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67.xml"/>
  <Override ContentType="application/vnd.openxmlformats-officedocument.spreadsheetml.table+xml" PartName="/xl/tables/table4.xml"/>
  <Override ContentType="application/vnd.openxmlformats-officedocument.spreadsheetml.table+xml" PartName="/xl/tables/table32.xml"/>
  <Override ContentType="application/vnd.openxmlformats-officedocument.spreadsheetml.table+xml" PartName="/xl/tables/table117.xml"/>
  <Override ContentType="application/vnd.openxmlformats-officedocument.spreadsheetml.table+xml" PartName="/xl/tables/table59.xml"/>
  <Override ContentType="application/vnd.openxmlformats-officedocument.spreadsheetml.table+xml" PartName="/xl/tables/table168.xml"/>
  <Override ContentType="application/vnd.openxmlformats-officedocument.spreadsheetml.table+xml" PartName="/xl/tables/table125.xml"/>
  <Override ContentType="application/vnd.openxmlformats-officedocument.spreadsheetml.table+xml" PartName="/xl/tables/table151.xml"/>
  <Override ContentType="application/vnd.openxmlformats-officedocument.spreadsheetml.table+xml" PartName="/xl/tables/table91.xml"/>
  <Override ContentType="application/vnd.openxmlformats-officedocument.spreadsheetml.table+xml" PartName="/xl/tables/table24.xml"/>
  <Override ContentType="application/vnd.openxmlformats-officedocument.spreadsheetml.table+xml" PartName="/xl/tables/table50.xml"/>
  <Override ContentType="application/vnd.openxmlformats-officedocument.spreadsheetml.table+xml" PartName="/xl/tables/table135.xml"/>
  <Override ContentType="application/vnd.openxmlformats-officedocument.spreadsheetml.table+xml" PartName="/xl/tables/table93.xml"/>
  <Override ContentType="application/vnd.openxmlformats-officedocument.spreadsheetml.table+xml" PartName="/xl/tables/table49.xml"/>
  <Override ContentType="application/vnd.openxmlformats-officedocument.spreadsheetml.table+xml" PartName="/xl/tables/table127.xml"/>
  <Override ContentType="application/vnd.openxmlformats-officedocument.spreadsheetml.table+xml" PartName="/xl/tables/table57.xml"/>
  <Override ContentType="application/vnd.openxmlformats-officedocument.spreadsheetml.table+xml" PartName="/xl/tables/table100.xml"/>
  <Override ContentType="application/vnd.openxmlformats-officedocument.spreadsheetml.table+xml" PartName="/xl/tables/table143.xml"/>
  <Override ContentType="application/vnd.openxmlformats-officedocument.spreadsheetml.table+xml" PartName="/xl/tables/table83.xml"/>
  <Override ContentType="application/vnd.openxmlformats-officedocument.spreadsheetml.table+xml" PartName="/xl/tables/table40.xml"/>
  <Override ContentType="application/vnd.openxmlformats-officedocument.spreadsheetml.table+xml" PartName="/xl/tables/table14.xml"/>
  <Override ContentType="application/vnd.openxmlformats-officedocument.spreadsheetml.table+xml" PartName="/xl/tables/table75.xml"/>
  <Override ContentType="application/vnd.openxmlformats-officedocument.spreadsheetml.table+xml" PartName="/xl/tables/table109.xml"/>
  <Override ContentType="application/vnd.openxmlformats-officedocument.spreadsheetml.table+xml" PartName="/xl/tables/table161.xml"/>
  <Override ContentType="application/vnd.openxmlformats-officedocument.spreadsheetml.table+xml" PartName="/xl/tables/table18.xml"/>
  <Override ContentType="application/vnd.openxmlformats-officedocument.spreadsheetml.table+xml" PartName="/xl/tables/table81.xml"/>
  <Override ContentType="application/vnd.openxmlformats-officedocument.spreadsheetml.table+xml" PartName="/xl/tables/table115.xml"/>
  <Override ContentType="application/vnd.openxmlformats-officedocument.spreadsheetml.table+xml" PartName="/xl/tables/table158.xml"/>
  <Override ContentType="application/vnd.openxmlformats-officedocument.spreadsheetml.table+xml" PartName="/xl/tables/table102.xml"/>
  <Override ContentType="application/vnd.openxmlformats-officedocument.spreadsheetml.table+xml" PartName="/xl/tables/table22.xml"/>
  <Override ContentType="application/vnd.openxmlformats-officedocument.spreadsheetml.table+xml" PartName="/xl/tables/table95.xml"/>
  <Override ContentType="application/vnd.openxmlformats-officedocument.spreadsheetml.table+xml" PartName="/xl/tables/table52.xml"/>
  <Override ContentType="application/vnd.openxmlformats-officedocument.spreadsheetml.table+xml" PartName="/xl/tables/table145.xml"/>
  <Override ContentType="application/vnd.openxmlformats-officedocument.spreadsheetml.table+xml" PartName="/xl/tables/table6.xml"/>
  <Override ContentType="application/vnd.openxmlformats-officedocument.spreadsheetml.table+xml" PartName="/xl/tables/table65.xml"/>
  <Override ContentType="application/vnd.openxmlformats-officedocument.spreadsheetml.table+xml" PartName="/xl/tables/table20.xml"/>
  <Override ContentType="application/vnd.openxmlformats-officedocument.spreadsheetml.table+xml" PartName="/xl/tables/table47.xml"/>
  <Override ContentType="application/vnd.openxmlformats-officedocument.spreadsheetml.table+xml" PartName="/xl/tables/table129.xml"/>
  <Override ContentType="application/vnd.openxmlformats-officedocument.spreadsheetml.table+xml" PartName="/xl/tables/table34.xml"/>
  <Override ContentType="application/vnd.openxmlformats-officedocument.spreadsheetml.table+xml" PartName="/xl/tables/table120.xml"/>
  <Override ContentType="application/vnd.openxmlformats-officedocument.spreadsheetml.table+xml" PartName="/xl/tables/table163.xml"/>
  <Override ContentType="application/vnd.openxmlformats-officedocument.spreadsheetml.table+xml" PartName="/xl/tables/table16.xml"/>
  <Override ContentType="application/vnd.openxmlformats-officedocument.spreadsheetml.table+xml" PartName="/xl/tables/table133.xml"/>
  <Override ContentType="application/vnd.openxmlformats-officedocument.spreadsheetml.table+xml" PartName="/xl/tables/table176.xml"/>
  <Override ContentType="application/vnd.openxmlformats-officedocument.spreadsheetml.table+xml" PartName="/xl/tables/table77.xml"/>
  <Override ContentType="application/vnd.openxmlformats-officedocument.spreadsheetml.table+xml" PartName="/xl/tables/table147.xml"/>
  <Override ContentType="application/vnd.openxmlformats-officedocument.spreadsheetml.table+xml" PartName="/xl/tables/table172.xml"/>
  <Override ContentType="application/vnd.openxmlformats-officedocument.spreadsheetml.table+xml" PartName="/xl/tables/table104.xml"/>
  <Override ContentType="application/vnd.openxmlformats-officedocument.spreadsheetml.table+xml" PartName="/xl/tables/table29.xml"/>
  <Override ContentType="application/vnd.openxmlformats-officedocument.spreadsheetml.table+xml" PartName="/xl/tables/table112.xml"/>
  <Override ContentType="application/vnd.openxmlformats-officedocument.spreadsheetml.table+xml" PartName="/xl/tables/table70.xml"/>
  <Override ContentType="application/vnd.openxmlformats-officedocument.spreadsheetml.table+xml" PartName="/xl/tables/table155.xml"/>
  <Override ContentType="application/vnd.openxmlformats-officedocument.spreadsheetml.table+xml" PartName="/xl/tables/table46.xml"/>
  <Override ContentType="application/vnd.openxmlformats-officedocument.spreadsheetml.table+xml" PartName="/xl/tables/table138.xml"/>
  <Override ContentType="application/vnd.openxmlformats-officedocument.spreadsheetml.table+xml" PartName="/xl/tables/table89.xml"/>
  <Override ContentType="application/vnd.openxmlformats-officedocument.spreadsheetml.table+xml" PartName="/xl/tables/table63.xml"/>
  <Override ContentType="application/vnd.openxmlformats-officedocument.spreadsheetml.table+xml" PartName="/xl/tables/table164.xml"/>
  <Override ContentType="application/vnd.openxmlformats-officedocument.spreadsheetml.table+xml" PartName="/xl/tables/table121.xml"/>
  <Override ContentType="application/vnd.openxmlformats-officedocument.spreadsheetml.table+xml" PartName="/xl/tables/table79.xml"/>
  <Override ContentType="application/vnd.openxmlformats-officedocument.spreadsheetml.table+xml" PartName="/xl/tables/table80.xml"/>
  <Override ContentType="application/vnd.openxmlformats-officedocument.spreadsheetml.table+xml" PartName="/xl/tables/table36.xml"/>
  <Override ContentType="application/vnd.openxmlformats-officedocument.spreadsheetml.table+xml" PartName="/xl/tables/table61.xml"/>
  <Override ContentType="application/vnd.openxmlformats-officedocument.spreadsheetml.table+xml" PartName="/xl/tables/table87.xml"/>
  <Override ContentType="application/vnd.openxmlformats-officedocument.spreadsheetml.table+xml" PartName="/xl/tables/table96.xml"/>
  <Override ContentType="application/vnd.openxmlformats-officedocument.spreadsheetml.table+xml" PartName="/xl/tables/table157.xml"/>
  <Override ContentType="application/vnd.openxmlformats-officedocument.spreadsheetml.table+xml" PartName="/xl/tables/table19.xml"/>
  <Override ContentType="application/vnd.openxmlformats-officedocument.spreadsheetml.table+xml" PartName="/xl/tables/table44.xml"/>
  <Override ContentType="application/vnd.openxmlformats-officedocument.spreadsheetml.table+xml" PartName="/xl/tables/table10.xml"/>
  <Override ContentType="application/vnd.openxmlformats-officedocument.spreadsheetml.table+xml" PartName="/xl/tables/table27.xml"/>
  <Override ContentType="application/vnd.openxmlformats-officedocument.spreadsheetml.table+xml" PartName="/xl/tables/table53.xml"/>
  <Override ContentType="application/vnd.openxmlformats-officedocument.spreadsheetml.table+xml" PartName="/xl/tables/table170.xml"/>
  <Override ContentType="application/vnd.openxmlformats-officedocument.spreadsheetml.table+xml" PartName="/xl/tables/table131.xml"/>
  <Override ContentType="application/vnd.openxmlformats-officedocument.spreadsheetml.table+xml" PartName="/xl/tables/table174.xml"/>
  <Override ContentType="application/vnd.openxmlformats-officedocument.spreadsheetml.table+xml" PartName="/xl/tables/table9.xml"/>
  <Override ContentType="application/vnd.openxmlformats-officedocument.spreadsheetml.table+xml" PartName="/xl/tables/table123.xml"/>
  <Override ContentType="application/vnd.openxmlformats-officedocument.spreadsheetml.table+xml" PartName="/xl/tables/table153.xml"/>
  <Override ContentType="application/vnd.openxmlformats-officedocument.spreadsheetml.table+xml" PartName="/xl/tables/table166.xml"/>
  <Override ContentType="application/vnd.openxmlformats-officedocument.spreadsheetml.table+xml" PartName="/xl/tables/table140.xml"/>
  <Override ContentType="application/vnd.openxmlformats-officedocument.spreadsheetml.table+xml" PartName="/xl/tables/table119.xml"/>
  <Override ContentType="application/vnd.openxmlformats-officedocument.spreadsheetml.table+xml" PartName="/xl/tables/table2.xml"/>
  <Override ContentType="application/vnd.openxmlformats-officedocument.spreadsheetml.table+xml" PartName="/xl/tables/table106.xml"/>
  <Override ContentType="application/vnd.openxmlformats-officedocument.spreadsheetml.table+xml" PartName="/xl/tables/table110.xml"/>
  <Override ContentType="application/vnd.openxmlformats-officedocument.spreadsheetml.table+xml" PartName="/xl/tables/table149.xml"/>
  <Override ContentType="application/vnd.openxmlformats-officedocument.spreadsheetml.table+xml" PartName="/xl/tables/table136.xml"/>
  <Override ContentType="application/vnd.openxmlformats-officedocument.spreadsheetml.table+xml" PartName="/xl/tables/table55.xml"/>
  <Override ContentType="application/vnd.openxmlformats-officedocument.spreadsheetml.table+xml" PartName="/xl/tables/table68.xml"/>
  <Override ContentType="application/vnd.openxmlformats-officedocument.spreadsheetml.table+xml" PartName="/xl/tables/table42.xml"/>
  <Override ContentType="application/vnd.openxmlformats-officedocument.spreadsheetml.table+xml" PartName="/xl/tables/table72.xml"/>
  <Override ContentType="application/vnd.openxmlformats-officedocument.spreadsheetml.table+xml" PartName="/xl/tables/table85.xml"/>
  <Override ContentType="application/vnd.openxmlformats-officedocument.spreadsheetml.table+xml" PartName="/xl/tables/table98.xml"/>
  <Override ContentType="application/vnd.openxmlformats-officedocument.spreadsheetml.table+xml" PartName="/xl/tables/table38.xml"/>
  <Override ContentType="application/vnd.openxmlformats-officedocument.spreadsheetml.table+xml" PartName="/xl/tables/table12.xml"/>
  <Override ContentType="application/vnd.openxmlformats-officedocument.spreadsheetml.table+xml" PartName="/xl/tables/table25.xml"/>
  <Override ContentType="application/vnd.openxmlformats-officedocument.spreadsheetml.table+xml" PartName="/xl/tables/table92.xml"/>
  <Override ContentType="application/vnd.openxmlformats-officedocument.spreadsheetml.table+xml" PartName="/xl/tables/table142.xml"/>
  <Override ContentType="application/vnd.openxmlformats-officedocument.spreadsheetml.table+xml" PartName="/xl/tables/table169.xml"/>
  <Override ContentType="application/vnd.openxmlformats-officedocument.spreadsheetml.table+xml" PartName="/xl/tables/table84.xml"/>
  <Override ContentType="application/vnd.openxmlformats-officedocument.spreadsheetml.table+xml" PartName="/xl/tables/table58.xml"/>
  <Override ContentType="application/vnd.openxmlformats-officedocument.spreadsheetml.table+xml" PartName="/xl/tables/table76.xml"/>
  <Override ContentType="application/vnd.openxmlformats-officedocument.spreadsheetml.table+xml" PartName="/xl/tables/table41.xml"/>
  <Override ContentType="application/vnd.openxmlformats-officedocument.spreadsheetml.table+xml" PartName="/xl/tables/table108.xml"/>
  <Override ContentType="application/vnd.openxmlformats-officedocument.spreadsheetml.table+xml" PartName="/xl/tables/table15.xml"/>
  <Override ContentType="application/vnd.openxmlformats-officedocument.spreadsheetml.table+xml" PartName="/xl/tables/table134.xml"/>
  <Override ContentType="application/vnd.openxmlformats-officedocument.spreadsheetml.table+xml" PartName="/xl/tables/table31.xml"/>
  <Override ContentType="application/vnd.openxmlformats-officedocument.spreadsheetml.table+xml" PartName="/xl/tables/table160.xml"/>
  <Override ContentType="application/vnd.openxmlformats-officedocument.spreadsheetml.table+xml" PartName="/xl/tables/table5.xml"/>
  <Override ContentType="application/vnd.openxmlformats-officedocument.spreadsheetml.table+xml" PartName="/xl/tables/table74.xml"/>
  <Override ContentType="application/vnd.openxmlformats-officedocument.spreadsheetml.table+xml" PartName="/xl/tables/table152.xml"/>
  <Override ContentType="application/vnd.openxmlformats-officedocument.spreadsheetml.table+xml" PartName="/xl/tables/table118.xml"/>
  <Override ContentType="application/vnd.openxmlformats-officedocument.spreadsheetml.table+xml" PartName="/xl/tables/table144.xml"/>
  <Override ContentType="application/vnd.openxmlformats-officedocument.spreadsheetml.table+xml" PartName="/xl/tables/table126.xml"/>
  <Override ContentType="application/vnd.openxmlformats-officedocument.spreadsheetml.table+xml" PartName="/xl/tables/table23.xml"/>
  <Override ContentType="application/vnd.openxmlformats-officedocument.spreadsheetml.table+xml" PartName="/xl/tables/table66.xml"/>
  <Override ContentType="application/vnd.openxmlformats-officedocument.spreadsheetml.table+xml" PartName="/xl/tables/table128.xml"/>
  <Override ContentType="application/vnd.openxmlformats-officedocument.spreadsheetml.table+xml" PartName="/xl/tables/table48.xml"/>
  <Override ContentType="application/vnd.openxmlformats-officedocument.spreadsheetml.table+xml" PartName="/xl/tables/table101.xml"/>
  <Override ContentType="application/vnd.openxmlformats-officedocument.spreadsheetml.table+xml" PartName="/xl/tables/table114.xml"/>
  <Override ContentType="application/vnd.openxmlformats-officedocument.spreadsheetml.table+xml" PartName="/xl/tables/table35.xml"/>
  <Override ContentType="application/vnd.openxmlformats-officedocument.spreadsheetml.table+xml" PartName="/xl/tables/table132.xml"/>
  <Override ContentType="application/vnd.openxmlformats-officedocument.spreadsheetml.table+xml" PartName="/xl/tables/table162.xml"/>
  <Override ContentType="application/vnd.openxmlformats-officedocument.spreadsheetml.table+xml" PartName="/xl/tables/table78.xml"/>
  <Override ContentType="application/vnd.openxmlformats-officedocument.spreadsheetml.table+xml" PartName="/xl/tables/table175.xml"/>
  <Override ContentType="application/vnd.openxmlformats-officedocument.spreadsheetml.table+xml" PartName="/xl/tables/table159.xml"/>
  <Override ContentType="application/vnd.openxmlformats-officedocument.spreadsheetml.table+xml" PartName="/xl/tables/table146.xml"/>
  <Override ContentType="application/vnd.openxmlformats-officedocument.spreadsheetml.table+xml" PartName="/xl/tables/table103.xml"/>
  <Override ContentType="application/vnd.openxmlformats-officedocument.spreadsheetml.table+xml" PartName="/xl/tables/table17.xml"/>
  <Override ContentType="application/vnd.openxmlformats-officedocument.spreadsheetml.table+xml" PartName="/xl/tables/table33.xml"/>
  <Override ContentType="application/vnd.openxmlformats-officedocument.spreadsheetml.table+xml" PartName="/xl/tables/table82.xml"/>
  <Override ContentType="application/vnd.openxmlformats-officedocument.spreadsheetml.table+xml" PartName="/xl/tables/table116.xml"/>
  <Override ContentType="application/vnd.openxmlformats-officedocument.spreadsheetml.table+xml" PartName="/xl/tables/table7.xml"/>
  <Override ContentType="application/vnd.openxmlformats-officedocument.spreadsheetml.table+xml" PartName="/xl/tables/table150.xml"/>
  <Override ContentType="application/vnd.openxmlformats-officedocument.spreadsheetml.table+xml" PartName="/xl/tables/table21.xml"/>
  <Override ContentType="application/vnd.openxmlformats-officedocument.spreadsheetml.table+xml" PartName="/xl/tables/table94.xml"/>
  <Override ContentType="application/vnd.openxmlformats-officedocument.spreadsheetml.table+xml" PartName="/xl/tables/table51.xml"/>
  <Override ContentType="application/vnd.openxmlformats-officedocument.spreadsheetml.table+xml" PartName="/xl/tables/table64.xml"/>
  <Override ContentType="application/vnd.openxmlformats-officedocument.spreadsheetml.table+xml" PartName="/xl/tables/table37.xml"/>
  <Override ContentType="application/vnd.openxmlformats-officedocument.spreadsheetml.table+xml" PartName="/xl/tables/table62.xml"/>
  <Override ContentType="application/vnd.openxmlformats-officedocument.spreadsheetml.table+xml" PartName="/xl/tables/table54.xml"/>
  <Override ContentType="application/vnd.openxmlformats-officedocument.spreadsheetml.table+xml" PartName="/xl/tables/table97.xml"/>
  <Override ContentType="application/vnd.openxmlformats-officedocument.spreadsheetml.table+xml" PartName="/xl/tables/table45.xml"/>
  <Override ContentType="application/vnd.openxmlformats-officedocument.spreadsheetml.table+xml" PartName="/xl/tables/table28.xml"/>
  <Override ContentType="application/vnd.openxmlformats-officedocument.spreadsheetml.table+xml" PartName="/xl/tables/table173.xml"/>
  <Override ContentType="application/vnd.openxmlformats-officedocument.spreadsheetml.table+xml" PartName="/xl/tables/table8.xml"/>
  <Override ContentType="application/vnd.openxmlformats-officedocument.spreadsheetml.table+xml" PartName="/xl/tables/table11.xml"/>
  <Override ContentType="application/vnd.openxmlformats-officedocument.spreadsheetml.table+xml" PartName="/xl/tables/table105.xml"/>
  <Override ContentType="application/vnd.openxmlformats-officedocument.spreadsheetml.table+xml" PartName="/xl/tables/table130.xml"/>
  <Override ContentType="application/vnd.openxmlformats-officedocument.spreadsheetml.table+xml" PartName="/xl/tables/table165.xml"/>
  <Override ContentType="application/vnd.openxmlformats-officedocument.spreadsheetml.table+xml" PartName="/xl/tables/table156.xml"/>
  <Override ContentType="application/vnd.openxmlformats-officedocument.spreadsheetml.table+xml" PartName="/xl/tables/table71.xml"/>
  <Override ContentType="application/vnd.openxmlformats-officedocument.spreadsheetml.table+xml" PartName="/xl/tables/table113.xml"/>
  <Override ContentType="application/vnd.openxmlformats-officedocument.spreadsheetml.table+xml" PartName="/xl/tables/table88.xml"/>
  <Override ContentType="application/vnd.openxmlformats-officedocument.spreadsheetml.table+xml" PartName="/xl/tables/table139.xml"/>
  <Override ContentType="application/vnd.openxmlformats-officedocument.spreadsheetml.table+xml" PartName="/xl/tables/table148.xml"/>
  <Override ContentType="application/vnd.openxmlformats-officedocument.spreadsheetml.table+xml" PartName="/xl/tables/table122.xml"/>
  <Override ContentType="application/vnd.openxmlformats-officedocument.spreadsheetml.table+xml" PartName="/xl/tables/table43.xml"/>
  <Override ContentType="application/vnd.openxmlformats-officedocument.spreadsheetml.table+xml" PartName="/xl/tables/table13.xml"/>
  <Override ContentType="application/vnd.openxmlformats-officedocument.spreadsheetml.table+xml" PartName="/xl/tables/table86.xml"/>
  <Override ContentType="application/vnd.openxmlformats-officedocument.spreadsheetml.table+xml" PartName="/xl/tables/table56.xml"/>
  <Override ContentType="application/vnd.openxmlformats-officedocument.spreadsheetml.table+xml" PartName="/xl/tables/table73.xml"/>
  <Override ContentType="application/vnd.openxmlformats-officedocument.spreadsheetml.table+xml" PartName="/xl/tables/table99.xml"/>
  <Override ContentType="application/vnd.openxmlformats-officedocument.spreadsheetml.table+xml" PartName="/xl/tables/table1.xml"/>
  <Override ContentType="application/vnd.openxmlformats-officedocument.spreadsheetml.table+xml" PartName="/xl/tables/table30.xml"/>
  <Override ContentType="application/vnd.openxmlformats-officedocument.spreadsheetml.table+xml" PartName="/xl/tables/table69.xml"/>
  <Override ContentType="application/vnd.openxmlformats-officedocument.spreadsheetml.table+xml" PartName="/xl/tables/table26.xml"/>
  <Override ContentType="application/vnd.openxmlformats-officedocument.spreadsheetml.table+xml" PartName="/xl/tables/table39.xml"/>
  <Override ContentType="application/vnd.openxmlformats-officedocument.spreadsheetml.table+xml" PartName="/xl/tables/table111.xml"/>
  <Override ContentType="application/vnd.openxmlformats-officedocument.spreadsheetml.table+xml" PartName="/xl/tables/table171.xml"/>
  <Override ContentType="application/vnd.openxmlformats-officedocument.spreadsheetml.table+xml" PartName="/xl/tables/table3.xml"/>
  <Override ContentType="application/vnd.openxmlformats-officedocument.spreadsheetml.table+xml" PartName="/xl/tables/table167.xml"/>
  <Override ContentType="application/vnd.openxmlformats-officedocument.spreadsheetml.table+xml" PartName="/xl/tables/table154.xml"/>
  <Override ContentType="application/vnd.openxmlformats-officedocument.spreadsheetml.table+xml" PartName="/xl/tables/table141.xml"/>
  <Override ContentType="application/vnd.openxmlformats-officedocument.spreadsheetml.table+xml" PartName="/xl/tables/table107.xml"/>
  <Override ContentType="application/vnd.openxmlformats-officedocument.spreadsheetml.table+xml" PartName="/xl/tables/table60.xml"/>
  <Override ContentType="application/vnd.openxmlformats-officedocument.spreadsheetml.table+xml" PartName="/xl/tables/table124.xml"/>
  <Override ContentType="application/vnd.openxmlformats-officedocument.spreadsheetml.table+xml" PartName="/xl/tables/table90.xml"/>
  <Override ContentType="application/vnd.openxmlformats-officedocument.spreadsheetml.table+xml" PartName="/xl/tables/table137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5.xml"/>
  <Override ContentType="application/vnd.openxmlformats-officedocument.spreadsheetml.comments+xml" PartName="/xl/comments7.xml"/>
  <Override ContentType="application/vnd.openxmlformats-officedocument.spreadsheetml.comments+xml" PartName="/xl/comments9.xml"/>
  <Override ContentType="application/vnd.openxmlformats-officedocument.spreadsheetml.comments+xml" PartName="/xl/comments10.xml"/>
  <Override ContentType="application/vnd.openxmlformats-officedocument.spreadsheetml.comments+xml" PartName="/xl/comments6.xml"/>
  <Override ContentType="application/vnd.openxmlformats-officedocument.spreadsheetml.comments+xml" PartName="/xl/comments13.xml"/>
  <Override ContentType="application/vnd.openxmlformats-officedocument.spreadsheetml.comments+xml" PartName="/xl/comments4.xml"/>
  <Override ContentType="application/vnd.openxmlformats-officedocument.spreadsheetml.comments+xml" PartName="/xl/comments2.xml"/>
  <Override ContentType="application/vnd.openxmlformats-officedocument.spreadsheetml.comments+xml" PartName="/xl/comments17.xml"/>
  <Override ContentType="application/vnd.openxmlformats-officedocument.spreadsheetml.comments+xml" PartName="/xl/comments8.xml"/>
  <Override ContentType="application/vnd.openxmlformats-officedocument.spreadsheetml.comments+xml" PartName="/xl/comments14.xml"/>
  <Override ContentType="application/vnd.openxmlformats-officedocument.spreadsheetml.comments+xml" PartName="/xl/comments11.xml"/>
  <Override ContentType="application/vnd.openxmlformats-officedocument.spreadsheetml.comments+xml" PartName="/xl/comments12.xml"/>
  <Override ContentType="application/vnd.openxmlformats-officedocument.spreadsheetml.comments+xml" PartName="/xl/comments5.xml"/>
  <Override ContentType="application/vnd.openxmlformats-officedocument.spreadsheetml.comments+xml" PartName="/xl/comments1.xml"/>
  <Override ContentType="application/vnd.openxmlformats-officedocument.spreadsheetml.comments+xml" PartName="/xl/comments16.xml"/>
  <Override ContentType="application/vnd.openxmlformats-officedocument.spreadsheetml.comments+xml" PartName="/xl/comments3.xml"/>
  <Override ContentType="application/vnd.openxmlformats-officedocument.drawingml.chart+xml" PartName="/xl/charts/chart7.xml"/>
  <Override ContentType="application/vnd.openxmlformats-officedocument.drawingml.chart+xml" PartName="/xl/charts/chart27.xml"/>
  <Override ContentType="application/vnd.openxmlformats-officedocument.drawingml.chart+xml" PartName="/xl/charts/chart14.xml"/>
  <Override ContentType="application/vnd.openxmlformats-officedocument.drawingml.chart+xml" PartName="/xl/charts/chart30.xml"/>
  <Override ContentType="application/vnd.openxmlformats-officedocument.drawingml.chart+xml" PartName="/xl/charts/chart18.xml"/>
  <Override ContentType="application/vnd.openxmlformats-officedocument.drawingml.chart+xml" PartName="/xl/charts/chart13.xml"/>
  <Override ContentType="application/vnd.openxmlformats-officedocument.drawingml.chart+xml" PartName="/xl/charts/chart31.xml"/>
  <Override ContentType="application/vnd.openxmlformats-officedocument.drawingml.chart+xml" PartName="/xl/charts/chart26.xml"/>
  <Override ContentType="application/vnd.openxmlformats-officedocument.drawingml.chart+xml" PartName="/xl/charts/chart39.xml"/>
  <Override ContentType="application/vnd.openxmlformats-officedocument.drawingml.chart+xml" PartName="/xl/charts/chart35.xml"/>
  <Override ContentType="application/vnd.openxmlformats-officedocument.drawingml.chart+xml" PartName="/xl/charts/chart2.xml"/>
  <Override ContentType="application/vnd.openxmlformats-officedocument.drawingml.chart+xml" PartName="/xl/charts/chart22.xml"/>
  <Override ContentType="application/vnd.openxmlformats-officedocument.drawingml.chart+xml" PartName="/xl/charts/chart34.xml"/>
  <Override ContentType="application/vnd.openxmlformats-officedocument.drawingml.chart+xml" PartName="/xl/charts/chart8.xml"/>
  <Override ContentType="application/vnd.openxmlformats-officedocument.drawingml.chart+xml" PartName="/xl/charts/chart17.xml"/>
  <Override ContentType="application/vnd.openxmlformats-officedocument.drawingml.chart+xml" PartName="/xl/charts/chart25.xml"/>
  <Override ContentType="application/vnd.openxmlformats-officedocument.drawingml.chart+xml" PartName="/xl/charts/chart12.xml"/>
  <Override ContentType="application/vnd.openxmlformats-officedocument.drawingml.chart+xml" PartName="/xl/charts/chart21.xml"/>
  <Override ContentType="application/vnd.openxmlformats-officedocument.drawingml.chart+xml" PartName="/xl/charts/chart3.xml"/>
  <Override ContentType="application/vnd.openxmlformats-officedocument.drawingml.chart+xml" PartName="/xl/charts/chart38.xml"/>
  <Override ContentType="application/vnd.openxmlformats-officedocument.drawingml.chart+xml" PartName="/xl/charts/chart16.xml"/>
  <Override ContentType="application/vnd.openxmlformats-officedocument.drawingml.chart+xml" PartName="/xl/charts/chart41.xml"/>
  <Override ContentType="application/vnd.openxmlformats-officedocument.drawingml.chart+xml" PartName="/xl/charts/chart11.xml"/>
  <Override ContentType="application/vnd.openxmlformats-officedocument.drawingml.chart+xml" PartName="/xl/charts/chart29.xml"/>
  <Override ContentType="application/vnd.openxmlformats-officedocument.drawingml.chart+xml" PartName="/xl/charts/chart37.xml"/>
  <Override ContentType="application/vnd.openxmlformats-officedocument.drawingml.chart+xml" PartName="/xl/charts/chart4.xml"/>
  <Override ContentType="application/vnd.openxmlformats-officedocument.drawingml.chart+xml" PartName="/xl/charts/chart20.xml"/>
  <Override ContentType="application/vnd.openxmlformats-officedocument.drawingml.chart+xml" PartName="/xl/charts/chart33.xml"/>
  <Override ContentType="application/vnd.openxmlformats-officedocument.drawingml.chart+xml" PartName="/xl/charts/chart24.xml"/>
  <Override ContentType="application/vnd.openxmlformats-officedocument.drawingml.chart+xml" PartName="/xl/charts/chart1.xml"/>
  <Override ContentType="application/vnd.openxmlformats-officedocument.drawingml.chart+xml" PartName="/xl/charts/chart28.xml"/>
  <Override ContentType="application/vnd.openxmlformats-officedocument.drawingml.chart+xml" PartName="/xl/charts/chart10.xml"/>
  <Override ContentType="application/vnd.openxmlformats-officedocument.drawingml.chart+xml" PartName="/xl/charts/chart6.xml"/>
  <Override ContentType="application/vnd.openxmlformats-officedocument.drawingml.chart+xml" PartName="/xl/charts/chart15.xml"/>
  <Override ContentType="application/vnd.openxmlformats-officedocument.drawingml.chart+xml" PartName="/xl/charts/chart40.xml"/>
  <Override ContentType="application/vnd.openxmlformats-officedocument.drawingml.chart+xml" PartName="/xl/charts/chart9.xml"/>
  <Override ContentType="application/vnd.openxmlformats-officedocument.drawingml.chart+xml" PartName="/xl/charts/chart19.xml"/>
  <Override ContentType="application/vnd.openxmlformats-officedocument.drawingml.chart+xml" PartName="/xl/charts/chart32.xml"/>
  <Override ContentType="application/vnd.openxmlformats-officedocument.drawingml.chart+xml" PartName="/xl/charts/chart5.xml"/>
  <Override ContentType="application/vnd.openxmlformats-officedocument.drawingml.chart+xml" PartName="/xl/charts/chart23.xml"/>
  <Override ContentType="application/vnd.openxmlformats-officedocument.drawingml.chart+xml" PartName="/xl/charts/chart36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R 2026" sheetId="1" r:id="rId5"/>
    <sheet state="visible" name="WALLET" sheetId="2" r:id="rId6"/>
    <sheet state="visible" name="FEV 2026" sheetId="3" r:id="rId7"/>
    <sheet state="visible" name="JAN 2026" sheetId="4" r:id="rId8"/>
    <sheet state="hidden" name="DEZ 2025" sheetId="5" r:id="rId9"/>
    <sheet state="hidden" name="NOV 2025" sheetId="6" r:id="rId10"/>
    <sheet state="hidden" name="DEZEMBRO" sheetId="7" r:id="rId11"/>
    <sheet state="hidden" name="NOVEMBRO" sheetId="8" r:id="rId12"/>
    <sheet state="hidden" name="OUTUBRO" sheetId="9" r:id="rId13"/>
    <sheet state="hidden" name="SETEMBRO" sheetId="10" r:id="rId14"/>
    <sheet state="hidden" name="AGOSTO" sheetId="11" r:id="rId15"/>
    <sheet state="hidden" name=" JULHO" sheetId="12" r:id="rId16"/>
    <sheet state="hidden" name="JUNHO" sheetId="13" r:id="rId17"/>
    <sheet state="hidden" name="MAIO" sheetId="14" r:id="rId18"/>
    <sheet state="hidden" name="CUSTOS 2023" sheetId="15" r:id="rId19"/>
    <sheet state="visible" name="CUSTOS 2026" sheetId="16" r:id="rId20"/>
    <sheet state="hidden" name="CUSTOS 2025" sheetId="17" r:id="rId21"/>
    <sheet state="visible" name="TRAFEGO" sheetId="18" r:id="rId22"/>
    <sheet state="visible" name="OVERVIEW" sheetId="19" r:id="rId23"/>
    <sheet state="visible" name="PAGAMENTOS" sheetId="20" r:id="rId24"/>
    <sheet state="visible" name="PROX SAQUE" sheetId="21" r:id="rId25"/>
    <sheet state="visible" name="Saque 16.03" sheetId="22" r:id="rId26"/>
    <sheet state="visible" name="Saque 23.02" sheetId="23" r:id="rId27"/>
    <sheet state="visible" name="Saque 31.01" sheetId="24" r:id="rId28"/>
    <sheet state="visible" name="Saque 14.01" sheetId="25" r:id="rId29"/>
  </sheets>
  <definedNames>
    <definedName hidden="1" localSheetId="0" name="Z_6509E05F_0030_439D_B6DE_CA1B3B4B5EAD_.wvu.FilterData">'MAR 2026'!$S$35:$S$42</definedName>
    <definedName hidden="1" localSheetId="2" name="Z_6509E05F_0030_439D_B6DE_CA1B3B4B5EAD_.wvu.FilterData">'FEV 2026'!$S$35:$S$39</definedName>
    <definedName hidden="1" localSheetId="3" name="Z_6509E05F_0030_439D_B6DE_CA1B3B4B5EAD_.wvu.FilterData">'JAN 2026'!$T$35:$T$42</definedName>
    <definedName hidden="1" localSheetId="4" name="Z_6509E05F_0030_439D_B6DE_CA1B3B4B5EAD_.wvu.FilterData">'DEZ 2025'!$S$35:$S$42</definedName>
    <definedName hidden="1" localSheetId="5" name="Z_6509E05F_0030_439D_B6DE_CA1B3B4B5EAD_.wvu.FilterData">'NOV 2025'!$R$35:$R$42</definedName>
    <definedName hidden="1" localSheetId="6" name="Z_6509E05F_0030_439D_B6DE_CA1B3B4B5EAD_.wvu.FilterData">DEZEMBRO!$P$24:$P$42</definedName>
    <definedName hidden="1" localSheetId="7" name="Z_6509E05F_0030_439D_B6DE_CA1B3B4B5EAD_.wvu.FilterData">NOVEMBRO!$P$24:$P$38</definedName>
  </definedNames>
  <calcPr/>
  <customWorkbookViews>
    <customWorkbookView activeSheetId="0" maximized="1" windowHeight="0" windowWidth="0" guid="{6509E05F-0030-439D-B6DE-CA1B3B4B5EAD}" name="Filtro 1"/>
  </customWorkbookViews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N11">
      <text>
        <t xml:space="preserve">Usuário Jogando no dia
</t>
      </text>
    </comment>
    <comment authorId="0" ref="Q11">
      <text>
        <t xml:space="preserve">Lucro em cima do que foi depositado e pago	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N11">
      <text>
        <t xml:space="preserve">Usuário Jogando no dia
</t>
      </text>
    </comment>
    <comment authorId="0" ref="Q11">
      <text>
        <t xml:space="preserve">Lucro em cima do que foi depositado e pago	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N11">
      <text>
        <t xml:space="preserve">Usuário Jogando no dia
</t>
      </text>
    </comment>
    <comment authorId="0" ref="Q11">
      <text>
        <t xml:space="preserve">Lucro em cima do que foi depositado e pago	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N11">
      <text>
        <t xml:space="preserve">Usuário Jogando no dia
</t>
      </text>
    </comment>
    <comment authorId="0" ref="Q11">
      <text>
        <t xml:space="preserve">Lucro em cima do que foi depositado e pago	</t>
      </text>
    </comment>
  </commentLi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M11">
      <text>
        <t xml:space="preserve">Usuário Jogando no dia
</t>
      </text>
    </comment>
    <comment authorId="0" ref="P11">
      <text>
        <t xml:space="preserve">Lucro em cima do que foi depositado e pago	</t>
      </text>
    </comment>
  </commentList>
</comments>
</file>

<file path=xl/comments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K11">
      <text>
        <t xml:space="preserve">Usuário Jogando no dia
</t>
      </text>
    </comment>
    <comment authorId="0" ref="N11">
      <text>
        <t xml:space="preserve">Lucro em cima do que foi depositado e pago	</t>
      </text>
    </comment>
    <comment authorId="0" ref="R11">
      <text>
        <t xml:space="preserve">Usuário Jogando no dia
</t>
      </text>
    </comment>
    <comment authorId="0" ref="W11">
      <text>
        <t xml:space="preserve">Lucro em cima do que foi depositado e pago
</t>
      </text>
    </comment>
    <comment authorId="0" ref="X11">
      <text>
        <t xml:space="preserve">Receita Líquida
</t>
      </text>
    </comment>
    <comment authorId="0" ref="AA11">
      <text>
        <t xml:space="preserve">Usuário Jogando no dia
</t>
      </text>
    </comment>
    <comment authorId="0" ref="AO11">
      <text>
        <t xml:space="preserve">UAP -  Usuário Jogando no dia (soma mes)
</t>
      </text>
    </comment>
    <comment authorId="0" ref="AP11">
      <text>
        <t xml:space="preserve">Cálculo: NU Inativos  / clientes da 
Ex: NC 50 / BCM 1000 = 0,05*100 =5%</t>
      </text>
    </comment>
    <comment authorId="0" ref="AQ11">
      <text>
        <t xml:space="preserve">
ARPU = Total de receita do período ➗número de usuários ativos no período
</t>
      </text>
    </comment>
    <comment authorId="0" ref="AR11">
      <text>
        <t xml:space="preserve">CaC= R$ Valor investido / Número de Clientes</t>
      </text>
    </comment>
    <comment authorId="0" ref="R44">
      <text>
        <t xml:space="preserve">LTV= (Ticket Médio X Média de Depósito por cliente a cada mês ou ano) X média de tempo de relacionamento</t>
      </text>
    </comment>
    <comment authorId="0" ref="AA44">
      <text>
        <t xml:space="preserve">LTV= (Ticket Médio X Média de Depósito por cliente a cada mês ou ano) X média de tempo de relacionamento</t>
      </text>
    </comment>
    <comment authorId="0" ref="R45">
      <text>
        <t xml:space="preserve">LTV= (Ticket Médio X Média de Depósito por cliente a cada mês ou ano) X média de tempo de relacionamento</t>
      </text>
    </comment>
    <comment authorId="0" ref="AA45">
      <text>
        <t xml:space="preserve">LTV= (Ticket Médio X Média de Depósito por cliente a cada mês ou ano) X média de tempo de relacionamento</t>
      </text>
    </comment>
  </commentList>
</comments>
</file>

<file path=xl/comments7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K11">
      <text>
        <t xml:space="preserve">Usuário Jogando no dia
</t>
      </text>
    </comment>
    <comment authorId="0" ref="N11">
      <text>
        <t xml:space="preserve">Lucro em cima do que foi depositado e pago	</t>
      </text>
    </comment>
    <comment authorId="0" ref="R11">
      <text>
        <t xml:space="preserve">Usuário Jogando no dia
</t>
      </text>
    </comment>
    <comment authorId="0" ref="W11">
      <text>
        <t xml:space="preserve">Lucro em cima do que foi depositado e pago
</t>
      </text>
    </comment>
    <comment authorId="0" ref="X11">
      <text>
        <t xml:space="preserve">Receita Líquida
</t>
      </text>
    </comment>
    <comment authorId="0" ref="AA11">
      <text>
        <t xml:space="preserve">Usuário Jogando no dia
</t>
      </text>
    </comment>
    <comment authorId="0" ref="AO11">
      <text>
        <t xml:space="preserve">UAP -  Usuário Jogando no dia (soma mes)
</t>
      </text>
    </comment>
    <comment authorId="0" ref="AP11">
      <text>
        <t xml:space="preserve">Cálculo: NU Inativos  / clientes da 
Ex: NC 50 / BCM 1000 = 0,05*100 =5%</t>
      </text>
    </comment>
    <comment authorId="0" ref="AQ11">
      <text>
        <t xml:space="preserve">
ARPU = Total de receita do período ➗número de usuários ativos no período
</t>
      </text>
    </comment>
    <comment authorId="0" ref="AR11">
      <text>
        <t xml:space="preserve">CaC= R$ Valor investido / Número de Clientes</t>
      </text>
    </comment>
    <comment authorId="0" ref="R43">
      <text>
        <t xml:space="preserve">LTV= (Ticket Médio X Média de Depósito por cliente a cada mês ou ano) X média de tempo de relacionamento</t>
      </text>
    </comment>
    <comment authorId="0" ref="AA43">
      <text>
        <t xml:space="preserve">LTV= (Ticket Médio X Média de Depósito por cliente a cada mês ou ano) X média de tempo de relacionamento</t>
      </text>
    </comment>
    <comment authorId="0" ref="R44">
      <text>
        <t xml:space="preserve">LTV= (Ticket Médio X Média de Depósito por cliente a cada mês ou ano) X média de tempo de relacionamento</t>
      </text>
    </comment>
    <comment authorId="0" ref="AA44">
      <text>
        <t xml:space="preserve">LTV= (Ticket Médio X Média de Depósito por cliente a cada mês ou ano) X média de tempo de relacionamento</t>
      </text>
    </comment>
  </commentList>
</comments>
</file>

<file path=xl/comments8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I11">
      <text>
        <t xml:space="preserve">Usuário Jogando no dia
</t>
      </text>
    </comment>
    <comment authorId="0" ref="K11">
      <text>
        <t xml:space="preserve">Lucro em cima do que foi depositado e pago	</t>
      </text>
    </comment>
    <comment authorId="0" ref="O11">
      <text>
        <t xml:space="preserve">Usuário Jogando no dia
</t>
      </text>
    </comment>
    <comment authorId="0" ref="T11">
      <text>
        <t xml:space="preserve">Lucro em cima do que foi depositado e pago
</t>
      </text>
    </comment>
    <comment authorId="0" ref="U11">
      <text>
        <t xml:space="preserve">Receita Líquida
</t>
      </text>
    </comment>
    <comment authorId="0" ref="X11">
      <text>
        <t xml:space="preserve">Usuário Jogando no dia
</t>
      </text>
    </comment>
    <comment authorId="0" ref="AK11">
      <text>
        <t xml:space="preserve">UAP -  Usuário Jogando no dia (soma mes)
</t>
      </text>
    </comment>
    <comment authorId="0" ref="AL11">
      <text>
        <t xml:space="preserve">Cálculo: NU Inativos  / clientes da 
Ex: NC 50 / BCM 1000 = 0,05*100 =5%</t>
      </text>
    </comment>
    <comment authorId="0" ref="AM11">
      <text>
        <t xml:space="preserve">
ARPU = Total de receita do período ➗número de usuários ativos no período
</t>
      </text>
    </comment>
    <comment authorId="0" ref="AN11">
      <text>
        <t xml:space="preserve">CaC= R$ Valor investido / Número de Clientes</t>
      </text>
    </comment>
    <comment authorId="0" ref="O44">
      <text>
        <t xml:space="preserve">LTV= (Ticket Médio X Média de Depósito por cliente a cada mês ou ano) X média de tempo de relacionamento</t>
      </text>
    </comment>
    <comment authorId="0" ref="X44">
      <text>
        <t xml:space="preserve">LTV= (Ticket Médio X Média de Depósito por cliente a cada mês ou ano) X média de tempo de relacionamento</t>
      </text>
    </comment>
    <comment authorId="0" ref="O45">
      <text>
        <t xml:space="preserve">LTV= (Ticket Médio X Média de Depósito por cliente a cada mês ou ano) X média de tempo de relacionamento</t>
      </text>
    </comment>
    <comment authorId="0" ref="X45">
      <text>
        <t xml:space="preserve">LTV= (Ticket Médio X Média de Depósito por cliente a cada mês ou ano) X média de tempo de relacionamento</t>
      </text>
    </comment>
    <comment authorId="0" ref="A47">
      <text>
        <t xml:space="preserve">LTV= (Ticket Médio X Média de Depósito por cliente a cada mês ou ano) X média de tempo de relacionamento</t>
      </text>
    </comment>
    <comment authorId="0" ref="AO995">
      <text>
        <t xml:space="preserve">LTV= (Ticket Médio X Média de Depósito por cliente a cada mês ou ano) X média de tempo de relacionamento</t>
      </text>
    </comment>
    <comment authorId="0" ref="AF1032">
      <text>
        <t xml:space="preserve">LTV= (Ticket Médio X Média de Depósito por cliente a cada mês ou ano) X média de tempo de relacionamento</t>
      </text>
    </comment>
  </commentList>
</comments>
</file>

<file path=xl/comments9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I11">
      <text>
        <t xml:space="preserve">Usuário Jogando no dia
</t>
      </text>
    </comment>
    <comment authorId="0" ref="K11">
      <text>
        <t xml:space="preserve">Lucro em cima do que foi depositado e pago	</t>
      </text>
    </comment>
    <comment authorId="0" ref="O11">
      <text>
        <t xml:space="preserve">Usuário Jogando no dia
</t>
      </text>
    </comment>
    <comment authorId="0" ref="T11">
      <text>
        <t xml:space="preserve">Lucro em cima do que foi depositado e pago
</t>
      </text>
    </comment>
    <comment authorId="0" ref="U11">
      <text>
        <t xml:space="preserve">Receita Líquida
</t>
      </text>
    </comment>
    <comment authorId="0" ref="X11">
      <text>
        <t xml:space="preserve">Usuário Jogando no dia
</t>
      </text>
    </comment>
    <comment authorId="0" ref="AK11">
      <text>
        <t xml:space="preserve">UAP -  Usuário Jogando no dia (soma mes)
</t>
      </text>
    </comment>
    <comment authorId="0" ref="AL11">
      <text>
        <t xml:space="preserve">Cálculo: NU Inativos  / clientes da 
Ex: NC 50 / BCM 1000 = 0,05*100 =5%</t>
      </text>
    </comment>
    <comment authorId="0" ref="AM11">
      <text>
        <t xml:space="preserve">
ARPU = Total de receita do período ➗número de usuários ativos no período
</t>
      </text>
    </comment>
    <comment authorId="0" ref="AN11">
      <text>
        <t xml:space="preserve">CaC= R$ Valor investido / Número de Clientes</t>
      </text>
    </comment>
    <comment authorId="0" ref="O43">
      <text>
        <t xml:space="preserve">LTV= (Ticket Médio X Média de Depósito por cliente a cada mês ou ano) X média de tempo de relacionamento</t>
      </text>
    </comment>
    <comment authorId="0" ref="X43">
      <text>
        <t xml:space="preserve">LTV= (Ticket Médio X Média de Depósito por cliente a cada mês ou ano) X média de tempo de relacionamento</t>
      </text>
    </comment>
    <comment authorId="0" ref="O44">
      <text>
        <t xml:space="preserve">LTV= (Ticket Médio X Média de Depósito por cliente a cada mês ou ano) X média de tempo de relacionamento</t>
      </text>
    </comment>
    <comment authorId="0" ref="X44">
      <text>
        <t xml:space="preserve">LTV= (Ticket Médio X Média de Depósito por cliente a cada mês ou ano) X média de tempo de relacionamento</t>
      </text>
    </comment>
    <comment authorId="0" ref="AF47">
      <text>
        <t xml:space="preserve">LTV= (Ticket Médio X Média de Depósito por cliente a cada mês ou ano) X média de tempo de relacionamento</t>
      </text>
    </comment>
    <comment authorId="0" ref="AF56">
      <text>
        <t xml:space="preserve">LTV= (Ticket Médio X Média de Depósito por cliente a cada mês ou ano) X média de tempo de relacionamento</t>
      </text>
    </comment>
    <comment authorId="0" ref="AO59">
      <text>
        <t xml:space="preserve">CaC= R$ Valor investido / Número de Clientes</t>
      </text>
    </comment>
    <comment authorId="0" ref="AF1026">
      <text>
        <t xml:space="preserve">LTV= (Ticket Médio X Média de Depósito por cliente a cada mês ou ano) X média de tempo de relacionamento</t>
      </text>
    </comment>
    <comment authorId="0" ref="AF1031">
      <text>
        <t xml:space="preserve">LTV= (Ticket Médio X Média de Depósito por cliente a cada mês ou ano) X média de tempo de relacionamento</t>
      </text>
    </comment>
  </commentList>
</comments>
</file>

<file path=xl/comments10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I11">
      <text>
        <t xml:space="preserve">Usuário Jogando no dia
</t>
      </text>
    </comment>
    <comment authorId="0" ref="K11">
      <text>
        <t xml:space="preserve">Lucro em cima do que foi depositado e pago	</t>
      </text>
    </comment>
    <comment authorId="0" ref="O11">
      <text>
        <t xml:space="preserve">Usuário Jogando no dia
</t>
      </text>
    </comment>
    <comment authorId="0" ref="T11">
      <text>
        <t xml:space="preserve">Lucro em cima do que foi depositado e pago
</t>
      </text>
    </comment>
    <comment authorId="0" ref="U11">
      <text>
        <t xml:space="preserve">Receita Líquida
</t>
      </text>
    </comment>
    <comment authorId="0" ref="X11">
      <text>
        <t xml:space="preserve">Usuário Jogando no dia
</t>
      </text>
    </comment>
    <comment authorId="0" ref="AJ12">
      <text>
        <t xml:space="preserve">UAP -  Usuário Jogando no dia (soma mes)
</t>
      </text>
    </comment>
    <comment authorId="0" ref="AK12">
      <text>
        <t xml:space="preserve">Cálculo: NU Inativos  / clientes da 
Ex: NC 50 / BCM 1000 = 0,05*100 =5%</t>
      </text>
    </comment>
    <comment authorId="0" ref="AL12">
      <text>
        <t xml:space="preserve">
ARPU = Total de receita do período ➗número de usuários ativos no período
</t>
      </text>
    </comment>
    <comment authorId="0" ref="AM12">
      <text>
        <t xml:space="preserve">CaC= R$ Valor investido / Número de Clientes</t>
      </text>
    </comment>
    <comment authorId="0" ref="O44">
      <text>
        <t xml:space="preserve">LTV= (Ticket Médio X Média de Depósito por cliente a cada mês ou ano) X média de tempo de relacionamento</t>
      </text>
    </comment>
    <comment authorId="0" ref="X44">
      <text>
        <t xml:space="preserve">LTV= (Ticket Médio X Média de Depósito por cliente a cada mês ou ano) X média de tempo de relacionamento</t>
      </text>
    </comment>
    <comment authorId="0" ref="O45">
      <text>
        <t xml:space="preserve">LTV= (Ticket Médio X Média de Depósito por cliente a cada mês ou ano) X média de tempo de relacionamento</t>
      </text>
    </comment>
    <comment authorId="0" ref="X45">
      <text>
        <t xml:space="preserve">LTV= (Ticket Médio X Média de Depósito por cliente a cada mês ou ano) X média de tempo de relacionamento</t>
      </text>
    </comment>
    <comment authorId="0" ref="AQ1024">
      <text>
        <t xml:space="preserve">LTV= (Ticket Médio X Média de Depósito por cliente a cada mês ou ano) X média de tempo de relacionamento</t>
      </text>
    </comment>
    <comment authorId="0" ref="AQ1030">
      <text>
        <t xml:space="preserve">LTV= (Ticket Médio X Média de Depósito por cliente a cada mês ou ano) X média de tempo de relacionamento</t>
      </text>
    </comment>
  </commentList>
</comments>
</file>

<file path=xl/comments1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I11">
      <text>
        <t xml:space="preserve">Usuário Jogando no dia
</t>
      </text>
    </comment>
    <comment authorId="0" ref="K11">
      <text>
        <t xml:space="preserve">Lucro em cima do que foi depositado e pago	</t>
      </text>
    </comment>
    <comment authorId="0" ref="O11">
      <text>
        <t xml:space="preserve">Usuário Jogando no dia
</t>
      </text>
    </comment>
    <comment authorId="0" ref="T11">
      <text>
        <t xml:space="preserve">Lucro em cima do que foi depositado e pago
</t>
      </text>
    </comment>
    <comment authorId="0" ref="U11">
      <text>
        <t xml:space="preserve">Receita Líquida
</t>
      </text>
    </comment>
    <comment authorId="0" ref="X11">
      <text>
        <t xml:space="preserve">Usuário Jogando no dia
</t>
      </text>
    </comment>
    <comment authorId="0" ref="AJ12">
      <text>
        <t xml:space="preserve">Cálculo: NU Inativos  / base de clientes da base
Ex: NC 50 / BCM 1000 = 0,05*100 =5%</t>
      </text>
    </comment>
    <comment authorId="0" ref="AK12">
      <text>
        <t xml:space="preserve">LTV= (Ticket Médio X Média de Depósito por cliente a cada mês ou ano) X média de tempo de relacionamento</t>
      </text>
    </comment>
    <comment authorId="0" ref="AL12">
      <text>
        <t xml:space="preserve">CaC= R$ Valor investido / Número de Clientes</t>
      </text>
    </comment>
    <comment authorId="0" ref="AN12">
      <text>
        <t xml:space="preserve">Receita obtida - Custo total da Ação / Custo x 100 =</t>
      </text>
    </comment>
    <comment authorId="0" ref="O44">
      <text>
        <t xml:space="preserve">LTV= (Ticket Médio X Média de Depósito por cliente a cada mês ou ano) X média de tempo de relacionamento</t>
      </text>
    </comment>
    <comment authorId="0" ref="Y44">
      <text>
        <t xml:space="preserve">LTV= (Ticket Médio X Média de Depósito por cliente a cada mês ou ano) X média de tempo de relacionamento</t>
      </text>
    </comment>
    <comment authorId="0" ref="O45">
      <text>
        <t xml:space="preserve">LTV= (Ticket Médio X Média de Depósito por cliente a cada mês ou ano) X média de tempo de relacionamento</t>
      </text>
    </comment>
    <comment authorId="0" ref="Y45">
      <text>
        <t xml:space="preserve">LTV= (Ticket Médio X Média de Depósito por cliente a cada mês ou ano) X média de tempo de relacionamento</t>
      </text>
    </comment>
    <comment authorId="0" ref="H56">
      <text>
        <t xml:space="preserve">CaC= R$ Valor investido / Número de Clientes</t>
      </text>
    </comment>
  </commentList>
</comments>
</file>

<file path=xl/comments1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I11">
      <text>
        <t xml:space="preserve">Usuário Jogando no dia
</t>
      </text>
    </comment>
    <comment authorId="0" ref="K11">
      <text>
        <t xml:space="preserve">Lucro em cima do que foi depositado e pago	</t>
      </text>
    </comment>
    <comment authorId="0" ref="O11">
      <text>
        <t xml:space="preserve">Usuário Jogando no dia
</t>
      </text>
    </comment>
    <comment authorId="0" ref="T11">
      <text>
        <t xml:space="preserve">Lucro em cima do que foi depositado e pago
</t>
      </text>
    </comment>
    <comment authorId="0" ref="U11">
      <text>
        <t xml:space="preserve">Receita Líquida
</t>
      </text>
    </comment>
    <comment authorId="0" ref="X11">
      <text>
        <t xml:space="preserve">Usuário Jogando no dia
</t>
      </text>
    </comment>
    <comment authorId="0" ref="AI12">
      <text>
        <t xml:space="preserve">Cálculo: NU Inativos  / base de clientes da base
Ex: NC 50 / BCM 1000 = 0,05*100 =5%</t>
      </text>
    </comment>
    <comment authorId="0" ref="AJ12">
      <text>
        <t xml:space="preserve">LTV= (Ticket Médio X Média de Depósito por cliente a cada mês ou ano) X média de tempo de relacionamento</t>
      </text>
    </comment>
    <comment authorId="0" ref="AK12">
      <text>
        <t xml:space="preserve">CaC= R$ Valor investido / Número de Clientes</t>
      </text>
    </comment>
    <comment authorId="0" ref="AM12">
      <text>
        <t xml:space="preserve">Receita obtida - Custo total da Ação / Custo x 100 =</t>
      </text>
    </comment>
    <comment authorId="0" ref="O43">
      <text>
        <t xml:space="preserve">LTV= (Ticket Médio X Média de Depósito por cliente a cada mês ou ano) X média de tempo de relacionamento</t>
      </text>
    </comment>
    <comment authorId="0" ref="X43">
      <text>
        <t xml:space="preserve">LTV= (Ticket Médio X Média de Depósito por cliente a cada mês ou ano) X média de tempo de relacionamento</t>
      </text>
    </comment>
    <comment authorId="0" ref="O44">
      <text>
        <t xml:space="preserve">LTV= (Ticket Médio X Média de Depósito por cliente a cada mês ou ano) X média de tempo de relacionamento</t>
      </text>
    </comment>
    <comment authorId="0" ref="X44">
      <text>
        <t xml:space="preserve">LTV= (Ticket Médio X Média de Depósito por cliente a cada mês ou ano) X média de tempo de relacionamento</t>
      </text>
    </comment>
    <comment authorId="0" ref="H55">
      <text>
        <t xml:space="preserve">CaC= R$ Valor investido / Número de Clientes</t>
      </text>
    </comment>
  </commentList>
</comments>
</file>

<file path=xl/comments1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I11">
      <text>
        <t xml:space="preserve">Usuário Jogando no dia
</t>
      </text>
    </comment>
    <comment authorId="0" ref="K11">
      <text>
        <t xml:space="preserve">Lucro em cima do que foi depositado e pago	</t>
      </text>
    </comment>
    <comment authorId="0" ref="O11">
      <text>
        <t xml:space="preserve">Usuário Jogando no dia
</t>
      </text>
    </comment>
    <comment authorId="0" ref="T11">
      <text>
        <t xml:space="preserve">Lucro em cima do que foi depositado e pago
</t>
      </text>
    </comment>
    <comment authorId="0" ref="U11">
      <text>
        <t xml:space="preserve">Receita Líquida
</t>
      </text>
    </comment>
    <comment authorId="0" ref="X11">
      <text>
        <t xml:space="preserve">Usuário Jogando no dia
</t>
      </text>
    </comment>
    <comment authorId="0" ref="AK12">
      <text>
        <t xml:space="preserve">Cálculo: NU Inativos  / base de clientes da base
Ex: NC 50 / BCM 1000 = 0,05*100 =5%</t>
      </text>
    </comment>
    <comment authorId="0" ref="AL12">
      <text>
        <t xml:space="preserve">LTV= (Ticket Médio X Média de Depósito por cliente a cada mês ou ano) X média de tempo de relacionamento</t>
      </text>
    </comment>
    <comment authorId="0" ref="AM12">
      <text>
        <t xml:space="preserve">CaC= R$ Valor investido / Número de Clientes</t>
      </text>
    </comment>
    <comment authorId="0" ref="AO12">
      <text>
        <t xml:space="preserve">Receita obtida - Custo total da Ação / Custo x 100 =</t>
      </text>
    </comment>
    <comment authorId="0" ref="O44">
      <text>
        <t xml:space="preserve">LTV= (Ticket Médio X Média de Depósito por cliente a cada mês ou ano) X média de tempo de relacionamento</t>
      </text>
    </comment>
    <comment authorId="0" ref="X44">
      <text>
        <t xml:space="preserve">LTV= (Ticket Médio X Média de Depósito por cliente a cada mês ou ano) X média de tempo de relacionamento</t>
      </text>
    </comment>
    <comment authorId="0" ref="O45">
      <text>
        <t xml:space="preserve">LTV= (Ticket Médio X Média de Depósito por cliente a cada mês ou ano) X média de tempo de relacionamento</t>
      </text>
    </comment>
    <comment authorId="0" ref="X45">
      <text>
        <t xml:space="preserve">LTV= (Ticket Médio X Média de Depósito por cliente a cada mês ou ano) X média de tempo de relacionamento</t>
      </text>
    </comment>
    <comment authorId="0" ref="G53">
      <text>
        <t xml:space="preserve">CaC= R$ Valor investido / Número de Clientes</t>
      </text>
    </comment>
    <comment authorId="0" ref="R83">
      <text>
        <t xml:space="preserve">Contas foram derrubadas</t>
      </text>
    </comment>
  </commentList>
</comments>
</file>

<file path=xl/comments1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M10">
      <text>
        <t xml:space="preserve"> (Referente aos meses anteriores)</t>
      </text>
    </comment>
    <comment authorId="0" ref="H27">
      <text>
        <t xml:space="preserve">$50 Dólar</t>
      </text>
    </comment>
    <comment authorId="0" ref="M27">
      <text>
        <t xml:space="preserve">$50 Dólar</t>
      </text>
    </comment>
    <comment authorId="0" ref="R27">
      <text>
        <t xml:space="preserve">$50 Dólar</t>
      </text>
    </comment>
    <comment authorId="0" ref="W27">
      <text>
        <t xml:space="preserve">$50 Dólar</t>
      </text>
    </comment>
    <comment authorId="0" ref="AB27">
      <text>
        <t xml:space="preserve">$50 Dólar</t>
      </text>
    </comment>
    <comment authorId="0" ref="AG27">
      <text>
        <t xml:space="preserve">$50 Dólar</t>
      </text>
    </comment>
    <comment authorId="0" ref="AL27">
      <text>
        <t xml:space="preserve">$50 Dólar</t>
      </text>
    </comment>
    <comment authorId="0" ref="AQ27">
      <text>
        <t xml:space="preserve">$50 Dólar</t>
      </text>
    </comment>
    <comment authorId="0" ref="AW27">
      <text>
        <t xml:space="preserve">$50 Dólar</t>
      </text>
    </comment>
    <comment authorId="0" ref="H28">
      <text>
        <t xml:space="preserve">Pacote Starter R$28 por usuário. Mínimo 2</t>
      </text>
    </comment>
    <comment authorId="0" ref="M28">
      <text>
        <t xml:space="preserve">Pacote Starter R$28 por usuário. Mínimo 2</t>
      </text>
    </comment>
    <comment authorId="0" ref="R28">
      <text>
        <t xml:space="preserve">Pacote Starter R$28 por usuário. Mínimo 2</t>
      </text>
    </comment>
    <comment authorId="0" ref="W28">
      <text>
        <t xml:space="preserve">Pacote Starter R$28 por usuário. Mínimo 2</t>
      </text>
    </comment>
    <comment authorId="0" ref="AB28">
      <text>
        <t xml:space="preserve">Pacote Starter R$28 por usuário. Mínimo 2</t>
      </text>
    </comment>
    <comment authorId="0" ref="AG28">
      <text>
        <t xml:space="preserve">Pacote Starter R$28 por usuário. Mínimo 2</t>
      </text>
    </comment>
    <comment authorId="0" ref="AL28">
      <text>
        <t xml:space="preserve">Pacote Starter R$28 por usuário. Mínimo 2</t>
      </text>
    </comment>
    <comment authorId="0" ref="AQ28">
      <text>
        <t xml:space="preserve">Pacote Starter R$28 por usuário. Mínimo 2</t>
      </text>
    </comment>
    <comment authorId="0" ref="AW28">
      <text>
        <t xml:space="preserve">Pacote Starter R$28 por usuário. Mínimo 2</t>
      </text>
    </comment>
    <comment authorId="0" ref="H30">
      <text>
        <t xml:space="preserve">$50 Dólar
</t>
      </text>
    </comment>
    <comment authorId="0" ref="H31">
      <text>
        <t xml:space="preserve">Pacote Starter R$28 por usuário. Mínimo 2</t>
      </text>
    </comment>
    <comment authorId="0" ref="M31">
      <text>
        <t xml:space="preserve">$50 Dólar
</t>
      </text>
    </comment>
    <comment authorId="0" ref="R31">
      <text>
        <t xml:space="preserve">$50 Dólar
</t>
      </text>
    </comment>
    <comment authorId="0" ref="W31">
      <text>
        <t xml:space="preserve">$50 Dólar
</t>
      </text>
    </comment>
    <comment authorId="0" ref="AB31">
      <text>
        <t xml:space="preserve">$50 Dólar
</t>
      </text>
    </comment>
    <comment authorId="0" ref="AG31">
      <text>
        <t xml:space="preserve">$50 Dólar
</t>
      </text>
    </comment>
    <comment authorId="0" ref="AL31">
      <text>
        <t xml:space="preserve">$50 Dólar
</t>
      </text>
    </comment>
    <comment authorId="0" ref="AQ31">
      <text>
        <t xml:space="preserve">$50 Dólar
</t>
      </text>
    </comment>
    <comment authorId="0" ref="AW31">
      <text>
        <t xml:space="preserve">$50 Dólar
</t>
      </text>
    </comment>
    <comment authorId="0" ref="M32">
      <text>
        <t xml:space="preserve">Pacote Starter R$28 por usuário. Mínimo 2</t>
      </text>
    </comment>
    <comment authorId="0" ref="R32">
      <text>
        <t xml:space="preserve">Pacote Starter R$28 por usuário. Mínimo 2</t>
      </text>
    </comment>
    <comment authorId="0" ref="W32">
      <text>
        <t xml:space="preserve">Pacote Starter R$28 por usuário. Mínimo 2</t>
      </text>
    </comment>
    <comment authorId="0" ref="AB32">
      <text>
        <t xml:space="preserve">Pacote Starter R$28 por usuário. Mínimo 2</t>
      </text>
    </comment>
    <comment authorId="0" ref="AG32">
      <text>
        <t xml:space="preserve">Pacote Starter R$28 por usuário. Mínimo 2</t>
      </text>
    </comment>
    <comment authorId="0" ref="AL32">
      <text>
        <t xml:space="preserve">Pacote Starter R$28 por usuário. Mínimo 2</t>
      </text>
    </comment>
    <comment authorId="0" ref="AQ32">
      <text>
        <t xml:space="preserve">Pacote Starter R$28 por usuário. Mínimo 2</t>
      </text>
    </comment>
    <comment authorId="0" ref="AW32">
      <text>
        <t xml:space="preserve">Pacote Starter R$28 por usuário. Mínimo 2</t>
      </text>
    </comment>
    <comment authorId="0" ref="AG33">
      <text>
        <t xml:space="preserve">Pacote Starter R$28 por usuário. Mínimo 2</t>
      </text>
    </comment>
    <comment authorId="0" ref="AL33">
      <text>
        <t xml:space="preserve">Pacote Starter R$28 por usuário. Mínimo 2</t>
      </text>
    </comment>
    <comment authorId="0" ref="AL60">
      <text>
        <t xml:space="preserve">Passou de 100k precisa pagar  &gt;
implementação  de R$ 2639
próximo plano mensal R$5199 
</t>
      </text>
    </comment>
    <comment authorId="0" ref="AQ61">
      <text>
        <t xml:space="preserve">Passou de 100k precisa pagar  &gt;
implementação  de R$ 2639
próximo plano mensal R$5199 
</t>
      </text>
    </comment>
  </commentList>
</comments>
</file>

<file path=xl/comments1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68">
      <text>
        <t xml:space="preserve">Passou de 100k precisa pagar  &gt;
implementação  de R$ 2639
próximo plano mensal R$5199 
</t>
      </text>
    </comment>
    <comment authorId="0" ref="I68">
      <text>
        <t xml:space="preserve">Passou de 100k precisa pagar  &gt;
implementação  de R$ 2639
próximo plano mensal R$5199 
</t>
      </text>
    </comment>
    <comment authorId="0" ref="O68">
      <text>
        <t xml:space="preserve">Passou de 100k precisa pagar  &gt;
implementação  de R$ 2639
próximo plano mensal R$5199 
</t>
      </text>
    </comment>
    <comment authorId="0" ref="T68">
      <text>
        <t xml:space="preserve">Passou de 100k precisa pagar  &gt;
implementação  de R$ 2639
próximo plano mensal R$5199 
</t>
      </text>
    </comment>
    <comment authorId="0" ref="Y68">
      <text>
        <t xml:space="preserve">Passou de 100k precisa pagar  &gt;
implementação  de R$ 2639
próximo plano mensal R$5199 
</t>
      </text>
    </comment>
    <comment authorId="0" ref="AD68">
      <text>
        <t xml:space="preserve">Passou de 100k precisa pagar  &gt;
implementação  de R$ 2639
próximo plano mensal R$5199 
</t>
      </text>
    </comment>
    <comment authorId="0" ref="AI68">
      <text>
        <t xml:space="preserve">Passou de 100k precisa pagar  &gt;
implementação  de R$ 2639
próximo plano mensal R$5199 
</t>
      </text>
    </comment>
    <comment authorId="0" ref="AN68">
      <text>
        <t xml:space="preserve">Passou de 100k precisa pagar  &gt;
implementação  de R$ 2639
próximo plano mensal R$5199 
</t>
      </text>
    </comment>
    <comment authorId="0" ref="AS68">
      <text>
        <t xml:space="preserve">Passou de 100k precisa pagar  &gt;
implementação  de R$ 2639
próximo plano mensal R$5199 
</t>
      </text>
    </comment>
    <comment authorId="0" ref="AX68">
      <text>
        <t xml:space="preserve">Passou de 100k precisa pagar  &gt;
implementação  de R$ 2639
próximo plano mensal R$5199 
</t>
      </text>
    </comment>
    <comment authorId="0" ref="BC68">
      <text>
        <t xml:space="preserve">Passou de 100k precisa pagar  &gt;
implementação  de R$ 2639
próximo plano mensal R$5199 
</t>
      </text>
    </comment>
    <comment authorId="0" ref="BH68">
      <text>
        <t xml:space="preserve">Passou de 100k precisa pagar  &gt;
implementação  de R$ 2639
próximo plano mensal R$5199 
</t>
      </text>
    </comment>
  </commentList>
</comments>
</file>

<file path=xl/comments1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73">
      <text>
        <t xml:space="preserve">Passou de 100k precisa pagar  &gt;
implementação  de R$ 2639
próximo plano mensal R$5199 
</t>
      </text>
    </comment>
    <comment authorId="0" ref="H73">
      <text>
        <t xml:space="preserve">Passou de 100k precisa pagar  &gt;
implementação  de R$ 2639
próximo plano mensal R$5199 
</t>
      </text>
    </comment>
    <comment authorId="0" ref="M73">
      <text>
        <t xml:space="preserve">Passou de 100k precisa pagar  &gt;
implementação  de R$ 2639
próximo plano mensal R$5199 
</t>
      </text>
    </comment>
    <comment authorId="0" ref="R73">
      <text>
        <t xml:space="preserve">Passou de 100k precisa pagar  &gt;
implementação  de R$ 2639
próximo plano mensal R$5199 
</t>
      </text>
    </comment>
    <comment authorId="0" ref="W73">
      <text>
        <t xml:space="preserve">Passou de 100k precisa pagar  &gt;
implementação  de R$ 2639
próximo plano mensal R$5199 
</t>
      </text>
    </comment>
    <comment authorId="0" ref="AB73">
      <text>
        <t xml:space="preserve">Passou de 100k precisa pagar  &gt;
implementação  de R$ 2639
próximo plano mensal R$5199 
</t>
      </text>
    </comment>
    <comment authorId="0" ref="AG73">
      <text>
        <t xml:space="preserve">Passou de 100k precisa pagar  &gt;
implementação  de R$ 2639
próximo plano mensal R$5199 
</t>
      </text>
    </comment>
    <comment authorId="0" ref="AL73">
      <text>
        <t xml:space="preserve">Passou de 100k precisa pagar  &gt;
implementação  de R$ 2639
próximo plano mensal R$5199 
</t>
      </text>
    </comment>
    <comment authorId="0" ref="AQ73">
      <text>
        <t xml:space="preserve">Passou de 100k precisa pagar  &gt;
implementação  de R$ 2639
próximo plano mensal R$5199 
</t>
      </text>
    </comment>
    <comment authorId="0" ref="AV73">
      <text>
        <t xml:space="preserve">Passou de 100k precisa pagar  &gt;
implementação  de R$ 2639
próximo plano mensal R$5199 
</t>
      </text>
    </comment>
    <comment authorId="0" ref="BA73">
      <text>
        <t xml:space="preserve">Passou de 100k precisa pagar  &gt;
implementação  de R$ 2639
próximo plano mensal R$5199 
</t>
      </text>
    </comment>
    <comment authorId="0" ref="BF73">
      <text>
        <t xml:space="preserve">Passou de 100k precisa pagar  &gt;
implementação  de R$ 2639
próximo plano mensal R$5199 
</t>
      </text>
    </comment>
  </commentList>
</comments>
</file>

<file path=xl/comments17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26">
      <text>
        <t xml:space="preserve">CLIENTES 1 DEPÓSITO FTD</t>
      </text>
    </comment>
    <comment authorId="0" ref="E26">
      <text>
        <t xml:space="preserve">CLIENTES 1 DEPÓSITO FTD</t>
      </text>
    </comment>
    <comment authorId="0" ref="G26">
      <text>
        <t xml:space="preserve">Cálculo: NU Inativos  / base de clientes da base
Ex: NC 50 / BCM 1000 = 0,05*100 =5%</t>
      </text>
    </comment>
    <comment authorId="0" ref="H26">
      <text>
        <t xml:space="preserve">1.00 = PONTO DE EQUILIBRIO
ABAIXO DE 1.00 = RUIM
ACIMA DE 1.00 = BOM
</t>
      </text>
    </comment>
    <comment authorId="0" ref="I26">
      <text>
        <t xml:space="preserve">SOMATORIO DE TODAS AS JOGADAS DE TODOS OS PLAYERS DO MES
</t>
      </text>
    </comment>
    <comment authorId="0" ref="J26">
      <text>
        <t xml:space="preserve">SOMATORIO DE TODAS AS JOGADAS DE TODOS OS PLAYERS DO MES
</t>
      </text>
    </comment>
    <comment authorId="0" ref="K26">
      <text>
        <t xml:space="preserve">SOMATORIO DE TODAS AS JOGADAS DE TODOS OS PLAYERS DO MES
</t>
      </text>
    </comment>
    <comment authorId="0" ref="L26">
      <text>
        <t xml:space="preserve">SOMATORIO DE TODAS AS JOGADAS DE TODOS OS PLAYERS DO MES
</t>
      </text>
    </comment>
    <comment authorId="0" ref="M26">
      <text>
        <t xml:space="preserve">Lucro em cima do que foi depositado e pago	</t>
      </text>
    </comment>
    <comment authorId="0" ref="Q26">
      <text>
        <t xml:space="preserve">Lucro em cima do que foi depositado e pago
</t>
      </text>
    </comment>
    <comment authorId="0" ref="R26">
      <text>
        <t xml:space="preserve">Cálculo: NU Inativos  / base de clientes da base
Ex: NC 50 / BCM 1000 = 0,05*100 =5%</t>
      </text>
    </comment>
    <comment authorId="0" ref="S26">
      <text>
        <t xml:space="preserve">LTV= (Ticket Médio X Média de Depósito por cliente a cada mês ou ano) X média de tempo de relacionamento
ARPU = Total de receita do período ➗número de usuários ativos no período
</t>
      </text>
    </comment>
    <comment authorId="0" ref="T26">
      <text>
        <t xml:space="preserve">Lucro em cima do que foi depositado e pago
</t>
      </text>
    </comment>
  </commentList>
</comments>
</file>

<file path=xl/sharedStrings.xml><?xml version="1.0" encoding="utf-8"?>
<sst xmlns="http://schemas.openxmlformats.org/spreadsheetml/2006/main" count="8725" uniqueCount="1997">
  <si>
    <t>DEPOSITOS</t>
  </si>
  <si>
    <t>SAQUES</t>
  </si>
  <si>
    <t>BALANÇO</t>
  </si>
  <si>
    <t>GERAL</t>
  </si>
  <si>
    <t>DATA</t>
  </si>
  <si>
    <t>Total (BRL)</t>
  </si>
  <si>
    <t>Deps Sum</t>
  </si>
  <si>
    <t>Number of Deposits</t>
  </si>
  <si>
    <t>Ticket</t>
  </si>
  <si>
    <t>W/D Sum</t>
  </si>
  <si>
    <t>Number of W/D</t>
  </si>
  <si>
    <t>NETCASH</t>
  </si>
  <si>
    <t>REGISTROS</t>
  </si>
  <si>
    <t>FTD</t>
  </si>
  <si>
    <t>UAP</t>
  </si>
  <si>
    <t>FTD AMOUNT.</t>
  </si>
  <si>
    <t>CASINO PAYOUT</t>
  </si>
  <si>
    <t>Sportsbook Turnover</t>
  </si>
  <si>
    <t>TURNOVER CASSINO</t>
  </si>
  <si>
    <t>Casino GGR</t>
  </si>
  <si>
    <t>Total NGR</t>
  </si>
  <si>
    <t>Casino GGR %</t>
  </si>
  <si>
    <t>TOTAL</t>
  </si>
  <si>
    <t>QTD. DEP</t>
  </si>
  <si>
    <t>TICKET
DEPOSITOS</t>
  </si>
  <si>
    <t>QTD. 
SAQUE</t>
  </si>
  <si>
    <t>TICKET
SAQUE</t>
  </si>
  <si>
    <t>NETCASH LIQUIDO</t>
  </si>
  <si>
    <t>CONVERSÃO FTD</t>
  </si>
  <si>
    <t>REDEP.</t>
  </si>
  <si>
    <t>INATIVOS</t>
  </si>
  <si>
    <t>CHURN</t>
  </si>
  <si>
    <t>LTV</t>
  </si>
  <si>
    <t>TX. GETWAY</t>
  </si>
  <si>
    <t>PLAT. FEE 15%</t>
  </si>
  <si>
    <t>MEDIA %</t>
  </si>
  <si>
    <t>CAIXA WALLET</t>
  </si>
  <si>
    <t>DESCRIÇÃO</t>
  </si>
  <si>
    <t>$</t>
  </si>
  <si>
    <t>R$</t>
  </si>
  <si>
    <t>PTAX</t>
  </si>
  <si>
    <t>OBS SITUAÇÃO</t>
  </si>
  <si>
    <t>SAQUES DIGITO VIA CRIPTOATIVOS</t>
  </si>
  <si>
    <t>EFETUADO</t>
  </si>
  <si>
    <t xml:space="preserve"> </t>
  </si>
  <si>
    <t>CAIXA WALLET CRIPTO ATUALMENTE</t>
  </si>
  <si>
    <t>VALOR</t>
  </si>
  <si>
    <t>USDT</t>
  </si>
  <si>
    <t>LAST PTAX</t>
  </si>
  <si>
    <t xml:space="preserve">SAQUES WALLET </t>
  </si>
  <si>
    <t>Pagamento Fluxrise (reembolso trafego affbr)</t>
  </si>
  <si>
    <t>VALOR R$</t>
  </si>
  <si>
    <t>Saques e distribuicao</t>
  </si>
  <si>
    <t>Fatura GGR</t>
  </si>
  <si>
    <t>Saques e distribuicao_Sheet Saque 14.01</t>
  </si>
  <si>
    <t>PAGAMENTO VIA UST DIRETA</t>
  </si>
  <si>
    <t>Pagamento Julia 7.020,00 BRL</t>
  </si>
  <si>
    <t>VALOR USADO AFFBR</t>
  </si>
  <si>
    <t>Setup + plano starter blacktrack</t>
  </si>
  <si>
    <t>Invoice em Euros para Phoenix</t>
  </si>
  <si>
    <t>05/02/0226</t>
  </si>
  <si>
    <t>CASINO TURNOVER</t>
  </si>
  <si>
    <t>comparativo</t>
  </si>
  <si>
    <t>Total (EURO)</t>
  </si>
  <si>
    <t>QTD</t>
  </si>
  <si>
    <t>WINS</t>
  </si>
  <si>
    <t>TURNOVER SPTBS</t>
  </si>
  <si>
    <t xml:space="preserve">GGR </t>
  </si>
  <si>
    <t xml:space="preserve">NGR </t>
  </si>
  <si>
    <t>GGR%</t>
  </si>
  <si>
    <t>Total</t>
  </si>
  <si>
    <t xml:space="preserve"> TERMÔMETRO</t>
  </si>
  <si>
    <t>Sportsbook</t>
  </si>
  <si>
    <t>Cassino</t>
  </si>
  <si>
    <t>Netcash Real</t>
  </si>
  <si>
    <t>UAP BASE</t>
  </si>
  <si>
    <t>TURNOVER</t>
  </si>
  <si>
    <t>Número de Bets</t>
  </si>
  <si>
    <t>Média de Aposta por Usuário</t>
  </si>
  <si>
    <t>Número de Giros</t>
  </si>
  <si>
    <t>Vezes de start  nos jogos  por usuário</t>
  </si>
  <si>
    <t>TICKET MÉDIO</t>
  </si>
  <si>
    <t>NOVOS CLIENTES</t>
  </si>
  <si>
    <t>CLIENTES INATIVOS</t>
  </si>
  <si>
    <t>FTD (Priméiro depósito)</t>
  </si>
  <si>
    <r>
      <rPr>
        <rFont val="Arial"/>
        <b/>
        <color rgb="FFF3F3F3"/>
      </rPr>
      <t>UAP</t>
    </r>
    <r>
      <rPr>
        <rFont val="Arial"/>
        <b/>
        <color rgb="FFF3F3F3"/>
        <sz val="8.0"/>
      </rPr>
      <t xml:space="preserve"> (Clientes Recorrentes)</t>
    </r>
  </si>
  <si>
    <t>CHURN (taxa de Inativos)</t>
  </si>
  <si>
    <r>
      <rPr>
        <rFont val="Arial"/>
        <b/>
        <color rgb="FF434343"/>
      </rPr>
      <t>ARPUR (</t>
    </r>
    <r>
      <rPr>
        <rFont val="Arial"/>
        <b val="0"/>
        <color rgb="FF434343"/>
      </rPr>
      <t>Receita média por usuário)</t>
    </r>
  </si>
  <si>
    <t>CAC.  (Custo Aquisição)</t>
  </si>
  <si>
    <t>Total Ações</t>
  </si>
  <si>
    <t>Total Investido</t>
  </si>
  <si>
    <t>RETENÇÃO STARS</t>
  </si>
  <si>
    <t>NETCASH BRUTO</t>
  </si>
  <si>
    <t>TICKET DEP.</t>
  </si>
  <si>
    <t>QTD. SAQ</t>
  </si>
  <si>
    <t>TICKET SAQ.</t>
  </si>
  <si>
    <t>NETCASH REAL</t>
  </si>
  <si>
    <t>MEDIA UAP</t>
  </si>
  <si>
    <t>BASE UAP</t>
  </si>
  <si>
    <t>GGR TOTAL</t>
  </si>
  <si>
    <t>MEDIA GGR</t>
  </si>
  <si>
    <t>LTV Sportingbook</t>
  </si>
  <si>
    <t>LTV Cassino</t>
  </si>
  <si>
    <t>TICKET MÉDIO Sportingbook</t>
  </si>
  <si>
    <t>TICKET MÉDIO Cassino</t>
  </si>
  <si>
    <r>
      <rPr>
        <rFont val="Arial"/>
        <b/>
        <color rgb="FFF3F3F3"/>
      </rPr>
      <t>UAP</t>
    </r>
    <r>
      <rPr>
        <rFont val="Arial"/>
        <b/>
        <color rgb="FFF3F3F3"/>
        <sz val="8.0"/>
      </rPr>
      <t xml:space="preserve"> (Clientes Recorrentes)</t>
    </r>
  </si>
  <si>
    <r>
      <rPr>
        <rFont val="Arial"/>
        <b/>
        <color rgb="FF434343"/>
      </rPr>
      <t>ARPUR (</t>
    </r>
    <r>
      <rPr>
        <rFont val="Arial"/>
        <b val="0"/>
        <color rgb="FF434343"/>
      </rPr>
      <t>Receita média por usuário)</t>
    </r>
  </si>
  <si>
    <t>396731</t>
  </si>
  <si>
    <t>371122</t>
  </si>
  <si>
    <t>353891</t>
  </si>
  <si>
    <t>RETIRADAS MÊS</t>
  </si>
  <si>
    <t>381650</t>
  </si>
  <si>
    <t>344529</t>
  </si>
  <si>
    <t>407876</t>
  </si>
  <si>
    <t>OUTUBRO</t>
  </si>
  <si>
    <t>Quantidade</t>
  </si>
  <si>
    <r>
      <rPr>
        <rFont val="Arial"/>
        <b/>
        <color rgb="FFF3F3F3"/>
      </rPr>
      <t>UAP</t>
    </r>
    <r>
      <rPr>
        <rFont val="Arial"/>
        <b/>
        <color rgb="FFF3F3F3"/>
        <sz val="8.0"/>
      </rPr>
      <t xml:space="preserve"> (Clientes Recorrentes)</t>
    </r>
  </si>
  <si>
    <r>
      <rPr>
        <rFont val="Arial"/>
        <b/>
        <color rgb="FF434343"/>
      </rPr>
      <t>ARPUR (</t>
    </r>
    <r>
      <rPr>
        <rFont val="Arial"/>
        <b val="0"/>
        <color rgb="FF434343"/>
      </rPr>
      <t>Receita média por usuário)</t>
    </r>
  </si>
  <si>
    <t>242666</t>
  </si>
  <si>
    <t>199200</t>
  </si>
  <si>
    <t>215502</t>
  </si>
  <si>
    <t>TICKET DEPÓSITO</t>
  </si>
  <si>
    <t>CAIXA STARSPAY</t>
  </si>
  <si>
    <t>192879</t>
  </si>
  <si>
    <t>227264</t>
  </si>
  <si>
    <t>240120</t>
  </si>
  <si>
    <t>274</t>
  </si>
  <si>
    <t>TICKET</t>
  </si>
  <si>
    <t>QTD. SAQUES</t>
  </si>
  <si>
    <t>TERMOMETRO GGR</t>
  </si>
  <si>
    <t>Análise por Jogo</t>
  </si>
  <si>
    <t>game name</t>
  </si>
  <si>
    <t>Turnover</t>
  </si>
  <si>
    <t>Profit (Lucro)</t>
  </si>
  <si>
    <t>Profit %</t>
  </si>
  <si>
    <t>Qty. Spin</t>
  </si>
  <si>
    <t>Media de apostas por cliente</t>
  </si>
  <si>
    <t>ticket Medio por aposta</t>
  </si>
  <si>
    <t>Semana 03</t>
  </si>
  <si>
    <t>SETEMBRO</t>
  </si>
  <si>
    <t>DEPÓSITO</t>
  </si>
  <si>
    <r>
      <rPr>
        <rFont val="Arial"/>
        <b/>
        <color rgb="FFF3F3F3"/>
      </rPr>
      <t>UAP</t>
    </r>
    <r>
      <rPr>
        <rFont val="Arial"/>
        <b/>
        <color rgb="FFF3F3F3"/>
        <sz val="8.0"/>
      </rPr>
      <t xml:space="preserve"> (Clientes Recorrentes)</t>
    </r>
  </si>
  <si>
    <r>
      <rPr>
        <rFont val="Arial"/>
        <b/>
        <color rgb="FF434343"/>
      </rPr>
      <t>ARPUR (</t>
    </r>
    <r>
      <rPr>
        <rFont val="Arial"/>
        <b val="0"/>
        <color rgb="FF434343"/>
      </rPr>
      <t>Receita média por usuário)</t>
    </r>
  </si>
  <si>
    <t>148763</t>
  </si>
  <si>
    <t>198191</t>
  </si>
  <si>
    <t>155316</t>
  </si>
  <si>
    <t>145816</t>
  </si>
  <si>
    <t>157484</t>
  </si>
  <si>
    <t>140411</t>
  </si>
  <si>
    <t>234454</t>
  </si>
  <si>
    <r>
      <rPr>
        <rFont val="Arial"/>
        <b/>
        <color rgb="FFF3F3F3"/>
      </rPr>
      <t>UAP</t>
    </r>
    <r>
      <rPr>
        <rFont val="Arial"/>
        <b/>
        <color rgb="FFF3F3F3"/>
        <sz val="8.0"/>
      </rPr>
      <t xml:space="preserve"> (Clientes Recorrentes)</t>
    </r>
  </si>
  <si>
    <r>
      <rPr>
        <rFont val="Arial"/>
        <b/>
        <color rgb="FF434343"/>
      </rPr>
      <t>ARPUR (</t>
    </r>
    <r>
      <rPr>
        <rFont val="Arial"/>
        <b val="0"/>
        <color rgb="FF434343"/>
      </rPr>
      <t>Receita média por usuário)</t>
    </r>
  </si>
  <si>
    <t>216162</t>
  </si>
  <si>
    <t>254894</t>
  </si>
  <si>
    <t>238673</t>
  </si>
  <si>
    <t>298903</t>
  </si>
  <si>
    <t>233891</t>
  </si>
  <si>
    <t>SEMANA  4</t>
  </si>
  <si>
    <t>Aviator</t>
  </si>
  <si>
    <t>Fortune Tiger</t>
  </si>
  <si>
    <t>Fortune Rabbit</t>
  </si>
  <si>
    <t>Fortune Ox</t>
  </si>
  <si>
    <t>Mines</t>
  </si>
  <si>
    <t>JULHO</t>
  </si>
  <si>
    <t>Vezes de start  nos jogos por usuário</t>
  </si>
  <si>
    <t>153777</t>
  </si>
  <si>
    <t>TOTAL DE CLIENTES</t>
  </si>
  <si>
    <t>CLIENTES FRIOS</t>
  </si>
  <si>
    <t>LTV (Valor do tempo de vida do cliente)</t>
  </si>
  <si>
    <t>Total de Investimento</t>
  </si>
  <si>
    <t>ROI (Retorno de Investimento</t>
  </si>
  <si>
    <t>158221</t>
  </si>
  <si>
    <t>151917</t>
  </si>
  <si>
    <t>124604</t>
  </si>
  <si>
    <t>136318</t>
  </si>
  <si>
    <t>138078</t>
  </si>
  <si>
    <t>JUNHO</t>
  </si>
  <si>
    <t>Valor médio de aposta por usuário</t>
  </si>
  <si>
    <t>LTV cassino</t>
  </si>
  <si>
    <t>TICKET MÉDIO cassino</t>
  </si>
  <si>
    <t>Cadastros</t>
  </si>
  <si>
    <t>Total da Semana</t>
  </si>
  <si>
    <t xml:space="preserve">Promo </t>
  </si>
  <si>
    <t>Mkt de Influ</t>
  </si>
  <si>
    <t>Tráfego - Castelo</t>
  </si>
  <si>
    <t>MAIO</t>
  </si>
  <si>
    <t>valor de Start por giro</t>
  </si>
  <si>
    <t>0.00</t>
  </si>
  <si>
    <t>0.00%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</si>
  <si>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</si>
  <si>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</si>
  <si>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</si>
  <si>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</si>
  <si>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</si>
  <si>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</si>
  <si>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</si>
  <si>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</si>
  <si>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</si>
  <si>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Nov</t>
  </si>
  <si>
    <t>Total Geral:</t>
  </si>
  <si>
    <t>Total Operacional</t>
  </si>
  <si>
    <t>Total :</t>
  </si>
  <si>
    <t>Status</t>
  </si>
  <si>
    <t>Equipe CASA</t>
  </si>
  <si>
    <t>Harrison - CEO</t>
  </si>
  <si>
    <t>Ok</t>
  </si>
  <si>
    <t>Harrison</t>
  </si>
  <si>
    <t>Apresentadora</t>
  </si>
  <si>
    <t>Joanderson</t>
  </si>
  <si>
    <t>Joanderson - SM</t>
  </si>
  <si>
    <t xml:space="preserve">Arthur - Design </t>
  </si>
  <si>
    <t>Letícia - Diretora de mkt</t>
  </si>
  <si>
    <t>-</t>
  </si>
  <si>
    <t>Amanda - Apresentadora</t>
  </si>
  <si>
    <t>João Gabriel - Diretor arte</t>
  </si>
  <si>
    <t>Arthur da Silva</t>
  </si>
  <si>
    <t>Negueba (Lucas)</t>
  </si>
  <si>
    <t>Giovanna - Gestora de Redes</t>
  </si>
  <si>
    <t>Ewerson - CRM</t>
  </si>
  <si>
    <t xml:space="preserve">Arthur </t>
  </si>
  <si>
    <t>Letícia (proporcional)</t>
  </si>
  <si>
    <t>Guilherme - Social</t>
  </si>
  <si>
    <t>Letícia</t>
  </si>
  <si>
    <t>R$6.285</t>
  </si>
  <si>
    <t>Copy e Criativos - João zero</t>
  </si>
  <si>
    <t>Lais</t>
  </si>
  <si>
    <t>Josyenne - Influ manager</t>
  </si>
  <si>
    <t>João zero - Copy e Criativos</t>
  </si>
  <si>
    <t>Serviço</t>
  </si>
  <si>
    <t>Oddsgate Manager - Fernando Lemos</t>
  </si>
  <si>
    <t>SAC - Betassist</t>
  </si>
  <si>
    <t>Suporte / Maria</t>
  </si>
  <si>
    <t>Fernando Lemos - Oddsgate Manager</t>
  </si>
  <si>
    <t>Plataforma / Nando</t>
  </si>
  <si>
    <t>Vinicius jacobina - Cellexpert Manager</t>
  </si>
  <si>
    <t xml:space="preserve">Serviço fialiados / Negueba </t>
  </si>
  <si>
    <t>Lais - Afiliados Atendimento</t>
  </si>
  <si>
    <t>Matheus Dantas - Gestor de Trafego</t>
  </si>
  <si>
    <t>PlataformaS</t>
  </si>
  <si>
    <t>Sportsbook Revenue Share</t>
  </si>
  <si>
    <t>Casino Provider Fee</t>
  </si>
  <si>
    <t>A Vencer</t>
  </si>
  <si>
    <t>CRM (oddsgate)</t>
  </si>
  <si>
    <t>CRM</t>
  </si>
  <si>
    <t>mailchimp emails</t>
  </si>
  <si>
    <t>Sendgrid Emails</t>
  </si>
  <si>
    <t>Starspay</t>
  </si>
  <si>
    <t>Live Chat</t>
  </si>
  <si>
    <t>API Afiliados</t>
  </si>
  <si>
    <t>Workspace</t>
  </si>
  <si>
    <t>Operacional</t>
  </si>
  <si>
    <t>Escritório</t>
  </si>
  <si>
    <t>Transporte equipes</t>
  </si>
  <si>
    <t>Caução 3 Meses</t>
  </si>
  <si>
    <t>Leds</t>
  </si>
  <si>
    <t>Aluguel Harri</t>
  </si>
  <si>
    <t>Escritório Limpeza</t>
  </si>
  <si>
    <t>Aluguel Dezembro</t>
  </si>
  <si>
    <t>IPTU + Cond. + Bombeiros</t>
  </si>
  <si>
    <t>Moveis e Eletros</t>
  </si>
  <si>
    <t>Tráfego</t>
  </si>
  <si>
    <t>Institucional</t>
  </si>
  <si>
    <t>Marketing</t>
  </si>
  <si>
    <t>Promoções</t>
  </si>
  <si>
    <t>Ativações Academias</t>
  </si>
  <si>
    <t>Label Mansão Maromba</t>
  </si>
  <si>
    <t>Custo da Label maromba</t>
  </si>
  <si>
    <t>Campanha Libertadores</t>
  </si>
  <si>
    <t>100 Camisas</t>
  </si>
  <si>
    <t>SEO</t>
  </si>
  <si>
    <t>SEO - Serviço</t>
  </si>
  <si>
    <t>CRM - Serviço</t>
  </si>
  <si>
    <t>Plataforma RD / 20k</t>
  </si>
  <si>
    <t>Plataforma RD/ 100k</t>
  </si>
  <si>
    <t>Plataforma RD PRO</t>
  </si>
  <si>
    <t>MKT INFLUENCER</t>
  </si>
  <si>
    <t>SEMANA 1</t>
  </si>
  <si>
    <t>MKT INFLUENCER &amp; AFILIADOS</t>
  </si>
  <si>
    <t>Pacote de Publi</t>
  </si>
  <si>
    <t>Toguro</t>
  </si>
  <si>
    <t>Equipe Comercial</t>
  </si>
  <si>
    <t>Influ - Vini dmenor</t>
  </si>
  <si>
    <t>SEMANA 2</t>
  </si>
  <si>
    <t>Influ - Ribitados</t>
  </si>
  <si>
    <t>SEMANA 3</t>
  </si>
  <si>
    <t>Influ - Luquinhasof</t>
  </si>
  <si>
    <t>SEMANA 4</t>
  </si>
  <si>
    <t>SEMANA 5</t>
  </si>
  <si>
    <t>VARIAVEIS</t>
  </si>
  <si>
    <t>Bit,ly - Anual</t>
  </si>
  <si>
    <t>Reembolso</t>
  </si>
  <si>
    <t>Registro de Marca</t>
  </si>
  <si>
    <t xml:space="preserve"> R$ 2.812,50 
</t>
  </si>
  <si>
    <t>Mudança de Domínio</t>
  </si>
  <si>
    <t xml:space="preserve">Passagens / Hospedagens </t>
  </si>
  <si>
    <t>Passagens Harrison</t>
  </si>
  <si>
    <t>Bonés</t>
  </si>
  <si>
    <t>Reembolso H.</t>
  </si>
  <si>
    <t xml:space="preserve">Reembolso Viagem </t>
  </si>
  <si>
    <t>Passagens Gnomo</t>
  </si>
  <si>
    <t>Passagens Toguro</t>
  </si>
  <si>
    <t xml:space="preserve">Hospedagens </t>
  </si>
  <si>
    <t>300 fardamentos academias recife</t>
  </si>
  <si>
    <t>100 camisas recife</t>
  </si>
  <si>
    <t>AFILIADOS</t>
  </si>
  <si>
    <t>Grupo geral</t>
  </si>
  <si>
    <t>Grupo Geral</t>
  </si>
  <si>
    <t>Cabeças</t>
  </si>
  <si>
    <t>Residual</t>
  </si>
  <si>
    <t>Janeiro</t>
  </si>
  <si>
    <t>Fevereiro</t>
  </si>
  <si>
    <t>Março</t>
  </si>
  <si>
    <t>COLABORADOR</t>
  </si>
  <si>
    <t>Equipe Institucional</t>
  </si>
  <si>
    <t>Josy</t>
  </si>
  <si>
    <t>CS</t>
  </si>
  <si>
    <t>Josy - CS</t>
  </si>
  <si>
    <t>Felipe</t>
  </si>
  <si>
    <t>Felipe - CRM</t>
  </si>
  <si>
    <t xml:space="preserve">Clara </t>
  </si>
  <si>
    <t>VIP</t>
  </si>
  <si>
    <t>Gabriel</t>
  </si>
  <si>
    <t>designer</t>
  </si>
  <si>
    <t>PAGO OPERACAO FOCUS</t>
  </si>
  <si>
    <t>Paulo Marinho</t>
  </si>
  <si>
    <t>BO</t>
  </si>
  <si>
    <t>Vitoria Jesus</t>
  </si>
  <si>
    <t>Julia</t>
  </si>
  <si>
    <t>Gabriel Lira</t>
  </si>
  <si>
    <t>Designer</t>
  </si>
  <si>
    <t>Denny</t>
  </si>
  <si>
    <t>gestor trafego</t>
  </si>
  <si>
    <t>Julia rocha</t>
  </si>
  <si>
    <t>Gestor Traf.</t>
  </si>
  <si>
    <t>PLATAFORMAS</t>
  </si>
  <si>
    <t>SMARTICO</t>
  </si>
  <si>
    <t>Reembolsar AFFBR</t>
  </si>
  <si>
    <t>Smartico</t>
  </si>
  <si>
    <t>IOF SMARTCO</t>
  </si>
  <si>
    <t>MULTILOGIN.COM</t>
  </si>
  <si>
    <t>FOCUS DEKO FERRAMENTAS</t>
  </si>
  <si>
    <t>Google Workspace_mktjo</t>
  </si>
  <si>
    <t>R$ 788,29</t>
  </si>
  <si>
    <t>PG *TURBO CLOUD</t>
  </si>
  <si>
    <t>JOGO GRANDE DEKO FERRAMENTAS</t>
  </si>
  <si>
    <t>R$ 763,00</t>
  </si>
  <si>
    <t>IOF - COMPRA INTERNACIONAL</t>
  </si>
  <si>
    <t>TEXT INC</t>
  </si>
  <si>
    <t>R$ 1.966,94</t>
  </si>
  <si>
    <t>TRACK4YOU</t>
  </si>
  <si>
    <t>R$ 68,84</t>
  </si>
  <si>
    <t>VTURB</t>
  </si>
  <si>
    <t>EC *REPAROSIL</t>
  </si>
  <si>
    <t>FOCUS DEKO FERRAMENTAS 2</t>
  </si>
  <si>
    <t>PG *COMTELE SMS</t>
  </si>
  <si>
    <t>JIM.COM* MSM EMPREEND</t>
  </si>
  <si>
    <t>FOCUS JOGO GRANDE FERRAMENTAS</t>
  </si>
  <si>
    <t>SELZY</t>
  </si>
  <si>
    <t>SLACK T09R8ECB4P2</t>
  </si>
  <si>
    <t>EBANX NORD* VPNCOM</t>
  </si>
  <si>
    <t>MANYCHAT.COM</t>
  </si>
  <si>
    <t>TWILIO SENDGRID</t>
  </si>
  <si>
    <t>Google Workspace_mktju</t>
  </si>
  <si>
    <t>R$ 102,38</t>
  </si>
  <si>
    <t>MMDSMART LTD</t>
  </si>
  <si>
    <t>R$ 441,73</t>
  </si>
  <si>
    <t>R$ 15,46</t>
  </si>
  <si>
    <t>CASHBACK - Slack</t>
  </si>
  <si>
    <t>FLUKE</t>
  </si>
  <si>
    <t>R$ 9,99</t>
  </si>
  <si>
    <t>TEXT, INC.</t>
  </si>
  <si>
    <t>FOCUS JOGO GRANDE DEKO FERRAMENTAS</t>
  </si>
  <si>
    <t>DM *GoDaddycomL</t>
  </si>
  <si>
    <t>OP JOGO GRANDE FERRAMENTAS NOVO PROCESSO</t>
  </si>
  <si>
    <t>VINI AVIATOR FERRAMENTAS</t>
  </si>
  <si>
    <t>CANAL DE AQUISIÇÃO</t>
  </si>
  <si>
    <t>TRAFEGO PAGO</t>
  </si>
  <si>
    <t>CUSTO AFILIADOS</t>
  </si>
  <si>
    <t>DEKO SEMANA 12/11 A 23/11</t>
  </si>
  <si>
    <t>VINI AVIATOR 11/11 A 10/12</t>
  </si>
  <si>
    <t>ZELITO SEMANA 24/11 A 30/11</t>
  </si>
  <si>
    <t>MLISBOA 24/11 A 05/12</t>
  </si>
  <si>
    <t>DEKO SEMANA 24/11/ A 30/11</t>
  </si>
  <si>
    <t xml:space="preserve">DEKO 01/12 A 05/12 </t>
  </si>
  <si>
    <t>MLISBOA SEMANA 15/11 A 23/11</t>
  </si>
  <si>
    <t>MARKETING</t>
  </si>
  <si>
    <t>TECNOLOGIA</t>
  </si>
  <si>
    <t>SENDGRID</t>
  </si>
  <si>
    <t>SMS 02/12</t>
  </si>
  <si>
    <t>SMS 11/12</t>
  </si>
  <si>
    <t>PERFIL - REDE</t>
  </si>
  <si>
    <t>INFLU CADÃO - 02</t>
  </si>
  <si>
    <t>PLAYERS</t>
  </si>
  <si>
    <t>AFILIAÇÃO</t>
  </si>
  <si>
    <t>DESPESA</t>
  </si>
  <si>
    <t>CARTÃO</t>
  </si>
  <si>
    <t>TRACK4YOU 5549988605736BR</t>
  </si>
  <si>
    <t>DECO/FOCUS- ADS</t>
  </si>
  <si>
    <t>PG *TURBO CLOUD PORTO ALEGRE BR</t>
  </si>
  <si>
    <t>DECO/FOCUS- FRMNTS</t>
  </si>
  <si>
    <t>Google GSUITE_mktjogog</t>
  </si>
  <si>
    <t>PAYGO*REEVE</t>
  </si>
  <si>
    <t>VINI AVT/FOCUS-Frmnt</t>
  </si>
  <si>
    <t>MULTILOGIN CHARGE</t>
  </si>
  <si>
    <t>ENVATO</t>
  </si>
  <si>
    <t>FC* FREEPIK PREMIUM+ M</t>
  </si>
  <si>
    <t>TRAFEGO GERAL</t>
  </si>
  <si>
    <t>DEKO</t>
  </si>
  <si>
    <t>VINI</t>
  </si>
  <si>
    <t>Data</t>
  </si>
  <si>
    <t>Valor Investido</t>
  </si>
  <si>
    <t>Registro</t>
  </si>
  <si>
    <t>Custo FTD</t>
  </si>
  <si>
    <t>FTD AMOUNT</t>
  </si>
  <si>
    <t>Deposito</t>
  </si>
  <si>
    <t>Ticket Médio FTD</t>
  </si>
  <si>
    <t>Ticket Médio</t>
  </si>
  <si>
    <t xml:space="preserve">Data </t>
  </si>
  <si>
    <t>Estabelecimento</t>
  </si>
  <si>
    <t>Saída</t>
  </si>
  <si>
    <t>Cartão</t>
  </si>
  <si>
    <t>Nome do Cartão</t>
  </si>
  <si>
    <t>CONTA</t>
  </si>
  <si>
    <t>FACEBK* TGSAZ7VTA2</t>
  </si>
  <si>
    <t>FOCUS DEKO ADS</t>
  </si>
  <si>
    <t>AFILIADOS CONTA CLARA</t>
  </si>
  <si>
    <t>FACEBK *5H2HCBR5J2</t>
  </si>
  <si>
    <t>FACEBK *TQBJ2CD5J2</t>
  </si>
  <si>
    <t>FACEBK* NCQVWADMU2</t>
  </si>
  <si>
    <t>FACEBK *MCGUWAMLU2</t>
  </si>
  <si>
    <t>FACEBK* DVK23BRLU2</t>
  </si>
  <si>
    <t>FACEBK *N4XEA85UA2</t>
  </si>
  <si>
    <t>FACEBK *7KNZQCD6J2</t>
  </si>
  <si>
    <t>FACEBK *GGC7EBZ5J2</t>
  </si>
  <si>
    <t>FACEBK* F37QUBVGR2</t>
  </si>
  <si>
    <t>FACEBK *4DDXNAZLU2</t>
  </si>
  <si>
    <t>FACEBK* 897QUBVGR2</t>
  </si>
  <si>
    <t>FACEBK* 8XCJLBHGR2</t>
  </si>
  <si>
    <t>FACEBK *76GP4CD5J2</t>
  </si>
  <si>
    <t>FACEBK* CWLJG9RTA2</t>
  </si>
  <si>
    <t>FACEBK *ZZFYUCD6J2</t>
  </si>
  <si>
    <t>FACEBK *BK5C6BDLU2</t>
  </si>
  <si>
    <t>FACEBK *WJJT3C9MU2</t>
  </si>
  <si>
    <t>FACEBK *DUK9L9RTA2</t>
  </si>
  <si>
    <t>FACEBK *GGKS79Z722</t>
  </si>
  <si>
    <t>FACEBK* XQ6BX8D822</t>
  </si>
  <si>
    <t>FACEBK* JDQWF8H722</t>
  </si>
  <si>
    <t>FACEBK *PHSWA9MTA2</t>
  </si>
  <si>
    <t>FACEBK* 694Y8BDMU2</t>
  </si>
  <si>
    <t>FACEBK* ABHR68M722</t>
  </si>
  <si>
    <t>FACEBK* GQ8J49D722</t>
  </si>
  <si>
    <t>FACEBK* S4ATG8H722</t>
  </si>
  <si>
    <t>FACEBK *TRDHL95822</t>
  </si>
  <si>
    <t>FACEBK* BBSBN95822</t>
  </si>
  <si>
    <t>FACEBK *J9SS78M722</t>
  </si>
  <si>
    <t>FACEBK *3KXD78M722</t>
  </si>
  <si>
    <t>FACEBK* 8D25L9V722</t>
  </si>
  <si>
    <t>FACEBK *R9NKZ8D822</t>
  </si>
  <si>
    <t>FACEBK *ZWC288M722</t>
  </si>
  <si>
    <t>FACEBK *STSBGAR722</t>
  </si>
  <si>
    <t>FACEBK *826NH8H722</t>
  </si>
  <si>
    <t>FACEBK* MLGN49D722</t>
  </si>
  <si>
    <t>FACEBK *HCHZA99822</t>
  </si>
  <si>
    <t>FACEBK* CGKCY8D822</t>
  </si>
  <si>
    <t>FACEBK* KXZG88M722</t>
  </si>
  <si>
    <t>FACEBK *4T9Z89Z722</t>
  </si>
  <si>
    <t>FACEBK *C7EXA99822</t>
  </si>
  <si>
    <t>FACEBK *T6GKG8H722</t>
  </si>
  <si>
    <t>FACEBK* CL77N95822</t>
  </si>
  <si>
    <t>FACEBK *4DHVB99822</t>
  </si>
  <si>
    <t>FACEBK *LRJJK9V722</t>
  </si>
  <si>
    <t>FACEBK *EC4RH8H722</t>
  </si>
  <si>
    <t>FACEBK *UWQUJ9V722</t>
  </si>
  <si>
    <t>FACEBK* BG6K69D722</t>
  </si>
  <si>
    <t>FACEBK* SAB9K9V722</t>
  </si>
  <si>
    <t>FACEBK *MP9V78M722</t>
  </si>
  <si>
    <t>FACEBK* EPGK29D822</t>
  </si>
  <si>
    <t>FACEBK* WA8EN95822</t>
  </si>
  <si>
    <t>FACEBK* X54J2CZGR2</t>
  </si>
  <si>
    <t>FACEBK *CCN9XCV5J2</t>
  </si>
  <si>
    <t>FACEBK *D2YUEBDLU2</t>
  </si>
  <si>
    <t>FACEBK *2V7KD99822</t>
  </si>
  <si>
    <t>FACEBK *4LFHJAR722</t>
  </si>
  <si>
    <t>FACEBK* G2GDE99822</t>
  </si>
  <si>
    <t>FACEBK* 5FQYB9Z722</t>
  </si>
  <si>
    <t>FACEBK* 62HRN95822</t>
  </si>
  <si>
    <t>FACEBK* X7PUC9Z722</t>
  </si>
  <si>
    <t>FACEBK* YXF2KAR722</t>
  </si>
  <si>
    <t>FACEBK *TYLN49D822</t>
  </si>
  <si>
    <t>FACEBK *QHD5A8M722</t>
  </si>
  <si>
    <t>FACEBK *D9ADB9Z722</t>
  </si>
  <si>
    <t>FACEBK *6YS8M9V722</t>
  </si>
  <si>
    <t>FACEBK *3AKUGAR722</t>
  </si>
  <si>
    <t>FACEBK* EQ4J79D722</t>
  </si>
  <si>
    <t>FACEBK *33DVM9V722</t>
  </si>
  <si>
    <t>FACEBK* XV7N98M722</t>
  </si>
  <si>
    <t>FACEBK *EET889D722</t>
  </si>
  <si>
    <t>FACEBK* JQDYA8M722</t>
  </si>
  <si>
    <t>FACEBK* ZJY64ADUA2</t>
  </si>
  <si>
    <t>FACEBK *JS623DV5J2</t>
  </si>
  <si>
    <t>FACEBK* XKWDKBRLU2</t>
  </si>
  <si>
    <t>FACEBK* V4ZGMB5HR2</t>
  </si>
  <si>
    <t>FACEBK *FCRWSBZ5J2</t>
  </si>
  <si>
    <t>FACEBK *LH8A69D822</t>
  </si>
  <si>
    <t>FACEBK *6FE4P8H722</t>
  </si>
  <si>
    <t>FACEBK* T59PLAR722</t>
  </si>
  <si>
    <t>FACEBK* NBBKD8M722</t>
  </si>
  <si>
    <t>FACEBK *YHGQS95822</t>
  </si>
  <si>
    <t>FACEBK* 88TSF99822</t>
  </si>
  <si>
    <t>FACEBK *63HUN8H722</t>
  </si>
  <si>
    <t>FACEBK* UV6YE9Z722</t>
  </si>
  <si>
    <t>FACEBK *RV82P8H722</t>
  </si>
  <si>
    <t>FACEBK *E4PTR95822</t>
  </si>
  <si>
    <t>FACEBK *4V9LP9V722</t>
  </si>
  <si>
    <t>FACEBK* 3FMAB9D722</t>
  </si>
  <si>
    <t>FACEBK *Q6QM59D822</t>
  </si>
  <si>
    <t>FACEBK* 5LKZR95822</t>
  </si>
  <si>
    <t>FACEBK* U5VEKAR722</t>
  </si>
  <si>
    <t>FACEBK *5WJNC8M722</t>
  </si>
  <si>
    <t>FACEBK *R5QUN9V722</t>
  </si>
  <si>
    <t>FACEBK* 637NA9D722</t>
  </si>
  <si>
    <t>FACEBK *4USHE9Z722</t>
  </si>
  <si>
    <t>FACEBK *972RBC56J2</t>
  </si>
  <si>
    <t>FACEBK *4YQ2QAVLU2</t>
  </si>
  <si>
    <t>FACEBK *BVW4PAR722</t>
  </si>
  <si>
    <t>FACEBK *HC2WP8H722</t>
  </si>
  <si>
    <t>FACEBK* HY39S9V722</t>
  </si>
  <si>
    <t>FACEBK *TEDANAR722</t>
  </si>
  <si>
    <t>FACEBK* AXDX79D822</t>
  </si>
  <si>
    <t>FACEBK* 86ZRQ8H722</t>
  </si>
  <si>
    <t>FACEBK* DU62R8H722</t>
  </si>
  <si>
    <t>FACEBK* 3BRUG9Z722</t>
  </si>
  <si>
    <t>FACEBK* PZEUC9D722</t>
  </si>
  <si>
    <t>FACEBK* X6G4G8M722</t>
  </si>
  <si>
    <t>FACEBK* ZR75H9Z722</t>
  </si>
  <si>
    <t>FACEBK *PC46Q8H722</t>
  </si>
  <si>
    <t>FACEBK* YQYA99D822</t>
  </si>
  <si>
    <t>FACEBK* H5PMmabetR722</t>
  </si>
  <si>
    <t>FACEBK* 5LSJMAR722</t>
  </si>
  <si>
    <t>FACEBK* S4BN89D822</t>
  </si>
  <si>
    <t>FACEBK* CKFTG9Z722</t>
  </si>
  <si>
    <t>FACEBK* KQCCK99822</t>
  </si>
  <si>
    <t>FACEBK *N29EE8M722</t>
  </si>
  <si>
    <t>FACEBK *X46LE8M722</t>
  </si>
  <si>
    <t>FACEBK* VU2999D822</t>
  </si>
  <si>
    <t>FACEBK *U8RMPAR722</t>
  </si>
  <si>
    <t>FACEBK *QHEJR8H722</t>
  </si>
  <si>
    <t>FACEBK* QADVE8M722</t>
  </si>
  <si>
    <t>FACEBK* Z3ZAH9Z722</t>
  </si>
  <si>
    <t>FACEBK* ZAW689D822</t>
  </si>
  <si>
    <t>FACEBK *6EL3V95822</t>
  </si>
  <si>
    <t>FACEBK *5FJ6H9Z722</t>
  </si>
  <si>
    <t>FACEBK* YDEVF8M722</t>
  </si>
  <si>
    <t>FACEBK *LE9JR9V722</t>
  </si>
  <si>
    <t>FACEBK* ZTLZE8M722</t>
  </si>
  <si>
    <t>FACEBK* CKQGQ8H722</t>
  </si>
  <si>
    <t>FACEBK* C4LJ89D822</t>
  </si>
  <si>
    <t>FACEBK *8N3HF8M722</t>
  </si>
  <si>
    <t>FACEBK *3HP8K99822</t>
  </si>
  <si>
    <t>FACEBK *GJ7WT8VTA2</t>
  </si>
  <si>
    <t>FACEBK *GPZRN9MTA2</t>
  </si>
  <si>
    <t>FACEBK* 4TLDPBRLU2</t>
  </si>
  <si>
    <t>FACEBK* PG6E5CHGR2</t>
  </si>
  <si>
    <t>FACEBK* 9CQ8W8HUA2</t>
  </si>
  <si>
    <t>FACEBK* SAFWK9Z722</t>
  </si>
  <si>
    <t>FACEBK* S49YW95822</t>
  </si>
  <si>
    <t>FACEBK *WTAKL99822</t>
  </si>
  <si>
    <t>FACEBK *WAJML99822</t>
  </si>
  <si>
    <t>FACEBK *E2NNF9D722</t>
  </si>
  <si>
    <t>FACEBK *MSXET8H722</t>
  </si>
  <si>
    <t>FACEBK *GR8DL99822</t>
  </si>
  <si>
    <t>FACEBK *GV8MJ8M722</t>
  </si>
  <si>
    <t>FACEBK* MMQ3SAR722</t>
  </si>
  <si>
    <t>FACEBK* ERYCJ8M722</t>
  </si>
  <si>
    <t>FACEBK *Z9LUH8M722</t>
  </si>
  <si>
    <t>FACEBK* QQU8B9D822</t>
  </si>
  <si>
    <t>FACEBK* QPXGJ8M722</t>
  </si>
  <si>
    <t>FACEBK *9E7LQAR722</t>
  </si>
  <si>
    <t>FACEBK* LSZ2G9D722</t>
  </si>
  <si>
    <t>FACEBK* Q8THE9D722</t>
  </si>
  <si>
    <t>FACEBK *C6AQX95822</t>
  </si>
  <si>
    <t>FACEBK *ZHYCT8H722</t>
  </si>
  <si>
    <t>FACEBK *DFSKR8H722</t>
  </si>
  <si>
    <t>FACEBK* 789PT9V722</t>
  </si>
  <si>
    <t>FACEBK* JJN4B9D822</t>
  </si>
  <si>
    <t>FACEBK* JT2BA9D822</t>
  </si>
  <si>
    <t>FACEBK* 5LDKK99822</t>
  </si>
  <si>
    <t>FACEBK *2W8NW95822</t>
  </si>
  <si>
    <t>FACEBK *R3PBQAR722</t>
  </si>
  <si>
    <t>FACEBK* YJA9V9V722</t>
  </si>
  <si>
    <t>FACEBK *C5KDCC56J2</t>
  </si>
  <si>
    <t>FACEBK* 6EKYPBDLU2</t>
  </si>
  <si>
    <t>FACEBK *2D9CD9D822</t>
  </si>
  <si>
    <t>FACEBK* 3394H9D722</t>
  </si>
  <si>
    <t>FACEBK *CXL3P99822</t>
  </si>
  <si>
    <t>FACEBK* W92FTAR722</t>
  </si>
  <si>
    <t>FACEBK* 2Z2BX9V722</t>
  </si>
  <si>
    <t>FACEBK *M2VMK8M722</t>
  </si>
  <si>
    <t>FACEBK* 8X4QW9V722</t>
  </si>
  <si>
    <t>FACEBK *7X9GX9V722</t>
  </si>
  <si>
    <t>FACEBK* CGU5U8H722</t>
  </si>
  <si>
    <t>FACEBK* 8WRSW9V722</t>
  </si>
  <si>
    <t>FACEBK* F74TG9D722</t>
  </si>
  <si>
    <t>FACEBK* SUARSAR722</t>
  </si>
  <si>
    <t>FACEBK *FEKQ49HUA2</t>
  </si>
  <si>
    <t>FACEBK *BNXKTCD5J2</t>
  </si>
  <si>
    <t>FACEBK* FJLTJ9D722</t>
  </si>
  <si>
    <t>FACEBK* 9GH2P9Z722</t>
  </si>
  <si>
    <t>FACEBK *M4BZUAR722</t>
  </si>
  <si>
    <t>FACEBK *W6WX2A5822</t>
  </si>
  <si>
    <t>FACEBK* AZL6Z8H722</t>
  </si>
  <si>
    <t>FACEBK *VG2L3A5822</t>
  </si>
  <si>
    <t>FACEBK* PC42H9D822</t>
  </si>
  <si>
    <t>FACEBK *V49PF9D822</t>
  </si>
  <si>
    <t>FACEBK *ZJ8MXAR722</t>
  </si>
  <si>
    <t>FACEBK *RGGYY8H722</t>
  </si>
  <si>
    <t>FACEBK* JENGN8M722</t>
  </si>
  <si>
    <t>FACEBK* PWP5L9D722</t>
  </si>
  <si>
    <t>FACEBK* WJDQX8H722</t>
  </si>
  <si>
    <t>FACEBK *HXEXL9D722</t>
  </si>
  <si>
    <t>FACEBK *8T4UL9D722</t>
  </si>
  <si>
    <t>FACEBK* 22BM4A5822</t>
  </si>
  <si>
    <t>FACEBK* EGDTQ9Z722</t>
  </si>
  <si>
    <t>FACEBK *QJKCF9D822</t>
  </si>
  <si>
    <t>FACEBK* NDD5Y8H722</t>
  </si>
  <si>
    <t>FACEBK* FMF9S99822</t>
  </si>
  <si>
    <t>FACEBK *DDJAN8M722</t>
  </si>
  <si>
    <t>FACEBK *VZK8M9D722</t>
  </si>
  <si>
    <t>FACEBK *29VX29VTA2</t>
  </si>
  <si>
    <t>FACEBK *TT5HGBZLU2</t>
  </si>
  <si>
    <t>FACEBK* 9VBZZ8H722</t>
  </si>
  <si>
    <t>FACEBK *ZCB7U99822</t>
  </si>
  <si>
    <t>FACEBK* 7JY529H722</t>
  </si>
  <si>
    <t>FACEBK* Q7GCT9Z722</t>
  </si>
  <si>
    <t>FACEBK* X9R55AV722</t>
  </si>
  <si>
    <t>FACEBK *JJ3KS9Z722</t>
  </si>
  <si>
    <t>FACEBK *E3LDU99822</t>
  </si>
  <si>
    <t>FACEBK *L4ZD7A5822</t>
  </si>
  <si>
    <t>FACEBK* W24W7A5822</t>
  </si>
  <si>
    <t>FACEBK *6JL3R8M722</t>
  </si>
  <si>
    <t>FACEBK *75NWT9Z722</t>
  </si>
  <si>
    <t>FACEBK* CTAV3AV722</t>
  </si>
  <si>
    <t>FACEBK *CSQLS9Z722</t>
  </si>
  <si>
    <t>FACEBK *RHKEK9D822</t>
  </si>
  <si>
    <t>FACEBK* 7L4Q4AV722</t>
  </si>
  <si>
    <t>FACEBK *Q9ENJ9D822</t>
  </si>
  <si>
    <t>FACEBK *QX3W4AV722</t>
  </si>
  <si>
    <t>FACEBK* D92K39H722</t>
  </si>
  <si>
    <t>FACEBK *XUPBJ9D822</t>
  </si>
  <si>
    <t>FACEBK *97T5Q8M722</t>
  </si>
  <si>
    <t>FACEBK* H8VH3AV722</t>
  </si>
  <si>
    <t>FACEBK* YPZ2ZAR722</t>
  </si>
  <si>
    <t>FACEBK* UKF62BR722</t>
  </si>
  <si>
    <t>FACEBK *3ZFJ4AV722</t>
  </si>
  <si>
    <t>FACEBK *Z4ZJYAR722</t>
  </si>
  <si>
    <t>FACEBK* ABU5T9Z722</t>
  </si>
  <si>
    <t>FACEBK *ZHV42BR722</t>
  </si>
  <si>
    <t>FACEBK* YAWBQ8M722</t>
  </si>
  <si>
    <t>FACEBK* D397U9Z722</t>
  </si>
  <si>
    <t>FACEBK *QWYHM9D722</t>
  </si>
  <si>
    <t>FACEBK* K48K5AV722</t>
  </si>
  <si>
    <t>FACEBK* 5SYS6A5822</t>
  </si>
  <si>
    <t>FACEBK* RL39T9Z722</t>
  </si>
  <si>
    <t>FACEBK* K4SB5AV722</t>
  </si>
  <si>
    <t>FACEBK *5GVD5AV722</t>
  </si>
  <si>
    <t>FACEBK* FWEYJ9D822</t>
  </si>
  <si>
    <t>FACEBK *Z44Y5A5822</t>
  </si>
  <si>
    <t>FACEBK* MUEEV99822</t>
  </si>
  <si>
    <t>FACEBK* JHBKT9Z722</t>
  </si>
  <si>
    <t>FACEBK* 3D8329H722</t>
  </si>
  <si>
    <t>FACEBK* Z5K2Q9D722</t>
  </si>
  <si>
    <t>FACEBK *FKPMJAZTA2</t>
  </si>
  <si>
    <t>FACEBK *8FGF595UA2</t>
  </si>
  <si>
    <t>FACEBK *4Q5GNC56J2</t>
  </si>
  <si>
    <t>FACEBK* D39EKBZLU2</t>
  </si>
  <si>
    <t>FACEBK* 32DKX99822</t>
  </si>
  <si>
    <t>FACEBK *YZQD3BR722</t>
  </si>
  <si>
    <t>FACEBK *2B8P6AV722</t>
  </si>
  <si>
    <t>FACEBK* SMFDU8M722</t>
  </si>
  <si>
    <t>FACEBK* N3C2M9D822</t>
  </si>
  <si>
    <t>FACEBK *JHCV7AV722</t>
  </si>
  <si>
    <t>FACEBK* DA5EN9D822</t>
  </si>
  <si>
    <t>FACEBK* Z4KR59H722</t>
  </si>
  <si>
    <t>FACEBK *2DQY49H722</t>
  </si>
  <si>
    <t>FACEBK *UCC6L9D822</t>
  </si>
  <si>
    <t>FACEBK *7UFRV9Z722</t>
  </si>
  <si>
    <t>FACEBK *C9KDR9D722</t>
  </si>
  <si>
    <t>FACEBK* UZM4W99822</t>
  </si>
  <si>
    <t>FACEBK *P2BF69H722</t>
  </si>
  <si>
    <t>FACEBK *K43D7AV722</t>
  </si>
  <si>
    <t>FACEBK *XB6HT8M722</t>
  </si>
  <si>
    <t>FACEBK *LK4PU8M722</t>
  </si>
  <si>
    <t>FACEBK* H6L9R9D722</t>
  </si>
  <si>
    <t>FACEBK *RH7HM9D822</t>
  </si>
  <si>
    <t>FACEBK *VUR8U8M722</t>
  </si>
  <si>
    <t>FACEBK *ZP7GS9D722</t>
  </si>
  <si>
    <t>FACEBK* BWQSU8M722</t>
  </si>
  <si>
    <t>FACEBK* 5CWZU9Z722</t>
  </si>
  <si>
    <t>FACEBK* 9HCUW99822</t>
  </si>
  <si>
    <t>FACEBK* LLJCS9D722</t>
  </si>
  <si>
    <t>FACEBK* YC5JS9D722</t>
  </si>
  <si>
    <t>FACEBK* MZ9F4BR722</t>
  </si>
  <si>
    <t>FACEBK *2N8MQ9D722</t>
  </si>
  <si>
    <t>FACEBK *DGH47AV722</t>
  </si>
  <si>
    <t>FACEBK* QHHA59H722</t>
  </si>
  <si>
    <t>FACEBK* 37UTQ9D722</t>
  </si>
  <si>
    <t>FACEBK* W4KQL9D822</t>
  </si>
  <si>
    <t>FACEBK* GSA2S9D722</t>
  </si>
  <si>
    <t>FACEBK *NUMY9A5822</t>
  </si>
  <si>
    <t>FACEBK *QK544D5YM2</t>
  </si>
  <si>
    <t>FOCUS JOGO GRANDE ADS</t>
  </si>
  <si>
    <t>FACEBK *M24H3AMUA2</t>
  </si>
  <si>
    <t>FACEBK *B92QPDD6J2</t>
  </si>
  <si>
    <t>FACEBK *8Z4DFCZ3X2</t>
  </si>
  <si>
    <t>FACEBK* PRZBWCD3X2</t>
  </si>
  <si>
    <t>FACEBK *5R7L89H722</t>
  </si>
  <si>
    <t>FACEBK *VTLPBA5822</t>
  </si>
  <si>
    <t>FACEBK *3KRSAAV722</t>
  </si>
  <si>
    <t>FACEBK* 9ZZ97BR722</t>
  </si>
  <si>
    <t>FACEBK *UPBMX8M722</t>
  </si>
  <si>
    <t>FACEBK* NA4P79H722</t>
  </si>
  <si>
    <t>FACEBK *8FQFX8M722</t>
  </si>
  <si>
    <t>FACEBK *X6KTBA5822</t>
  </si>
  <si>
    <t>FACEBK *YX6WCA5822</t>
  </si>
  <si>
    <t>FACEBK *C585DA5822</t>
  </si>
  <si>
    <t>FACEBK *U56DZ99822</t>
  </si>
  <si>
    <t>FACEBK *XPYXY9Z722</t>
  </si>
  <si>
    <t>FACEBK* 3JB57BR722</t>
  </si>
  <si>
    <t>FACEBK *AZY3Z99822</t>
  </si>
  <si>
    <t>FACEBK *97YZX9Z722</t>
  </si>
  <si>
    <t>FACEBK* JQCRW8M722</t>
  </si>
  <si>
    <t>FACEBK *YZ2W2A9822</t>
  </si>
  <si>
    <t>FACEBK *P22QQ9D822</t>
  </si>
  <si>
    <t>FACEBK *6ELQT9D722</t>
  </si>
  <si>
    <t>FACEBK* TWLVT9D722</t>
  </si>
  <si>
    <t>FACEBK *E8S7Y9Z722</t>
  </si>
  <si>
    <t>FACEBK* CPJYV8M722</t>
  </si>
  <si>
    <t>FACEBK *YDUNU9D722</t>
  </si>
  <si>
    <t>FACEBK *UXZS6BR722</t>
  </si>
  <si>
    <t>FACEBK *Y9TR9AV722</t>
  </si>
  <si>
    <t>FACEBK *ZKE9Y9Z722</t>
  </si>
  <si>
    <t>FACEBK* 8K9GQ9D822</t>
  </si>
  <si>
    <t>FACEBK *UZQ7V9D722</t>
  </si>
  <si>
    <t>FACEBK* Y5NAX8M722</t>
  </si>
  <si>
    <t>FACEBK *ZRGEAAV722</t>
  </si>
  <si>
    <t>FACEBK* DAA7Z9Z722</t>
  </si>
  <si>
    <t>FACEBK *E3YGY9Z722</t>
  </si>
  <si>
    <t>FACEBK *WNJ5AAV722</t>
  </si>
  <si>
    <t>FACEBK *869J9AV722</t>
  </si>
  <si>
    <t>FACEBK *MMCYBA5822</t>
  </si>
  <si>
    <t>FACEBK* F7NV89H722</t>
  </si>
  <si>
    <t>FACEBK* JHWKP9D822</t>
  </si>
  <si>
    <t>FACEBK *TYA6Z99822</t>
  </si>
  <si>
    <t>FACEBK *AYREQ9D822</t>
  </si>
  <si>
    <t>FACEBK *H8WTU9D722</t>
  </si>
  <si>
    <t>FACEBK* 9V4B2A9822</t>
  </si>
  <si>
    <t>FACEBK *VRUQS9D722</t>
  </si>
  <si>
    <t>FACEBK *ABVAX9Z722</t>
  </si>
  <si>
    <t>FACEBK* M6JH6BR722</t>
  </si>
  <si>
    <t>FACEBK* X6595BR722</t>
  </si>
  <si>
    <t>FACEBK* XH3ZCA5822</t>
  </si>
  <si>
    <t>FACEBK *HJ28CA5822</t>
  </si>
  <si>
    <t>FACEBK *KZ4VAA5822</t>
  </si>
  <si>
    <t>FACEBK *UZDJP9D822</t>
  </si>
  <si>
    <t>FACEBK* LASZW8M722</t>
  </si>
  <si>
    <t>FACEBK *KDBSZ99822</t>
  </si>
  <si>
    <t>FACEBK *MXV9F9HUA2</t>
  </si>
  <si>
    <t>FACEBK *LYA6TDD6J2</t>
  </si>
  <si>
    <t>FACEBK* MM4FYAHLU2</t>
  </si>
  <si>
    <t>FACEBK* DEGBHCZ3X2</t>
  </si>
  <si>
    <t>FACEBK* PNUUDCM3X2</t>
  </si>
  <si>
    <t>FACEBK *TUZA9BR722</t>
  </si>
  <si>
    <t>FACEBK *C9885A9822</t>
  </si>
  <si>
    <t>FACEBK* 7KG72AZ722</t>
  </si>
  <si>
    <t>FACEBK *W7AVBAV722</t>
  </si>
  <si>
    <t>FACEBK *J964A9H722</t>
  </si>
  <si>
    <t>FACEBK *UX2H4A9822</t>
  </si>
  <si>
    <t>FACEBK* 8UHU8BR722</t>
  </si>
  <si>
    <t>FACEBK *8ZCFDAV722</t>
  </si>
  <si>
    <t>FACEBK *RTSS3A9822</t>
  </si>
  <si>
    <t>FACEBK* 2FTJEA5822</t>
  </si>
  <si>
    <t>FACEBK* 2Q2YZ8M722</t>
  </si>
  <si>
    <t>FACEBK *DNE6W9D722</t>
  </si>
  <si>
    <t>FACEBK *QWKPB9H722</t>
  </si>
  <si>
    <t>FACEBK* NUUKFA5822</t>
  </si>
  <si>
    <t>FACEBK *FB7TY8M722</t>
  </si>
  <si>
    <t>FACEBK *NTKFT9D822</t>
  </si>
  <si>
    <t>FACEBK *RRVR4A9822</t>
  </si>
  <si>
    <t>FACEBK* 2TSEFA5822</t>
  </si>
  <si>
    <t>FACEBK *5UHE8BR722</t>
  </si>
  <si>
    <t>FACEBK *P2QEA9H722</t>
  </si>
  <si>
    <t>FACEBK* KZXNZ8M722</t>
  </si>
  <si>
    <t>FACEBK* WTGAW9D722</t>
  </si>
  <si>
    <t>FACEBK *NJYYS9D822</t>
  </si>
  <si>
    <t>FACEBK *3LQGS9D822</t>
  </si>
  <si>
    <t>FACEBK *K9J95A9822</t>
  </si>
  <si>
    <t>FACEBK* BQJPEA5822</t>
  </si>
  <si>
    <t>FACEBK *5R6QFA5822</t>
  </si>
  <si>
    <t>FACEBK* KHGP3A9822</t>
  </si>
  <si>
    <t>FACEBK *B8UFA9H722</t>
  </si>
  <si>
    <t>FACEBK *GB6RT9D822</t>
  </si>
  <si>
    <t>FACEBK* XG34DAV722</t>
  </si>
  <si>
    <t>FACEBK *PWRNY8M722</t>
  </si>
  <si>
    <t>FACEBK *CSADDAV722</t>
  </si>
  <si>
    <t>FACEBK *49TSFA5822</t>
  </si>
  <si>
    <t>FACEBK *V3DXEA5822</t>
  </si>
  <si>
    <t>FACEBK* XQW2EA5822</t>
  </si>
  <si>
    <t>FACEBK* TS35CAV722</t>
  </si>
  <si>
    <t>FACEBK *SE2BZ8M722</t>
  </si>
  <si>
    <t>FACEBK *NMGL4A9822</t>
  </si>
  <si>
    <t>FACEBK* RA36X9D722</t>
  </si>
  <si>
    <t>FACEBK *F6254A9822</t>
  </si>
  <si>
    <t>FACEBK *CJZ63A9822</t>
  </si>
  <si>
    <t>FACEBK *REM6T9D822</t>
  </si>
  <si>
    <t>FACEBK *V9H9V9D722</t>
  </si>
  <si>
    <t>FACEBK *D6S699H722</t>
  </si>
  <si>
    <t>FACEBK *889RZ8M722</t>
  </si>
  <si>
    <t>FACEBK* QVDMT9D822</t>
  </si>
  <si>
    <t>FACEBK* 2XS3B9H722</t>
  </si>
  <si>
    <t>FACEBK *RT5DFA5822</t>
  </si>
  <si>
    <t>FACEBK* JGLQW9D722</t>
  </si>
  <si>
    <t>FACEBK* UZSWY8M722</t>
  </si>
  <si>
    <t>FACEBK* WUR82AZ722</t>
  </si>
  <si>
    <t>FACEBK *ERHBY8M722</t>
  </si>
  <si>
    <t>FACEBK *WTFTH9HUA2</t>
  </si>
  <si>
    <t>FACEBK* ND2XTCDHR2</t>
  </si>
  <si>
    <t>FACEBK* Q89RMC54X2</t>
  </si>
  <si>
    <t>FACEBK *GPUE6A9822</t>
  </si>
  <si>
    <t>FACEBK* RB8E6A9822</t>
  </si>
  <si>
    <t>FACEBK* 9VARZ9D722</t>
  </si>
  <si>
    <t>FACEBK *4AMMC9H722</t>
  </si>
  <si>
    <t>FACEBK *4N3639M722</t>
  </si>
  <si>
    <t>FACEBK *Y7T839M722</t>
  </si>
  <si>
    <t>FACEBK *B474Z9D722</t>
  </si>
  <si>
    <t>FACEBK* UP9N4AZ722</t>
  </si>
  <si>
    <t>FACEBK* ECLMBBR722</t>
  </si>
  <si>
    <t>FACEBK* RNX2BBR722</t>
  </si>
  <si>
    <t>FACEBK* C8Z35AZ722</t>
  </si>
  <si>
    <t>FACEBK* GP2RC9H722</t>
  </si>
  <si>
    <t>FACEBK* JFVWU9D822</t>
  </si>
  <si>
    <t>FACEBK *GSQTGA5822</t>
  </si>
  <si>
    <t>FACEBK* LAPEE9H722</t>
  </si>
  <si>
    <t>FACEBK *AT3RY9D722</t>
  </si>
  <si>
    <t>FACEBK *9VFH39M722</t>
  </si>
  <si>
    <t>FACEBK* VYWYEAV722</t>
  </si>
  <si>
    <t>FACEBK *9SWG5AZ722</t>
  </si>
  <si>
    <t>FACEBK *258UBBR722</t>
  </si>
  <si>
    <t>FACEBK *XBLHC9H722</t>
  </si>
  <si>
    <t>FACEBK* HV56GAV722</t>
  </si>
  <si>
    <t>FACEBK *99PQ7A9822</t>
  </si>
  <si>
    <t>FACEBK* YL5PFAV722</t>
  </si>
  <si>
    <t>FACEBK *4YX87A9822</t>
  </si>
  <si>
    <t>FACEBK* VZMB6A9822</t>
  </si>
  <si>
    <t>FACEBK* C99R39M722</t>
  </si>
  <si>
    <t>FACEBK* CZCFD9H722</t>
  </si>
  <si>
    <t>FACEBK* KL9Y49M722</t>
  </si>
  <si>
    <t>FACEBK* KAXBU9D822</t>
  </si>
  <si>
    <t>FACEBK* UNNA49M722</t>
  </si>
  <si>
    <t>FACEBK* ZGQBCBR722</t>
  </si>
  <si>
    <t>FACEBK *UQT5GA5822</t>
  </si>
  <si>
    <t>FACEBK *J4H95AZ722</t>
  </si>
  <si>
    <t>FACEBK *4P924AZ722</t>
  </si>
  <si>
    <t>FACEBK *ZWKBV9D822</t>
  </si>
  <si>
    <t>FACEBK* PKR4E9H722</t>
  </si>
  <si>
    <t>FACEBK *KF3Y29M722</t>
  </si>
  <si>
    <t>FACEBK *XCAQ2D56J2</t>
  </si>
  <si>
    <t>FACEBK *YW7U6D9MU2</t>
  </si>
  <si>
    <t>FACEBK* 499DRC54X2</t>
  </si>
  <si>
    <t>FACEBK* UVP5MA5822</t>
  </si>
  <si>
    <t>FACEBK *QBK8JAV722</t>
  </si>
  <si>
    <t>FACEBK* 2ELAMA5822</t>
  </si>
  <si>
    <t>FACEBK* BFHP8AZ722</t>
  </si>
  <si>
    <t>FACEBK *S4WQMA5822</t>
  </si>
  <si>
    <t>FACEBK *H35769M722</t>
  </si>
  <si>
    <t>FACEBK *ZFD2AA9822</t>
  </si>
  <si>
    <t>FACEBK *TJJVFBR722</t>
  </si>
  <si>
    <t>FACEBK* 4BD8BA9822</t>
  </si>
  <si>
    <t>FACEBK* DBMJKA5822</t>
  </si>
  <si>
    <t>FACEBK* EKUFEBR722</t>
  </si>
  <si>
    <t>FACEBK* AF2NDBR722</t>
  </si>
  <si>
    <t>FACEBK* BLKLMA5822</t>
  </si>
  <si>
    <t>FACEBK* DRR9H9H722</t>
  </si>
  <si>
    <t>FACEBK *K962LA5822</t>
  </si>
  <si>
    <t>FACEBK *S75GAA9822</t>
  </si>
  <si>
    <t>FACEBK *ZQWWX9D822</t>
  </si>
  <si>
    <t>FACEBK* VUKMX9D822</t>
  </si>
  <si>
    <t>FACEBK* FE5D8A9822</t>
  </si>
  <si>
    <t>FACEBK* SEKT3AD722</t>
  </si>
  <si>
    <t>FACEBK* 8DTXHAV722</t>
  </si>
  <si>
    <t>FACEBK *SWH4LA5822</t>
  </si>
  <si>
    <t>FACEBK *4QLUX9D822</t>
  </si>
  <si>
    <t>FACEBK* 6WKZ8AZ722</t>
  </si>
  <si>
    <t>FACEBK* UQG76B53X2</t>
  </si>
  <si>
    <t>FACEBK* KZT5DA9822</t>
  </si>
  <si>
    <t>FACEBK *N4V9L9H722</t>
  </si>
  <si>
    <t>FACEBK* 3CRLKAV722</t>
  </si>
  <si>
    <t>FACEBK *BZA6L9H722</t>
  </si>
  <si>
    <t>FACEBK* MAY7CAZ722</t>
  </si>
  <si>
    <t>FACEBK* E26M3AD822</t>
  </si>
  <si>
    <t>FACEBK* T5NY89M722</t>
  </si>
  <si>
    <t>FACEBK *AJXEA9M722</t>
  </si>
  <si>
    <t>FACEBK* QF4QCAZ722</t>
  </si>
  <si>
    <t>FACEBK* FSZ2PA5822</t>
  </si>
  <si>
    <t>FACEBK* XF9ANAV722</t>
  </si>
  <si>
    <t>FACEBK *3XTVCA9822</t>
  </si>
  <si>
    <t>FACEBK *KCB9NA5822</t>
  </si>
  <si>
    <t>FACEBK *YN9W6AD722</t>
  </si>
  <si>
    <t>FACEBK* YS7799M722</t>
  </si>
  <si>
    <t>FACEBK *NE34FA9822</t>
  </si>
  <si>
    <t>FACEBK* SUKYM9H722</t>
  </si>
  <si>
    <t>FACEBK* C7QBDAZ722</t>
  </si>
  <si>
    <t>FACEBK *ZRYSKBR722</t>
  </si>
  <si>
    <t>FACEBK* P3QR5AD822</t>
  </si>
  <si>
    <t>FACEBK *T5CMLBR722</t>
  </si>
  <si>
    <t>FACEBK *EL94D9M722</t>
  </si>
  <si>
    <t>FACEBK *NWPDD9M722</t>
  </si>
  <si>
    <t>FACEBK* M6EGLAMTA2</t>
  </si>
  <si>
    <t>FACEBK *R6EYF9M722</t>
  </si>
  <si>
    <t>FACEBK *7NFHNBR722</t>
  </si>
  <si>
    <t>FACEBK* QCGFPBR722</t>
  </si>
  <si>
    <t>FACEBK *3NZU9AD822</t>
  </si>
  <si>
    <t>FACEBK* TA9FSAV722</t>
  </si>
  <si>
    <t>FACEBK* LMCDKA9822</t>
  </si>
  <si>
    <t>FACEBK *PJDJG9M722</t>
  </si>
  <si>
    <t>FACEBK *FXHEF9M722</t>
  </si>
  <si>
    <t>FACEBK *WJG6RCRLU2</t>
  </si>
  <si>
    <t>FACEBK *YTNXHCV3X2</t>
  </si>
  <si>
    <t>FACEBK *YB7CWA5822</t>
  </si>
  <si>
    <t>FACEBK* WWDEJAZ722</t>
  </si>
  <si>
    <t>FACEBK* JP5BLAZ722</t>
  </si>
  <si>
    <t>FACEBK *LR7YFAD722</t>
  </si>
  <si>
    <t>FACEBK* PGN3TBR722</t>
  </si>
  <si>
    <t>FACEBK* S65VG9M722</t>
  </si>
  <si>
    <t>FACEBK *T88BT9H722</t>
  </si>
  <si>
    <t>FACEBK *FSGFU9H722</t>
  </si>
  <si>
    <t>FACEBK* LTETKAZ722</t>
  </si>
  <si>
    <t>FACEBK* SAUERBR722</t>
  </si>
  <si>
    <t>FACEBK* HUVEGAD722</t>
  </si>
  <si>
    <t>FACEBK *ZQ62DAD822</t>
  </si>
  <si>
    <t>FACEBK *A4GH3FH5J2</t>
  </si>
  <si>
    <t>FACEBK *EFARQAMUA2</t>
  </si>
  <si>
    <t>FACEBK *6J4VEAD822</t>
  </si>
  <si>
    <t>FACEBK *LRMTPA9822</t>
  </si>
  <si>
    <t>FACEBK *RCQUHAD722</t>
  </si>
  <si>
    <t>FACEBK *YB9P2B5822</t>
  </si>
  <si>
    <t>FACEBK *F2ZFJAD722</t>
  </si>
  <si>
    <t>FACEBK* AFM6NAZ722</t>
  </si>
  <si>
    <t>FACEBK* G5KA3B5822</t>
  </si>
  <si>
    <t>FACEBK* UDYRVBR722</t>
  </si>
  <si>
    <t>FACEBK* 8RFP8DZ3X2</t>
  </si>
  <si>
    <t>FACEBK* 9A8FTA9822</t>
  </si>
  <si>
    <t>FACEBK *3HL7SAZ722</t>
  </si>
  <si>
    <t>FACEBK* JW5PRA9822</t>
  </si>
  <si>
    <t>FACEBK *UTKMmabetD722</t>
  </si>
  <si>
    <t>FACEBK *QC2NXBR722</t>
  </si>
  <si>
    <t>FACEBK *MBE8NAD722</t>
  </si>
  <si>
    <t>FACEBK* CLAR2BV722</t>
  </si>
  <si>
    <t>FACEBK* 7GU59AHUA2</t>
  </si>
  <si>
    <t>FACEBK* KXH8WA9822</t>
  </si>
  <si>
    <t>FACEBK *2RNYR9M722</t>
  </si>
  <si>
    <t>FACEBK* YET89B5822</t>
  </si>
  <si>
    <t>FACEBK *BRN9UAZ722</t>
  </si>
  <si>
    <t>FACEBK *YXVL5BV722</t>
  </si>
  <si>
    <t>FACEBK* 2EETS9M722</t>
  </si>
  <si>
    <t>FACEBK* PYWHWA9822</t>
  </si>
  <si>
    <t>FACEBK* LVD95AH722</t>
  </si>
  <si>
    <t>FACEBK* 8VFANAD822</t>
  </si>
  <si>
    <t>FACEBK* QVUTVAZ722</t>
  </si>
  <si>
    <t>FACEBK *VPGM9B5822</t>
  </si>
  <si>
    <t>FACEBK* CZHZSAD722</t>
  </si>
  <si>
    <t>FACEBK *HZKD8BV722</t>
  </si>
  <si>
    <t>FACEBK *Q4YK9AVTA2</t>
  </si>
  <si>
    <t>FACEBK *R2LERED6J2</t>
  </si>
  <si>
    <t>FACEBK* FMWAPA9UA2</t>
  </si>
  <si>
    <t>FACEBK *TSP75DDLU2</t>
  </si>
  <si>
    <t>FACEBK* 742MDB5822</t>
  </si>
  <si>
    <t>FACEBK *F3SKEB5822</t>
  </si>
  <si>
    <t>FACEBK* 4FFB9CR722</t>
  </si>
  <si>
    <t>FACEBK* REGU9AH722</t>
  </si>
  <si>
    <t>FACEBK* UGZMGB5822</t>
  </si>
  <si>
    <t>FACEBK *K958UAD822</t>
  </si>
  <si>
    <t>FACEBK* Y4955BZ722</t>
  </si>
  <si>
    <t>FACEBK *5CB8ACR722</t>
  </si>
  <si>
    <t>FACEBK *YW64DBMTA2</t>
  </si>
  <si>
    <t>FACEBK* RE4ZYAD822</t>
  </si>
  <si>
    <t>FACEBK* M6LS7AM722</t>
  </si>
  <si>
    <t>FACEBK *NSHT9BZ722</t>
  </si>
  <si>
    <t>FACEBK* 7XZ4NB5822</t>
  </si>
  <si>
    <t>FACEBK *4XF87AM722</t>
  </si>
  <si>
    <t>FACEBK* EQHMGCR722</t>
  </si>
  <si>
    <t>FACEBK* EJEB9BZ722</t>
  </si>
  <si>
    <t>FACEBK* 93CPNBRTA2</t>
  </si>
  <si>
    <t>FACEBK *XFT5TDR5J2</t>
  </si>
  <si>
    <t>FACEBK *P7TQZC93X2</t>
  </si>
  <si>
    <t>FACEBK* 5XZZ6EVGR2</t>
  </si>
  <si>
    <t>FACEBK* MVXQRDM3X2</t>
  </si>
  <si>
    <t>FACEBK *N9D4SDM3X2</t>
  </si>
  <si>
    <t>FACEBK* 6DKYBBZ722</t>
  </si>
  <si>
    <t>FACEBK *9KTJEB9822</t>
  </si>
  <si>
    <t>FACEBK* 2GQNJCR722</t>
  </si>
  <si>
    <t>FACEBK* 2PXPBAM722</t>
  </si>
  <si>
    <t>FACEBK *V63MDB9822</t>
  </si>
  <si>
    <t>FACEBK* WQZ9CB9822</t>
  </si>
  <si>
    <t>FACEBK* 9HFD7BD722</t>
  </si>
  <si>
    <t>FACEBK *UZSR8BD722</t>
  </si>
  <si>
    <t>FACEBK *2S4EDDV3X2</t>
  </si>
  <si>
    <t>FACEBK *R2EDMCR722</t>
  </si>
  <si>
    <t>FACEBK *R4PDPBV722</t>
  </si>
  <si>
    <t>FACEBK* JTUQMAH722</t>
  </si>
  <si>
    <t>FACEBK *8RMREAM722</t>
  </si>
  <si>
    <t>FACEBK *F5N9NCR722</t>
  </si>
  <si>
    <t>FACEBK* KX3SABD722</t>
  </si>
  <si>
    <t>FACEBK* 6R2UMCR722</t>
  </si>
  <si>
    <t>FACEBK *AVM87CDUA2</t>
  </si>
  <si>
    <t>FACEBK* WH2FRCVLU2</t>
  </si>
  <si>
    <t>FACEBK *BWKUJBZ722</t>
  </si>
  <si>
    <t>FACEBK *4AYGBBD822</t>
  </si>
  <si>
    <t>FACEBK *24RYFAM722</t>
  </si>
  <si>
    <t>FACEBK *U3WPQAH722</t>
  </si>
  <si>
    <t>FACEBK *8D77BBD822</t>
  </si>
  <si>
    <t>FACEBK *AGUYRAH722</t>
  </si>
  <si>
    <t>FACEBK *B384HED3X2</t>
  </si>
  <si>
    <t>FOCUS JOGO GRANDE ADS 2</t>
  </si>
  <si>
    <t>FACEBK *NXJCZERNT2</t>
  </si>
  <si>
    <t>FACEBK *35DSBDZLU2</t>
  </si>
  <si>
    <t>FACEBK *2E4DKAM722</t>
  </si>
  <si>
    <t>FACEBK *DPFRHBD722</t>
  </si>
  <si>
    <t>FACEBK *4T78WBV722</t>
  </si>
  <si>
    <t>FACEBK* HN8YXB5822</t>
  </si>
  <si>
    <t>FACEBK *LNHVPB9822</t>
  </si>
  <si>
    <t>FACEBK *FS2PVCR3X2</t>
  </si>
  <si>
    <t>FACEBK *X97WCFV5J2</t>
  </si>
  <si>
    <t>FACEBK* 6PGP4BHUA2</t>
  </si>
  <si>
    <t>FACEBK *QSF6UDMGR2</t>
  </si>
  <si>
    <t>FACEBK *WJK64E9PT2</t>
  </si>
  <si>
    <t>FACEBK *6JXA2FRNT2</t>
  </si>
  <si>
    <t>FACEBK *V6974GH5J2</t>
  </si>
  <si>
    <t>FACEBK *XLCC2FHNT2</t>
  </si>
  <si>
    <t>FACEBK *BADB9EDNT2</t>
  </si>
  <si>
    <t>FACEBK *EZWYXBMUA2</t>
  </si>
  <si>
    <t>FACEBK* CEXQPC53X2</t>
  </si>
  <si>
    <t>FACEBK *3VXLUCMNT2</t>
  </si>
  <si>
    <t>FACEBK* R2VXHCZTA2</t>
  </si>
  <si>
    <t>FACEBK *NYTR6DR3X2</t>
  </si>
  <si>
    <t>FACEBK *QX3PUDV3X2</t>
  </si>
  <si>
    <t>FACEBK* KTP3BC5822</t>
  </si>
  <si>
    <t>FACEBK* PG7Z6CV722</t>
  </si>
  <si>
    <t>FACEBK *JNKTTAM722</t>
  </si>
  <si>
    <t>FACEBK *AK7Z4BH722</t>
  </si>
  <si>
    <t>FACEBK* U4X3SBD722</t>
  </si>
  <si>
    <t>FACEBK* KLSD6BH722</t>
  </si>
  <si>
    <t>FACEBK *SXD69C5822</t>
  </si>
  <si>
    <t>FACEBK *6ELKTE56J2</t>
  </si>
  <si>
    <t>FACEBK* E9M6NEDGR2</t>
  </si>
  <si>
    <t>FACEBK* CZZ27BH722</t>
  </si>
  <si>
    <t>FACEBK* NJCDYBZ722</t>
  </si>
  <si>
    <t>FACEBK* 9KKSQBD822</t>
  </si>
  <si>
    <t>FACEBK *5HLFRB9UA2</t>
  </si>
  <si>
    <t>FACEBK* DHQMFC5822</t>
  </si>
  <si>
    <t>FACEBK* LJ2Q2BM722</t>
  </si>
  <si>
    <t>FACEBK* RLN25C9822</t>
  </si>
  <si>
    <t>FACEBK *QC6PUBD822</t>
  </si>
  <si>
    <t>FACEBK* ETEQDCV722</t>
  </si>
  <si>
    <t>FACEBK *FR4PSCZTA2</t>
  </si>
  <si>
    <t>FACEBK *5R24WFD6J2</t>
  </si>
  <si>
    <t>FACEBK* T7ZY9EMGR2</t>
  </si>
  <si>
    <t>FACEBK* GFABEBH722</t>
  </si>
  <si>
    <t>FACEBK *RYE57C9822</t>
  </si>
  <si>
    <t>FACEBK *GXYNNEZ5J2</t>
  </si>
  <si>
    <t>FACEBK *2XPKGBVTA2</t>
  </si>
  <si>
    <t>FACEBK* QWD65FVGR2</t>
  </si>
  <si>
    <t>FACEBK* G882EERLU2</t>
  </si>
  <si>
    <t>FACEBK *APM9HFHNT2</t>
  </si>
  <si>
    <t>FACEBK *B259LFRNT2</t>
  </si>
  <si>
    <t>FACEBK *L3NNSEZ5J2</t>
  </si>
  <si>
    <t>FACEBK *GW8U8CD722</t>
  </si>
  <si>
    <t>FACEBK *44RCCCZ722</t>
  </si>
  <si>
    <t>FACEBK* JQ52MBH722</t>
  </si>
  <si>
    <t>FACEBK *S7ZS4C9UA2</t>
  </si>
  <si>
    <t>FACEBK* 9ZW6QB5UA2</t>
  </si>
  <si>
    <t>FACEBK* TEAMFC9822</t>
  </si>
  <si>
    <t>FACEBK *A2VAMDR722</t>
  </si>
  <si>
    <t>FACEBK *LLMYCBM722</t>
  </si>
  <si>
    <t>FACEBK *VT4N7F96J2</t>
  </si>
  <si>
    <t>R$ 2.329,35</t>
  </si>
  <si>
    <t>FACEBK* MM6RJDZTA2</t>
  </si>
  <si>
    <t>R$ 730,11</t>
  </si>
  <si>
    <t>FACEBK* T9W9JFHGR2</t>
  </si>
  <si>
    <t>R$ 460,03</t>
  </si>
  <si>
    <t>FACEBK* YSX2SCD722</t>
  </si>
  <si>
    <t>R$ 24,58</t>
  </si>
  <si>
    <t>FACEBK* K5WM8DV722</t>
  </si>
  <si>
    <t>R$ 27,56</t>
  </si>
  <si>
    <t>FACEBK *CWYQ8DV722</t>
  </si>
  <si>
    <t>R$ 25,37</t>
  </si>
  <si>
    <t>FACEBK *A6ETVBM722</t>
  </si>
  <si>
    <t>R$ 24,95</t>
  </si>
  <si>
    <t>FACEBK* 2HQ8ADV722</t>
  </si>
  <si>
    <t>R$ 24,60</t>
  </si>
  <si>
    <t>FACEBK *8FDVNCD822</t>
  </si>
  <si>
    <t>R$ 24,57</t>
  </si>
  <si>
    <t>FACEBK* AWTWPCD822</t>
  </si>
  <si>
    <t>R$ 24,48</t>
  </si>
  <si>
    <t>FACEBK *BVJK8DV722</t>
  </si>
  <si>
    <t>R$ 24,46</t>
  </si>
  <si>
    <t>FACEBK *8ULNNCD822</t>
  </si>
  <si>
    <t>R$ 24,33</t>
  </si>
  <si>
    <t>FACEBK* PQRLUBM722</t>
  </si>
  <si>
    <t>R$ 24,20</t>
  </si>
  <si>
    <t>FACEBK *ZF46YC9822</t>
  </si>
  <si>
    <t>R$ 24,11</t>
  </si>
  <si>
    <t>FACEBK* HVJX7CH722</t>
  </si>
  <si>
    <t>R$ 24,09</t>
  </si>
  <si>
    <t>FACEBK* 3PELWBM722</t>
  </si>
  <si>
    <t>R$ 24,07</t>
  </si>
  <si>
    <t>FACEBK *H2EY6CH722</t>
  </si>
  <si>
    <t>R$ 23,95</t>
  </si>
  <si>
    <t>FACEBK* X3UNBD5822</t>
  </si>
  <si>
    <t>R$ 23,90</t>
  </si>
  <si>
    <t>FACEBK *QRJ2SGD6J2</t>
  </si>
  <si>
    <t>R$ 2.317,52</t>
  </si>
  <si>
    <t>FACEBK *P65V7ER722</t>
  </si>
  <si>
    <t>FACEBK* 44UH8CH722</t>
  </si>
  <si>
    <t>R$ 24,77</t>
  </si>
  <si>
    <t>FACEBK* C8T3YBM722</t>
  </si>
  <si>
    <t>R$ 24,67</t>
  </si>
  <si>
    <t>FACEBK *WPC4SCD822</t>
  </si>
  <si>
    <t>R$ 24,43</t>
  </si>
  <si>
    <t>FACEBK* W4ZL8ER722</t>
  </si>
  <si>
    <t>R$ 24,30</t>
  </si>
  <si>
    <t>FACEBK* FM24RCD822</t>
  </si>
  <si>
    <t>R$ 24,16</t>
  </si>
  <si>
    <t>FACEBK *GX874D9822</t>
  </si>
  <si>
    <t>R$ 24,10</t>
  </si>
  <si>
    <t>FACEBK *D8NHADV722</t>
  </si>
  <si>
    <t>R$ 23,96</t>
  </si>
  <si>
    <t>FACEBK* P88M4DZ722</t>
  </si>
  <si>
    <t>R$ 37,74</t>
  </si>
  <si>
    <t>FACEBK* V96XGD5822</t>
  </si>
  <si>
    <t>R$ 27,29</t>
  </si>
  <si>
    <t>FACEBK *TEWABER722</t>
  </si>
  <si>
    <t>R$ 26,49</t>
  </si>
  <si>
    <t>FACEBK* Y8WBHD5822</t>
  </si>
  <si>
    <t>R$ 26,21</t>
  </si>
  <si>
    <t>FACEBK* WV8ZBCH722</t>
  </si>
  <si>
    <t>R$ 26,14</t>
  </si>
  <si>
    <t>FACEBK* 6L9K4DZ722</t>
  </si>
  <si>
    <t>R$ 26,13</t>
  </si>
  <si>
    <t>FACEBK* RG4UDCH722</t>
  </si>
  <si>
    <t>R$ 25,85</t>
  </si>
  <si>
    <t>FACEBK *ZR9BVCD822</t>
  </si>
  <si>
    <t>R$ 25,75</t>
  </si>
  <si>
    <t>FACEBK* TAZNEDV722</t>
  </si>
  <si>
    <t>R$ 25,61</t>
  </si>
  <si>
    <t>FACEBK* Q6KGEDV722</t>
  </si>
  <si>
    <t>R$ 25,45</t>
  </si>
  <si>
    <t>FACEBK* RPRZ4DZ722</t>
  </si>
  <si>
    <t>R$ 25,24</t>
  </si>
  <si>
    <t>FACEBK* SFK5EDV722</t>
  </si>
  <si>
    <t>R$ 25,13</t>
  </si>
  <si>
    <t>FACEBK* HYE9BER722</t>
  </si>
  <si>
    <t>R$ 25,05</t>
  </si>
  <si>
    <t>FACEBK *WN6BDCH722</t>
  </si>
  <si>
    <t>R$ 25,01</t>
  </si>
  <si>
    <t>FACEBK *K7KLDCH722</t>
  </si>
  <si>
    <t>FACEBK* ZNEGUCD822</t>
  </si>
  <si>
    <t>R$ 24,98</t>
  </si>
  <si>
    <t>FACEBK *XCCJEDV722</t>
  </si>
  <si>
    <t>FACEBK *GNJTVCD822</t>
  </si>
  <si>
    <t>R$ 24,89</t>
  </si>
  <si>
    <t>FACEBK *UEPACER722</t>
  </si>
  <si>
    <t>FACEBK* D8FGYCD722</t>
  </si>
  <si>
    <t>R$ 24,65</t>
  </si>
  <si>
    <t>FACEBK *9NXUZCD722</t>
  </si>
  <si>
    <t>R$ 24,59</t>
  </si>
  <si>
    <t>FACEBK* VUX7EDV722</t>
  </si>
  <si>
    <t>FACEBK *HYALZCD722</t>
  </si>
  <si>
    <t>R$ 24,50</t>
  </si>
  <si>
    <t>FACEBK *AV7VDDV722</t>
  </si>
  <si>
    <t>R$ 24,39</t>
  </si>
  <si>
    <t>FACEBK* TCNK5DZ722</t>
  </si>
  <si>
    <t>FACEBK* 32PCZCD722</t>
  </si>
  <si>
    <t>R$ 24,12</t>
  </si>
  <si>
    <t>FACEBK *W4KV4DZ722</t>
  </si>
  <si>
    <t>FACEBK* FX3W6D9822</t>
  </si>
  <si>
    <t>R$ 24,01</t>
  </si>
  <si>
    <t>FACEBK *99L84CM722</t>
  </si>
  <si>
    <t>R$ 23,99</t>
  </si>
  <si>
    <t>FACEBK *S7RXVDZTA2</t>
  </si>
  <si>
    <t>R$ 1.318,02</t>
  </si>
  <si>
    <t>FACEBK* C9FS7GRGR2</t>
  </si>
  <si>
    <t>R$ 1.226,00</t>
  </si>
  <si>
    <t>FACEBK *2BD4SHH5J2</t>
  </si>
  <si>
    <t>R$ 2.317,36</t>
  </si>
  <si>
    <t>FACEBK *CTEJND5822</t>
  </si>
  <si>
    <t>R$ 29,92</t>
  </si>
  <si>
    <t>FACEBK *KE5PHCH722</t>
  </si>
  <si>
    <t>R$ 27,03</t>
  </si>
  <si>
    <t>FACEBK *LZSDADZ722</t>
  </si>
  <si>
    <t>R$ 27,02</t>
  </si>
  <si>
    <t>FACEBK *BFPF2DD822</t>
  </si>
  <si>
    <t>FACEBK *JR5CND5822</t>
  </si>
  <si>
    <t>R$ 25,72</t>
  </si>
  <si>
    <t>FACEBK *9RR4JER722</t>
  </si>
  <si>
    <t>R$ 25,56</t>
  </si>
  <si>
    <t>FACEBK *44CSJDV722</t>
  </si>
  <si>
    <t>R$ 25,28</t>
  </si>
  <si>
    <t>FACEBK *LY59JER722</t>
  </si>
  <si>
    <t>R$ 25,21</t>
  </si>
  <si>
    <t>FACEBK *UHRWBD9822</t>
  </si>
  <si>
    <t>R$ 25,12</t>
  </si>
  <si>
    <t>FACEBK *V3MDBDZ722</t>
  </si>
  <si>
    <t>R$ 25,10</t>
  </si>
  <si>
    <t>FACEBK* AN5YHER722</t>
  </si>
  <si>
    <t>R$ 25,04</t>
  </si>
  <si>
    <t>FACEBK* S2W6JER722</t>
  </si>
  <si>
    <t>R$ 25,02</t>
  </si>
  <si>
    <t>FACEBK* NPWTADZ722</t>
  </si>
  <si>
    <t>FACEBK* DL5WHER722</t>
  </si>
  <si>
    <t>FACEBK *SGWH2DD822</t>
  </si>
  <si>
    <t>R$ 24,92</t>
  </si>
  <si>
    <t>FACEBK *H6KQ2DD822</t>
  </si>
  <si>
    <t>R$ 24,91</t>
  </si>
  <si>
    <t>FACEBK* JK7LJCH722</t>
  </si>
  <si>
    <t>R$ 24,87</t>
  </si>
  <si>
    <t>FACEBK *KM26ADZ722</t>
  </si>
  <si>
    <t>R$ 24,86</t>
  </si>
  <si>
    <t>FACEBK* P29F7DD722</t>
  </si>
  <si>
    <t>R$ 24,85</t>
  </si>
  <si>
    <t>FACEBK* P7BFZCD822</t>
  </si>
  <si>
    <t>R$ 24,83</t>
  </si>
  <si>
    <t>FACEBK* MHT86DD722</t>
  </si>
  <si>
    <t>R$ 24,82</t>
  </si>
  <si>
    <t>FACEBK* RV9GAD9822</t>
  </si>
  <si>
    <t>FACEBK* SVLR3DD822</t>
  </si>
  <si>
    <t>R$ 24,42</t>
  </si>
  <si>
    <t>FACEBK* 67PGJCH722</t>
  </si>
  <si>
    <t>FACEBK* TXU7BD9822</t>
  </si>
  <si>
    <t>R$ 24,37</t>
  </si>
  <si>
    <t>FACEBK *SMF5MDV722</t>
  </si>
  <si>
    <t>R$ 24,25</t>
  </si>
  <si>
    <t>FACEBK *WLBECD9822</t>
  </si>
  <si>
    <t>FACEBK *V44DHCH722</t>
  </si>
  <si>
    <t>R$ 24,22</t>
  </si>
  <si>
    <t>FACEBK* J9BG3DD822</t>
  </si>
  <si>
    <t>FACEBK* N8Y92DD822</t>
  </si>
  <si>
    <t>R$ 24,19</t>
  </si>
  <si>
    <t>FACEBK* KUXPCD9822</t>
  </si>
  <si>
    <t>R$ 24,06</t>
  </si>
  <si>
    <t>FACEBK *NWL9CCM722</t>
  </si>
  <si>
    <t>R$ 29,24</t>
  </si>
  <si>
    <t>FACEBK* Y2VRSD5822</t>
  </si>
  <si>
    <t>R$ 26,55</t>
  </si>
  <si>
    <t>FACEBK* R2HE9DD722</t>
  </si>
  <si>
    <t>R$ 26,02</t>
  </si>
  <si>
    <t>FACEBK* SCDDED9822</t>
  </si>
  <si>
    <t>R$ 25,78</t>
  </si>
  <si>
    <t>FACEBK* JARAJER722</t>
  </si>
  <si>
    <t>R$ 25,26</t>
  </si>
  <si>
    <t>FACEBK *H5DPMDV722</t>
  </si>
  <si>
    <t>R$ 24,88</t>
  </si>
  <si>
    <t>FACEBK* SPUKQD5822</t>
  </si>
  <si>
    <t>R$ 24,80</t>
  </si>
  <si>
    <t>FACEBK* 97RGMCH722</t>
  </si>
  <si>
    <t>FACEBK* SY83DDZ722</t>
  </si>
  <si>
    <t>R$ 24,78</t>
  </si>
  <si>
    <t>FACEBK* 6CX9BCM722</t>
  </si>
  <si>
    <t>R$ 24,70</t>
  </si>
  <si>
    <t>FACEBK* MAE86DD822</t>
  </si>
  <si>
    <t>R$ 24,62</t>
  </si>
  <si>
    <t>FACEBK* 22HD6DD822</t>
  </si>
  <si>
    <t>R$ 24,56</t>
  </si>
  <si>
    <t>FACEBK *BA8SRD5822</t>
  </si>
  <si>
    <t>R$ 24,44</t>
  </si>
  <si>
    <t>FACEBK *F87SFD9822</t>
  </si>
  <si>
    <t>R$ 24,38</t>
  </si>
  <si>
    <t>FACEBK *6BJSLER722</t>
  </si>
  <si>
    <t>R$ 24,26</t>
  </si>
  <si>
    <t>FACEBK *DQGSED9822</t>
  </si>
  <si>
    <t>FACEBK* EJP4CCM722</t>
  </si>
  <si>
    <t>R$ 24,24</t>
  </si>
  <si>
    <t>FACEBK* VXXRCCM722</t>
  </si>
  <si>
    <t>FACEBK* 6L4TBCM722</t>
  </si>
  <si>
    <t>R$ 24,23</t>
  </si>
  <si>
    <t>FACEBK *QYJFADD722</t>
  </si>
  <si>
    <t>R$ 24,21</t>
  </si>
  <si>
    <t>FACEBK* CZW8EDZ722</t>
  </si>
  <si>
    <t>FACEBK *WY7WCDZ722</t>
  </si>
  <si>
    <t>R$ 23,92</t>
  </si>
  <si>
    <t>FACEBK *EFYNHDR8B2</t>
  </si>
  <si>
    <t>R$ 144,99</t>
  </si>
  <si>
    <t>OP DEKO ADS 2</t>
  </si>
  <si>
    <t>FACEBK* FXAGNEH8B2</t>
  </si>
  <si>
    <t>R$ 139,11</t>
  </si>
  <si>
    <t>FACEBK *CTC86FD8B2</t>
  </si>
  <si>
    <t>R$ 138,27</t>
  </si>
  <si>
    <t>FACEBK *88MERD98B2</t>
  </si>
  <si>
    <t>R$ 115,10</t>
  </si>
  <si>
    <t>FACEBK *WS7NQD98B2</t>
  </si>
  <si>
    <t>R$ 48,39</t>
  </si>
  <si>
    <t>FACEBK *F8WC8EZ8B2</t>
  </si>
  <si>
    <t>R$ 48,31</t>
  </si>
  <si>
    <t>FACEBK *NXW37FD8B2</t>
  </si>
  <si>
    <t>R$ 48,20</t>
  </si>
  <si>
    <t>FACEBK *UKFXPD98B2</t>
  </si>
  <si>
    <t>R$ 46,93</t>
  </si>
  <si>
    <t>FACEBK *9Z3P8F58B2</t>
  </si>
  <si>
    <t>R$ 46,81</t>
  </si>
  <si>
    <t>FACEBK *ZRKZKDR8B2</t>
  </si>
  <si>
    <t>R$ 46,71</t>
  </si>
  <si>
    <t>FACEBK *AUUN8EZ8B2</t>
  </si>
  <si>
    <t>R$ 45,97</t>
  </si>
  <si>
    <t>FACEBK *UEU3LDR8B2</t>
  </si>
  <si>
    <t>R$ 45,39</t>
  </si>
  <si>
    <t>FACEBK *V48K9EV8B2</t>
  </si>
  <si>
    <t>R$ 44,86</t>
  </si>
  <si>
    <t>FACEBK *T56U9F58B2</t>
  </si>
  <si>
    <t>R$ 44,78</t>
  </si>
  <si>
    <t>FACEBK* RTUSZCM8B2</t>
  </si>
  <si>
    <t>R$ 44,12</t>
  </si>
  <si>
    <t>FACEBK* G4YA8EZ8B2</t>
  </si>
  <si>
    <t>R$ 43,77</t>
  </si>
  <si>
    <t>FACEBK *U4E6QEH8B2</t>
  </si>
  <si>
    <t>R$ 43,45</t>
  </si>
  <si>
    <t>FACEBK *RCKF6FD8B2</t>
  </si>
  <si>
    <t>R$ 43,25</t>
  </si>
  <si>
    <t>FACEBK* ME279EV8B2</t>
  </si>
  <si>
    <t>R$ 43,14</t>
  </si>
  <si>
    <t>FACEBK *FHV57EZ8B2</t>
  </si>
  <si>
    <t>R$ 43,04</t>
  </si>
  <si>
    <t>FACEBK *87WLNEH8B2</t>
  </si>
  <si>
    <t>R$ 42,93</t>
  </si>
  <si>
    <t>FACEBK *G3C2QEH8B2</t>
  </si>
  <si>
    <t>R$ 42,63</t>
  </si>
  <si>
    <t>FACEBK *HQNYNEH8B2</t>
  </si>
  <si>
    <t>R$ 42,55</t>
  </si>
  <si>
    <t>FACEBK *BNAUNEH8B2</t>
  </si>
  <si>
    <t>R$ 42,05</t>
  </si>
  <si>
    <t>FACEBK *9LUS8EV8B2</t>
  </si>
  <si>
    <t>R$ 41,63</t>
  </si>
  <si>
    <t>FACEBK* P3PC8EZ8B2</t>
  </si>
  <si>
    <t>R$ 41,32</t>
  </si>
  <si>
    <t>FACEBK *KCJFQD98B2</t>
  </si>
  <si>
    <t>R$ 41,03</t>
  </si>
  <si>
    <t>FACEBK *8S6JZCM8B2</t>
  </si>
  <si>
    <t>R$ 40,74</t>
  </si>
  <si>
    <t>FACEBK* J4KEKDR8B2</t>
  </si>
  <si>
    <t>R$ 40,34</t>
  </si>
  <si>
    <t>FACEBK *SGHFPD59B2</t>
  </si>
  <si>
    <t>R$ 40,22</t>
  </si>
  <si>
    <t>FACEBK *SA75JDR8B2</t>
  </si>
  <si>
    <t>R$ 39,75</t>
  </si>
  <si>
    <t>FACEBK *V25JNEH8B2</t>
  </si>
  <si>
    <t>R$ 39,55</t>
  </si>
  <si>
    <t>FACEBK* 8KCX8EV8B2</t>
  </si>
  <si>
    <t>R$ 39,46</t>
  </si>
  <si>
    <t>FACEBK *AKCC6FD8B2</t>
  </si>
  <si>
    <t>R$ 39,07</t>
  </si>
  <si>
    <t>FACEBK* NAGM8EV8B2</t>
  </si>
  <si>
    <t>R$ 38,84</t>
  </si>
  <si>
    <t>FACEBK* 5R69QD98B2</t>
  </si>
  <si>
    <t>R$ 38,14</t>
  </si>
  <si>
    <t>FACEBK *AX9X7EV8B2</t>
  </si>
  <si>
    <t>R$ 36,33</t>
  </si>
  <si>
    <t>FACEBK* AMHA8F58B2</t>
  </si>
  <si>
    <t>R$ 35,89</t>
  </si>
  <si>
    <t>FACEBK *KG2YZCM8B2</t>
  </si>
  <si>
    <t>R$ 35,85</t>
  </si>
  <si>
    <t>FACEBK *JN957EZ8B2</t>
  </si>
  <si>
    <t>R$ 35,58</t>
  </si>
  <si>
    <t>FACEBK* YGAU6FD8B2</t>
  </si>
  <si>
    <t>R$ 35,41</t>
  </si>
  <si>
    <t>FACEBK* KAKJJDR8B2</t>
  </si>
  <si>
    <t>R$ 34,36</t>
  </si>
  <si>
    <t>FACEBK *3QFS7EV8B2</t>
  </si>
  <si>
    <t>R$ 33,78</t>
  </si>
  <si>
    <t>FACEBK *4GZL6EZ8B2</t>
  </si>
  <si>
    <t>R$ 32,02</t>
  </si>
  <si>
    <t>FACEBK *MDN4NEH8B2</t>
  </si>
  <si>
    <t>R$ 31,98</t>
  </si>
  <si>
    <t>FACEBK *C6BLND59B2</t>
  </si>
  <si>
    <t>R$ 31,57</t>
  </si>
  <si>
    <t>FACEBK* YD8A7EZ8B2</t>
  </si>
  <si>
    <t>R$ 31,43</t>
  </si>
  <si>
    <t>FACEBK *DFU2PD98B2</t>
  </si>
  <si>
    <t>R$ 26,63</t>
  </si>
  <si>
    <t>FACEBK* ZQ3CJDR8B2</t>
  </si>
  <si>
    <t>R$ 24,84</t>
  </si>
  <si>
    <t>FACEBK *VWQLZCM8B2</t>
  </si>
  <si>
    <t>R$ 21,71</t>
  </si>
  <si>
    <t>FACEBK *Z3MFND59B2</t>
  </si>
  <si>
    <t>R$ 19,25</t>
  </si>
  <si>
    <t>FACEBK *7B9END59B2</t>
  </si>
  <si>
    <t>R$ 13,24</t>
  </si>
  <si>
    <t>FACEBK* VG8JNEH8B2</t>
  </si>
  <si>
    <t>R$ 13,00</t>
  </si>
  <si>
    <t>FACEBK *X9CM9FD8B2</t>
  </si>
  <si>
    <t>R$ 213,98</t>
  </si>
  <si>
    <t>FACEBK *HUWFBEZ8B2</t>
  </si>
  <si>
    <t>R$ 206,19</t>
  </si>
  <si>
    <t>FACEBK *25RBSD59B2</t>
  </si>
  <si>
    <t>R$ 201,96</t>
  </si>
  <si>
    <t>FACEBK *L8XWAF58B2</t>
  </si>
  <si>
    <t>R$ 114,18</t>
  </si>
  <si>
    <t>FACEBK *MYHJQEH8B2</t>
  </si>
  <si>
    <t>R$ 109,42</t>
  </si>
  <si>
    <t>FACEBK *BWWF8FD8B2</t>
  </si>
  <si>
    <t>R$ 107,11</t>
  </si>
  <si>
    <t>FACEBK *RMAHAFD8B2</t>
  </si>
  <si>
    <t>R$ 92,93</t>
  </si>
  <si>
    <t>FACEBK* GNNDRD59B2</t>
  </si>
  <si>
    <t>R$ 92,63</t>
  </si>
  <si>
    <t>FACEBK* 73W4CEV8B2</t>
  </si>
  <si>
    <t>R$ 91,44</t>
  </si>
  <si>
    <t>FACEBK* 6WU3BEV8B2</t>
  </si>
  <si>
    <t>R$ 91,30</t>
  </si>
  <si>
    <t>FACEBK *JSTWBF58B2</t>
  </si>
  <si>
    <t>R$ 89,37</t>
  </si>
  <si>
    <t>FACEBK *QTCPBF58B2</t>
  </si>
  <si>
    <t>FACEBK *2F3GBF58B2</t>
  </si>
  <si>
    <t>R$ 88,82</t>
  </si>
  <si>
    <t>FACEBK *T3RFAFD8B2</t>
  </si>
  <si>
    <t>R$ 88,25</t>
  </si>
  <si>
    <t>FACEBK *HDR6NDR8B2</t>
  </si>
  <si>
    <t>R$ 87,95</t>
  </si>
  <si>
    <t>FACEBK* 7628AEZ8B2</t>
  </si>
  <si>
    <t>R$ 85,97</t>
  </si>
  <si>
    <t>FACEBK* Y2RBBF58B2</t>
  </si>
  <si>
    <t>R$ 85,84</t>
  </si>
  <si>
    <t>FACEBK* YK8TBEV8B2</t>
  </si>
  <si>
    <t>R$ 85,04</t>
  </si>
  <si>
    <t>FACEBK *H5AWRD59B2</t>
  </si>
  <si>
    <t>R$ 84,23</t>
  </si>
  <si>
    <t>FACEBK *3MPC8FD8B2</t>
  </si>
  <si>
    <t>R$ 50,08</t>
  </si>
  <si>
    <t>FACEBK* 8PF29FD8B2</t>
  </si>
  <si>
    <t>R$ 49,08</t>
  </si>
  <si>
    <t>FACEBK *7LHM3DM8B2</t>
  </si>
  <si>
    <t>R$ 48,70</t>
  </si>
  <si>
    <t>FACEBK* 6QR6LDR8B2</t>
  </si>
  <si>
    <t>R$ 48,29</t>
  </si>
  <si>
    <t>FACEBK* 5K9H3DM8B2</t>
  </si>
  <si>
    <t>R$ 48,14</t>
  </si>
  <si>
    <t>FACEBK *ERH4SD98B2</t>
  </si>
  <si>
    <t>R$ 47,88</t>
  </si>
  <si>
    <t>FACEBK* 29JFAEV8B2</t>
  </si>
  <si>
    <t>FACEBK *T848EF58B2</t>
  </si>
  <si>
    <t>R$ 219,03</t>
  </si>
  <si>
    <t>FACEBK* CTKNUEH8B2</t>
  </si>
  <si>
    <t>R$ 97,43</t>
  </si>
  <si>
    <t>FACEBK* JY68EF58B2</t>
  </si>
  <si>
    <t>R$ 93,76</t>
  </si>
  <si>
    <t>FACEBK* 4L2WCFD8B2</t>
  </si>
  <si>
    <t>R$ 92,78</t>
  </si>
  <si>
    <t>FACEBK* RAQ5VD59B2</t>
  </si>
  <si>
    <t>R$ 92,64</t>
  </si>
  <si>
    <t>FACEBK *ULVHVD59B2</t>
  </si>
  <si>
    <t>R$ 49,12</t>
  </si>
  <si>
    <t>FACEBK *U9PMEEZ8B2</t>
  </si>
  <si>
    <t>R$ 47,77</t>
  </si>
  <si>
    <t>FACEBK *JNZPVEH8B2</t>
  </si>
  <si>
    <t>R$ 42,10</t>
  </si>
  <si>
    <t>FACEBK* HA8W8DM8B2</t>
  </si>
  <si>
    <t>R$ 39,99</t>
  </si>
  <si>
    <t>FACEBK *48MAVD59B2</t>
  </si>
  <si>
    <t>R$ 37,29</t>
  </si>
  <si>
    <t>FACEBK* 3BCYCFD8B2</t>
  </si>
  <si>
    <t>R$ 34,17</t>
  </si>
  <si>
    <t>FACEBK *ZFT7WD59B2</t>
  </si>
  <si>
    <t>R$ 212,75</t>
  </si>
  <si>
    <t>FACEBK *M6CDGEV8B2</t>
  </si>
  <si>
    <t>R$ 137,00</t>
  </si>
  <si>
    <t>FACEBK *9UJGXEH8B2</t>
  </si>
  <si>
    <t>R$ 62,15</t>
  </si>
  <si>
    <t>FACEBK *SZG8YD98B2</t>
  </si>
  <si>
    <t>R$ 62,12</t>
  </si>
  <si>
    <t>FACEBK *9DGTWEH8B2</t>
  </si>
  <si>
    <t>R$ 61,18</t>
  </si>
  <si>
    <t>FACEBK *DEV9EFD8B2</t>
  </si>
  <si>
    <t>R$ 51,96</t>
  </si>
  <si>
    <t>FACEBK *3UCVGEV8B2</t>
  </si>
  <si>
    <t>R$ 48,71</t>
  </si>
  <si>
    <t>FACEBK *PYFGWEH8B2</t>
  </si>
  <si>
    <t>R$ 46,86</t>
  </si>
  <si>
    <t>FACEBK *JB98FFD8B2</t>
  </si>
  <si>
    <t>R$ 37,33</t>
  </si>
  <si>
    <t>FACEBK *RC2YGEV8B2</t>
  </si>
  <si>
    <t>R$ 36,37</t>
  </si>
  <si>
    <t>FACEBK *QDJCXEH8B2</t>
  </si>
  <si>
    <t>R$ 34,63</t>
  </si>
  <si>
    <t>FACEBK *3WFNSDR8B2</t>
  </si>
  <si>
    <t>R$ 34,12</t>
  </si>
  <si>
    <t>FACEBK *39DQGF58B2</t>
  </si>
  <si>
    <t>R$ 33,72</t>
  </si>
  <si>
    <t>FACEBK *9ESTGF58B2</t>
  </si>
  <si>
    <t>R$ 33,47</t>
  </si>
  <si>
    <t>FACEBK *E2XGGEV8B2</t>
  </si>
  <si>
    <t>R$ 27,53</t>
  </si>
  <si>
    <t>FACEBK *SUAZYFD8B2</t>
  </si>
  <si>
    <t>R$ 383,57</t>
  </si>
  <si>
    <t>FACEBK *7N5QZEZ8B2</t>
  </si>
  <si>
    <t>R$ 65,23</t>
  </si>
  <si>
    <t>FACEBK *C9K9HFH8B2</t>
  </si>
  <si>
    <t>R$ 45,02</t>
  </si>
  <si>
    <t>FACEBK *FAMSLE98B2</t>
  </si>
  <si>
    <t>R$ 372,36</t>
  </si>
  <si>
    <t>FACEBK *GY22ME98B2</t>
  </si>
  <si>
    <t>R$ 197,14</t>
  </si>
  <si>
    <t>FACEBK *U2T6LE59B2</t>
  </si>
  <si>
    <t>R$ 188,71</t>
  </si>
  <si>
    <t>FACEBK *7GC45FZ8B2</t>
  </si>
  <si>
    <t>R$ 181,38</t>
  </si>
  <si>
    <t>FACEBK *S7E6LFH8B2</t>
  </si>
  <si>
    <t>R$ 172,68</t>
  </si>
  <si>
    <t>FACEBK *63YFLE98B2</t>
  </si>
  <si>
    <t>R$ 80,95</t>
  </si>
  <si>
    <t>FACEBK* N552JFH8B2</t>
  </si>
  <si>
    <t>R$ 49,36</t>
  </si>
  <si>
    <t>FACEBK *S8DQ3FV8B2</t>
  </si>
  <si>
    <t>R$ 40,45</t>
  </si>
  <si>
    <t>FACEBK* 4U6LJFH8B2</t>
  </si>
  <si>
    <t>R$ 38,76</t>
  </si>
  <si>
    <t>FACEBK *V69F4G58B2</t>
  </si>
  <si>
    <t>R$ 28,86</t>
  </si>
  <si>
    <t>FACEBK *84EK4FV8B2</t>
  </si>
  <si>
    <t>R$ 28,15</t>
  </si>
  <si>
    <t>FACEBK *Q7EPJE59B2</t>
  </si>
  <si>
    <t>R$ 27,93</t>
  </si>
  <si>
    <t>FACEBK *FAXA4FV8B2</t>
  </si>
  <si>
    <t>R$ 27,71</t>
  </si>
  <si>
    <t>FACEBK *KRRVJFH8B2</t>
  </si>
  <si>
    <t>R$ 27,33</t>
  </si>
  <si>
    <t>FACEBK *7LD6LE98B2</t>
  </si>
  <si>
    <t>R$ 26,45</t>
  </si>
  <si>
    <t>FACEBK *RAEPVDM8B2</t>
  </si>
  <si>
    <t>R$ 26,27</t>
  </si>
  <si>
    <t>FACEBK *56NAKE59B2</t>
  </si>
  <si>
    <t>FACEBK *5FZMVDM8B2</t>
  </si>
  <si>
    <t>R$ 23,77</t>
  </si>
  <si>
    <t>FACEBK *W8T6EER8B2</t>
  </si>
  <si>
    <t>R$ 23,66</t>
  </si>
  <si>
    <t>FACEBK *5R9TJFH8B2</t>
  </si>
  <si>
    <t>R$ 23,11</t>
  </si>
  <si>
    <t>FACEBK *2FC8JE59B2</t>
  </si>
  <si>
    <t>R$ 20,88</t>
  </si>
  <si>
    <t>FACEBK *XT55EER8B2</t>
  </si>
  <si>
    <t>R$ 20,81</t>
  </si>
  <si>
    <t>FACEBK *RMQPKE98B2</t>
  </si>
  <si>
    <t>R$ 20,48</t>
  </si>
  <si>
    <t>FACEBK *JWRKKE98B2</t>
  </si>
  <si>
    <t>R$ 19,78</t>
  </si>
  <si>
    <t>FACEBK *DFV2JE59B2</t>
  </si>
  <si>
    <t>R$ 16,18</t>
  </si>
  <si>
    <t>FACEBK *7C85KER8B2</t>
  </si>
  <si>
    <t>R$ 732,79</t>
  </si>
  <si>
    <t>FACEBK *J9FJJER8B2</t>
  </si>
  <si>
    <t>R$ 377,91</t>
  </si>
  <si>
    <t>FACEBK* DAW7ME59B2</t>
  </si>
  <si>
    <t>R$ 343,90</t>
  </si>
  <si>
    <t>FACEBK *PAW6NE98B2</t>
  </si>
  <si>
    <t>R$ 313,34</t>
  </si>
  <si>
    <t>FACEBK *72CPME59B2</t>
  </si>
  <si>
    <t>R$ 305,78</t>
  </si>
  <si>
    <t>FACEBK *447LTE98B2</t>
  </si>
  <si>
    <t>R$ 562,22</t>
  </si>
  <si>
    <t>FACEBK *WTJ5CG58B2</t>
  </si>
  <si>
    <t>R$ 454,51</t>
  </si>
  <si>
    <t>FACEBK *C92E4EM8B2</t>
  </si>
  <si>
    <t>R$ 418,70</t>
  </si>
  <si>
    <t>FACEBK *LTWC9FV8B2</t>
  </si>
  <si>
    <t>R$ 371,26</t>
  </si>
  <si>
    <t>FACEBK *9H2CWE98B2</t>
  </si>
  <si>
    <t>R$ 606,89</t>
  </si>
  <si>
    <t>FACEBK *NGZ46EM8B2</t>
  </si>
  <si>
    <t>R$ 144,46</t>
  </si>
  <si>
    <t>FACEBK *S6XXCG58B2</t>
  </si>
  <si>
    <t>R$ 52,16</t>
  </si>
  <si>
    <t>FACEBK *XJWHUE98B2</t>
  </si>
  <si>
    <t>R$ 49,29</t>
  </si>
  <si>
    <t>FACEBK *YSA2TE59B2</t>
  </si>
  <si>
    <t>R$ 32,34</t>
  </si>
  <si>
    <t>FACEBK* 2XR5YGM3X2</t>
  </si>
  <si>
    <t>R$ 631,13</t>
  </si>
  <si>
    <t>OP JOGO GRANDE ADS - FOCUS</t>
  </si>
  <si>
    <t>FACEBK *2H2QTFR3X2</t>
  </si>
  <si>
    <t>R$ 607,79</t>
  </si>
  <si>
    <t>FACEBK *J4759HZ3X2</t>
  </si>
  <si>
    <t>R$ 1.309,90</t>
  </si>
  <si>
    <t>FACEBK* 5WCJFF53X2</t>
  </si>
  <si>
    <t>R$ 1.212,38</t>
  </si>
  <si>
    <t>FACEBK *ZYM6WDH722</t>
  </si>
  <si>
    <t>R$ 1.000,70</t>
  </si>
  <si>
    <t>FACEBK *9WZ57J5PT2</t>
  </si>
  <si>
    <t>R$ 570,23</t>
  </si>
  <si>
    <t>FACEBK *BEWL3JRNT2</t>
  </si>
  <si>
    <t>R$ 434,33</t>
  </si>
  <si>
    <t>FACEBK *CDSS4HM3X2</t>
  </si>
  <si>
    <t>R$ 115,68</t>
  </si>
  <si>
    <t>FACEBK *YGRKLDM722</t>
  </si>
  <si>
    <t>R$ 78,55</t>
  </si>
  <si>
    <t>FACEBK *HP83JED822</t>
  </si>
  <si>
    <t>R$ 980,27</t>
  </si>
  <si>
    <t>FACEBK *5JYPSEZ722</t>
  </si>
  <si>
    <t>R$ 207,46</t>
  </si>
  <si>
    <t>FACEBK *V93U6F5822</t>
  </si>
  <si>
    <t>R$ 204,49</t>
  </si>
  <si>
    <t>FACEBK *CYKGSEZ722</t>
  </si>
  <si>
    <t>R$ 165,08</t>
  </si>
  <si>
    <t>FACEBK *9BFCAEM8B2</t>
  </si>
  <si>
    <t>FOCUS DEKO ADS prÛprio</t>
  </si>
  <si>
    <t>FOCUS CONTA CLARA</t>
  </si>
  <si>
    <t>FACEBK *FH3RHG58B2</t>
  </si>
  <si>
    <t>FACEBK *7PZTFFZ8B2</t>
  </si>
  <si>
    <t>FACEBK* QDVTFFZ8B2</t>
  </si>
  <si>
    <t>FACEBK *BSPUSER8B2</t>
  </si>
  <si>
    <t>FACEBK *WLPV2GH8B2</t>
  </si>
  <si>
    <t>FACEBK *AXAZHFZ8B2</t>
  </si>
  <si>
    <t>FACEBK *7RDNHGD8B2</t>
  </si>
  <si>
    <t>FACEBK *XTBSYER8B2</t>
  </si>
  <si>
    <t>FACEBK* WKE93GH8B2</t>
  </si>
  <si>
    <t>FACEBK *U97ESFV8B2</t>
  </si>
  <si>
    <t>FACEBK *Y2DEQFZ8B2</t>
  </si>
  <si>
    <t>FACEBK *MSALNEM8B2</t>
  </si>
  <si>
    <t>FACEBK *3ET6MEM8B2</t>
  </si>
  <si>
    <t>FACEBK *B4TDVG58B2</t>
  </si>
  <si>
    <t>FACEBK* Q6RMQG9U72</t>
  </si>
  <si>
    <t>FOCUS JOGO GRANDE ADS PR”PRIO</t>
  </si>
  <si>
    <t>FACEBK *M3T2CFZT72</t>
  </si>
  <si>
    <t>FACEBK *FXJYVG9U72</t>
  </si>
  <si>
    <t>FACEBK *A4TYBFRT72</t>
  </si>
  <si>
    <t>FACEBK *5ZUPFFZT72</t>
  </si>
  <si>
    <t>FACEBK *PFWYLGDU72</t>
  </si>
  <si>
    <t>FACEBK *3RMNVEDT72</t>
  </si>
  <si>
    <t>FACEBK* SGQJUEDT72</t>
  </si>
  <si>
    <t>FACEBK *ZTL63HHT72</t>
  </si>
  <si>
    <t>FACEBK *T7TFCF5U72</t>
  </si>
  <si>
    <t>FACEBK *YJGFWG9U72</t>
  </si>
  <si>
    <t>FACEBK *BH52WG9U72</t>
  </si>
  <si>
    <t>FACEBK *7UBE9FMT72</t>
  </si>
  <si>
    <t>FACEBK *WZFFFFZT72</t>
  </si>
  <si>
    <t>FACEBK *UZPWVG9U72</t>
  </si>
  <si>
    <t>FACEBK *UCQ7BFRT72</t>
  </si>
  <si>
    <t>FACEBK *8XURBF5U72</t>
  </si>
  <si>
    <t>FACEBK *FH6BVEDT72</t>
  </si>
  <si>
    <t>FACEBK *QSR32HHT72</t>
  </si>
  <si>
    <t>FACEBK *36H3FFZT72</t>
  </si>
  <si>
    <t>FACEBK *ZRN6FFZT72</t>
  </si>
  <si>
    <t>FACEBK *VT2YAFRT72</t>
  </si>
  <si>
    <t>FACEBK *YSWREFZT72</t>
  </si>
  <si>
    <t>FACEBK *6XXMZGHT72</t>
  </si>
  <si>
    <t>FACEBK *UQE5ZGHT72</t>
  </si>
  <si>
    <t>FACEBK *2F4JBFMT72</t>
  </si>
  <si>
    <t>FACEBK *NX77XEDT72</t>
  </si>
  <si>
    <t>FACEBK *WDPGXG9U72</t>
  </si>
  <si>
    <t>FACEBK *982VZEDT72</t>
  </si>
  <si>
    <t>FACEBK *E9A72H9U72</t>
  </si>
  <si>
    <t>FACEBK *W7WTQGDU72</t>
  </si>
  <si>
    <t>FACEBK *7VLLZEDT72</t>
  </si>
  <si>
    <t>FACEBK *W4KQZEDT72</t>
  </si>
  <si>
    <t>FACEBK *C9ZJKFZT72</t>
  </si>
  <si>
    <t>FACEBK *8PCKQGDU72</t>
  </si>
  <si>
    <t>FACEBK *5CQHGF5U72</t>
  </si>
  <si>
    <t>FACEBK *X7CU6HHT72</t>
  </si>
  <si>
    <t>FACEBK *57Q82H9U72</t>
  </si>
  <si>
    <t>FACEBK *97UALFZT72</t>
  </si>
  <si>
    <t>FACEBK *UZXQKFZT72</t>
  </si>
  <si>
    <t>FACEBK *FYFLZG9U72</t>
  </si>
  <si>
    <t>FACEBK *HU35RGDU72</t>
  </si>
  <si>
    <t>FACEBK *4YZXYEDT72</t>
  </si>
  <si>
    <t>FACEBK *JYCH5FVT72</t>
  </si>
  <si>
    <t>FACEBK *HY2DZEDT72</t>
  </si>
  <si>
    <t>FACEBK *8TBDQGDU72</t>
  </si>
  <si>
    <t>FACEBK *MZ5G6HHT72</t>
  </si>
  <si>
    <t>FACEBK *HL2QQGDU72</t>
  </si>
  <si>
    <t>FACEBK *K7LAQGDU72</t>
  </si>
  <si>
    <t>FACEBK *BXNNFFRT72</t>
  </si>
  <si>
    <t>FACEBK *923LKFZT72</t>
  </si>
  <si>
    <t>FACEBK *MN7FQGDU72</t>
  </si>
  <si>
    <t>FACEBK *4G95FF5U72</t>
  </si>
  <si>
    <t>FACEBK *26QKFF5U72</t>
  </si>
  <si>
    <t>FACEBK *8JPFCFMT72</t>
  </si>
  <si>
    <t>FACEBK *32MJFF5U72</t>
  </si>
  <si>
    <t>FACEBK *KJV3ZEDT72</t>
  </si>
  <si>
    <t>FACEBK *XTHQ4FVT72</t>
  </si>
  <si>
    <t>FACEBK *FDR3QGDU72</t>
  </si>
  <si>
    <t>FACEBK *83FEZG9U72</t>
  </si>
  <si>
    <t>FACEBK *W54JYEDT72</t>
  </si>
  <si>
    <t>FACEBK *U538ZG9U72</t>
  </si>
  <si>
    <t>FACEBK *5SGQJFZT72</t>
  </si>
  <si>
    <t>FACEBK *2DGRCFMT72</t>
  </si>
  <si>
    <t>FACEBK *UPL34FVT72</t>
  </si>
  <si>
    <t>FACEBK *CYKG3FVT72</t>
  </si>
  <si>
    <t>FACEBK *S26SYG9U72</t>
  </si>
  <si>
    <t>FACEBK *63BHYG9U72</t>
  </si>
  <si>
    <t>FACEBK *CX3EYG9U72</t>
  </si>
  <si>
    <t>FACEBK *79QZNGDU72</t>
  </si>
  <si>
    <t>FACEBK *WC6W8HHT72</t>
  </si>
  <si>
    <t>FACEBK *BAE6KF5U72</t>
  </si>
  <si>
    <t>FACEBK *A3U55H9U72</t>
  </si>
  <si>
    <t>FACEBK *C8FKNFZT72</t>
  </si>
  <si>
    <t>FACEBK *SN2R9HHT72</t>
  </si>
  <si>
    <t>FACEBK *2FLQJFRT72</t>
  </si>
  <si>
    <t>FACEBK *PXHF3H9U72</t>
  </si>
  <si>
    <t>FACEBK *6G44KF5U72</t>
  </si>
  <si>
    <t>FACEBK *FJUEJFRT72</t>
  </si>
  <si>
    <t>FACEBK *RJ3RSGDU72</t>
  </si>
  <si>
    <t>FACEBK *FWMU4H9U72</t>
  </si>
  <si>
    <t>FACEBK *5QTZSGDU72</t>
  </si>
  <si>
    <t>FACEBK *CSCP8HHT72</t>
  </si>
  <si>
    <t>FACEBK *CQTW7FVT72</t>
  </si>
  <si>
    <t>FACEBK *9PUAFFMT72</t>
  </si>
  <si>
    <t>FACEBK *44ZF3FDT72</t>
  </si>
  <si>
    <t>FACEBK *QV9K6FVT72</t>
  </si>
  <si>
    <t>FACEBK *KUA4KF5U72</t>
  </si>
  <si>
    <t>FACEBK *V7X4TGDU72</t>
  </si>
  <si>
    <t>FACEBK *AARCJFRT72</t>
  </si>
  <si>
    <t>FACEBK *74KFFFMT72</t>
  </si>
  <si>
    <t>FACEBK *PG2T3FDT72</t>
  </si>
  <si>
    <t>FACEBK *SNUX3H9U72</t>
  </si>
  <si>
    <t>FACEBK *PJWE3H9U72</t>
  </si>
  <si>
    <t>FACEBK *2RFGMFZT72</t>
  </si>
  <si>
    <t>FACEBK *NULA3H9U72</t>
  </si>
  <si>
    <t>FACEBK *ZD8J2FDT72</t>
  </si>
  <si>
    <t>FACEBK *GV857HHT72</t>
  </si>
  <si>
    <t>FACEBK *M6556FVT72</t>
  </si>
  <si>
    <t>FACEBK *JZT65FDT72</t>
  </si>
  <si>
    <t>FACEBK *53XKAHHT72</t>
  </si>
  <si>
    <t>FACEBK *9GR6UGDU72</t>
  </si>
  <si>
    <t>FACEBK *MFRRKF5U72</t>
  </si>
  <si>
    <t>FACEBK *SNWE5H9U72</t>
  </si>
  <si>
    <t>FACEBK *39S3UGDU72</t>
  </si>
  <si>
    <t>FACEBK *5L28UGDU72</t>
  </si>
  <si>
    <t>FACEBK *HJP66H9U72</t>
  </si>
  <si>
    <t>FACEBK *D8KELF5U72</t>
  </si>
  <si>
    <t>FACEBK *FVANAHHT72</t>
  </si>
  <si>
    <t>FACEBK *63BVUGDU72</t>
  </si>
  <si>
    <t>FACEBK *VMTZEJVAV2</t>
  </si>
  <si>
    <t>TR¡FEGO DIRETO JOGO GRANDE</t>
  </si>
  <si>
    <t>FACEBK *MMCD4HDBV2</t>
  </si>
  <si>
    <t>FACEBK *WSQMJGHBV2</t>
  </si>
  <si>
    <t>FACEBK *SFHL8KZAV2</t>
  </si>
  <si>
    <t>FACEBK *ZMER6HDBV2</t>
  </si>
  <si>
    <t>FACEBK *22PTAHMBV2</t>
  </si>
  <si>
    <t>FACEBK *U9N7NGHBV2</t>
  </si>
  <si>
    <t>FACEBK *45WEVL9BV2</t>
  </si>
  <si>
    <t>FACEBK *EKJ66HDBV2</t>
  </si>
  <si>
    <t>FACEBK *QADGRH5BV2</t>
  </si>
  <si>
    <t>FACEBK *NEWCBHDBV2</t>
  </si>
  <si>
    <t>FACEBK *EDZAEHMBV2</t>
  </si>
  <si>
    <t>FACEBK *3YN7WH5BV2</t>
  </si>
  <si>
    <t>FACEBK *TUKYBHDBV2</t>
  </si>
  <si>
    <t>FACEBK *35VRVGD8B2</t>
  </si>
  <si>
    <t>FACEBK *8NPRVGD8B2</t>
  </si>
  <si>
    <t>FACEBK *9XEU2GV8B2</t>
  </si>
  <si>
    <t>FACEBK *R4YDJF59B2</t>
  </si>
  <si>
    <t>FACEBK* NRDXZFV8B2</t>
  </si>
  <si>
    <t>FACEBK *XENNZFZ8B2</t>
  </si>
  <si>
    <t>FACEBK *SL9K4GZ8B2</t>
  </si>
  <si>
    <t>FACEBK *NZK7NF5U72</t>
  </si>
  <si>
    <t>FACEBK *3KRWMHZKP2</t>
  </si>
  <si>
    <t>FACEBK *L8V8XGDU72</t>
  </si>
  <si>
    <t>FACEBK *7XVTVGDU72</t>
  </si>
  <si>
    <t>FACEBK *UWE4CHHT72</t>
  </si>
  <si>
    <t>FACEBK *HY8CXLRKP2</t>
  </si>
  <si>
    <t>FACEBK *FUVHRFZT72</t>
  </si>
  <si>
    <t>FACEBK *853RSH9KP2</t>
  </si>
  <si>
    <t>FACEBK *NCGNPFMT72</t>
  </si>
  <si>
    <t>FACEBK *N8BMAH9U72</t>
  </si>
  <si>
    <t>FACEBK *LGS9RHZKP2</t>
  </si>
  <si>
    <t>FACEBK *PWPU2MRKP2</t>
  </si>
  <si>
    <t>FACEBK *U3DUNFMT72</t>
  </si>
  <si>
    <t>FACEBK *C4GJYGDU72</t>
  </si>
  <si>
    <t>FACEBK *Y27VEFVT72</t>
  </si>
  <si>
    <t>FACEBK *QNHRKHHKP2</t>
  </si>
  <si>
    <t>FACEBK *EFHFRFRT72</t>
  </si>
  <si>
    <t>FACEBK *5CS3TFZT72</t>
  </si>
  <si>
    <t>FACEBK *UP224K5LP2</t>
  </si>
  <si>
    <t>FACEBK *8B8Z3K5LP2</t>
  </si>
  <si>
    <t>FACEBK *9GAEUFZT72</t>
  </si>
  <si>
    <t>FACEBK *5BVWQFMT72</t>
  </si>
  <si>
    <t>FACEBK *EE4NSJVKP2</t>
  </si>
  <si>
    <t>FACEBK *6PLLWJDKP2</t>
  </si>
  <si>
    <t>FACEBK *NG94THZKP2</t>
  </si>
  <si>
    <t>FACEBK *E75TXJDKP2</t>
  </si>
  <si>
    <t>FACEBK *4KEUTJVKP2</t>
  </si>
  <si>
    <t>FACEBK *NGAB7J5KP2</t>
  </si>
  <si>
    <t>FACEBK *QLDSZH9KP2</t>
  </si>
  <si>
    <t>FACEBK *EDQ9AJ5KP2</t>
  </si>
  <si>
    <t>FACEBK *7A8YUHZKP2</t>
  </si>
  <si>
    <t>FACEBK *7EAAXFRT72</t>
  </si>
  <si>
    <t>FACEBK *D3H5CJ5KP2</t>
  </si>
  <si>
    <t>FACEBK *DJBJSHHKP2</t>
  </si>
  <si>
    <t>FACEBK *U2BF9MRKP2</t>
  </si>
  <si>
    <t>FACEBK *DVCNVHZKP2</t>
  </si>
  <si>
    <t>FACEBK *AFVJBJ5KP2</t>
  </si>
  <si>
    <t>FACEBK *2967YJVKP2</t>
  </si>
  <si>
    <t>FACEBK *GE6VWJVKP2</t>
  </si>
  <si>
    <t>FACEBK *5FG2AMRKP2</t>
  </si>
  <si>
    <t>FACEBK *4Z5KJH9U72</t>
  </si>
  <si>
    <t>FACEBK *38FQNHHT72</t>
  </si>
  <si>
    <t>FACEBK *SFMQVFMT72</t>
  </si>
  <si>
    <t>FACEBK *GSXJ3GZT72</t>
  </si>
  <si>
    <t>FACEBK *93UDNHHT72</t>
  </si>
  <si>
    <t>FACEBK *HLYEXFRT72</t>
  </si>
  <si>
    <t>FACEBK *5K2L6GZMB2</t>
  </si>
  <si>
    <t>FACEBK *K6GVDFDNB2</t>
  </si>
  <si>
    <t>FACEBK *B8J3BJRNB2</t>
  </si>
  <si>
    <t>FACEBK *KJACKFDW62</t>
  </si>
  <si>
    <t>FACEBK *VLFSGGZV62</t>
  </si>
  <si>
    <t>FACEBK *Q7AMQFVT72</t>
  </si>
  <si>
    <t>FACEBK *XY9ULFDT72 SAO PAULO</t>
  </si>
  <si>
    <t>FACEBK *2ZQ6ZFMT72 SAO PAULO</t>
  </si>
  <si>
    <t>FACEBK *XUVT2G5U72</t>
  </si>
  <si>
    <t>FACEBK *747MBHDU72</t>
  </si>
  <si>
    <t>FACEBK *UH87BHDU72</t>
  </si>
  <si>
    <t>FACEBK *NN2NPFVT72</t>
  </si>
  <si>
    <t>FACEBK *9F48ZFRT72</t>
  </si>
  <si>
    <t>FACEBK *BHV7BMRKP2</t>
  </si>
  <si>
    <t>FACEBK *69AKZFRT72</t>
  </si>
  <si>
    <t>FACEBK *F6WRCMRKP2</t>
  </si>
  <si>
    <t>FACEBK *WN5E2JZKP2</t>
  </si>
  <si>
    <t>FACEBK *QYJHYFRT72</t>
  </si>
  <si>
    <t>FACEBK *F8KRYJVKP2</t>
  </si>
  <si>
    <t>FACEBK *Q7TH6KDKP2 SAO PAULO</t>
  </si>
  <si>
    <t>FACEBK *F5HC3KVKP2</t>
  </si>
  <si>
    <t>FACEBK *3MED5KDKP2</t>
  </si>
  <si>
    <t>FACEBK *59JU5KDKP2</t>
  </si>
  <si>
    <t>FACEBK *YDXT2JZKP2</t>
  </si>
  <si>
    <t>FACEBK *QCQJGJ5KP2 SAO PAULO</t>
  </si>
  <si>
    <t>FACEBK *UDBQBMRKP2</t>
  </si>
  <si>
    <t>FACEBK *LP7SZHZKP2</t>
  </si>
  <si>
    <t>FACEBK *6SE5JFHY42</t>
  </si>
  <si>
    <t>FACEBK *2XYDHFDNB2 SAO PAULO</t>
  </si>
  <si>
    <t>FACEBK *H2WGDFVNB2 SAO PAULO</t>
  </si>
  <si>
    <t>FACEBK *ZCAYBFVNB2</t>
  </si>
  <si>
    <t>FACEBK *MB95KF9W62</t>
  </si>
  <si>
    <t>OVERVIEW ANUAL</t>
  </si>
  <si>
    <t xml:space="preserve"> INVESTIMENTO EM AÇÕES</t>
  </si>
  <si>
    <t xml:space="preserve"> INVESTIMENTO OPERACIONAL</t>
  </si>
  <si>
    <t>CUSTO GERAL</t>
  </si>
  <si>
    <t>RESULTADO</t>
  </si>
  <si>
    <t>MÊS</t>
  </si>
  <si>
    <t>TRÁFEGO</t>
  </si>
  <si>
    <t>MKT DE INFLUENCER</t>
  </si>
  <si>
    <t>MKT PROMOCIONAL</t>
  </si>
  <si>
    <t>TOTAL DE INVESTIMENTO EM AÇÕES</t>
  </si>
  <si>
    <t>EQ. COMERCIAL</t>
  </si>
  <si>
    <t xml:space="preserve">SERVIÇOS </t>
  </si>
  <si>
    <t>FOLHA EQUIPE</t>
  </si>
  <si>
    <t>PLATAFORM FEE</t>
  </si>
  <si>
    <t>GETWAY FEE</t>
  </si>
  <si>
    <t>TOTAL DE INVESTIMENTO OPERACIONAL</t>
  </si>
  <si>
    <t>TOTAL INVESTIDO</t>
  </si>
  <si>
    <t>NETCASH LIQ</t>
  </si>
  <si>
    <t>GGR</t>
  </si>
  <si>
    <t>LUCRO LQD</t>
  </si>
  <si>
    <t>BALANÇO CAIXA</t>
  </si>
  <si>
    <t>NOVEMBRO</t>
  </si>
  <si>
    <t>DEZEMBRO</t>
  </si>
  <si>
    <t>JANEIRO</t>
  </si>
  <si>
    <t>FEVEREIRO</t>
  </si>
  <si>
    <t>MARÇO</t>
  </si>
  <si>
    <t>ABRIL</t>
  </si>
  <si>
    <t>QTD. DEPOSITOS (MENSAL)</t>
  </si>
  <si>
    <t>TICKET MÉDIO (DEPOSITO)</t>
  </si>
  <si>
    <t>BASE PARA REMKT (Clientes Inativos)</t>
  </si>
  <si>
    <t>CAC</t>
  </si>
  <si>
    <t>ROAS</t>
  </si>
  <si>
    <t>Volume Cashin&amp;Cashout</t>
  </si>
  <si>
    <t>TURNOVER SPORTSBOOK</t>
  </si>
  <si>
    <t>TURNOVER CASSINO]</t>
  </si>
  <si>
    <t>TURNOVER TOTAL</t>
  </si>
  <si>
    <r>
      <rPr>
        <rFont val="Arial"/>
        <b/>
        <color rgb="FFFFFFFF"/>
      </rPr>
      <t>ARPUR (</t>
    </r>
    <r>
      <rPr>
        <rFont val="Arial"/>
        <b val="0"/>
        <color rgb="FFFFFFFF"/>
      </rPr>
      <t>Receita média por usuário)</t>
    </r>
  </si>
  <si>
    <t>WALLET ON TIME</t>
  </si>
  <si>
    <t>CAIXA</t>
  </si>
  <si>
    <t>CONTA / HASH</t>
  </si>
  <si>
    <t>PAGADOR</t>
  </si>
  <si>
    <t>SITUAÇÃO</t>
  </si>
  <si>
    <t>DIGITO PAY</t>
  </si>
  <si>
    <t>TRAFEGO PAGO - DEKO</t>
  </si>
  <si>
    <t>CONTA CLARA - BETTER</t>
  </si>
  <si>
    <t>AFFBR</t>
  </si>
  <si>
    <t>PAGO</t>
  </si>
  <si>
    <t>TRAFEGO PAGO - VINI AVIATOR</t>
  </si>
  <si>
    <t>WALLET CRIPTO</t>
  </si>
  <si>
    <t>DEPOSITO CARTEIRA CRIPTO</t>
  </si>
  <si>
    <t>CARTEIRA PRINCIPAL JG</t>
  </si>
  <si>
    <t>CAIXA OP - DIGITOPAY</t>
  </si>
  <si>
    <t>EM CAIXA</t>
  </si>
  <si>
    <t>REEMBOLSO AFFBR</t>
  </si>
  <si>
    <t>TAXA DIGITOPAY</t>
  </si>
  <si>
    <t>DIGITOPAY</t>
  </si>
  <si>
    <t>TRAFEGO</t>
  </si>
  <si>
    <t>CUSTOS COLABORAORES</t>
  </si>
  <si>
    <t>BTG AFFBR</t>
  </si>
  <si>
    <t>AFILIADO JOGO GRANDE - MARCELO LISBOA</t>
  </si>
  <si>
    <t>CUSTOS AFILIADOS JG INTERNO</t>
  </si>
  <si>
    <t>SETUP SMARTICO</t>
  </si>
  <si>
    <t>TAXA PLATAFORMA</t>
  </si>
  <si>
    <t>TUc45GDqr5qoeYE7mj3tX8q9ongFRXhW7J</t>
  </si>
  <si>
    <t>PENDENTE</t>
  </si>
  <si>
    <t>A PAGAR</t>
  </si>
  <si>
    <t>TECNOLOGIA SEND GRID</t>
  </si>
  <si>
    <t>CONTA CLARA - AFFBR</t>
  </si>
  <si>
    <t xml:space="preserve">AFILIADO AFFBR - FLUXRISE </t>
  </si>
  <si>
    <t>SAQUE WALLET CRIPTO</t>
  </si>
  <si>
    <t>MENSAL SMARTICO</t>
  </si>
  <si>
    <t>BETTER CONTA CLARA</t>
  </si>
  <si>
    <t>fjuniordr</t>
  </si>
  <si>
    <t>29/11 a 04/01</t>
  </si>
  <si>
    <t>R$ 1.425,71</t>
  </si>
  <si>
    <t>AFILIADO PAGO INTERNAMENTE DIGITO</t>
  </si>
  <si>
    <t>MLisboa</t>
  </si>
  <si>
    <t>29/11 a 04/12</t>
  </si>
  <si>
    <t>R$ 1.571,65</t>
  </si>
  <si>
    <t>viniaviator</t>
  </si>
  <si>
    <t>11/11 a 04/01</t>
  </si>
  <si>
    <t>R$ 1.415,14</t>
  </si>
  <si>
    <t>FIXO DEZEMBRO</t>
  </si>
  <si>
    <t>R$ 20.000,00</t>
  </si>
  <si>
    <t>05/01 a 11/01</t>
  </si>
  <si>
    <t>R$ 17.482,93</t>
  </si>
  <si>
    <t>12/01 a 18/12</t>
  </si>
  <si>
    <t>R$ 4.307,17</t>
  </si>
  <si>
    <t>julia</t>
  </si>
  <si>
    <t>17/12 a 11/01</t>
  </si>
  <si>
    <t>R$ 5.117,00</t>
  </si>
  <si>
    <t>incitenetwork</t>
  </si>
  <si>
    <t>R$ 6.105,00</t>
  </si>
  <si>
    <t>julia_advertise_FB</t>
  </si>
  <si>
    <t>R$ 7.020,00</t>
  </si>
  <si>
    <t>19/01 a 25/01</t>
  </si>
  <si>
    <t>R$ 2.717,14</t>
  </si>
  <si>
    <t>05/01 a 25/01</t>
  </si>
  <si>
    <t>R$ 11.244,27</t>
  </si>
  <si>
    <t>26/01 a 01/02</t>
  </si>
  <si>
    <t>R$ 5.964,91</t>
  </si>
  <si>
    <t>FIXO JANEIRO</t>
  </si>
  <si>
    <t>CHANGE JC USDT P/ REAL</t>
  </si>
  <si>
    <t>CHANGE FEITO COM JC, SALDO EM C6 EM R$</t>
  </si>
  <si>
    <t>TAX MOVIMENTACAO</t>
  </si>
  <si>
    <t>VALOR EM CAIXA PARA SAQUE USDT</t>
  </si>
  <si>
    <t>VALOR EM CAIXA PARA SAQUE R$</t>
  </si>
  <si>
    <t>CUSTO TRAFEGO DEKO 01/03 a 31/03</t>
  </si>
  <si>
    <t>CUSTO TRAFEGO DIRETO 01/03 a 31/03</t>
  </si>
  <si>
    <t>CUSTOS FEVEREIRO SALARIOS PAGOS AFFBR</t>
  </si>
  <si>
    <t>CUSTOS FEVEREIRO FERRAMENTAS + SMARTCO AFFBR</t>
  </si>
  <si>
    <t>NET REEMBOLSO AFFBR</t>
  </si>
  <si>
    <t>BASE DE CALCULO PARA DISTRIBUICAO USDT</t>
  </si>
  <si>
    <t>RECALCULO DISTRIBUICAO</t>
  </si>
  <si>
    <t>JOAO P</t>
  </si>
  <si>
    <t>RAVANI</t>
  </si>
  <si>
    <t>CD</t>
  </si>
  <si>
    <t>ROBO E MAURICIO</t>
  </si>
  <si>
    <t>PAGAMENTO AFFBR</t>
  </si>
  <si>
    <t>PAGAMENTO 50% WWG AFILIADO</t>
  </si>
  <si>
    <t>PAGAMENTO 50% VLAD</t>
  </si>
  <si>
    <t>PAGAMENTO MENSALIDADE BLACK TRACK</t>
  </si>
  <si>
    <t>PAGAMENTO DEKO COMISSAO</t>
  </si>
  <si>
    <t>PAGAMENTO FLUXRISE</t>
  </si>
  <si>
    <t>CUSTO TRAFEGO DEKO 20/02 a 28/02</t>
  </si>
  <si>
    <t>CUSTO TRAFEGO DIRETO 23/02 a 28/02</t>
  </si>
  <si>
    <t>CUSTOS JANEIRO SALARIOS PAGOS AFFBR</t>
  </si>
  <si>
    <t>CUSTOS JANEIRO CARTAO CREDITO AFFBR</t>
  </si>
  <si>
    <t>REEMBOLSO VINI</t>
  </si>
  <si>
    <t>SALDO UTILIZADO DA JG, SERA RETIRADO FIXO AFFBR</t>
  </si>
  <si>
    <t>SALDO UTILIZADO USDT AFFBR PG FLUXRISE</t>
  </si>
  <si>
    <t>REEMBOLSO SBC CD</t>
  </si>
  <si>
    <t>REEMBOLSO SBC GR</t>
  </si>
  <si>
    <t>VALOR EM CAIXA BASE DE CALCULO DISTRIBUICAO USDT</t>
  </si>
  <si>
    <t>REEMBOLSOS</t>
  </si>
  <si>
    <t>PAGAMENTO JULIA</t>
  </si>
  <si>
    <t>A VERIFICAR</t>
  </si>
  <si>
    <t>PENDENTE ATUALIZACAO DE PTAX NO DIA</t>
  </si>
  <si>
    <t>CUSTO TRAFEGO DEKO 01/02 A 19/02</t>
  </si>
  <si>
    <t>CUSTO TRAFEGO VINI 01/02 A 19/02</t>
  </si>
  <si>
    <t>CUSTO TRAFEGO DIRETO 01/01 a 22/02</t>
  </si>
  <si>
    <t>SALDO UTILIZADO USDT</t>
  </si>
  <si>
    <t>SOMA REEMBOLSO AFFBR</t>
  </si>
  <si>
    <t>VALOR EM CAIXA BASE DE CALCULO DISTRIBUICAO R$</t>
  </si>
  <si>
    <t>taxas pagas por gregorio em transacoes</t>
  </si>
  <si>
    <t>CUSTO TRAFEGO DEKO 13/01 A 31/01</t>
  </si>
  <si>
    <t>CUSTO TRAFEGO VINI 13/01 A 31/01</t>
  </si>
  <si>
    <t>MENSAL SMARTCO JANEIRO</t>
  </si>
  <si>
    <t>VALOR AFFBR USADO EM USDT</t>
  </si>
  <si>
    <t>inciti + julia</t>
  </si>
  <si>
    <t>FLUXRISE AFFBR</t>
  </si>
  <si>
    <t>valor utilizado para affbr -&gt; fluxrise</t>
  </si>
  <si>
    <t>VALOR WALLET</t>
  </si>
  <si>
    <t>CALCULO DISTRIBUICAO</t>
  </si>
  <si>
    <t>CADAO</t>
  </si>
  <si>
    <t>[1]</t>
  </si>
  <si>
    <t>CONTA AFFBR</t>
  </si>
  <si>
    <t>CUSTO TRAFEGO 19/12 a 12/01 (REEMBOLSO AFFBR)</t>
  </si>
  <si>
    <t>VALOR EFETIVO AFFBR</t>
  </si>
  <si>
    <t>DIFERENCA</t>
  </si>
  <si>
    <t>DIFERENCA / 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</si>
</sst>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1">
    <numFmt numFmtId="164" formatCode="[$R$ -416]#,##0.00"/>
    <numFmt numFmtId="165" formatCode="dd/mmm"/>
    <numFmt numFmtId="166" formatCode="[$€]#,##0.00"/>
    <numFmt numFmtId="167" formatCode="[$R$]#,##0.00"/>
    <numFmt numFmtId="168" formatCode="d/m/yyyy"/>
    <numFmt numFmtId="169" formatCode="dd/MM/yyyy"/>
    <numFmt numFmtId="170" formatCode="dd/mm/yyyy"/>
    <numFmt numFmtId="171" formatCode="0.000%"/>
    <numFmt numFmtId="172" formatCode="_([$R$ -416]* #,##0.00_);_([$R$ -416]* \(#,##0.00\);_([$R$ -416]* &quot;-&quot;??_);_(@_)"/>
    <numFmt numFmtId="173" formatCode="[$R$ -416]#,##0"/>
    <numFmt numFmtId="174" formatCode="dd/mm"/>
  </numFmts>
  <fonts count="94">
    <font>
      <sz val="10.0"/>
      <color rgb="FF000000"/>
      <name val="Arial"/>
      <scheme val="minor"/>
    </font>
    <font>
      <color theme="1"/>
      <name val="Arial"/>
      <scheme val="minor"/>
    </font>
    <font>
      <b/>
      <color rgb="FFF3F3F3"/>
      <name val="Arial"/>
    </font>
    <font>
      <b/>
      <sz val="11.0"/>
      <color rgb="FFFFFFFF"/>
      <name val="Arial"/>
    </font>
    <font>
      <b/>
      <color rgb="FF434343"/>
      <name val="Arial"/>
    </font>
    <font/>
    <font>
      <b/>
      <color rgb="FF000000"/>
      <name val="Arial"/>
    </font>
    <font>
      <b/>
      <color rgb="FFEFEFEF"/>
      <name val="Arial"/>
    </font>
    <font>
      <b/>
      <sz val="22.0"/>
      <color rgb="FFFFFFFF"/>
      <name val="Arial"/>
    </font>
    <font>
      <b/>
      <i/>
      <color rgb="FFFFFFFF"/>
      <name val="Arial"/>
    </font>
    <font>
      <b/>
      <color rgb="FFFFFFFF"/>
      <name val="Arial"/>
    </font>
    <font>
      <color rgb="FF666666"/>
      <name val="Arial"/>
    </font>
    <font>
      <sz val="10.0"/>
      <color rgb="FF666666"/>
      <name val="Arial"/>
    </font>
    <font>
      <color rgb="FF666666"/>
      <name val="Arial"/>
      <scheme val="minor"/>
    </font>
    <font>
      <b/>
      <color rgb="FF666666"/>
      <name val="Arial"/>
      <scheme val="minor"/>
    </font>
    <font>
      <sz val="11.0"/>
      <color rgb="FF666666"/>
      <name val="Arial"/>
    </font>
    <font>
      <color rgb="FF000000"/>
      <name val="Arial"/>
    </font>
    <font>
      <b/>
      <sz val="11.0"/>
      <color rgb="FFF3F3F3"/>
      <name val="Arial"/>
    </font>
    <font>
      <sz val="11.0"/>
      <color rgb="FF434343"/>
      <name val="Arial"/>
      <scheme val="minor"/>
    </font>
    <font>
      <b/>
      <sz val="11.0"/>
      <color rgb="FF434343"/>
      <name val="Arial"/>
      <scheme val="minor"/>
    </font>
    <font>
      <b/>
      <sz val="11.0"/>
      <color rgb="FF000000"/>
      <name val="Arial"/>
    </font>
    <font>
      <b/>
      <sz val="11.0"/>
      <color theme="1"/>
      <name val="Arial"/>
      <scheme val="minor"/>
    </font>
    <font>
      <b/>
      <color rgb="FF000000"/>
      <name val="Calibri"/>
    </font>
    <font>
      <b/>
      <color theme="1"/>
      <name val="Arial"/>
      <scheme val="minor"/>
    </font>
    <font>
      <b/>
      <sz val="13.0"/>
      <color rgb="FFFFFFFF"/>
      <name val="Arial"/>
    </font>
    <font>
      <b/>
      <color rgb="FF6B6C72"/>
      <name val="Arial"/>
    </font>
    <font>
      <b/>
      <color theme="1"/>
      <name val="Arial"/>
    </font>
    <font>
      <b/>
      <color rgb="FF666666"/>
      <name val="Arial"/>
    </font>
    <font>
      <sz val="9.0"/>
      <color rgb="FF576475"/>
      <name val="Arial"/>
    </font>
    <font>
      <b/>
      <color theme="1"/>
      <name val="&quot;Helvetica Neue&quot;"/>
    </font>
    <font>
      <color rgb="FF212529"/>
      <name val="Inter"/>
    </font>
    <font>
      <color theme="1"/>
      <name val="Arial"/>
    </font>
    <font>
      <color theme="1"/>
      <name val="&quot;Helvetica Neue&quot;"/>
    </font>
    <font>
      <color rgb="FF334960"/>
      <name val="Arial"/>
    </font>
    <font>
      <b/>
      <color rgb="FFFF0000"/>
      <name val="Arial"/>
      <scheme val="minor"/>
    </font>
    <font>
      <b/>
      <color rgb="FFFF0000"/>
      <name val="Inter"/>
    </font>
    <font>
      <color rgb="FF434343"/>
      <name val="Arial"/>
      <scheme val="minor"/>
    </font>
    <font>
      <sz val="11.0"/>
      <color theme="1"/>
      <name val="Arial"/>
    </font>
    <font>
      <sz val="11.0"/>
      <color theme="1"/>
      <name val="Calibri"/>
    </font>
    <font>
      <sz val="11.0"/>
      <color rgb="FF434343"/>
      <name val="Calibri"/>
    </font>
    <font>
      <b/>
      <color rgb="FFFFFFFF"/>
      <name val="Arial"/>
      <scheme val="minor"/>
    </font>
    <font>
      <color rgb="FFFFFFFF"/>
      <name val="Arial"/>
    </font>
    <font>
      <b/>
      <i/>
      <color rgb="FF434343"/>
      <name val="Arial"/>
    </font>
    <font>
      <b/>
      <sz val="8.0"/>
      <color rgb="FFF3F3F3"/>
      <name val="Arial"/>
    </font>
    <font>
      <b/>
      <color rgb="FF434343"/>
      <name val="Arial"/>
      <scheme val="minor"/>
    </font>
    <font>
      <color rgb="FF434343"/>
      <name val="Arial"/>
    </font>
    <font>
      <b/>
      <sz val="11.0"/>
      <color rgb="FF434343"/>
      <name val="Calibri"/>
    </font>
    <font>
      <b/>
      <sz val="11.0"/>
      <color rgb="FF666666"/>
      <name val="Calibri"/>
    </font>
    <font>
      <b/>
      <color rgb="FF434343"/>
      <name val="Calibri"/>
    </font>
    <font>
      <b/>
      <sz val="16.0"/>
      <color rgb="FFEFEFEF"/>
      <name val="Arial"/>
      <scheme val="minor"/>
    </font>
    <font>
      <b/>
      <sz val="11.0"/>
      <color rgb="FFFFFFFF"/>
      <name val="Calibri"/>
    </font>
    <font>
      <sz val="11.0"/>
      <color rgb="FF434343"/>
      <name val="Arial"/>
    </font>
    <font>
      <b/>
      <sz val="11.0"/>
      <color theme="1"/>
      <name val="Arial"/>
    </font>
    <font>
      <sz val="27.0"/>
      <color rgb="FFFFFFFF"/>
      <name val="Arial"/>
    </font>
    <font>
      <b/>
      <sz val="11.0"/>
      <color rgb="FF666666"/>
      <name val="Arial"/>
    </font>
    <font>
      <b/>
      <sz val="12.0"/>
      <color rgb="FF434343"/>
      <name val="Calibri"/>
    </font>
    <font>
      <sz val="10.0"/>
      <color rgb="FF202124"/>
      <name val="Arial"/>
      <scheme val="minor"/>
    </font>
    <font>
      <sz val="9.0"/>
      <color rgb="FF000000"/>
      <name val="Arial"/>
    </font>
    <font>
      <b/>
      <sz val="17.0"/>
      <color rgb="FFFFFFFF"/>
      <name val="Arial"/>
    </font>
    <font>
      <b/>
      <sz val="33.0"/>
      <color rgb="FFFFFFFF"/>
      <name val="Arial"/>
    </font>
    <font>
      <b/>
      <i/>
      <color rgb="FF6B6C72"/>
      <name val="Arial"/>
    </font>
    <font>
      <b/>
      <sz val="11.0"/>
      <color rgb="FF434343"/>
      <name val="Arial"/>
    </font>
    <font>
      <b/>
      <sz val="8.0"/>
      <color rgb="FFFFFFFF"/>
      <name val="&quot;Open Sans&quot;"/>
    </font>
    <font>
      <b/>
      <sz val="8.0"/>
      <color rgb="FFFFFFFF"/>
      <name val="Open Sans"/>
    </font>
    <font>
      <sz val="8.0"/>
      <color rgb="FF0B8043"/>
      <name val="Roboto"/>
    </font>
    <font>
      <sz val="9.0"/>
      <color rgb="FF434343"/>
      <name val="Arial"/>
    </font>
    <font>
      <b/>
      <sz val="30.0"/>
      <color rgb="FFFFFFFF"/>
      <name val="Arial"/>
    </font>
    <font>
      <b/>
      <sz val="12.0"/>
      <color rgb="FF6B6C72"/>
      <name val="Arial"/>
    </font>
    <font>
      <b/>
      <color rgb="FFB7B7B7"/>
      <name val="Arial"/>
    </font>
    <font>
      <b/>
      <sz val="10.0"/>
      <color rgb="FF576475"/>
      <name val="Arial"/>
    </font>
    <font>
      <b/>
      <sz val="9.0"/>
      <color rgb="FF576475"/>
      <name val="Arial"/>
    </font>
    <font>
      <u/>
      <color rgb="FF0000FF"/>
    </font>
    <font>
      <b/>
      <sz val="12.0"/>
      <color theme="1"/>
      <name val="Calibri"/>
    </font>
    <font>
      <sz val="12.0"/>
      <color theme="1"/>
      <name val="Calibri"/>
    </font>
    <font>
      <u/>
      <sz val="12.0"/>
      <color rgb="FF0000FF"/>
      <name val="Calibri"/>
    </font>
    <font>
      <u/>
      <sz val="12.0"/>
      <color rgb="FF1155CC"/>
      <name val="Calibri"/>
    </font>
    <font>
      <b/>
      <sz val="12.0"/>
      <color rgb="FFFFFFFF"/>
      <name val="Arial"/>
    </font>
    <font>
      <b/>
      <sz val="12.0"/>
      <color rgb="FF000000"/>
      <name val="Arial"/>
    </font>
    <font>
      <b/>
      <sz val="12.0"/>
      <color theme="1"/>
      <name val="Arial"/>
    </font>
    <font>
      <sz val="11.0"/>
      <color theme="1"/>
      <name val="Aptos Narrow"/>
    </font>
    <font>
      <b/>
      <sz val="11.0"/>
      <color theme="1"/>
      <name val="Aptos Narrow"/>
    </font>
    <font>
      <b/>
      <sz val="35.0"/>
      <color rgb="FFFFFFFF"/>
      <name val="Arial"/>
    </font>
    <font>
      <b/>
      <sz val="8.0"/>
      <color rgb="FFFFFFFF"/>
      <name val="Arial"/>
    </font>
    <font>
      <b/>
      <sz val="8.0"/>
      <color rgb="FFEFEFEF"/>
      <name val="Arial"/>
    </font>
    <font>
      <b/>
      <sz val="11.0"/>
      <color rgb="FFEFEFEF"/>
      <name val="Arial"/>
    </font>
    <font>
      <b/>
      <sz val="10.0"/>
      <color rgb="FF434343"/>
      <name val="Arial"/>
    </font>
    <font>
      <b/>
      <sz val="10.0"/>
      <color rgb="FFEFEFEF"/>
      <name val="Arial"/>
    </font>
    <font>
      <b/>
      <sz val="12.0"/>
      <color rgb="FFEFEFEF"/>
      <name val="Arial"/>
    </font>
    <font>
      <sz val="8.0"/>
      <color rgb="FFFFFFFF"/>
      <name val="Arial"/>
    </font>
    <font>
      <b/>
      <sz val="8.0"/>
      <color rgb="FF666666"/>
      <name val="Arial"/>
    </font>
    <font>
      <b/>
      <sz val="10.0"/>
      <color rgb="FFFFFFFF"/>
      <name val="Arial"/>
    </font>
    <font>
      <b/>
      <sz val="14.0"/>
      <color rgb="FFFFFFFF"/>
      <name val="Calibri"/>
    </font>
    <font>
      <color rgb="FF000000"/>
      <name val="Arial"/>
      <scheme val="minor"/>
    </font>
    <font>
      <b/>
      <color rgb="FF212529"/>
      <name val="Inter"/>
    </font>
  </fonts>
  <fills count="42">
    <fill>
      <patternFill patternType="none"/>
    </fill>
    <fill>
      <patternFill patternType="lightGray"/>
    </fill>
    <fill>
      <patternFill patternType="solid">
        <fgColor rgb="FF666666"/>
        <bgColor rgb="FF666666"/>
      </patternFill>
    </fill>
    <fill>
      <patternFill patternType="solid">
        <fgColor rgb="FF95C27D"/>
        <bgColor rgb="FF95C27D"/>
      </patternFill>
    </fill>
    <fill>
      <patternFill patternType="solid">
        <fgColor rgb="FFEA9999"/>
        <bgColor rgb="FFEA9999"/>
      </patternFill>
    </fill>
    <fill>
      <patternFill patternType="solid">
        <fgColor rgb="FFCFE2F3"/>
        <bgColor rgb="FFCFE2F3"/>
      </patternFill>
    </fill>
    <fill>
      <patternFill patternType="solid">
        <fgColor rgb="FFCCCCCC"/>
        <bgColor rgb="FFCCCCCC"/>
      </patternFill>
    </fill>
    <fill>
      <patternFill patternType="solid">
        <fgColor rgb="FF999999"/>
        <bgColor rgb="FF999999"/>
      </patternFill>
    </fill>
    <fill>
      <patternFill patternType="solid">
        <fgColor rgb="FFF9F9F9"/>
        <bgColor rgb="FFF9F9F9"/>
      </patternFill>
    </fill>
    <fill>
      <patternFill patternType="solid">
        <fgColor rgb="FFEFEFEF"/>
        <bgColor rgb="FFEFEFEF"/>
      </patternFill>
    </fill>
    <fill>
      <patternFill patternType="solid">
        <fgColor rgb="FFB7B7B7"/>
        <bgColor rgb="FFB7B7B7"/>
      </patternFill>
    </fill>
    <fill>
      <patternFill patternType="solid">
        <fgColor rgb="FF9FC5E8"/>
        <bgColor rgb="FF9FC5E8"/>
      </patternFill>
    </fill>
    <fill>
      <patternFill patternType="solid">
        <fgColor rgb="FFB6D7A8"/>
        <bgColor rgb="FFB6D7A8"/>
      </patternFill>
    </fill>
    <fill>
      <patternFill patternType="solid">
        <fgColor rgb="FF94C37D"/>
        <bgColor rgb="FF94C37D"/>
      </patternFill>
    </fill>
    <fill>
      <patternFill patternType="solid">
        <fgColor rgb="FF351C75"/>
        <bgColor rgb="FF351C75"/>
      </patternFill>
    </fill>
    <fill>
      <patternFill patternType="solid">
        <fgColor theme="7"/>
        <bgColor theme="7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E06666"/>
        <bgColor rgb="FFE06666"/>
      </patternFill>
    </fill>
    <fill>
      <patternFill patternType="solid">
        <fgColor rgb="FFFFFF00"/>
        <bgColor rgb="FFFFFF00"/>
      </patternFill>
    </fill>
    <fill>
      <patternFill patternType="solid">
        <fgColor rgb="FF434343"/>
        <bgColor rgb="FF434343"/>
      </patternFill>
    </fill>
    <fill>
      <patternFill patternType="solid">
        <fgColor rgb="FF674EA7"/>
        <bgColor rgb="FF674EA7"/>
      </patternFill>
    </fill>
    <fill>
      <patternFill patternType="solid">
        <fgColor rgb="FF0B5394"/>
        <bgColor rgb="FF0B5394"/>
      </patternFill>
    </fill>
    <fill>
      <patternFill patternType="solid">
        <fgColor rgb="FF3D85C6"/>
        <bgColor rgb="FF3D85C6"/>
      </patternFill>
    </fill>
    <fill>
      <patternFill patternType="solid">
        <fgColor rgb="FFE69138"/>
        <bgColor rgb="FFE69138"/>
      </patternFill>
    </fill>
    <fill>
      <patternFill patternType="solid">
        <fgColor rgb="FF1155CC"/>
        <bgColor rgb="FF1155CC"/>
      </patternFill>
    </fill>
    <fill>
      <patternFill patternType="solid">
        <fgColor rgb="FF6AA84F"/>
        <bgColor rgb="FF6AA84F"/>
      </patternFill>
    </fill>
    <fill>
      <patternFill patternType="solid">
        <fgColor rgb="FF93C47D"/>
        <bgColor rgb="FF93C47D"/>
      </patternFill>
    </fill>
    <fill>
      <patternFill patternType="solid">
        <fgColor rgb="FFF1C232"/>
        <bgColor rgb="FFF1C232"/>
      </patternFill>
    </fill>
    <fill>
      <patternFill patternType="solid">
        <fgColor rgb="FF073763"/>
        <bgColor rgb="FF073763"/>
      </patternFill>
    </fill>
    <fill>
      <patternFill patternType="solid">
        <fgColor rgb="FF38761D"/>
        <bgColor rgb="FF38761D"/>
      </patternFill>
    </fill>
    <fill>
      <patternFill patternType="solid">
        <fgColor rgb="FFF2F2F2"/>
        <bgColor rgb="FFF2F2F2"/>
      </patternFill>
    </fill>
    <fill>
      <patternFill patternType="solid">
        <fgColor rgb="FF274E13"/>
        <bgColor rgb="FF274E13"/>
      </patternFill>
    </fill>
    <fill>
      <patternFill patternType="solid">
        <fgColor rgb="FF78909C"/>
        <bgColor rgb="FF78909C"/>
      </patternFill>
    </fill>
    <fill>
      <patternFill patternType="solid">
        <fgColor rgb="FFD9D9D9"/>
        <bgColor rgb="FFD9D9D9"/>
      </patternFill>
    </fill>
    <fill>
      <patternFill patternType="solid">
        <fgColor rgb="FFF3F3F3"/>
        <bgColor rgb="FFF3F3F3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FF9900"/>
        <bgColor rgb="FFFF9900"/>
      </patternFill>
    </fill>
    <fill>
      <patternFill patternType="solid">
        <fgColor rgb="FF4A86E8"/>
        <bgColor rgb="FF4A86E8"/>
      </patternFill>
    </fill>
    <fill>
      <patternFill patternType="solid">
        <fgColor rgb="FFF9CB9C"/>
        <bgColor rgb="FFF9CB9C"/>
      </patternFill>
    </fill>
    <fill>
      <patternFill patternType="solid">
        <fgColor rgb="FF9900FF"/>
        <bgColor rgb="FF9900FF"/>
      </patternFill>
    </fill>
  </fills>
  <borders count="43">
    <border/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F9F9F9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hair">
        <color rgb="FF000000"/>
      </right>
      <bottom style="hair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FFFFFF"/>
      </right>
    </border>
    <border>
      <right style="medium">
        <color rgb="FFD8D8D8"/>
      </right>
    </border>
    <border>
      <left style="thin">
        <color rgb="FFEFEFEF"/>
      </left>
      <right style="thin">
        <color rgb="FFEFEFEF"/>
      </right>
      <top style="thin">
        <color rgb="FFEFEFEF"/>
      </top>
      <bottom style="thin">
        <color rgb="FFEFEFEF"/>
      </bottom>
    </border>
    <border>
      <right style="thin">
        <color rgb="FFEFEFEF"/>
      </right>
      <top style="thin">
        <color rgb="FFEFEFEF"/>
      </top>
      <bottom style="thin">
        <color rgb="FFEFEFEF"/>
      </bottom>
    </border>
    <border>
      <right style="thin">
        <color rgb="FFEFEFEF"/>
      </right>
    </border>
    <border>
      <bottom style="thin">
        <color rgb="FFEFEFEF"/>
      </bottom>
    </border>
    <border>
      <left style="thin">
        <color rgb="FFEFEFEF"/>
      </left>
      <right style="thin">
        <color rgb="FFEFEFEF"/>
      </right>
      <bottom style="thin">
        <color rgb="FFEFEFEF"/>
      </bottom>
    </border>
    <border>
      <right style="thin">
        <color rgb="FFEFEFEF"/>
      </right>
      <bottom style="thin">
        <color rgb="FFEFEFEF"/>
      </bottom>
    </border>
    <border>
      <right style="thin">
        <color rgb="FF000000"/>
      </right>
    </border>
    <border>
      <left style="medium">
        <color rgb="FFD8D8D8"/>
      </left>
    </border>
    <border>
      <top style="thin">
        <color rgb="FF000000"/>
      </top>
      <bottom style="thin">
        <color rgb="FF000000"/>
      </bottom>
    </border>
    <border>
      <right style="thin">
        <color rgb="FFEFEFEF"/>
      </right>
      <bottom style="thin">
        <color rgb="FFD9D9D9"/>
      </bottom>
    </border>
    <border>
      <left style="thin">
        <color rgb="FFEFEFEF"/>
      </left>
      <right style="thin">
        <color rgb="FFEFEFEF"/>
      </right>
      <top style="thin">
        <color rgb="FFEFEFEF"/>
      </top>
    </border>
    <border>
      <left style="thin">
        <color rgb="FFFFFFFF"/>
      </left>
    </border>
    <border>
      <left style="thin">
        <color rgb="FFEFEFEF"/>
      </left>
      <right style="thin">
        <color rgb="FFEFEFEF"/>
      </right>
    </border>
    <border>
      <left style="thin">
        <color rgb="FFEFEFEF"/>
      </left>
    </border>
    <border>
      <left style="thin">
        <color rgb="FFEFEFEF"/>
      </left>
      <right style="thin">
        <color rgb="FFFFFFFF"/>
      </right>
    </border>
    <border>
      <left style="thin">
        <color rgb="FFFFFFFF"/>
      </left>
      <right style="thin">
        <color rgb="FFFFFFFF"/>
      </right>
      <bottom style="thin">
        <color rgb="FFD9D9D9"/>
      </bottom>
    </border>
    <border>
      <right style="thin">
        <color rgb="FFFFFFFF"/>
      </right>
      <bottom style="thin">
        <color rgb="FFD9D9D9"/>
      </bottom>
    </border>
    <border>
      <right style="thin">
        <color rgb="FFEFEFEF"/>
      </right>
      <top style="thin">
        <color rgb="FFD9D9D9"/>
      </top>
      <bottom style="thin">
        <color rgb="FFD9D9D9"/>
      </bottom>
    </border>
    <border>
      <left style="thin">
        <color rgb="FFFFFFFF"/>
      </left>
      <right style="thin">
        <color rgb="FFFFFFFF"/>
      </right>
    </border>
    <border>
      <right style="thin">
        <color rgb="FFFFFFFF"/>
      </right>
      <top style="thin">
        <color rgb="FFD9D9D9"/>
      </top>
      <bottom style="thin">
        <color rgb="FFD9D9D9"/>
      </bottom>
    </border>
    <border>
      <bottom style="thin">
        <color rgb="FFD9D9D9"/>
      </bottom>
    </border>
    <border>
      <top style="thin">
        <color rgb="FFD9D9D9"/>
      </top>
      <bottom style="thin">
        <color rgb="FFD9D9D9"/>
      </bottom>
    </border>
    <border>
      <left style="thin">
        <color rgb="FFFFFFFF"/>
      </left>
      <right style="thin">
        <color rgb="FFFFFFFF"/>
      </right>
      <top style="thin">
        <color rgb="FFD9D9D9"/>
      </top>
    </border>
    <border>
      <left style="thin">
        <color rgb="FFFFFFFF"/>
      </left>
      <right style="thin">
        <color rgb="FFFFFFFF"/>
      </right>
      <top style="thin">
        <color rgb="FFD9D9D9"/>
      </top>
      <bottom style="thin">
        <color rgb="FFD9D9D9"/>
      </bottom>
    </border>
    <border>
      <right style="dotted">
        <color rgb="FFCCCCCC"/>
      </right>
      <top style="thin">
        <color rgb="FFD9D9D9"/>
      </top>
      <bottom style="thin">
        <color rgb="FFD9D9D9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</border>
  </borders>
  <cellStyleXfs count="1">
    <xf borderId="0" fillId="0" fontId="0" numFmtId="0" applyAlignment="1" applyFont="1"/>
  </cellStyleXfs>
  <cellXfs count="102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center" wrapText="1"/>
    </xf>
    <xf borderId="0" fillId="0" fontId="1" numFmtId="1" xfId="0" applyAlignment="1" applyFont="1" applyNumberFormat="1">
      <alignment horizontal="center" shrinkToFit="0" vertical="center" wrapText="1"/>
    </xf>
    <xf borderId="0" fillId="0" fontId="1" numFmtId="10" xfId="0" applyFont="1" applyNumberFormat="1"/>
    <xf borderId="0" fillId="0" fontId="1" numFmtId="0" xfId="0" applyAlignment="1" applyFont="1">
      <alignment horizontal="center"/>
    </xf>
    <xf borderId="0" fillId="0" fontId="1" numFmtId="164" xfId="0" applyFont="1" applyNumberFormat="1"/>
    <xf borderId="0" fillId="0" fontId="1" numFmtId="0" xfId="0" applyAlignment="1" applyFont="1">
      <alignment horizontal="center" vertical="center"/>
    </xf>
    <xf borderId="0" fillId="0" fontId="1" numFmtId="1" xfId="0" applyAlignment="1" applyFont="1" applyNumberFormat="1">
      <alignment horizontal="center" vertical="center"/>
    </xf>
    <xf borderId="0" fillId="2" fontId="2" numFmtId="0" xfId="0" applyAlignment="1" applyFill="1" applyFont="1">
      <alignment horizontal="center" readingOrder="0" shrinkToFit="0" vertical="center" wrapText="1"/>
    </xf>
    <xf borderId="0" fillId="2" fontId="3" numFmtId="0" xfId="0" applyAlignment="1" applyFont="1">
      <alignment horizontal="center" readingOrder="0" vertical="center"/>
    </xf>
    <xf borderId="0" fillId="0" fontId="3" numFmtId="0" xfId="0" applyAlignment="1" applyFont="1">
      <alignment horizontal="center" readingOrder="0" vertical="center"/>
    </xf>
    <xf borderId="0" fillId="3" fontId="4" numFmtId="0" xfId="0" applyAlignment="1" applyFill="1" applyFont="1">
      <alignment horizontal="center" readingOrder="0" vertical="center"/>
    </xf>
    <xf borderId="1" fillId="3" fontId="4" numFmtId="0" xfId="0" applyAlignment="1" applyBorder="1" applyFont="1">
      <alignment horizontal="center" readingOrder="0" vertical="center"/>
    </xf>
    <xf borderId="2" fillId="0" fontId="5" numFmtId="0" xfId="0" applyBorder="1" applyFont="1"/>
    <xf borderId="2" fillId="4" fontId="4" numFmtId="0" xfId="0" applyAlignment="1" applyBorder="1" applyFill="1" applyFont="1">
      <alignment horizontal="center" readingOrder="0" vertical="center"/>
    </xf>
    <xf borderId="0" fillId="5" fontId="4" numFmtId="0" xfId="0" applyAlignment="1" applyFill="1" applyFont="1">
      <alignment horizontal="center" readingOrder="0" vertical="center"/>
    </xf>
    <xf borderId="0" fillId="6" fontId="6" numFmtId="0" xfId="0" applyAlignment="1" applyFill="1" applyFont="1">
      <alignment horizontal="center" readingOrder="0" shrinkToFit="0" vertical="center" wrapText="1"/>
    </xf>
    <xf borderId="0" fillId="0" fontId="7" numFmtId="0" xfId="0" applyAlignment="1" applyFont="1">
      <alignment horizontal="center" readingOrder="0" shrinkToFit="0" vertical="center" wrapText="1"/>
    </xf>
    <xf borderId="0" fillId="0" fontId="8" numFmtId="164" xfId="0" applyAlignment="1" applyFont="1" applyNumberFormat="1">
      <alignment horizontal="center" readingOrder="0" vertical="center"/>
    </xf>
    <xf borderId="0" fillId="7" fontId="7" numFmtId="0" xfId="0" applyAlignment="1" applyFill="1" applyFont="1">
      <alignment horizontal="center" readingOrder="0" shrinkToFit="0" vertical="center" wrapText="1"/>
    </xf>
    <xf borderId="0" fillId="7" fontId="7" numFmtId="1" xfId="0" applyAlignment="1" applyFont="1" applyNumberFormat="1">
      <alignment horizontal="center" readingOrder="0" shrinkToFit="0" vertical="center" wrapText="1"/>
    </xf>
    <xf borderId="3" fillId="0" fontId="9" numFmtId="0" xfId="0" applyAlignment="1" applyBorder="1" applyFont="1">
      <alignment horizontal="center" readingOrder="0" shrinkToFit="0" vertical="center" wrapText="1"/>
    </xf>
    <xf borderId="0" fillId="0" fontId="10" numFmtId="0" xfId="0" applyAlignment="1" applyFont="1">
      <alignment horizontal="center" readingOrder="0" shrinkToFit="0" vertical="center" wrapText="1"/>
    </xf>
    <xf borderId="0" fillId="8" fontId="11" numFmtId="165" xfId="0" applyAlignment="1" applyFill="1" applyFont="1" applyNumberFormat="1">
      <alignment horizontal="center" readingOrder="0" vertical="bottom"/>
    </xf>
    <xf borderId="0" fillId="9" fontId="12" numFmtId="164" xfId="0" applyAlignment="1" applyFill="1" applyFont="1" applyNumberFormat="1">
      <alignment horizontal="center" readingOrder="0"/>
    </xf>
    <xf borderId="0" fillId="9" fontId="12" numFmtId="166" xfId="0" applyAlignment="1" applyFont="1" applyNumberFormat="1">
      <alignment horizontal="center" readingOrder="0"/>
    </xf>
    <xf borderId="0" fillId="9" fontId="12" numFmtId="0" xfId="0" applyAlignment="1" applyFont="1">
      <alignment horizontal="center" readingOrder="0"/>
    </xf>
    <xf borderId="0" fillId="9" fontId="12" numFmtId="164" xfId="0" applyAlignment="1" applyFont="1" applyNumberFormat="1">
      <alignment horizontal="center" vertical="center"/>
    </xf>
    <xf borderId="0" fillId="0" fontId="12" numFmtId="0" xfId="0" applyAlignment="1" applyFont="1">
      <alignment horizontal="center" readingOrder="0"/>
    </xf>
    <xf borderId="0" fillId="0" fontId="12" numFmtId="164" xfId="0" applyAlignment="1" applyFont="1" applyNumberFormat="1">
      <alignment horizontal="center" readingOrder="0"/>
    </xf>
    <xf borderId="0" fillId="0" fontId="12" numFmtId="10" xfId="0" applyAlignment="1" applyFont="1" applyNumberFormat="1">
      <alignment horizontal="center" readingOrder="0" vertical="center"/>
    </xf>
    <xf borderId="0" fillId="0" fontId="13" numFmtId="0" xfId="0" applyAlignment="1" applyFont="1">
      <alignment horizontal="center" vertical="center"/>
    </xf>
    <xf borderId="0" fillId="0" fontId="14" numFmtId="0" xfId="0" applyAlignment="1" applyFont="1">
      <alignment horizontal="center" vertical="center"/>
    </xf>
    <xf borderId="0" fillId="0" fontId="15" numFmtId="1" xfId="0" applyAlignment="1" applyFont="1" applyNumberFormat="1">
      <alignment horizontal="center" vertical="center"/>
    </xf>
    <xf borderId="0" fillId="0" fontId="14" numFmtId="10" xfId="0" applyAlignment="1" applyFont="1" applyNumberFormat="1">
      <alignment horizontal="center" vertical="center"/>
    </xf>
    <xf borderId="0" fillId="0" fontId="14" numFmtId="164" xfId="0" applyAlignment="1" applyFont="1" applyNumberFormat="1">
      <alignment horizontal="center" readingOrder="0" vertical="center"/>
    </xf>
    <xf borderId="0" fillId="0" fontId="14" numFmtId="0" xfId="0" applyAlignment="1" applyFont="1">
      <alignment horizontal="center" readingOrder="0" vertical="center"/>
    </xf>
    <xf borderId="0" fillId="0" fontId="14" numFmtId="164" xfId="0" applyAlignment="1" applyFont="1" applyNumberFormat="1">
      <alignment horizontal="center" vertical="center"/>
    </xf>
    <xf borderId="0" fillId="0" fontId="11" numFmtId="0" xfId="0" applyAlignment="1" applyFont="1">
      <alignment horizontal="center" vertical="center"/>
    </xf>
    <xf borderId="0" fillId="0" fontId="16" numFmtId="0" xfId="0" applyAlignment="1" applyFont="1">
      <alignment horizontal="center" vertical="center"/>
    </xf>
    <xf borderId="0" fillId="0" fontId="12" numFmtId="0" xfId="0" applyAlignment="1" applyFont="1">
      <alignment horizontal="center" readingOrder="0" vertical="center"/>
    </xf>
    <xf borderId="0" fillId="0" fontId="12" numFmtId="164" xfId="0" applyAlignment="1" applyFont="1" applyNumberFormat="1">
      <alignment horizontal="center" readingOrder="0" vertical="center"/>
    </xf>
    <xf borderId="0" fillId="0" fontId="1" numFmtId="0" xfId="0" applyAlignment="1" applyFont="1">
      <alignment vertical="center"/>
    </xf>
    <xf borderId="0" fillId="0" fontId="1" numFmtId="0" xfId="0" applyFont="1"/>
    <xf borderId="0" fillId="0" fontId="1" numFmtId="3" xfId="0" applyFont="1" applyNumberFormat="1"/>
    <xf borderId="0" fillId="0" fontId="16" numFmtId="0" xfId="0" applyAlignment="1" applyFont="1">
      <alignment vertical="bottom"/>
    </xf>
    <xf borderId="0" fillId="0" fontId="16" numFmtId="0" xfId="0" applyAlignment="1" applyFont="1">
      <alignment vertical="center"/>
    </xf>
    <xf borderId="0" fillId="0" fontId="1" numFmtId="164" xfId="0" applyAlignment="1" applyFont="1" applyNumberFormat="1">
      <alignment horizontal="center" readingOrder="0"/>
    </xf>
    <xf borderId="4" fillId="7" fontId="17" numFmtId="0" xfId="0" applyAlignment="1" applyBorder="1" applyFont="1">
      <alignment horizontal="center" shrinkToFit="0" vertical="center" wrapText="1"/>
    </xf>
    <xf borderId="5" fillId="6" fontId="18" numFmtId="164" xfId="0" applyAlignment="1" applyBorder="1" applyFont="1" applyNumberFormat="1">
      <alignment horizontal="center" vertical="center"/>
    </xf>
    <xf borderId="5" fillId="6" fontId="18" numFmtId="166" xfId="0" applyAlignment="1" applyBorder="1" applyFont="1" applyNumberFormat="1">
      <alignment horizontal="center" vertical="center"/>
    </xf>
    <xf borderId="6" fillId="6" fontId="19" numFmtId="0" xfId="0" applyAlignment="1" applyBorder="1" applyFont="1">
      <alignment horizontal="center" vertical="center"/>
    </xf>
    <xf borderId="6" fillId="6" fontId="20" numFmtId="164" xfId="0" applyAlignment="1" applyBorder="1" applyFont="1" applyNumberFormat="1">
      <alignment horizontal="center" vertical="center"/>
    </xf>
    <xf borderId="6" fillId="6" fontId="19" numFmtId="166" xfId="0" applyAlignment="1" applyBorder="1" applyFont="1" applyNumberFormat="1">
      <alignment horizontal="center" vertical="center"/>
    </xf>
    <xf borderId="6" fillId="6" fontId="19" numFmtId="164" xfId="0" applyAlignment="1" applyBorder="1" applyFont="1" applyNumberFormat="1">
      <alignment horizontal="center" vertical="center"/>
    </xf>
    <xf borderId="7" fillId="6" fontId="19" numFmtId="10" xfId="0" applyAlignment="1" applyBorder="1" applyFont="1" applyNumberFormat="1">
      <alignment horizontal="center" vertical="center"/>
    </xf>
    <xf borderId="8" fillId="10" fontId="19" numFmtId="0" xfId="0" applyAlignment="1" applyBorder="1" applyFill="1" applyFont="1">
      <alignment horizontal="center" vertical="center"/>
    </xf>
    <xf borderId="0" fillId="0" fontId="21" numFmtId="0" xfId="0" applyAlignment="1" applyFont="1">
      <alignment vertical="center"/>
    </xf>
    <xf borderId="0" fillId="0" fontId="21" numFmtId="164" xfId="0" applyAlignment="1" applyFont="1" applyNumberFormat="1">
      <alignment vertical="center"/>
    </xf>
    <xf borderId="0" fillId="0" fontId="21" numFmtId="1" xfId="0" applyAlignment="1" applyFont="1" applyNumberFormat="1">
      <alignment vertical="center"/>
    </xf>
    <xf borderId="0" fillId="0" fontId="21" numFmtId="10" xfId="0" applyAlignment="1" applyFont="1" applyNumberFormat="1">
      <alignment vertical="center"/>
    </xf>
    <xf borderId="2" fillId="3" fontId="4" numFmtId="0" xfId="0" applyAlignment="1" applyBorder="1" applyFont="1">
      <alignment horizontal="center" readingOrder="0" vertical="center"/>
    </xf>
    <xf borderId="9" fillId="4" fontId="4" numFmtId="0" xfId="0" applyAlignment="1" applyBorder="1" applyFont="1">
      <alignment horizontal="center" readingOrder="0" vertical="center"/>
    </xf>
    <xf borderId="2" fillId="11" fontId="4" numFmtId="0" xfId="0" applyAlignment="1" applyBorder="1" applyFill="1" applyFont="1">
      <alignment horizontal="center" readingOrder="0" vertical="center"/>
    </xf>
    <xf borderId="9" fillId="0" fontId="5" numFmtId="0" xfId="0" applyBorder="1" applyFont="1"/>
    <xf borderId="1" fillId="11" fontId="4" numFmtId="1" xfId="0" applyAlignment="1" applyBorder="1" applyFont="1" applyNumberFormat="1">
      <alignment horizontal="center" readingOrder="0" vertical="center"/>
    </xf>
    <xf borderId="2" fillId="11" fontId="4" numFmtId="1" xfId="0" applyAlignment="1" applyBorder="1" applyFont="1" applyNumberFormat="1">
      <alignment horizontal="center" readingOrder="0" vertical="center"/>
    </xf>
    <xf borderId="9" fillId="3" fontId="4" numFmtId="10" xfId="0" applyAlignment="1" applyBorder="1" applyFont="1" applyNumberFormat="1">
      <alignment horizontal="center" readingOrder="0" vertical="center"/>
    </xf>
    <xf borderId="0" fillId="12" fontId="22" numFmtId="164" xfId="0" applyAlignment="1" applyFill="1" applyFont="1" applyNumberFormat="1">
      <alignment horizontal="center" vertical="center"/>
    </xf>
    <xf borderId="1" fillId="13" fontId="23" numFmtId="10" xfId="0" applyAlignment="1" applyBorder="1" applyFill="1" applyFont="1" applyNumberFormat="1">
      <alignment horizontal="center" vertical="center"/>
    </xf>
    <xf borderId="0" fillId="13" fontId="23" numFmtId="10" xfId="0" applyAlignment="1" applyFont="1" applyNumberFormat="1">
      <alignment horizontal="center" vertical="center"/>
    </xf>
    <xf borderId="0" fillId="12" fontId="22" numFmtId="49" xfId="0" applyAlignment="1" applyFont="1" applyNumberFormat="1">
      <alignment horizontal="center" vertical="center"/>
    </xf>
    <xf borderId="0" fillId="12" fontId="22" numFmtId="10" xfId="0" applyAlignment="1" applyFont="1" applyNumberFormat="1">
      <alignment horizontal="center" vertical="center"/>
    </xf>
    <xf borderId="0" fillId="12" fontId="22" numFmtId="164" xfId="0" applyAlignment="1" applyFont="1" applyNumberFormat="1">
      <alignment horizontal="center" readingOrder="0" vertical="center"/>
    </xf>
    <xf borderId="0" fillId="14" fontId="24" numFmtId="0" xfId="0" applyAlignment="1" applyFill="1" applyFont="1">
      <alignment horizontal="center" readingOrder="0" vertical="center"/>
    </xf>
    <xf borderId="10" fillId="0" fontId="25" numFmtId="0" xfId="0" applyAlignment="1" applyBorder="1" applyFont="1">
      <alignment horizontal="center" readingOrder="0" shrinkToFit="0" vertical="center" wrapText="1"/>
    </xf>
    <xf borderId="11" fillId="6" fontId="26" numFmtId="0" xfId="0" applyAlignment="1" applyBorder="1" applyFont="1">
      <alignment horizontal="center" vertical="bottom"/>
    </xf>
    <xf borderId="11" fillId="6" fontId="26" numFmtId="164" xfId="0" applyAlignment="1" applyBorder="1" applyFont="1" applyNumberFormat="1">
      <alignment horizontal="center" readingOrder="0" vertical="bottom"/>
    </xf>
    <xf borderId="10" fillId="0" fontId="27" numFmtId="0" xfId="0" applyAlignment="1" applyBorder="1" applyFont="1">
      <alignment horizontal="center" readingOrder="0" shrinkToFit="0" vertical="center" wrapText="1"/>
    </xf>
    <xf borderId="10" fillId="0" fontId="28" numFmtId="167" xfId="0" applyAlignment="1" applyBorder="1" applyFont="1" applyNumberFormat="1">
      <alignment horizontal="center" vertical="bottom"/>
    </xf>
    <xf borderId="6" fillId="10" fontId="29" numFmtId="0" xfId="0" applyAlignment="1" applyBorder="1" applyFont="1">
      <alignment horizontal="center" readingOrder="0" vertical="bottom"/>
    </xf>
    <xf borderId="6" fillId="10" fontId="29" numFmtId="164" xfId="0" applyAlignment="1" applyBorder="1" applyFont="1" applyNumberFormat="1">
      <alignment horizontal="center" readingOrder="0" vertical="bottom"/>
    </xf>
    <xf borderId="0" fillId="10" fontId="29" numFmtId="0" xfId="0" applyAlignment="1" applyFont="1">
      <alignment horizontal="center" readingOrder="0" vertical="bottom"/>
    </xf>
    <xf borderId="0" fillId="15" fontId="1" numFmtId="0" xfId="0" applyAlignment="1" applyFill="1" applyFont="1">
      <alignment horizontal="center" readingOrder="0"/>
    </xf>
    <xf borderId="0" fillId="0" fontId="1" numFmtId="168" xfId="0" applyAlignment="1" applyFont="1" applyNumberFormat="1">
      <alignment horizontal="center" readingOrder="0"/>
    </xf>
    <xf borderId="0" fillId="16" fontId="30" numFmtId="4" xfId="0" applyAlignment="1" applyFill="1" applyFont="1" applyNumberFormat="1">
      <alignment horizontal="left" readingOrder="0" shrinkToFit="0" wrapText="0"/>
    </xf>
    <xf borderId="0" fillId="0" fontId="1" numFmtId="0" xfId="0" applyAlignment="1" applyFont="1">
      <alignment horizontal="center" readingOrder="0"/>
    </xf>
    <xf borderId="0" fillId="0" fontId="1" numFmtId="164" xfId="0" applyAlignment="1" applyFont="1" applyNumberFormat="1">
      <alignment horizontal="center" readingOrder="0"/>
    </xf>
    <xf borderId="0" fillId="0" fontId="1" numFmtId="0" xfId="0" applyAlignment="1" applyFont="1">
      <alignment readingOrder="0"/>
    </xf>
    <xf borderId="0" fillId="0" fontId="30" numFmtId="4" xfId="0" applyAlignment="1" applyFont="1" applyNumberFormat="1">
      <alignment horizontal="left" readingOrder="0" vertical="top"/>
    </xf>
    <xf borderId="10" fillId="0" fontId="28" numFmtId="167" xfId="0" applyAlignment="1" applyBorder="1" applyFont="1" applyNumberFormat="1">
      <alignment horizontal="center" readingOrder="0" vertical="bottom"/>
    </xf>
    <xf borderId="10" fillId="0" fontId="31" numFmtId="167" xfId="0" applyAlignment="1" applyBorder="1" applyFont="1" applyNumberFormat="1">
      <alignment vertical="bottom"/>
    </xf>
    <xf borderId="0" fillId="7" fontId="32" numFmtId="0" xfId="0" applyAlignment="1" applyFont="1">
      <alignment horizontal="center" readingOrder="0" vertical="bottom"/>
    </xf>
    <xf borderId="0" fillId="7" fontId="29" numFmtId="4" xfId="0" applyAlignment="1" applyFont="1" applyNumberFormat="1">
      <alignment horizontal="center" readingOrder="0" vertical="bottom"/>
    </xf>
    <xf borderId="0" fillId="0" fontId="1" numFmtId="169" xfId="0" applyAlignment="1" applyFont="1" applyNumberFormat="1">
      <alignment horizontal="center" readingOrder="0"/>
    </xf>
    <xf borderId="0" fillId="7" fontId="29" numFmtId="0" xfId="0" applyAlignment="1" applyFont="1">
      <alignment horizontal="center" readingOrder="0" vertical="bottom"/>
    </xf>
    <xf borderId="10" fillId="0" fontId="33" numFmtId="0" xfId="0" applyAlignment="1" applyBorder="1" applyFont="1">
      <alignment horizontal="center" readingOrder="0" shrinkToFit="0" vertical="bottom" wrapText="1"/>
    </xf>
    <xf borderId="0" fillId="17" fontId="23" numFmtId="0" xfId="0" applyAlignment="1" applyFill="1" applyFont="1">
      <alignment horizontal="center" readingOrder="0"/>
    </xf>
    <xf borderId="0" fillId="0" fontId="34" numFmtId="3" xfId="0" applyAlignment="1" applyFont="1" applyNumberFormat="1">
      <alignment readingOrder="0"/>
    </xf>
    <xf borderId="0" fillId="7" fontId="29" numFmtId="164" xfId="0" applyAlignment="1" applyFont="1" applyNumberFormat="1">
      <alignment horizontal="center" readingOrder="0" vertical="bottom"/>
    </xf>
    <xf borderId="0" fillId="0" fontId="1" numFmtId="10" xfId="0" applyAlignment="1" applyFont="1" applyNumberFormat="1">
      <alignment readingOrder="0"/>
    </xf>
    <xf borderId="0" fillId="0" fontId="35" numFmtId="4" xfId="0" applyAlignment="1" applyFont="1" applyNumberFormat="1">
      <alignment horizontal="left" readingOrder="0" vertical="top"/>
    </xf>
    <xf borderId="0" fillId="0" fontId="1" numFmtId="164" xfId="0" applyAlignment="1" applyFont="1" applyNumberFormat="1">
      <alignment readingOrder="0"/>
    </xf>
    <xf borderId="0" fillId="16" fontId="35" numFmtId="4" xfId="0" applyAlignment="1" applyFont="1" applyNumberFormat="1">
      <alignment horizontal="left" readingOrder="0" shrinkToFit="0" wrapText="0"/>
    </xf>
    <xf borderId="0" fillId="0" fontId="1" numFmtId="0" xfId="0" applyAlignment="1" applyFont="1">
      <alignment horizontal="center"/>
    </xf>
    <xf borderId="0" fillId="16" fontId="31" numFmtId="164" xfId="0" applyAlignment="1" applyFont="1" applyNumberFormat="1">
      <alignment vertical="bottom"/>
    </xf>
    <xf borderId="0" fillId="18" fontId="23" numFmtId="0" xfId="0" applyAlignment="1" applyFill="1" applyFont="1">
      <alignment horizontal="center" readingOrder="0"/>
    </xf>
    <xf borderId="0" fillId="16" fontId="31" numFmtId="164" xfId="0" applyAlignment="1" applyFont="1" applyNumberFormat="1">
      <alignment readingOrder="0" vertical="bottom"/>
    </xf>
    <xf borderId="0" fillId="0" fontId="1" numFmtId="164" xfId="0" applyAlignment="1" applyFont="1" applyNumberFormat="1">
      <alignment horizontal="left" readingOrder="0"/>
    </xf>
    <xf borderId="0" fillId="0" fontId="1" numFmtId="0" xfId="0" applyAlignment="1" applyFont="1">
      <alignment horizontal="center" readingOrder="0"/>
    </xf>
    <xf borderId="0" fillId="0" fontId="1" numFmtId="170" xfId="0" applyAlignment="1" applyFont="1" applyNumberFormat="1">
      <alignment horizontal="center" readingOrder="0"/>
    </xf>
    <xf borderId="0" fillId="0" fontId="1" numFmtId="3" xfId="0" applyAlignment="1" applyFont="1" applyNumberFormat="1">
      <alignment horizontal="center" readingOrder="0"/>
    </xf>
    <xf borderId="0" fillId="0" fontId="1" numFmtId="0" xfId="0" applyAlignment="1" applyFont="1">
      <alignment horizontal="center" readingOrder="0"/>
    </xf>
    <xf borderId="0" fillId="0" fontId="1" numFmtId="167" xfId="0" applyAlignment="1" applyFont="1" applyNumberFormat="1">
      <alignment horizontal="center" readingOrder="0"/>
    </xf>
    <xf borderId="0" fillId="0" fontId="1" numFmtId="169" xfId="0" applyAlignment="1" applyFont="1" applyNumberFormat="1">
      <alignment horizontal="center"/>
    </xf>
    <xf borderId="0" fillId="0" fontId="1" numFmtId="0" xfId="0" applyAlignment="1" applyFont="1">
      <alignment horizontal="center"/>
    </xf>
    <xf borderId="0" fillId="0" fontId="1" numFmtId="164" xfId="0" applyAlignment="1" applyFont="1" applyNumberFormat="1">
      <alignment horizontal="center"/>
    </xf>
    <xf borderId="5" fillId="6" fontId="19" numFmtId="164" xfId="0" applyAlignment="1" applyBorder="1" applyFont="1" applyNumberFormat="1">
      <alignment horizontal="center" readingOrder="0" vertical="center"/>
    </xf>
    <xf borderId="0" fillId="19" fontId="12" numFmtId="164" xfId="0" applyAlignment="1" applyFill="1" applyFont="1" applyNumberFormat="1">
      <alignment horizontal="center" readingOrder="0" vertical="center"/>
    </xf>
    <xf borderId="0" fillId="19" fontId="12" numFmtId="164" xfId="0" applyAlignment="1" applyFont="1" applyNumberFormat="1">
      <alignment horizontal="center" readingOrder="0"/>
    </xf>
    <xf borderId="0" fillId="19" fontId="12" numFmtId="0" xfId="0" applyAlignment="1" applyFont="1">
      <alignment horizontal="center" readingOrder="0" vertical="center"/>
    </xf>
    <xf borderId="0" fillId="0" fontId="1" numFmtId="3" xfId="0" applyAlignment="1" applyFont="1" applyNumberFormat="1">
      <alignment horizontal="center" vertical="center"/>
    </xf>
    <xf borderId="0" fillId="0" fontId="1" numFmtId="164" xfId="0" applyAlignment="1" applyFont="1" applyNumberFormat="1">
      <alignment horizontal="center" vertical="center"/>
    </xf>
    <xf borderId="0" fillId="0" fontId="10" numFmtId="0" xfId="0" applyAlignment="1" applyFont="1">
      <alignment horizontal="center" vertical="center"/>
    </xf>
    <xf borderId="0" fillId="20" fontId="8" numFmtId="164" xfId="0" applyAlignment="1" applyFill="1" applyFont="1" applyNumberFormat="1">
      <alignment horizontal="center" readingOrder="0" vertical="center"/>
    </xf>
    <xf borderId="0" fillId="2" fontId="10" numFmtId="0" xfId="0" applyAlignment="1" applyFont="1">
      <alignment horizontal="center" readingOrder="0" vertical="center"/>
    </xf>
    <xf borderId="0" fillId="14" fontId="7" numFmtId="0" xfId="0" applyAlignment="1" applyFont="1">
      <alignment horizontal="center" readingOrder="0" shrinkToFit="0" vertical="center" wrapText="1"/>
    </xf>
    <xf borderId="0" fillId="7" fontId="7" numFmtId="10" xfId="0" applyAlignment="1" applyFont="1" applyNumberFormat="1">
      <alignment horizontal="center" readingOrder="0" shrinkToFit="0" vertical="center" wrapText="1"/>
    </xf>
    <xf borderId="0" fillId="21" fontId="7" numFmtId="0" xfId="0" applyAlignment="1" applyFill="1" applyFont="1">
      <alignment horizontal="center" readingOrder="0" shrinkToFit="0" vertical="center" wrapText="1"/>
    </xf>
    <xf borderId="0" fillId="0" fontId="36" numFmtId="10" xfId="0" applyAlignment="1" applyFont="1" applyNumberFormat="1">
      <alignment horizontal="center" readingOrder="0" shrinkToFit="0" vertical="center" wrapText="1"/>
    </xf>
    <xf borderId="0" fillId="9" fontId="12" numFmtId="166" xfId="0" applyAlignment="1" applyFont="1" applyNumberFormat="1">
      <alignment horizontal="center" readingOrder="0" vertical="center"/>
    </xf>
    <xf borderId="0" fillId="9" fontId="12" numFmtId="0" xfId="0" applyAlignment="1" applyFont="1">
      <alignment horizontal="center" readingOrder="0" vertical="center"/>
    </xf>
    <xf borderId="0" fillId="0" fontId="36" numFmtId="10" xfId="0" applyAlignment="1" applyFont="1" applyNumberFormat="1">
      <alignment horizontal="center" vertical="center"/>
    </xf>
    <xf borderId="5" fillId="6" fontId="19" numFmtId="164" xfId="0" applyAlignment="1" applyBorder="1" applyFont="1" applyNumberFormat="1">
      <alignment horizontal="center" vertical="center"/>
    </xf>
    <xf borderId="0" fillId="0" fontId="21" numFmtId="3" xfId="0" applyAlignment="1" applyFont="1" applyNumberFormat="1">
      <alignment vertical="center"/>
    </xf>
    <xf borderId="0" fillId="0" fontId="21" numFmtId="1" xfId="0" applyAlignment="1" applyFont="1" applyNumberFormat="1">
      <alignment vertical="center"/>
    </xf>
    <xf borderId="0" fillId="16" fontId="21" numFmtId="0" xfId="0" applyAlignment="1" applyFont="1">
      <alignment horizontal="center" vertical="center"/>
    </xf>
    <xf borderId="0" fillId="16" fontId="21" numFmtId="0" xfId="0" applyAlignment="1" applyFont="1">
      <alignment vertical="center"/>
    </xf>
    <xf borderId="11" fillId="10" fontId="19" numFmtId="0" xfId="0" applyAlignment="1" applyBorder="1" applyFont="1">
      <alignment horizontal="center" vertical="center"/>
    </xf>
    <xf borderId="11" fillId="0" fontId="21" numFmtId="0" xfId="0" applyAlignment="1" applyBorder="1" applyFont="1">
      <alignment vertical="center"/>
    </xf>
    <xf borderId="0" fillId="16" fontId="1" numFmtId="0" xfId="0" applyAlignment="1" applyFont="1">
      <alignment horizontal="center" vertical="center"/>
    </xf>
    <xf borderId="0" fillId="16" fontId="1" numFmtId="0" xfId="0" applyAlignment="1" applyFont="1">
      <alignment vertical="center"/>
    </xf>
    <xf borderId="0" fillId="16" fontId="1" numFmtId="0" xfId="0" applyFont="1"/>
    <xf borderId="0" fillId="0" fontId="37" numFmtId="0" xfId="0" applyAlignment="1" applyFont="1">
      <alignment horizontal="center" readingOrder="0" shrinkToFit="0" vertical="center" wrapText="0"/>
    </xf>
    <xf borderId="0" fillId="0" fontId="37" numFmtId="3" xfId="0" applyAlignment="1" applyFont="1" applyNumberFormat="1">
      <alignment horizontal="center" readingOrder="0" shrinkToFit="0" vertical="center" wrapText="0"/>
    </xf>
    <xf borderId="0" fillId="0" fontId="37" numFmtId="164" xfId="0" applyAlignment="1" applyFont="1" applyNumberFormat="1">
      <alignment horizontal="center" readingOrder="0" shrinkToFit="0" vertical="center" wrapText="0"/>
    </xf>
    <xf borderId="0" fillId="0" fontId="37" numFmtId="10" xfId="0" applyAlignment="1" applyFont="1" applyNumberFormat="1">
      <alignment horizontal="center" readingOrder="0" shrinkToFit="0" vertical="center" wrapText="0"/>
    </xf>
    <xf borderId="0" fillId="0" fontId="38" numFmtId="3" xfId="0" applyAlignment="1" applyFont="1" applyNumberFormat="1">
      <alignment horizontal="center" shrinkToFit="0" vertical="center" wrapText="1"/>
    </xf>
    <xf borderId="0" fillId="0" fontId="38" numFmtId="164" xfId="0" applyAlignment="1" applyFont="1" applyNumberFormat="1">
      <alignment horizontal="center" shrinkToFit="0" vertical="center" wrapText="1"/>
    </xf>
    <xf borderId="0" fillId="0" fontId="39" numFmtId="164" xfId="0" applyAlignment="1" applyFont="1" applyNumberFormat="1">
      <alignment horizontal="center" shrinkToFit="0" vertical="center" wrapText="1"/>
    </xf>
    <xf borderId="0" fillId="21" fontId="40" numFmtId="0" xfId="0" applyAlignment="1" applyFont="1">
      <alignment horizontal="center" readingOrder="0" vertical="center"/>
    </xf>
    <xf borderId="0" fillId="16" fontId="40" numFmtId="0" xfId="0" applyAlignment="1" applyFont="1">
      <alignment horizontal="center" readingOrder="0" vertical="center"/>
    </xf>
    <xf borderId="0" fillId="16" fontId="1" numFmtId="3" xfId="0" applyAlignment="1" applyFont="1" applyNumberFormat="1">
      <alignment horizontal="center" vertical="center"/>
    </xf>
    <xf borderId="0" fillId="16" fontId="1" numFmtId="164" xfId="0" applyAlignment="1" applyFont="1" applyNumberFormat="1">
      <alignment horizontal="center" vertical="center"/>
    </xf>
    <xf borderId="0" fillId="0" fontId="12" numFmtId="10" xfId="0" applyAlignment="1" applyFont="1" applyNumberFormat="1">
      <alignment horizontal="center" vertical="center"/>
    </xf>
    <xf borderId="0" fillId="9" fontId="12" numFmtId="164" xfId="0" applyAlignment="1" applyFont="1" applyNumberFormat="1">
      <alignment horizontal="center" readingOrder="0" vertical="center"/>
    </xf>
    <xf borderId="0" fillId="22" fontId="7" numFmtId="0" xfId="0" applyAlignment="1" applyFill="1" applyFont="1">
      <alignment horizontal="center" readingOrder="0" shrinkToFit="0" vertical="center" wrapText="1"/>
    </xf>
    <xf borderId="0" fillId="23" fontId="7" numFmtId="0" xfId="0" applyAlignment="1" applyFill="1" applyFont="1">
      <alignment horizontal="center" readingOrder="0" shrinkToFit="0" vertical="center" wrapText="1"/>
    </xf>
    <xf borderId="0" fillId="23" fontId="7" numFmtId="164" xfId="0" applyAlignment="1" applyFont="1" applyNumberFormat="1">
      <alignment horizontal="center" readingOrder="0" shrinkToFit="0" vertical="center" wrapText="1"/>
    </xf>
    <xf borderId="0" fillId="21" fontId="7" numFmtId="3" xfId="0" applyAlignment="1" applyFont="1" applyNumberFormat="1">
      <alignment horizontal="center" readingOrder="0" shrinkToFit="0" vertical="center" wrapText="1"/>
    </xf>
    <xf borderId="0" fillId="21" fontId="7" numFmtId="164" xfId="0" applyAlignment="1" applyFont="1" applyNumberFormat="1">
      <alignment horizontal="center" readingOrder="0" shrinkToFit="0" vertical="center" wrapText="1"/>
    </xf>
    <xf borderId="0" fillId="24" fontId="7" numFmtId="0" xfId="0" applyAlignment="1" applyFill="1" applyFont="1">
      <alignment horizontal="center" shrinkToFit="0" vertical="center" wrapText="1"/>
    </xf>
    <xf borderId="0" fillId="2" fontId="10" numFmtId="0" xfId="0" applyAlignment="1" applyFont="1">
      <alignment horizontal="center" readingOrder="0" shrinkToFit="0" vertical="center" wrapText="1"/>
    </xf>
    <xf borderId="0" fillId="25" fontId="10" numFmtId="0" xfId="0" applyAlignment="1" applyFill="1" applyFont="1">
      <alignment horizontal="center" readingOrder="0" shrinkToFit="0" vertical="center" wrapText="1"/>
    </xf>
    <xf borderId="0" fillId="26" fontId="41" numFmtId="0" xfId="0" applyAlignment="1" applyFill="1" applyFont="1">
      <alignment horizontal="center" shrinkToFit="0" vertical="center" wrapText="1"/>
    </xf>
    <xf borderId="0" fillId="26" fontId="2" numFmtId="0" xfId="0" applyAlignment="1" applyFont="1">
      <alignment horizontal="center" readingOrder="0" shrinkToFit="0" vertical="center" wrapText="1"/>
    </xf>
    <xf borderId="0" fillId="18" fontId="16" numFmtId="0" xfId="0" applyAlignment="1" applyFont="1">
      <alignment horizontal="center" readingOrder="0" shrinkToFit="0" vertical="center" wrapText="1"/>
    </xf>
    <xf borderId="0" fillId="27" fontId="4" numFmtId="0" xfId="0" applyAlignment="1" applyFill="1" applyFont="1">
      <alignment horizontal="center" readingOrder="0" shrinkToFit="0" vertical="center" wrapText="1"/>
    </xf>
    <xf borderId="0" fillId="28" fontId="16" numFmtId="0" xfId="0" applyAlignment="1" applyFill="1" applyFont="1">
      <alignment horizontal="center" shrinkToFit="0" vertical="center" wrapText="1"/>
    </xf>
    <xf borderId="3" fillId="24" fontId="42" numFmtId="0" xfId="0" applyAlignment="1" applyBorder="1" applyFont="1">
      <alignment horizontal="center" readingOrder="0" shrinkToFit="0" vertical="center" wrapText="1"/>
    </xf>
    <xf borderId="3" fillId="29" fontId="9" numFmtId="0" xfId="0" applyAlignment="1" applyBorder="1" applyFill="1" applyFont="1">
      <alignment horizontal="center" readingOrder="0" shrinkToFit="0" vertical="center" wrapText="1"/>
    </xf>
    <xf borderId="0" fillId="9" fontId="12" numFmtId="164" xfId="0" applyAlignment="1" applyFont="1" applyNumberFormat="1">
      <alignment horizontal="center"/>
    </xf>
    <xf borderId="0" fillId="9" fontId="12" numFmtId="0" xfId="0" applyAlignment="1" applyFont="1">
      <alignment horizontal="center"/>
    </xf>
    <xf borderId="0" fillId="0" fontId="12" numFmtId="0" xfId="0" applyAlignment="1" applyFont="1">
      <alignment horizontal="center"/>
    </xf>
    <xf borderId="0" fillId="0" fontId="12" numFmtId="1" xfId="0" applyAlignment="1" applyFont="1" applyNumberFormat="1">
      <alignment horizontal="center"/>
    </xf>
    <xf borderId="0" fillId="0" fontId="12" numFmtId="164" xfId="0" applyAlignment="1" applyFont="1" applyNumberFormat="1">
      <alignment horizontal="center"/>
    </xf>
    <xf borderId="0" fillId="27" fontId="12" numFmtId="164" xfId="0" applyAlignment="1" applyFont="1" applyNumberFormat="1">
      <alignment horizontal="center"/>
    </xf>
    <xf borderId="0" fillId="0" fontId="12" numFmtId="10" xfId="0" applyAlignment="1" applyFont="1" applyNumberFormat="1">
      <alignment horizontal="center"/>
    </xf>
    <xf borderId="0" fillId="0" fontId="13" numFmtId="0" xfId="0" applyAlignment="1" applyFont="1">
      <alignment horizontal="center" readingOrder="0" vertical="center"/>
    </xf>
    <xf borderId="0" fillId="0" fontId="13" numFmtId="164" xfId="0" applyAlignment="1" applyFont="1" applyNumberFormat="1">
      <alignment horizontal="center" readingOrder="0" vertical="center"/>
    </xf>
    <xf borderId="0" fillId="0" fontId="11" numFmtId="3" xfId="0" applyAlignment="1" applyFont="1" applyNumberFormat="1">
      <alignment horizontal="center" vertical="center"/>
    </xf>
    <xf borderId="0" fillId="0" fontId="11" numFmtId="164" xfId="0" applyAlignment="1" applyFont="1" applyNumberFormat="1">
      <alignment horizontal="center" vertical="center"/>
    </xf>
    <xf borderId="0" fillId="0" fontId="11" numFmtId="10" xfId="0" applyAlignment="1" applyFont="1" applyNumberFormat="1">
      <alignment horizontal="center" readingOrder="0" vertical="center"/>
    </xf>
    <xf borderId="0" fillId="0" fontId="13" numFmtId="0" xfId="0" applyAlignment="1" applyFont="1">
      <alignment horizontal="center" vertical="center"/>
    </xf>
    <xf borderId="0" fillId="0" fontId="13" numFmtId="3" xfId="0" applyAlignment="1" applyFont="1" applyNumberFormat="1">
      <alignment horizontal="center" readingOrder="0" vertical="center"/>
    </xf>
    <xf borderId="12" fillId="0" fontId="11" numFmtId="164" xfId="0" applyAlignment="1" applyBorder="1" applyFont="1" applyNumberFormat="1">
      <alignment horizontal="center" readingOrder="0" vertical="center"/>
    </xf>
    <xf borderId="0" fillId="0" fontId="11" numFmtId="164" xfId="0" applyAlignment="1" applyFont="1" applyNumberFormat="1">
      <alignment horizontal="center" readingOrder="0" vertical="center"/>
    </xf>
    <xf borderId="0" fillId="4" fontId="12" numFmtId="164" xfId="0" applyAlignment="1" applyFont="1" applyNumberFormat="1">
      <alignment horizontal="center" readingOrder="0"/>
    </xf>
    <xf borderId="0" fillId="0" fontId="11" numFmtId="0" xfId="0" applyAlignment="1" applyFont="1">
      <alignment horizontal="center" readingOrder="0" vertical="center"/>
    </xf>
    <xf borderId="0" fillId="0" fontId="11" numFmtId="0" xfId="0" applyAlignment="1" applyFont="1">
      <alignment horizontal="center" vertical="center"/>
    </xf>
    <xf borderId="0" fillId="0" fontId="11" numFmtId="3" xfId="0" applyAlignment="1" applyFont="1" applyNumberFormat="1">
      <alignment horizontal="center" readingOrder="0" vertical="center"/>
    </xf>
    <xf borderId="0" fillId="2" fontId="2" numFmtId="0" xfId="0" applyAlignment="1" applyFont="1">
      <alignment horizontal="center" shrinkToFit="0" wrapText="1"/>
    </xf>
    <xf borderId="13" fillId="2" fontId="43" numFmtId="0" xfId="0" applyAlignment="1" applyBorder="1" applyFont="1">
      <alignment horizontal="center" readingOrder="0" shrinkToFit="0" wrapText="1"/>
    </xf>
    <xf borderId="0" fillId="10" fontId="22" numFmtId="164" xfId="0" applyAlignment="1" applyFont="1" applyNumberFormat="1">
      <alignment horizontal="center" readingOrder="0" vertical="center"/>
    </xf>
    <xf borderId="0" fillId="0" fontId="12" numFmtId="1" xfId="0" applyAlignment="1" applyFont="1" applyNumberFormat="1">
      <alignment horizontal="center" readingOrder="0"/>
    </xf>
    <xf borderId="0" fillId="27" fontId="12" numFmtId="164" xfId="0" applyAlignment="1" applyFont="1" applyNumberFormat="1">
      <alignment horizontal="center" readingOrder="0"/>
    </xf>
    <xf borderId="0" fillId="0" fontId="12" numFmtId="1" xfId="0" applyAlignment="1" applyFont="1" applyNumberFormat="1">
      <alignment horizontal="center" readingOrder="0" vertical="center"/>
    </xf>
    <xf borderId="0" fillId="0" fontId="13" numFmtId="0" xfId="0" applyAlignment="1" applyFont="1">
      <alignment horizontal="center" readingOrder="0"/>
    </xf>
    <xf borderId="0" fillId="0" fontId="13" numFmtId="164" xfId="0" applyAlignment="1" applyFont="1" applyNumberFormat="1">
      <alignment horizontal="center" readingOrder="0"/>
    </xf>
    <xf borderId="0" fillId="0" fontId="13" numFmtId="3" xfId="0" applyAlignment="1" applyFont="1" applyNumberFormat="1">
      <alignment horizontal="center" readingOrder="0"/>
    </xf>
    <xf borderId="0" fillId="16" fontId="11" numFmtId="164" xfId="0" applyAlignment="1" applyFont="1" applyNumberFormat="1">
      <alignment horizontal="center" readingOrder="0"/>
    </xf>
    <xf borderId="4" fillId="7" fontId="2" numFmtId="0" xfId="0" applyAlignment="1" applyBorder="1" applyFont="1">
      <alignment horizontal="center" shrinkToFit="0" wrapText="1"/>
    </xf>
    <xf borderId="5" fillId="10" fontId="44" numFmtId="164" xfId="0" applyAlignment="1" applyBorder="1" applyFont="1" applyNumberFormat="1">
      <alignment horizontal="center" vertical="center"/>
    </xf>
    <xf borderId="6" fillId="10" fontId="44" numFmtId="0" xfId="0" applyAlignment="1" applyBorder="1" applyFont="1">
      <alignment horizontal="center" vertical="center"/>
    </xf>
    <xf borderId="6" fillId="10" fontId="6" numFmtId="164" xfId="0" applyAlignment="1" applyBorder="1" applyFont="1" applyNumberFormat="1">
      <alignment horizontal="center" vertical="center"/>
    </xf>
    <xf borderId="6" fillId="10" fontId="44" numFmtId="164" xfId="0" applyAlignment="1" applyBorder="1" applyFont="1" applyNumberFormat="1">
      <alignment horizontal="center" vertical="center"/>
    </xf>
    <xf borderId="7" fillId="10" fontId="44" numFmtId="0" xfId="0" applyAlignment="1" applyBorder="1" applyFont="1">
      <alignment horizontal="center" vertical="center"/>
    </xf>
    <xf borderId="5" fillId="10" fontId="44" numFmtId="1" xfId="0" applyAlignment="1" applyBorder="1" applyFont="1" applyNumberFormat="1">
      <alignment horizontal="center" vertical="center"/>
    </xf>
    <xf borderId="6" fillId="10" fontId="44" numFmtId="1" xfId="0" applyAlignment="1" applyBorder="1" applyFont="1" applyNumberFormat="1">
      <alignment horizontal="center" vertical="center"/>
    </xf>
    <xf borderId="7" fillId="10" fontId="44" numFmtId="10" xfId="0" applyAlignment="1" applyBorder="1" applyFont="1" applyNumberFormat="1">
      <alignment horizontal="center" vertical="center"/>
    </xf>
    <xf borderId="8" fillId="10" fontId="44" numFmtId="0" xfId="0" applyAlignment="1" applyBorder="1" applyFont="1">
      <alignment horizontal="center" vertical="center"/>
    </xf>
    <xf borderId="11" fillId="10" fontId="44" numFmtId="0" xfId="0" applyAlignment="1" applyBorder="1" applyFont="1">
      <alignment horizontal="center" vertical="center"/>
    </xf>
    <xf borderId="11" fillId="10" fontId="44" numFmtId="164" xfId="0" applyAlignment="1" applyBorder="1" applyFont="1" applyNumberFormat="1">
      <alignment horizontal="center" vertical="center"/>
    </xf>
    <xf borderId="11" fillId="10" fontId="4" numFmtId="1" xfId="0" applyAlignment="1" applyBorder="1" applyFont="1" applyNumberFormat="1">
      <alignment horizontal="center" vertical="center"/>
    </xf>
    <xf borderId="11" fillId="10" fontId="4" numFmtId="164" xfId="0" applyAlignment="1" applyBorder="1" applyFont="1" applyNumberFormat="1">
      <alignment horizontal="center" vertical="center"/>
    </xf>
    <xf borderId="11" fillId="10" fontId="44" numFmtId="10" xfId="0" applyAlignment="1" applyBorder="1" applyFont="1" applyNumberFormat="1">
      <alignment horizontal="center" vertical="center"/>
    </xf>
    <xf borderId="11" fillId="10" fontId="44" numFmtId="3" xfId="0" applyAlignment="1" applyBorder="1" applyFont="1" applyNumberFormat="1">
      <alignment horizontal="center" vertical="center"/>
    </xf>
    <xf borderId="11" fillId="10" fontId="44" numFmtId="1" xfId="0" applyAlignment="1" applyBorder="1" applyFont="1" applyNumberFormat="1">
      <alignment horizontal="center" vertical="center"/>
    </xf>
    <xf borderId="11" fillId="10" fontId="36" numFmtId="0" xfId="0" applyAlignment="1" applyBorder="1" applyFont="1">
      <alignment horizontal="center" vertical="center"/>
    </xf>
    <xf borderId="11" fillId="0" fontId="1" numFmtId="0" xfId="0" applyBorder="1" applyFont="1"/>
    <xf borderId="11" fillId="0" fontId="16" numFmtId="0" xfId="0" applyAlignment="1" applyBorder="1" applyFont="1">
      <alignment vertical="bottom"/>
    </xf>
    <xf borderId="0" fillId="25" fontId="7" numFmtId="0" xfId="0" applyAlignment="1" applyFont="1">
      <alignment horizontal="center" readingOrder="0" shrinkToFit="0" vertical="center" wrapText="1"/>
    </xf>
    <xf borderId="0" fillId="0" fontId="36" numFmtId="164" xfId="0" applyAlignment="1" applyFont="1" applyNumberFormat="1">
      <alignment horizontal="center" vertical="center"/>
    </xf>
    <xf borderId="0" fillId="0" fontId="1" numFmtId="164" xfId="0" applyAlignment="1" applyFont="1" applyNumberFormat="1">
      <alignment vertical="center"/>
    </xf>
    <xf borderId="0" fillId="21" fontId="7" numFmtId="0" xfId="0" applyAlignment="1" applyFont="1">
      <alignment horizontal="center" shrinkToFit="0" vertical="center" wrapText="1"/>
    </xf>
    <xf borderId="0" fillId="0" fontId="36" numFmtId="1" xfId="0" applyAlignment="1" applyFont="1" applyNumberFormat="1">
      <alignment horizontal="center" vertical="center"/>
    </xf>
    <xf borderId="0" fillId="21" fontId="7" numFmtId="0" xfId="0" applyAlignment="1" applyFont="1">
      <alignment horizontal="center" shrinkToFit="0" wrapText="1"/>
    </xf>
    <xf borderId="0" fillId="0" fontId="1" numFmtId="171" xfId="0" applyFont="1" applyNumberFormat="1"/>
    <xf borderId="0" fillId="4" fontId="4" numFmtId="0" xfId="0" applyAlignment="1" applyFont="1">
      <alignment horizontal="center" readingOrder="0" vertical="center"/>
    </xf>
    <xf borderId="0" fillId="9" fontId="13" numFmtId="164" xfId="0" applyAlignment="1" applyFont="1" applyNumberFormat="1">
      <alignment horizontal="center" readingOrder="0" vertical="center"/>
    </xf>
    <xf borderId="0" fillId="9" fontId="13" numFmtId="0" xfId="0" applyAlignment="1" applyFont="1">
      <alignment horizontal="center" readingOrder="0" vertical="center"/>
    </xf>
    <xf borderId="0" fillId="9" fontId="11" numFmtId="164" xfId="0" applyAlignment="1" applyFont="1" applyNumberFormat="1">
      <alignment horizontal="center" vertical="center"/>
    </xf>
    <xf borderId="0" fillId="0" fontId="13" numFmtId="1" xfId="0" applyAlignment="1" applyFont="1" applyNumberFormat="1">
      <alignment horizontal="center" readingOrder="0" vertical="center"/>
    </xf>
    <xf borderId="0" fillId="0" fontId="13" numFmtId="10" xfId="0" applyAlignment="1" applyFont="1" applyNumberFormat="1">
      <alignment horizontal="center" readingOrder="0" vertical="center"/>
    </xf>
    <xf borderId="0" fillId="0" fontId="13" numFmtId="49" xfId="0" applyAlignment="1" applyFont="1" applyNumberFormat="1">
      <alignment horizontal="center" readingOrder="0" vertical="center"/>
    </xf>
    <xf borderId="0" fillId="9" fontId="11" numFmtId="164" xfId="0" applyAlignment="1" applyFont="1" applyNumberFormat="1">
      <alignment horizontal="center" readingOrder="0" vertical="center"/>
    </xf>
    <xf borderId="0" fillId="9" fontId="11" numFmtId="0" xfId="0" applyAlignment="1" applyFont="1">
      <alignment horizontal="center" readingOrder="0" vertical="center"/>
    </xf>
    <xf borderId="0" fillId="0" fontId="11" numFmtId="1" xfId="0" applyAlignment="1" applyFont="1" applyNumberFormat="1">
      <alignment horizontal="center" readingOrder="0" vertical="center"/>
    </xf>
    <xf borderId="0" fillId="0" fontId="11" numFmtId="49" xfId="0" applyAlignment="1" applyFont="1" applyNumberFormat="1">
      <alignment horizontal="center" readingOrder="0" vertical="center"/>
    </xf>
    <xf borderId="13" fillId="2" fontId="2" numFmtId="0" xfId="0" applyAlignment="1" applyBorder="1" applyFont="1">
      <alignment horizontal="center" readingOrder="0" shrinkToFit="0" wrapText="1"/>
    </xf>
    <xf borderId="13" fillId="23" fontId="2" numFmtId="0" xfId="0" applyAlignment="1" applyBorder="1" applyFont="1">
      <alignment horizontal="center" readingOrder="0" shrinkToFit="0" wrapText="1"/>
    </xf>
    <xf borderId="0" fillId="5" fontId="22" numFmtId="164" xfId="0" applyAlignment="1" applyFont="1" applyNumberFormat="1">
      <alignment horizontal="center" readingOrder="0" vertical="center"/>
    </xf>
    <xf borderId="0" fillId="9" fontId="13" numFmtId="164" xfId="0" applyAlignment="1" applyFont="1" applyNumberFormat="1">
      <alignment horizontal="center" readingOrder="0"/>
    </xf>
    <xf borderId="0" fillId="9" fontId="13" numFmtId="0" xfId="0" applyAlignment="1" applyFont="1">
      <alignment horizontal="center" readingOrder="0"/>
    </xf>
    <xf borderId="0" fillId="0" fontId="13" numFmtId="1" xfId="0" applyAlignment="1" applyFont="1" applyNumberFormat="1">
      <alignment horizontal="center" readingOrder="0"/>
    </xf>
    <xf borderId="0" fillId="16" fontId="11" numFmtId="3" xfId="0" applyAlignment="1" applyFont="1" applyNumberFormat="1">
      <alignment horizontal="center" vertical="center"/>
    </xf>
    <xf borderId="0" fillId="16" fontId="11" numFmtId="164" xfId="0" applyAlignment="1" applyFont="1" applyNumberFormat="1">
      <alignment horizontal="center" vertical="center"/>
    </xf>
    <xf borderId="11" fillId="10" fontId="44" numFmtId="49" xfId="0" applyAlignment="1" applyBorder="1" applyFont="1" applyNumberFormat="1">
      <alignment horizontal="center" vertical="center"/>
    </xf>
    <xf borderId="0" fillId="0" fontId="1" numFmtId="164" xfId="0" applyAlignment="1" applyFont="1" applyNumberFormat="1">
      <alignment horizontal="center" shrinkToFit="0" vertical="center" wrapText="1"/>
    </xf>
    <xf borderId="0" fillId="0" fontId="31" numFmtId="0" xfId="0" applyAlignment="1" applyFont="1">
      <alignment horizontal="center" shrinkToFit="0" vertical="center" wrapText="1"/>
    </xf>
    <xf borderId="0" fillId="0" fontId="31" numFmtId="0" xfId="0" applyFont="1"/>
    <xf borderId="0" fillId="0" fontId="31" numFmtId="0" xfId="0" applyAlignment="1" applyFont="1">
      <alignment horizontal="center" vertical="center"/>
    </xf>
    <xf borderId="0" fillId="7" fontId="7" numFmtId="164" xfId="0" applyAlignment="1" applyFont="1" applyNumberFormat="1">
      <alignment horizontal="center" readingOrder="0" shrinkToFit="0" vertical="center" wrapText="1"/>
    </xf>
    <xf borderId="0" fillId="8" fontId="11" numFmtId="165" xfId="0" applyAlignment="1" applyFont="1" applyNumberFormat="1">
      <alignment horizontal="center" vertical="bottom"/>
    </xf>
    <xf borderId="0" fillId="27" fontId="11" numFmtId="164" xfId="0" applyAlignment="1" applyFont="1" applyNumberFormat="1">
      <alignment horizontal="center" readingOrder="0" vertical="center"/>
    </xf>
    <xf borderId="0" fillId="27" fontId="11" numFmtId="164" xfId="0" applyAlignment="1" applyFont="1" applyNumberFormat="1">
      <alignment horizontal="center" readingOrder="0" vertical="center"/>
    </xf>
    <xf borderId="0" fillId="0" fontId="45" numFmtId="10" xfId="0" applyAlignment="1" applyFont="1" applyNumberFormat="1">
      <alignment horizontal="center" readingOrder="0" shrinkToFit="0" vertical="center" wrapText="1"/>
    </xf>
    <xf borderId="0" fillId="4" fontId="11" numFmtId="164" xfId="0" applyAlignment="1" applyFont="1" applyNumberFormat="1">
      <alignment horizontal="center" readingOrder="0" vertical="center"/>
    </xf>
    <xf borderId="0" fillId="0" fontId="45" numFmtId="10" xfId="0" applyAlignment="1" applyFont="1" applyNumberFormat="1">
      <alignment horizontal="center" vertical="center"/>
    </xf>
    <xf borderId="13" fillId="2" fontId="2" numFmtId="0" xfId="0" applyAlignment="1" applyBorder="1" applyFont="1">
      <alignment horizontal="center" shrinkToFit="0" wrapText="1"/>
    </xf>
    <xf borderId="13" fillId="23" fontId="2" numFmtId="0" xfId="0" applyAlignment="1" applyBorder="1" applyFont="1">
      <alignment horizontal="center" shrinkToFit="0" wrapText="1"/>
    </xf>
    <xf borderId="0" fillId="10" fontId="22" numFmtId="164" xfId="0" applyAlignment="1" applyFont="1" applyNumberFormat="1">
      <alignment horizontal="center" vertical="center"/>
    </xf>
    <xf borderId="0" fillId="5" fontId="22" numFmtId="164" xfId="0" applyAlignment="1" applyFont="1" applyNumberFormat="1">
      <alignment horizontal="center" vertical="center"/>
    </xf>
    <xf borderId="14" fillId="0" fontId="38" numFmtId="0" xfId="0" applyAlignment="1" applyBorder="1" applyFont="1">
      <alignment shrinkToFit="0" vertical="bottom" wrapText="1"/>
    </xf>
    <xf borderId="14" fillId="0" fontId="46" numFmtId="0" xfId="0" applyAlignment="1" applyBorder="1" applyFont="1">
      <alignment horizontal="right" readingOrder="0" shrinkToFit="0" vertical="center" wrapText="1"/>
    </xf>
    <xf borderId="0" fillId="0" fontId="15" numFmtId="1" xfId="0" applyAlignment="1" applyFont="1" applyNumberFormat="1">
      <alignment horizontal="right"/>
    </xf>
    <xf borderId="0" fillId="0" fontId="47" numFmtId="0" xfId="0" applyAlignment="1" applyFont="1">
      <alignment horizontal="right" readingOrder="0" shrinkToFit="0" vertical="center" wrapText="1"/>
    </xf>
    <xf borderId="15" fillId="0" fontId="38" numFmtId="0" xfId="0" applyAlignment="1" applyBorder="1" applyFont="1">
      <alignment horizontal="right" vertical="center"/>
    </xf>
    <xf borderId="16" fillId="0" fontId="47" numFmtId="164" xfId="0" applyAlignment="1" applyBorder="1" applyFont="1" applyNumberFormat="1">
      <alignment horizontal="right" readingOrder="0" shrinkToFit="0" vertical="center" wrapText="1"/>
    </xf>
    <xf borderId="16" fillId="0" fontId="47" numFmtId="0" xfId="0" applyAlignment="1" applyBorder="1" applyFont="1">
      <alignment horizontal="right" readingOrder="0" shrinkToFit="0" vertical="center" wrapText="1"/>
    </xf>
    <xf borderId="0" fillId="4" fontId="11" numFmtId="164" xfId="0" applyAlignment="1" applyFont="1" applyNumberFormat="1">
      <alignment horizontal="center" readingOrder="0" vertical="center"/>
    </xf>
    <xf borderId="0" fillId="9" fontId="11" numFmtId="164" xfId="0" applyAlignment="1" applyFont="1" applyNumberFormat="1">
      <alignment horizontal="center" readingOrder="0"/>
    </xf>
    <xf borderId="0" fillId="0" fontId="1" numFmtId="0" xfId="0" applyAlignment="1" applyFont="1">
      <alignment horizontal="right"/>
    </xf>
    <xf borderId="0" fillId="9" fontId="11" numFmtId="0" xfId="0" applyAlignment="1" applyFont="1">
      <alignment horizontal="center" readingOrder="0"/>
    </xf>
    <xf borderId="0" fillId="0" fontId="11" numFmtId="0" xfId="0" applyAlignment="1" applyFont="1">
      <alignment horizontal="center" readingOrder="0"/>
    </xf>
    <xf borderId="0" fillId="4" fontId="11" numFmtId="164" xfId="0" applyAlignment="1" applyFont="1" applyNumberFormat="1">
      <alignment horizontal="center" readingOrder="0"/>
    </xf>
    <xf borderId="0" fillId="0" fontId="11" numFmtId="164" xfId="0" applyAlignment="1" applyFont="1" applyNumberFormat="1">
      <alignment horizontal="center" readingOrder="0"/>
    </xf>
    <xf borderId="0" fillId="0" fontId="11" numFmtId="10" xfId="0" applyAlignment="1" applyFont="1" applyNumberFormat="1">
      <alignment horizontal="center" readingOrder="0"/>
    </xf>
    <xf borderId="0" fillId="27" fontId="11" numFmtId="164" xfId="0" applyAlignment="1" applyFont="1" applyNumberFormat="1">
      <alignment horizontal="center" readingOrder="0"/>
    </xf>
    <xf borderId="0" fillId="4" fontId="11" numFmtId="164" xfId="0" applyAlignment="1" applyFont="1" applyNumberFormat="1">
      <alignment horizontal="center" readingOrder="0"/>
    </xf>
    <xf borderId="0" fillId="0" fontId="11" numFmtId="172" xfId="0" applyAlignment="1" applyFont="1" applyNumberFormat="1">
      <alignment horizontal="center" readingOrder="0" vertical="center"/>
    </xf>
    <xf borderId="0" fillId="8" fontId="11" numFmtId="165" xfId="0" applyAlignment="1" applyFont="1" applyNumberFormat="1">
      <alignment horizontal="center" vertical="center"/>
    </xf>
    <xf borderId="0" fillId="16" fontId="11" numFmtId="164" xfId="0" applyAlignment="1" applyFont="1" applyNumberFormat="1">
      <alignment horizontal="center" readingOrder="0" vertical="center"/>
    </xf>
    <xf borderId="0" fillId="16" fontId="11" numFmtId="10" xfId="0" applyAlignment="1" applyFont="1" applyNumberFormat="1">
      <alignment horizontal="center" readingOrder="0" vertical="center"/>
    </xf>
    <xf borderId="0" fillId="0" fontId="11" numFmtId="164" xfId="0" applyAlignment="1" applyFont="1" applyNumberFormat="1">
      <alignment horizontal="center" readingOrder="0" vertical="center"/>
    </xf>
    <xf borderId="0" fillId="16" fontId="11" numFmtId="0" xfId="0" applyAlignment="1" applyFont="1">
      <alignment horizontal="center" readingOrder="0" vertical="center"/>
    </xf>
    <xf borderId="0" fillId="16" fontId="11" numFmtId="0" xfId="0" applyAlignment="1" applyFont="1">
      <alignment horizontal="center" vertical="center"/>
    </xf>
    <xf borderId="0" fillId="16" fontId="11" numFmtId="0" xfId="0" applyAlignment="1" applyFont="1">
      <alignment horizontal="center" vertical="center"/>
    </xf>
    <xf borderId="0" fillId="16" fontId="11" numFmtId="172" xfId="0" applyAlignment="1" applyFont="1" applyNumberFormat="1">
      <alignment horizontal="center" readingOrder="0" vertical="center"/>
    </xf>
    <xf borderId="0" fillId="0" fontId="14" numFmtId="0" xfId="0" applyAlignment="1" applyFont="1">
      <alignment vertical="center"/>
    </xf>
    <xf borderId="0" fillId="9" fontId="11" numFmtId="49" xfId="0" applyAlignment="1" applyFont="1" applyNumberFormat="1">
      <alignment horizontal="center" readingOrder="0" vertical="center"/>
    </xf>
    <xf borderId="0" fillId="16" fontId="11" numFmtId="10" xfId="0" applyAlignment="1" applyFont="1" applyNumberFormat="1">
      <alignment horizontal="center" readingOrder="0"/>
    </xf>
    <xf borderId="0" fillId="0" fontId="46" numFmtId="0" xfId="0" applyAlignment="1" applyFont="1">
      <alignment horizontal="right" readingOrder="0" shrinkToFit="0" vertical="center" wrapText="1"/>
    </xf>
    <xf borderId="15" fillId="0" fontId="38" numFmtId="0" xfId="0" applyAlignment="1" applyBorder="1" applyFont="1">
      <alignment vertical="center"/>
    </xf>
    <xf borderId="0" fillId="8" fontId="11" numFmtId="165" xfId="0" applyAlignment="1" applyFont="1" applyNumberFormat="1">
      <alignment horizontal="center" readingOrder="0" vertical="bottom"/>
    </xf>
    <xf borderId="15" fillId="0" fontId="38" numFmtId="0" xfId="0" applyBorder="1" applyFont="1"/>
    <xf borderId="13" fillId="2" fontId="2" numFmtId="0" xfId="0" applyAlignment="1" applyBorder="1" applyFont="1">
      <alignment horizontal="center" shrinkToFit="0" wrapText="1"/>
    </xf>
    <xf borderId="0" fillId="10" fontId="4" numFmtId="164" xfId="0" applyAlignment="1" applyFont="1" applyNumberFormat="1">
      <alignment horizontal="center" vertical="center"/>
    </xf>
    <xf borderId="0" fillId="10" fontId="4" numFmtId="0" xfId="0" applyAlignment="1" applyFont="1">
      <alignment horizontal="center" vertical="center"/>
    </xf>
    <xf borderId="0" fillId="10" fontId="4" numFmtId="10" xfId="0" applyAlignment="1" applyFont="1" applyNumberFormat="1">
      <alignment horizontal="center" vertical="center"/>
    </xf>
    <xf borderId="0" fillId="10" fontId="4" numFmtId="1" xfId="0" applyAlignment="1" applyFont="1" applyNumberFormat="1">
      <alignment horizontal="center" vertical="center"/>
    </xf>
    <xf borderId="0" fillId="10" fontId="4" numFmtId="1" xfId="0" applyAlignment="1" applyFont="1" applyNumberFormat="1">
      <alignment horizontal="center" vertical="center"/>
    </xf>
    <xf borderId="0" fillId="10" fontId="45" numFmtId="0" xfId="0" applyAlignment="1" applyFont="1">
      <alignment horizontal="center" vertical="center"/>
    </xf>
    <xf borderId="0" fillId="10" fontId="36" numFmtId="0" xfId="0" applyAlignment="1" applyFont="1">
      <alignment horizontal="center" vertical="center"/>
    </xf>
    <xf borderId="1" fillId="11" fontId="4" numFmtId="0" xfId="0" applyAlignment="1" applyBorder="1" applyFont="1">
      <alignment horizontal="center" readingOrder="0" vertical="center"/>
    </xf>
    <xf borderId="0" fillId="0" fontId="36" numFmtId="0" xfId="0" applyAlignment="1" applyFont="1">
      <alignment horizontal="center" vertical="center"/>
    </xf>
    <xf borderId="0" fillId="0" fontId="31" numFmtId="0" xfId="0" applyAlignment="1" applyFont="1">
      <alignment horizontal="center" vertical="bottom"/>
    </xf>
    <xf borderId="0" fillId="0" fontId="31" numFmtId="0" xfId="0" applyAlignment="1" applyFont="1">
      <alignment vertical="bottom"/>
    </xf>
    <xf borderId="13" fillId="0" fontId="31" numFmtId="164" xfId="0" applyAlignment="1" applyBorder="1" applyFont="1" applyNumberFormat="1">
      <alignment horizontal="center" vertical="bottom"/>
    </xf>
    <xf borderId="0" fillId="0" fontId="31" numFmtId="0" xfId="0" applyAlignment="1" applyFont="1">
      <alignment horizontal="center" shrinkToFit="0" vertical="bottom" wrapText="0"/>
    </xf>
    <xf borderId="14" fillId="0" fontId="46" numFmtId="0" xfId="0" applyAlignment="1" applyBorder="1" applyFont="1">
      <alignment horizontal="center" readingOrder="0" shrinkToFit="0" vertical="center" wrapText="1"/>
    </xf>
    <xf borderId="13" fillId="0" fontId="31" numFmtId="0" xfId="0" applyAlignment="1" applyBorder="1" applyFont="1">
      <alignment horizontal="center" vertical="bottom"/>
    </xf>
    <xf borderId="0" fillId="0" fontId="31" numFmtId="164" xfId="0" applyAlignment="1" applyFont="1" applyNumberFormat="1">
      <alignment horizontal="center" vertical="bottom"/>
    </xf>
    <xf borderId="0" fillId="0" fontId="11" numFmtId="164" xfId="0" applyAlignment="1" applyFont="1" applyNumberFormat="1">
      <alignment horizontal="right" vertical="center"/>
    </xf>
    <xf borderId="13" fillId="0" fontId="31" numFmtId="0" xfId="0" applyAlignment="1" applyBorder="1" applyFont="1">
      <alignment vertical="bottom"/>
    </xf>
    <xf borderId="13" fillId="0" fontId="31" numFmtId="164" xfId="0" applyAlignment="1" applyBorder="1" applyFont="1" applyNumberFormat="1">
      <alignment vertical="bottom"/>
    </xf>
    <xf borderId="13" fillId="0" fontId="31" numFmtId="0" xfId="0" applyAlignment="1" applyBorder="1" applyFont="1">
      <alignment readingOrder="0" vertical="bottom"/>
    </xf>
    <xf borderId="0" fillId="0" fontId="31" numFmtId="164" xfId="0" applyAlignment="1" applyFont="1" applyNumberFormat="1">
      <alignment vertical="bottom"/>
    </xf>
    <xf borderId="13" fillId="0" fontId="2" numFmtId="0" xfId="0" applyAlignment="1" applyBorder="1" applyFont="1">
      <alignment horizontal="center" shrinkToFit="0" wrapText="1"/>
    </xf>
    <xf borderId="0" fillId="0" fontId="48" numFmtId="164" xfId="0" applyAlignment="1" applyFont="1" applyNumberFormat="1">
      <alignment horizontal="center"/>
    </xf>
    <xf borderId="0" fillId="0" fontId="11" numFmtId="0" xfId="0" applyAlignment="1" applyFont="1">
      <alignment horizontal="right" vertical="center"/>
    </xf>
    <xf borderId="0" fillId="14" fontId="49" numFmtId="0" xfId="0" applyAlignment="1" applyFont="1">
      <alignment horizontal="center" readingOrder="0" vertical="center"/>
    </xf>
    <xf borderId="0" fillId="14" fontId="3" numFmtId="0" xfId="0" applyAlignment="1" applyFont="1">
      <alignment horizontal="center" shrinkToFit="0" vertical="center" wrapText="1"/>
    </xf>
    <xf borderId="0" fillId="14" fontId="3" numFmtId="0" xfId="0" applyAlignment="1" applyFont="1">
      <alignment horizontal="center" readingOrder="0" shrinkToFit="0" vertical="center" wrapText="1"/>
    </xf>
    <xf borderId="0" fillId="14" fontId="50" numFmtId="0" xfId="0" applyAlignment="1" applyFont="1">
      <alignment horizontal="center" shrinkToFit="0" vertical="center" wrapText="1"/>
    </xf>
    <xf borderId="0" fillId="30" fontId="7" numFmtId="0" xfId="0" applyAlignment="1" applyFill="1" applyFont="1">
      <alignment horizontal="center" readingOrder="0" shrinkToFit="0" vertical="center" wrapText="1"/>
    </xf>
    <xf borderId="0" fillId="16" fontId="51" numFmtId="0" xfId="0" applyAlignment="1" applyFont="1">
      <alignment horizontal="center" readingOrder="0" shrinkToFit="0" vertical="center" wrapText="0"/>
    </xf>
    <xf borderId="0" fillId="16" fontId="51" numFmtId="164" xfId="0" applyAlignment="1" applyFont="1" applyNumberFormat="1">
      <alignment horizontal="center" readingOrder="0" shrinkToFit="0" vertical="center" wrapText="0"/>
    </xf>
    <xf borderId="0" fillId="16" fontId="51" numFmtId="10" xfId="0" applyAlignment="1" applyFont="1" applyNumberFormat="1">
      <alignment horizontal="center" readingOrder="0" shrinkToFit="0" vertical="center" wrapText="0"/>
    </xf>
    <xf borderId="0" fillId="16" fontId="51" numFmtId="3" xfId="0" applyAlignment="1" applyFont="1" applyNumberFormat="1">
      <alignment horizontal="center" readingOrder="0" shrinkToFit="0" vertical="center" wrapText="0"/>
    </xf>
    <xf borderId="0" fillId="16" fontId="39" numFmtId="3" xfId="0" applyAlignment="1" applyFont="1" applyNumberFormat="1">
      <alignment horizontal="center" shrinkToFit="0" vertical="center" wrapText="1"/>
    </xf>
    <xf borderId="0" fillId="16" fontId="39" numFmtId="164" xfId="0" applyAlignment="1" applyFont="1" applyNumberFormat="1">
      <alignment horizontal="center" shrinkToFit="0" vertical="center" wrapText="1"/>
    </xf>
    <xf borderId="0" fillId="16" fontId="49" numFmtId="0" xfId="0" applyAlignment="1" applyFont="1">
      <alignment horizontal="center" readingOrder="0" vertical="center"/>
    </xf>
    <xf borderId="0" fillId="16" fontId="3" numFmtId="0" xfId="0" applyAlignment="1" applyFont="1">
      <alignment horizontal="center" shrinkToFit="0" vertical="center" wrapText="1"/>
    </xf>
    <xf borderId="0" fillId="16" fontId="3" numFmtId="0" xfId="0" applyAlignment="1" applyFont="1">
      <alignment horizontal="center" readingOrder="0" shrinkToFit="0" vertical="center" wrapText="1"/>
    </xf>
    <xf borderId="0" fillId="16" fontId="50" numFmtId="0" xfId="0" applyAlignment="1" applyFont="1">
      <alignment horizontal="center" shrinkToFit="0" vertical="center" wrapText="1"/>
    </xf>
    <xf borderId="0" fillId="16" fontId="7" numFmtId="0" xfId="0" applyAlignment="1" applyFont="1">
      <alignment horizontal="center" readingOrder="0" shrinkToFit="0" vertical="center" wrapText="1"/>
    </xf>
    <xf borderId="0" fillId="2" fontId="7" numFmtId="165" xfId="0" applyAlignment="1" applyFont="1" applyNumberFormat="1">
      <alignment horizontal="center" vertical="center"/>
    </xf>
    <xf borderId="0" fillId="9" fontId="13" numFmtId="164" xfId="0" applyAlignment="1" applyFont="1" applyNumberFormat="1">
      <alignment horizontal="center" vertical="center"/>
    </xf>
    <xf borderId="0" fillId="0" fontId="13" numFmtId="3" xfId="0" applyAlignment="1" applyFont="1" applyNumberFormat="1">
      <alignment horizontal="center" vertical="center"/>
    </xf>
    <xf borderId="0" fillId="0" fontId="13" numFmtId="164" xfId="0" applyAlignment="1" applyFont="1" applyNumberFormat="1">
      <alignment horizontal="center" vertical="center"/>
    </xf>
    <xf borderId="0" fillId="0" fontId="27" numFmtId="164" xfId="0" applyAlignment="1" applyFont="1" applyNumberFormat="1">
      <alignment horizontal="center" vertical="center"/>
    </xf>
    <xf borderId="15" fillId="0" fontId="47" numFmtId="164" xfId="0" applyAlignment="1" applyBorder="1" applyFont="1" applyNumberFormat="1">
      <alignment horizontal="right" readingOrder="0" shrinkToFit="0" vertical="center" wrapText="1"/>
    </xf>
    <xf borderId="0" fillId="16" fontId="13" numFmtId="10" xfId="0" applyAlignment="1" applyFont="1" applyNumberFormat="1">
      <alignment horizontal="center" readingOrder="0" vertical="center"/>
    </xf>
    <xf borderId="0" fillId="16" fontId="13" numFmtId="0" xfId="0" applyAlignment="1" applyFont="1">
      <alignment horizontal="center" readingOrder="0" vertical="center"/>
    </xf>
    <xf borderId="0" fillId="16" fontId="13" numFmtId="164" xfId="0" applyAlignment="1" applyFont="1" applyNumberFormat="1">
      <alignment horizontal="center" readingOrder="0" vertical="center"/>
    </xf>
    <xf borderId="0" fillId="16" fontId="13" numFmtId="0" xfId="0" applyAlignment="1" applyFont="1">
      <alignment horizontal="center" vertical="center"/>
    </xf>
    <xf borderId="0" fillId="16" fontId="13" numFmtId="3" xfId="0" applyAlignment="1" applyFont="1" applyNumberFormat="1">
      <alignment horizontal="center" vertical="center"/>
    </xf>
    <xf borderId="0" fillId="16" fontId="13" numFmtId="164" xfId="0" applyAlignment="1" applyFont="1" applyNumberFormat="1">
      <alignment horizontal="center" vertical="center"/>
    </xf>
    <xf borderId="0" fillId="16" fontId="13" numFmtId="0" xfId="0" applyAlignment="1" applyFont="1">
      <alignment horizontal="center" vertical="center"/>
    </xf>
    <xf borderId="13" fillId="7" fontId="2" numFmtId="0" xfId="0" applyAlignment="1" applyBorder="1" applyFont="1">
      <alignment horizontal="center" shrinkToFit="0" wrapText="1"/>
    </xf>
    <xf borderId="0" fillId="10" fontId="44" numFmtId="164" xfId="0" applyAlignment="1" applyFont="1" applyNumberFormat="1">
      <alignment horizontal="center" vertical="center"/>
    </xf>
    <xf borderId="0" fillId="10" fontId="44" numFmtId="0" xfId="0" applyAlignment="1" applyFont="1">
      <alignment horizontal="center" vertical="center"/>
    </xf>
    <xf borderId="0" fillId="10" fontId="44" numFmtId="1" xfId="0" applyAlignment="1" applyFont="1" applyNumberFormat="1">
      <alignment horizontal="center" vertical="center"/>
    </xf>
    <xf borderId="0" fillId="10" fontId="44" numFmtId="10" xfId="0" applyAlignment="1" applyFont="1" applyNumberFormat="1">
      <alignment horizontal="center" vertical="center"/>
    </xf>
    <xf borderId="0" fillId="10" fontId="44" numFmtId="49" xfId="0" applyAlignment="1" applyFont="1" applyNumberFormat="1">
      <alignment horizontal="center" vertical="center"/>
    </xf>
    <xf borderId="0" fillId="10" fontId="44" numFmtId="1" xfId="0" applyAlignment="1" applyFont="1" applyNumberFormat="1">
      <alignment horizontal="center" vertical="center"/>
    </xf>
    <xf borderId="0" fillId="0" fontId="31" numFmtId="0" xfId="0" applyAlignment="1" applyFont="1">
      <alignment vertical="bottom"/>
    </xf>
    <xf borderId="17" fillId="0" fontId="31" numFmtId="0" xfId="0" applyAlignment="1" applyBorder="1" applyFont="1">
      <alignment vertical="bottom"/>
    </xf>
    <xf borderId="16" fillId="0" fontId="31" numFmtId="1" xfId="0" applyAlignment="1" applyBorder="1" applyFont="1" applyNumberFormat="1">
      <alignment vertical="bottom"/>
    </xf>
    <xf borderId="18" fillId="0" fontId="31" numFmtId="0" xfId="0" applyAlignment="1" applyBorder="1" applyFont="1">
      <alignment vertical="bottom"/>
    </xf>
    <xf borderId="19" fillId="0" fontId="31" numFmtId="164" xfId="0" applyBorder="1" applyFont="1" applyNumberFormat="1"/>
    <xf borderId="20" fillId="0" fontId="31" numFmtId="164" xfId="0" applyBorder="1" applyFont="1" applyNumberFormat="1"/>
    <xf borderId="0" fillId="0" fontId="31" numFmtId="3" xfId="0" applyAlignment="1" applyFont="1" applyNumberFormat="1">
      <alignment vertical="bottom"/>
    </xf>
    <xf borderId="17" fillId="0" fontId="31" numFmtId="164" xfId="0" applyAlignment="1" applyBorder="1" applyFont="1" applyNumberFormat="1">
      <alignment vertical="bottom"/>
    </xf>
    <xf borderId="18" fillId="0" fontId="31" numFmtId="3" xfId="0" applyAlignment="1" applyBorder="1" applyFont="1" applyNumberFormat="1">
      <alignment vertical="bottom"/>
    </xf>
    <xf borderId="18" fillId="0" fontId="31" numFmtId="164" xfId="0" applyAlignment="1" applyBorder="1" applyFont="1" applyNumberFormat="1">
      <alignment vertical="bottom"/>
    </xf>
    <xf borderId="0" fillId="0" fontId="51" numFmtId="0" xfId="0" applyAlignment="1" applyFont="1">
      <alignment horizontal="center" readingOrder="0" shrinkToFit="0" vertical="center" wrapText="0"/>
    </xf>
    <xf borderId="0" fillId="0" fontId="51" numFmtId="164" xfId="0" applyAlignment="1" applyFont="1" applyNumberFormat="1">
      <alignment horizontal="center" readingOrder="0" shrinkToFit="0" vertical="center" wrapText="0"/>
    </xf>
    <xf borderId="0" fillId="0" fontId="51" numFmtId="10" xfId="0" applyAlignment="1" applyFont="1" applyNumberFormat="1">
      <alignment horizontal="center" readingOrder="0" shrinkToFit="0" vertical="center" wrapText="0"/>
    </xf>
    <xf borderId="0" fillId="0" fontId="51" numFmtId="3" xfId="0" applyAlignment="1" applyFont="1" applyNumberFormat="1">
      <alignment horizontal="center" readingOrder="0" shrinkToFit="0" vertical="center" wrapText="0"/>
    </xf>
    <xf borderId="0" fillId="0" fontId="39" numFmtId="3" xfId="0" applyAlignment="1" applyFont="1" applyNumberFormat="1">
      <alignment horizontal="center" shrinkToFit="0" vertical="center" wrapText="1"/>
    </xf>
    <xf borderId="17" fillId="0" fontId="31" numFmtId="0" xfId="0" applyAlignment="1" applyBorder="1" applyFont="1">
      <alignment vertical="bottom"/>
    </xf>
    <xf borderId="0" fillId="0" fontId="31" numFmtId="10" xfId="0" applyAlignment="1" applyFont="1" applyNumberFormat="1">
      <alignment vertical="bottom"/>
    </xf>
    <xf borderId="17" fillId="0" fontId="31" numFmtId="3" xfId="0" applyAlignment="1" applyBorder="1" applyFont="1" applyNumberFormat="1">
      <alignment vertical="bottom"/>
    </xf>
    <xf borderId="18" fillId="0" fontId="31" numFmtId="0" xfId="0" applyAlignment="1" applyBorder="1" applyFont="1">
      <alignment vertical="bottom"/>
    </xf>
    <xf borderId="0" fillId="2" fontId="45" numFmtId="0" xfId="0" applyAlignment="1" applyFont="1">
      <alignment horizontal="center"/>
    </xf>
    <xf borderId="21" fillId="0" fontId="5" numFmtId="0" xfId="0" applyBorder="1" applyFont="1"/>
    <xf borderId="0" fillId="8" fontId="11" numFmtId="165" xfId="0" applyAlignment="1" applyFont="1" applyNumberFormat="1">
      <alignment horizontal="center" vertical="bottom"/>
    </xf>
    <xf borderId="0" fillId="8" fontId="11" numFmtId="165" xfId="0" applyAlignment="1" applyFont="1" applyNumberFormat="1">
      <alignment horizontal="center" vertical="center"/>
    </xf>
    <xf borderId="0" fillId="9" fontId="13" numFmtId="164" xfId="0" applyAlignment="1" applyFont="1" applyNumberFormat="1">
      <alignment horizontal="center"/>
    </xf>
    <xf borderId="0" fillId="16" fontId="13" numFmtId="164" xfId="0" applyAlignment="1" applyFont="1" applyNumberFormat="1">
      <alignment horizontal="center" readingOrder="0"/>
    </xf>
    <xf borderId="0" fillId="0" fontId="13" numFmtId="10" xfId="0" applyAlignment="1" applyFont="1" applyNumberFormat="1">
      <alignment horizontal="center" readingOrder="0"/>
    </xf>
    <xf borderId="0" fillId="9" fontId="11" numFmtId="164" xfId="0" applyAlignment="1" applyFont="1" applyNumberFormat="1">
      <alignment horizontal="center"/>
    </xf>
    <xf borderId="0" fillId="7" fontId="36" numFmtId="3" xfId="0" applyAlignment="1" applyFont="1" applyNumberFormat="1">
      <alignment horizontal="center" readingOrder="0" vertical="center"/>
    </xf>
    <xf borderId="0" fillId="7" fontId="36" numFmtId="164" xfId="0" applyAlignment="1" applyFont="1" applyNumberFormat="1">
      <alignment horizontal="center" readingOrder="0" vertical="center"/>
    </xf>
    <xf borderId="0" fillId="0" fontId="49" numFmtId="0" xfId="0" applyAlignment="1" applyFont="1">
      <alignment horizontal="center" readingOrder="0" vertical="center"/>
    </xf>
    <xf borderId="0" fillId="0" fontId="31" numFmtId="1" xfId="0" applyAlignment="1" applyFont="1" applyNumberFormat="1">
      <alignment vertical="bottom"/>
    </xf>
    <xf borderId="0" fillId="0" fontId="31" numFmtId="0" xfId="0" applyFont="1"/>
    <xf borderId="0" fillId="0" fontId="31" numFmtId="1" xfId="0" applyFont="1" applyNumberFormat="1"/>
    <xf borderId="22" fillId="0" fontId="31" numFmtId="0" xfId="0" applyAlignment="1" applyBorder="1" applyFont="1">
      <alignment vertical="bottom"/>
    </xf>
    <xf borderId="22" fillId="0" fontId="31" numFmtId="0" xfId="0" applyAlignment="1" applyBorder="1" applyFont="1">
      <alignment vertical="bottom"/>
    </xf>
    <xf borderId="11" fillId="6" fontId="31" numFmtId="0" xfId="0" applyAlignment="1" applyBorder="1" applyFont="1">
      <alignment horizontal="center" vertical="center"/>
    </xf>
    <xf borderId="11" fillId="6" fontId="52" numFmtId="0" xfId="0" applyAlignment="1" applyBorder="1" applyFont="1">
      <alignment horizontal="center" readingOrder="0" shrinkToFit="0" vertical="center" wrapText="1"/>
    </xf>
    <xf borderId="4" fillId="6" fontId="52" numFmtId="0" xfId="0" applyAlignment="1" applyBorder="1" applyFont="1">
      <alignment horizontal="center" readingOrder="0" shrinkToFit="0" vertical="center" wrapText="1"/>
    </xf>
    <xf borderId="23" fillId="0" fontId="5" numFmtId="0" xfId="0" applyBorder="1" applyFont="1"/>
    <xf borderId="8" fillId="0" fontId="5" numFmtId="0" xfId="0" applyBorder="1" applyFont="1"/>
    <xf borderId="24" fillId="16" fontId="53" numFmtId="0" xfId="0" applyAlignment="1" applyBorder="1" applyFont="1">
      <alignment horizontal="right" readingOrder="0"/>
    </xf>
    <xf borderId="12" fillId="14" fontId="3" numFmtId="0" xfId="0" applyAlignment="1" applyBorder="1" applyFont="1">
      <alignment horizontal="center" shrinkToFit="0" vertical="center" wrapText="1"/>
    </xf>
    <xf borderId="12" fillId="14" fontId="3" numFmtId="0" xfId="0" applyAlignment="1" applyBorder="1" applyFont="1">
      <alignment horizontal="center" readingOrder="0" shrinkToFit="0" vertical="center" wrapText="1"/>
    </xf>
    <xf borderId="12" fillId="14" fontId="50" numFmtId="0" xfId="0" applyAlignment="1" applyBorder="1" applyFont="1">
      <alignment horizontal="center" shrinkToFit="0" vertical="center" wrapText="1"/>
    </xf>
    <xf borderId="11" fillId="0" fontId="37" numFmtId="0" xfId="0" applyAlignment="1" applyBorder="1" applyFont="1">
      <alignment horizontal="center" readingOrder="0" shrinkToFit="0" vertical="center" wrapText="0"/>
    </xf>
    <xf borderId="11" fillId="0" fontId="37" numFmtId="164" xfId="0" applyAlignment="1" applyBorder="1" applyFont="1" applyNumberFormat="1">
      <alignment horizontal="center" readingOrder="0" shrinkToFit="0" vertical="center" wrapText="0"/>
    </xf>
    <xf borderId="11" fillId="0" fontId="37" numFmtId="10" xfId="0" applyAlignment="1" applyBorder="1" applyFont="1" applyNumberFormat="1">
      <alignment horizontal="center" readingOrder="0" shrinkToFit="0" vertical="center" wrapText="0"/>
    </xf>
    <xf borderId="11" fillId="0" fontId="37" numFmtId="3" xfId="0" applyAlignment="1" applyBorder="1" applyFont="1" applyNumberFormat="1">
      <alignment horizontal="center" readingOrder="0" shrinkToFit="0" vertical="center" wrapText="0"/>
    </xf>
    <xf borderId="11" fillId="0" fontId="38" numFmtId="3" xfId="0" applyAlignment="1" applyBorder="1" applyFont="1" applyNumberFormat="1">
      <alignment horizontal="center" shrinkToFit="0" vertical="center" wrapText="1"/>
    </xf>
    <xf borderId="11" fillId="0" fontId="38" numFmtId="164" xfId="0" applyAlignment="1" applyBorder="1" applyFont="1" applyNumberFormat="1">
      <alignment horizontal="center" shrinkToFit="0" vertical="center" wrapText="1"/>
    </xf>
    <xf borderId="11" fillId="0" fontId="39" numFmtId="164" xfId="0" applyAlignment="1" applyBorder="1" applyFont="1" applyNumberFormat="1">
      <alignment horizontal="center" shrinkToFit="0" vertical="center" wrapText="1"/>
    </xf>
    <xf borderId="0" fillId="8" fontId="13" numFmtId="165" xfId="0" applyAlignment="1" applyFont="1" applyNumberFormat="1">
      <alignment horizontal="center" readingOrder="0" vertical="center"/>
    </xf>
    <xf borderId="0" fillId="27" fontId="11" numFmtId="172" xfId="0" applyAlignment="1" applyFont="1" applyNumberFormat="1">
      <alignment horizontal="center" readingOrder="0" vertical="center"/>
    </xf>
    <xf borderId="0" fillId="12" fontId="11" numFmtId="164" xfId="0" applyAlignment="1" applyFont="1" applyNumberFormat="1">
      <alignment horizontal="center" readingOrder="0" vertical="center"/>
    </xf>
    <xf borderId="0" fillId="2" fontId="2" numFmtId="0" xfId="0" applyAlignment="1" applyFont="1">
      <alignment horizontal="center" shrinkToFit="0" vertical="center" wrapText="1"/>
    </xf>
    <xf borderId="0" fillId="25" fontId="10" numFmtId="0" xfId="0" applyAlignment="1" applyFont="1">
      <alignment horizontal="center" shrinkToFit="0" vertical="center" wrapText="1"/>
    </xf>
    <xf borderId="0" fillId="26" fontId="16" numFmtId="0" xfId="0" applyAlignment="1" applyFont="1">
      <alignment horizontal="center" shrinkToFit="0" vertical="center" wrapText="1"/>
    </xf>
    <xf borderId="0" fillId="27" fontId="16" numFmtId="0" xfId="0" applyAlignment="1" applyFont="1">
      <alignment horizontal="center" shrinkToFit="0" vertical="center" wrapText="1"/>
    </xf>
    <xf borderId="0" fillId="2" fontId="7" numFmtId="0" xfId="0" applyAlignment="1" applyFont="1">
      <alignment horizontal="center" shrinkToFit="0" vertical="center" wrapText="1"/>
    </xf>
    <xf borderId="0" fillId="0" fontId="14" numFmtId="164" xfId="0" applyFont="1" applyNumberFormat="1"/>
    <xf borderId="0" fillId="0" fontId="54" numFmtId="1" xfId="0" applyAlignment="1" applyFont="1" applyNumberFormat="1">
      <alignment horizontal="center"/>
    </xf>
    <xf borderId="0" fillId="0" fontId="15" numFmtId="1" xfId="0" applyAlignment="1" applyFont="1" applyNumberFormat="1">
      <alignment horizontal="center"/>
    </xf>
    <xf borderId="0" fillId="0" fontId="14" numFmtId="10" xfId="0" applyFont="1" applyNumberFormat="1"/>
    <xf borderId="0" fillId="0" fontId="14" numFmtId="164" xfId="0" applyAlignment="1" applyFont="1" applyNumberFormat="1">
      <alignment horizontal="center" readingOrder="0" vertical="bottom"/>
    </xf>
    <xf borderId="0" fillId="0" fontId="14" numFmtId="0" xfId="0" applyAlignment="1" applyFont="1">
      <alignment horizontal="center" readingOrder="0" vertical="bottom"/>
    </xf>
    <xf borderId="0" fillId="0" fontId="14" numFmtId="164" xfId="0" applyAlignment="1" applyFont="1" applyNumberFormat="1">
      <alignment horizontal="center" vertical="bottom"/>
    </xf>
    <xf borderId="0" fillId="8" fontId="11" numFmtId="165" xfId="0" applyAlignment="1" applyFont="1" applyNumberFormat="1">
      <alignment horizontal="center" readingOrder="0" vertical="center"/>
    </xf>
    <xf borderId="0" fillId="10" fontId="44" numFmtId="3" xfId="0" applyAlignment="1" applyFont="1" applyNumberFormat="1">
      <alignment horizontal="center" vertical="center"/>
    </xf>
    <xf borderId="0" fillId="10" fontId="44" numFmtId="172" xfId="0" applyAlignment="1" applyFont="1" applyNumberFormat="1">
      <alignment horizontal="center" vertical="center"/>
    </xf>
    <xf borderId="0" fillId="10" fontId="44" numFmtId="3" xfId="0" applyAlignment="1" applyFont="1" applyNumberFormat="1">
      <alignment horizontal="center" readingOrder="0" vertical="center"/>
    </xf>
    <xf borderId="0" fillId="10" fontId="44" numFmtId="0" xfId="0" applyAlignment="1" applyFont="1">
      <alignment horizontal="center" readingOrder="0" vertical="center"/>
    </xf>
    <xf borderId="0" fillId="0" fontId="36" numFmtId="164" xfId="0" applyAlignment="1" applyFont="1" applyNumberFormat="1">
      <alignment horizontal="center" readingOrder="0" vertical="center"/>
    </xf>
    <xf borderId="0" fillId="0" fontId="1" numFmtId="164" xfId="0" applyAlignment="1" applyFont="1" applyNumberFormat="1">
      <alignment horizontal="center" readingOrder="0" vertical="center"/>
    </xf>
    <xf borderId="0" fillId="0" fontId="13" numFmtId="0" xfId="0" applyAlignment="1" applyFont="1">
      <alignment horizontal="center" readingOrder="0" shrinkToFit="0" vertical="center" wrapText="1"/>
    </xf>
    <xf borderId="0" fillId="0" fontId="12" numFmtId="0" xfId="0" applyAlignment="1" applyFont="1">
      <alignment horizontal="center" readingOrder="0" shrinkToFit="0" vertical="center" wrapText="1"/>
    </xf>
    <xf borderId="0" fillId="0" fontId="11" numFmtId="0" xfId="0" applyAlignment="1" applyFont="1">
      <alignment horizontal="center" shrinkToFit="0" vertical="center" wrapText="1"/>
    </xf>
    <xf borderId="0" fillId="0" fontId="15" numFmtId="0" xfId="0" applyAlignment="1" applyFont="1">
      <alignment horizontal="center" shrinkToFit="0" vertical="center" wrapText="1"/>
    </xf>
    <xf borderId="0" fillId="0" fontId="31" numFmtId="164" xfId="0" applyFont="1" applyNumberFormat="1"/>
    <xf borderId="0" fillId="2" fontId="8" numFmtId="164" xfId="0" applyAlignment="1" applyFont="1" applyNumberFormat="1">
      <alignment horizontal="center" readingOrder="0" vertical="center"/>
    </xf>
    <xf borderId="0" fillId="7" fontId="45" numFmtId="0" xfId="0" applyAlignment="1" applyFont="1">
      <alignment horizontal="center"/>
    </xf>
    <xf borderId="13" fillId="8" fontId="11" numFmtId="165" xfId="0" applyAlignment="1" applyBorder="1" applyFont="1" applyNumberFormat="1">
      <alignment horizontal="center" vertical="bottom"/>
    </xf>
    <xf borderId="0" fillId="9" fontId="45" numFmtId="164" xfId="0" applyAlignment="1" applyFont="1" applyNumberFormat="1">
      <alignment horizontal="center" readingOrder="0" vertical="center"/>
    </xf>
    <xf borderId="0" fillId="9" fontId="36" numFmtId="0" xfId="0" applyAlignment="1" applyFont="1">
      <alignment horizontal="center" readingOrder="0" shrinkToFit="0" vertical="center" wrapText="1"/>
    </xf>
    <xf borderId="0" fillId="9" fontId="45" numFmtId="164" xfId="0" applyAlignment="1" applyFont="1" applyNumberFormat="1">
      <alignment horizontal="center" vertical="center"/>
    </xf>
    <xf borderId="0" fillId="0" fontId="36" numFmtId="0" xfId="0" applyAlignment="1" applyFont="1">
      <alignment horizontal="center" readingOrder="0" shrinkToFit="0" vertical="center" wrapText="1"/>
    </xf>
    <xf borderId="0" fillId="0" fontId="45" numFmtId="164" xfId="0" applyAlignment="1" applyFont="1" applyNumberFormat="1">
      <alignment horizontal="center" readingOrder="0"/>
    </xf>
    <xf borderId="0" fillId="0" fontId="54" numFmtId="1" xfId="0" applyAlignment="1" applyFont="1" applyNumberFormat="1">
      <alignment horizontal="center" vertical="center"/>
    </xf>
    <xf borderId="0" fillId="9" fontId="45" numFmtId="164" xfId="0" applyAlignment="1" applyFont="1" applyNumberFormat="1">
      <alignment horizontal="center" readingOrder="0" shrinkToFit="0" vertical="center" wrapText="0"/>
    </xf>
    <xf borderId="0" fillId="9" fontId="36" numFmtId="0" xfId="0" applyAlignment="1" applyFont="1">
      <alignment horizontal="center" vertical="center"/>
    </xf>
    <xf borderId="0" fillId="0" fontId="45" numFmtId="164" xfId="0" applyAlignment="1" applyFont="1" applyNumberFormat="1">
      <alignment horizontal="center" readingOrder="0" shrinkToFit="0" wrapText="0"/>
    </xf>
    <xf borderId="0" fillId="0" fontId="45" numFmtId="164" xfId="0" applyAlignment="1" applyFont="1" applyNumberFormat="1">
      <alignment horizontal="center" readingOrder="0" shrinkToFit="0" vertical="bottom" wrapText="0"/>
    </xf>
    <xf borderId="0" fillId="0" fontId="36" numFmtId="0" xfId="0" applyAlignment="1" applyFont="1">
      <alignment horizontal="center"/>
    </xf>
    <xf borderId="0" fillId="0" fontId="11" numFmtId="164" xfId="0" applyAlignment="1" applyFont="1" applyNumberFormat="1">
      <alignment horizontal="center" readingOrder="0" shrinkToFit="0" vertical="bottom" wrapText="0"/>
    </xf>
    <xf borderId="0" fillId="9" fontId="36" numFmtId="0" xfId="0" applyAlignment="1" applyFont="1">
      <alignment horizontal="center" readingOrder="0" vertical="center"/>
    </xf>
    <xf borderId="0" fillId="0" fontId="36" numFmtId="0" xfId="0" applyAlignment="1" applyFont="1">
      <alignment horizontal="center" readingOrder="0" vertical="center"/>
    </xf>
    <xf borderId="0" fillId="0" fontId="36" numFmtId="10" xfId="0" applyAlignment="1" applyFont="1" applyNumberFormat="1">
      <alignment horizontal="center" readingOrder="0" vertical="center"/>
    </xf>
    <xf borderId="0" fillId="0" fontId="36" numFmtId="10" xfId="0" applyAlignment="1" applyFont="1" applyNumberFormat="1">
      <alignment horizontal="center" readingOrder="0"/>
    </xf>
    <xf borderId="0" fillId="0" fontId="36" numFmtId="173" xfId="0" applyAlignment="1" applyFont="1" applyNumberFormat="1">
      <alignment horizontal="center" vertical="center"/>
    </xf>
    <xf borderId="13" fillId="0" fontId="31" numFmtId="0" xfId="0" applyAlignment="1" applyBorder="1" applyFont="1">
      <alignment vertical="bottom"/>
    </xf>
    <xf borderId="15" fillId="0" fontId="47" numFmtId="0" xfId="0" applyAlignment="1" applyBorder="1" applyFont="1">
      <alignment horizontal="right" readingOrder="0" shrinkToFit="0" vertical="center" wrapText="1"/>
    </xf>
    <xf borderId="0" fillId="6" fontId="47" numFmtId="0" xfId="0" applyAlignment="1" applyFont="1">
      <alignment horizontal="center" readingOrder="0" shrinkToFit="0" vertical="center" wrapText="1"/>
    </xf>
    <xf borderId="15" fillId="0" fontId="15" numFmtId="1" xfId="0" applyAlignment="1" applyBorder="1" applyFont="1" applyNumberFormat="1">
      <alignment horizontal="center"/>
    </xf>
    <xf borderId="14" fillId="12" fontId="47" numFmtId="0" xfId="0" applyAlignment="1" applyBorder="1" applyFont="1">
      <alignment horizontal="center" readingOrder="0" shrinkToFit="0" vertical="center" wrapText="1"/>
    </xf>
    <xf borderId="20" fillId="31" fontId="38" numFmtId="0" xfId="0" applyBorder="1" applyFill="1" applyFont="1"/>
    <xf borderId="0" fillId="0" fontId="47" numFmtId="1" xfId="0" applyAlignment="1" applyFont="1" applyNumberFormat="1">
      <alignment horizontal="right" readingOrder="0" shrinkToFit="0" vertical="center" wrapText="1"/>
    </xf>
    <xf borderId="14" fillId="6" fontId="38" numFmtId="0" xfId="0" applyAlignment="1" applyBorder="1" applyFont="1">
      <alignment shrinkToFit="0" vertical="bottom" wrapText="1"/>
    </xf>
    <xf borderId="14" fillId="6" fontId="55" numFmtId="0" xfId="0" applyAlignment="1" applyBorder="1" applyFont="1">
      <alignment horizontal="center" vertical="center"/>
    </xf>
    <xf borderId="14" fillId="7" fontId="46" numFmtId="0" xfId="0" applyAlignment="1" applyBorder="1" applyFont="1">
      <alignment horizontal="right" readingOrder="0" shrinkToFit="0" vertical="center" wrapText="1"/>
    </xf>
    <xf borderId="14" fillId="9" fontId="47" numFmtId="0" xfId="0" applyAlignment="1" applyBorder="1" applyFont="1">
      <alignment horizontal="center" readingOrder="0" shrinkToFit="0" vertical="center" wrapText="1"/>
    </xf>
    <xf borderId="25" fillId="0" fontId="38" numFmtId="0" xfId="0" applyBorder="1" applyFont="1"/>
    <xf borderId="0" fillId="9" fontId="47" numFmtId="0" xfId="0" applyAlignment="1" applyFont="1">
      <alignment horizontal="center" readingOrder="0" shrinkToFit="0" vertical="center" wrapText="1"/>
    </xf>
    <xf borderId="14" fillId="6" fontId="47" numFmtId="0" xfId="0" applyAlignment="1" applyBorder="1" applyFont="1">
      <alignment horizontal="center" readingOrder="0" shrinkToFit="0" vertical="center" wrapText="1"/>
    </xf>
    <xf borderId="0" fillId="12" fontId="47" numFmtId="0" xfId="0" applyAlignment="1" applyFont="1">
      <alignment horizontal="center" readingOrder="0" shrinkToFit="0" vertical="center" wrapText="1"/>
    </xf>
    <xf borderId="16" fillId="0" fontId="47" numFmtId="1" xfId="0" applyAlignment="1" applyBorder="1" applyFont="1" applyNumberFormat="1">
      <alignment horizontal="right" readingOrder="0" shrinkToFit="0" vertical="center" wrapText="1"/>
    </xf>
    <xf borderId="0" fillId="0" fontId="1" numFmtId="0" xfId="0" applyAlignment="1" applyFont="1">
      <alignment horizontal="center" readingOrder="0" vertical="center"/>
    </xf>
    <xf borderId="15" fillId="0" fontId="15" numFmtId="1" xfId="0" applyAlignment="1" applyBorder="1" applyFont="1" applyNumberFormat="1">
      <alignment horizontal="center" readingOrder="0"/>
    </xf>
    <xf borderId="14" fillId="6" fontId="55" numFmtId="0" xfId="0" applyAlignment="1" applyBorder="1" applyFont="1">
      <alignment horizontal="center" readingOrder="0" vertical="center"/>
    </xf>
    <xf borderId="0" fillId="16" fontId="56" numFmtId="164" xfId="0" applyAlignment="1" applyFont="1" applyNumberFormat="1">
      <alignment horizontal="center" readingOrder="0"/>
    </xf>
    <xf borderId="0" fillId="0" fontId="16" numFmtId="0" xfId="0" applyAlignment="1" applyFont="1">
      <alignment horizontal="center"/>
    </xf>
    <xf borderId="0" fillId="0" fontId="1" numFmtId="0" xfId="0" applyFont="1"/>
    <xf borderId="0" fillId="2" fontId="1" numFmtId="0" xfId="0" applyFont="1"/>
    <xf borderId="13" fillId="8" fontId="11" numFmtId="165" xfId="0" applyAlignment="1" applyBorder="1" applyFont="1" applyNumberFormat="1">
      <alignment horizontal="center" readingOrder="0" vertical="bottom"/>
    </xf>
    <xf borderId="26" fillId="0" fontId="45" numFmtId="164" xfId="0" applyAlignment="1" applyBorder="1" applyFont="1" applyNumberFormat="1">
      <alignment horizontal="center" readingOrder="0"/>
    </xf>
    <xf borderId="0" fillId="0" fontId="45" numFmtId="164" xfId="0" applyAlignment="1" applyFont="1" applyNumberFormat="1">
      <alignment horizontal="center" readingOrder="0" vertical="center"/>
    </xf>
    <xf borderId="0" fillId="27" fontId="57" numFmtId="0" xfId="0" applyAlignment="1" applyFont="1">
      <alignment horizontal="center" shrinkToFit="0" vertical="center" wrapText="1"/>
    </xf>
    <xf borderId="0" fillId="0" fontId="36" numFmtId="164" xfId="0" applyAlignment="1" applyFont="1" applyNumberFormat="1">
      <alignment horizontal="center" readingOrder="0" shrinkToFit="0" vertical="center" wrapText="1"/>
    </xf>
    <xf borderId="0" fillId="9" fontId="47" numFmtId="164" xfId="0" applyAlignment="1" applyFont="1" applyNumberFormat="1">
      <alignment horizontal="center" readingOrder="0" shrinkToFit="0" vertical="center" wrapText="1"/>
    </xf>
    <xf borderId="0" fillId="0" fontId="14" numFmtId="10" xfId="0" applyAlignment="1" applyFont="1" applyNumberFormat="1">
      <alignment vertical="center"/>
    </xf>
    <xf borderId="0" fillId="0" fontId="45" numFmtId="164" xfId="0" applyAlignment="1" applyFont="1" applyNumberFormat="1">
      <alignment horizontal="center" vertical="center"/>
    </xf>
    <xf borderId="0" fillId="10" fontId="36" numFmtId="164" xfId="0" applyAlignment="1" applyFont="1" applyNumberFormat="1">
      <alignment horizontal="center" vertical="center"/>
    </xf>
    <xf borderId="0" fillId="10" fontId="36" numFmtId="10" xfId="0" applyAlignment="1" applyFont="1" applyNumberFormat="1">
      <alignment horizontal="center" vertical="center"/>
    </xf>
    <xf borderId="0" fillId="10" fontId="36" numFmtId="1" xfId="0" applyAlignment="1" applyFont="1" applyNumberFormat="1">
      <alignment horizontal="center" vertical="center"/>
    </xf>
    <xf borderId="27" fillId="0" fontId="38" numFmtId="0" xfId="0" applyAlignment="1" applyBorder="1" applyFont="1">
      <alignment vertical="center"/>
    </xf>
    <xf borderId="19" fillId="0" fontId="38" numFmtId="0" xfId="0" applyAlignment="1" applyBorder="1" applyFont="1">
      <alignment vertical="center"/>
    </xf>
    <xf borderId="0" fillId="0" fontId="38" numFmtId="0" xfId="0" applyAlignment="1" applyFont="1">
      <alignment vertical="center"/>
    </xf>
    <xf borderId="0" fillId="10" fontId="1" numFmtId="0" xfId="0" applyFont="1"/>
    <xf borderId="0" fillId="18" fontId="16" numFmtId="0" xfId="0" applyAlignment="1" applyFont="1">
      <alignment horizontal="center"/>
    </xf>
    <xf borderId="0" fillId="16" fontId="31" numFmtId="0" xfId="0" applyAlignment="1" applyFont="1">
      <alignment horizontal="center" vertical="center"/>
    </xf>
    <xf borderId="0" fillId="16" fontId="58" numFmtId="0" xfId="0" applyAlignment="1" applyFont="1">
      <alignment horizontal="center" readingOrder="0" vertical="bottom"/>
    </xf>
    <xf borderId="0" fillId="16" fontId="59" numFmtId="0" xfId="0" applyAlignment="1" applyFont="1">
      <alignment horizontal="center" readingOrder="0" vertical="center"/>
    </xf>
    <xf borderId="0" fillId="16" fontId="31" numFmtId="0" xfId="0" applyAlignment="1" applyFont="1">
      <alignment horizontal="center"/>
    </xf>
    <xf borderId="0" fillId="16" fontId="31" numFmtId="0" xfId="0" applyAlignment="1" applyFont="1">
      <alignment horizontal="center" vertical="bottom"/>
    </xf>
    <xf borderId="0" fillId="20" fontId="31" numFmtId="0" xfId="0" applyAlignment="1" applyFont="1">
      <alignment horizontal="center" vertical="center"/>
    </xf>
    <xf borderId="0" fillId="20" fontId="58" numFmtId="0" xfId="0" applyAlignment="1" applyFont="1">
      <alignment horizontal="center" readingOrder="0" vertical="bottom"/>
    </xf>
    <xf borderId="0" fillId="20" fontId="59" numFmtId="0" xfId="0" applyAlignment="1" applyFont="1">
      <alignment horizontal="center" readingOrder="0" vertical="center"/>
    </xf>
    <xf borderId="0" fillId="20" fontId="1" numFmtId="0" xfId="0" applyAlignment="1" applyFont="1">
      <alignment horizontal="center" vertical="center"/>
    </xf>
    <xf borderId="0" fillId="20" fontId="31" numFmtId="0" xfId="0" applyAlignment="1" applyFont="1">
      <alignment horizontal="center"/>
    </xf>
    <xf borderId="0" fillId="20" fontId="31" numFmtId="0" xfId="0" applyAlignment="1" applyFont="1">
      <alignment horizontal="center" vertical="bottom"/>
    </xf>
    <xf borderId="0" fillId="32" fontId="31" numFmtId="0" xfId="0" applyAlignment="1" applyFill="1" applyFont="1">
      <alignment horizontal="center" vertical="center"/>
    </xf>
    <xf borderId="0" fillId="8" fontId="60" numFmtId="0" xfId="0" applyAlignment="1" applyFont="1">
      <alignment vertical="center"/>
    </xf>
    <xf borderId="3" fillId="8" fontId="60" numFmtId="0" xfId="0" applyAlignment="1" applyBorder="1" applyFont="1">
      <alignment shrinkToFit="0" vertical="center" wrapText="1"/>
    </xf>
    <xf borderId="0" fillId="8" fontId="31" numFmtId="0" xfId="0" applyAlignment="1" applyFont="1">
      <alignment vertical="center"/>
    </xf>
    <xf borderId="24" fillId="8" fontId="61" numFmtId="167" xfId="0" applyAlignment="1" applyBorder="1" applyFont="1" applyNumberFormat="1">
      <alignment horizontal="right" vertical="center"/>
    </xf>
    <xf borderId="0" fillId="8" fontId="60" numFmtId="0" xfId="0" applyAlignment="1" applyFont="1">
      <alignment horizontal="center" vertical="center"/>
    </xf>
    <xf borderId="0" fillId="8" fontId="60" numFmtId="0" xfId="0" applyAlignment="1" applyFont="1">
      <alignment horizontal="right" vertical="center"/>
    </xf>
    <xf borderId="28" fillId="32" fontId="31" numFmtId="167" xfId="0" applyAlignment="1" applyBorder="1" applyFont="1" applyNumberFormat="1">
      <alignment horizontal="center" vertical="center"/>
    </xf>
    <xf borderId="0" fillId="8" fontId="31" numFmtId="167" xfId="0" applyAlignment="1" applyFont="1" applyNumberFormat="1">
      <alignment horizontal="center" vertical="center"/>
    </xf>
    <xf borderId="3" fillId="8" fontId="60" numFmtId="167" xfId="0" applyAlignment="1" applyBorder="1" applyFont="1" applyNumberFormat="1">
      <alignment shrinkToFit="0" vertical="center" wrapText="1"/>
    </xf>
    <xf borderId="0" fillId="8" fontId="31" numFmtId="167" xfId="0" applyAlignment="1" applyFont="1" applyNumberFormat="1">
      <alignment vertical="center"/>
    </xf>
    <xf borderId="28" fillId="32" fontId="31" numFmtId="167" xfId="0" applyAlignment="1" applyBorder="1" applyFont="1" applyNumberFormat="1">
      <alignment vertical="center"/>
    </xf>
    <xf borderId="0" fillId="8" fontId="61" numFmtId="167" xfId="0" applyAlignment="1" applyFont="1" applyNumberFormat="1">
      <alignment horizontal="right" vertical="center"/>
    </xf>
    <xf borderId="0" fillId="29" fontId="31" numFmtId="0" xfId="0" applyAlignment="1" applyFont="1">
      <alignment horizontal="center" vertical="center"/>
    </xf>
    <xf borderId="3" fillId="8" fontId="60" numFmtId="0" xfId="0" applyAlignment="1" applyBorder="1" applyFont="1">
      <alignment readingOrder="0" shrinkToFit="0" vertical="center" wrapText="1"/>
    </xf>
    <xf borderId="28" fillId="29" fontId="31" numFmtId="167" xfId="0" applyAlignment="1" applyBorder="1" applyFont="1" applyNumberFormat="1">
      <alignment horizontal="center" vertical="center"/>
    </xf>
    <xf borderId="28" fillId="29" fontId="31" numFmtId="167" xfId="0" applyAlignment="1" applyBorder="1" applyFont="1" applyNumberFormat="1">
      <alignment vertical="center"/>
    </xf>
    <xf borderId="0" fillId="24" fontId="31" numFmtId="0" xfId="0" applyAlignment="1" applyFont="1">
      <alignment horizontal="center" vertical="center"/>
    </xf>
    <xf borderId="28" fillId="24" fontId="31" numFmtId="167" xfId="0" applyAlignment="1" applyBorder="1" applyFont="1" applyNumberFormat="1">
      <alignment horizontal="center" vertical="center"/>
    </xf>
    <xf borderId="28" fillId="24" fontId="31" numFmtId="167" xfId="0" applyAlignment="1" applyBorder="1" applyFont="1" applyNumberFormat="1">
      <alignment vertical="center"/>
    </xf>
    <xf borderId="13" fillId="2" fontId="31" numFmtId="0" xfId="0" applyAlignment="1" applyBorder="1" applyFont="1">
      <alignment horizontal="center" vertical="center"/>
    </xf>
    <xf borderId="3" fillId="6" fontId="60" numFmtId="0" xfId="0" applyAlignment="1" applyBorder="1" applyFont="1">
      <alignment shrinkToFit="0" vertical="bottom" wrapText="1"/>
    </xf>
    <xf borderId="20" fillId="33" fontId="62" numFmtId="0" xfId="0" applyAlignment="1" applyBorder="1" applyFill="1" applyFont="1">
      <alignment horizontal="right" shrinkToFit="0" vertical="bottom" wrapText="1"/>
    </xf>
    <xf borderId="24" fillId="10" fontId="61" numFmtId="167" xfId="0" applyAlignment="1" applyBorder="1" applyFont="1" applyNumberFormat="1">
      <alignment horizontal="right" vertical="bottom"/>
    </xf>
    <xf borderId="3" fillId="6" fontId="60" numFmtId="0" xfId="0" applyAlignment="1" applyBorder="1" applyFont="1">
      <alignment readingOrder="0" shrinkToFit="0" vertical="bottom" wrapText="1"/>
    </xf>
    <xf borderId="20" fillId="33" fontId="62" numFmtId="0" xfId="0" applyAlignment="1" applyBorder="1" applyFont="1">
      <alignment horizontal="center" shrinkToFit="0" vertical="bottom" wrapText="1"/>
    </xf>
    <xf borderId="3" fillId="6" fontId="60" numFmtId="0" xfId="0" applyAlignment="1" applyBorder="1" applyFont="1">
      <alignment horizontal="right" shrinkToFit="0" vertical="bottom" wrapText="1"/>
    </xf>
    <xf borderId="3" fillId="6" fontId="60" numFmtId="0" xfId="0" applyAlignment="1" applyBorder="1" applyFont="1">
      <alignment readingOrder="0" shrinkToFit="0" vertical="center" wrapText="1"/>
    </xf>
    <xf borderId="3" fillId="6" fontId="60" numFmtId="0" xfId="0" applyAlignment="1" applyBorder="1" applyFont="1">
      <alignment horizontal="right" shrinkToFit="0" vertical="center" wrapText="1"/>
    </xf>
    <xf borderId="29" fillId="2" fontId="31" numFmtId="167" xfId="0" applyAlignment="1" applyBorder="1" applyFont="1" applyNumberFormat="1">
      <alignment horizontal="center" vertical="center"/>
    </xf>
    <xf borderId="3" fillId="6" fontId="60" numFmtId="167" xfId="0" applyAlignment="1" applyBorder="1" applyFont="1" applyNumberFormat="1">
      <alignment horizontal="center" shrinkToFit="0" wrapText="1"/>
    </xf>
    <xf borderId="3" fillId="6" fontId="60" numFmtId="167" xfId="0" applyAlignment="1" applyBorder="1" applyFont="1" applyNumberFormat="1">
      <alignment shrinkToFit="0" wrapText="1"/>
    </xf>
    <xf borderId="20" fillId="33" fontId="63" numFmtId="167" xfId="0" applyAlignment="1" applyBorder="1" applyFont="1" applyNumberFormat="1">
      <alignment horizontal="right" shrinkToFit="0" vertical="bottom" wrapText="1"/>
    </xf>
    <xf borderId="3" fillId="6" fontId="60" numFmtId="167" xfId="0" applyAlignment="1" applyBorder="1" applyFont="1" applyNumberFormat="1">
      <alignment horizontal="right" shrinkToFit="0" wrapText="1"/>
    </xf>
    <xf borderId="20" fillId="33" fontId="63" numFmtId="167" xfId="0" applyAlignment="1" applyBorder="1" applyFont="1" applyNumberFormat="1">
      <alignment horizontal="center" shrinkToFit="0" vertical="bottom" wrapText="1"/>
    </xf>
    <xf borderId="29" fillId="2" fontId="31" numFmtId="167" xfId="0" applyAlignment="1" applyBorder="1" applyFont="1" applyNumberFormat="1">
      <alignment vertical="center"/>
    </xf>
    <xf borderId="0" fillId="8" fontId="61" numFmtId="167" xfId="0" applyAlignment="1" applyFont="1" applyNumberFormat="1">
      <alignment horizontal="right" vertical="bottom"/>
    </xf>
    <xf borderId="13" fillId="29" fontId="10" numFmtId="0" xfId="0" applyAlignment="1" applyBorder="1" applyFont="1">
      <alignment horizontal="center" readingOrder="0" textRotation="90" vertical="center"/>
    </xf>
    <xf borderId="13" fillId="8" fontId="11" numFmtId="165" xfId="0" applyAlignment="1" applyBorder="1" applyFont="1" applyNumberFormat="1">
      <alignment horizontal="center" readingOrder="0"/>
    </xf>
    <xf borderId="30" fillId="0" fontId="33" numFmtId="0" xfId="0" applyAlignment="1" applyBorder="1" applyFont="1">
      <alignment readingOrder="0" shrinkToFit="0" vertical="center" wrapText="1"/>
    </xf>
    <xf borderId="20" fillId="16" fontId="64" numFmtId="0" xfId="0" applyAlignment="1" applyBorder="1" applyFont="1">
      <alignment horizontal="center" readingOrder="0" vertical="bottom"/>
    </xf>
    <xf borderId="24" fillId="0" fontId="28" numFmtId="167" xfId="0" applyAlignment="1" applyBorder="1" applyFont="1" applyNumberFormat="1">
      <alignment horizontal="right" readingOrder="0" vertical="bottom"/>
    </xf>
    <xf borderId="13" fillId="8" fontId="11" numFmtId="165" xfId="0" applyAlignment="1" applyBorder="1" applyFont="1" applyNumberFormat="1">
      <alignment horizontal="center" readingOrder="0" vertical="center"/>
    </xf>
    <xf borderId="13" fillId="8" fontId="11" numFmtId="165" xfId="0" applyAlignment="1" applyBorder="1" applyFont="1" applyNumberFormat="1">
      <alignment horizontal="center" vertical="center"/>
    </xf>
    <xf borderId="20" fillId="16" fontId="64" numFmtId="0" xfId="0" applyAlignment="1" applyBorder="1" applyFont="1">
      <alignment horizontal="right" readingOrder="0" vertical="bottom"/>
    </xf>
    <xf borderId="29" fillId="29" fontId="10" numFmtId="167" xfId="0" applyAlignment="1" applyBorder="1" applyFont="1" applyNumberFormat="1">
      <alignment horizontal="center" textRotation="90" vertical="center"/>
    </xf>
    <xf borderId="31" fillId="0" fontId="33" numFmtId="167" xfId="0" applyAlignment="1" applyBorder="1" applyFont="1" applyNumberFormat="1">
      <alignment readingOrder="0" shrinkToFit="0" wrapText="1"/>
    </xf>
    <xf borderId="24" fillId="0" fontId="28" numFmtId="167" xfId="0" applyAlignment="1" applyBorder="1" applyFont="1" applyNumberFormat="1">
      <alignment horizontal="right" vertical="bottom"/>
    </xf>
    <xf borderId="20" fillId="16" fontId="64" numFmtId="0" xfId="0" applyAlignment="1" applyBorder="1" applyFont="1">
      <alignment horizontal="center" readingOrder="0" vertical="center"/>
    </xf>
    <xf borderId="13" fillId="8" fontId="11" numFmtId="165" xfId="0" applyAlignment="1" applyBorder="1" applyFont="1" applyNumberFormat="1">
      <alignment horizontal="center"/>
    </xf>
    <xf borderId="31" fillId="0" fontId="33" numFmtId="167" xfId="0" applyAlignment="1" applyBorder="1" applyFont="1" applyNumberFormat="1">
      <alignment shrinkToFit="0" wrapText="1"/>
    </xf>
    <xf borderId="20" fillId="16" fontId="31" numFmtId="167" xfId="0" applyAlignment="1" applyBorder="1" applyFont="1" applyNumberFormat="1">
      <alignment vertical="bottom"/>
    </xf>
    <xf borderId="0" fillId="0" fontId="28" numFmtId="167" xfId="0" applyAlignment="1" applyFont="1" applyNumberFormat="1">
      <alignment horizontal="right" readingOrder="0" vertical="bottom"/>
    </xf>
    <xf borderId="13" fillId="0" fontId="5" numFmtId="0" xfId="0" applyBorder="1" applyFont="1"/>
    <xf borderId="31" fillId="0" fontId="33" numFmtId="0" xfId="0" applyAlignment="1" applyBorder="1" applyFont="1">
      <alignment readingOrder="0" shrinkToFit="0" vertical="bottom" wrapText="1"/>
    </xf>
    <xf borderId="31" fillId="0" fontId="33" numFmtId="0" xfId="0" applyAlignment="1" applyBorder="1" applyFont="1">
      <alignment readingOrder="0" shrinkToFit="0" vertical="center" wrapText="1"/>
    </xf>
    <xf borderId="29" fillId="0" fontId="5" numFmtId="0" xfId="0" applyBorder="1" applyFont="1"/>
    <xf borderId="13" fillId="8" fontId="11" numFmtId="0" xfId="0" applyAlignment="1" applyBorder="1" applyFont="1">
      <alignment horizontal="center" readingOrder="0" vertical="center"/>
    </xf>
    <xf borderId="31" fillId="0" fontId="33" numFmtId="0" xfId="0" applyAlignment="1" applyBorder="1" applyFont="1">
      <alignment horizontal="center" readingOrder="0" shrinkToFit="0" vertical="center" wrapText="1"/>
    </xf>
    <xf borderId="24" fillId="0" fontId="28" numFmtId="167" xfId="0" applyAlignment="1" applyBorder="1" applyFont="1" applyNumberFormat="1">
      <alignment horizontal="right" readingOrder="0" vertical="center"/>
    </xf>
    <xf borderId="30" fillId="0" fontId="33" numFmtId="167" xfId="0" applyAlignment="1" applyBorder="1" applyFont="1" applyNumberFormat="1">
      <alignment shrinkToFit="0" vertical="bottom" wrapText="1"/>
    </xf>
    <xf borderId="32" fillId="0" fontId="28" numFmtId="167" xfId="0" applyAlignment="1" applyBorder="1" applyFont="1" applyNumberFormat="1">
      <alignment horizontal="right" vertical="bottom"/>
    </xf>
    <xf borderId="32" fillId="0" fontId="28" numFmtId="167" xfId="0" applyAlignment="1" applyBorder="1" applyFont="1" applyNumberFormat="1">
      <alignment horizontal="right" readingOrder="0" vertical="bottom"/>
    </xf>
    <xf borderId="31" fillId="0" fontId="33" numFmtId="0" xfId="0" applyAlignment="1" applyBorder="1" applyFont="1">
      <alignment horizontal="left" readingOrder="0" shrinkToFit="0" vertical="center" wrapText="1"/>
    </xf>
    <xf borderId="0" fillId="8" fontId="11" numFmtId="165" xfId="0" applyAlignment="1" applyFont="1" applyNumberFormat="1">
      <alignment horizontal="center"/>
    </xf>
    <xf borderId="3" fillId="6" fontId="60" numFmtId="0" xfId="0" applyAlignment="1" applyBorder="1" applyFont="1">
      <alignment horizontal="right" readingOrder="0" shrinkToFit="0" vertical="bottom" wrapText="1"/>
    </xf>
    <xf borderId="3" fillId="10" fontId="60" numFmtId="0" xfId="0" applyAlignment="1" applyBorder="1" applyFont="1">
      <alignment horizontal="right" readingOrder="0" shrinkToFit="0" vertical="bottom" wrapText="1"/>
    </xf>
    <xf borderId="3" fillId="10" fontId="60" numFmtId="0" xfId="0" applyAlignment="1" applyBorder="1" applyFont="1">
      <alignment horizontal="right" readingOrder="0" shrinkToFit="0" vertical="center" wrapText="1"/>
    </xf>
    <xf borderId="3" fillId="6" fontId="60" numFmtId="167" xfId="0" applyAlignment="1" applyBorder="1" applyFont="1" applyNumberFormat="1">
      <alignment horizontal="center" shrinkToFit="0" vertical="bottom" wrapText="1"/>
    </xf>
    <xf borderId="3" fillId="10" fontId="60" numFmtId="167" xfId="0" applyAlignment="1" applyBorder="1" applyFont="1" applyNumberFormat="1">
      <alignment horizontal="right" shrinkToFit="0" wrapText="1"/>
    </xf>
    <xf borderId="3" fillId="6" fontId="60" numFmtId="167" xfId="0" applyAlignment="1" applyBorder="1" applyFont="1" applyNumberFormat="1">
      <alignment horizontal="right" shrinkToFit="0" vertical="bottom" wrapText="1"/>
    </xf>
    <xf borderId="31" fillId="0" fontId="33" numFmtId="167" xfId="0" applyAlignment="1" applyBorder="1" applyFont="1" applyNumberFormat="1">
      <alignment readingOrder="0" shrinkToFit="0" vertical="center" wrapText="1"/>
    </xf>
    <xf borderId="32" fillId="0" fontId="28" numFmtId="167" xfId="0" applyAlignment="1" applyBorder="1" applyFont="1" applyNumberFormat="1">
      <alignment horizontal="right" readingOrder="0" vertical="center"/>
    </xf>
    <xf borderId="32" fillId="0" fontId="28" numFmtId="167" xfId="0" applyAlignment="1" applyBorder="1" applyFont="1" applyNumberFormat="1">
      <alignment horizontal="center" readingOrder="0" vertical="center"/>
    </xf>
    <xf borderId="20" fillId="16" fontId="64" numFmtId="0" xfId="0" applyAlignment="1" applyBorder="1" applyFont="1">
      <alignment horizontal="right" readingOrder="0" vertical="center"/>
    </xf>
    <xf borderId="24" fillId="0" fontId="28" numFmtId="167" xfId="0" applyAlignment="1" applyBorder="1" applyFont="1" applyNumberFormat="1">
      <alignment horizontal="right" vertical="center"/>
    </xf>
    <xf borderId="31" fillId="0" fontId="33" numFmtId="167" xfId="0" applyAlignment="1" applyBorder="1" applyFont="1" applyNumberFormat="1">
      <alignment shrinkToFit="0" vertical="center" wrapText="1"/>
    </xf>
    <xf borderId="20" fillId="16" fontId="31" numFmtId="167" xfId="0" applyAlignment="1" applyBorder="1" applyFont="1" applyNumberFormat="1">
      <alignment vertical="center"/>
    </xf>
    <xf borderId="0" fillId="0" fontId="28" numFmtId="167" xfId="0" applyAlignment="1" applyFont="1" applyNumberFormat="1">
      <alignment horizontal="right" readingOrder="0" vertical="center"/>
    </xf>
    <xf borderId="32" fillId="0" fontId="28" numFmtId="167" xfId="0" applyAlignment="1" applyBorder="1" applyFont="1" applyNumberFormat="1">
      <alignment horizontal="center" readingOrder="0" vertical="bottom"/>
    </xf>
    <xf borderId="31" fillId="0" fontId="33" numFmtId="167" xfId="0" applyAlignment="1" applyBorder="1" applyFont="1" applyNumberFormat="1">
      <alignment readingOrder="0" shrinkToFit="0" vertical="bottom" wrapText="1"/>
    </xf>
    <xf borderId="31" fillId="0" fontId="33" numFmtId="167" xfId="0" applyAlignment="1" applyBorder="1" applyFont="1" applyNumberFormat="1">
      <alignment shrinkToFit="0" vertical="bottom" wrapText="1"/>
    </xf>
    <xf borderId="24" fillId="0" fontId="28" numFmtId="167" xfId="0" applyAlignment="1" applyBorder="1" applyFont="1" applyNumberFormat="1">
      <alignment horizontal="right"/>
    </xf>
    <xf borderId="13" fillId="8" fontId="11" numFmtId="167" xfId="0" applyAlignment="1" applyBorder="1" applyFont="1" applyNumberFormat="1">
      <alignment horizontal="center"/>
    </xf>
    <xf borderId="31" fillId="0" fontId="33" numFmtId="167" xfId="0" applyAlignment="1" applyBorder="1" applyFont="1" applyNumberFormat="1">
      <alignment horizontal="center" shrinkToFit="0" wrapText="1"/>
    </xf>
    <xf borderId="31" fillId="0" fontId="33" numFmtId="167" xfId="0" applyAlignment="1" applyBorder="1" applyFont="1" applyNumberFormat="1">
      <alignment horizontal="center" readingOrder="0" shrinkToFit="0" wrapText="1"/>
    </xf>
    <xf borderId="24" fillId="0" fontId="28" numFmtId="167" xfId="0" applyAlignment="1" applyBorder="1" applyFont="1" applyNumberFormat="1">
      <alignment horizontal="right" readingOrder="0"/>
    </xf>
    <xf borderId="31" fillId="0" fontId="33" numFmtId="167" xfId="0" applyAlignment="1" applyBorder="1" applyFont="1" applyNumberFormat="1">
      <alignment horizontal="left" readingOrder="0" shrinkToFit="0" wrapText="1"/>
    </xf>
    <xf borderId="20" fillId="16" fontId="31" numFmtId="167" xfId="0" applyAlignment="1" applyBorder="1" applyFont="1" applyNumberFormat="1">
      <alignment horizontal="center" vertical="bottom"/>
    </xf>
    <xf borderId="0" fillId="6" fontId="60" numFmtId="0" xfId="0" applyAlignment="1" applyFont="1">
      <alignment horizontal="right" shrinkToFit="0" vertical="bottom" wrapText="1"/>
    </xf>
    <xf borderId="0" fillId="6" fontId="60" numFmtId="0" xfId="0" applyAlignment="1" applyFont="1">
      <alignment horizontal="right" shrinkToFit="0" vertical="center" wrapText="1"/>
    </xf>
    <xf borderId="0" fillId="6" fontId="60" numFmtId="167" xfId="0" applyAlignment="1" applyFont="1" applyNumberFormat="1">
      <alignment horizontal="right" shrinkToFit="0" wrapText="1"/>
    </xf>
    <xf borderId="31" fillId="0" fontId="33" numFmtId="0" xfId="0" applyAlignment="1" applyBorder="1" applyFont="1">
      <alignment shrinkToFit="0" vertical="bottom" wrapText="1"/>
    </xf>
    <xf borderId="20" fillId="16" fontId="64" numFmtId="0" xfId="0" applyAlignment="1" applyBorder="1" applyFont="1">
      <alignment horizontal="right" vertical="bottom"/>
    </xf>
    <xf borderId="24" fillId="0" fontId="31" numFmtId="167" xfId="0" applyAlignment="1" applyBorder="1" applyFont="1" applyNumberFormat="1">
      <alignment vertical="bottom"/>
    </xf>
    <xf borderId="30" fillId="0" fontId="33" numFmtId="0" xfId="0" applyAlignment="1" applyBorder="1" applyFont="1">
      <alignment shrinkToFit="0" vertical="bottom" wrapText="1"/>
    </xf>
    <xf borderId="30" fillId="0" fontId="33" numFmtId="0" xfId="0" applyAlignment="1" applyBorder="1" applyFont="1">
      <alignment shrinkToFit="0" vertical="center" wrapText="1"/>
    </xf>
    <xf borderId="0" fillId="16" fontId="33" numFmtId="0" xfId="0" applyAlignment="1" applyFont="1">
      <alignment horizontal="left" readingOrder="0"/>
    </xf>
    <xf borderId="0" fillId="16" fontId="33" numFmtId="167" xfId="0" applyAlignment="1" applyFont="1" applyNumberFormat="1">
      <alignment horizontal="left" readingOrder="0"/>
    </xf>
    <xf borderId="30" fillId="0" fontId="33" numFmtId="0" xfId="0" applyAlignment="1" applyBorder="1" applyFont="1">
      <alignment shrinkToFit="0" wrapText="1"/>
    </xf>
    <xf borderId="24" fillId="16" fontId="65" numFmtId="167" xfId="0" applyAlignment="1" applyBorder="1" applyFont="1" applyNumberFormat="1">
      <alignment horizontal="right" readingOrder="0"/>
    </xf>
    <xf borderId="33" fillId="8" fontId="11" numFmtId="165" xfId="0" applyAlignment="1" applyBorder="1" applyFont="1" applyNumberFormat="1">
      <alignment horizontal="center" vertical="bottom"/>
    </xf>
    <xf borderId="33" fillId="8" fontId="11" numFmtId="165" xfId="0" applyAlignment="1" applyBorder="1" applyFont="1" applyNumberFormat="1">
      <alignment horizontal="center" readingOrder="0" vertical="center"/>
    </xf>
    <xf borderId="20" fillId="16" fontId="64" numFmtId="0" xfId="0" applyAlignment="1" applyBorder="1" applyFont="1">
      <alignment horizontal="center" vertical="bottom"/>
    </xf>
    <xf borderId="31" fillId="0" fontId="31" numFmtId="167" xfId="0" applyBorder="1" applyFont="1" applyNumberFormat="1"/>
    <xf borderId="24" fillId="0" fontId="31" numFmtId="167" xfId="0" applyAlignment="1" applyBorder="1" applyFont="1" applyNumberFormat="1">
      <alignment horizontal="right" vertical="bottom"/>
    </xf>
    <xf borderId="13" fillId="8" fontId="11" numFmtId="165" xfId="0" applyAlignment="1" applyBorder="1" applyFont="1" applyNumberFormat="1">
      <alignment horizontal="left" readingOrder="0" vertical="center"/>
    </xf>
    <xf borderId="24" fillId="0" fontId="28" numFmtId="167" xfId="0" applyAlignment="1" applyBorder="1" applyFont="1" applyNumberFormat="1">
      <alignment horizontal="left" readingOrder="0" vertical="center"/>
    </xf>
    <xf borderId="13" fillId="8" fontId="11" numFmtId="165" xfId="0" applyBorder="1" applyFont="1" applyNumberFormat="1"/>
    <xf borderId="0" fillId="0" fontId="28" numFmtId="167" xfId="0" applyAlignment="1" applyFont="1" applyNumberFormat="1">
      <alignment horizontal="left" readingOrder="0" vertical="center"/>
    </xf>
    <xf borderId="20" fillId="16" fontId="31" numFmtId="167" xfId="0" applyAlignment="1" applyBorder="1" applyFont="1" applyNumberFormat="1">
      <alignment readingOrder="0" vertical="bottom"/>
    </xf>
    <xf borderId="20" fillId="16" fontId="64" numFmtId="0" xfId="0" applyAlignment="1" applyBorder="1" applyFont="1">
      <alignment horizontal="left" vertical="center"/>
    </xf>
    <xf borderId="31" fillId="16" fontId="33" numFmtId="0" xfId="0" applyAlignment="1" applyBorder="1" applyFont="1">
      <alignment horizontal="left" readingOrder="0" shrinkToFit="0" vertical="center" wrapText="1"/>
    </xf>
    <xf borderId="24" fillId="16" fontId="28" numFmtId="167" xfId="0" applyAlignment="1" applyBorder="1" applyFont="1" applyNumberFormat="1">
      <alignment horizontal="left" readingOrder="0" vertical="center"/>
    </xf>
    <xf borderId="13" fillId="0" fontId="33" numFmtId="0" xfId="0" applyAlignment="1" applyBorder="1" applyFont="1">
      <alignment horizontal="left" readingOrder="0" shrinkToFit="0" vertical="center" wrapText="1"/>
    </xf>
    <xf borderId="17" fillId="16" fontId="64" numFmtId="0" xfId="0" applyAlignment="1" applyBorder="1" applyFont="1">
      <alignment horizontal="left" vertical="center"/>
    </xf>
    <xf borderId="17" fillId="0" fontId="28" numFmtId="167" xfId="0" applyAlignment="1" applyBorder="1" applyFont="1" applyNumberFormat="1">
      <alignment horizontal="left" readingOrder="0" vertical="center"/>
    </xf>
    <xf borderId="13" fillId="16" fontId="33" numFmtId="0" xfId="0" applyAlignment="1" applyBorder="1" applyFont="1">
      <alignment horizontal="left" readingOrder="0" shrinkToFit="0" vertical="center" wrapText="1"/>
    </xf>
    <xf borderId="17" fillId="16" fontId="28" numFmtId="167" xfId="0" applyAlignment="1" applyBorder="1" applyFont="1" applyNumberFormat="1">
      <alignment horizontal="left" readingOrder="0" vertical="center"/>
    </xf>
    <xf borderId="13" fillId="8" fontId="11" numFmtId="0" xfId="0" applyAlignment="1" applyBorder="1" applyFont="1">
      <alignment horizontal="center"/>
    </xf>
    <xf borderId="31" fillId="0" fontId="33" numFmtId="0" xfId="0" applyAlignment="1" applyBorder="1" applyFont="1">
      <alignment horizontal="center" shrinkToFit="0" wrapText="1"/>
    </xf>
    <xf borderId="20" fillId="16" fontId="31" numFmtId="0" xfId="0" applyAlignment="1" applyBorder="1" applyFont="1">
      <alignment vertical="bottom"/>
    </xf>
    <xf borderId="0" fillId="0" fontId="66" numFmtId="0" xfId="0" applyAlignment="1" applyFont="1">
      <alignment horizontal="left" readingOrder="0" vertical="center"/>
    </xf>
    <xf borderId="0" fillId="2" fontId="31" numFmtId="0" xfId="0" applyAlignment="1" applyFont="1">
      <alignment horizontal="center" vertical="center"/>
    </xf>
    <xf borderId="0" fillId="2" fontId="31" numFmtId="0" xfId="0" applyAlignment="1" applyFont="1">
      <alignment vertical="bottom"/>
    </xf>
    <xf borderId="0" fillId="2" fontId="31" numFmtId="0" xfId="0" applyAlignment="1" applyFont="1">
      <alignment horizontal="center" vertical="bottom"/>
    </xf>
    <xf borderId="0" fillId="2" fontId="31" numFmtId="0" xfId="0" applyAlignment="1" applyFont="1">
      <alignment horizontal="right" vertical="bottom"/>
    </xf>
    <xf borderId="0" fillId="2" fontId="31" numFmtId="0" xfId="0" applyAlignment="1" applyFont="1">
      <alignment vertical="center"/>
    </xf>
    <xf borderId="0" fillId="2" fontId="31" numFmtId="0" xfId="0" applyFont="1"/>
    <xf borderId="13" fillId="24" fontId="4" numFmtId="0" xfId="0" applyAlignment="1" applyBorder="1" applyFont="1">
      <alignment horizontal="center" readingOrder="0" shrinkToFit="0" textRotation="90" vertical="center" wrapText="1"/>
    </xf>
    <xf borderId="24" fillId="0" fontId="28" numFmtId="167" xfId="0" applyAlignment="1" applyBorder="1" applyFont="1" applyNumberFormat="1">
      <alignment horizontal="center" readingOrder="0" vertical="center"/>
    </xf>
    <xf borderId="20" fillId="16" fontId="64" numFmtId="0" xfId="0" applyAlignment="1" applyBorder="1" applyFont="1">
      <alignment horizontal="right" vertical="center"/>
    </xf>
    <xf borderId="29" fillId="24" fontId="4" numFmtId="167" xfId="0" applyAlignment="1" applyBorder="1" applyFont="1" applyNumberFormat="1">
      <alignment horizontal="center" shrinkToFit="0" textRotation="90" vertical="center" wrapText="1"/>
    </xf>
    <xf borderId="13" fillId="8" fontId="11" numFmtId="174" xfId="0" applyAlignment="1" applyBorder="1" applyFont="1" applyNumberFormat="1">
      <alignment horizontal="center" readingOrder="0"/>
    </xf>
    <xf borderId="0" fillId="0" fontId="28" numFmtId="167" xfId="0" applyAlignment="1" applyFont="1" applyNumberFormat="1">
      <alignment horizontal="center" readingOrder="0" vertical="center"/>
    </xf>
    <xf borderId="33" fillId="8" fontId="11" numFmtId="165" xfId="0" applyAlignment="1" applyBorder="1" applyFont="1" applyNumberFormat="1">
      <alignment horizontal="center" readingOrder="0"/>
    </xf>
    <xf borderId="32" fillId="0" fontId="28" numFmtId="167" xfId="0" applyAlignment="1" applyBorder="1" applyFont="1" applyNumberFormat="1">
      <alignment horizontal="center" readingOrder="0"/>
    </xf>
    <xf borderId="34" fillId="0" fontId="33" numFmtId="0" xfId="0" applyAlignment="1" applyBorder="1" applyFont="1">
      <alignment horizontal="center" readingOrder="0" shrinkToFit="0" wrapText="1"/>
    </xf>
    <xf borderId="32" fillId="0" fontId="28" numFmtId="167" xfId="0" applyAlignment="1" applyBorder="1" applyFont="1" applyNumberFormat="1">
      <alignment horizontal="right" readingOrder="0"/>
    </xf>
    <xf borderId="24" fillId="0" fontId="31" numFmtId="167" xfId="0" applyBorder="1" applyFont="1" applyNumberFormat="1"/>
    <xf borderId="33" fillId="8" fontId="11" numFmtId="165" xfId="0" applyAlignment="1" applyBorder="1" applyFont="1" applyNumberFormat="1">
      <alignment readingOrder="0"/>
    </xf>
    <xf borderId="34" fillId="0" fontId="33" numFmtId="0" xfId="0" applyAlignment="1" applyBorder="1" applyFont="1">
      <alignment horizontal="left" readingOrder="0" shrinkToFit="0" wrapText="1"/>
    </xf>
    <xf borderId="16" fillId="16" fontId="31" numFmtId="0" xfId="0" applyAlignment="1" applyBorder="1" applyFont="1">
      <alignment horizontal="center" readingOrder="0"/>
    </xf>
    <xf borderId="13" fillId="8" fontId="31" numFmtId="165" xfId="0" applyAlignment="1" applyBorder="1" applyFont="1" applyNumberFormat="1">
      <alignment vertical="bottom"/>
    </xf>
    <xf borderId="24" fillId="0" fontId="28" numFmtId="167" xfId="0" applyAlignment="1" applyBorder="1" applyFont="1" applyNumberFormat="1">
      <alignment horizontal="center" readingOrder="0" vertical="bottom"/>
    </xf>
    <xf borderId="13" fillId="0" fontId="11" numFmtId="165" xfId="0" applyAlignment="1" applyBorder="1" applyFont="1" applyNumberFormat="1">
      <alignment horizontal="left" readingOrder="0" vertical="center"/>
    </xf>
    <xf borderId="31" fillId="0" fontId="33" numFmtId="0" xfId="0" applyAlignment="1" applyBorder="1" applyFont="1">
      <alignment horizontal="left" readingOrder="0" shrinkToFit="0" vertical="bottom" wrapText="1"/>
    </xf>
    <xf borderId="13" fillId="8" fontId="31" numFmtId="165" xfId="0" applyAlignment="1" applyBorder="1" applyFont="1" applyNumberFormat="1">
      <alignment horizontal="center" vertical="bottom"/>
    </xf>
    <xf borderId="31" fillId="0" fontId="33" numFmtId="0" xfId="0" applyAlignment="1" applyBorder="1" applyFont="1">
      <alignment shrinkToFit="0" wrapText="1"/>
    </xf>
    <xf borderId="20" fillId="16" fontId="31" numFmtId="0" xfId="0" applyAlignment="1" applyBorder="1" applyFont="1">
      <alignment horizontal="center" vertical="bottom"/>
    </xf>
    <xf borderId="0" fillId="0" fontId="67" numFmtId="0" xfId="0" applyAlignment="1" applyFont="1">
      <alignment horizontal="center" readingOrder="0" shrinkToFit="0" vertical="center" wrapText="1"/>
    </xf>
    <xf borderId="3" fillId="0" fontId="5" numFmtId="0" xfId="0" applyBorder="1" applyFont="1"/>
    <xf borderId="0" fillId="6" fontId="31" numFmtId="167" xfId="0" applyAlignment="1" applyFont="1" applyNumberFormat="1">
      <alignment horizontal="center" vertical="bottom"/>
    </xf>
    <xf borderId="0" fillId="6" fontId="31" numFmtId="167" xfId="0" applyAlignment="1" applyFont="1" applyNumberFormat="1">
      <alignment vertical="bottom"/>
    </xf>
    <xf borderId="13" fillId="0" fontId="11" numFmtId="165" xfId="0" applyAlignment="1" applyBorder="1" applyFont="1" applyNumberFormat="1">
      <alignment horizontal="center" readingOrder="0"/>
    </xf>
    <xf borderId="31" fillId="0" fontId="33" numFmtId="0" xfId="0" applyAlignment="1" applyBorder="1" applyFont="1">
      <alignment readingOrder="0" shrinkToFit="0" wrapText="1"/>
    </xf>
    <xf borderId="13" fillId="0" fontId="11" numFmtId="165" xfId="0" applyAlignment="1" applyBorder="1" applyFont="1" applyNumberFormat="1">
      <alignment readingOrder="0"/>
    </xf>
    <xf borderId="13" fillId="0" fontId="11" numFmtId="165" xfId="0" applyBorder="1" applyFont="1" applyNumberFormat="1"/>
    <xf borderId="29" fillId="2" fontId="31" numFmtId="0" xfId="0" applyAlignment="1" applyBorder="1" applyFont="1">
      <alignment horizontal="center" vertical="center"/>
    </xf>
    <xf borderId="3" fillId="6" fontId="60" numFmtId="0" xfId="0" applyAlignment="1" applyBorder="1" applyFont="1">
      <alignment horizontal="center" shrinkToFit="0" vertical="bottom" wrapText="1"/>
    </xf>
    <xf borderId="0" fillId="6" fontId="60" numFmtId="0" xfId="0" applyAlignment="1" applyFont="1">
      <alignment horizontal="right" shrinkToFit="0" wrapText="1"/>
    </xf>
    <xf borderId="20" fillId="33" fontId="63" numFmtId="0" xfId="0" applyAlignment="1" applyBorder="1" applyFont="1">
      <alignment horizontal="right" shrinkToFit="0" vertical="bottom" wrapText="1"/>
    </xf>
    <xf borderId="20" fillId="33" fontId="63" numFmtId="0" xfId="0" applyAlignment="1" applyBorder="1" applyFont="1">
      <alignment horizontal="center" shrinkToFit="0" vertical="bottom" wrapText="1"/>
    </xf>
    <xf borderId="35" fillId="34" fontId="11" numFmtId="0" xfId="0" applyAlignment="1" applyBorder="1" applyFill="1" applyFont="1">
      <alignment horizontal="center" readingOrder="0" vertical="center"/>
    </xf>
    <xf borderId="35" fillId="0" fontId="5" numFmtId="0" xfId="0" applyBorder="1" applyFont="1"/>
    <xf borderId="24" fillId="34" fontId="11" numFmtId="0" xfId="0" applyAlignment="1" applyBorder="1" applyFont="1">
      <alignment horizontal="center" readingOrder="0" vertical="center"/>
    </xf>
    <xf borderId="13" fillId="24" fontId="4" numFmtId="0" xfId="0" applyAlignment="1" applyBorder="1" applyFont="1">
      <alignment horizontal="center" shrinkToFit="0" textRotation="90" vertical="center" wrapText="1"/>
    </xf>
    <xf borderId="35" fillId="34" fontId="11" numFmtId="0" xfId="0" applyAlignment="1" applyBorder="1" applyFont="1">
      <alignment horizontal="center"/>
    </xf>
    <xf borderId="35" fillId="34" fontId="11" numFmtId="0" xfId="0" applyAlignment="1" applyBorder="1" applyFont="1">
      <alignment horizontal="right"/>
    </xf>
    <xf borderId="36" fillId="0" fontId="28" numFmtId="167" xfId="0" applyAlignment="1" applyBorder="1" applyFont="1" applyNumberFormat="1">
      <alignment horizontal="right" readingOrder="0"/>
    </xf>
    <xf borderId="35" fillId="0" fontId="31" numFmtId="167" xfId="0" applyAlignment="1" applyBorder="1" applyFont="1" applyNumberFormat="1">
      <alignment readingOrder="0" vertical="bottom"/>
    </xf>
    <xf borderId="37" fillId="8" fontId="11" numFmtId="165" xfId="0" applyAlignment="1" applyBorder="1" applyFont="1" applyNumberFormat="1">
      <alignment horizontal="center" readingOrder="0" vertical="bottom"/>
    </xf>
    <xf borderId="38" fillId="0" fontId="33" numFmtId="0" xfId="0" applyAlignment="1" applyBorder="1" applyFont="1">
      <alignment shrinkToFit="0" vertical="bottom" wrapText="1"/>
    </xf>
    <xf borderId="35" fillId="0" fontId="31" numFmtId="167" xfId="0" applyAlignment="1" applyBorder="1" applyFont="1" applyNumberFormat="1">
      <alignment vertical="bottom"/>
    </xf>
    <xf borderId="39" fillId="0" fontId="28" numFmtId="167" xfId="0" applyAlignment="1" applyBorder="1" applyFont="1" applyNumberFormat="1">
      <alignment horizontal="right" readingOrder="0" vertical="center"/>
    </xf>
    <xf borderId="31" fillId="0" fontId="33" numFmtId="0" xfId="0" applyAlignment="1" applyBorder="1" applyFont="1">
      <alignment shrinkToFit="0" wrapText="1"/>
    </xf>
    <xf borderId="20" fillId="16" fontId="31" numFmtId="0" xfId="0" applyAlignment="1" applyBorder="1" applyFont="1">
      <alignment vertical="bottom"/>
    </xf>
    <xf borderId="38" fillId="0" fontId="33" numFmtId="0" xfId="0" applyAlignment="1" applyBorder="1" applyFont="1">
      <alignment readingOrder="0" shrinkToFit="0" vertical="bottom" wrapText="1"/>
    </xf>
    <xf borderId="20" fillId="16" fontId="31" numFmtId="0" xfId="0" applyAlignment="1" applyBorder="1" applyFont="1">
      <alignment horizontal="center" vertical="bottom"/>
    </xf>
    <xf borderId="24" fillId="0" fontId="31" numFmtId="167" xfId="0" applyAlignment="1" applyBorder="1" applyFont="1" applyNumberFormat="1">
      <alignment readingOrder="0" vertical="bottom"/>
    </xf>
    <xf borderId="24" fillId="0" fontId="28" numFmtId="167" xfId="0" applyAlignment="1" applyBorder="1" applyFont="1" applyNumberFormat="1">
      <alignment horizontal="center" vertical="bottom"/>
    </xf>
    <xf borderId="13" fillId="8" fontId="11" numFmtId="167" xfId="0" applyAlignment="1" applyBorder="1" applyFont="1" applyNumberFormat="1">
      <alignment horizontal="center" vertical="bottom"/>
    </xf>
    <xf borderId="24" fillId="34" fontId="31" numFmtId="0" xfId="0" applyBorder="1" applyFont="1"/>
    <xf borderId="24" fillId="34" fontId="31" numFmtId="0" xfId="0" applyAlignment="1" applyBorder="1" applyFont="1">
      <alignment horizontal="right"/>
    </xf>
    <xf borderId="31" fillId="0" fontId="31" numFmtId="167" xfId="0" applyAlignment="1" applyBorder="1" applyFont="1" applyNumberFormat="1">
      <alignment vertical="bottom"/>
    </xf>
    <xf borderId="34" fillId="0" fontId="33" numFmtId="0" xfId="0" applyAlignment="1" applyBorder="1" applyFont="1">
      <alignment shrinkToFit="0" vertical="bottom" wrapText="1"/>
    </xf>
    <xf borderId="38" fillId="8" fontId="11" numFmtId="165" xfId="0" applyAlignment="1" applyBorder="1" applyFont="1" applyNumberFormat="1">
      <alignment horizontal="center" readingOrder="0" vertical="bottom"/>
    </xf>
    <xf borderId="29" fillId="2" fontId="31" numFmtId="0" xfId="0" applyAlignment="1" applyBorder="1" applyFont="1">
      <alignment horizontal="center" vertical="center"/>
    </xf>
    <xf borderId="3" fillId="6" fontId="60" numFmtId="0" xfId="0" applyAlignment="1" applyBorder="1" applyFont="1">
      <alignment horizontal="center" shrinkToFit="0" vertical="bottom" wrapText="1"/>
    </xf>
    <xf borderId="0" fillId="6" fontId="60" numFmtId="0" xfId="0" applyAlignment="1" applyFont="1">
      <alignment horizontal="right" shrinkToFit="0" wrapText="1"/>
    </xf>
    <xf borderId="20" fillId="33" fontId="63" numFmtId="0" xfId="0" applyAlignment="1" applyBorder="1" applyFont="1">
      <alignment horizontal="right" shrinkToFit="0" vertical="bottom" wrapText="1"/>
    </xf>
    <xf borderId="3" fillId="6" fontId="60" numFmtId="0" xfId="0" applyAlignment="1" applyBorder="1" applyFont="1">
      <alignment horizontal="right" shrinkToFit="0" vertical="bottom" wrapText="1"/>
    </xf>
    <xf borderId="20" fillId="33" fontId="63" numFmtId="0" xfId="0" applyAlignment="1" applyBorder="1" applyFont="1">
      <alignment horizontal="center" shrinkToFit="0" vertical="bottom" wrapText="1"/>
    </xf>
    <xf borderId="13" fillId="29" fontId="10" numFmtId="0" xfId="0" applyAlignment="1" applyBorder="1" applyFont="1">
      <alignment horizontal="center" readingOrder="0" shrinkToFit="0" textRotation="90" vertical="center" wrapText="1"/>
    </xf>
    <xf borderId="13" fillId="8" fontId="11" numFmtId="165" xfId="0" applyAlignment="1" applyBorder="1" applyFont="1" applyNumberFormat="1">
      <alignment horizontal="left" readingOrder="0" shrinkToFit="0" vertical="center" wrapText="1"/>
    </xf>
    <xf borderId="20" fillId="0" fontId="64" numFmtId="0" xfId="0" applyAlignment="1" applyBorder="1" applyFont="1">
      <alignment horizontal="right" readingOrder="0" vertical="bottom"/>
    </xf>
    <xf borderId="13" fillId="0" fontId="11" numFmtId="165" xfId="0" applyAlignment="1" applyBorder="1" applyFont="1" applyNumberFormat="1">
      <alignment horizontal="left" readingOrder="0" shrinkToFit="0" vertical="center" wrapText="1"/>
    </xf>
    <xf borderId="29" fillId="29" fontId="10" numFmtId="0" xfId="0" applyAlignment="1" applyBorder="1" applyFont="1">
      <alignment horizontal="center" shrinkToFit="0" textRotation="90" vertical="center" wrapText="1"/>
    </xf>
    <xf borderId="13" fillId="8" fontId="31" numFmtId="165" xfId="0" applyAlignment="1" applyBorder="1" applyFont="1" applyNumberFormat="1">
      <alignment readingOrder="0"/>
    </xf>
    <xf borderId="29" fillId="29" fontId="10" numFmtId="167" xfId="0" applyAlignment="1" applyBorder="1" applyFont="1" applyNumberFormat="1">
      <alignment horizontal="center" shrinkToFit="0" textRotation="90" vertical="center" wrapText="1"/>
    </xf>
    <xf borderId="13" fillId="8" fontId="31" numFmtId="165" xfId="0" applyBorder="1" applyFont="1" applyNumberFormat="1"/>
    <xf borderId="20" fillId="0" fontId="31" numFmtId="167" xfId="0" applyAlignment="1" applyBorder="1" applyFont="1" applyNumberFormat="1">
      <alignment vertical="bottom"/>
    </xf>
    <xf borderId="0" fillId="0" fontId="68" numFmtId="0" xfId="0" applyAlignment="1" applyFont="1">
      <alignment horizontal="center"/>
    </xf>
    <xf borderId="13" fillId="8" fontId="31" numFmtId="165" xfId="0" applyAlignment="1" applyBorder="1" applyFont="1" applyNumberFormat="1">
      <alignment horizontal="center"/>
    </xf>
    <xf borderId="0" fillId="6" fontId="60" numFmtId="0" xfId="0" applyAlignment="1" applyFont="1">
      <alignment horizontal="center" shrinkToFit="0" wrapText="1"/>
    </xf>
    <xf borderId="24" fillId="10" fontId="61" numFmtId="167" xfId="0" applyAlignment="1" applyBorder="1" applyFont="1" applyNumberFormat="1">
      <alignment horizontal="right" readingOrder="0" vertical="bottom"/>
    </xf>
    <xf borderId="13" fillId="8" fontId="31" numFmtId="165" xfId="0" applyAlignment="1" applyBorder="1" applyFont="1" applyNumberFormat="1">
      <alignment horizontal="center" readingOrder="0" vertical="bottom"/>
    </xf>
    <xf borderId="13" fillId="8" fontId="31" numFmtId="165" xfId="0" applyAlignment="1" applyBorder="1" applyFont="1" applyNumberFormat="1">
      <alignment readingOrder="0" vertical="bottom"/>
    </xf>
    <xf borderId="35" fillId="0" fontId="31" numFmtId="167" xfId="0" applyAlignment="1" applyBorder="1" applyFont="1" applyNumberFormat="1">
      <alignment horizontal="right" vertical="bottom"/>
    </xf>
    <xf borderId="24" fillId="0" fontId="69" numFmtId="167" xfId="0" applyAlignment="1" applyBorder="1" applyFont="1" applyNumberFormat="1">
      <alignment horizontal="right" vertical="bottom"/>
    </xf>
    <xf borderId="24" fillId="0" fontId="57" numFmtId="167" xfId="0" applyAlignment="1" applyBorder="1" applyFont="1" applyNumberFormat="1">
      <alignment horizontal="right" readingOrder="0" vertical="bottom"/>
    </xf>
    <xf borderId="35" fillId="34" fontId="11" numFmtId="0" xfId="0" applyAlignment="1" applyBorder="1" applyFont="1">
      <alignment horizontal="center" readingOrder="0"/>
    </xf>
    <xf borderId="24" fillId="0" fontId="70" numFmtId="167" xfId="0" applyAlignment="1" applyBorder="1" applyFont="1" applyNumberFormat="1">
      <alignment horizontal="right" readingOrder="0" vertical="bottom"/>
    </xf>
    <xf borderId="0" fillId="8" fontId="27" numFmtId="0" xfId="0" applyAlignment="1" applyFont="1">
      <alignment horizontal="center" readingOrder="0" shrinkToFit="0" textRotation="90" vertical="center" wrapText="1"/>
    </xf>
    <xf borderId="0" fillId="0" fontId="1" numFmtId="0" xfId="0" applyAlignment="1" applyFont="1">
      <alignment horizontal="right" vertical="bottom"/>
    </xf>
    <xf borderId="0" fillId="0" fontId="1" numFmtId="0" xfId="0" applyAlignment="1" applyFont="1">
      <alignment shrinkToFit="0" wrapText="1"/>
    </xf>
    <xf borderId="0" fillId="8" fontId="27" numFmtId="0" xfId="0" applyAlignment="1" applyFont="1">
      <alignment horizontal="center" shrinkToFit="0" textRotation="90" vertical="center" wrapText="0"/>
    </xf>
    <xf borderId="0" fillId="8" fontId="27" numFmtId="0" xfId="0" applyAlignment="1" applyFont="1">
      <alignment horizontal="center" shrinkToFit="0" textRotation="90" wrapText="0"/>
    </xf>
    <xf borderId="0" fillId="16" fontId="64" numFmtId="0" xfId="0" applyAlignment="1" applyFont="1">
      <alignment horizontal="center" vertical="bottom"/>
    </xf>
    <xf borderId="0" fillId="8" fontId="60" numFmtId="0" xfId="0" applyAlignment="1" applyFont="1">
      <alignment shrinkToFit="0" vertical="center" wrapText="1"/>
    </xf>
    <xf borderId="0" fillId="8" fontId="31" numFmtId="0" xfId="0" applyAlignment="1" applyFont="1">
      <alignment horizontal="center" vertical="center"/>
    </xf>
    <xf borderId="24" fillId="8" fontId="61" numFmtId="167" xfId="0" applyAlignment="1" applyBorder="1" applyFont="1" applyNumberFormat="1">
      <alignment horizontal="center" vertical="center"/>
    </xf>
    <xf borderId="28" fillId="20" fontId="31" numFmtId="167" xfId="0" applyAlignment="1" applyBorder="1" applyFont="1" applyNumberFormat="1">
      <alignment vertical="center"/>
    </xf>
    <xf borderId="0" fillId="8" fontId="60" numFmtId="0" xfId="0" applyAlignment="1" applyFont="1">
      <alignment readingOrder="0" shrinkToFit="0" vertical="center" wrapText="1"/>
    </xf>
    <xf borderId="3" fillId="6" fontId="60" numFmtId="0" xfId="0" applyAlignment="1" applyBorder="1" applyFont="1">
      <alignment horizontal="center" readingOrder="0" shrinkToFit="0" vertical="bottom" wrapText="1"/>
    </xf>
    <xf borderId="0" fillId="6" fontId="60" numFmtId="0" xfId="0" applyAlignment="1" applyFont="1">
      <alignment horizontal="center" readingOrder="0" shrinkToFit="0" vertical="bottom" wrapText="1"/>
    </xf>
    <xf borderId="24" fillId="10" fontId="61" numFmtId="167" xfId="0" applyAlignment="1" applyBorder="1" applyFont="1" applyNumberFormat="1">
      <alignment horizontal="center" vertical="bottom"/>
    </xf>
    <xf borderId="29" fillId="20" fontId="31" numFmtId="167" xfId="0" applyAlignment="1" applyBorder="1" applyFont="1" applyNumberFormat="1">
      <alignment vertical="center"/>
    </xf>
    <xf borderId="0" fillId="0" fontId="33" numFmtId="167" xfId="0" applyAlignment="1" applyFont="1" applyNumberFormat="1">
      <alignment readingOrder="0" shrinkToFit="0" wrapText="1"/>
    </xf>
    <xf borderId="29" fillId="20" fontId="10" numFmtId="167" xfId="0" applyAlignment="1" applyBorder="1" applyFont="1" applyNumberFormat="1">
      <alignment horizontal="center" textRotation="90" vertical="center"/>
    </xf>
    <xf borderId="30" fillId="0" fontId="33" numFmtId="167" xfId="0" applyAlignment="1" applyBorder="1" applyFont="1" applyNumberFormat="1">
      <alignment readingOrder="0" shrinkToFit="0" vertical="bottom" wrapText="1"/>
    </xf>
    <xf borderId="0" fillId="0" fontId="33" numFmtId="167" xfId="0" applyAlignment="1" applyFont="1" applyNumberFormat="1">
      <alignment readingOrder="0" shrinkToFit="0" vertical="bottom" wrapText="1"/>
    </xf>
    <xf borderId="24" fillId="19" fontId="28" numFmtId="167" xfId="0" applyAlignment="1" applyBorder="1" applyFont="1" applyNumberFormat="1">
      <alignment horizontal="center" readingOrder="0" vertical="bottom"/>
    </xf>
    <xf borderId="0" fillId="6" fontId="60" numFmtId="167" xfId="0" applyAlignment="1" applyFont="1" applyNumberFormat="1">
      <alignment horizontal="center" readingOrder="0" shrinkToFit="0" wrapText="1"/>
    </xf>
    <xf borderId="0" fillId="0" fontId="1" numFmtId="167" xfId="0" applyFont="1" applyNumberFormat="1"/>
    <xf borderId="0" fillId="0" fontId="1" numFmtId="167" xfId="0" applyAlignment="1" applyFont="1" applyNumberFormat="1">
      <alignment horizontal="center"/>
    </xf>
    <xf borderId="31" fillId="0" fontId="33" numFmtId="167" xfId="0" applyAlignment="1" applyBorder="1" applyFont="1" applyNumberFormat="1">
      <alignment horizontal="left" shrinkToFit="0" wrapText="1"/>
    </xf>
    <xf borderId="0" fillId="0" fontId="1" numFmtId="170" xfId="0" applyFont="1" applyNumberFormat="1"/>
    <xf borderId="0" fillId="0" fontId="71" numFmtId="167" xfId="0" applyFont="1" applyNumberFormat="1"/>
    <xf borderId="40" fillId="0" fontId="72" numFmtId="164" xfId="0" applyAlignment="1" applyBorder="1" applyFont="1" applyNumberFormat="1">
      <alignment horizontal="center" vertical="bottom"/>
    </xf>
    <xf borderId="35" fillId="0" fontId="28" numFmtId="167" xfId="0" applyAlignment="1" applyBorder="1" applyFont="1" applyNumberFormat="1">
      <alignment horizontal="center" readingOrder="0" vertical="bottom"/>
    </xf>
    <xf borderId="0" fillId="29" fontId="10" numFmtId="0" xfId="0" applyAlignment="1" applyFont="1">
      <alignment horizontal="center" readingOrder="0" textRotation="90" vertical="center"/>
    </xf>
    <xf borderId="0" fillId="16" fontId="64" numFmtId="0" xfId="0" applyAlignment="1" applyFont="1">
      <alignment horizontal="center" readingOrder="0" vertical="center"/>
    </xf>
    <xf borderId="0" fillId="0" fontId="33" numFmtId="167" xfId="0" applyAlignment="1" applyFont="1" applyNumberFormat="1">
      <alignment horizontal="left" shrinkToFit="0" wrapText="1"/>
    </xf>
    <xf borderId="0" fillId="0" fontId="28" numFmtId="167" xfId="0" applyAlignment="1" applyFont="1" applyNumberFormat="1">
      <alignment horizontal="center" readingOrder="0" vertical="bottom"/>
    </xf>
    <xf borderId="0" fillId="29" fontId="10" numFmtId="167" xfId="0" applyAlignment="1" applyFont="1" applyNumberFormat="1">
      <alignment horizontal="center" textRotation="90" vertical="center"/>
    </xf>
    <xf borderId="0" fillId="20" fontId="10" numFmtId="167" xfId="0" applyAlignment="1" applyFont="1" applyNumberFormat="1">
      <alignment horizontal="center" textRotation="90" vertical="center"/>
    </xf>
    <xf borderId="0" fillId="20" fontId="31" numFmtId="0" xfId="0" applyAlignment="1" applyFont="1">
      <alignment vertical="center"/>
    </xf>
    <xf borderId="0" fillId="0" fontId="33" numFmtId="167" xfId="0" applyAlignment="1" applyFont="1" applyNumberFormat="1">
      <alignment horizontal="center" readingOrder="0" shrinkToFit="0" wrapText="1"/>
    </xf>
    <xf borderId="24" fillId="0" fontId="28" numFmtId="167" xfId="0" applyAlignment="1" applyBorder="1" applyFont="1" applyNumberFormat="1">
      <alignment horizontal="center" readingOrder="0"/>
    </xf>
    <xf borderId="29" fillId="20" fontId="4" numFmtId="167" xfId="0" applyAlignment="1" applyBorder="1" applyFont="1" applyNumberFormat="1">
      <alignment horizontal="center" shrinkToFit="0" textRotation="90" vertical="center" wrapText="1"/>
    </xf>
    <xf borderId="0" fillId="8" fontId="11" numFmtId="165" xfId="0" applyAlignment="1" applyFont="1" applyNumberFormat="1">
      <alignment horizontal="center" readingOrder="0"/>
    </xf>
    <xf borderId="0" fillId="0" fontId="33" numFmtId="0" xfId="0" applyAlignment="1" applyFont="1">
      <alignment horizontal="center" readingOrder="0" shrinkToFit="0" wrapText="1"/>
    </xf>
    <xf borderId="0" fillId="0" fontId="33" numFmtId="167" xfId="0" applyAlignment="1" applyFont="1" applyNumberFormat="1">
      <alignment horizontal="center" shrinkToFit="0" wrapText="1"/>
    </xf>
    <xf borderId="0" fillId="0" fontId="33" numFmtId="0" xfId="0" applyAlignment="1" applyFont="1">
      <alignment horizontal="center" shrinkToFit="0" wrapText="1"/>
    </xf>
    <xf borderId="24" fillId="0" fontId="28" numFmtId="167" xfId="0" applyAlignment="1" applyBorder="1" applyFont="1" applyNumberFormat="1">
      <alignment horizontal="center"/>
    </xf>
    <xf borderId="31" fillId="0" fontId="33" numFmtId="0" xfId="0" applyAlignment="1" applyBorder="1" applyFont="1">
      <alignment horizontal="center" readingOrder="0" shrinkToFit="0" wrapText="1"/>
    </xf>
    <xf borderId="0" fillId="6" fontId="60" numFmtId="0" xfId="0" applyAlignment="1" applyFont="1">
      <alignment horizontal="center" readingOrder="0" shrinkToFit="0" wrapText="1"/>
    </xf>
    <xf borderId="35" fillId="34" fontId="11" numFmtId="167" xfId="0" applyAlignment="1" applyBorder="1" applyFont="1" applyNumberFormat="1">
      <alignment horizontal="center"/>
    </xf>
    <xf borderId="13" fillId="20" fontId="4" numFmtId="0" xfId="0" applyAlignment="1" applyBorder="1" applyFont="1">
      <alignment horizontal="center" shrinkToFit="0" textRotation="90" vertical="center" wrapText="1"/>
    </xf>
    <xf borderId="37" fillId="8" fontId="11" numFmtId="165" xfId="0" applyAlignment="1" applyBorder="1" applyFont="1" applyNumberFormat="1">
      <alignment horizontal="left" readingOrder="0" vertical="bottom"/>
    </xf>
    <xf borderId="38" fillId="0" fontId="33" numFmtId="0" xfId="0" applyAlignment="1" applyBorder="1" applyFont="1">
      <alignment horizontal="left" shrinkToFit="0" vertical="bottom" wrapText="1"/>
    </xf>
    <xf borderId="0" fillId="0" fontId="33" numFmtId="0" xfId="0" applyAlignment="1" applyFont="1">
      <alignment horizontal="left" shrinkToFit="0" vertical="bottom" wrapText="1"/>
    </xf>
    <xf borderId="38" fillId="0" fontId="33" numFmtId="0" xfId="0" applyAlignment="1" applyBorder="1" applyFont="1">
      <alignment horizontal="left" readingOrder="0" shrinkToFit="0" vertical="bottom" wrapText="1"/>
    </xf>
    <xf borderId="32" fillId="0" fontId="28" numFmtId="167" xfId="0" applyAlignment="1" applyBorder="1" applyFont="1" applyNumberFormat="1">
      <alignment horizontal="center" vertical="bottom"/>
    </xf>
    <xf borderId="37" fillId="8" fontId="11" numFmtId="0" xfId="0" applyAlignment="1" applyBorder="1" applyFont="1">
      <alignment horizontal="left" readingOrder="0" vertical="bottom"/>
    </xf>
    <xf borderId="0" fillId="0" fontId="33" numFmtId="0" xfId="0" applyAlignment="1" applyFont="1">
      <alignment horizontal="left" readingOrder="0" shrinkToFit="0" vertical="bottom" wrapText="1"/>
    </xf>
    <xf borderId="31" fillId="0" fontId="33" numFmtId="0" xfId="0" applyAlignment="1" applyBorder="1" applyFont="1">
      <alignment horizontal="left" readingOrder="0" shrinkToFit="0" wrapText="1"/>
    </xf>
    <xf borderId="0" fillId="0" fontId="33" numFmtId="0" xfId="0" applyAlignment="1" applyFont="1">
      <alignment horizontal="left" readingOrder="0" shrinkToFit="0" wrapText="1"/>
    </xf>
    <xf borderId="0" fillId="8" fontId="11" numFmtId="165" xfId="0" applyAlignment="1" applyFont="1" applyNumberFormat="1">
      <alignment horizontal="left" readingOrder="0" vertical="bottom"/>
    </xf>
    <xf borderId="35" fillId="0" fontId="33" numFmtId="0" xfId="0" applyAlignment="1" applyBorder="1" applyFont="1">
      <alignment horizontal="left" readingOrder="0" shrinkToFit="0" wrapText="1"/>
    </xf>
    <xf borderId="0" fillId="16" fontId="31" numFmtId="0" xfId="0" applyAlignment="1" applyFont="1">
      <alignment horizontal="center" vertical="bottom"/>
    </xf>
    <xf borderId="35" fillId="0" fontId="28" numFmtId="167" xfId="0" applyAlignment="1" applyBorder="1" applyFont="1" applyNumberFormat="1">
      <alignment horizontal="center" vertical="bottom"/>
    </xf>
    <xf borderId="0" fillId="0" fontId="1" numFmtId="0" xfId="0" applyAlignment="1" applyFont="1">
      <alignment horizontal="left" readingOrder="0"/>
    </xf>
    <xf borderId="13" fillId="8" fontId="31" numFmtId="165" xfId="0" applyAlignment="1" applyBorder="1" applyFont="1" applyNumberFormat="1">
      <alignment horizontal="left" vertical="bottom"/>
    </xf>
    <xf borderId="31" fillId="0" fontId="33" numFmtId="0" xfId="0" applyAlignment="1" applyBorder="1" applyFont="1">
      <alignment horizontal="left" shrinkToFit="0" wrapText="1"/>
    </xf>
    <xf borderId="0" fillId="0" fontId="33" numFmtId="0" xfId="0" applyAlignment="1" applyFont="1">
      <alignment horizontal="left" shrinkToFit="0" wrapText="1"/>
    </xf>
    <xf borderId="0" fillId="8" fontId="31" numFmtId="165" xfId="0" applyAlignment="1" applyFont="1" applyNumberFormat="1">
      <alignment horizontal="left" vertical="bottom"/>
    </xf>
    <xf borderId="35" fillId="0" fontId="33" numFmtId="0" xfId="0" applyAlignment="1" applyBorder="1" applyFont="1">
      <alignment horizontal="left" shrinkToFit="0" wrapText="1"/>
    </xf>
    <xf borderId="34" fillId="0" fontId="33" numFmtId="0" xfId="0" applyAlignment="1" applyBorder="1" applyFont="1">
      <alignment horizontal="left" readingOrder="0" shrinkToFit="0" vertical="bottom" wrapText="1"/>
    </xf>
    <xf borderId="38" fillId="8" fontId="11" numFmtId="165" xfId="0" applyAlignment="1" applyBorder="1" applyFont="1" applyNumberFormat="1">
      <alignment horizontal="left" readingOrder="0" vertical="bottom"/>
    </xf>
    <xf borderId="35" fillId="10" fontId="16" numFmtId="0" xfId="0" applyAlignment="1" applyBorder="1" applyFont="1">
      <alignment horizontal="center"/>
    </xf>
    <xf borderId="35" fillId="10" fontId="6" numFmtId="0" xfId="0" applyAlignment="1" applyBorder="1" applyFont="1">
      <alignment horizontal="center" readingOrder="0"/>
    </xf>
    <xf borderId="0" fillId="10" fontId="6" numFmtId="0" xfId="0" applyAlignment="1" applyFont="1">
      <alignment horizontal="center" readingOrder="0"/>
    </xf>
    <xf borderId="24" fillId="10" fontId="20" numFmtId="167" xfId="0" applyAlignment="1" applyBorder="1" applyFont="1" applyNumberFormat="1">
      <alignment horizontal="center" readingOrder="0" vertical="bottom"/>
    </xf>
    <xf borderId="0" fillId="34" fontId="11" numFmtId="0" xfId="0" applyAlignment="1" applyFont="1">
      <alignment horizontal="center"/>
    </xf>
    <xf borderId="35" fillId="34" fontId="6" numFmtId="0" xfId="0" applyAlignment="1" applyBorder="1" applyFont="1">
      <alignment horizontal="center"/>
    </xf>
    <xf borderId="0" fillId="0" fontId="1" numFmtId="0" xfId="0" applyAlignment="1" applyFont="1">
      <alignment horizontal="left" readingOrder="0"/>
    </xf>
    <xf borderId="0" fillId="0" fontId="1" numFmtId="164" xfId="0" applyAlignment="1" applyFont="1" applyNumberFormat="1">
      <alignment horizontal="center"/>
    </xf>
    <xf borderId="0" fillId="16" fontId="1" numFmtId="0" xfId="0" applyAlignment="1" applyFont="1">
      <alignment horizontal="left" readingOrder="0"/>
    </xf>
    <xf borderId="0" fillId="16" fontId="1" numFmtId="164" xfId="0" applyAlignment="1" applyFont="1" applyNumberFormat="1">
      <alignment horizontal="center"/>
    </xf>
    <xf borderId="0" fillId="0" fontId="1" numFmtId="0" xfId="0" applyAlignment="1" applyFont="1">
      <alignment readingOrder="0"/>
    </xf>
    <xf borderId="0" fillId="35" fontId="1" numFmtId="0" xfId="0" applyAlignment="1" applyFill="1" applyFont="1">
      <alignment readingOrder="0"/>
    </xf>
    <xf borderId="0" fillId="35" fontId="1" numFmtId="164" xfId="0" applyAlignment="1" applyFont="1" applyNumberFormat="1">
      <alignment horizontal="center"/>
    </xf>
    <xf borderId="35" fillId="16" fontId="5" numFmtId="0" xfId="0" applyBorder="1" applyFont="1"/>
    <xf borderId="0" fillId="16" fontId="1" numFmtId="0" xfId="0" applyAlignment="1" applyFont="1">
      <alignment readingOrder="0"/>
    </xf>
    <xf borderId="35" fillId="35" fontId="5" numFmtId="0" xfId="0" applyBorder="1" applyFont="1"/>
    <xf borderId="0" fillId="20" fontId="1" numFmtId="0" xfId="0" applyAlignment="1" applyFont="1">
      <alignment vertical="center"/>
    </xf>
    <xf borderId="0" fillId="34" fontId="16" numFmtId="0" xfId="0" applyAlignment="1" applyFont="1">
      <alignment horizontal="center" readingOrder="0" shrinkToFit="0" textRotation="0" vertical="center" wrapText="1"/>
    </xf>
    <xf borderId="0" fillId="0" fontId="1" numFmtId="0" xfId="0" applyAlignment="1" applyFont="1">
      <alignment horizontal="left" vertical="center"/>
    </xf>
    <xf borderId="0" fillId="0" fontId="1" numFmtId="0" xfId="0" applyAlignment="1" applyFont="1">
      <alignment horizontal="left"/>
    </xf>
    <xf borderId="0" fillId="20" fontId="1" numFmtId="0" xfId="0" applyAlignment="1" applyFont="1">
      <alignment horizontal="left" vertical="center"/>
    </xf>
    <xf borderId="0" fillId="35" fontId="1" numFmtId="0" xfId="0" applyAlignment="1" applyFont="1">
      <alignment horizontal="left" readingOrder="0"/>
    </xf>
    <xf borderId="0" fillId="0" fontId="31" numFmtId="0" xfId="0" applyAlignment="1" applyFont="1">
      <alignment horizontal="center"/>
    </xf>
    <xf borderId="0" fillId="0" fontId="1" numFmtId="0" xfId="0" applyAlignment="1" applyFont="1">
      <alignment horizontal="center" vertical="bottom"/>
    </xf>
    <xf borderId="0" fillId="0" fontId="33" numFmtId="167" xfId="0" applyAlignment="1" applyFont="1" applyNumberFormat="1">
      <alignment shrinkToFit="0" vertical="bottom" wrapText="1"/>
    </xf>
    <xf borderId="0" fillId="0" fontId="33" numFmtId="167" xfId="0" applyAlignment="1" applyFont="1" applyNumberFormat="1">
      <alignment readingOrder="0" shrinkToFit="0" vertical="center" wrapText="1"/>
    </xf>
    <xf borderId="0" fillId="0" fontId="33" numFmtId="167" xfId="0" applyAlignment="1" applyFont="1" applyNumberFormat="1">
      <alignment horizontal="left" readingOrder="0" shrinkToFit="0" wrapText="1"/>
    </xf>
    <xf borderId="13" fillId="2" fontId="26" numFmtId="0" xfId="0" applyAlignment="1" applyBorder="1" applyFont="1">
      <alignment horizontal="center" vertical="center"/>
    </xf>
    <xf borderId="29" fillId="2" fontId="26" numFmtId="0" xfId="0" applyAlignment="1" applyBorder="1" applyFont="1">
      <alignment horizontal="center" vertical="center"/>
    </xf>
    <xf borderId="29" fillId="2" fontId="26" numFmtId="167" xfId="0" applyAlignment="1" applyBorder="1" applyFont="1" applyNumberFormat="1">
      <alignment vertical="center"/>
    </xf>
    <xf borderId="29" fillId="20" fontId="26" numFmtId="167" xfId="0" applyAlignment="1" applyBorder="1" applyFont="1" applyNumberFormat="1">
      <alignment vertical="center"/>
    </xf>
    <xf borderId="0" fillId="0" fontId="73" numFmtId="170" xfId="0" applyAlignment="1" applyFont="1" applyNumberFormat="1">
      <alignment vertical="bottom"/>
    </xf>
    <xf borderId="0" fillId="0" fontId="73" numFmtId="0" xfId="0" applyAlignment="1" applyFont="1">
      <alignment vertical="bottom"/>
    </xf>
    <xf borderId="0" fillId="0" fontId="73" numFmtId="164" xfId="0" applyAlignment="1" applyFont="1" applyNumberFormat="1">
      <alignment vertical="bottom"/>
    </xf>
    <xf borderId="29" fillId="20" fontId="10" numFmtId="167" xfId="0" applyAlignment="1" applyBorder="1" applyFont="1" applyNumberFormat="1">
      <alignment horizontal="center" shrinkToFit="0" textRotation="90" vertical="center" wrapText="1"/>
    </xf>
    <xf borderId="0" fillId="0" fontId="73" numFmtId="0" xfId="0" applyAlignment="1" applyFont="1">
      <alignment vertical="bottom"/>
    </xf>
    <xf borderId="0" fillId="29" fontId="10" numFmtId="0" xfId="0" applyAlignment="1" applyFont="1">
      <alignment horizontal="center" readingOrder="0" shrinkToFit="0" textRotation="90" vertical="center" wrapText="1"/>
    </xf>
    <xf borderId="0" fillId="8" fontId="31" numFmtId="165" xfId="0" applyFont="1" applyNumberFormat="1"/>
    <xf borderId="0" fillId="0" fontId="33" numFmtId="0" xfId="0" applyAlignment="1" applyFont="1">
      <alignment shrinkToFit="0" wrapText="1"/>
    </xf>
    <xf borderId="0" fillId="0" fontId="28" numFmtId="167" xfId="0" applyAlignment="1" applyFont="1" applyNumberFormat="1">
      <alignment horizontal="center"/>
    </xf>
    <xf borderId="0" fillId="29" fontId="10" numFmtId="0" xfId="0" applyAlignment="1" applyFont="1">
      <alignment horizontal="center" shrinkToFit="0" textRotation="90" vertical="center" wrapText="1"/>
    </xf>
    <xf borderId="0" fillId="29" fontId="10" numFmtId="167" xfId="0" applyAlignment="1" applyFont="1" applyNumberFormat="1">
      <alignment horizontal="center" shrinkToFit="0" textRotation="90" vertical="center" wrapText="1"/>
    </xf>
    <xf borderId="0" fillId="20" fontId="10" numFmtId="167" xfId="0" applyAlignment="1" applyFont="1" applyNumberFormat="1">
      <alignment horizontal="center" shrinkToFit="0" textRotation="90" vertical="center" wrapText="1"/>
    </xf>
    <xf borderId="0" fillId="0" fontId="73" numFmtId="168" xfId="0" applyAlignment="1" applyFont="1" applyNumberFormat="1">
      <alignment vertical="bottom"/>
    </xf>
    <xf borderId="0" fillId="36" fontId="73" numFmtId="0" xfId="0" applyAlignment="1" applyFill="1" applyFont="1">
      <alignment vertical="bottom"/>
    </xf>
    <xf borderId="0" fillId="0" fontId="74" numFmtId="0" xfId="0" applyAlignment="1" applyFont="1">
      <alignment vertical="bottom"/>
    </xf>
    <xf borderId="0" fillId="0" fontId="75" numFmtId="0" xfId="0" applyAlignment="1" applyFont="1">
      <alignment vertical="bottom"/>
    </xf>
    <xf borderId="11" fillId="26" fontId="76" numFmtId="0" xfId="0" applyAlignment="1" applyBorder="1" applyFont="1">
      <alignment horizontal="center" vertical="bottom"/>
    </xf>
    <xf borderId="11" fillId="26" fontId="3" numFmtId="164" xfId="0" applyAlignment="1" applyBorder="1" applyFont="1" applyNumberFormat="1">
      <alignment horizontal="center" vertical="bottom"/>
    </xf>
    <xf borderId="41" fillId="26" fontId="3" numFmtId="0" xfId="0" applyAlignment="1" applyBorder="1" applyFont="1">
      <alignment horizontal="center" shrinkToFit="0" vertical="bottom" wrapText="1"/>
    </xf>
    <xf borderId="41" fillId="26" fontId="3" numFmtId="3" xfId="0" applyAlignment="1" applyBorder="1" applyFont="1" applyNumberFormat="1">
      <alignment horizontal="center" shrinkToFit="0" vertical="bottom" wrapText="1"/>
    </xf>
    <xf borderId="41" fillId="26" fontId="3" numFmtId="164" xfId="0" applyAlignment="1" applyBorder="1" applyFont="1" applyNumberFormat="1">
      <alignment horizontal="center" vertical="bottom"/>
    </xf>
    <xf borderId="41" fillId="26" fontId="3" numFmtId="164" xfId="0" applyAlignment="1" applyBorder="1" applyFont="1" applyNumberFormat="1">
      <alignment horizontal="center" readingOrder="0" vertical="bottom"/>
    </xf>
    <xf borderId="11" fillId="26" fontId="76" numFmtId="164" xfId="0" applyAlignment="1" applyBorder="1" applyFont="1" applyNumberFormat="1">
      <alignment horizontal="center" vertical="bottom"/>
    </xf>
    <xf borderId="11" fillId="26" fontId="76" numFmtId="164" xfId="0" applyAlignment="1" applyBorder="1" applyFont="1" applyNumberFormat="1">
      <alignment horizontal="center" readingOrder="0" vertical="bottom"/>
    </xf>
    <xf borderId="11" fillId="34" fontId="31" numFmtId="165" xfId="0" applyAlignment="1" applyBorder="1" applyFont="1" applyNumberFormat="1">
      <alignment horizontal="center" readingOrder="0" vertical="bottom"/>
    </xf>
    <xf borderId="11" fillId="35" fontId="31" numFmtId="164" xfId="0" applyAlignment="1" applyBorder="1" applyFont="1" applyNumberFormat="1">
      <alignment horizontal="center" readingOrder="0" vertical="bottom"/>
    </xf>
    <xf borderId="11" fillId="35" fontId="31" numFmtId="0" xfId="0" applyAlignment="1" applyBorder="1" applyFont="1">
      <alignment horizontal="center" readingOrder="0" vertical="bottom"/>
    </xf>
    <xf borderId="11" fillId="35" fontId="31" numFmtId="3" xfId="0" applyAlignment="1" applyBorder="1" applyFont="1" applyNumberFormat="1">
      <alignment horizontal="center" readingOrder="0" vertical="bottom"/>
    </xf>
    <xf borderId="11" fillId="35" fontId="31" numFmtId="0" xfId="0" applyAlignment="1" applyBorder="1" applyFont="1">
      <alignment horizontal="center" vertical="bottom"/>
    </xf>
    <xf borderId="11" fillId="16" fontId="31" numFmtId="0" xfId="0" applyAlignment="1" applyBorder="1" applyFont="1">
      <alignment horizontal="center" readingOrder="0" vertical="bottom"/>
    </xf>
    <xf borderId="11" fillId="16" fontId="31" numFmtId="3" xfId="0" applyAlignment="1" applyBorder="1" applyFont="1" applyNumberFormat="1">
      <alignment horizontal="center" readingOrder="0" vertical="bottom"/>
    </xf>
    <xf borderId="11" fillId="16" fontId="31" numFmtId="164" xfId="0" applyAlignment="1" applyBorder="1" applyFont="1" applyNumberFormat="1">
      <alignment horizontal="center" readingOrder="0" vertical="bottom"/>
    </xf>
    <xf borderId="11" fillId="16" fontId="31" numFmtId="0" xfId="0" applyAlignment="1" applyBorder="1" applyFont="1">
      <alignment horizontal="center" vertical="bottom"/>
    </xf>
    <xf borderId="11" fillId="16" fontId="31" numFmtId="3" xfId="0" applyAlignment="1" applyBorder="1" applyFont="1" applyNumberFormat="1">
      <alignment horizontal="center" vertical="bottom"/>
    </xf>
    <xf borderId="11" fillId="35" fontId="31" numFmtId="3" xfId="0" applyAlignment="1" applyBorder="1" applyFont="1" applyNumberFormat="1">
      <alignment horizontal="center" vertical="bottom"/>
    </xf>
    <xf borderId="11" fillId="35" fontId="31" numFmtId="164" xfId="0" applyAlignment="1" applyBorder="1" applyFont="1" applyNumberFormat="1">
      <alignment horizontal="center" vertical="bottom"/>
    </xf>
    <xf borderId="11" fillId="16" fontId="31" numFmtId="164" xfId="0" applyAlignment="1" applyBorder="1" applyFont="1" applyNumberFormat="1">
      <alignment horizontal="center" vertical="bottom"/>
    </xf>
    <xf borderId="11" fillId="7" fontId="77" numFmtId="0" xfId="0" applyAlignment="1" applyBorder="1" applyFont="1">
      <alignment horizontal="center" vertical="center"/>
    </xf>
    <xf borderId="11" fillId="7" fontId="20" numFmtId="164" xfId="0" applyAlignment="1" applyBorder="1" applyFont="1" applyNumberFormat="1">
      <alignment horizontal="center" vertical="center"/>
    </xf>
    <xf borderId="11" fillId="7" fontId="20" numFmtId="0" xfId="0" applyAlignment="1" applyBorder="1" applyFont="1">
      <alignment horizontal="center" vertical="center"/>
    </xf>
    <xf borderId="11" fillId="7" fontId="20" numFmtId="3" xfId="0" applyAlignment="1" applyBorder="1" applyFont="1" applyNumberFormat="1">
      <alignment horizontal="center" vertical="center"/>
    </xf>
    <xf borderId="11" fillId="7" fontId="77" numFmtId="164" xfId="0" applyAlignment="1" applyBorder="1" applyFont="1" applyNumberFormat="1">
      <alignment horizontal="center" vertical="center"/>
    </xf>
    <xf borderId="0" fillId="16" fontId="16" numFmtId="0" xfId="0" applyAlignment="1" applyFont="1">
      <alignment horizontal="center" vertical="center"/>
    </xf>
    <xf borderId="0" fillId="14" fontId="24" numFmtId="0" xfId="0" applyAlignment="1" applyFont="1">
      <alignment horizontal="center"/>
    </xf>
    <xf borderId="0" fillId="35" fontId="16" numFmtId="0" xfId="0" applyAlignment="1" applyFont="1">
      <alignment vertical="bottom"/>
    </xf>
    <xf borderId="11" fillId="26" fontId="76" numFmtId="0" xfId="0" applyAlignment="1" applyBorder="1" applyFont="1">
      <alignment horizontal="center" vertical="bottom"/>
    </xf>
    <xf borderId="41" fillId="26" fontId="3" numFmtId="0" xfId="0" applyAlignment="1" applyBorder="1" applyFont="1">
      <alignment horizontal="center" shrinkToFit="0" vertical="bottom" wrapText="1"/>
    </xf>
    <xf borderId="0" fillId="16" fontId="16" numFmtId="0" xfId="0" applyAlignment="1" applyFont="1">
      <alignment vertical="bottom"/>
    </xf>
    <xf borderId="11" fillId="34" fontId="31" numFmtId="174" xfId="0" applyAlignment="1" applyBorder="1" applyFont="1" applyNumberFormat="1">
      <alignment horizontal="center" readingOrder="0" vertical="bottom"/>
    </xf>
    <xf borderId="11" fillId="35" fontId="31" numFmtId="165" xfId="0" applyAlignment="1" applyBorder="1" applyFont="1" applyNumberFormat="1">
      <alignment horizontal="center" readingOrder="0" vertical="bottom"/>
    </xf>
    <xf borderId="11" fillId="16" fontId="31" numFmtId="165" xfId="0" applyAlignment="1" applyBorder="1" applyFont="1" applyNumberFormat="1">
      <alignment horizontal="center" vertical="bottom"/>
    </xf>
    <xf borderId="11" fillId="35" fontId="31" numFmtId="165" xfId="0" applyAlignment="1" applyBorder="1" applyFont="1" applyNumberFormat="1">
      <alignment horizontal="center" vertical="bottom"/>
    </xf>
    <xf borderId="11" fillId="35" fontId="31" numFmtId="164" xfId="0" applyAlignment="1" applyBorder="1" applyFont="1" applyNumberFormat="1">
      <alignment horizontal="center" vertical="bottom"/>
    </xf>
    <xf borderId="11" fillId="35" fontId="31" numFmtId="3" xfId="0" applyAlignment="1" applyBorder="1" applyFont="1" applyNumberFormat="1">
      <alignment horizontal="center" vertical="bottom"/>
    </xf>
    <xf borderId="11" fillId="16" fontId="31" numFmtId="0" xfId="0" applyAlignment="1" applyBorder="1" applyFont="1">
      <alignment horizontal="center" vertical="bottom"/>
    </xf>
    <xf borderId="11" fillId="35" fontId="31" numFmtId="0" xfId="0" applyAlignment="1" applyBorder="1" applyFont="1">
      <alignment horizontal="center" vertical="bottom"/>
    </xf>
    <xf borderId="11" fillId="7" fontId="76" numFmtId="0" xfId="0" applyAlignment="1" applyBorder="1" applyFont="1">
      <alignment horizontal="center" vertical="bottom"/>
    </xf>
    <xf borderId="11" fillId="7" fontId="3" numFmtId="164" xfId="0" applyAlignment="1" applyBorder="1" applyFont="1" applyNumberFormat="1">
      <alignment horizontal="center" vertical="bottom"/>
    </xf>
    <xf borderId="11" fillId="7" fontId="3" numFmtId="3" xfId="0" applyAlignment="1" applyBorder="1" applyFont="1" applyNumberFormat="1">
      <alignment horizontal="center" vertical="bottom"/>
    </xf>
    <xf borderId="11" fillId="7" fontId="76" numFmtId="164" xfId="0" applyAlignment="1" applyBorder="1" applyFont="1" applyNumberFormat="1">
      <alignment horizontal="center" vertical="bottom"/>
    </xf>
    <xf borderId="11" fillId="16" fontId="78" numFmtId="0" xfId="0" applyAlignment="1" applyBorder="1" applyFont="1">
      <alignment horizontal="center"/>
    </xf>
    <xf borderId="11" fillId="16" fontId="52" numFmtId="164" xfId="0" applyAlignment="1" applyBorder="1" applyFont="1" applyNumberFormat="1">
      <alignment horizontal="center"/>
    </xf>
    <xf borderId="11" fillId="16" fontId="52" numFmtId="0" xfId="0" applyAlignment="1" applyBorder="1" applyFont="1">
      <alignment horizontal="center"/>
    </xf>
    <xf borderId="11" fillId="16" fontId="52" numFmtId="3" xfId="0" applyAlignment="1" applyBorder="1" applyFont="1" applyNumberFormat="1">
      <alignment horizontal="center"/>
    </xf>
    <xf borderId="11" fillId="16" fontId="78" numFmtId="164" xfId="0" applyAlignment="1" applyBorder="1" applyFont="1" applyNumberFormat="1">
      <alignment horizontal="center"/>
    </xf>
    <xf borderId="41" fillId="7" fontId="3" numFmtId="0" xfId="0" applyAlignment="1" applyBorder="1" applyFont="1">
      <alignment horizontal="center" vertical="bottom"/>
    </xf>
    <xf borderId="41" fillId="7" fontId="3" numFmtId="3" xfId="0" applyAlignment="1" applyBorder="1" applyFont="1" applyNumberFormat="1">
      <alignment horizontal="center" vertical="bottom"/>
    </xf>
    <xf borderId="41" fillId="7" fontId="3" numFmtId="164" xfId="0" applyAlignment="1" applyBorder="1" applyFont="1" applyNumberFormat="1">
      <alignment horizontal="center" vertical="bottom"/>
    </xf>
    <xf borderId="11" fillId="37" fontId="26" numFmtId="164" xfId="0" applyAlignment="1" applyBorder="1" applyFill="1" applyFont="1" applyNumberFormat="1">
      <alignment horizontal="center" vertical="bottom"/>
    </xf>
    <xf borderId="11" fillId="37" fontId="26" numFmtId="0" xfId="0" applyAlignment="1" applyBorder="1" applyFont="1">
      <alignment horizontal="center" vertical="bottom"/>
    </xf>
    <xf borderId="11" fillId="37" fontId="26" numFmtId="3" xfId="0" applyAlignment="1" applyBorder="1" applyFont="1" applyNumberFormat="1">
      <alignment horizontal="center" vertical="bottom"/>
    </xf>
    <xf borderId="11" fillId="37" fontId="31" numFmtId="164" xfId="0" applyAlignment="1" applyBorder="1" applyFont="1" applyNumberFormat="1">
      <alignment vertical="bottom"/>
    </xf>
    <xf borderId="11" fillId="37" fontId="31" numFmtId="0" xfId="0" applyAlignment="1" applyBorder="1" applyFont="1">
      <alignment vertical="bottom"/>
    </xf>
    <xf borderId="11" fillId="37" fontId="31" numFmtId="3" xfId="0" applyAlignment="1" applyBorder="1" applyFont="1" applyNumberFormat="1">
      <alignment vertical="bottom"/>
    </xf>
    <xf borderId="0" fillId="37" fontId="52" numFmtId="164" xfId="0" applyAlignment="1" applyFont="1" applyNumberFormat="1">
      <alignment horizontal="center" vertical="bottom"/>
    </xf>
    <xf borderId="0" fillId="37" fontId="31" numFmtId="164" xfId="0" applyAlignment="1" applyFont="1" applyNumberFormat="1">
      <alignment vertical="bottom"/>
    </xf>
    <xf borderId="11" fillId="7" fontId="3" numFmtId="0" xfId="0" applyAlignment="1" applyBorder="1" applyFont="1">
      <alignment horizontal="center" vertical="bottom"/>
    </xf>
    <xf borderId="11" fillId="16" fontId="78" numFmtId="0" xfId="0" applyAlignment="1" applyBorder="1" applyFont="1">
      <alignment horizontal="center" vertical="bottom"/>
    </xf>
    <xf borderId="11" fillId="16" fontId="52" numFmtId="164" xfId="0" applyAlignment="1" applyBorder="1" applyFont="1" applyNumberFormat="1">
      <alignment horizontal="center" vertical="bottom"/>
    </xf>
    <xf borderId="11" fillId="16" fontId="52" numFmtId="0" xfId="0" applyAlignment="1" applyBorder="1" applyFont="1">
      <alignment horizontal="center" vertical="bottom"/>
    </xf>
    <xf borderId="11" fillId="16" fontId="52" numFmtId="3" xfId="0" applyAlignment="1" applyBorder="1" applyFont="1" applyNumberFormat="1">
      <alignment horizontal="center" vertical="bottom"/>
    </xf>
    <xf borderId="11" fillId="16" fontId="78" numFmtId="164" xfId="0" applyAlignment="1" applyBorder="1" applyFont="1" applyNumberFormat="1">
      <alignment horizontal="center" vertical="bottom"/>
    </xf>
    <xf borderId="0" fillId="0" fontId="1" numFmtId="174" xfId="0" applyFont="1" applyNumberFormat="1"/>
    <xf borderId="0" fillId="0" fontId="1" numFmtId="0" xfId="0" applyAlignment="1" applyFont="1">
      <alignment horizontal="center"/>
    </xf>
    <xf borderId="0" fillId="9" fontId="72" numFmtId="174" xfId="0" applyAlignment="1" applyFont="1" applyNumberFormat="1">
      <alignment vertical="bottom"/>
    </xf>
    <xf borderId="0" fillId="9" fontId="72" numFmtId="164" xfId="0" applyAlignment="1" applyFont="1" applyNumberFormat="1">
      <alignment vertical="bottom"/>
    </xf>
    <xf borderId="0" fillId="9" fontId="72" numFmtId="164" xfId="0" applyAlignment="1" applyFont="1" applyNumberFormat="1">
      <alignment horizontal="center" vertical="bottom"/>
    </xf>
    <xf borderId="0" fillId="9" fontId="72" numFmtId="0" xfId="0" applyAlignment="1" applyFont="1">
      <alignment horizontal="center" vertical="bottom"/>
    </xf>
    <xf borderId="0" fillId="9" fontId="72" numFmtId="0" xfId="0" applyAlignment="1" applyFont="1">
      <alignment vertical="bottom"/>
    </xf>
    <xf borderId="0" fillId="36" fontId="79" numFmtId="170" xfId="0" applyAlignment="1" applyFont="1" applyNumberFormat="1">
      <alignment vertical="bottom"/>
    </xf>
    <xf borderId="0" fillId="36" fontId="79" numFmtId="164" xfId="0" applyAlignment="1" applyFont="1" applyNumberFormat="1">
      <alignment vertical="bottom"/>
    </xf>
    <xf borderId="0" fillId="36" fontId="80" numFmtId="164" xfId="0" applyAlignment="1" applyFont="1" applyNumberFormat="1">
      <alignment horizontal="center" vertical="bottom"/>
    </xf>
    <xf borderId="0" fillId="36" fontId="79" numFmtId="0" xfId="0" applyAlignment="1" applyFont="1">
      <alignment horizontal="center" vertical="bottom"/>
    </xf>
    <xf borderId="0" fillId="36" fontId="80" numFmtId="0" xfId="0" applyAlignment="1" applyFont="1">
      <alignment vertical="bottom"/>
    </xf>
    <xf borderId="0" fillId="36" fontId="79" numFmtId="3" xfId="0" applyAlignment="1" applyFont="1" applyNumberFormat="1">
      <alignment horizontal="center" vertical="bottom"/>
    </xf>
    <xf borderId="0" fillId="36" fontId="80" numFmtId="164" xfId="0" applyAlignment="1" applyFont="1" applyNumberFormat="1">
      <alignment vertical="bottom"/>
    </xf>
    <xf borderId="0" fillId="0" fontId="23" numFmtId="164" xfId="0" applyAlignment="1" applyFont="1" applyNumberFormat="1">
      <alignment horizontal="center"/>
    </xf>
    <xf borderId="0" fillId="36" fontId="52" numFmtId="0" xfId="0" applyAlignment="1" applyFont="1">
      <alignment vertical="bottom"/>
    </xf>
    <xf borderId="0" fillId="0" fontId="79" numFmtId="170" xfId="0" applyAlignment="1" applyFont="1" applyNumberFormat="1">
      <alignment vertical="bottom"/>
    </xf>
    <xf borderId="0" fillId="0" fontId="79" numFmtId="164" xfId="0" applyAlignment="1" applyFont="1" applyNumberFormat="1">
      <alignment vertical="bottom"/>
    </xf>
    <xf borderId="0" fillId="0" fontId="80" numFmtId="164" xfId="0" applyAlignment="1" applyFont="1" applyNumberFormat="1">
      <alignment horizontal="center" vertical="bottom"/>
    </xf>
    <xf borderId="0" fillId="0" fontId="79" numFmtId="0" xfId="0" applyAlignment="1" applyFont="1">
      <alignment horizontal="center" vertical="bottom"/>
    </xf>
    <xf borderId="0" fillId="0" fontId="80" numFmtId="0" xfId="0" applyAlignment="1" applyFont="1">
      <alignment vertical="bottom"/>
    </xf>
    <xf borderId="0" fillId="2" fontId="81" numFmtId="0" xfId="0" applyAlignment="1" applyFont="1">
      <alignment horizontal="center" readingOrder="0" vertical="center"/>
    </xf>
    <xf borderId="0" fillId="2" fontId="11" numFmtId="164" xfId="0" applyAlignment="1" applyFont="1" applyNumberFormat="1">
      <alignment horizontal="center" vertical="bottom"/>
    </xf>
    <xf borderId="0" fillId="2" fontId="7" numFmtId="0" xfId="0" applyAlignment="1" applyFont="1">
      <alignment horizontal="center" readingOrder="0" shrinkToFit="0" vertical="center" wrapText="1"/>
    </xf>
    <xf borderId="0" fillId="24" fontId="82" numFmtId="0" xfId="0" applyAlignment="1" applyFont="1">
      <alignment horizontal="center" readingOrder="0" shrinkToFit="0" vertical="center" wrapText="1"/>
    </xf>
    <xf borderId="0" fillId="29" fontId="82" numFmtId="0" xfId="0" applyAlignment="1" applyFont="1">
      <alignment horizontal="center" readingOrder="0" shrinkToFit="0" vertical="center" wrapText="1"/>
    </xf>
    <xf borderId="0" fillId="22" fontId="82" numFmtId="0" xfId="0" applyAlignment="1" applyFont="1">
      <alignment horizontal="center" readingOrder="0" shrinkToFit="0" vertical="center" wrapText="1"/>
    </xf>
    <xf borderId="0" fillId="32" fontId="82" numFmtId="0" xfId="0" applyAlignment="1" applyFont="1">
      <alignment horizontal="center" readingOrder="0" vertical="center"/>
    </xf>
    <xf borderId="0" fillId="2" fontId="7" numFmtId="0" xfId="0" applyAlignment="1" applyFont="1">
      <alignment horizontal="center" shrinkToFit="0" vertical="center" wrapText="1"/>
    </xf>
    <xf borderId="0" fillId="7" fontId="83" numFmtId="0" xfId="0" applyAlignment="1" applyFont="1">
      <alignment horizontal="center" shrinkToFit="0" vertical="center" wrapText="1"/>
    </xf>
    <xf borderId="0" fillId="2" fontId="83" numFmtId="0" xfId="0" applyAlignment="1" applyFont="1">
      <alignment horizontal="center" shrinkToFit="0" vertical="center" wrapText="1"/>
    </xf>
    <xf borderId="0" fillId="7" fontId="83" numFmtId="0" xfId="0" applyAlignment="1" applyFont="1">
      <alignment horizontal="center" readingOrder="0" shrinkToFit="0" vertical="center" wrapText="1"/>
    </xf>
    <xf borderId="0" fillId="2" fontId="83" numFmtId="0" xfId="0" applyAlignment="1" applyFont="1">
      <alignment horizontal="center" readingOrder="0" shrinkToFit="0" vertical="center" wrapText="1"/>
    </xf>
    <xf borderId="0" fillId="7" fontId="83" numFmtId="0" xfId="0" applyAlignment="1" applyFont="1">
      <alignment horizontal="center" shrinkToFit="0" vertical="center" wrapText="1"/>
    </xf>
    <xf borderId="0" fillId="2" fontId="43" numFmtId="0" xfId="0" applyAlignment="1" applyFont="1">
      <alignment horizontal="center" readingOrder="0" shrinkToFit="0" vertical="center" wrapText="1"/>
    </xf>
    <xf borderId="0" fillId="7" fontId="43" numFmtId="0" xfId="0" applyAlignment="1" applyFont="1">
      <alignment horizontal="center" readingOrder="0" shrinkToFit="0" vertical="center" wrapText="1"/>
    </xf>
    <xf borderId="0" fillId="23" fontId="82" numFmtId="0" xfId="0" applyAlignment="1" applyFont="1">
      <alignment horizontal="center" readingOrder="0" shrinkToFit="0" vertical="center" wrapText="1"/>
    </xf>
    <xf borderId="0" fillId="2" fontId="43" numFmtId="0" xfId="0" applyAlignment="1" applyFont="1">
      <alignment horizontal="center" shrinkToFit="0" vertical="center" wrapText="1"/>
    </xf>
    <xf borderId="0" fillId="26" fontId="43" numFmtId="0" xfId="0" applyAlignment="1" applyFont="1">
      <alignment horizontal="center" readingOrder="0" shrinkToFit="0" vertical="center" wrapText="1"/>
    </xf>
    <xf borderId="0" fillId="35" fontId="4" numFmtId="0" xfId="0" applyAlignment="1" applyFont="1">
      <alignment horizontal="center" readingOrder="0" vertical="bottom"/>
    </xf>
    <xf borderId="0" fillId="0" fontId="11" numFmtId="164" xfId="0" applyAlignment="1" applyFont="1" applyNumberFormat="1">
      <alignment horizontal="center" vertical="bottom"/>
    </xf>
    <xf borderId="0" fillId="0" fontId="11" numFmtId="164" xfId="0" applyAlignment="1" applyFont="1" applyNumberFormat="1">
      <alignment horizontal="center" readingOrder="0" vertical="bottom"/>
    </xf>
    <xf borderId="0" fillId="0" fontId="27" numFmtId="164" xfId="0" applyAlignment="1" applyFont="1" applyNumberFormat="1">
      <alignment horizontal="center" vertical="bottom"/>
    </xf>
    <xf borderId="0" fillId="2" fontId="4" numFmtId="0" xfId="0" applyAlignment="1" applyFont="1">
      <alignment horizontal="center" vertical="bottom"/>
    </xf>
    <xf borderId="0" fillId="2" fontId="27" numFmtId="164" xfId="0" applyAlignment="1" applyFont="1" applyNumberFormat="1">
      <alignment horizontal="center" vertical="bottom"/>
    </xf>
    <xf borderId="0" fillId="7" fontId="84" numFmtId="0" xfId="0" applyAlignment="1" applyFont="1">
      <alignment horizontal="center" readingOrder="0" shrinkToFit="0" vertical="center" wrapText="1"/>
    </xf>
    <xf borderId="0" fillId="37" fontId="85" numFmtId="164" xfId="0" applyAlignment="1" applyFont="1" applyNumberFormat="1">
      <alignment horizontal="center" vertical="center"/>
    </xf>
    <xf borderId="0" fillId="37" fontId="61" numFmtId="164" xfId="0" applyAlignment="1" applyFont="1" applyNumberFormat="1">
      <alignment horizontal="center" vertical="center"/>
    </xf>
    <xf borderId="0" fillId="26" fontId="86" numFmtId="0" xfId="0" applyAlignment="1" applyFont="1">
      <alignment horizontal="center" readingOrder="0" shrinkToFit="0" vertical="center" wrapText="1"/>
    </xf>
    <xf borderId="0" fillId="24" fontId="7" numFmtId="0" xfId="0" applyAlignment="1" applyFont="1">
      <alignment horizontal="center" readingOrder="0" shrinkToFit="0" vertical="center" wrapText="1"/>
    </xf>
    <xf borderId="0" fillId="2" fontId="2" numFmtId="0" xfId="0" applyAlignment="1" applyFont="1">
      <alignment horizontal="center" readingOrder="0" shrinkToFit="0" vertical="center" wrapText="1"/>
    </xf>
    <xf borderId="0" fillId="26" fontId="87" numFmtId="0" xfId="0" applyAlignment="1" applyFont="1">
      <alignment horizontal="center" readingOrder="0" shrinkToFit="0" vertical="center" wrapText="1"/>
    </xf>
    <xf borderId="0" fillId="25" fontId="88" numFmtId="0" xfId="0" applyAlignment="1" applyFont="1">
      <alignment horizontal="center" readingOrder="0" shrinkToFit="0" vertical="center" wrapText="1"/>
    </xf>
    <xf borderId="0" fillId="28" fontId="89" numFmtId="0" xfId="0" applyAlignment="1" applyFont="1">
      <alignment horizontal="center" readingOrder="0" shrinkToFit="0" vertical="center" wrapText="1"/>
    </xf>
    <xf borderId="0" fillId="3" fontId="7" numFmtId="0" xfId="0" applyAlignment="1" applyFont="1">
      <alignment horizontal="center" readingOrder="0" shrinkToFit="0" vertical="center" wrapText="1"/>
    </xf>
    <xf borderId="0" fillId="27" fontId="10" numFmtId="0" xfId="0" applyAlignment="1" applyFont="1">
      <alignment horizontal="center" readingOrder="0" shrinkToFit="0" vertical="center" wrapText="1"/>
    </xf>
    <xf borderId="0" fillId="0" fontId="23" numFmtId="0" xfId="0" applyAlignment="1" applyFont="1">
      <alignment horizontal="center" readingOrder="0"/>
    </xf>
    <xf borderId="0" fillId="0" fontId="23" numFmtId="164" xfId="0" applyAlignment="1" applyFont="1" applyNumberFormat="1">
      <alignment horizontal="center" readingOrder="0"/>
    </xf>
    <xf borderId="0" fillId="0" fontId="23" numFmtId="10" xfId="0" applyAlignment="1" applyFont="1" applyNumberFormat="1">
      <alignment horizontal="center" readingOrder="0"/>
    </xf>
    <xf borderId="0" fillId="0" fontId="23" numFmtId="2" xfId="0" applyAlignment="1" applyFont="1" applyNumberFormat="1">
      <alignment horizontal="center" readingOrder="0"/>
    </xf>
    <xf borderId="0" fillId="0" fontId="23" numFmtId="49" xfId="0" applyAlignment="1" applyFont="1" applyNumberFormat="1">
      <alignment horizontal="center" readingOrder="0"/>
    </xf>
    <xf borderId="0" fillId="7" fontId="40" numFmtId="49" xfId="0" applyAlignment="1" applyFont="1" applyNumberFormat="1">
      <alignment horizontal="center"/>
    </xf>
    <xf borderId="0" fillId="7" fontId="40" numFmtId="164" xfId="0" applyAlignment="1" applyFont="1" applyNumberFormat="1">
      <alignment horizontal="center"/>
    </xf>
    <xf borderId="0" fillId="7" fontId="40" numFmtId="0" xfId="0" applyAlignment="1" applyFont="1">
      <alignment horizontal="center"/>
    </xf>
    <xf borderId="0" fillId="7" fontId="40" numFmtId="1" xfId="0" applyAlignment="1" applyFont="1" applyNumberFormat="1">
      <alignment horizontal="center"/>
    </xf>
    <xf borderId="0" fillId="7" fontId="40" numFmtId="9" xfId="0" applyAlignment="1" applyFont="1" applyNumberFormat="1">
      <alignment horizontal="center" vertical="center"/>
    </xf>
    <xf borderId="0" fillId="7" fontId="40" numFmtId="2" xfId="0" applyAlignment="1" applyFont="1" applyNumberFormat="1">
      <alignment horizontal="center"/>
    </xf>
    <xf borderId="0" fillId="7" fontId="90" numFmtId="164" xfId="0" applyAlignment="1" applyFont="1" applyNumberFormat="1">
      <alignment horizontal="center" readingOrder="0" vertical="center"/>
    </xf>
    <xf borderId="0" fillId="0" fontId="91" numFmtId="0" xfId="0" applyAlignment="1" applyFont="1">
      <alignment horizontal="center" readingOrder="0" vertical="center"/>
    </xf>
    <xf borderId="0" fillId="0" fontId="10" numFmtId="0" xfId="0" applyAlignment="1" applyFont="1">
      <alignment horizontal="center" readingOrder="0" vertical="center"/>
    </xf>
    <xf borderId="0" fillId="0" fontId="23" numFmtId="0" xfId="0" applyFont="1"/>
    <xf borderId="11" fillId="6" fontId="26" numFmtId="164" xfId="0" applyAlignment="1" applyBorder="1" applyFont="1" applyNumberFormat="1">
      <alignment horizontal="center" vertical="bottom"/>
    </xf>
    <xf borderId="5" fillId="10" fontId="29" numFmtId="0" xfId="0" applyAlignment="1" applyBorder="1" applyFont="1">
      <alignment horizontal="center" readingOrder="0" vertical="bottom"/>
    </xf>
    <xf borderId="7" fillId="10" fontId="29" numFmtId="0" xfId="0" applyAlignment="1" applyBorder="1" applyFont="1">
      <alignment horizontal="center" readingOrder="0" vertical="bottom"/>
    </xf>
    <xf borderId="0" fillId="0" fontId="1" numFmtId="0" xfId="0" applyAlignment="1" applyFont="1">
      <alignment horizontal="center" readingOrder="0"/>
    </xf>
    <xf borderId="0" fillId="19" fontId="1" numFmtId="0" xfId="0" applyAlignment="1" applyFont="1">
      <alignment horizontal="center" readingOrder="0"/>
    </xf>
    <xf borderId="0" fillId="0" fontId="92" numFmtId="0" xfId="0" applyAlignment="1" applyFont="1">
      <alignment readingOrder="0"/>
    </xf>
    <xf borderId="10" fillId="0" fontId="25" numFmtId="164" xfId="0" applyAlignment="1" applyBorder="1" applyFont="1" applyNumberFormat="1">
      <alignment horizontal="center" readingOrder="0" shrinkToFit="0" vertical="center" wrapText="1"/>
    </xf>
    <xf borderId="0" fillId="0" fontId="1" numFmtId="174" xfId="0" applyAlignment="1" applyFont="1" applyNumberFormat="1">
      <alignment horizontal="center" readingOrder="0"/>
    </xf>
    <xf borderId="0" fillId="0" fontId="1" numFmtId="170" xfId="0" applyAlignment="1" applyFont="1" applyNumberFormat="1">
      <alignment horizontal="center"/>
    </xf>
    <xf borderId="4" fillId="0" fontId="23" numFmtId="0" xfId="0" applyAlignment="1" applyBorder="1" applyFont="1">
      <alignment horizontal="center" readingOrder="0"/>
    </xf>
    <xf borderId="23" fillId="0" fontId="1" numFmtId="0" xfId="0" applyBorder="1" applyFont="1"/>
    <xf borderId="8" fillId="0" fontId="23" numFmtId="4" xfId="0" applyAlignment="1" applyBorder="1" applyFont="1" applyNumberFormat="1">
      <alignment horizontal="left" readingOrder="0"/>
    </xf>
    <xf borderId="0" fillId="0" fontId="23" numFmtId="0" xfId="0" applyAlignment="1" applyFont="1">
      <alignment horizontal="left" readingOrder="0"/>
    </xf>
    <xf borderId="0" fillId="0" fontId="23" numFmtId="0" xfId="0" applyAlignment="1" applyFont="1">
      <alignment horizontal="center" readingOrder="0"/>
    </xf>
    <xf borderId="0" fillId="0" fontId="1" numFmtId="2" xfId="0" applyAlignment="1" applyFont="1" applyNumberFormat="1">
      <alignment horizontal="center" readingOrder="0"/>
    </xf>
    <xf borderId="8" fillId="0" fontId="23" numFmtId="164" xfId="0" applyAlignment="1" applyBorder="1" applyFont="1" applyNumberFormat="1">
      <alignment horizontal="center" readingOrder="0"/>
    </xf>
    <xf borderId="0" fillId="38" fontId="23" numFmtId="0" xfId="0" applyAlignment="1" applyFill="1" applyFont="1">
      <alignment horizontal="center" readingOrder="0"/>
    </xf>
    <xf borderId="4" fillId="4" fontId="23" numFmtId="0" xfId="0" applyAlignment="1" applyBorder="1" applyFont="1">
      <alignment horizontal="center" readingOrder="0"/>
    </xf>
    <xf borderId="8" fillId="0" fontId="1" numFmtId="164" xfId="0" applyAlignment="1" applyBorder="1" applyFont="1" applyNumberFormat="1">
      <alignment horizontal="center"/>
    </xf>
    <xf borderId="8" fillId="0" fontId="1" numFmtId="4" xfId="0" applyAlignment="1" applyBorder="1" applyFont="1" applyNumberFormat="1">
      <alignment horizontal="center"/>
    </xf>
    <xf borderId="5" fillId="39" fontId="23" numFmtId="0" xfId="0" applyAlignment="1" applyBorder="1" applyFill="1" applyFont="1">
      <alignment horizontal="center" readingOrder="0"/>
    </xf>
    <xf borderId="6" fillId="0" fontId="1" numFmtId="0" xfId="0" applyBorder="1" applyFont="1"/>
    <xf borderId="7" fillId="0" fontId="1" numFmtId="0" xfId="0" applyBorder="1" applyFont="1"/>
    <xf borderId="42" fillId="39" fontId="1" numFmtId="0" xfId="0" applyAlignment="1" applyBorder="1" applyFont="1">
      <alignment horizontal="center" readingOrder="0"/>
    </xf>
    <xf borderId="21" fillId="0" fontId="1" numFmtId="2" xfId="0" applyAlignment="1" applyBorder="1" applyFont="1" applyNumberFormat="1">
      <alignment horizontal="center" readingOrder="0"/>
    </xf>
    <xf borderId="1" fillId="39" fontId="1" numFmtId="0" xfId="0" applyAlignment="1" applyBorder="1" applyFont="1">
      <alignment horizontal="center" readingOrder="0"/>
    </xf>
    <xf borderId="2" fillId="0" fontId="1" numFmtId="0" xfId="0" applyAlignment="1" applyBorder="1" applyFont="1">
      <alignment horizontal="center" readingOrder="0"/>
    </xf>
    <xf borderId="9" fillId="0" fontId="1" numFmtId="2" xfId="0" applyAlignment="1" applyBorder="1" applyFont="1" applyNumberFormat="1">
      <alignment horizontal="center" readingOrder="0"/>
    </xf>
    <xf borderId="0" fillId="0" fontId="1" numFmtId="167" xfId="0" applyAlignment="1" applyFont="1" applyNumberFormat="1">
      <alignment horizontal="center"/>
    </xf>
    <xf borderId="0" fillId="0" fontId="1" numFmtId="172" xfId="0" applyAlignment="1" applyFont="1" applyNumberFormat="1">
      <alignment horizontal="center" readingOrder="0"/>
    </xf>
    <xf borderId="0" fillId="4" fontId="23" numFmtId="0" xfId="0" applyAlignment="1" applyFont="1">
      <alignment horizontal="center" readingOrder="0"/>
    </xf>
    <xf borderId="0" fillId="0" fontId="1" numFmtId="4" xfId="0" applyAlignment="1" applyFont="1" applyNumberFormat="1">
      <alignment horizontal="center" readingOrder="0"/>
    </xf>
    <xf borderId="0" fillId="19" fontId="23" numFmtId="0" xfId="0" applyAlignment="1" applyFont="1">
      <alignment horizontal="center" readingOrder="0"/>
    </xf>
    <xf borderId="21" fillId="0" fontId="1" numFmtId="164" xfId="0" applyAlignment="1" applyBorder="1" applyFont="1" applyNumberFormat="1">
      <alignment horizontal="center" readingOrder="0"/>
    </xf>
    <xf borderId="9" fillId="0" fontId="1" numFmtId="164" xfId="0" applyAlignment="1" applyBorder="1" applyFont="1" applyNumberFormat="1">
      <alignment horizontal="center" readingOrder="0"/>
    </xf>
    <xf borderId="0" fillId="40" fontId="23" numFmtId="0" xfId="0" applyAlignment="1" applyFill="1" applyFont="1">
      <alignment horizontal="center" readingOrder="0"/>
    </xf>
    <xf borderId="0" fillId="16" fontId="30" numFmtId="4" xfId="0" applyAlignment="1" applyFont="1" applyNumberFormat="1">
      <alignment horizontal="right" readingOrder="0" shrinkToFit="0" wrapText="0"/>
    </xf>
    <xf borderId="0" fillId="0" fontId="93" numFmtId="4" xfId="0" applyAlignment="1" applyFont="1" applyNumberFormat="1">
      <alignment horizontal="left" readingOrder="0" vertical="top"/>
    </xf>
    <xf borderId="0" fillId="4" fontId="23" numFmtId="0" xfId="0" applyAlignment="1" applyFont="1">
      <alignment horizontal="center" readingOrder="0"/>
    </xf>
    <xf borderId="0" fillId="39" fontId="23" numFmtId="0" xfId="0" applyAlignment="1" applyFont="1">
      <alignment horizontal="center" readingOrder="0"/>
    </xf>
    <xf borderId="0" fillId="0" fontId="1" numFmtId="4" xfId="0" applyFont="1" applyNumberFormat="1"/>
    <xf borderId="0" fillId="39" fontId="1" numFmtId="0" xfId="0" applyAlignment="1" applyFont="1">
      <alignment horizontal="center" readingOrder="0"/>
    </xf>
    <xf borderId="0" fillId="0" fontId="23" numFmtId="0" xfId="0" applyAlignment="1" applyFont="1">
      <alignment horizontal="right" readingOrder="0"/>
    </xf>
    <xf borderId="0" fillId="0" fontId="23" numFmtId="4" xfId="0" applyFont="1" applyNumberFormat="1"/>
    <xf borderId="0" fillId="41" fontId="23" numFmtId="0" xfId="0" applyAlignment="1" applyFill="1" applyFont="1">
      <alignment horizontal="center" readingOrder="0"/>
    </xf>
    <xf borderId="0" fillId="0" fontId="23" numFmtId="0" xfId="0" applyAlignment="1" applyFont="1">
      <alignment readingOrder="0"/>
    </xf>
    <xf borderId="0" fillId="38" fontId="1" numFmtId="4" xfId="0" applyAlignment="1" applyFont="1" applyNumberFormat="1">
      <alignment horizontal="center" readingOrder="0"/>
    </xf>
    <xf borderId="0" fillId="38" fontId="1" numFmtId="0" xfId="0" applyAlignment="1" applyFont="1">
      <alignment horizontal="center" readingOrder="0"/>
    </xf>
    <xf borderId="0" fillId="38" fontId="1" numFmtId="2" xfId="0" applyAlignment="1" applyFont="1" applyNumberFormat="1">
      <alignment horizontal="center" readingOrder="0"/>
    </xf>
    <xf borderId="0" fillId="0" fontId="23" numFmtId="164" xfId="0" applyAlignment="1" applyFont="1" applyNumberFormat="1">
      <alignment horizontal="center" readingOrder="0"/>
    </xf>
    <xf borderId="0" fillId="16" fontId="31" numFmtId="174" xfId="0" applyAlignment="1" applyFont="1" applyNumberFormat="1">
      <alignment vertical="bottom"/>
    </xf>
    <xf borderId="0" fillId="16" fontId="31" numFmtId="0" xfId="0" applyAlignment="1" applyFont="1">
      <alignment readingOrder="0" vertical="bottom"/>
    </xf>
  </cellXfs>
  <cellStyles count="1">
    <cellStyle xfId="0" name="Normal" builtinId="0"/>
  </cellStyles>
  <dxfs count="8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EA9999"/>
          <bgColor rgb="FFEA9999"/>
        </patternFill>
      </fill>
      <border/>
    </dxf>
    <dxf>
      <font/>
      <fill>
        <patternFill patternType="solid">
          <fgColor rgb="FF93C47D"/>
          <bgColor rgb="FF93C47D"/>
        </patternFill>
      </fill>
      <border/>
    </dxf>
    <dxf>
      <font/>
      <fill>
        <patternFill patternType="none"/>
      </fill>
      <border/>
    </dxf>
    <dxf>
      <font/>
      <fill>
        <patternFill patternType="solid">
          <fgColor rgb="FFBDBDBD"/>
          <bgColor rgb="FFBDBDBD"/>
        </patternFill>
      </fill>
      <border/>
    </dxf>
  </dxfs>
  <tableStyles count="176">
    <tableStyle count="2" pivot="0" name="WALLET-style">
      <tableStyleElement dxfId="1" type="firstRowStripe"/>
      <tableStyleElement dxfId="2" type="secondRowStripe"/>
    </tableStyle>
    <tableStyle count="2" pivot="0" name="WALLET-style 2">
      <tableStyleElement dxfId="1" type="firstRowStripe"/>
      <tableStyleElement dxfId="2" type="secondRowStripe"/>
    </tableStyle>
    <tableStyle count="2" pivot="0" name="WALLET-style 3">
      <tableStyleElement dxfId="1" type="firstRowStripe"/>
      <tableStyleElement dxfId="2" type="secondRowStripe"/>
    </tableStyle>
    <tableStyle count="2" pivot="0" name="WALLET-style 4">
      <tableStyleElement dxfId="2" type="firstRowStripe"/>
      <tableStyleElement dxfId="1" type="secondRowStripe"/>
    </tableStyle>
    <tableStyle count="3" pivot="0" name="OUTUBRO-style">
      <tableStyleElement dxfId="7" type="headerRow"/>
      <tableStyleElement dxfId="1" type="firstRowStripe"/>
      <tableStyleElement dxfId="2" type="secondRowStripe"/>
    </tableStyle>
    <tableStyle count="3" pivot="0" name="OUTUBRO-style 2">
      <tableStyleElement dxfId="7" type="headerRow"/>
      <tableStyleElement dxfId="1" type="firstRowStripe"/>
      <tableStyleElement dxfId="2" type="secondRowStripe"/>
    </tableStyle>
    <tableStyle count="3" pivot="0" name="SETEMBRO-style">
      <tableStyleElement dxfId="7" type="headerRow"/>
      <tableStyleElement dxfId="1" type="firstRowStripe"/>
      <tableStyleElement dxfId="2" type="secondRowStripe"/>
    </tableStyle>
    <tableStyle count="3" pivot="0" name="AGOSTO-style">
      <tableStyleElement dxfId="7" type="headerRow"/>
      <tableStyleElement dxfId="1" type="firstRowStripe"/>
      <tableStyleElement dxfId="2" type="secondRowStripe"/>
    </tableStyle>
    <tableStyle count="2" pivot="0" name="CUSTOS 2026-style">
      <tableStyleElement dxfId="1" type="firstRowStripe"/>
      <tableStyleElement dxfId="2" type="secondRowStripe"/>
    </tableStyle>
    <tableStyle count="2" pivot="0" name="CUSTOS 2026-style 2">
      <tableStyleElement dxfId="1" type="firstRowStripe"/>
      <tableStyleElement dxfId="2" type="secondRowStripe"/>
    </tableStyle>
    <tableStyle count="2" pivot="0" name="CUSTOS 2026-style 3">
      <tableStyleElement dxfId="1" type="firstRowStripe"/>
      <tableStyleElement dxfId="2" type="secondRowStripe"/>
    </tableStyle>
    <tableStyle count="2" pivot="0" name="CUSTOS 2026-style 4">
      <tableStyleElement dxfId="1" type="firstRowStripe"/>
      <tableStyleElement dxfId="2" type="secondRowStripe"/>
    </tableStyle>
    <tableStyle count="2" pivot="0" name="CUSTOS 2026-style 5">
      <tableStyleElement dxfId="1" type="firstRowStripe"/>
      <tableStyleElement dxfId="2" type="secondRowStripe"/>
    </tableStyle>
    <tableStyle count="2" pivot="0" name="CUSTOS 2026-style 6">
      <tableStyleElement dxfId="1" type="firstRowStripe"/>
      <tableStyleElement dxfId="2" type="secondRowStripe"/>
    </tableStyle>
    <tableStyle count="2" pivot="0" name="CUSTOS 2026-style 7">
      <tableStyleElement dxfId="1" type="firstRowStripe"/>
      <tableStyleElement dxfId="2" type="secondRowStripe"/>
    </tableStyle>
    <tableStyle count="2" pivot="0" name="CUSTOS 2026-style 8">
      <tableStyleElement dxfId="1" type="firstRowStripe"/>
      <tableStyleElement dxfId="2" type="secondRowStripe"/>
    </tableStyle>
    <tableStyle count="2" pivot="0" name="CUSTOS 2026-style 9">
      <tableStyleElement dxfId="1" type="firstRowStripe"/>
      <tableStyleElement dxfId="2" type="secondRowStripe"/>
    </tableStyle>
    <tableStyle count="2" pivot="0" name="CUSTOS 2026-style 10">
      <tableStyleElement dxfId="1" type="firstRowStripe"/>
      <tableStyleElement dxfId="2" type="secondRowStripe"/>
    </tableStyle>
    <tableStyle count="2" pivot="0" name="CUSTOS 2026-style 11">
      <tableStyleElement dxfId="1" type="firstRowStripe"/>
      <tableStyleElement dxfId="2" type="secondRowStripe"/>
    </tableStyle>
    <tableStyle count="2" pivot="0" name="CUSTOS 2026-style 12">
      <tableStyleElement dxfId="1" type="firstRowStripe"/>
      <tableStyleElement dxfId="2" type="secondRowStripe"/>
    </tableStyle>
    <tableStyle count="2" pivot="0" name="CUSTOS 2026-style 13">
      <tableStyleElement dxfId="1" type="firstRowStripe"/>
      <tableStyleElement dxfId="2" type="secondRowStripe"/>
    </tableStyle>
    <tableStyle count="2" pivot="0" name="CUSTOS 2026-style 14">
      <tableStyleElement dxfId="1" type="firstRowStripe"/>
      <tableStyleElement dxfId="2" type="secondRowStripe"/>
    </tableStyle>
    <tableStyle count="2" pivot="0" name="CUSTOS 2026-style 15">
      <tableStyleElement dxfId="1" type="firstRowStripe"/>
      <tableStyleElement dxfId="2" type="secondRowStripe"/>
    </tableStyle>
    <tableStyle count="2" pivot="0" name="CUSTOS 2026-style 16">
      <tableStyleElement dxfId="1" type="firstRowStripe"/>
      <tableStyleElement dxfId="2" type="secondRowStripe"/>
    </tableStyle>
    <tableStyle count="2" pivot="0" name="CUSTOS 2026-style 17">
      <tableStyleElement dxfId="1" type="firstRowStripe"/>
      <tableStyleElement dxfId="2" type="secondRowStripe"/>
    </tableStyle>
    <tableStyle count="2" pivot="0" name="CUSTOS 2026-style 18">
      <tableStyleElement dxfId="1" type="firstRowStripe"/>
      <tableStyleElement dxfId="2" type="secondRowStripe"/>
    </tableStyle>
    <tableStyle count="2" pivot="0" name="CUSTOS 2026-style 19">
      <tableStyleElement dxfId="1" type="firstRowStripe"/>
      <tableStyleElement dxfId="2" type="secondRowStripe"/>
    </tableStyle>
    <tableStyle count="2" pivot="0" name="CUSTOS 2026-style 20">
      <tableStyleElement dxfId="1" type="firstRowStripe"/>
      <tableStyleElement dxfId="2" type="secondRowStripe"/>
    </tableStyle>
    <tableStyle count="2" pivot="0" name="CUSTOS 2026-style 21">
      <tableStyleElement dxfId="1" type="firstRowStripe"/>
      <tableStyleElement dxfId="2" type="secondRowStripe"/>
    </tableStyle>
    <tableStyle count="2" pivot="0" name="CUSTOS 2026-style 22">
      <tableStyleElement dxfId="1" type="firstRowStripe"/>
      <tableStyleElement dxfId="2" type="secondRowStripe"/>
    </tableStyle>
    <tableStyle count="2" pivot="0" name="CUSTOS 2026-style 23">
      <tableStyleElement dxfId="1" type="firstRowStripe"/>
      <tableStyleElement dxfId="2" type="secondRowStripe"/>
    </tableStyle>
    <tableStyle count="2" pivot="0" name="CUSTOS 2026-style 24">
      <tableStyleElement dxfId="1" type="firstRowStripe"/>
      <tableStyleElement dxfId="2" type="secondRowStripe"/>
    </tableStyle>
    <tableStyle count="2" pivot="0" name="CUSTOS 2026-style 25">
      <tableStyleElement dxfId="1" type="firstRowStripe"/>
      <tableStyleElement dxfId="2" type="secondRowStripe"/>
    </tableStyle>
    <tableStyle count="2" pivot="0" name="CUSTOS 2026-style 26">
      <tableStyleElement dxfId="1" type="firstRowStripe"/>
      <tableStyleElement dxfId="2" type="secondRowStripe"/>
    </tableStyle>
    <tableStyle count="2" pivot="0" name="CUSTOS 2026-style 27">
      <tableStyleElement dxfId="2" type="firstRowStripe"/>
      <tableStyleElement dxfId="1" type="secondRowStripe"/>
    </tableStyle>
    <tableStyle count="2" pivot="0" name="CUSTOS 2026-style 28">
      <tableStyleElement dxfId="1" type="firstRowStripe"/>
      <tableStyleElement dxfId="2" type="secondRowStripe"/>
    </tableStyle>
    <tableStyle count="2" pivot="0" name="CUSTOS 2026-style 29">
      <tableStyleElement dxfId="2" type="firstRowStripe"/>
      <tableStyleElement dxfId="1" type="secondRowStripe"/>
    </tableStyle>
    <tableStyle count="2" pivot="0" name="CUSTOS 2026-style 30">
      <tableStyleElement dxfId="1" type="firstRowStripe"/>
      <tableStyleElement dxfId="2" type="secondRowStripe"/>
    </tableStyle>
    <tableStyle count="2" pivot="0" name="CUSTOS 2026-style 31">
      <tableStyleElement dxfId="2" type="firstRowStripe"/>
      <tableStyleElement dxfId="1" type="secondRowStripe"/>
    </tableStyle>
    <tableStyle count="2" pivot="0" name="CUSTOS 2026-style 32">
      <tableStyleElement dxfId="1" type="firstRowStripe"/>
      <tableStyleElement dxfId="2" type="secondRowStripe"/>
    </tableStyle>
    <tableStyle count="2" pivot="0" name="CUSTOS 2026-style 33">
      <tableStyleElement dxfId="2" type="firstRowStripe"/>
      <tableStyleElement dxfId="1" type="secondRowStripe"/>
    </tableStyle>
    <tableStyle count="2" pivot="0" name="CUSTOS 2026-style 34">
      <tableStyleElement dxfId="2" type="firstRowStripe"/>
      <tableStyleElement dxfId="1" type="secondRowStripe"/>
    </tableStyle>
    <tableStyle count="2" pivot="0" name="CUSTOS 2026-style 35">
      <tableStyleElement dxfId="1" type="firstRowStripe"/>
      <tableStyleElement dxfId="2" type="secondRowStripe"/>
    </tableStyle>
    <tableStyle count="2" pivot="0" name="CUSTOS 2026-style 36">
      <tableStyleElement dxfId="2" type="firstRowStripe"/>
      <tableStyleElement dxfId="1" type="secondRowStripe"/>
    </tableStyle>
    <tableStyle count="2" pivot="0" name="CUSTOS 2026-style 37">
      <tableStyleElement dxfId="1" type="firstRowStripe"/>
      <tableStyleElement dxfId="2" type="secondRowStripe"/>
    </tableStyle>
    <tableStyle count="2" pivot="0" name="CUSTOS 2026-style 38">
      <tableStyleElement dxfId="2" type="firstRowStripe"/>
      <tableStyleElement dxfId="1" type="secondRowStripe"/>
    </tableStyle>
    <tableStyle count="2" pivot="0" name="CUSTOS 2026-style 39">
      <tableStyleElement dxfId="1" type="firstRowStripe"/>
      <tableStyleElement dxfId="2" type="secondRowStripe"/>
    </tableStyle>
    <tableStyle count="2" pivot="0" name="CUSTOS 2026-style 40">
      <tableStyleElement dxfId="2" type="firstRowStripe"/>
      <tableStyleElement dxfId="1" type="secondRowStripe"/>
    </tableStyle>
    <tableStyle count="2" pivot="0" name="CUSTOS 2026-style 41">
      <tableStyleElement dxfId="1" type="firstRowStripe"/>
      <tableStyleElement dxfId="2" type="secondRowStripe"/>
    </tableStyle>
    <tableStyle count="2" pivot="0" name="CUSTOS 2026-style 42">
      <tableStyleElement dxfId="2" type="firstRowStripe"/>
      <tableStyleElement dxfId="1" type="secondRowStripe"/>
    </tableStyle>
    <tableStyle count="2" pivot="0" name="CUSTOS 2026-style 43">
      <tableStyleElement dxfId="1" type="firstRowStripe"/>
      <tableStyleElement dxfId="2" type="secondRowStripe"/>
    </tableStyle>
    <tableStyle count="2" pivot="0" name="CUSTOS 2026-style 44">
      <tableStyleElement dxfId="2" type="firstRowStripe"/>
      <tableStyleElement dxfId="1" type="secondRowStripe"/>
    </tableStyle>
    <tableStyle count="2" pivot="0" name="CUSTOS 2026-style 45">
      <tableStyleElement dxfId="1" type="firstRowStripe"/>
      <tableStyleElement dxfId="2" type="secondRowStripe"/>
    </tableStyle>
    <tableStyle count="2" pivot="0" name="CUSTOS 2026-style 46">
      <tableStyleElement dxfId="2" type="firstRowStripe"/>
      <tableStyleElement dxfId="1" type="secondRowStripe"/>
    </tableStyle>
    <tableStyle count="2" pivot="0" name="CUSTOS 2026-style 47">
      <tableStyleElement dxfId="1" type="firstRowStripe"/>
      <tableStyleElement dxfId="2" type="secondRowStripe"/>
    </tableStyle>
    <tableStyle count="2" pivot="0" name="CUSTOS 2026-style 48">
      <tableStyleElement dxfId="2" type="firstRowStripe"/>
      <tableStyleElement dxfId="1" type="secondRowStripe"/>
    </tableStyle>
    <tableStyle count="2" pivot="0" name="CUSTOS 2026-style 49">
      <tableStyleElement dxfId="1" type="firstRowStripe"/>
      <tableStyleElement dxfId="2" type="secondRowStripe"/>
    </tableStyle>
    <tableStyle count="2" pivot="0" name="CUSTOS 2026-style 50">
      <tableStyleElement dxfId="1" type="firstRowStripe"/>
      <tableStyleElement dxfId="2" type="secondRowStripe"/>
    </tableStyle>
    <tableStyle count="2" pivot="0" name="CUSTOS 2026-style 51">
      <tableStyleElement dxfId="1" type="firstRowStripe"/>
      <tableStyleElement dxfId="2" type="secondRowStripe"/>
    </tableStyle>
    <tableStyle count="2" pivot="0" name="CUSTOS 2026-style 52">
      <tableStyleElement dxfId="1" type="firstRowStripe"/>
      <tableStyleElement dxfId="2" type="secondRowStripe"/>
    </tableStyle>
    <tableStyle count="2" pivot="0" name="CUSTOS 2026-style 53">
      <tableStyleElement dxfId="1" type="firstRowStripe"/>
      <tableStyleElement dxfId="2" type="secondRowStripe"/>
    </tableStyle>
    <tableStyle count="2" pivot="0" name="CUSTOS 2026-style 54">
      <tableStyleElement dxfId="1" type="firstRowStripe"/>
      <tableStyleElement dxfId="2" type="secondRowStripe"/>
    </tableStyle>
    <tableStyle count="2" pivot="0" name="CUSTOS 2026-style 55">
      <tableStyleElement dxfId="1" type="firstRowStripe"/>
      <tableStyleElement dxfId="2" type="secondRowStripe"/>
    </tableStyle>
    <tableStyle count="2" pivot="0" name="CUSTOS 2026-style 56">
      <tableStyleElement dxfId="1" type="firstRowStripe"/>
      <tableStyleElement dxfId="2" type="secondRowStripe"/>
    </tableStyle>
    <tableStyle count="2" pivot="0" name="CUSTOS 2026-style 57">
      <tableStyleElement dxfId="1" type="firstRowStripe"/>
      <tableStyleElement dxfId="2" type="secondRowStripe"/>
    </tableStyle>
    <tableStyle count="2" pivot="0" name="CUSTOS 2026-style 58">
      <tableStyleElement dxfId="1" type="firstRowStripe"/>
      <tableStyleElement dxfId="2" type="secondRowStripe"/>
    </tableStyle>
    <tableStyle count="2" pivot="0" name="CUSTOS 2026-style 59">
      <tableStyleElement dxfId="1" type="firstRowStripe"/>
      <tableStyleElement dxfId="2" type="secondRowStripe"/>
    </tableStyle>
    <tableStyle count="2" pivot="0" name="CUSTOS 2026-style 60">
      <tableStyleElement dxfId="1" type="firstRowStripe"/>
      <tableStyleElement dxfId="2" type="secondRowStripe"/>
    </tableStyle>
    <tableStyle count="2" pivot="0" name="CUSTOS 2026-style 61">
      <tableStyleElement dxfId="1" type="firstRowStripe"/>
      <tableStyleElement dxfId="2" type="secondRowStripe"/>
    </tableStyle>
    <tableStyle count="2" pivot="0" name="CUSTOS 2026-style 62">
      <tableStyleElement dxfId="1" type="firstRowStripe"/>
      <tableStyleElement dxfId="2" type="secondRowStripe"/>
    </tableStyle>
    <tableStyle count="2" pivot="0" name="CUSTOS 2026-style 63">
      <tableStyleElement dxfId="1" type="firstRowStripe"/>
      <tableStyleElement dxfId="2" type="secondRowStripe"/>
    </tableStyle>
    <tableStyle count="2" pivot="0" name="CUSTOS 2026-style 64">
      <tableStyleElement dxfId="1" type="firstRowStripe"/>
      <tableStyleElement dxfId="2" type="secondRowStripe"/>
    </tableStyle>
    <tableStyle count="2" pivot="0" name="CUSTOS 2026-style 65">
      <tableStyleElement dxfId="1" type="firstRowStripe"/>
      <tableStyleElement dxfId="2" type="secondRowStripe"/>
    </tableStyle>
    <tableStyle count="2" pivot="0" name="CUSTOS 2026-style 66">
      <tableStyleElement dxfId="1" type="firstRowStripe"/>
      <tableStyleElement dxfId="2" type="secondRowStripe"/>
    </tableStyle>
    <tableStyle count="2" pivot="0" name="CUSTOS 2026-style 67">
      <tableStyleElement dxfId="1" type="firstRowStripe"/>
      <tableStyleElement dxfId="2" type="secondRowStripe"/>
    </tableStyle>
    <tableStyle count="2" pivot="0" name="CUSTOS 2026-style 68">
      <tableStyleElement dxfId="1" type="firstRowStripe"/>
      <tableStyleElement dxfId="2" type="secondRowStripe"/>
    </tableStyle>
    <tableStyle count="2" pivot="0" name="CUSTOS 2026-style 69">
      <tableStyleElement dxfId="1" type="firstRowStripe"/>
      <tableStyleElement dxfId="2" type="secondRowStripe"/>
    </tableStyle>
    <tableStyle count="2" pivot="0" name="CUSTOS 2025-style">
      <tableStyleElement dxfId="1" type="firstRowStripe"/>
      <tableStyleElement dxfId="2" type="secondRowStripe"/>
    </tableStyle>
    <tableStyle count="2" pivot="0" name="CUSTOS 2025-style 2">
      <tableStyleElement dxfId="1" type="firstRowStripe"/>
      <tableStyleElement dxfId="2" type="secondRowStripe"/>
    </tableStyle>
    <tableStyle count="2" pivot="0" name="CUSTOS 2025-style 3">
      <tableStyleElement dxfId="1" type="firstRowStripe"/>
      <tableStyleElement dxfId="2" type="secondRowStripe"/>
    </tableStyle>
    <tableStyle count="2" pivot="0" name="CUSTOS 2025-style 4">
      <tableStyleElement dxfId="1" type="firstRowStripe"/>
      <tableStyleElement dxfId="2" type="secondRowStripe"/>
    </tableStyle>
    <tableStyle count="2" pivot="0" name="CUSTOS 2025-style 5">
      <tableStyleElement dxfId="1" type="firstRowStripe"/>
      <tableStyleElement dxfId="2" type="secondRowStripe"/>
    </tableStyle>
    <tableStyle count="2" pivot="0" name="CUSTOS 2025-style 6">
      <tableStyleElement dxfId="1" type="firstRowStripe"/>
      <tableStyleElement dxfId="2" type="secondRowStripe"/>
    </tableStyle>
    <tableStyle count="2" pivot="0" name="CUSTOS 2025-style 7">
      <tableStyleElement dxfId="1" type="firstRowStripe"/>
      <tableStyleElement dxfId="2" type="secondRowStripe"/>
    </tableStyle>
    <tableStyle count="2" pivot="0" name="CUSTOS 2025-style 8">
      <tableStyleElement dxfId="1" type="firstRowStripe"/>
      <tableStyleElement dxfId="2" type="secondRowStripe"/>
    </tableStyle>
    <tableStyle count="2" pivot="0" name="CUSTOS 2025-style 9">
      <tableStyleElement dxfId="1" type="firstRowStripe"/>
      <tableStyleElement dxfId="2" type="secondRowStripe"/>
    </tableStyle>
    <tableStyle count="2" pivot="0" name="CUSTOS 2025-style 10">
      <tableStyleElement dxfId="1" type="firstRowStripe"/>
      <tableStyleElement dxfId="2" type="secondRowStripe"/>
    </tableStyle>
    <tableStyle count="2" pivot="0" name="CUSTOS 2025-style 11">
      <tableStyleElement dxfId="1" type="firstRowStripe"/>
      <tableStyleElement dxfId="2" type="secondRowStripe"/>
    </tableStyle>
    <tableStyle count="2" pivot="0" name="CUSTOS 2025-style 12">
      <tableStyleElement dxfId="1" type="firstRowStripe"/>
      <tableStyleElement dxfId="2" type="secondRowStripe"/>
    </tableStyle>
    <tableStyle count="2" pivot="0" name="CUSTOS 2025-style 13">
      <tableStyleElement dxfId="1" type="firstRowStripe"/>
      <tableStyleElement dxfId="2" type="secondRowStripe"/>
    </tableStyle>
    <tableStyle count="2" pivot="0" name="CUSTOS 2025-style 14">
      <tableStyleElement dxfId="1" type="firstRowStripe"/>
      <tableStyleElement dxfId="2" type="secondRowStripe"/>
    </tableStyle>
    <tableStyle count="2" pivot="0" name="CUSTOS 2025-style 15">
      <tableStyleElement dxfId="1" type="firstRowStripe"/>
      <tableStyleElement dxfId="2" type="secondRowStripe"/>
    </tableStyle>
    <tableStyle count="2" pivot="0" name="CUSTOS 2025-style 16">
      <tableStyleElement dxfId="1" type="firstRowStripe"/>
      <tableStyleElement dxfId="2" type="secondRowStripe"/>
    </tableStyle>
    <tableStyle count="2" pivot="0" name="CUSTOS 2025-style 17">
      <tableStyleElement dxfId="1" type="firstRowStripe"/>
      <tableStyleElement dxfId="2" type="secondRowStripe"/>
    </tableStyle>
    <tableStyle count="2" pivot="0" name="CUSTOS 2025-style 18">
      <tableStyleElement dxfId="1" type="firstRowStripe"/>
      <tableStyleElement dxfId="2" type="secondRowStripe"/>
    </tableStyle>
    <tableStyle count="2" pivot="0" name="CUSTOS 2025-style 19">
      <tableStyleElement dxfId="1" type="firstRowStripe"/>
      <tableStyleElement dxfId="2" type="secondRowStripe"/>
    </tableStyle>
    <tableStyle count="2" pivot="0" name="CUSTOS 2025-style 20">
      <tableStyleElement dxfId="1" type="firstRowStripe"/>
      <tableStyleElement dxfId="2" type="secondRowStripe"/>
    </tableStyle>
    <tableStyle count="2" pivot="0" name="CUSTOS 2025-style 21">
      <tableStyleElement dxfId="1" type="firstRowStripe"/>
      <tableStyleElement dxfId="2" type="secondRowStripe"/>
    </tableStyle>
    <tableStyle count="2" pivot="0" name="CUSTOS 2025-style 22">
      <tableStyleElement dxfId="1" type="firstRowStripe"/>
      <tableStyleElement dxfId="2" type="secondRowStripe"/>
    </tableStyle>
    <tableStyle count="2" pivot="0" name="CUSTOS 2025-style 23">
      <tableStyleElement dxfId="1" type="firstRowStripe"/>
      <tableStyleElement dxfId="2" type="secondRowStripe"/>
    </tableStyle>
    <tableStyle count="2" pivot="0" name="CUSTOS 2025-style 24">
      <tableStyleElement dxfId="1" type="firstRowStripe"/>
      <tableStyleElement dxfId="2" type="secondRowStripe"/>
    </tableStyle>
    <tableStyle count="2" pivot="0" name="CUSTOS 2025-style 25">
      <tableStyleElement dxfId="1" type="firstRowStripe"/>
      <tableStyleElement dxfId="2" type="secondRowStripe"/>
    </tableStyle>
    <tableStyle count="2" pivot="0" name="CUSTOS 2025-style 26">
      <tableStyleElement dxfId="1" type="firstRowStripe"/>
      <tableStyleElement dxfId="2" type="secondRowStripe"/>
    </tableStyle>
    <tableStyle count="2" pivot="0" name="CUSTOS 2025-style 27">
      <tableStyleElement dxfId="2" type="firstRowStripe"/>
      <tableStyleElement dxfId="1" type="secondRowStripe"/>
    </tableStyle>
    <tableStyle count="2" pivot="0" name="CUSTOS 2025-style 28">
      <tableStyleElement dxfId="1" type="firstRowStripe"/>
      <tableStyleElement dxfId="2" type="secondRowStripe"/>
    </tableStyle>
    <tableStyle count="2" pivot="0" name="CUSTOS 2025-style 29">
      <tableStyleElement dxfId="2" type="firstRowStripe"/>
      <tableStyleElement dxfId="1" type="secondRowStripe"/>
    </tableStyle>
    <tableStyle count="2" pivot="0" name="CUSTOS 2025-style 30">
      <tableStyleElement dxfId="1" type="firstRowStripe"/>
      <tableStyleElement dxfId="2" type="secondRowStripe"/>
    </tableStyle>
    <tableStyle count="2" pivot="0" name="CUSTOS 2025-style 31">
      <tableStyleElement dxfId="2" type="firstRowStripe"/>
      <tableStyleElement dxfId="1" type="secondRowStripe"/>
    </tableStyle>
    <tableStyle count="2" pivot="0" name="CUSTOS 2025-style 32">
      <tableStyleElement dxfId="1" type="firstRowStripe"/>
      <tableStyleElement dxfId="2" type="secondRowStripe"/>
    </tableStyle>
    <tableStyle count="2" pivot="0" name="CUSTOS 2025-style 33">
      <tableStyleElement dxfId="2" type="firstRowStripe"/>
      <tableStyleElement dxfId="1" type="secondRowStripe"/>
    </tableStyle>
    <tableStyle count="2" pivot="0" name="CUSTOS 2025-style 34">
      <tableStyleElement dxfId="2" type="firstRowStripe"/>
      <tableStyleElement dxfId="1" type="secondRowStripe"/>
    </tableStyle>
    <tableStyle count="2" pivot="0" name="CUSTOS 2025-style 35">
      <tableStyleElement dxfId="1" type="firstRowStripe"/>
      <tableStyleElement dxfId="2" type="secondRowStripe"/>
    </tableStyle>
    <tableStyle count="2" pivot="0" name="CUSTOS 2025-style 36">
      <tableStyleElement dxfId="2" type="firstRowStripe"/>
      <tableStyleElement dxfId="1" type="secondRowStripe"/>
    </tableStyle>
    <tableStyle count="2" pivot="0" name="CUSTOS 2025-style 37">
      <tableStyleElement dxfId="1" type="firstRowStripe"/>
      <tableStyleElement dxfId="2" type="secondRowStripe"/>
    </tableStyle>
    <tableStyle count="2" pivot="0" name="CUSTOS 2025-style 38">
      <tableStyleElement dxfId="2" type="firstRowStripe"/>
      <tableStyleElement dxfId="1" type="secondRowStripe"/>
    </tableStyle>
    <tableStyle count="2" pivot="0" name="CUSTOS 2025-style 39">
      <tableStyleElement dxfId="1" type="firstRowStripe"/>
      <tableStyleElement dxfId="2" type="secondRowStripe"/>
    </tableStyle>
    <tableStyle count="2" pivot="0" name="CUSTOS 2025-style 40">
      <tableStyleElement dxfId="2" type="firstRowStripe"/>
      <tableStyleElement dxfId="1" type="secondRowStripe"/>
    </tableStyle>
    <tableStyle count="2" pivot="0" name="CUSTOS 2025-style 41">
      <tableStyleElement dxfId="1" type="firstRowStripe"/>
      <tableStyleElement dxfId="2" type="secondRowStripe"/>
    </tableStyle>
    <tableStyle count="2" pivot="0" name="CUSTOS 2025-style 42">
      <tableStyleElement dxfId="2" type="firstRowStripe"/>
      <tableStyleElement dxfId="1" type="secondRowStripe"/>
    </tableStyle>
    <tableStyle count="2" pivot="0" name="CUSTOS 2025-style 43">
      <tableStyleElement dxfId="1" type="firstRowStripe"/>
      <tableStyleElement dxfId="2" type="secondRowStripe"/>
    </tableStyle>
    <tableStyle count="2" pivot="0" name="CUSTOS 2025-style 44">
      <tableStyleElement dxfId="2" type="firstRowStripe"/>
      <tableStyleElement dxfId="1" type="secondRowStripe"/>
    </tableStyle>
    <tableStyle count="2" pivot="0" name="CUSTOS 2025-style 45">
      <tableStyleElement dxfId="1" type="firstRowStripe"/>
      <tableStyleElement dxfId="2" type="secondRowStripe"/>
    </tableStyle>
    <tableStyle count="2" pivot="0" name="CUSTOS 2025-style 46">
      <tableStyleElement dxfId="2" type="firstRowStripe"/>
      <tableStyleElement dxfId="1" type="secondRowStripe"/>
    </tableStyle>
    <tableStyle count="2" pivot="0" name="CUSTOS 2025-style 47">
      <tableStyleElement dxfId="1" type="firstRowStripe"/>
      <tableStyleElement dxfId="2" type="secondRowStripe"/>
    </tableStyle>
    <tableStyle count="2" pivot="0" name="CUSTOS 2025-style 48">
      <tableStyleElement dxfId="2" type="firstRowStripe"/>
      <tableStyleElement dxfId="1" type="secondRowStripe"/>
    </tableStyle>
    <tableStyle count="2" pivot="0" name="CUSTOS 2025-style 49">
      <tableStyleElement dxfId="1" type="firstRowStripe"/>
      <tableStyleElement dxfId="2" type="secondRowStripe"/>
    </tableStyle>
    <tableStyle count="2" pivot="0" name="CUSTOS 2025-style 50">
      <tableStyleElement dxfId="1" type="firstRowStripe"/>
      <tableStyleElement dxfId="2" type="secondRowStripe"/>
    </tableStyle>
    <tableStyle count="2" pivot="0" name="CUSTOS 2025-style 51">
      <tableStyleElement dxfId="1" type="firstRowStripe"/>
      <tableStyleElement dxfId="2" type="secondRowStripe"/>
    </tableStyle>
    <tableStyle count="2" pivot="0" name="CUSTOS 2025-style 52">
      <tableStyleElement dxfId="1" type="firstRowStripe"/>
      <tableStyleElement dxfId="2" type="secondRowStripe"/>
    </tableStyle>
    <tableStyle count="2" pivot="0" name="CUSTOS 2025-style 53">
      <tableStyleElement dxfId="1" type="firstRowStripe"/>
      <tableStyleElement dxfId="2" type="secondRowStripe"/>
    </tableStyle>
    <tableStyle count="2" pivot="0" name="CUSTOS 2025-style 54">
      <tableStyleElement dxfId="1" type="firstRowStripe"/>
      <tableStyleElement dxfId="2" type="secondRowStripe"/>
    </tableStyle>
    <tableStyle count="2" pivot="0" name="CUSTOS 2025-style 55">
      <tableStyleElement dxfId="1" type="firstRowStripe"/>
      <tableStyleElement dxfId="2" type="secondRowStripe"/>
    </tableStyle>
    <tableStyle count="2" pivot="0" name="CUSTOS 2025-style 56">
      <tableStyleElement dxfId="1" type="firstRowStripe"/>
      <tableStyleElement dxfId="2" type="secondRowStripe"/>
    </tableStyle>
    <tableStyle count="2" pivot="0" name="CUSTOS 2025-style 57">
      <tableStyleElement dxfId="1" type="firstRowStripe"/>
      <tableStyleElement dxfId="2" type="secondRowStripe"/>
    </tableStyle>
    <tableStyle count="2" pivot="0" name="CUSTOS 2025-style 58">
      <tableStyleElement dxfId="1" type="firstRowStripe"/>
      <tableStyleElement dxfId="2" type="secondRowStripe"/>
    </tableStyle>
    <tableStyle count="2" pivot="0" name="CUSTOS 2025-style 59">
      <tableStyleElement dxfId="1" type="firstRowStripe"/>
      <tableStyleElement dxfId="2" type="secondRowStripe"/>
    </tableStyle>
    <tableStyle count="2" pivot="0" name="CUSTOS 2025-style 60">
      <tableStyleElement dxfId="1" type="firstRowStripe"/>
      <tableStyleElement dxfId="2" type="secondRowStripe"/>
    </tableStyle>
    <tableStyle count="2" pivot="0" name="CUSTOS 2025-style 61">
      <tableStyleElement dxfId="1" type="firstRowStripe"/>
      <tableStyleElement dxfId="2" type="secondRowStripe"/>
    </tableStyle>
    <tableStyle count="2" pivot="0" name="CUSTOS 2025-style 62">
      <tableStyleElement dxfId="1" type="firstRowStripe"/>
      <tableStyleElement dxfId="2" type="secondRowStripe"/>
    </tableStyle>
    <tableStyle count="2" pivot="0" name="CUSTOS 2025-style 63">
      <tableStyleElement dxfId="1" type="firstRowStripe"/>
      <tableStyleElement dxfId="2" type="secondRowStripe"/>
    </tableStyle>
    <tableStyle count="2" pivot="0" name="CUSTOS 2025-style 64">
      <tableStyleElement dxfId="1" type="firstRowStripe"/>
      <tableStyleElement dxfId="2" type="secondRowStripe"/>
    </tableStyle>
    <tableStyle count="2" pivot="0" name="CUSTOS 2025-style 65">
      <tableStyleElement dxfId="1" type="firstRowStripe"/>
      <tableStyleElement dxfId="2" type="secondRowStripe"/>
    </tableStyle>
    <tableStyle count="2" pivot="0" name="CUSTOS 2025-style 66">
      <tableStyleElement dxfId="1" type="firstRowStripe"/>
      <tableStyleElement dxfId="2" type="secondRowStripe"/>
    </tableStyle>
    <tableStyle count="2" pivot="0" name="CUSTOS 2025-style 67">
      <tableStyleElement dxfId="1" type="firstRowStripe"/>
      <tableStyleElement dxfId="2" type="secondRowStripe"/>
    </tableStyle>
    <tableStyle count="2" pivot="0" name="CUSTOS 2025-style 68">
      <tableStyleElement dxfId="1" type="firstRowStripe"/>
      <tableStyleElement dxfId="2" type="secondRowStripe"/>
    </tableStyle>
    <tableStyle count="2" pivot="0" name="CUSTOS 2025-style 69">
      <tableStyleElement dxfId="1" type="firstRowStripe"/>
      <tableStyleElement dxfId="2" type="secondRowStripe"/>
    </tableStyle>
    <tableStyle count="2" pivot="0" name="TRAFEGO-style">
      <tableStyleElement dxfId="1" type="firstRowStripe"/>
      <tableStyleElement dxfId="2" type="secondRowStripe"/>
    </tableStyle>
    <tableStyle count="2" pivot="0" name="TRAFEGO-style 2">
      <tableStyleElement dxfId="1" type="firstRowStripe"/>
      <tableStyleElement dxfId="2" type="secondRowStripe"/>
    </tableStyle>
    <tableStyle count="2" pivot="0" name="TRAFEGO-style 3">
      <tableStyleElement dxfId="1" type="firstRowStripe"/>
      <tableStyleElement dxfId="2" type="secondRowStripe"/>
    </tableStyle>
    <tableStyle count="2" pivot="0" name="TRAFEGO-style 4">
      <tableStyleElement dxfId="2" type="firstRowStripe"/>
      <tableStyleElement dxfId="1" type="secondRowStripe"/>
    </tableStyle>
    <tableStyle count="2" pivot="0" name="TRAFEGO-style 5">
      <tableStyleElement dxfId="1" type="firstRowStripe"/>
      <tableStyleElement dxfId="2" type="secondRowStripe"/>
    </tableStyle>
    <tableStyle count="2" pivot="0" name="TRAFEGO-style 6">
      <tableStyleElement dxfId="1" type="firstRowStripe"/>
      <tableStyleElement dxfId="2" type="secondRowStripe"/>
    </tableStyle>
    <tableStyle count="2" pivot="0" name="PAGAMENTOS-style">
      <tableStyleElement dxfId="1" type="firstRowStripe"/>
      <tableStyleElement dxfId="2" type="secondRowStripe"/>
    </tableStyle>
    <tableStyle count="2" pivot="0" name="PAGAMENTOS-style 2">
      <tableStyleElement dxfId="1" type="firstRowStripe"/>
      <tableStyleElement dxfId="2" type="secondRowStripe"/>
    </tableStyle>
    <tableStyle count="2" pivot="0" name="PAGAMENTOS-style 3">
      <tableStyleElement dxfId="1" type="firstRowStripe"/>
      <tableStyleElement dxfId="2" type="secondRowStripe"/>
    </tableStyle>
    <tableStyle count="2" pivot="0" name="PAGAMENTOS-style 4">
      <tableStyleElement dxfId="2" type="firstRowStripe"/>
      <tableStyleElement dxfId="1" type="secondRowStripe"/>
    </tableStyle>
    <tableStyle count="2" pivot="0" name="PROX SAQUE-style">
      <tableStyleElement dxfId="1" type="firstRowStripe"/>
      <tableStyleElement dxfId="2" type="secondRowStripe"/>
    </tableStyle>
    <tableStyle count="2" pivot="0" name="PROX SAQUE-style 2">
      <tableStyleElement dxfId="1" type="firstRowStripe"/>
      <tableStyleElement dxfId="2" type="secondRowStripe"/>
    </tableStyle>
    <tableStyle count="2" pivot="0" name="PROX SAQUE-style 3">
      <tableStyleElement dxfId="1" type="firstRowStripe"/>
      <tableStyleElement dxfId="2" type="secondRowStripe"/>
    </tableStyle>
    <tableStyle count="2" pivot="0" name="PROX SAQUE-style 4">
      <tableStyleElement dxfId="2" type="firstRowStripe"/>
      <tableStyleElement dxfId="1" type="secondRowStripe"/>
    </tableStyle>
    <tableStyle count="2" pivot="0" name="Saque 16.03-style">
      <tableStyleElement dxfId="1" type="firstRowStripe"/>
      <tableStyleElement dxfId="2" type="secondRowStripe"/>
    </tableStyle>
    <tableStyle count="2" pivot="0" name="Saque 16.03-style 2">
      <tableStyleElement dxfId="1" type="firstRowStripe"/>
      <tableStyleElement dxfId="2" type="secondRowStripe"/>
    </tableStyle>
    <tableStyle count="2" pivot="0" name="Saque 16.03-style 3">
      <tableStyleElement dxfId="1" type="firstRowStripe"/>
      <tableStyleElement dxfId="2" type="secondRowStripe"/>
    </tableStyle>
    <tableStyle count="2" pivot="0" name="Saque 16.03-style 4">
      <tableStyleElement dxfId="2" type="firstRowStripe"/>
      <tableStyleElement dxfId="1" type="secondRowStripe"/>
    </tableStyle>
    <tableStyle count="2" pivot="0" name="Saque 23.02-style">
      <tableStyleElement dxfId="1" type="firstRowStripe"/>
      <tableStyleElement dxfId="2" type="secondRowStripe"/>
    </tableStyle>
    <tableStyle count="2" pivot="0" name="Saque 23.02-style 2">
      <tableStyleElement dxfId="1" type="firstRowStripe"/>
      <tableStyleElement dxfId="2" type="secondRowStripe"/>
    </tableStyle>
    <tableStyle count="2" pivot="0" name="Saque 23.02-style 3">
      <tableStyleElement dxfId="1" type="firstRowStripe"/>
      <tableStyleElement dxfId="2" type="secondRowStripe"/>
    </tableStyle>
    <tableStyle count="2" pivot="0" name="Saque 23.02-style 4">
      <tableStyleElement dxfId="2" type="firstRowStripe"/>
      <tableStyleElement dxfId="1" type="secondRowStripe"/>
    </tableStyle>
    <tableStyle count="2" pivot="0" name="Saque 31.01-style">
      <tableStyleElement dxfId="1" type="firstRowStripe"/>
      <tableStyleElement dxfId="2" type="secondRowStripe"/>
    </tableStyle>
    <tableStyle count="2" pivot="0" name="Saque 31.01-style 2">
      <tableStyleElement dxfId="1" type="firstRowStripe"/>
      <tableStyleElement dxfId="2" type="secondRowStripe"/>
    </tableStyle>
    <tableStyle count="2" pivot="0" name="Saque 31.01-style 3">
      <tableStyleElement dxfId="1" type="firstRowStripe"/>
      <tableStyleElement dxfId="2" type="secondRowStripe"/>
    </tableStyle>
    <tableStyle count="2" pivot="0" name="Saque 31.01-style 4">
      <tableStyleElement dxfId="2" type="firstRowStripe"/>
      <tableStyleElement dxfId="1" type="secondRowStripe"/>
    </tableStyle>
    <tableStyle count="2" pivot="0" name="Saque 14.01-style">
      <tableStyleElement dxfId="1" type="firstRowStripe"/>
      <tableStyleElement dxfId="2" type="secondRowStripe"/>
    </tableStyle>
    <tableStyle count="2" pivot="0" name="Saque 14.01-style 2">
      <tableStyleElement dxfId="1" type="firstRowStripe"/>
      <tableStyleElement dxfId="2" type="secondRowStripe"/>
    </tableStyle>
    <tableStyle count="2" pivot="0" name="Saque 14.01-style 3">
      <tableStyleElement dxfId="1" type="firstRowStripe"/>
      <tableStyleElement dxfId="2" type="secondRowStripe"/>
    </tableStyle>
    <tableStyle count="2" pivot="0" name="Saque 14.01-style 4">
      <tableStyleElement dxfId="2" type="firstRowStripe"/>
      <tableStyleElement dxfId="1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29" Type="http://schemas.openxmlformats.org/officeDocument/2006/relationships/worksheet" Target="worksheets/sheet25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FTD VS DEPOSITO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FTD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'MAR 2026'!$A$13:$A$42</c:f>
            </c:strRef>
          </c:cat>
          <c:val>
            <c:numRef>
              <c:f>'MAR 2026'!$K$13:$K$42</c:f>
              <c:numCache/>
            </c:numRef>
          </c:val>
        </c:ser>
        <c:ser>
          <c:idx val="1"/>
          <c:order val="1"/>
          <c:tx>
            <c:v>DEPOSITO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'MAR 2026'!$A$13:$A$42</c:f>
            </c:strRef>
          </c:cat>
          <c:val>
            <c:numRef>
              <c:f>'MAR 2026'!$D$13:$D$42</c:f>
              <c:numCache/>
            </c:numRef>
          </c:val>
        </c:ser>
        <c:axId val="1069692967"/>
        <c:axId val="85187251"/>
      </c:barChart>
      <c:catAx>
        <c:axId val="106969296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5187251"/>
      </c:catAx>
      <c:valAx>
        <c:axId val="8518725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6969296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SAQUES X DEPOSITOS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v>Saida</c:v>
          </c:tx>
          <c:spPr>
            <a:solidFill>
              <a:srgbClr val="FF0000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'MAR 2026'!$A$13:$A$42</c:f>
            </c:strRef>
          </c:cat>
          <c:val>
            <c:numRef>
              <c:f>'MAR 2026'!$F$13:$F$42</c:f>
              <c:numCache/>
            </c:numRef>
          </c:val>
        </c:ser>
        <c:ser>
          <c:idx val="1"/>
          <c:order val="1"/>
          <c:tx>
            <c:v>Entrada</c:v>
          </c:tx>
          <c:spPr>
            <a:solidFill>
              <a:srgbClr val="6AA84F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'MAR 2026'!$A$13:$A$42</c:f>
            </c:strRef>
          </c:cat>
          <c:val>
            <c:numRef>
              <c:f>'MAR 2026'!$C$13:$C$42</c:f>
              <c:numCache/>
            </c:numRef>
          </c:val>
        </c:ser>
        <c:overlap val="100"/>
        <c:axId val="1756127859"/>
        <c:axId val="309077317"/>
      </c:barChart>
      <c:catAx>
        <c:axId val="175612785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09077317"/>
      </c:catAx>
      <c:valAx>
        <c:axId val="30907731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5612785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BASELINE GGR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cat>
            <c:strRef>
              <c:f>'MAR 2026'!$A$12:$A$42</c:f>
            </c:strRef>
          </c:cat>
          <c:val>
            <c:numRef>
              <c:f>'MAR 2026'!$Q$12:$Q$42</c:f>
              <c:numCache/>
            </c:numRef>
          </c:val>
        </c:ser>
        <c:overlap val="100"/>
        <c:axId val="1249420625"/>
        <c:axId val="950570148"/>
      </c:barChart>
      <c:catAx>
        <c:axId val="124942062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50570148"/>
      </c:catAx>
      <c:valAx>
        <c:axId val="95057014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49420625"/>
      </c:valAx>
    </c:plotArea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UAP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cat>
            <c:strRef>
              <c:f>'MAR 2026'!$L$12:$L$42</c:f>
            </c:strRef>
          </c:cat>
          <c:val>
            <c:numRef>
              <c:f>'MAR 2026'!$L$12:$L$42</c:f>
              <c:numCache/>
            </c:numRef>
          </c:val>
        </c:ser>
        <c:overlap val="100"/>
        <c:axId val="627372298"/>
        <c:axId val="427443669"/>
      </c:barChart>
      <c:catAx>
        <c:axId val="62737229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27443669"/>
      </c:catAx>
      <c:valAx>
        <c:axId val="42744366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27372298"/>
      </c:valAx>
    </c:plotArea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TURNOVER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cat>
            <c:strRef>
              <c:f>'MAR 2026'!$P$12:$P$42</c:f>
            </c:strRef>
          </c:cat>
          <c:val>
            <c:numRef>
              <c:f>'MAR 2026'!$P$12:$P$42</c:f>
              <c:numCache/>
            </c:numRef>
          </c:val>
        </c:ser>
        <c:overlap val="100"/>
        <c:axId val="552520702"/>
        <c:axId val="1675000565"/>
      </c:barChart>
      <c:catAx>
        <c:axId val="55252070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75000565"/>
      </c:catAx>
      <c:valAx>
        <c:axId val="167500056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52520702"/>
      </c:valAx>
    </c:plotArea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FTD VS DEPOSITO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FTD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'FEV 2026'!$A$13:$A$39</c:f>
            </c:strRef>
          </c:cat>
          <c:val>
            <c:numRef>
              <c:f>'FEV 2026'!$K$13:$K$39</c:f>
              <c:numCache/>
            </c:numRef>
          </c:val>
        </c:ser>
        <c:ser>
          <c:idx val="1"/>
          <c:order val="1"/>
          <c:tx>
            <c:v>DEPOSITO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'FEV 2026'!$A$13:$A$39</c:f>
            </c:strRef>
          </c:cat>
          <c:val>
            <c:numRef>
              <c:f>'FEV 2026'!$D$13:$D$39</c:f>
              <c:numCache/>
            </c:numRef>
          </c:val>
        </c:ser>
        <c:axId val="1525892738"/>
        <c:axId val="996542809"/>
      </c:barChart>
      <c:catAx>
        <c:axId val="152589273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96542809"/>
      </c:catAx>
      <c:valAx>
        <c:axId val="99654280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2589273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SAQUES X DEPOSITOS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v>Saida</c:v>
          </c:tx>
          <c:spPr>
            <a:solidFill>
              <a:srgbClr val="FF0000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'FEV 2026'!$A$13:$A$39</c:f>
            </c:strRef>
          </c:cat>
          <c:val>
            <c:numRef>
              <c:f>'FEV 2026'!$F$13:$F$39</c:f>
              <c:numCache/>
            </c:numRef>
          </c:val>
        </c:ser>
        <c:ser>
          <c:idx val="1"/>
          <c:order val="1"/>
          <c:tx>
            <c:v>Entrada</c:v>
          </c:tx>
          <c:spPr>
            <a:solidFill>
              <a:srgbClr val="6AA84F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'FEV 2026'!$A$13:$A$39</c:f>
            </c:strRef>
          </c:cat>
          <c:val>
            <c:numRef>
              <c:f>'FEV 2026'!$C$13:$C$39</c:f>
              <c:numCache/>
            </c:numRef>
          </c:val>
        </c:ser>
        <c:overlap val="100"/>
        <c:axId val="285977413"/>
        <c:axId val="1153200438"/>
      </c:barChart>
      <c:catAx>
        <c:axId val="28597741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53200438"/>
      </c:catAx>
      <c:valAx>
        <c:axId val="115320043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8597741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BASELINE GGR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cat>
            <c:strRef>
              <c:f>'FEV 2026'!$A$12:$A$39</c:f>
            </c:strRef>
          </c:cat>
          <c:val>
            <c:numRef>
              <c:f>'FEV 2026'!$Q$12:$Q$39</c:f>
              <c:numCache/>
            </c:numRef>
          </c:val>
        </c:ser>
        <c:overlap val="100"/>
        <c:axId val="751726523"/>
        <c:axId val="915373211"/>
      </c:barChart>
      <c:catAx>
        <c:axId val="75172652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15373211"/>
      </c:catAx>
      <c:valAx>
        <c:axId val="91537321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51726523"/>
      </c:valAx>
    </c:plotArea>
    <c:plotVisOnly val="1"/>
  </c:chart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UAP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cat>
            <c:strRef>
              <c:f>'FEV 2026'!$L$12:$L$39</c:f>
            </c:strRef>
          </c:cat>
          <c:val>
            <c:numRef>
              <c:f>'FEV 2026'!$L$12:$L$39</c:f>
              <c:numCache/>
            </c:numRef>
          </c:val>
        </c:ser>
        <c:overlap val="100"/>
        <c:axId val="535811854"/>
        <c:axId val="921310072"/>
      </c:barChart>
      <c:catAx>
        <c:axId val="53581185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21310072"/>
      </c:catAx>
      <c:valAx>
        <c:axId val="92131007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35811854"/>
      </c:valAx>
    </c:plotArea>
    <c:plotVisOnly val="1"/>
  </c:chart>
</c:chartSpace>
</file>

<file path=xl/charts/chart1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TURNOVER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cat>
            <c:strRef>
              <c:f>'FEV 2026'!$P$12:$P$39</c:f>
            </c:strRef>
          </c:cat>
          <c:val>
            <c:numRef>
              <c:f>'FEV 2026'!$P$12:$P$39</c:f>
              <c:numCache/>
            </c:numRef>
          </c:val>
        </c:ser>
        <c:overlap val="100"/>
        <c:axId val="843544428"/>
        <c:axId val="985274425"/>
      </c:barChart>
      <c:catAx>
        <c:axId val="84354442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85274425"/>
      </c:catAx>
      <c:valAx>
        <c:axId val="98527442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43544428"/>
      </c:valAx>
    </c:plotArea>
    <c:plotVisOnly val="1"/>
  </c:chart>
</c:chartSpace>
</file>

<file path=xl/charts/chart1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FTD VS DEPOSITO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FTD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'JAN 2026'!$A$13:$A$42</c:f>
            </c:strRef>
          </c:cat>
          <c:val>
            <c:numRef>
              <c:f>'JAN 2026'!$K$13:$K$42</c:f>
              <c:numCache/>
            </c:numRef>
          </c:val>
        </c:ser>
        <c:ser>
          <c:idx val="1"/>
          <c:order val="1"/>
          <c:tx>
            <c:v>DEPOSITO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'JAN 2026'!$A$13:$A$42</c:f>
            </c:strRef>
          </c:cat>
          <c:val>
            <c:numRef>
              <c:f>'JAN 2026'!$D$13:$D$42</c:f>
              <c:numCache/>
            </c:numRef>
          </c:val>
        </c:ser>
        <c:axId val="578528804"/>
        <c:axId val="1672295229"/>
      </c:barChart>
      <c:catAx>
        <c:axId val="57852880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72295229"/>
      </c:catAx>
      <c:valAx>
        <c:axId val="167229522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7852880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SAQUES X DEPOSITOS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v>Saida</c:v>
          </c:tx>
          <c:spPr>
            <a:solidFill>
              <a:srgbClr val="FF0000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'JAN 2026'!$A$13:$A$42</c:f>
            </c:strRef>
          </c:cat>
          <c:val>
            <c:numRef>
              <c:f>'JAN 2026'!$F$13:$F$42</c:f>
              <c:numCache/>
            </c:numRef>
          </c:val>
        </c:ser>
        <c:ser>
          <c:idx val="1"/>
          <c:order val="1"/>
          <c:tx>
            <c:v>Entrada</c:v>
          </c:tx>
          <c:spPr>
            <a:solidFill>
              <a:srgbClr val="6AA84F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'JAN 2026'!$A$13:$A$42</c:f>
            </c:strRef>
          </c:cat>
          <c:val>
            <c:numRef>
              <c:f>'JAN 2026'!$C$13:$C$42</c:f>
              <c:numCache/>
            </c:numRef>
          </c:val>
        </c:ser>
        <c:overlap val="100"/>
        <c:axId val="1358423939"/>
        <c:axId val="519466284"/>
      </c:barChart>
      <c:catAx>
        <c:axId val="135842393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19466284"/>
      </c:catAx>
      <c:valAx>
        <c:axId val="51946628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5842393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BASELINE GGR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cat>
            <c:strRef>
              <c:f>'JAN 2026'!$A$12:$A$42</c:f>
            </c:strRef>
          </c:cat>
          <c:val>
            <c:numRef>
              <c:f>'JAN 2026'!$Q$12:$Q$42</c:f>
              <c:numCache/>
            </c:numRef>
          </c:val>
        </c:ser>
        <c:overlap val="100"/>
        <c:axId val="12672081"/>
        <c:axId val="769074141"/>
      </c:barChart>
      <c:catAx>
        <c:axId val="1267208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69074141"/>
      </c:catAx>
      <c:valAx>
        <c:axId val="76907414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672081"/>
      </c:valAx>
    </c:plotArea>
    <c:plotVisOnly val="1"/>
  </c:chart>
</c:chartSpace>
</file>

<file path=xl/charts/chart1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UAP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cat>
            <c:strRef>
              <c:f>'JAN 2026'!$L$12:$L$42</c:f>
            </c:strRef>
          </c:cat>
          <c:val>
            <c:numRef>
              <c:f>'JAN 2026'!$L$12:$L$42</c:f>
              <c:numCache/>
            </c:numRef>
          </c:val>
        </c:ser>
        <c:overlap val="100"/>
        <c:axId val="2012184861"/>
        <c:axId val="327292607"/>
      </c:barChart>
      <c:catAx>
        <c:axId val="201218486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27292607"/>
      </c:catAx>
      <c:valAx>
        <c:axId val="32729260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12184861"/>
      </c:valAx>
    </c:plotArea>
    <c:plotVisOnly val="1"/>
  </c:chart>
</c:chartSpace>
</file>

<file path=xl/charts/chart1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TURNOVER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cat>
            <c:strRef>
              <c:f>'JAN 2026'!$P$12:$P$42</c:f>
            </c:strRef>
          </c:cat>
          <c:val>
            <c:numRef>
              <c:f>'JAN 2026'!$P$12:$P$42</c:f>
              <c:numCache/>
            </c:numRef>
          </c:val>
        </c:ser>
        <c:overlap val="100"/>
        <c:axId val="334329528"/>
        <c:axId val="1496499781"/>
      </c:barChart>
      <c:catAx>
        <c:axId val="33432952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96499781"/>
      </c:catAx>
      <c:valAx>
        <c:axId val="149649978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34329528"/>
      </c:valAx>
    </c:plotArea>
    <c:plotVisOnly val="1"/>
  </c:chart>
</c:chartSpace>
</file>

<file path=xl/charts/chart1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FTD VS DEPOSITO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FTD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'DEZ 2025'!$A$13:$A$42</c:f>
            </c:strRef>
          </c:cat>
          <c:val>
            <c:numRef>
              <c:f>'DEZ 2025'!$K$13:$K$42</c:f>
              <c:numCache/>
            </c:numRef>
          </c:val>
        </c:ser>
        <c:ser>
          <c:idx val="1"/>
          <c:order val="1"/>
          <c:tx>
            <c:v>DEPOSITO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'DEZ 2025'!$A$13:$A$42</c:f>
            </c:strRef>
          </c:cat>
          <c:val>
            <c:numRef>
              <c:f>'DEZ 2025'!$D$13:$D$42</c:f>
              <c:numCache/>
            </c:numRef>
          </c:val>
        </c:ser>
        <c:axId val="1417375670"/>
        <c:axId val="2116106844"/>
      </c:barChart>
      <c:catAx>
        <c:axId val="141737567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16106844"/>
      </c:catAx>
      <c:valAx>
        <c:axId val="211610684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1737567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SAQUES X DEPOSITOS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v>Saida</c:v>
          </c:tx>
          <c:spPr>
            <a:solidFill>
              <a:srgbClr val="FF0000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'DEZ 2025'!$A$13:$A$42</c:f>
            </c:strRef>
          </c:cat>
          <c:val>
            <c:numRef>
              <c:f>'DEZ 2025'!$F$13:$F$42</c:f>
              <c:numCache/>
            </c:numRef>
          </c:val>
        </c:ser>
        <c:ser>
          <c:idx val="1"/>
          <c:order val="1"/>
          <c:tx>
            <c:v>Entrada</c:v>
          </c:tx>
          <c:spPr>
            <a:solidFill>
              <a:srgbClr val="6AA84F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'DEZ 2025'!$A$13:$A$42</c:f>
            </c:strRef>
          </c:cat>
          <c:val>
            <c:numRef>
              <c:f>'DEZ 2025'!$C$13:$C$42</c:f>
              <c:numCache/>
            </c:numRef>
          </c:val>
        </c:ser>
        <c:overlap val="100"/>
        <c:axId val="1944390943"/>
        <c:axId val="21594063"/>
      </c:barChart>
      <c:catAx>
        <c:axId val="194439094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594063"/>
      </c:catAx>
      <c:valAx>
        <c:axId val="2159406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4439094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BASELINE GGR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cat>
            <c:strRef>
              <c:f>'DEZ 2025'!$A$12:$A$42</c:f>
            </c:strRef>
          </c:cat>
          <c:val>
            <c:numRef>
              <c:f>'DEZ 2025'!$Q$12:$Q$42</c:f>
              <c:numCache/>
            </c:numRef>
          </c:val>
        </c:ser>
        <c:overlap val="100"/>
        <c:axId val="1331331098"/>
        <c:axId val="1431285274"/>
      </c:barChart>
      <c:catAx>
        <c:axId val="133133109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31285274"/>
      </c:catAx>
      <c:valAx>
        <c:axId val="143128527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31331098"/>
      </c:valAx>
    </c:plotArea>
    <c:plotVisOnly val="1"/>
  </c:chart>
</c:chartSpace>
</file>

<file path=xl/charts/chart1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UAP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cat>
            <c:strRef>
              <c:f>'DEZ 2025'!$L$12:$L$42</c:f>
            </c:strRef>
          </c:cat>
          <c:val>
            <c:numRef>
              <c:f>'DEZ 2025'!$L$12:$L$42</c:f>
              <c:numCache/>
            </c:numRef>
          </c:val>
        </c:ser>
        <c:overlap val="100"/>
        <c:axId val="929840631"/>
        <c:axId val="1135943587"/>
      </c:barChart>
      <c:catAx>
        <c:axId val="92984063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35943587"/>
      </c:catAx>
      <c:valAx>
        <c:axId val="113594358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29840631"/>
      </c:valAx>
    </c:plotArea>
    <c:plotVisOnly val="1"/>
  </c:chart>
</c:chartSpace>
</file>

<file path=xl/charts/chart2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FTD VS DEPOSITO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FTD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'NOV 2025'!$A$13:$A$42</c:f>
            </c:strRef>
          </c:cat>
          <c:val>
            <c:numRef>
              <c:f>'NOV 2025'!$J$13:$J$42</c:f>
              <c:numCache/>
            </c:numRef>
          </c:val>
        </c:ser>
        <c:ser>
          <c:idx val="1"/>
          <c:order val="1"/>
          <c:tx>
            <c:v>DEPOSITO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'NOV 2025'!$A$13:$A$42</c:f>
            </c:strRef>
          </c:cat>
          <c:val>
            <c:numRef>
              <c:f>'NOV 2025'!$C$13:$C$42</c:f>
              <c:numCache/>
            </c:numRef>
          </c:val>
        </c:ser>
        <c:axId val="189776374"/>
        <c:axId val="1990586770"/>
      </c:barChart>
      <c:catAx>
        <c:axId val="18977637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90586770"/>
      </c:catAx>
      <c:valAx>
        <c:axId val="199058677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977637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SAQUES X DEPOSITOS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v>Saida</c:v>
          </c:tx>
          <c:spPr>
            <a:solidFill>
              <a:srgbClr val="FF0000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'NOV 2025'!$A$13:$A$42</c:f>
            </c:strRef>
          </c:cat>
          <c:val>
            <c:numRef>
              <c:f>'NOV 2025'!$E$13:$E$42</c:f>
              <c:numCache/>
            </c:numRef>
          </c:val>
        </c:ser>
        <c:ser>
          <c:idx val="1"/>
          <c:order val="1"/>
          <c:tx>
            <c:v>Entrada</c:v>
          </c:tx>
          <c:spPr>
            <a:solidFill>
              <a:srgbClr val="6AA84F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'NOV 2025'!$A$13:$A$42</c:f>
            </c:strRef>
          </c:cat>
          <c:val>
            <c:numRef>
              <c:f>'NOV 2025'!$B$13:$B$42</c:f>
              <c:numCache/>
            </c:numRef>
          </c:val>
        </c:ser>
        <c:overlap val="100"/>
        <c:axId val="1834500710"/>
        <c:axId val="789804835"/>
      </c:barChart>
      <c:catAx>
        <c:axId val="18345007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89804835"/>
      </c:catAx>
      <c:valAx>
        <c:axId val="78980483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3450071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BASELINE GGR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cat>
            <c:strRef>
              <c:f>'NOV 2025'!$A$12:$A$42</c:f>
            </c:strRef>
          </c:cat>
          <c:val>
            <c:numRef>
              <c:f>'NOV 2025'!$P$12:$P$42</c:f>
              <c:numCache/>
            </c:numRef>
          </c:val>
        </c:ser>
        <c:overlap val="100"/>
        <c:axId val="63409577"/>
        <c:axId val="984695456"/>
      </c:barChart>
      <c:catAx>
        <c:axId val="6340957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84695456"/>
      </c:catAx>
      <c:valAx>
        <c:axId val="98469545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3409577"/>
      </c:valAx>
    </c:plotArea>
    <c:plotVisOnly val="1"/>
  </c:chart>
</c:chartSpace>
</file>

<file path=xl/charts/chart2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UAP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cat>
            <c:strRef>
              <c:f>'NOV 2025'!$K$12:$K$41</c:f>
            </c:strRef>
          </c:cat>
          <c:val>
            <c:numRef>
              <c:f>'NOV 2025'!$K$12:$K$41</c:f>
              <c:numCache/>
            </c:numRef>
          </c:val>
        </c:ser>
        <c:overlap val="100"/>
        <c:axId val="39288483"/>
        <c:axId val="212851110"/>
      </c:barChart>
      <c:catAx>
        <c:axId val="3928848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2851110"/>
      </c:catAx>
      <c:valAx>
        <c:axId val="21285111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9288483"/>
      </c:valAx>
    </c:plotArea>
    <c:plotVisOnly val="1"/>
  </c:chart>
</c:chartSpace>
</file>

<file path=xl/charts/chart2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BASELINE GGR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circle"/>
            <c:size val="7"/>
            <c:spPr>
              <a:solidFill>
                <a:srgbClr val="4285F4"/>
              </a:solidFill>
              <a:ln cmpd="sng">
                <a:solidFill>
                  <a:srgbClr val="4285F4"/>
                </a:solidFill>
              </a:ln>
            </c:spPr>
          </c:marker>
          <c:cat>
            <c:strRef>
              <c:f>DEZEMBRO!$A$12:$A$41</c:f>
            </c:strRef>
          </c:cat>
          <c:val>
            <c:numRef>
              <c:f>DEZEMBRO!$N$12:$N$42</c:f>
              <c:numCache/>
            </c:numRef>
          </c:val>
          <c:smooth val="0"/>
        </c:ser>
        <c:axId val="1351830505"/>
        <c:axId val="555681782"/>
      </c:lineChart>
      <c:catAx>
        <c:axId val="135183050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55681782"/>
      </c:catAx>
      <c:valAx>
        <c:axId val="55568178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5183050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BASELINE FTD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DEZEMBRO!$J$9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DEZEMBRO!$A$10:$A$42</c:f>
            </c:strRef>
          </c:cat>
          <c:val>
            <c:numRef>
              <c:f>DEZEMBRO!$J$10:$J$42</c:f>
              <c:numCache/>
            </c:numRef>
          </c:val>
        </c:ser>
        <c:axId val="812825840"/>
        <c:axId val="1492053990"/>
      </c:barChart>
      <c:catAx>
        <c:axId val="81282584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92053990"/>
      </c:catAx>
      <c:valAx>
        <c:axId val="149205399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1282584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DEZEMBRO BASELINE UAP</a:t>
            </a:r>
          </a:p>
        </c:rich>
      </c:tx>
      <c:layout>
        <c:manualLayout>
          <c:xMode val="edge"/>
          <c:yMode val="edge"/>
          <c:x val="0.017395348837209303"/>
          <c:y val="0.05000000000000001"/>
        </c:manualLayout>
      </c:layout>
      <c:overlay val="0"/>
    </c:title>
    <c:plotArea>
      <c:layout/>
      <c:barChart>
        <c:barDir val="col"/>
        <c:grouping val="stacked"/>
        <c:ser>
          <c:idx val="0"/>
          <c:order val="0"/>
          <c:tx>
            <c:v>BASE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Pt>
            <c:idx val="16"/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DEZEMBRO!$A$12:$A$42</c:f>
            </c:strRef>
          </c:cat>
          <c:val>
            <c:numRef>
              <c:f>DEZEMBRO!$L$12:$L$44</c:f>
              <c:numCache/>
            </c:numRef>
          </c:val>
        </c:ser>
        <c:ser>
          <c:idx val="1"/>
          <c:order val="1"/>
          <c:tx>
            <c:v>FTD</c:v>
          </c:tx>
          <c:spPr>
            <a:solidFill>
              <a:srgbClr val="1C4587"/>
            </a:solidFill>
            <a:ln cmpd="sng">
              <a:solidFill>
                <a:srgbClr val="000000"/>
              </a:solidFill>
            </a:ln>
          </c:spPr>
          <c:dPt>
            <c:idx val="15"/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DEZEMBRO!$A$12:$A$42</c:f>
            </c:strRef>
          </c:cat>
          <c:val>
            <c:numRef>
              <c:f>DEZEMBRO!$J$12:$J$42</c:f>
              <c:numCache/>
            </c:numRef>
          </c:val>
        </c:ser>
        <c:overlap val="100"/>
        <c:axId val="1117430483"/>
        <c:axId val="934855440"/>
      </c:barChart>
      <c:catAx>
        <c:axId val="111743048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34855440"/>
      </c:catAx>
      <c:valAx>
        <c:axId val="93485544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1743048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BASELINE FTD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NOVEMBRO!$J$9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NOVEMBRO!$A$10:$A$41</c:f>
            </c:strRef>
          </c:cat>
          <c:val>
            <c:numRef>
              <c:f>NOVEMBRO!$J$10:$J$41</c:f>
              <c:numCache/>
            </c:numRef>
          </c:val>
        </c:ser>
        <c:axId val="132813383"/>
        <c:axId val="910974139"/>
      </c:barChart>
      <c:catAx>
        <c:axId val="13281338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10974139"/>
      </c:catAx>
      <c:valAx>
        <c:axId val="91097413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281338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NOVEMBRO BASELINE UAP</a:t>
            </a:r>
          </a:p>
        </c:rich>
      </c:tx>
      <c:layout>
        <c:manualLayout>
          <c:xMode val="edge"/>
          <c:yMode val="edge"/>
          <c:x val="0.017395348837209303"/>
          <c:y val="0.05000000000000001"/>
        </c:manualLayout>
      </c:layout>
      <c:overlay val="0"/>
    </c:title>
    <c:plotArea>
      <c:layout/>
      <c:barChart>
        <c:barDir val="col"/>
        <c:grouping val="stacked"/>
        <c:ser>
          <c:idx val="0"/>
          <c:order val="0"/>
          <c:tx>
            <c:v>BASE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Pt>
            <c:idx val="16"/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NOVEMBRO!$A$12:$A$41</c:f>
            </c:strRef>
          </c:cat>
          <c:val>
            <c:numRef>
              <c:f>NOVEMBRO!$L$12:$L$41</c:f>
              <c:numCache/>
            </c:numRef>
          </c:val>
        </c:ser>
        <c:ser>
          <c:idx val="1"/>
          <c:order val="1"/>
          <c:tx>
            <c:v>FTD</c:v>
          </c:tx>
          <c:spPr>
            <a:solidFill>
              <a:srgbClr val="1C4587"/>
            </a:solidFill>
            <a:ln cmpd="sng">
              <a:solidFill>
                <a:srgbClr val="000000"/>
              </a:solidFill>
            </a:ln>
          </c:spPr>
          <c:dPt>
            <c:idx val="15"/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NOVEMBRO!$A$12:$A$41</c:f>
            </c:strRef>
          </c:cat>
          <c:val>
            <c:numRef>
              <c:f>NOVEMBRO!$J$12:$J$41</c:f>
              <c:numCache/>
            </c:numRef>
          </c:val>
        </c:ser>
        <c:overlap val="100"/>
        <c:axId val="2017514291"/>
        <c:axId val="210035217"/>
      </c:barChart>
      <c:catAx>
        <c:axId val="201751429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0035217"/>
      </c:catAx>
      <c:valAx>
        <c:axId val="21003521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1751429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circle"/>
            <c:size val="7"/>
            <c:spPr>
              <a:solidFill>
                <a:srgbClr val="4285F4"/>
              </a:solidFill>
              <a:ln cmpd="sng">
                <a:solidFill>
                  <a:srgbClr val="4285F4"/>
                </a:solidFill>
              </a:ln>
            </c:spPr>
          </c:marker>
          <c:cat>
            <c:strRef>
              <c:f>OUTUBRO!$A$12:$A$41</c:f>
            </c:strRef>
          </c:cat>
          <c:val>
            <c:numRef>
              <c:f>OUTUBRO!$K$12:$K$41</c:f>
              <c:numCache/>
            </c:numRef>
          </c:val>
          <c:smooth val="0"/>
        </c:ser>
        <c:axId val="785112480"/>
        <c:axId val="579827306"/>
      </c:lineChart>
      <c:catAx>
        <c:axId val="78511248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79827306"/>
      </c:catAx>
      <c:valAx>
        <c:axId val="57982730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8511248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BASELINE FTD OUTUBRO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OUTUBRO!$A$9:$A$42</c:f>
            </c:strRef>
          </c:cat>
          <c:val>
            <c:numRef>
              <c:f>OUTUBRO!$H$9:$H$42</c:f>
              <c:numCache/>
            </c:numRef>
          </c:val>
        </c:ser>
        <c:axId val="1364461656"/>
        <c:axId val="1023672974"/>
      </c:barChart>
      <c:catAx>
        <c:axId val="136446165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DATA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23672974"/>
      </c:catAx>
      <c:valAx>
        <c:axId val="102367297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GERAL/FTD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6446165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SETEMBRO!$A$12:$A$41</c:f>
            </c:strRef>
          </c:cat>
          <c:val>
            <c:numRef>
              <c:f>SETEMBRO!$K$12:$K$41</c:f>
              <c:numCache/>
            </c:numRef>
          </c:val>
          <c:smooth val="0"/>
        </c:ser>
        <c:axId val="731858566"/>
        <c:axId val="299839728"/>
      </c:lineChart>
      <c:catAx>
        <c:axId val="73185856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99839728"/>
      </c:catAx>
      <c:valAx>
        <c:axId val="29983972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3185856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BASELINE FTD SETEMBRO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SETEMBRO!$A$9:$A$41</c:f>
            </c:strRef>
          </c:cat>
          <c:val>
            <c:numRef>
              <c:f>SETEMBRO!$H$9:$H$41</c:f>
              <c:numCache/>
            </c:numRef>
          </c:val>
        </c:ser>
        <c:axId val="625747109"/>
        <c:axId val="638637215"/>
      </c:barChart>
      <c:catAx>
        <c:axId val="62574710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DATA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38637215"/>
      </c:catAx>
      <c:valAx>
        <c:axId val="63863721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GERAL/FTD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2574710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+mn-lt"/>
              </a:defRPr>
            </a:pPr>
            <a:r>
              <a:rPr b="1">
                <a:solidFill>
                  <a:srgbClr val="757575"/>
                </a:solidFill>
                <a:latin typeface="+mn-lt"/>
              </a:rPr>
              <a:t>CUSTO MENSAL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rgbClr val="FF0000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OVERVIEW!$A$15:$A$25</c:f>
            </c:strRef>
          </c:cat>
          <c:val>
            <c:numRef>
              <c:f>OVERVIEW!$P$15:$P$23</c:f>
              <c:numCache/>
            </c:numRef>
          </c:val>
        </c:ser>
        <c:axId val="1399116972"/>
        <c:axId val="128430788"/>
      </c:barChart>
      <c:catAx>
        <c:axId val="139911697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434343"/>
                </a:solidFill>
                <a:latin typeface="+mn-lt"/>
              </a:defRPr>
            </a:pPr>
          </a:p>
        </c:txPr>
        <c:crossAx val="128430788"/>
      </c:catAx>
      <c:valAx>
        <c:axId val="12843078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434343"/>
                </a:solidFill>
                <a:latin typeface="+mn-lt"/>
              </a:defRPr>
            </a:pPr>
          </a:p>
        </c:txPr>
        <c:crossAx val="139911697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GGR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rgbClr val="0B8043"/>
            </a:solidFill>
            <a:ln cmpd="sng">
              <a:solidFill>
                <a:srgbClr val="000000"/>
              </a:solidFill>
            </a:ln>
          </c:spPr>
          <c:dPt>
            <c:idx val="4"/>
          </c:dPt>
          <c:dPt>
            <c:idx val="5"/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OVERVIEW!$A$15:$A$25</c:f>
            </c:strRef>
          </c:cat>
          <c:val>
            <c:numRef>
              <c:f>OVERVIEW!$R$15:$R$23</c:f>
              <c:numCache/>
            </c:numRef>
          </c:val>
        </c:ser>
        <c:axId val="263993659"/>
        <c:axId val="184991434"/>
      </c:barChart>
      <c:catAx>
        <c:axId val="26399365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666666"/>
                </a:solidFill>
                <a:latin typeface="+mn-lt"/>
              </a:defRPr>
            </a:pPr>
          </a:p>
        </c:txPr>
        <c:crossAx val="184991434"/>
      </c:catAx>
      <c:valAx>
        <c:axId val="18499143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434343"/>
                </a:solidFill>
                <a:latin typeface="+mn-lt"/>
              </a:defRPr>
            </a:pPr>
          </a:p>
        </c:txPr>
        <c:crossAx val="26399365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REGISTROS X FTD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Cadastrado</c:v>
          </c:tx>
          <c:spPr>
            <a:solidFill>
              <a:srgbClr val="666666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OVERVIEW!$A$27:$A$35</c:f>
            </c:strRef>
          </c:cat>
          <c:val>
            <c:numRef>
              <c:f>OVERVIEW!$D$27:$D$35</c:f>
              <c:numCache/>
            </c:numRef>
          </c:val>
        </c:ser>
        <c:ser>
          <c:idx val="1"/>
          <c:order val="1"/>
          <c:tx>
            <c:v>Primeiro Depósito</c:v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dPt>
            <c:idx val="0"/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OVERVIEW!$A$27:$A$35</c:f>
            </c:strRef>
          </c:cat>
          <c:val>
            <c:numRef>
              <c:f>OVERVIEW!$E$27:$E$35</c:f>
              <c:numCache/>
            </c:numRef>
          </c:val>
        </c:ser>
        <c:axId val="941093924"/>
        <c:axId val="21353566"/>
      </c:barChart>
      <c:catAx>
        <c:axId val="94109392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353566"/>
      </c:catAx>
      <c:valAx>
        <c:axId val="2135356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4109392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NETCASH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OVERVIEW!$A$15:$A$25</c:f>
            </c:strRef>
          </c:cat>
          <c:val>
            <c:numRef>
              <c:f>OVERVIEW!$Q$15:$Q$23</c:f>
              <c:numCache/>
            </c:numRef>
          </c:val>
        </c:ser>
        <c:axId val="577680899"/>
        <c:axId val="908816818"/>
      </c:barChart>
      <c:catAx>
        <c:axId val="57768089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666666"/>
                </a:solidFill>
                <a:latin typeface="+mn-lt"/>
              </a:defRPr>
            </a:pPr>
          </a:p>
        </c:txPr>
        <c:crossAx val="908816818"/>
      </c:catAx>
      <c:valAx>
        <c:axId val="90881681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666666"/>
                </a:solidFill>
                <a:latin typeface="+mn-lt"/>
              </a:defRPr>
            </a:pPr>
          </a:p>
        </c:txPr>
        <c:crossAx val="57768089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+mn-lt"/>
              </a:defRPr>
            </a:pPr>
            <a:r>
              <a:rPr b="1">
                <a:solidFill>
                  <a:srgbClr val="757575"/>
                </a:solidFill>
                <a:latin typeface="+mn-lt"/>
              </a:rPr>
              <a:t>NETCASH VS CUSTO</a:t>
            </a:r>
          </a:p>
        </c:rich>
      </c:tx>
      <c:overlay val="0"/>
    </c:title>
    <c:plotArea>
      <c:layout/>
      <c:lineChart>
        <c:ser>
          <c:idx val="0"/>
          <c:order val="0"/>
          <c:tx>
            <c:v>GGR</c:v>
          </c:tx>
          <c:spPr>
            <a:ln cmpd="sng">
              <a:solidFill>
                <a:srgbClr val="6AA84F">
                  <a:alpha val="100000"/>
                </a:srgbClr>
              </a:solidFill>
            </a:ln>
          </c:spPr>
          <c:marker>
            <c:symbol val="circle"/>
            <c:size val="7"/>
            <c:spPr>
              <a:solidFill>
                <a:srgbClr val="6AA84F">
                  <a:alpha val="100000"/>
                </a:srgbClr>
              </a:solidFill>
              <a:ln cmpd="sng">
                <a:solidFill>
                  <a:srgbClr val="6AA84F">
                    <a:alpha val="100000"/>
                  </a:srgbClr>
                </a:solidFill>
              </a:ln>
            </c:spPr>
          </c:marker>
          <c:dPt>
            <c:idx val="0"/>
            <c:marker>
              <c:symbol val="none"/>
            </c:marker>
          </c:dPt>
          <c:cat>
            <c:strRef>
              <c:f>OVERVIEW!$A$15:$A$25</c:f>
            </c:strRef>
          </c:cat>
          <c:val>
            <c:numRef>
              <c:f>OVERVIEW!$Q$15:$Q$23</c:f>
              <c:numCache/>
            </c:numRef>
          </c:val>
          <c:smooth val="0"/>
        </c:ser>
        <c:ser>
          <c:idx val="1"/>
          <c:order val="1"/>
          <c:tx>
            <c:v>CUSTO</c:v>
          </c:tx>
          <c:spPr>
            <a:ln cmpd="sng">
              <a:solidFill>
                <a:srgbClr val="EA4335"/>
              </a:solidFill>
            </a:ln>
          </c:spPr>
          <c:marker>
            <c:symbol val="circle"/>
            <c:size val="7"/>
            <c:spPr>
              <a:solidFill>
                <a:srgbClr val="EA4335"/>
              </a:solidFill>
              <a:ln cmpd="sng">
                <a:solidFill>
                  <a:srgbClr val="EA4335"/>
                </a:solidFill>
              </a:ln>
            </c:spPr>
          </c:marker>
          <c:cat>
            <c:strRef>
              <c:f>OVERVIEW!$A$15:$A$25</c:f>
            </c:strRef>
          </c:cat>
          <c:val>
            <c:numRef>
              <c:f>OVERVIEW!$P$15:$P$23</c:f>
              <c:numCache/>
            </c:numRef>
          </c:val>
          <c:smooth val="0"/>
        </c:ser>
        <c:axId val="2067628532"/>
        <c:axId val="800488760"/>
      </c:lineChart>
      <c:catAx>
        <c:axId val="206762853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00488760"/>
      </c:catAx>
      <c:valAx>
        <c:axId val="80048876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67628532"/>
      </c:valAx>
    </c:plotArea>
    <c:plotVisOnly val="1"/>
  </c:chart>
</c:chartSpace>
</file>

<file path=xl/charts/chart3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+mn-lt"/>
              </a:defRPr>
            </a:pPr>
            <a:r>
              <a:rPr b="1">
                <a:solidFill>
                  <a:srgbClr val="757575"/>
                </a:solidFill>
                <a:latin typeface="+mn-lt"/>
              </a:rPr>
              <a:t>FTD MENSAL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OVERVIEW!$A$27:$A$35</c:f>
            </c:strRef>
          </c:cat>
          <c:val>
            <c:numRef>
              <c:f>OVERVIEW!$E$27:$E$35</c:f>
              <c:numCache/>
            </c:numRef>
          </c:val>
        </c:ser>
        <c:ser>
          <c:idx val="1"/>
          <c:order val="1"/>
          <c:cat>
            <c:strRef>
              <c:f>OVERVIEW!$A$27:$A$35</c:f>
            </c:strRef>
          </c:cat>
          <c:val>
            <c:numRef>
              <c:f>OVERVIEW!$A$27:$A$35</c:f>
              <c:numCache/>
            </c:numRef>
          </c:val>
        </c:ser>
        <c:axId val="284759654"/>
        <c:axId val="1842783691"/>
      </c:barChart>
      <c:catAx>
        <c:axId val="28475965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42783691"/>
      </c:catAx>
      <c:valAx>
        <c:axId val="184278369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8475965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TURNOVER</a:t>
            </a:r>
          </a:p>
        </c:rich>
      </c:tx>
      <c:overlay val="0"/>
    </c:title>
    <c:plotArea>
      <c:layout/>
      <c:lineChart>
        <c:ser>
          <c:idx val="0"/>
          <c:order val="0"/>
          <c:tx>
            <c:v>SPORTSBOOK LTV</c:v>
          </c:tx>
          <c:spPr>
            <a:ln cmpd="sng">
              <a:solidFill>
                <a:srgbClr val="4285F4"/>
              </a:solidFill>
            </a:ln>
          </c:spPr>
          <c:marker>
            <c:symbol val="circle"/>
            <c:size val="7"/>
            <c:spPr>
              <a:solidFill>
                <a:srgbClr val="4285F4"/>
              </a:solidFill>
              <a:ln cmpd="sng">
                <a:solidFill>
                  <a:srgbClr val="4285F4"/>
                </a:solidFill>
              </a:ln>
            </c:spPr>
          </c:marker>
          <c:cat>
            <c:strRef>
              <c:f>OVERVIEW!$A$27:$A$35</c:f>
            </c:strRef>
          </c:cat>
          <c:val>
            <c:numRef>
              <c:f>OVERVIEW!$Q$27:$Q$35</c:f>
              <c:numCache/>
            </c:numRef>
          </c:val>
          <c:smooth val="0"/>
        </c:ser>
        <c:ser>
          <c:idx val="1"/>
          <c:order val="1"/>
          <c:tx>
            <c:v>CASSINO LTV</c:v>
          </c:tx>
          <c:spPr>
            <a:ln cmpd="sng">
              <a:solidFill>
                <a:srgbClr val="351C75">
                  <a:alpha val="100000"/>
                </a:srgbClr>
              </a:solidFill>
            </a:ln>
          </c:spPr>
          <c:marker>
            <c:symbol val="circle"/>
            <c:size val="7"/>
            <c:spPr>
              <a:solidFill>
                <a:srgbClr val="351C75">
                  <a:alpha val="100000"/>
                </a:srgbClr>
              </a:solidFill>
              <a:ln cmpd="sng">
                <a:solidFill>
                  <a:srgbClr val="351C75">
                    <a:alpha val="100000"/>
                  </a:srgbClr>
                </a:solidFill>
              </a:ln>
            </c:spPr>
          </c:marker>
          <c:cat>
            <c:strRef>
              <c:f>OVERVIEW!$A$27:$A$35</c:f>
            </c:strRef>
          </c:cat>
          <c:val>
            <c:numRef>
              <c:f>OVERVIEW!$T$27:$T$35</c:f>
              <c:numCache/>
            </c:numRef>
          </c:val>
          <c:smooth val="0"/>
        </c:ser>
        <c:axId val="1337689455"/>
        <c:axId val="1065853308"/>
      </c:lineChart>
      <c:catAx>
        <c:axId val="133768945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65853308"/>
      </c:catAx>
      <c:valAx>
        <c:axId val="106585330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3768945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TICKET MÉDIO DEPOSITO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OVERVIEW!$A$27:$A$35</c:f>
            </c:strRef>
          </c:cat>
          <c:val>
            <c:numRef>
              <c:f>OVERVIEW!$C$27:$C$35</c:f>
              <c:numCache/>
            </c:numRef>
          </c:val>
        </c:ser>
        <c:axId val="1661260506"/>
        <c:axId val="1208339214"/>
      </c:barChart>
      <c:catAx>
        <c:axId val="166126050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08339214"/>
      </c:catAx>
      <c:valAx>
        <c:axId val="120833921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6126050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QTD DEPOSITOS (MENSAL)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95C27D">
                  <a:alpha val="100000"/>
                </a:srgbClr>
              </a:solidFill>
            </a:ln>
          </c:spPr>
          <c:marker>
            <c:symbol val="circle"/>
            <c:size val="7"/>
            <c:spPr>
              <a:solidFill>
                <a:srgbClr val="95C27D">
                  <a:alpha val="100000"/>
                </a:srgbClr>
              </a:solidFill>
              <a:ln cmpd="sng">
                <a:solidFill>
                  <a:srgbClr val="95C27D">
                    <a:alpha val="100000"/>
                  </a:srgbClr>
                </a:solidFill>
              </a:ln>
            </c:spPr>
          </c:marker>
          <c:dPt>
            <c:idx val="6"/>
            <c:marker>
              <c:symbol val="none"/>
            </c:marker>
          </c:dPt>
          <c:dPt>
            <c:idx val="7"/>
            <c:marker>
              <c:symbol val="none"/>
            </c:marker>
          </c:dPt>
          <c:dPt>
            <c:idx val="8"/>
            <c:marker>
              <c:symbol val="none"/>
            </c:marker>
          </c:dPt>
          <c:dLbls>
            <c:numFmt formatCode="General" sourceLinked="1"/>
            <c:txPr>
              <a:bodyPr/>
              <a:lstStyle/>
              <a:p>
                <a:pPr lvl="0">
                  <a:defRPr b="0" sz="1400">
                    <a:solidFill>
                      <a:srgbClr val="202124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OVERVIEW!$A$27:$A$35</c:f>
            </c:strRef>
          </c:cat>
          <c:val>
            <c:numRef>
              <c:f>OVERVIEW!$B$27:$B$35</c:f>
              <c:numCache/>
            </c:numRef>
          </c:val>
          <c:smooth val="0"/>
        </c:ser>
        <c:axId val="686639969"/>
        <c:axId val="1306598044"/>
      </c:lineChart>
      <c:catAx>
        <c:axId val="68663996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06598044"/>
      </c:catAx>
      <c:valAx>
        <c:axId val="130659804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8663996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6.xml"/><Relationship Id="rId2" Type="http://schemas.openxmlformats.org/officeDocument/2006/relationships/chart" Target="../charts/chart7.xml"/><Relationship Id="rId3" Type="http://schemas.openxmlformats.org/officeDocument/2006/relationships/chart" Target="../charts/chart8.xml"/><Relationship Id="rId4" Type="http://schemas.openxmlformats.org/officeDocument/2006/relationships/chart" Target="../charts/chart9.xml"/><Relationship Id="rId5" Type="http://schemas.openxmlformats.org/officeDocument/2006/relationships/chart" Target="../charts/chart10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1.xml"/><Relationship Id="rId2" Type="http://schemas.openxmlformats.org/officeDocument/2006/relationships/chart" Target="../charts/chart12.xml"/><Relationship Id="rId3" Type="http://schemas.openxmlformats.org/officeDocument/2006/relationships/chart" Target="../charts/chart13.xml"/><Relationship Id="rId4" Type="http://schemas.openxmlformats.org/officeDocument/2006/relationships/chart" Target="../charts/chart14.xml"/><Relationship Id="rId5" Type="http://schemas.openxmlformats.org/officeDocument/2006/relationships/chart" Target="../charts/chart15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16.xml"/><Relationship Id="rId2" Type="http://schemas.openxmlformats.org/officeDocument/2006/relationships/chart" Target="../charts/chart17.xml"/><Relationship Id="rId3" Type="http://schemas.openxmlformats.org/officeDocument/2006/relationships/chart" Target="../charts/chart18.xml"/><Relationship Id="rId4" Type="http://schemas.openxmlformats.org/officeDocument/2006/relationships/chart" Target="../charts/chart19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20.xml"/><Relationship Id="rId2" Type="http://schemas.openxmlformats.org/officeDocument/2006/relationships/chart" Target="../charts/chart21.xml"/><Relationship Id="rId3" Type="http://schemas.openxmlformats.org/officeDocument/2006/relationships/chart" Target="../charts/chart22.xml"/><Relationship Id="rId4" Type="http://schemas.openxmlformats.org/officeDocument/2006/relationships/chart" Target="../charts/chart23.xml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chart" Target="../charts/chart24.xml"/><Relationship Id="rId2" Type="http://schemas.openxmlformats.org/officeDocument/2006/relationships/chart" Target="../charts/chart25.xml"/><Relationship Id="rId3" Type="http://schemas.openxmlformats.org/officeDocument/2006/relationships/chart" Target="../charts/chart26.xml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chart" Target="../charts/chart27.xml"/><Relationship Id="rId2" Type="http://schemas.openxmlformats.org/officeDocument/2006/relationships/chart" Target="../charts/chart28.xml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chart" Target="../charts/chart29.xml"/><Relationship Id="rId2" Type="http://schemas.openxmlformats.org/officeDocument/2006/relationships/chart" Target="../charts/chart30.xml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chart" Target="../charts/chart31.xml"/><Relationship Id="rId2" Type="http://schemas.openxmlformats.org/officeDocument/2006/relationships/chart" Target="../charts/chart32.xml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chart" Target="../charts/chart33.xml"/><Relationship Id="rId2" Type="http://schemas.openxmlformats.org/officeDocument/2006/relationships/chart" Target="../charts/chart34.xml"/><Relationship Id="rId3" Type="http://schemas.openxmlformats.org/officeDocument/2006/relationships/chart" Target="../charts/chart35.xml"/><Relationship Id="rId4" Type="http://schemas.openxmlformats.org/officeDocument/2006/relationships/chart" Target="../charts/chart36.xml"/><Relationship Id="rId9" Type="http://schemas.openxmlformats.org/officeDocument/2006/relationships/chart" Target="../charts/chart41.xml"/><Relationship Id="rId5" Type="http://schemas.openxmlformats.org/officeDocument/2006/relationships/chart" Target="../charts/chart37.xml"/><Relationship Id="rId6" Type="http://schemas.openxmlformats.org/officeDocument/2006/relationships/chart" Target="../charts/chart38.xml"/><Relationship Id="rId7" Type="http://schemas.openxmlformats.org/officeDocument/2006/relationships/chart" Target="../charts/chart39.xml"/><Relationship Id="rId8" Type="http://schemas.openxmlformats.org/officeDocument/2006/relationships/chart" Target="../charts/chart40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20</xdr:col>
      <xdr:colOff>57150</xdr:colOff>
      <xdr:row>9</xdr:row>
      <xdr:rowOff>47625</xdr:rowOff>
    </xdr:from>
    <xdr:ext cx="10239375" cy="3943350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</xdr:col>
      <xdr:colOff>9525</xdr:colOff>
      <xdr:row>45</xdr:row>
      <xdr:rowOff>342900</xdr:rowOff>
    </xdr:from>
    <xdr:ext cx="11925300" cy="4467225"/>
    <xdr:graphicFrame>
      <xdr:nvGraphicFramePr>
        <xdr:cNvPr id="2" name="Chart 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20</xdr:col>
      <xdr:colOff>76200</xdr:colOff>
      <xdr:row>27</xdr:row>
      <xdr:rowOff>76200</xdr:rowOff>
    </xdr:from>
    <xdr:ext cx="10191750" cy="3943350"/>
    <xdr:graphicFrame>
      <xdr:nvGraphicFramePr>
        <xdr:cNvPr id="3" name="Chart 3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14</xdr:col>
      <xdr:colOff>847725</xdr:colOff>
      <xdr:row>45</xdr:row>
      <xdr:rowOff>342900</xdr:rowOff>
    </xdr:from>
    <xdr:ext cx="11506200" cy="4467225"/>
    <xdr:graphicFrame>
      <xdr:nvGraphicFramePr>
        <xdr:cNvPr id="4" name="Chart 4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1</xdr:col>
      <xdr:colOff>9525</xdr:colOff>
      <xdr:row>60</xdr:row>
      <xdr:rowOff>304800</xdr:rowOff>
    </xdr:from>
    <xdr:ext cx="11506200" cy="4467225"/>
    <xdr:graphicFrame>
      <xdr:nvGraphicFramePr>
        <xdr:cNvPr id="5" name="Chart 5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20</xdr:col>
      <xdr:colOff>57150</xdr:colOff>
      <xdr:row>9</xdr:row>
      <xdr:rowOff>47625</xdr:rowOff>
    </xdr:from>
    <xdr:ext cx="10239375" cy="3943350"/>
    <xdr:graphicFrame>
      <xdr:nvGraphicFramePr>
        <xdr:cNvPr id="6" name="Chart 6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</xdr:col>
      <xdr:colOff>9525</xdr:colOff>
      <xdr:row>42</xdr:row>
      <xdr:rowOff>342900</xdr:rowOff>
    </xdr:from>
    <xdr:ext cx="11925300" cy="4467225"/>
    <xdr:graphicFrame>
      <xdr:nvGraphicFramePr>
        <xdr:cNvPr id="7" name="Chart 7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20</xdr:col>
      <xdr:colOff>76200</xdr:colOff>
      <xdr:row>27</xdr:row>
      <xdr:rowOff>76200</xdr:rowOff>
    </xdr:from>
    <xdr:ext cx="10191750" cy="3943350"/>
    <xdr:graphicFrame>
      <xdr:nvGraphicFramePr>
        <xdr:cNvPr id="8" name="Chart 8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14</xdr:col>
      <xdr:colOff>847725</xdr:colOff>
      <xdr:row>42</xdr:row>
      <xdr:rowOff>342900</xdr:rowOff>
    </xdr:from>
    <xdr:ext cx="11506200" cy="4467225"/>
    <xdr:graphicFrame>
      <xdr:nvGraphicFramePr>
        <xdr:cNvPr id="9" name="Chart 9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1</xdr:col>
      <xdr:colOff>9525</xdr:colOff>
      <xdr:row>57</xdr:row>
      <xdr:rowOff>304800</xdr:rowOff>
    </xdr:from>
    <xdr:ext cx="11506200" cy="4467225"/>
    <xdr:graphicFrame>
      <xdr:nvGraphicFramePr>
        <xdr:cNvPr id="10" name="Chart 10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21</xdr:col>
      <xdr:colOff>57150</xdr:colOff>
      <xdr:row>9</xdr:row>
      <xdr:rowOff>47625</xdr:rowOff>
    </xdr:from>
    <xdr:ext cx="10239375" cy="3943350"/>
    <xdr:graphicFrame>
      <xdr:nvGraphicFramePr>
        <xdr:cNvPr id="11" name="Chart 1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</xdr:col>
      <xdr:colOff>9525</xdr:colOff>
      <xdr:row>45</xdr:row>
      <xdr:rowOff>342900</xdr:rowOff>
    </xdr:from>
    <xdr:ext cx="11925300" cy="4467225"/>
    <xdr:graphicFrame>
      <xdr:nvGraphicFramePr>
        <xdr:cNvPr id="12" name="Chart 1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21</xdr:col>
      <xdr:colOff>76200</xdr:colOff>
      <xdr:row>27</xdr:row>
      <xdr:rowOff>76200</xdr:rowOff>
    </xdr:from>
    <xdr:ext cx="10191750" cy="3943350"/>
    <xdr:graphicFrame>
      <xdr:nvGraphicFramePr>
        <xdr:cNvPr id="13" name="Chart 13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14</xdr:col>
      <xdr:colOff>847725</xdr:colOff>
      <xdr:row>45</xdr:row>
      <xdr:rowOff>342900</xdr:rowOff>
    </xdr:from>
    <xdr:ext cx="11506200" cy="4467225"/>
    <xdr:graphicFrame>
      <xdr:nvGraphicFramePr>
        <xdr:cNvPr id="14" name="Chart 14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1</xdr:col>
      <xdr:colOff>9525</xdr:colOff>
      <xdr:row>60</xdr:row>
      <xdr:rowOff>304800</xdr:rowOff>
    </xdr:from>
    <xdr:ext cx="11506200" cy="4467225"/>
    <xdr:graphicFrame>
      <xdr:nvGraphicFramePr>
        <xdr:cNvPr id="15" name="Chart 15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20</xdr:col>
      <xdr:colOff>57150</xdr:colOff>
      <xdr:row>9</xdr:row>
      <xdr:rowOff>47625</xdr:rowOff>
    </xdr:from>
    <xdr:ext cx="10239375" cy="3943350"/>
    <xdr:graphicFrame>
      <xdr:nvGraphicFramePr>
        <xdr:cNvPr id="16" name="Chart 16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2</xdr:col>
      <xdr:colOff>0</xdr:colOff>
      <xdr:row>45</xdr:row>
      <xdr:rowOff>247650</xdr:rowOff>
    </xdr:from>
    <xdr:ext cx="12506325" cy="4686300"/>
    <xdr:graphicFrame>
      <xdr:nvGraphicFramePr>
        <xdr:cNvPr id="17" name="Chart 17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20</xdr:col>
      <xdr:colOff>76200</xdr:colOff>
      <xdr:row>27</xdr:row>
      <xdr:rowOff>76200</xdr:rowOff>
    </xdr:from>
    <xdr:ext cx="10191750" cy="3943350"/>
    <xdr:graphicFrame>
      <xdr:nvGraphicFramePr>
        <xdr:cNvPr id="18" name="Chart 18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16</xdr:col>
      <xdr:colOff>476250</xdr:colOff>
      <xdr:row>45</xdr:row>
      <xdr:rowOff>247650</xdr:rowOff>
    </xdr:from>
    <xdr:ext cx="12001500" cy="4648200"/>
    <xdr:graphicFrame>
      <xdr:nvGraphicFramePr>
        <xdr:cNvPr id="19" name="Chart 19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19</xdr:col>
      <xdr:colOff>57150</xdr:colOff>
      <xdr:row>9</xdr:row>
      <xdr:rowOff>47625</xdr:rowOff>
    </xdr:from>
    <xdr:ext cx="10239375" cy="3943350"/>
    <xdr:graphicFrame>
      <xdr:nvGraphicFramePr>
        <xdr:cNvPr id="20" name="Chart 20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</xdr:col>
      <xdr:colOff>9525</xdr:colOff>
      <xdr:row>47</xdr:row>
      <xdr:rowOff>19050</xdr:rowOff>
    </xdr:from>
    <xdr:ext cx="12506325" cy="4686300"/>
    <xdr:graphicFrame>
      <xdr:nvGraphicFramePr>
        <xdr:cNvPr id="21" name="Chart 2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19</xdr:col>
      <xdr:colOff>76200</xdr:colOff>
      <xdr:row>27</xdr:row>
      <xdr:rowOff>76200</xdr:rowOff>
    </xdr:from>
    <xdr:ext cx="10191750" cy="3943350"/>
    <xdr:graphicFrame>
      <xdr:nvGraphicFramePr>
        <xdr:cNvPr id="22" name="Chart 2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15</xdr:col>
      <xdr:colOff>476250</xdr:colOff>
      <xdr:row>46</xdr:row>
      <xdr:rowOff>295275</xdr:rowOff>
    </xdr:from>
    <xdr:ext cx="12001500" cy="4648200"/>
    <xdr:graphicFrame>
      <xdr:nvGraphicFramePr>
        <xdr:cNvPr id="23" name="Chart 23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45</xdr:row>
      <xdr:rowOff>228600</xdr:rowOff>
    </xdr:from>
    <xdr:ext cx="8715375" cy="4962525"/>
    <xdr:graphicFrame>
      <xdr:nvGraphicFramePr>
        <xdr:cNvPr id="24" name="Chart 24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35</xdr:col>
      <xdr:colOff>200025</xdr:colOff>
      <xdr:row>15</xdr:row>
      <xdr:rowOff>190500</xdr:rowOff>
    </xdr:from>
    <xdr:ext cx="10239375" cy="3943350"/>
    <xdr:graphicFrame>
      <xdr:nvGraphicFramePr>
        <xdr:cNvPr id="25" name="Chart 25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35</xdr:col>
      <xdr:colOff>209550</xdr:colOff>
      <xdr:row>37</xdr:row>
      <xdr:rowOff>114300</xdr:rowOff>
    </xdr:from>
    <xdr:ext cx="10239375" cy="3943350"/>
    <xdr:graphicFrame>
      <xdr:nvGraphicFramePr>
        <xdr:cNvPr id="26" name="Chart 26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35</xdr:col>
      <xdr:colOff>200025</xdr:colOff>
      <xdr:row>15</xdr:row>
      <xdr:rowOff>190500</xdr:rowOff>
    </xdr:from>
    <xdr:ext cx="10163175" cy="3943350"/>
    <xdr:graphicFrame>
      <xdr:nvGraphicFramePr>
        <xdr:cNvPr id="27" name="Chart 27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35</xdr:col>
      <xdr:colOff>200025</xdr:colOff>
      <xdr:row>37</xdr:row>
      <xdr:rowOff>28575</xdr:rowOff>
    </xdr:from>
    <xdr:ext cx="10239375" cy="3943350"/>
    <xdr:graphicFrame>
      <xdr:nvGraphicFramePr>
        <xdr:cNvPr id="28" name="Chart 28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31</xdr:col>
      <xdr:colOff>942975</xdr:colOff>
      <xdr:row>15</xdr:row>
      <xdr:rowOff>171450</xdr:rowOff>
    </xdr:from>
    <xdr:ext cx="7962900" cy="4000500"/>
    <xdr:graphicFrame>
      <xdr:nvGraphicFramePr>
        <xdr:cNvPr id="29" name="Chart 29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31</xdr:col>
      <xdr:colOff>923925</xdr:colOff>
      <xdr:row>36</xdr:row>
      <xdr:rowOff>152400</xdr:rowOff>
    </xdr:from>
    <xdr:ext cx="8010525" cy="3752850"/>
    <xdr:graphicFrame>
      <xdr:nvGraphicFramePr>
        <xdr:cNvPr id="30" name="Chart 30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31</xdr:col>
      <xdr:colOff>933450</xdr:colOff>
      <xdr:row>13</xdr:row>
      <xdr:rowOff>123825</xdr:rowOff>
    </xdr:from>
    <xdr:ext cx="6810375" cy="4210050"/>
    <xdr:graphicFrame>
      <xdr:nvGraphicFramePr>
        <xdr:cNvPr id="31" name="Chart 3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31</xdr:col>
      <xdr:colOff>933450</xdr:colOff>
      <xdr:row>35</xdr:row>
      <xdr:rowOff>114300</xdr:rowOff>
    </xdr:from>
    <xdr:ext cx="6810375" cy="4210050"/>
    <xdr:graphicFrame>
      <xdr:nvGraphicFramePr>
        <xdr:cNvPr id="32" name="Chart 3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28</xdr:col>
      <xdr:colOff>542925</xdr:colOff>
      <xdr:row>10</xdr:row>
      <xdr:rowOff>76200</xdr:rowOff>
    </xdr:from>
    <xdr:ext cx="7543800" cy="3286125"/>
    <xdr:graphicFrame>
      <xdr:nvGraphicFramePr>
        <xdr:cNvPr id="33" name="Chart 33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20</xdr:col>
      <xdr:colOff>228600</xdr:colOff>
      <xdr:row>10</xdr:row>
      <xdr:rowOff>76200</xdr:rowOff>
    </xdr:from>
    <xdr:ext cx="7086600" cy="3286125"/>
    <xdr:graphicFrame>
      <xdr:nvGraphicFramePr>
        <xdr:cNvPr id="34" name="Chart 34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12</xdr:col>
      <xdr:colOff>1019175</xdr:colOff>
      <xdr:row>36</xdr:row>
      <xdr:rowOff>152400</xdr:rowOff>
    </xdr:from>
    <xdr:ext cx="7219950" cy="4333875"/>
    <xdr:graphicFrame>
      <xdr:nvGraphicFramePr>
        <xdr:cNvPr id="35" name="Chart 35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28</xdr:col>
      <xdr:colOff>542925</xdr:colOff>
      <xdr:row>20</xdr:row>
      <xdr:rowOff>161925</xdr:rowOff>
    </xdr:from>
    <xdr:ext cx="7629525" cy="4162425"/>
    <xdr:graphicFrame>
      <xdr:nvGraphicFramePr>
        <xdr:cNvPr id="36" name="Chart 36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20</xdr:col>
      <xdr:colOff>228600</xdr:colOff>
      <xdr:row>20</xdr:row>
      <xdr:rowOff>171450</xdr:rowOff>
    </xdr:from>
    <xdr:ext cx="7086600" cy="4191000"/>
    <xdr:graphicFrame>
      <xdr:nvGraphicFramePr>
        <xdr:cNvPr id="37" name="Chart 37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1</xdr:col>
      <xdr:colOff>28575</xdr:colOff>
      <xdr:row>36</xdr:row>
      <xdr:rowOff>152400</xdr:rowOff>
    </xdr:from>
    <xdr:ext cx="4981575" cy="3581400"/>
    <xdr:graphicFrame>
      <xdr:nvGraphicFramePr>
        <xdr:cNvPr id="38" name="Chart 38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  <xdr:oneCellAnchor>
    <xdr:from>
      <xdr:col>6</xdr:col>
      <xdr:colOff>285750</xdr:colOff>
      <xdr:row>36</xdr:row>
      <xdr:rowOff>104775</xdr:rowOff>
    </xdr:from>
    <xdr:ext cx="7086600" cy="3619500"/>
    <xdr:graphicFrame>
      <xdr:nvGraphicFramePr>
        <xdr:cNvPr id="39" name="Chart 39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7"/>
        </a:graphicData>
      </a:graphic>
    </xdr:graphicFrame>
    <xdr:clientData fLocksWithSheet="0"/>
  </xdr:oneCellAnchor>
  <xdr:oneCellAnchor>
    <xdr:from>
      <xdr:col>1</xdr:col>
      <xdr:colOff>28575</xdr:colOff>
      <xdr:row>52</xdr:row>
      <xdr:rowOff>28575</xdr:rowOff>
    </xdr:from>
    <xdr:ext cx="5886450" cy="3619500"/>
    <xdr:graphicFrame>
      <xdr:nvGraphicFramePr>
        <xdr:cNvPr id="40" name="Chart 40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8"/>
        </a:graphicData>
      </a:graphic>
    </xdr:graphicFrame>
    <xdr:clientData fLocksWithSheet="0"/>
  </xdr:oneCellAnchor>
  <xdr:oneCellAnchor>
    <xdr:from>
      <xdr:col>7</xdr:col>
      <xdr:colOff>171450</xdr:colOff>
      <xdr:row>52</xdr:row>
      <xdr:rowOff>28575</xdr:rowOff>
    </xdr:from>
    <xdr:ext cx="6010275" cy="3533775"/>
    <xdr:graphicFrame>
      <xdr:nvGraphicFramePr>
        <xdr:cNvPr id="41" name="Chart 4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9"/>
        </a:graphicData>
      </a:graphic>
    </xdr:graphicFrame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4:G5" displayName="Table_1" name="Table_1" id="1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WALLET-style" showColumnStripes="0" showFirstColumn="1" showLastColumn="1" showRowStripes="1"/>
</table>
</file>

<file path=xl/tables/table2.xml><?xml version="1.0" encoding="utf-8"?>
<table xmlns="http://schemas.openxmlformats.org/spreadsheetml/2006/main" headerRowCount="0" ref="A6:G26" displayName="Table_2" name="Table_2" id="2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WALLET-style 2" showColumnStripes="0" showFirstColumn="1" showLastColumn="1" showRowStripes="1"/>
</table>
</file>

<file path=xl/tables/table3.xml><?xml version="1.0" encoding="utf-8"?>
<table xmlns="http://schemas.openxmlformats.org/spreadsheetml/2006/main" headerRowCount="0" ref="A27:G52" displayName="Table_3" name="Table_3" id="3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WALLET-style 3" showColumnStripes="0" showFirstColumn="1" showLastColumn="1" showRowStripes="1"/>
</table>
</file>

<file path=xl/tables/table4.xml><?xml version="1.0" encoding="utf-8"?>
<table xmlns="http://schemas.openxmlformats.org/spreadsheetml/2006/main" headerRowCount="0" ref="A53:I54" displayName="Table_4" name="Table_4" id="4">
  <tableColumns count="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</tableColumns>
  <tableStyleInfo name="WALLET-style 4" showColumnStripes="0" showFirstColumn="1" showLastColumn="1" showRowStripes="1"/>
</table>
</file>

<file path=xl/tables/table5.xml><?xml version="1.0" encoding="utf-8"?>
<table xmlns="http://schemas.openxmlformats.org/spreadsheetml/2006/main" headerRowCount="0" ref="AC12:AC42" displayName="Table_5" name="Table_5" id="5">
  <tableColumns count="1">
    <tableColumn name="Column1" id="1"/>
  </tableColumns>
  <tableStyleInfo name="OUTUBRO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6.xml><?xml version="1.0" encoding="utf-8"?>
<table xmlns="http://schemas.openxmlformats.org/spreadsheetml/2006/main" headerRowCount="0" ref="L31:M42" displayName="Table_6" name="Table_6" id="6">
  <tableColumns count="2">
    <tableColumn name="Column1" id="1"/>
    <tableColumn name="Column2" id="2"/>
  </tableColumns>
  <tableStyleInfo name="OUTUBRO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7.xml><?xml version="1.0" encoding="utf-8"?>
<table xmlns="http://schemas.openxmlformats.org/spreadsheetml/2006/main" headerRowCount="0" ref="L31:M41" displayName="Table_7" name="Table_7" id="7">
  <tableColumns count="2">
    <tableColumn name="Column1" id="1"/>
    <tableColumn name="Column2" id="2"/>
  </tableColumns>
  <tableStyleInfo name="SETEMBRO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8.xml><?xml version="1.0" encoding="utf-8"?>
<table xmlns="http://schemas.openxmlformats.org/spreadsheetml/2006/main" headerRowCount="0" ref="L31:L42" displayName="Table_8" name="Table_8" id="8">
  <tableColumns count="1">
    <tableColumn name="Column1" id="1"/>
  </tableColumns>
  <tableStyleInfo name="AGOSTO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9.xml><?xml version="1.0" encoding="utf-8"?>
<table xmlns="http://schemas.openxmlformats.org/spreadsheetml/2006/main" headerRowCount="0" ref="C96:D97" displayName="Table_9" name="Table_9" id="9">
  <tableColumns count="2">
    <tableColumn name="Column1" id="1"/>
    <tableColumn name="Column2" id="2"/>
  </tableColumns>
  <tableStyleInfo name="CUSTOS 2026-style" showColumnStripes="0" showFirstColumn="1" showLastColumn="1" showRowStripes="1"/>
</table>
</file>

<file path=xl/tables/table10.xml><?xml version="1.0" encoding="utf-8"?>
<table xmlns="http://schemas.openxmlformats.org/spreadsheetml/2006/main" headerRowCount="0" ref="F96:F100" displayName="Table_10" name="Table_10" id="10">
  <tableColumns count="1">
    <tableColumn name="Column1" id="1"/>
  </tableColumns>
  <tableStyleInfo name="CUSTOS 2026-style 2" showColumnStripes="0" showFirstColumn="1" showLastColumn="1" showRowStripes="1"/>
</table>
</file>

<file path=xl/tables/table11.xml><?xml version="1.0" encoding="utf-8"?>
<table xmlns="http://schemas.openxmlformats.org/spreadsheetml/2006/main" headerRowCount="0" ref="I96:J97" displayName="Table_11" name="Table_11" id="11">
  <tableColumns count="2">
    <tableColumn name="Column1" id="1"/>
    <tableColumn name="Column2" id="2"/>
  </tableColumns>
  <tableStyleInfo name="CUSTOS 2026-style 3" showColumnStripes="0" showFirstColumn="1" showLastColumn="1" showRowStripes="1"/>
</table>
</file>

<file path=xl/tables/table12.xml><?xml version="1.0" encoding="utf-8"?>
<table xmlns="http://schemas.openxmlformats.org/spreadsheetml/2006/main" headerRowCount="0" ref="L96:L100" displayName="Table_12" name="Table_12" id="12">
  <tableColumns count="1">
    <tableColumn name="Column1" id="1"/>
  </tableColumns>
  <tableStyleInfo name="CUSTOS 2026-style 4" showColumnStripes="0" showFirstColumn="1" showLastColumn="1" showRowStripes="1"/>
</table>
</file>

<file path=xl/tables/table13.xml><?xml version="1.0" encoding="utf-8"?>
<table xmlns="http://schemas.openxmlformats.org/spreadsheetml/2006/main" headerRowCount="0" ref="O96:P97" displayName="Table_13" name="Table_13" id="13">
  <tableColumns count="2">
    <tableColumn name="Column1" id="1"/>
    <tableColumn name="Column2" id="2"/>
  </tableColumns>
  <tableStyleInfo name="CUSTOS 2026-style 5" showColumnStripes="0" showFirstColumn="1" showLastColumn="1" showRowStripes="1"/>
</table>
</file>

<file path=xl/tables/table14.xml><?xml version="1.0" encoding="utf-8"?>
<table xmlns="http://schemas.openxmlformats.org/spreadsheetml/2006/main" headerRowCount="0" ref="Q96:Q100" displayName="Table_14" name="Table_14" id="14">
  <tableColumns count="1">
    <tableColumn name="Column1" id="1"/>
  </tableColumns>
  <tableStyleInfo name="CUSTOS 2026-style 6" showColumnStripes="0" showFirstColumn="1" showLastColumn="1" showRowStripes="1"/>
</table>
</file>

<file path=xl/tables/table15.xml><?xml version="1.0" encoding="utf-8"?>
<table xmlns="http://schemas.openxmlformats.org/spreadsheetml/2006/main" headerRowCount="0" ref="T96:V97" displayName="Table_15" name="Table_15" id="15">
  <tableColumns count="3">
    <tableColumn name="Column1" id="1"/>
    <tableColumn name="Column2" id="2"/>
    <tableColumn name="Column3" id="3"/>
  </tableColumns>
  <tableStyleInfo name="CUSTOS 2026-style 7" showColumnStripes="0" showFirstColumn="1" showLastColumn="1" showRowStripes="1"/>
</table>
</file>

<file path=xl/tables/table16.xml><?xml version="1.0" encoding="utf-8"?>
<table xmlns="http://schemas.openxmlformats.org/spreadsheetml/2006/main" headerRowCount="0" ref="AD96:AF97" displayName="Table_16" name="Table_16" id="16">
  <tableColumns count="3">
    <tableColumn name="Column1" id="1"/>
    <tableColumn name="Column2" id="2"/>
    <tableColumn name="Column3" id="3"/>
  </tableColumns>
  <tableStyleInfo name="CUSTOS 2026-style 8" showColumnStripes="0" showFirstColumn="1" showLastColumn="1" showRowStripes="1"/>
</table>
</file>

<file path=xl/tables/table17.xml><?xml version="1.0" encoding="utf-8"?>
<table xmlns="http://schemas.openxmlformats.org/spreadsheetml/2006/main" headerRowCount="0" ref="AI96:AK97" displayName="Table_17" name="Table_17" id="17">
  <tableColumns count="3">
    <tableColumn name="Column1" id="1"/>
    <tableColumn name="Column2" id="2"/>
    <tableColumn name="Column3" id="3"/>
  </tableColumns>
  <tableStyleInfo name="CUSTOS 2026-style 9" showColumnStripes="0" showFirstColumn="1" showLastColumn="1" showRowStripes="1"/>
</table>
</file>

<file path=xl/tables/table18.xml><?xml version="1.0" encoding="utf-8"?>
<table xmlns="http://schemas.openxmlformats.org/spreadsheetml/2006/main" headerRowCount="0" ref="AN96:AP97" displayName="Table_18" name="Table_18" id="18">
  <tableColumns count="3">
    <tableColumn name="Column1" id="1"/>
    <tableColumn name="Column2" id="2"/>
    <tableColumn name="Column3" id="3"/>
  </tableColumns>
  <tableStyleInfo name="CUSTOS 2026-style 10" showColumnStripes="0" showFirstColumn="1" showLastColumn="1" showRowStripes="1"/>
</table>
</file>

<file path=xl/tables/table19.xml><?xml version="1.0" encoding="utf-8"?>
<table xmlns="http://schemas.openxmlformats.org/spreadsheetml/2006/main" headerRowCount="0" ref="AS96:AU97" displayName="Table_19" name="Table_19" id="19">
  <tableColumns count="3">
    <tableColumn name="Column1" id="1"/>
    <tableColumn name="Column2" id="2"/>
    <tableColumn name="Column3" id="3"/>
  </tableColumns>
  <tableStyleInfo name="CUSTOS 2026-style 11" showColumnStripes="0" showFirstColumn="1" showLastColumn="1" showRowStripes="1"/>
</table>
</file>

<file path=xl/tables/table20.xml><?xml version="1.0" encoding="utf-8"?>
<table xmlns="http://schemas.openxmlformats.org/spreadsheetml/2006/main" headerRowCount="0" ref="AX96:AZ97" displayName="Table_20" name="Table_20" id="20">
  <tableColumns count="3">
    <tableColumn name="Column1" id="1"/>
    <tableColumn name="Column2" id="2"/>
    <tableColumn name="Column3" id="3"/>
  </tableColumns>
  <tableStyleInfo name="CUSTOS 2026-style 12" showColumnStripes="0" showFirstColumn="1" showLastColumn="1" showRowStripes="1"/>
</table>
</file>

<file path=xl/tables/table21.xml><?xml version="1.0" encoding="utf-8"?>
<table xmlns="http://schemas.openxmlformats.org/spreadsheetml/2006/main" headerRowCount="0" ref="BC96:BE97" displayName="Table_21" name="Table_21" id="21">
  <tableColumns count="3">
    <tableColumn name="Column1" id="1"/>
    <tableColumn name="Column2" id="2"/>
    <tableColumn name="Column3" id="3"/>
  </tableColumns>
  <tableStyleInfo name="CUSTOS 2026-style 13" showColumnStripes="0" showFirstColumn="1" showLastColumn="1" showRowStripes="1"/>
</table>
</file>

<file path=xl/tables/table22.xml><?xml version="1.0" encoding="utf-8"?>
<table xmlns="http://schemas.openxmlformats.org/spreadsheetml/2006/main" headerRowCount="0" ref="BH96:BJ97" displayName="Table_22" name="Table_22" id="22">
  <tableColumns count="3">
    <tableColumn name="Column1" id="1"/>
    <tableColumn name="Column2" id="2"/>
    <tableColumn name="Column3" id="3"/>
  </tableColumns>
  <tableStyleInfo name="CUSTOS 2026-style 14" showColumnStripes="0" showFirstColumn="1" showLastColumn="1" showRowStripes="1"/>
</table>
</file>

<file path=xl/tables/table23.xml><?xml version="1.0" encoding="utf-8"?>
<table xmlns="http://schemas.openxmlformats.org/spreadsheetml/2006/main" headerRowCount="0" ref="C99:D100" displayName="Table_23" name="Table_23" id="23">
  <tableColumns count="2">
    <tableColumn name="Column1" id="1"/>
    <tableColumn name="Column2" id="2"/>
  </tableColumns>
  <tableStyleInfo name="CUSTOS 2026-style 15" showColumnStripes="0" showFirstColumn="1" showLastColumn="1" showRowStripes="1"/>
</table>
</file>

<file path=xl/tables/table24.xml><?xml version="1.0" encoding="utf-8"?>
<table xmlns="http://schemas.openxmlformats.org/spreadsheetml/2006/main" headerRowCount="0" ref="I99:J100" displayName="Table_24" name="Table_24" id="24">
  <tableColumns count="2">
    <tableColumn name="Column1" id="1"/>
    <tableColumn name="Column2" id="2"/>
  </tableColumns>
  <tableStyleInfo name="CUSTOS 2026-style 16" showColumnStripes="0" showFirstColumn="1" showLastColumn="1" showRowStripes="1"/>
</table>
</file>

<file path=xl/tables/table25.xml><?xml version="1.0" encoding="utf-8"?>
<table xmlns="http://schemas.openxmlformats.org/spreadsheetml/2006/main" headerRowCount="0" ref="O99:P100" displayName="Table_25" name="Table_25" id="25">
  <tableColumns count="2">
    <tableColumn name="Column1" id="1"/>
    <tableColumn name="Column2" id="2"/>
  </tableColumns>
  <tableStyleInfo name="CUSTOS 2026-style 17" showColumnStripes="0" showFirstColumn="1" showLastColumn="1" showRowStripes="1"/>
</table>
</file>

<file path=xl/tables/table26.xml><?xml version="1.0" encoding="utf-8"?>
<table xmlns="http://schemas.openxmlformats.org/spreadsheetml/2006/main" headerRowCount="0" ref="T99:V100" displayName="Table_26" name="Table_26" id="26">
  <tableColumns count="3">
    <tableColumn name="Column1" id="1"/>
    <tableColumn name="Column2" id="2"/>
    <tableColumn name="Column3" id="3"/>
  </tableColumns>
  <tableStyleInfo name="CUSTOS 2026-style 18" showColumnStripes="0" showFirstColumn="1" showLastColumn="1" showRowStripes="1"/>
</table>
</file>

<file path=xl/tables/table27.xml><?xml version="1.0" encoding="utf-8"?>
<table xmlns="http://schemas.openxmlformats.org/spreadsheetml/2006/main" headerRowCount="0" ref="AD99:AF100" displayName="Table_27" name="Table_27" id="27">
  <tableColumns count="3">
    <tableColumn name="Column1" id="1"/>
    <tableColumn name="Column2" id="2"/>
    <tableColumn name="Column3" id="3"/>
  </tableColumns>
  <tableStyleInfo name="CUSTOS 2026-style 19" showColumnStripes="0" showFirstColumn="1" showLastColumn="1" showRowStripes="1"/>
</table>
</file>

<file path=xl/tables/table28.xml><?xml version="1.0" encoding="utf-8"?>
<table xmlns="http://schemas.openxmlformats.org/spreadsheetml/2006/main" headerRowCount="0" ref="AI99:AK100" displayName="Table_28" name="Table_28" id="28">
  <tableColumns count="3">
    <tableColumn name="Column1" id="1"/>
    <tableColumn name="Column2" id="2"/>
    <tableColumn name="Column3" id="3"/>
  </tableColumns>
  <tableStyleInfo name="CUSTOS 2026-style 20" showColumnStripes="0" showFirstColumn="1" showLastColumn="1" showRowStripes="1"/>
</table>
</file>

<file path=xl/tables/table29.xml><?xml version="1.0" encoding="utf-8"?>
<table xmlns="http://schemas.openxmlformats.org/spreadsheetml/2006/main" headerRowCount="0" ref="AN99:AP100" displayName="Table_29" name="Table_29" id="29">
  <tableColumns count="3">
    <tableColumn name="Column1" id="1"/>
    <tableColumn name="Column2" id="2"/>
    <tableColumn name="Column3" id="3"/>
  </tableColumns>
  <tableStyleInfo name="CUSTOS 2026-style 21" showColumnStripes="0" showFirstColumn="1" showLastColumn="1" showRowStripes="1"/>
</table>
</file>

<file path=xl/tables/table30.xml><?xml version="1.0" encoding="utf-8"?>
<table xmlns="http://schemas.openxmlformats.org/spreadsheetml/2006/main" headerRowCount="0" ref="AS99:AU100" displayName="Table_30" name="Table_30" id="30">
  <tableColumns count="3">
    <tableColumn name="Column1" id="1"/>
    <tableColumn name="Column2" id="2"/>
    <tableColumn name="Column3" id="3"/>
  </tableColumns>
  <tableStyleInfo name="CUSTOS 2026-style 22" showColumnStripes="0" showFirstColumn="1" showLastColumn="1" showRowStripes="1"/>
</table>
</file>

<file path=xl/tables/table31.xml><?xml version="1.0" encoding="utf-8"?>
<table xmlns="http://schemas.openxmlformats.org/spreadsheetml/2006/main" headerRowCount="0" ref="AX99:AZ100" displayName="Table_31" name="Table_31" id="31">
  <tableColumns count="3">
    <tableColumn name="Column1" id="1"/>
    <tableColumn name="Column2" id="2"/>
    <tableColumn name="Column3" id="3"/>
  </tableColumns>
  <tableStyleInfo name="CUSTOS 2026-style 23" showColumnStripes="0" showFirstColumn="1" showLastColumn="1" showRowStripes="1"/>
</table>
</file>

<file path=xl/tables/table32.xml><?xml version="1.0" encoding="utf-8"?>
<table xmlns="http://schemas.openxmlformats.org/spreadsheetml/2006/main" headerRowCount="0" ref="BC99:BE100" displayName="Table_32" name="Table_32" id="32">
  <tableColumns count="3">
    <tableColumn name="Column1" id="1"/>
    <tableColumn name="Column2" id="2"/>
    <tableColumn name="Column3" id="3"/>
  </tableColumns>
  <tableStyleInfo name="CUSTOS 2026-style 24" showColumnStripes="0" showFirstColumn="1" showLastColumn="1" showRowStripes="1"/>
</table>
</file>

<file path=xl/tables/table33.xml><?xml version="1.0" encoding="utf-8"?>
<table xmlns="http://schemas.openxmlformats.org/spreadsheetml/2006/main" headerRowCount="0" ref="BH99:BJ100" displayName="Table_33" name="Table_33" id="33">
  <tableColumns count="3">
    <tableColumn name="Column1" id="1"/>
    <tableColumn name="Column2" id="2"/>
    <tableColumn name="Column3" id="3"/>
  </tableColumns>
  <tableStyleInfo name="CUSTOS 2026-style 25" showColumnStripes="0" showFirstColumn="1" showLastColumn="1" showRowStripes="1"/>
</table>
</file>

<file path=xl/tables/table34.xml><?xml version="1.0" encoding="utf-8"?>
<table xmlns="http://schemas.openxmlformats.org/spreadsheetml/2006/main" headerRowCount="0" ref="C102:D103" displayName="Table_34" name="Table_34" id="34">
  <tableColumns count="2">
    <tableColumn name="Column1" id="1"/>
    <tableColumn name="Column2" id="2"/>
  </tableColumns>
  <tableStyleInfo name="CUSTOS 2026-style 26" showColumnStripes="0" showFirstColumn="1" showLastColumn="1" showRowStripes="1"/>
</table>
</file>

<file path=xl/tables/table35.xml><?xml version="1.0" encoding="utf-8"?>
<table xmlns="http://schemas.openxmlformats.org/spreadsheetml/2006/main" headerRowCount="0" ref="F102:F103" displayName="Table_35" name="Table_35" id="35">
  <tableColumns count="1">
    <tableColumn name="Column1" id="1"/>
  </tableColumns>
  <tableStyleInfo name="CUSTOS 2026-style 27" showColumnStripes="0" showFirstColumn="1" showLastColumn="1" showRowStripes="1"/>
</table>
</file>

<file path=xl/tables/table36.xml><?xml version="1.0" encoding="utf-8"?>
<table xmlns="http://schemas.openxmlformats.org/spreadsheetml/2006/main" headerRowCount="0" ref="I102:J103" displayName="Table_36" name="Table_36" id="36">
  <tableColumns count="2">
    <tableColumn name="Column1" id="1"/>
    <tableColumn name="Column2" id="2"/>
  </tableColumns>
  <tableStyleInfo name="CUSTOS 2026-style 28" showColumnStripes="0" showFirstColumn="1" showLastColumn="1" showRowStripes="1"/>
</table>
</file>

<file path=xl/tables/table37.xml><?xml version="1.0" encoding="utf-8"?>
<table xmlns="http://schemas.openxmlformats.org/spreadsheetml/2006/main" headerRowCount="0" ref="L102:L103" displayName="Table_37" name="Table_37" id="37">
  <tableColumns count="1">
    <tableColumn name="Column1" id="1"/>
  </tableColumns>
  <tableStyleInfo name="CUSTOS 2026-style 29" showColumnStripes="0" showFirstColumn="1" showLastColumn="1" showRowStripes="1"/>
</table>
</file>

<file path=xl/tables/table38.xml><?xml version="1.0" encoding="utf-8"?>
<table xmlns="http://schemas.openxmlformats.org/spreadsheetml/2006/main" headerRowCount="0" ref="O102:P103" displayName="Table_38" name="Table_38" id="38">
  <tableColumns count="2">
    <tableColumn name="Column1" id="1"/>
    <tableColumn name="Column2" id="2"/>
  </tableColumns>
  <tableStyleInfo name="CUSTOS 2026-style 30" showColumnStripes="0" showFirstColumn="1" showLastColumn="1" showRowStripes="1"/>
</table>
</file>

<file path=xl/tables/table39.xml><?xml version="1.0" encoding="utf-8"?>
<table xmlns="http://schemas.openxmlformats.org/spreadsheetml/2006/main" headerRowCount="0" ref="Q102:Q103" displayName="Table_39" name="Table_39" id="39">
  <tableColumns count="1">
    <tableColumn name="Column1" id="1"/>
  </tableColumns>
  <tableStyleInfo name="CUSTOS 2026-style 31" showColumnStripes="0" showFirstColumn="1" showLastColumn="1" showRowStripes="1"/>
</table>
</file>

<file path=xl/tables/table40.xml><?xml version="1.0" encoding="utf-8"?>
<table xmlns="http://schemas.openxmlformats.org/spreadsheetml/2006/main" headerRowCount="0" ref="T102:U103" displayName="Table_40" name="Table_40" id="40">
  <tableColumns count="2">
    <tableColumn name="Column1" id="1"/>
    <tableColumn name="Column2" id="2"/>
  </tableColumns>
  <tableStyleInfo name="CUSTOS 2026-style 32" showColumnStripes="0" showFirstColumn="1" showLastColumn="1" showRowStripes="1"/>
</table>
</file>

<file path=xl/tables/table41.xml><?xml version="1.0" encoding="utf-8"?>
<table xmlns="http://schemas.openxmlformats.org/spreadsheetml/2006/main" headerRowCount="0" ref="V102:V103" displayName="Table_41" name="Table_41" id="41">
  <tableColumns count="1">
    <tableColumn name="Column1" id="1"/>
  </tableColumns>
  <tableStyleInfo name="CUSTOS 2026-style 33" showColumnStripes="0" showFirstColumn="1" showLastColumn="1" showRowStripes="1"/>
</table>
</file>

<file path=xl/tables/table42.xml><?xml version="1.0" encoding="utf-8"?>
<table xmlns="http://schemas.openxmlformats.org/spreadsheetml/2006/main" headerRowCount="0" ref="AA102:AA103" displayName="Table_42" name="Table_42" id="42">
  <tableColumns count="1">
    <tableColumn name="Column1" id="1"/>
  </tableColumns>
  <tableStyleInfo name="CUSTOS 2026-style 34" showColumnStripes="0" showFirstColumn="1" showLastColumn="1" showRowStripes="1"/>
</table>
</file>

<file path=xl/tables/table43.xml><?xml version="1.0" encoding="utf-8"?>
<table xmlns="http://schemas.openxmlformats.org/spreadsheetml/2006/main" headerRowCount="0" ref="AD102:AE103" displayName="Table_43" name="Table_43" id="43">
  <tableColumns count="2">
    <tableColumn name="Column1" id="1"/>
    <tableColumn name="Column2" id="2"/>
  </tableColumns>
  <tableStyleInfo name="CUSTOS 2026-style 35" showColumnStripes="0" showFirstColumn="1" showLastColumn="1" showRowStripes="1"/>
</table>
</file>

<file path=xl/tables/table44.xml><?xml version="1.0" encoding="utf-8"?>
<table xmlns="http://schemas.openxmlformats.org/spreadsheetml/2006/main" headerRowCount="0" ref="AF102:AF103" displayName="Table_44" name="Table_44" id="44">
  <tableColumns count="1">
    <tableColumn name="Column1" id="1"/>
  </tableColumns>
  <tableStyleInfo name="CUSTOS 2026-style 36" showColumnStripes="0" showFirstColumn="1" showLastColumn="1" showRowStripes="1"/>
</table>
</file>

<file path=xl/tables/table45.xml><?xml version="1.0" encoding="utf-8"?>
<table xmlns="http://schemas.openxmlformats.org/spreadsheetml/2006/main" headerRowCount="0" ref="AI102:AJ103" displayName="Table_45" name="Table_45" id="45">
  <tableColumns count="2">
    <tableColumn name="Column1" id="1"/>
    <tableColumn name="Column2" id="2"/>
  </tableColumns>
  <tableStyleInfo name="CUSTOS 2026-style 37" showColumnStripes="0" showFirstColumn="1" showLastColumn="1" showRowStripes="1"/>
</table>
</file>

<file path=xl/tables/table46.xml><?xml version="1.0" encoding="utf-8"?>
<table xmlns="http://schemas.openxmlformats.org/spreadsheetml/2006/main" headerRowCount="0" ref="AK102:AK103" displayName="Table_46" name="Table_46" id="46">
  <tableColumns count="1">
    <tableColumn name="Column1" id="1"/>
  </tableColumns>
  <tableStyleInfo name="CUSTOS 2026-style 38" showColumnStripes="0" showFirstColumn="1" showLastColumn="1" showRowStripes="1"/>
</table>
</file>

<file path=xl/tables/table47.xml><?xml version="1.0" encoding="utf-8"?>
<table xmlns="http://schemas.openxmlformats.org/spreadsheetml/2006/main" headerRowCount="0" ref="AN102:AO103" displayName="Table_47" name="Table_47" id="47">
  <tableColumns count="2">
    <tableColumn name="Column1" id="1"/>
    <tableColumn name="Column2" id="2"/>
  </tableColumns>
  <tableStyleInfo name="CUSTOS 2026-style 39" showColumnStripes="0" showFirstColumn="1" showLastColumn="1" showRowStripes="1"/>
</table>
</file>

<file path=xl/tables/table48.xml><?xml version="1.0" encoding="utf-8"?>
<table xmlns="http://schemas.openxmlformats.org/spreadsheetml/2006/main" headerRowCount="0" ref="AP102:AP103" displayName="Table_48" name="Table_48" id="48">
  <tableColumns count="1">
    <tableColumn name="Column1" id="1"/>
  </tableColumns>
  <tableStyleInfo name="CUSTOS 2026-style 40" showColumnStripes="0" showFirstColumn="1" showLastColumn="1" showRowStripes="1"/>
</table>
</file>

<file path=xl/tables/table49.xml><?xml version="1.0" encoding="utf-8"?>
<table xmlns="http://schemas.openxmlformats.org/spreadsheetml/2006/main" headerRowCount="0" ref="AS102:AT103" displayName="Table_49" name="Table_49" id="49">
  <tableColumns count="2">
    <tableColumn name="Column1" id="1"/>
    <tableColumn name="Column2" id="2"/>
  </tableColumns>
  <tableStyleInfo name="CUSTOS 2026-style 41" showColumnStripes="0" showFirstColumn="1" showLastColumn="1" showRowStripes="1"/>
</table>
</file>

<file path=xl/tables/table50.xml><?xml version="1.0" encoding="utf-8"?>
<table xmlns="http://schemas.openxmlformats.org/spreadsheetml/2006/main" headerRowCount="0" ref="AU102:AU103" displayName="Table_50" name="Table_50" id="50">
  <tableColumns count="1">
    <tableColumn name="Column1" id="1"/>
  </tableColumns>
  <tableStyleInfo name="CUSTOS 2026-style 42" showColumnStripes="0" showFirstColumn="1" showLastColumn="1" showRowStripes="1"/>
</table>
</file>

<file path=xl/tables/table51.xml><?xml version="1.0" encoding="utf-8"?>
<table xmlns="http://schemas.openxmlformats.org/spreadsheetml/2006/main" headerRowCount="0" ref="AX102:AY103" displayName="Table_51" name="Table_51" id="51">
  <tableColumns count="2">
    <tableColumn name="Column1" id="1"/>
    <tableColumn name="Column2" id="2"/>
  </tableColumns>
  <tableStyleInfo name="CUSTOS 2026-style 43" showColumnStripes="0" showFirstColumn="1" showLastColumn="1" showRowStripes="1"/>
</table>
</file>

<file path=xl/tables/table52.xml><?xml version="1.0" encoding="utf-8"?>
<table xmlns="http://schemas.openxmlformats.org/spreadsheetml/2006/main" headerRowCount="0" ref="AZ102:AZ103" displayName="Table_52" name="Table_52" id="52">
  <tableColumns count="1">
    <tableColumn name="Column1" id="1"/>
  </tableColumns>
  <tableStyleInfo name="CUSTOS 2026-style 44" showColumnStripes="0" showFirstColumn="1" showLastColumn="1" showRowStripes="1"/>
</table>
</file>

<file path=xl/tables/table53.xml><?xml version="1.0" encoding="utf-8"?>
<table xmlns="http://schemas.openxmlformats.org/spreadsheetml/2006/main" headerRowCount="0" ref="BC102:BD103" displayName="Table_53" name="Table_53" id="53">
  <tableColumns count="2">
    <tableColumn name="Column1" id="1"/>
    <tableColumn name="Column2" id="2"/>
  </tableColumns>
  <tableStyleInfo name="CUSTOS 2026-style 45" showColumnStripes="0" showFirstColumn="1" showLastColumn="1" showRowStripes="1"/>
</table>
</file>

<file path=xl/tables/table54.xml><?xml version="1.0" encoding="utf-8"?>
<table xmlns="http://schemas.openxmlformats.org/spreadsheetml/2006/main" headerRowCount="0" ref="BE102:BE103" displayName="Table_54" name="Table_54" id="54">
  <tableColumns count="1">
    <tableColumn name="Column1" id="1"/>
  </tableColumns>
  <tableStyleInfo name="CUSTOS 2026-style 46" showColumnStripes="0" showFirstColumn="1" showLastColumn="1" showRowStripes="1"/>
</table>
</file>

<file path=xl/tables/table55.xml><?xml version="1.0" encoding="utf-8"?>
<table xmlns="http://schemas.openxmlformats.org/spreadsheetml/2006/main" headerRowCount="0" ref="BH102:BI103" displayName="Table_55" name="Table_55" id="55">
  <tableColumns count="2">
    <tableColumn name="Column1" id="1"/>
    <tableColumn name="Column2" id="2"/>
  </tableColumns>
  <tableStyleInfo name="CUSTOS 2026-style 47" showColumnStripes="0" showFirstColumn="1" showLastColumn="1" showRowStripes="1"/>
</table>
</file>

<file path=xl/tables/table56.xml><?xml version="1.0" encoding="utf-8"?>
<table xmlns="http://schemas.openxmlformats.org/spreadsheetml/2006/main" headerRowCount="0" ref="BJ102:BJ103" displayName="Table_56" name="Table_56" id="56">
  <tableColumns count="1">
    <tableColumn name="Column1" id="1"/>
  </tableColumns>
  <tableStyleInfo name="CUSTOS 2026-style 48" showColumnStripes="0" showFirstColumn="1" showLastColumn="1" showRowStripes="1"/>
</table>
</file>

<file path=xl/tables/table57.xml><?xml version="1.0" encoding="utf-8"?>
<table xmlns="http://schemas.openxmlformats.org/spreadsheetml/2006/main" headerRowCount="0" ref="F105:F112" displayName="Table_57" name="Table_57" id="57">
  <tableColumns count="1">
    <tableColumn name="Column1" id="1"/>
  </tableColumns>
  <tableStyleInfo name="CUSTOS 2026-style 49" showColumnStripes="0" showFirstColumn="1" showLastColumn="1" showRowStripes="1"/>
</table>
</file>

<file path=xl/tables/table58.xml><?xml version="1.0" encoding="utf-8"?>
<table xmlns="http://schemas.openxmlformats.org/spreadsheetml/2006/main" headerRowCount="0" ref="I105:J106" displayName="Table_58" name="Table_58" id="58">
  <tableColumns count="2">
    <tableColumn name="Column1" id="1"/>
    <tableColumn name="Column2" id="2"/>
  </tableColumns>
  <tableStyleInfo name="CUSTOS 2026-style 50" showColumnStripes="0" showFirstColumn="1" showLastColumn="1" showRowStripes="1"/>
</table>
</file>

<file path=xl/tables/table59.xml><?xml version="1.0" encoding="utf-8"?>
<table xmlns="http://schemas.openxmlformats.org/spreadsheetml/2006/main" headerRowCount="0" ref="L105:L112" displayName="Table_59" name="Table_59" id="59">
  <tableColumns count="1">
    <tableColumn name="Column1" id="1"/>
  </tableColumns>
  <tableStyleInfo name="CUSTOS 2026-style 51" showColumnStripes="0" showFirstColumn="1" showLastColumn="1" showRowStripes="1"/>
</table>
</file>

<file path=xl/tables/table60.xml><?xml version="1.0" encoding="utf-8"?>
<table xmlns="http://schemas.openxmlformats.org/spreadsheetml/2006/main" headerRowCount="0" ref="O105:P106" displayName="Table_60" name="Table_60" id="60">
  <tableColumns count="2">
    <tableColumn name="Column1" id="1"/>
    <tableColumn name="Column2" id="2"/>
  </tableColumns>
  <tableStyleInfo name="CUSTOS 2026-style 52" showColumnStripes="0" showFirstColumn="1" showLastColumn="1" showRowStripes="1"/>
</table>
</file>

<file path=xl/tables/table61.xml><?xml version="1.0" encoding="utf-8"?>
<table xmlns="http://schemas.openxmlformats.org/spreadsheetml/2006/main" headerRowCount="0" ref="Q105:Q112" displayName="Table_61" name="Table_61" id="61">
  <tableColumns count="1">
    <tableColumn name="Column1" id="1"/>
  </tableColumns>
  <tableStyleInfo name="CUSTOS 2026-style 53" showColumnStripes="0" showFirstColumn="1" showLastColumn="1" showRowStripes="1"/>
</table>
</file>

<file path=xl/tables/table62.xml><?xml version="1.0" encoding="utf-8"?>
<table xmlns="http://schemas.openxmlformats.org/spreadsheetml/2006/main" headerRowCount="0" ref="V105:V112" displayName="Table_62" name="Table_62" id="62">
  <tableColumns count="1">
    <tableColumn name="Column1" id="1"/>
  </tableColumns>
  <tableStyleInfo name="CUSTOS 2026-style 54" showColumnStripes="0" showFirstColumn="1" showLastColumn="1" showRowStripes="1"/>
</table>
</file>

<file path=xl/tables/table63.xml><?xml version="1.0" encoding="utf-8"?>
<table xmlns="http://schemas.openxmlformats.org/spreadsheetml/2006/main" headerRowCount="0" ref="AA105:AA112" displayName="Table_63" name="Table_63" id="63">
  <tableColumns count="1">
    <tableColumn name="Column1" id="1"/>
  </tableColumns>
  <tableStyleInfo name="CUSTOS 2026-style 55" showColumnStripes="0" showFirstColumn="1" showLastColumn="1" showRowStripes="1"/>
</table>
</file>

<file path=xl/tables/table64.xml><?xml version="1.0" encoding="utf-8"?>
<table xmlns="http://schemas.openxmlformats.org/spreadsheetml/2006/main" headerRowCount="0" ref="AD105:AE106" displayName="Table_64" name="Table_64" id="64">
  <tableColumns count="2">
    <tableColumn name="Column1" id="1"/>
    <tableColumn name="Column2" id="2"/>
  </tableColumns>
  <tableStyleInfo name="CUSTOS 2026-style 56" showColumnStripes="0" showFirstColumn="1" showLastColumn="1" showRowStripes="1"/>
</table>
</file>

<file path=xl/tables/table65.xml><?xml version="1.0" encoding="utf-8"?>
<table xmlns="http://schemas.openxmlformats.org/spreadsheetml/2006/main" headerRowCount="0" ref="AF105:AF112" displayName="Table_65" name="Table_65" id="65">
  <tableColumns count="1">
    <tableColumn name="Column1" id="1"/>
  </tableColumns>
  <tableStyleInfo name="CUSTOS 2026-style 57" showColumnStripes="0" showFirstColumn="1" showLastColumn="1" showRowStripes="1"/>
</table>
</file>

<file path=xl/tables/table66.xml><?xml version="1.0" encoding="utf-8"?>
<table xmlns="http://schemas.openxmlformats.org/spreadsheetml/2006/main" headerRowCount="0" ref="AK105:AK112" displayName="Table_66" name="Table_66" id="66">
  <tableColumns count="1">
    <tableColumn name="Column1" id="1"/>
  </tableColumns>
  <tableStyleInfo name="CUSTOS 2026-style 58" showColumnStripes="0" showFirstColumn="1" showLastColumn="1" showRowStripes="1"/>
</table>
</file>

<file path=xl/tables/table67.xml><?xml version="1.0" encoding="utf-8"?>
<table xmlns="http://schemas.openxmlformats.org/spreadsheetml/2006/main" headerRowCount="0" ref="AN105:AO106" displayName="Table_67" name="Table_67" id="67">
  <tableColumns count="2">
    <tableColumn name="Column1" id="1"/>
    <tableColumn name="Column2" id="2"/>
  </tableColumns>
  <tableStyleInfo name="CUSTOS 2026-style 59" showColumnStripes="0" showFirstColumn="1" showLastColumn="1" showRowStripes="1"/>
</table>
</file>

<file path=xl/tables/table68.xml><?xml version="1.0" encoding="utf-8"?>
<table xmlns="http://schemas.openxmlformats.org/spreadsheetml/2006/main" headerRowCount="0" ref="AP105:AP112" displayName="Table_68" name="Table_68" id="68">
  <tableColumns count="1">
    <tableColumn name="Column1" id="1"/>
  </tableColumns>
  <tableStyleInfo name="CUSTOS 2026-style 60" showColumnStripes="0" showFirstColumn="1" showLastColumn="1" showRowStripes="1"/>
</table>
</file>

<file path=xl/tables/table69.xml><?xml version="1.0" encoding="utf-8"?>
<table xmlns="http://schemas.openxmlformats.org/spreadsheetml/2006/main" headerRowCount="0" ref="AS105:AT106" displayName="Table_69" name="Table_69" id="69">
  <tableColumns count="2">
    <tableColumn name="Column1" id="1"/>
    <tableColumn name="Column2" id="2"/>
  </tableColumns>
  <tableStyleInfo name="CUSTOS 2026-style 61" showColumnStripes="0" showFirstColumn="1" showLastColumn="1" showRowStripes="1"/>
</table>
</file>

<file path=xl/tables/table70.xml><?xml version="1.0" encoding="utf-8"?>
<table xmlns="http://schemas.openxmlformats.org/spreadsheetml/2006/main" headerRowCount="0" ref="AU105:AU112" displayName="Table_70" name="Table_70" id="70">
  <tableColumns count="1">
    <tableColumn name="Column1" id="1"/>
  </tableColumns>
  <tableStyleInfo name="CUSTOS 2026-style 62" showColumnStripes="0" showFirstColumn="1" showLastColumn="1" showRowStripes="1"/>
</table>
</file>

<file path=xl/tables/table71.xml><?xml version="1.0" encoding="utf-8"?>
<table xmlns="http://schemas.openxmlformats.org/spreadsheetml/2006/main" headerRowCount="0" ref="AX105:AY106" displayName="Table_71" name="Table_71" id="71">
  <tableColumns count="2">
    <tableColumn name="Column1" id="1"/>
    <tableColumn name="Column2" id="2"/>
  </tableColumns>
  <tableStyleInfo name="CUSTOS 2026-style 63" showColumnStripes="0" showFirstColumn="1" showLastColumn="1" showRowStripes="1"/>
</table>
</file>

<file path=xl/tables/table72.xml><?xml version="1.0" encoding="utf-8"?>
<table xmlns="http://schemas.openxmlformats.org/spreadsheetml/2006/main" headerRowCount="0" ref="AZ105:AZ112" displayName="Table_72" name="Table_72" id="72">
  <tableColumns count="1">
    <tableColumn name="Column1" id="1"/>
  </tableColumns>
  <tableStyleInfo name="CUSTOS 2026-style 64" showColumnStripes="0" showFirstColumn="1" showLastColumn="1" showRowStripes="1"/>
</table>
</file>

<file path=xl/tables/table73.xml><?xml version="1.0" encoding="utf-8"?>
<table xmlns="http://schemas.openxmlformats.org/spreadsheetml/2006/main" headerRowCount="0" ref="BC105:BD106" displayName="Table_73" name="Table_73" id="73">
  <tableColumns count="2">
    <tableColumn name="Column1" id="1"/>
    <tableColumn name="Column2" id="2"/>
  </tableColumns>
  <tableStyleInfo name="CUSTOS 2026-style 65" showColumnStripes="0" showFirstColumn="1" showLastColumn="1" showRowStripes="1"/>
</table>
</file>

<file path=xl/tables/table74.xml><?xml version="1.0" encoding="utf-8"?>
<table xmlns="http://schemas.openxmlformats.org/spreadsheetml/2006/main" headerRowCount="0" ref="BE105:BE112" displayName="Table_74" name="Table_74" id="74">
  <tableColumns count="1">
    <tableColumn name="Column1" id="1"/>
  </tableColumns>
  <tableStyleInfo name="CUSTOS 2026-style 66" showColumnStripes="0" showFirstColumn="1" showLastColumn="1" showRowStripes="1"/>
</table>
</file>

<file path=xl/tables/table75.xml><?xml version="1.0" encoding="utf-8"?>
<table xmlns="http://schemas.openxmlformats.org/spreadsheetml/2006/main" headerRowCount="0" ref="BH105:BI106" displayName="Table_75" name="Table_75" id="75">
  <tableColumns count="2">
    <tableColumn name="Column1" id="1"/>
    <tableColumn name="Column2" id="2"/>
  </tableColumns>
  <tableStyleInfo name="CUSTOS 2026-style 67" showColumnStripes="0" showFirstColumn="1" showLastColumn="1" showRowStripes="1"/>
</table>
</file>

<file path=xl/tables/table76.xml><?xml version="1.0" encoding="utf-8"?>
<table xmlns="http://schemas.openxmlformats.org/spreadsheetml/2006/main" headerRowCount="0" ref="BJ105:BJ112" displayName="Table_76" name="Table_76" id="76">
  <tableColumns count="1">
    <tableColumn name="Column1" id="1"/>
  </tableColumns>
  <tableStyleInfo name="CUSTOS 2026-style 68" showColumnStripes="0" showFirstColumn="1" showLastColumn="1" showRowStripes="1"/>
</table>
</file>

<file path=xl/tables/table77.xml><?xml version="1.0" encoding="utf-8"?>
<table xmlns="http://schemas.openxmlformats.org/spreadsheetml/2006/main" headerRowCount="0" ref="Y106:Z107" displayName="Table_77" name="Table_77" id="77">
  <tableColumns count="2">
    <tableColumn name="Column1" id="1"/>
    <tableColumn name="Column2" id="2"/>
  </tableColumns>
  <tableStyleInfo name="CUSTOS 2026-style 69" showColumnStripes="0" showFirstColumn="1" showLastColumn="1" showRowStripes="1"/>
</table>
</file>

<file path=xl/tables/table78.xml><?xml version="1.0" encoding="utf-8"?>
<table xmlns="http://schemas.openxmlformats.org/spreadsheetml/2006/main" headerRowCount="0" ref="C101:C102" displayName="Table_78" name="Table_78" id="78">
  <tableColumns count="1">
    <tableColumn name="Column1" id="1"/>
  </tableColumns>
  <tableStyleInfo name="CUSTOS 2025-style" showColumnStripes="0" showFirstColumn="1" showLastColumn="1" showRowStripes="1"/>
</table>
</file>

<file path=xl/tables/table79.xml><?xml version="1.0" encoding="utf-8"?>
<table xmlns="http://schemas.openxmlformats.org/spreadsheetml/2006/main" headerRowCount="0" ref="E101:E105" displayName="Table_79" name="Table_79" id="79">
  <tableColumns count="1">
    <tableColumn name="Column1" id="1"/>
  </tableColumns>
  <tableStyleInfo name="CUSTOS 2025-style 2" showColumnStripes="0" showFirstColumn="1" showLastColumn="1" showRowStripes="1"/>
</table>
</file>

<file path=xl/tables/table80.xml><?xml version="1.0" encoding="utf-8"?>
<table xmlns="http://schemas.openxmlformats.org/spreadsheetml/2006/main" headerRowCount="0" ref="H101:H102" displayName="Table_80" name="Table_80" id="80">
  <tableColumns count="1">
    <tableColumn name="Column1" id="1"/>
  </tableColumns>
  <tableStyleInfo name="CUSTOS 2025-style 3" showColumnStripes="0" showFirstColumn="1" showLastColumn="1" showRowStripes="1"/>
</table>
</file>

<file path=xl/tables/table81.xml><?xml version="1.0" encoding="utf-8"?>
<table xmlns="http://schemas.openxmlformats.org/spreadsheetml/2006/main" headerRowCount="0" ref="J101:J105" displayName="Table_81" name="Table_81" id="81">
  <tableColumns count="1">
    <tableColumn name="Column1" id="1"/>
  </tableColumns>
  <tableStyleInfo name="CUSTOS 2025-style 4" showColumnStripes="0" showFirstColumn="1" showLastColumn="1" showRowStripes="1"/>
</table>
</file>

<file path=xl/tables/table82.xml><?xml version="1.0" encoding="utf-8"?>
<table xmlns="http://schemas.openxmlformats.org/spreadsheetml/2006/main" headerRowCount="0" ref="M101:N102" displayName="Table_82" name="Table_82" id="82">
  <tableColumns count="2">
    <tableColumn name="Column1" id="1"/>
    <tableColumn name="Column2" id="2"/>
  </tableColumns>
  <tableStyleInfo name="CUSTOS 2025-style 5" showColumnStripes="0" showFirstColumn="1" showLastColumn="1" showRowStripes="1"/>
</table>
</file>

<file path=xl/tables/table83.xml><?xml version="1.0" encoding="utf-8"?>
<table xmlns="http://schemas.openxmlformats.org/spreadsheetml/2006/main" headerRowCount="0" ref="O101:O105" displayName="Table_83" name="Table_83" id="83">
  <tableColumns count="1">
    <tableColumn name="Column1" id="1"/>
  </tableColumns>
  <tableStyleInfo name="CUSTOS 2025-style 6" showColumnStripes="0" showFirstColumn="1" showLastColumn="1" showRowStripes="1"/>
</table>
</file>

<file path=xl/tables/table84.xml><?xml version="1.0" encoding="utf-8"?>
<table xmlns="http://schemas.openxmlformats.org/spreadsheetml/2006/main" headerRowCount="0" ref="R101:T102" displayName="Table_84" name="Table_84" id="84">
  <tableColumns count="3">
    <tableColumn name="Column1" id="1"/>
    <tableColumn name="Column2" id="2"/>
    <tableColumn name="Column3" id="3"/>
  </tableColumns>
  <tableStyleInfo name="CUSTOS 2025-style 7" showColumnStripes="0" showFirstColumn="1" showLastColumn="1" showRowStripes="1"/>
</table>
</file>

<file path=xl/tables/table85.xml><?xml version="1.0" encoding="utf-8"?>
<table xmlns="http://schemas.openxmlformats.org/spreadsheetml/2006/main" headerRowCount="0" ref="AB101:AD102" displayName="Table_85" name="Table_85" id="85">
  <tableColumns count="3">
    <tableColumn name="Column1" id="1"/>
    <tableColumn name="Column2" id="2"/>
    <tableColumn name="Column3" id="3"/>
  </tableColumns>
  <tableStyleInfo name="CUSTOS 2025-style 8" showColumnStripes="0" showFirstColumn="1" showLastColumn="1" showRowStripes="1"/>
</table>
</file>

<file path=xl/tables/table86.xml><?xml version="1.0" encoding="utf-8"?>
<table xmlns="http://schemas.openxmlformats.org/spreadsheetml/2006/main" headerRowCount="0" ref="AG101:AI102" displayName="Table_86" name="Table_86" id="86">
  <tableColumns count="3">
    <tableColumn name="Column1" id="1"/>
    <tableColumn name="Column2" id="2"/>
    <tableColumn name="Column3" id="3"/>
  </tableColumns>
  <tableStyleInfo name="CUSTOS 2025-style 9" showColumnStripes="0" showFirstColumn="1" showLastColumn="1" showRowStripes="1"/>
</table>
</file>

<file path=xl/tables/table87.xml><?xml version="1.0" encoding="utf-8"?>
<table xmlns="http://schemas.openxmlformats.org/spreadsheetml/2006/main" headerRowCount="0" ref="AL101:AN102" displayName="Table_87" name="Table_87" id="87">
  <tableColumns count="3">
    <tableColumn name="Column1" id="1"/>
    <tableColumn name="Column2" id="2"/>
    <tableColumn name="Column3" id="3"/>
  </tableColumns>
  <tableStyleInfo name="CUSTOS 2025-style 10" showColumnStripes="0" showFirstColumn="1" showLastColumn="1" showRowStripes="1"/>
</table>
</file>

<file path=xl/tables/table88.xml><?xml version="1.0" encoding="utf-8"?>
<table xmlns="http://schemas.openxmlformats.org/spreadsheetml/2006/main" headerRowCount="0" ref="AQ101:AS102" displayName="Table_88" name="Table_88" id="88">
  <tableColumns count="3">
    <tableColumn name="Column1" id="1"/>
    <tableColumn name="Column2" id="2"/>
    <tableColumn name="Column3" id="3"/>
  </tableColumns>
  <tableStyleInfo name="CUSTOS 2025-style 11" showColumnStripes="0" showFirstColumn="1" showLastColumn="1" showRowStripes="1"/>
</table>
</file>

<file path=xl/tables/table89.xml><?xml version="1.0" encoding="utf-8"?>
<table xmlns="http://schemas.openxmlformats.org/spreadsheetml/2006/main" headerRowCount="0" ref="AV101:AX102" displayName="Table_89" name="Table_89" id="89">
  <tableColumns count="3">
    <tableColumn name="Column1" id="1"/>
    <tableColumn name="Column2" id="2"/>
    <tableColumn name="Column3" id="3"/>
  </tableColumns>
  <tableStyleInfo name="CUSTOS 2025-style 12" showColumnStripes="0" showFirstColumn="1" showLastColumn="1" showRowStripes="1"/>
</table>
</file>

<file path=xl/tables/table90.xml><?xml version="1.0" encoding="utf-8"?>
<table xmlns="http://schemas.openxmlformats.org/spreadsheetml/2006/main" headerRowCount="0" ref="BA101:BC102" displayName="Table_90" name="Table_90" id="90">
  <tableColumns count="3">
    <tableColumn name="Column1" id="1"/>
    <tableColumn name="Column2" id="2"/>
    <tableColumn name="Column3" id="3"/>
  </tableColumns>
  <tableStyleInfo name="CUSTOS 2025-style 13" showColumnStripes="0" showFirstColumn="1" showLastColumn="1" showRowStripes="1"/>
</table>
</file>

<file path=xl/tables/table91.xml><?xml version="1.0" encoding="utf-8"?>
<table xmlns="http://schemas.openxmlformats.org/spreadsheetml/2006/main" headerRowCount="0" ref="BF101:BI102" displayName="Table_91" name="Table_91" id="91">
  <tableColumns count="4">
    <tableColumn name="Column1" id="1"/>
    <tableColumn name="Column2" id="2"/>
    <tableColumn name="Column3" id="3"/>
    <tableColumn name="Column4" id="4"/>
  </tableColumns>
  <tableStyleInfo name="CUSTOS 2025-style 14" showColumnStripes="0" showFirstColumn="1" showLastColumn="1" showRowStripes="1"/>
</table>
</file>

<file path=xl/tables/table92.xml><?xml version="1.0" encoding="utf-8"?>
<table xmlns="http://schemas.openxmlformats.org/spreadsheetml/2006/main" headerRowCount="0" ref="C104:C105" displayName="Table_92" name="Table_92" id="92">
  <tableColumns count="1">
    <tableColumn name="Column1" id="1"/>
  </tableColumns>
  <tableStyleInfo name="CUSTOS 2025-style 15" showColumnStripes="0" showFirstColumn="1" showLastColumn="1" showRowStripes="1"/>
</table>
</file>

<file path=xl/tables/table93.xml><?xml version="1.0" encoding="utf-8"?>
<table xmlns="http://schemas.openxmlformats.org/spreadsheetml/2006/main" headerRowCount="0" ref="H104:H105" displayName="Table_93" name="Table_93" id="93">
  <tableColumns count="1">
    <tableColumn name="Column1" id="1"/>
  </tableColumns>
  <tableStyleInfo name="CUSTOS 2025-style 16" showColumnStripes="0" showFirstColumn="1" showLastColumn="1" showRowStripes="1"/>
</table>
</file>

<file path=xl/tables/table94.xml><?xml version="1.0" encoding="utf-8"?>
<table xmlns="http://schemas.openxmlformats.org/spreadsheetml/2006/main" headerRowCount="0" ref="M104:N105" displayName="Table_94" name="Table_94" id="94">
  <tableColumns count="2">
    <tableColumn name="Column1" id="1"/>
    <tableColumn name="Column2" id="2"/>
  </tableColumns>
  <tableStyleInfo name="CUSTOS 2025-style 17" showColumnStripes="0" showFirstColumn="1" showLastColumn="1" showRowStripes="1"/>
</table>
</file>

<file path=xl/tables/table95.xml><?xml version="1.0" encoding="utf-8"?>
<table xmlns="http://schemas.openxmlformats.org/spreadsheetml/2006/main" headerRowCount="0" ref="R104:T105" displayName="Table_95" name="Table_95" id="95">
  <tableColumns count="3">
    <tableColumn name="Column1" id="1"/>
    <tableColumn name="Column2" id="2"/>
    <tableColumn name="Column3" id="3"/>
  </tableColumns>
  <tableStyleInfo name="CUSTOS 2025-style 18" showColumnStripes="0" showFirstColumn="1" showLastColumn="1" showRowStripes="1"/>
</table>
</file>

<file path=xl/tables/table96.xml><?xml version="1.0" encoding="utf-8"?>
<table xmlns="http://schemas.openxmlformats.org/spreadsheetml/2006/main" headerRowCount="0" ref="AB104:AD105" displayName="Table_96" name="Table_96" id="96">
  <tableColumns count="3">
    <tableColumn name="Column1" id="1"/>
    <tableColumn name="Column2" id="2"/>
    <tableColumn name="Column3" id="3"/>
  </tableColumns>
  <tableStyleInfo name="CUSTOS 2025-style 19" showColumnStripes="0" showFirstColumn="1" showLastColumn="1" showRowStripes="1"/>
</table>
</file>

<file path=xl/tables/table97.xml><?xml version="1.0" encoding="utf-8"?>
<table xmlns="http://schemas.openxmlformats.org/spreadsheetml/2006/main" headerRowCount="0" ref="AG104:AI105" displayName="Table_97" name="Table_97" id="97">
  <tableColumns count="3">
    <tableColumn name="Column1" id="1"/>
    <tableColumn name="Column2" id="2"/>
    <tableColumn name="Column3" id="3"/>
  </tableColumns>
  <tableStyleInfo name="CUSTOS 2025-style 20" showColumnStripes="0" showFirstColumn="1" showLastColumn="1" showRowStripes="1"/>
</table>
</file>

<file path=xl/tables/table98.xml><?xml version="1.0" encoding="utf-8"?>
<table xmlns="http://schemas.openxmlformats.org/spreadsheetml/2006/main" headerRowCount="0" ref="AL104:AN105" displayName="Table_98" name="Table_98" id="98">
  <tableColumns count="3">
    <tableColumn name="Column1" id="1"/>
    <tableColumn name="Column2" id="2"/>
    <tableColumn name="Column3" id="3"/>
  </tableColumns>
  <tableStyleInfo name="CUSTOS 2025-style 21" showColumnStripes="0" showFirstColumn="1" showLastColumn="1" showRowStripes="1"/>
</table>
</file>

<file path=xl/tables/table99.xml><?xml version="1.0" encoding="utf-8"?>
<table xmlns="http://schemas.openxmlformats.org/spreadsheetml/2006/main" headerRowCount="0" ref="AQ104:AS105" displayName="Table_99" name="Table_99" id="99">
  <tableColumns count="3">
    <tableColumn name="Column1" id="1"/>
    <tableColumn name="Column2" id="2"/>
    <tableColumn name="Column3" id="3"/>
  </tableColumns>
  <tableStyleInfo name="CUSTOS 2025-style 22" showColumnStripes="0" showFirstColumn="1" showLastColumn="1" showRowStripes="1"/>
</table>
</file>

<file path=xl/tables/table100.xml><?xml version="1.0" encoding="utf-8"?>
<table xmlns="http://schemas.openxmlformats.org/spreadsheetml/2006/main" headerRowCount="0" ref="AV104:AX105" displayName="Table_100" name="Table_100" id="100">
  <tableColumns count="3">
    <tableColumn name="Column1" id="1"/>
    <tableColumn name="Column2" id="2"/>
    <tableColumn name="Column3" id="3"/>
  </tableColumns>
  <tableStyleInfo name="CUSTOS 2025-style 23" showColumnStripes="0" showFirstColumn="1" showLastColumn="1" showRowStripes="1"/>
</table>
</file>

<file path=xl/tables/table101.xml><?xml version="1.0" encoding="utf-8"?>
<table xmlns="http://schemas.openxmlformats.org/spreadsheetml/2006/main" headerRowCount="0" ref="BA104:BC105" displayName="Table_101" name="Table_101" id="101">
  <tableColumns count="3">
    <tableColumn name="Column1" id="1"/>
    <tableColumn name="Column2" id="2"/>
    <tableColumn name="Column3" id="3"/>
  </tableColumns>
  <tableStyleInfo name="CUSTOS 2025-style 24" showColumnStripes="0" showFirstColumn="1" showLastColumn="1" showRowStripes="1"/>
</table>
</file>

<file path=xl/tables/table102.xml><?xml version="1.0" encoding="utf-8"?>
<table xmlns="http://schemas.openxmlformats.org/spreadsheetml/2006/main" headerRowCount="0" ref="BF104:BI105" displayName="Table_102" name="Table_102" id="102">
  <tableColumns count="4">
    <tableColumn name="Column1" id="1"/>
    <tableColumn name="Column2" id="2"/>
    <tableColumn name="Column3" id="3"/>
    <tableColumn name="Column4" id="4"/>
  </tableColumns>
  <tableStyleInfo name="CUSTOS 2025-style 25" showColumnStripes="0" showFirstColumn="1" showLastColumn="1" showRowStripes="1"/>
</table>
</file>

<file path=xl/tables/table103.xml><?xml version="1.0" encoding="utf-8"?>
<table xmlns="http://schemas.openxmlformats.org/spreadsheetml/2006/main" headerRowCount="0" ref="C107:C108" displayName="Table_103" name="Table_103" id="103">
  <tableColumns count="1">
    <tableColumn name="Column1" id="1"/>
  </tableColumns>
  <tableStyleInfo name="CUSTOS 2025-style 26" showColumnStripes="0" showFirstColumn="1" showLastColumn="1" showRowStripes="1"/>
</table>
</file>

<file path=xl/tables/table104.xml><?xml version="1.0" encoding="utf-8"?>
<table xmlns="http://schemas.openxmlformats.org/spreadsheetml/2006/main" headerRowCount="0" ref="E107:E108" displayName="Table_104" name="Table_104" id="104">
  <tableColumns count="1">
    <tableColumn name="Column1" id="1"/>
  </tableColumns>
  <tableStyleInfo name="CUSTOS 2025-style 27" showColumnStripes="0" showFirstColumn="1" showLastColumn="1" showRowStripes="1"/>
</table>
</file>

<file path=xl/tables/table105.xml><?xml version="1.0" encoding="utf-8"?>
<table xmlns="http://schemas.openxmlformats.org/spreadsheetml/2006/main" headerRowCount="0" ref="H107:H108" displayName="Table_105" name="Table_105" id="105">
  <tableColumns count="1">
    <tableColumn name="Column1" id="1"/>
  </tableColumns>
  <tableStyleInfo name="CUSTOS 2025-style 28" showColumnStripes="0" showFirstColumn="1" showLastColumn="1" showRowStripes="1"/>
</table>
</file>

<file path=xl/tables/table106.xml><?xml version="1.0" encoding="utf-8"?>
<table xmlns="http://schemas.openxmlformats.org/spreadsheetml/2006/main" headerRowCount="0" ref="J107:J108" displayName="Table_106" name="Table_106" id="106">
  <tableColumns count="1">
    <tableColumn name="Column1" id="1"/>
  </tableColumns>
  <tableStyleInfo name="CUSTOS 2025-style 29" showColumnStripes="0" showFirstColumn="1" showLastColumn="1" showRowStripes="1"/>
</table>
</file>

<file path=xl/tables/table107.xml><?xml version="1.0" encoding="utf-8"?>
<table xmlns="http://schemas.openxmlformats.org/spreadsheetml/2006/main" headerRowCount="0" ref="M107:N108" displayName="Table_107" name="Table_107" id="107">
  <tableColumns count="2">
    <tableColumn name="Column1" id="1"/>
    <tableColumn name="Column2" id="2"/>
  </tableColumns>
  <tableStyleInfo name="CUSTOS 2025-style 30" showColumnStripes="0" showFirstColumn="1" showLastColumn="1" showRowStripes="1"/>
</table>
</file>

<file path=xl/tables/table108.xml><?xml version="1.0" encoding="utf-8"?>
<table xmlns="http://schemas.openxmlformats.org/spreadsheetml/2006/main" headerRowCount="0" ref="O107:O108" displayName="Table_108" name="Table_108" id="108">
  <tableColumns count="1">
    <tableColumn name="Column1" id="1"/>
  </tableColumns>
  <tableStyleInfo name="CUSTOS 2025-style 31" showColumnStripes="0" showFirstColumn="1" showLastColumn="1" showRowStripes="1"/>
</table>
</file>

<file path=xl/tables/table109.xml><?xml version="1.0" encoding="utf-8"?>
<table xmlns="http://schemas.openxmlformats.org/spreadsheetml/2006/main" headerRowCount="0" ref="R107:S108" displayName="Table_109" name="Table_109" id="109">
  <tableColumns count="2">
    <tableColumn name="Column1" id="1"/>
    <tableColumn name="Column2" id="2"/>
  </tableColumns>
  <tableStyleInfo name="CUSTOS 2025-style 32" showColumnStripes="0" showFirstColumn="1" showLastColumn="1" showRowStripes="1"/>
</table>
</file>

<file path=xl/tables/table110.xml><?xml version="1.0" encoding="utf-8"?>
<table xmlns="http://schemas.openxmlformats.org/spreadsheetml/2006/main" headerRowCount="0" ref="T107:T108" displayName="Table_110" name="Table_110" id="110">
  <tableColumns count="1">
    <tableColumn name="Column1" id="1"/>
  </tableColumns>
  <tableStyleInfo name="CUSTOS 2025-style 33" showColumnStripes="0" showFirstColumn="1" showLastColumn="1" showRowStripes="1"/>
</table>
</file>

<file path=xl/tables/table111.xml><?xml version="1.0" encoding="utf-8"?>
<table xmlns="http://schemas.openxmlformats.org/spreadsheetml/2006/main" headerRowCount="0" ref="Y107:Y108" displayName="Table_111" name="Table_111" id="111">
  <tableColumns count="1">
    <tableColumn name="Column1" id="1"/>
  </tableColumns>
  <tableStyleInfo name="CUSTOS 2025-style 34" showColumnStripes="0" showFirstColumn="1" showLastColumn="1" showRowStripes="1"/>
</table>
</file>

<file path=xl/tables/table112.xml><?xml version="1.0" encoding="utf-8"?>
<table xmlns="http://schemas.openxmlformats.org/spreadsheetml/2006/main" headerRowCount="0" ref="AB107:AC108" displayName="Table_112" name="Table_112" id="112">
  <tableColumns count="2">
    <tableColumn name="Column1" id="1"/>
    <tableColumn name="Column2" id="2"/>
  </tableColumns>
  <tableStyleInfo name="CUSTOS 2025-style 35" showColumnStripes="0" showFirstColumn="1" showLastColumn="1" showRowStripes="1"/>
</table>
</file>

<file path=xl/tables/table113.xml><?xml version="1.0" encoding="utf-8"?>
<table xmlns="http://schemas.openxmlformats.org/spreadsheetml/2006/main" headerRowCount="0" ref="AD107:AD108" displayName="Table_113" name="Table_113" id="113">
  <tableColumns count="1">
    <tableColumn name="Column1" id="1"/>
  </tableColumns>
  <tableStyleInfo name="CUSTOS 2025-style 36" showColumnStripes="0" showFirstColumn="1" showLastColumn="1" showRowStripes="1"/>
</table>
</file>

<file path=xl/tables/table114.xml><?xml version="1.0" encoding="utf-8"?>
<table xmlns="http://schemas.openxmlformats.org/spreadsheetml/2006/main" headerRowCount="0" ref="AG107:AH108" displayName="Table_114" name="Table_114" id="114">
  <tableColumns count="2">
    <tableColumn name="Column1" id="1"/>
    <tableColumn name="Column2" id="2"/>
  </tableColumns>
  <tableStyleInfo name="CUSTOS 2025-style 37" showColumnStripes="0" showFirstColumn="1" showLastColumn="1" showRowStripes="1"/>
</table>
</file>

<file path=xl/tables/table115.xml><?xml version="1.0" encoding="utf-8"?>
<table xmlns="http://schemas.openxmlformats.org/spreadsheetml/2006/main" headerRowCount="0" ref="AI107:AI108" displayName="Table_115" name="Table_115" id="115">
  <tableColumns count="1">
    <tableColumn name="Column1" id="1"/>
  </tableColumns>
  <tableStyleInfo name="CUSTOS 2025-style 38" showColumnStripes="0" showFirstColumn="1" showLastColumn="1" showRowStripes="1"/>
</table>
</file>

<file path=xl/tables/table116.xml><?xml version="1.0" encoding="utf-8"?>
<table xmlns="http://schemas.openxmlformats.org/spreadsheetml/2006/main" headerRowCount="0" ref="AL107:AM108" displayName="Table_116" name="Table_116" id="116">
  <tableColumns count="2">
    <tableColumn name="Column1" id="1"/>
    <tableColumn name="Column2" id="2"/>
  </tableColumns>
  <tableStyleInfo name="CUSTOS 2025-style 39" showColumnStripes="0" showFirstColumn="1" showLastColumn="1" showRowStripes="1"/>
</table>
</file>

<file path=xl/tables/table117.xml><?xml version="1.0" encoding="utf-8"?>
<table xmlns="http://schemas.openxmlformats.org/spreadsheetml/2006/main" headerRowCount="0" ref="AN107:AN108" displayName="Table_117" name="Table_117" id="117">
  <tableColumns count="1">
    <tableColumn name="Column1" id="1"/>
  </tableColumns>
  <tableStyleInfo name="CUSTOS 2025-style 40" showColumnStripes="0" showFirstColumn="1" showLastColumn="1" showRowStripes="1"/>
</table>
</file>

<file path=xl/tables/table118.xml><?xml version="1.0" encoding="utf-8"?>
<table xmlns="http://schemas.openxmlformats.org/spreadsheetml/2006/main" headerRowCount="0" ref="AQ107:AR108" displayName="Table_118" name="Table_118" id="118">
  <tableColumns count="2">
    <tableColumn name="Column1" id="1"/>
    <tableColumn name="Column2" id="2"/>
  </tableColumns>
  <tableStyleInfo name="CUSTOS 2025-style 41" showColumnStripes="0" showFirstColumn="1" showLastColumn="1" showRowStripes="1"/>
</table>
</file>

<file path=xl/tables/table119.xml><?xml version="1.0" encoding="utf-8"?>
<table xmlns="http://schemas.openxmlformats.org/spreadsheetml/2006/main" headerRowCount="0" ref="AS107:AS108" displayName="Table_119" name="Table_119" id="119">
  <tableColumns count="1">
    <tableColumn name="Column1" id="1"/>
  </tableColumns>
  <tableStyleInfo name="CUSTOS 2025-style 42" showColumnStripes="0" showFirstColumn="1" showLastColumn="1" showRowStripes="1"/>
</table>
</file>

<file path=xl/tables/table120.xml><?xml version="1.0" encoding="utf-8"?>
<table xmlns="http://schemas.openxmlformats.org/spreadsheetml/2006/main" headerRowCount="0" ref="AV107:AW108" displayName="Table_120" name="Table_120" id="120">
  <tableColumns count="2">
    <tableColumn name="Column1" id="1"/>
    <tableColumn name="Column2" id="2"/>
  </tableColumns>
  <tableStyleInfo name="CUSTOS 2025-style 43" showColumnStripes="0" showFirstColumn="1" showLastColumn="1" showRowStripes="1"/>
</table>
</file>

<file path=xl/tables/table121.xml><?xml version="1.0" encoding="utf-8"?>
<table xmlns="http://schemas.openxmlformats.org/spreadsheetml/2006/main" headerRowCount="0" ref="AX107:AX108" displayName="Table_121" name="Table_121" id="121">
  <tableColumns count="1">
    <tableColumn name="Column1" id="1"/>
  </tableColumns>
  <tableStyleInfo name="CUSTOS 2025-style 44" showColumnStripes="0" showFirstColumn="1" showLastColumn="1" showRowStripes="1"/>
</table>
</file>

<file path=xl/tables/table122.xml><?xml version="1.0" encoding="utf-8"?>
<table xmlns="http://schemas.openxmlformats.org/spreadsheetml/2006/main" headerRowCount="0" ref="BA107:BB108" displayName="Table_122" name="Table_122" id="122">
  <tableColumns count="2">
    <tableColumn name="Column1" id="1"/>
    <tableColumn name="Column2" id="2"/>
  </tableColumns>
  <tableStyleInfo name="CUSTOS 2025-style 45" showColumnStripes="0" showFirstColumn="1" showLastColumn="1" showRowStripes="1"/>
</table>
</file>

<file path=xl/tables/table123.xml><?xml version="1.0" encoding="utf-8"?>
<table xmlns="http://schemas.openxmlformats.org/spreadsheetml/2006/main" headerRowCount="0" ref="BC107:BC108" displayName="Table_123" name="Table_123" id="123">
  <tableColumns count="1">
    <tableColumn name="Column1" id="1"/>
  </tableColumns>
  <tableStyleInfo name="CUSTOS 2025-style 46" showColumnStripes="0" showFirstColumn="1" showLastColumn="1" showRowStripes="1"/>
</table>
</file>

<file path=xl/tables/table124.xml><?xml version="1.0" encoding="utf-8"?>
<table xmlns="http://schemas.openxmlformats.org/spreadsheetml/2006/main" headerRowCount="0" ref="BF107:BH108" displayName="Table_124" name="Table_124" id="124">
  <tableColumns count="3">
    <tableColumn name="Column1" id="1"/>
    <tableColumn name="Column2" id="2"/>
    <tableColumn name="Column3" id="3"/>
  </tableColumns>
  <tableStyleInfo name="CUSTOS 2025-style 47" showColumnStripes="0" showFirstColumn="1" showLastColumn="1" showRowStripes="1"/>
</table>
</file>

<file path=xl/tables/table125.xml><?xml version="1.0" encoding="utf-8"?>
<table xmlns="http://schemas.openxmlformats.org/spreadsheetml/2006/main" headerRowCount="0" ref="BI107:BI108" displayName="Table_125" name="Table_125" id="125">
  <tableColumns count="1">
    <tableColumn name="Column1" id="1"/>
  </tableColumns>
  <tableStyleInfo name="CUSTOS 2025-style 48" showColumnStripes="0" showFirstColumn="1" showLastColumn="1" showRowStripes="1"/>
</table>
</file>

<file path=xl/tables/table126.xml><?xml version="1.0" encoding="utf-8"?>
<table xmlns="http://schemas.openxmlformats.org/spreadsheetml/2006/main" headerRowCount="0" ref="E110:E117" displayName="Table_126" name="Table_126" id="126">
  <tableColumns count="1">
    <tableColumn name="Column1" id="1"/>
  </tableColumns>
  <tableStyleInfo name="CUSTOS 2025-style 49" showColumnStripes="0" showFirstColumn="1" showLastColumn="1" showRowStripes="1"/>
</table>
</file>

<file path=xl/tables/table127.xml><?xml version="1.0" encoding="utf-8"?>
<table xmlns="http://schemas.openxmlformats.org/spreadsheetml/2006/main" headerRowCount="0" ref="H110:H111" displayName="Table_127" name="Table_127" id="127">
  <tableColumns count="1">
    <tableColumn name="Column1" id="1"/>
  </tableColumns>
  <tableStyleInfo name="CUSTOS 2025-style 50" showColumnStripes="0" showFirstColumn="1" showLastColumn="1" showRowStripes="1"/>
</table>
</file>

<file path=xl/tables/table128.xml><?xml version="1.0" encoding="utf-8"?>
<table xmlns="http://schemas.openxmlformats.org/spreadsheetml/2006/main" headerRowCount="0" ref="J110:J117" displayName="Table_128" name="Table_128" id="128">
  <tableColumns count="1">
    <tableColumn name="Column1" id="1"/>
  </tableColumns>
  <tableStyleInfo name="CUSTOS 2025-style 51" showColumnStripes="0" showFirstColumn="1" showLastColumn="1" showRowStripes="1"/>
</table>
</file>

<file path=xl/tables/table129.xml><?xml version="1.0" encoding="utf-8"?>
<table xmlns="http://schemas.openxmlformats.org/spreadsheetml/2006/main" headerRowCount="0" ref="M110:N111" displayName="Table_129" name="Table_129" id="129">
  <tableColumns count="2">
    <tableColumn name="Column1" id="1"/>
    <tableColumn name="Column2" id="2"/>
  </tableColumns>
  <tableStyleInfo name="CUSTOS 2025-style 52" showColumnStripes="0" showFirstColumn="1" showLastColumn="1" showRowStripes="1"/>
</table>
</file>

<file path=xl/tables/table130.xml><?xml version="1.0" encoding="utf-8"?>
<table xmlns="http://schemas.openxmlformats.org/spreadsheetml/2006/main" headerRowCount="0" ref="O110:O117" displayName="Table_130" name="Table_130" id="130">
  <tableColumns count="1">
    <tableColumn name="Column1" id="1"/>
  </tableColumns>
  <tableStyleInfo name="CUSTOS 2025-style 53" showColumnStripes="0" showFirstColumn="1" showLastColumn="1" showRowStripes="1"/>
</table>
</file>

<file path=xl/tables/table131.xml><?xml version="1.0" encoding="utf-8"?>
<table xmlns="http://schemas.openxmlformats.org/spreadsheetml/2006/main" headerRowCount="0" ref="T110:T117" displayName="Table_131" name="Table_131" id="131">
  <tableColumns count="1">
    <tableColumn name="Column1" id="1"/>
  </tableColumns>
  <tableStyleInfo name="CUSTOS 2025-style 54" showColumnStripes="0" showFirstColumn="1" showLastColumn="1" showRowStripes="1"/>
</table>
</file>

<file path=xl/tables/table132.xml><?xml version="1.0" encoding="utf-8"?>
<table xmlns="http://schemas.openxmlformats.org/spreadsheetml/2006/main" headerRowCount="0" ref="Y110:Y117" displayName="Table_132" name="Table_132" id="132">
  <tableColumns count="1">
    <tableColumn name="Column1" id="1"/>
  </tableColumns>
  <tableStyleInfo name="CUSTOS 2025-style 55" showColumnStripes="0" showFirstColumn="1" showLastColumn="1" showRowStripes="1"/>
</table>
</file>

<file path=xl/tables/table133.xml><?xml version="1.0" encoding="utf-8"?>
<table xmlns="http://schemas.openxmlformats.org/spreadsheetml/2006/main" headerRowCount="0" ref="AB110:AC111" displayName="Table_133" name="Table_133" id="133">
  <tableColumns count="2">
    <tableColumn name="Column1" id="1"/>
    <tableColumn name="Column2" id="2"/>
  </tableColumns>
  <tableStyleInfo name="CUSTOS 2025-style 56" showColumnStripes="0" showFirstColumn="1" showLastColumn="1" showRowStripes="1"/>
</table>
</file>

<file path=xl/tables/table134.xml><?xml version="1.0" encoding="utf-8"?>
<table xmlns="http://schemas.openxmlformats.org/spreadsheetml/2006/main" headerRowCount="0" ref="AD110:AD117" displayName="Table_134" name="Table_134" id="134">
  <tableColumns count="1">
    <tableColumn name="Column1" id="1"/>
  </tableColumns>
  <tableStyleInfo name="CUSTOS 2025-style 57" showColumnStripes="0" showFirstColumn="1" showLastColumn="1" showRowStripes="1"/>
</table>
</file>

<file path=xl/tables/table135.xml><?xml version="1.0" encoding="utf-8"?>
<table xmlns="http://schemas.openxmlformats.org/spreadsheetml/2006/main" headerRowCount="0" ref="AI110:AI117" displayName="Table_135" name="Table_135" id="135">
  <tableColumns count="1">
    <tableColumn name="Column1" id="1"/>
  </tableColumns>
  <tableStyleInfo name="CUSTOS 2025-style 58" showColumnStripes="0" showFirstColumn="1" showLastColumn="1" showRowStripes="1"/>
</table>
</file>

<file path=xl/tables/table136.xml><?xml version="1.0" encoding="utf-8"?>
<table xmlns="http://schemas.openxmlformats.org/spreadsheetml/2006/main" headerRowCount="0" ref="AL110:AM111" displayName="Table_136" name="Table_136" id="136">
  <tableColumns count="2">
    <tableColumn name="Column1" id="1"/>
    <tableColumn name="Column2" id="2"/>
  </tableColumns>
  <tableStyleInfo name="CUSTOS 2025-style 59" showColumnStripes="0" showFirstColumn="1" showLastColumn="1" showRowStripes="1"/>
</table>
</file>

<file path=xl/tables/table137.xml><?xml version="1.0" encoding="utf-8"?>
<table xmlns="http://schemas.openxmlformats.org/spreadsheetml/2006/main" headerRowCount="0" ref="AN110:AN117" displayName="Table_137" name="Table_137" id="137">
  <tableColumns count="1">
    <tableColumn name="Column1" id="1"/>
  </tableColumns>
  <tableStyleInfo name="CUSTOS 2025-style 60" showColumnStripes="0" showFirstColumn="1" showLastColumn="1" showRowStripes="1"/>
</table>
</file>

<file path=xl/tables/table138.xml><?xml version="1.0" encoding="utf-8"?>
<table xmlns="http://schemas.openxmlformats.org/spreadsheetml/2006/main" headerRowCount="0" ref="AQ110:AR111" displayName="Table_138" name="Table_138" id="138">
  <tableColumns count="2">
    <tableColumn name="Column1" id="1"/>
    <tableColumn name="Column2" id="2"/>
  </tableColumns>
  <tableStyleInfo name="CUSTOS 2025-style 61" showColumnStripes="0" showFirstColumn="1" showLastColumn="1" showRowStripes="1"/>
</table>
</file>

<file path=xl/tables/table139.xml><?xml version="1.0" encoding="utf-8"?>
<table xmlns="http://schemas.openxmlformats.org/spreadsheetml/2006/main" headerRowCount="0" ref="AS110:AS117" displayName="Table_139" name="Table_139" id="139">
  <tableColumns count="1">
    <tableColumn name="Column1" id="1"/>
  </tableColumns>
  <tableStyleInfo name="CUSTOS 2025-style 62" showColumnStripes="0" showFirstColumn="1" showLastColumn="1" showRowStripes="1"/>
</table>
</file>

<file path=xl/tables/table140.xml><?xml version="1.0" encoding="utf-8"?>
<table xmlns="http://schemas.openxmlformats.org/spreadsheetml/2006/main" headerRowCount="0" ref="AV110:AW111" displayName="Table_140" name="Table_140" id="140">
  <tableColumns count="2">
    <tableColumn name="Column1" id="1"/>
    <tableColumn name="Column2" id="2"/>
  </tableColumns>
  <tableStyleInfo name="CUSTOS 2025-style 63" showColumnStripes="0" showFirstColumn="1" showLastColumn="1" showRowStripes="1"/>
</table>
</file>

<file path=xl/tables/table141.xml><?xml version="1.0" encoding="utf-8"?>
<table xmlns="http://schemas.openxmlformats.org/spreadsheetml/2006/main" headerRowCount="0" ref="AX110:AX117" displayName="Table_141" name="Table_141" id="141">
  <tableColumns count="1">
    <tableColumn name="Column1" id="1"/>
  </tableColumns>
  <tableStyleInfo name="CUSTOS 2025-style 64" showColumnStripes="0" showFirstColumn="1" showLastColumn="1" showRowStripes="1"/>
</table>
</file>

<file path=xl/tables/table142.xml><?xml version="1.0" encoding="utf-8"?>
<table xmlns="http://schemas.openxmlformats.org/spreadsheetml/2006/main" headerRowCount="0" ref="BA110:BB111" displayName="Table_142" name="Table_142" id="142">
  <tableColumns count="2">
    <tableColumn name="Column1" id="1"/>
    <tableColumn name="Column2" id="2"/>
  </tableColumns>
  <tableStyleInfo name="CUSTOS 2025-style 65" showColumnStripes="0" showFirstColumn="1" showLastColumn="1" showRowStripes="1"/>
</table>
</file>

<file path=xl/tables/table143.xml><?xml version="1.0" encoding="utf-8"?>
<table xmlns="http://schemas.openxmlformats.org/spreadsheetml/2006/main" headerRowCount="0" ref="BC110:BC117" displayName="Table_143" name="Table_143" id="143">
  <tableColumns count="1">
    <tableColumn name="Column1" id="1"/>
  </tableColumns>
  <tableStyleInfo name="CUSTOS 2025-style 66" showColumnStripes="0" showFirstColumn="1" showLastColumn="1" showRowStripes="1"/>
</table>
</file>

<file path=xl/tables/table144.xml><?xml version="1.0" encoding="utf-8"?>
<table xmlns="http://schemas.openxmlformats.org/spreadsheetml/2006/main" headerRowCount="0" ref="BF110:BH111" displayName="Table_144" name="Table_144" id="144">
  <tableColumns count="3">
    <tableColumn name="Column1" id="1"/>
    <tableColumn name="Column2" id="2"/>
    <tableColumn name="Column3" id="3"/>
  </tableColumns>
  <tableStyleInfo name="CUSTOS 2025-style 67" showColumnStripes="0" showFirstColumn="1" showLastColumn="1" showRowStripes="1"/>
</table>
</file>

<file path=xl/tables/table145.xml><?xml version="1.0" encoding="utf-8"?>
<table xmlns="http://schemas.openxmlformats.org/spreadsheetml/2006/main" headerRowCount="0" ref="BI110:BI117" displayName="Table_145" name="Table_145" id="145">
  <tableColumns count="1">
    <tableColumn name="Column1" id="1"/>
  </tableColumns>
  <tableStyleInfo name="CUSTOS 2025-style 68" showColumnStripes="0" showFirstColumn="1" showLastColumn="1" showRowStripes="1"/>
</table>
</file>

<file path=xl/tables/table146.xml><?xml version="1.0" encoding="utf-8"?>
<table xmlns="http://schemas.openxmlformats.org/spreadsheetml/2006/main" headerRowCount="0" ref="W111:X112" displayName="Table_146" name="Table_146" id="146">
  <tableColumns count="2">
    <tableColumn name="Column1" id="1"/>
    <tableColumn name="Column2" id="2"/>
  </tableColumns>
  <tableStyleInfo name="CUSTOS 2025-style 69" showColumnStripes="0" showFirstColumn="1" showLastColumn="1" showRowStripes="1"/>
</table>
</file>

<file path=xl/tables/table147.xml><?xml version="1.0" encoding="utf-8"?>
<table xmlns="http://schemas.openxmlformats.org/spreadsheetml/2006/main" headerRowCount="0" ref="A3:H4" displayName="Table_147" name="Table_147" id="147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TRAFEGO-style" showColumnStripes="0" showFirstColumn="1" showLastColumn="1" showRowStripes="1"/>
</table>
</file>

<file path=xl/tables/table148.xml><?xml version="1.0" encoding="utf-8"?>
<table xmlns="http://schemas.openxmlformats.org/spreadsheetml/2006/main" headerRowCount="0" ref="J3:Q4" displayName="Table_148" name="Table_148" id="148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TRAFEGO-style 2" showColumnStripes="0" showFirstColumn="1" showLastColumn="1" showRowStripes="1"/>
</table>
</file>

<file path=xl/tables/table149.xml><?xml version="1.0" encoding="utf-8"?>
<table xmlns="http://schemas.openxmlformats.org/spreadsheetml/2006/main" headerRowCount="0" ref="S3:AA4" displayName="Table_149" name="Table_149" id="149">
  <tableColumns count="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</tableColumns>
  <tableStyleInfo name="TRAFEGO-style 3" showColumnStripes="0" showFirstColumn="1" showLastColumn="1" showRowStripes="1"/>
</table>
</file>

<file path=xl/tables/table150.xml><?xml version="1.0" encoding="utf-8"?>
<table xmlns="http://schemas.openxmlformats.org/spreadsheetml/2006/main" headerRowCount="0" ref="B48:H66" displayName="Table_150" name="Table_150" id="150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TRAFEGO-style 4" showColumnStripes="0" showFirstColumn="1" showLastColumn="1" showRowStripes="1"/>
</table>
</file>

<file path=xl/tables/table151.xml><?xml version="1.0" encoding="utf-8"?>
<table xmlns="http://schemas.openxmlformats.org/spreadsheetml/2006/main" headerRowCount="0" ref="A67:H69" displayName="Table_151" name="Table_151" id="151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TRAFEGO-style 5" showColumnStripes="0" showFirstColumn="1" showLastColumn="1" showRowStripes="1"/>
</table>
</file>

<file path=xl/tables/table152.xml><?xml version="1.0" encoding="utf-8"?>
<table xmlns="http://schemas.openxmlformats.org/spreadsheetml/2006/main" headerRowCount="0" ref="A100:H101" displayName="Table_152" name="Table_152" id="152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TRAFEGO-style 6" showColumnStripes="0" showFirstColumn="1" showLastColumn="1" showRowStripes="1"/>
</table>
</file>

<file path=xl/tables/table153.xml><?xml version="1.0" encoding="utf-8"?>
<table xmlns="http://schemas.openxmlformats.org/spreadsheetml/2006/main" headerRowCount="0" ref="A4:G5" displayName="Table_153" name="Table_153" id="153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PAGAMENTOS-style" showColumnStripes="0" showFirstColumn="1" showLastColumn="1" showRowStripes="1"/>
</table>
</file>

<file path=xl/tables/table154.xml><?xml version="1.0" encoding="utf-8"?>
<table xmlns="http://schemas.openxmlformats.org/spreadsheetml/2006/main" headerRowCount="0" ref="A6:G24" displayName="Table_154" name="Table_154" id="154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PAGAMENTOS-style 2" showColumnStripes="0" showFirstColumn="1" showLastColumn="1" showRowStripes="1"/>
</table>
</file>

<file path=xl/tables/table155.xml><?xml version="1.0" encoding="utf-8"?>
<table xmlns="http://schemas.openxmlformats.org/spreadsheetml/2006/main" headerRowCount="0" ref="A25:G43" displayName="Table_155" name="Table_155" id="155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PAGAMENTOS-style 3" showColumnStripes="0" showFirstColumn="1" showLastColumn="1" showRowStripes="1"/>
</table>
</file>

<file path=xl/tables/table156.xml><?xml version="1.0" encoding="utf-8"?>
<table xmlns="http://schemas.openxmlformats.org/spreadsheetml/2006/main" headerRowCount="0" ref="A51:G51" displayName="Table_156" name="Table_156" id="156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PAGAMENTOS-style 4" showColumnStripes="0" showFirstColumn="1" showLastColumn="1" showRowStripes="1"/>
</table>
</file>

<file path=xl/tables/table157.xml><?xml version="1.0" encoding="utf-8"?>
<table xmlns="http://schemas.openxmlformats.org/spreadsheetml/2006/main" headerRowCount="0" ref="A3:G4" displayName="Table_157" name="Table_157" id="157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PROX SAQUE-style" showColumnStripes="0" showFirstColumn="1" showLastColumn="1" showRowStripes="1"/>
</table>
</file>

<file path=xl/tables/table158.xml><?xml version="1.0" encoding="utf-8"?>
<table xmlns="http://schemas.openxmlformats.org/spreadsheetml/2006/main" headerRowCount="0" ref="A5:G35" displayName="Table_158" name="Table_158" id="158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PROX SAQUE-style 2" showColumnStripes="0" showFirstColumn="1" showLastColumn="1" showRowStripes="1"/>
</table>
</file>

<file path=xl/tables/table159.xml><?xml version="1.0" encoding="utf-8"?>
<table xmlns="http://schemas.openxmlformats.org/spreadsheetml/2006/main" headerRowCount="0" ref="A36:G49" displayName="Table_159" name="Table_159" id="159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PROX SAQUE-style 3" showColumnStripes="0" showFirstColumn="1" showLastColumn="1" showRowStripes="1"/>
</table>
</file>

<file path=xl/tables/table160.xml><?xml version="1.0" encoding="utf-8"?>
<table xmlns="http://schemas.openxmlformats.org/spreadsheetml/2006/main" headerRowCount="0" ref="A63:G63" displayName="Table_160" name="Table_160" id="160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PROX SAQUE-style 4" showColumnStripes="0" showFirstColumn="1" showLastColumn="1" showRowStripes="1"/>
</table>
</file>

<file path=xl/tables/table161.xml><?xml version="1.0" encoding="utf-8"?>
<table xmlns="http://schemas.openxmlformats.org/spreadsheetml/2006/main" headerRowCount="0" ref="A3:G4" displayName="Table_161" name="Table_161" id="161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Saque 16.03-style" showColumnStripes="0" showFirstColumn="1" showLastColumn="1" showRowStripes="1"/>
</table>
</file>

<file path=xl/tables/table162.xml><?xml version="1.0" encoding="utf-8"?>
<table xmlns="http://schemas.openxmlformats.org/spreadsheetml/2006/main" headerRowCount="0" ref="A5:G34" displayName="Table_162" name="Table_162" id="162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Saque 16.03-style 2" showColumnStripes="0" showFirstColumn="1" showLastColumn="1" showRowStripes="1"/>
</table>
</file>

<file path=xl/tables/table163.xml><?xml version="1.0" encoding="utf-8"?>
<table xmlns="http://schemas.openxmlformats.org/spreadsheetml/2006/main" headerRowCount="0" ref="A35:G48" displayName="Table_163" name="Table_163" id="163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Saque 16.03-style 3" showColumnStripes="0" showFirstColumn="1" showLastColumn="1" showRowStripes="1"/>
</table>
</file>

<file path=xl/tables/table164.xml><?xml version="1.0" encoding="utf-8"?>
<table xmlns="http://schemas.openxmlformats.org/spreadsheetml/2006/main" headerRowCount="0" ref="A62:G62" displayName="Table_164" name="Table_164" id="164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Saque 16.03-style 4" showColumnStripes="0" showFirstColumn="1" showLastColumn="1" showRowStripes="1"/>
</table>
</file>

<file path=xl/tables/table165.xml><?xml version="1.0" encoding="utf-8"?>
<table xmlns="http://schemas.openxmlformats.org/spreadsheetml/2006/main" headerRowCount="0" ref="A3:G4" displayName="Table_165" name="Table_165" id="165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Saque 23.02-style" showColumnStripes="0" showFirstColumn="1" showLastColumn="1" showRowStripes="1"/>
</table>
</file>

<file path=xl/tables/table166.xml><?xml version="1.0" encoding="utf-8"?>
<table xmlns="http://schemas.openxmlformats.org/spreadsheetml/2006/main" headerRowCount="0" ref="A5:G24" displayName="Table_166" name="Table_166" id="166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Saque 23.02-style 2" showColumnStripes="0" showFirstColumn="1" showLastColumn="1" showRowStripes="1"/>
</table>
</file>

<file path=xl/tables/table167.xml><?xml version="1.0" encoding="utf-8"?>
<table xmlns="http://schemas.openxmlformats.org/spreadsheetml/2006/main" headerRowCount="0" ref="A25:G38" displayName="Table_167" name="Table_167" id="167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Saque 23.02-style 3" showColumnStripes="0" showFirstColumn="1" showLastColumn="1" showRowStripes="1"/>
</table>
</file>

<file path=xl/tables/table168.xml><?xml version="1.0" encoding="utf-8"?>
<table xmlns="http://schemas.openxmlformats.org/spreadsheetml/2006/main" headerRowCount="0" ref="A52:G52" displayName="Table_168" name="Table_168" id="168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Saque 23.02-style 4" showColumnStripes="0" showFirstColumn="1" showLastColumn="1" showRowStripes="1"/>
</table>
</file>

<file path=xl/tables/table169.xml><?xml version="1.0" encoding="utf-8"?>
<table xmlns="http://schemas.openxmlformats.org/spreadsheetml/2006/main" headerRowCount="0" ref="A4:G5" displayName="Table_169" name="Table_169" id="169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Saque 31.01-style" showColumnStripes="0" showFirstColumn="1" showLastColumn="1" showRowStripes="1"/>
</table>
</file>

<file path=xl/tables/table170.xml><?xml version="1.0" encoding="utf-8"?>
<table xmlns="http://schemas.openxmlformats.org/spreadsheetml/2006/main" headerRowCount="0" ref="A6:G28" displayName="Table_170" name="Table_170" id="170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Saque 31.01-style 2" showColumnStripes="0" showFirstColumn="1" showLastColumn="1" showRowStripes="1"/>
</table>
</file>

<file path=xl/tables/table171.xml><?xml version="1.0" encoding="utf-8"?>
<table xmlns="http://schemas.openxmlformats.org/spreadsheetml/2006/main" headerRowCount="0" ref="A29:G42" displayName="Table_171" name="Table_171" id="171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Saque 31.01-style 3" showColumnStripes="0" showFirstColumn="1" showLastColumn="1" showRowStripes="1"/>
</table>
</file>

<file path=xl/tables/table172.xml><?xml version="1.0" encoding="utf-8"?>
<table xmlns="http://schemas.openxmlformats.org/spreadsheetml/2006/main" headerRowCount="0" ref="A56:G56" displayName="Table_172" name="Table_172" id="172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Saque 31.01-style 4" showColumnStripes="0" showFirstColumn="1" showLastColumn="1" showRowStripes="1"/>
</table>
</file>

<file path=xl/tables/table173.xml><?xml version="1.0" encoding="utf-8"?>
<table xmlns="http://schemas.openxmlformats.org/spreadsheetml/2006/main" headerRowCount="0" ref="A4:G5" displayName="Table_173" name="Table_173" id="173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Saque 14.01-style" showColumnStripes="0" showFirstColumn="1" showLastColumn="1" showRowStripes="1"/>
</table>
</file>

<file path=xl/tables/table174.xml><?xml version="1.0" encoding="utf-8"?>
<table xmlns="http://schemas.openxmlformats.org/spreadsheetml/2006/main" headerRowCount="0" ref="A6:G28" displayName="Table_174" name="Table_174" id="174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Saque 14.01-style 2" showColumnStripes="0" showFirstColumn="1" showLastColumn="1" showRowStripes="1"/>
</table>
</file>

<file path=xl/tables/table175.xml><?xml version="1.0" encoding="utf-8"?>
<table xmlns="http://schemas.openxmlformats.org/spreadsheetml/2006/main" headerRowCount="0" ref="A29:G42" displayName="Table_175" name="Table_175" id="175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Saque 14.01-style 3" showColumnStripes="0" showFirstColumn="1" showLastColumn="1" showRowStripes="1"/>
</table>
</file>

<file path=xl/tables/table176.xml><?xml version="1.0" encoding="utf-8"?>
<table xmlns="http://schemas.openxmlformats.org/spreadsheetml/2006/main" headerRowCount="0" ref="A56:G56" displayName="Table_176" name="Table_176" id="176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Saque 14.01-style 4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9" Type="http://schemas.openxmlformats.org/officeDocument/2006/relationships/table" Target="../tables/table4.xml"/><Relationship Id="rId6" Type="http://schemas.openxmlformats.org/officeDocument/2006/relationships/table" Target="../tables/table1.xml"/><Relationship Id="rId7" Type="http://schemas.openxmlformats.org/officeDocument/2006/relationships/table" Target="../tables/table2.xml"/><Relationship Id="rId8" Type="http://schemas.openxmlformats.org/officeDocument/2006/relationships/table" Target="../tables/table3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2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3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4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drawing" Target="../drawings/drawing6.xml"/><Relationship Id="rId3" Type="http://schemas.openxmlformats.org/officeDocument/2006/relationships/vmlDrawing" Target="../drawings/vmlDrawing5.v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drawing" Target="../drawings/drawing7.xml"/><Relationship Id="rId3" Type="http://schemas.openxmlformats.org/officeDocument/2006/relationships/vmlDrawing" Target="../drawings/vmlDrawing6.v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drawing" Target="../drawings/drawing8.xml"/><Relationship Id="rId3" Type="http://schemas.openxmlformats.org/officeDocument/2006/relationships/vmlDrawing" Target="../drawings/vmlDrawing7.v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drawing" Target="../drawings/drawing9.xml"/><Relationship Id="rId3" Type="http://schemas.openxmlformats.org/officeDocument/2006/relationships/vmlDrawing" Target="../drawings/vmlDrawing8.vml"/><Relationship Id="rId6" Type="http://schemas.openxmlformats.org/officeDocument/2006/relationships/table" Target="../tables/table5.xml"/><Relationship Id="rId7" Type="http://schemas.openxmlformats.org/officeDocument/2006/relationships/table" Target="../tables/table6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comments" Target="../comments9.xml"/><Relationship Id="rId2" Type="http://schemas.openxmlformats.org/officeDocument/2006/relationships/drawing" Target="../drawings/drawing10.xml"/><Relationship Id="rId3" Type="http://schemas.openxmlformats.org/officeDocument/2006/relationships/vmlDrawing" Target="../drawings/vmlDrawing9.vml"/><Relationship Id="rId5" Type="http://schemas.openxmlformats.org/officeDocument/2006/relationships/table" Target="../tables/table7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comments" Target="../comments10.xml"/><Relationship Id="rId2" Type="http://schemas.openxmlformats.org/officeDocument/2006/relationships/drawing" Target="../drawings/drawing11.xml"/><Relationship Id="rId3" Type="http://schemas.openxmlformats.org/officeDocument/2006/relationships/vmlDrawing" Target="../drawings/vmlDrawing10.vml"/><Relationship Id="rId5" Type="http://schemas.openxmlformats.org/officeDocument/2006/relationships/table" Target="../tables/table8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comments" Target="../comments11.xml"/><Relationship Id="rId2" Type="http://schemas.openxmlformats.org/officeDocument/2006/relationships/drawing" Target="../drawings/drawing12.xml"/><Relationship Id="rId3" Type="http://schemas.openxmlformats.org/officeDocument/2006/relationships/vmlDrawing" Target="../drawings/vmlDrawing11.v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comments" Target="../comments12.xml"/><Relationship Id="rId2" Type="http://schemas.openxmlformats.org/officeDocument/2006/relationships/drawing" Target="../drawings/drawing13.xml"/><Relationship Id="rId3" Type="http://schemas.openxmlformats.org/officeDocument/2006/relationships/vmlDrawing" Target="../drawings/vmlDrawing12.v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comments" Target="../comments13.xml"/><Relationship Id="rId2" Type="http://schemas.openxmlformats.org/officeDocument/2006/relationships/drawing" Target="../drawings/drawing14.xml"/><Relationship Id="rId3" Type="http://schemas.openxmlformats.org/officeDocument/2006/relationships/vmlDrawing" Target="../drawings/vmlDrawing13.v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comments" Target="../comments14.xml"/><Relationship Id="rId2" Type="http://schemas.openxmlformats.org/officeDocument/2006/relationships/drawing" Target="../drawings/drawing15.xml"/><Relationship Id="rId3" Type="http://schemas.openxmlformats.org/officeDocument/2006/relationships/vmlDrawing" Target="../drawings/vmlDrawing14.vml"/></Relationships>
</file>

<file path=xl/worksheets/_rels/sheet16.xml.rels><?xml version="1.0" encoding="UTF-8" standalone="yes"?><Relationships xmlns="http://schemas.openxmlformats.org/package/2006/relationships"><Relationship Id="rId84" Type="http://schemas.openxmlformats.org/officeDocument/2006/relationships/table" Target="../tables/table12.xml"/><Relationship Id="rId83" Type="http://schemas.openxmlformats.org/officeDocument/2006/relationships/table" Target="../tables/table11.xml"/><Relationship Id="rId86" Type="http://schemas.openxmlformats.org/officeDocument/2006/relationships/table" Target="../tables/table14.xml"/><Relationship Id="rId85" Type="http://schemas.openxmlformats.org/officeDocument/2006/relationships/table" Target="../tables/table13.xml"/><Relationship Id="rId88" Type="http://schemas.openxmlformats.org/officeDocument/2006/relationships/table" Target="../tables/table16.xml"/><Relationship Id="rId87" Type="http://schemas.openxmlformats.org/officeDocument/2006/relationships/table" Target="../tables/table15.xml"/><Relationship Id="rId89" Type="http://schemas.openxmlformats.org/officeDocument/2006/relationships/table" Target="../tables/table17.xml"/><Relationship Id="rId82" Type="http://schemas.openxmlformats.org/officeDocument/2006/relationships/table" Target="../tables/table10.xml"/><Relationship Id="rId81" Type="http://schemas.openxmlformats.org/officeDocument/2006/relationships/table" Target="../tables/table9.xml"/><Relationship Id="rId1" Type="http://schemas.openxmlformats.org/officeDocument/2006/relationships/comments" Target="../comments15.xml"/><Relationship Id="rId107" Type="http://schemas.openxmlformats.org/officeDocument/2006/relationships/table" Target="../tables/table35.xml"/><Relationship Id="rId2" Type="http://schemas.openxmlformats.org/officeDocument/2006/relationships/hyperlink" Target="http://multilogin.com" TargetMode="External"/><Relationship Id="rId106" Type="http://schemas.openxmlformats.org/officeDocument/2006/relationships/table" Target="../tables/table34.xml"/><Relationship Id="rId3" Type="http://schemas.openxmlformats.org/officeDocument/2006/relationships/hyperlink" Target="http://multilogin.com" TargetMode="External"/><Relationship Id="rId105" Type="http://schemas.openxmlformats.org/officeDocument/2006/relationships/table" Target="../tables/table33.xml"/><Relationship Id="rId149" Type="http://schemas.openxmlformats.org/officeDocument/2006/relationships/table" Target="../tables/table77.xml"/><Relationship Id="rId4" Type="http://schemas.openxmlformats.org/officeDocument/2006/relationships/hyperlink" Target="http://multilogin.com" TargetMode="External"/><Relationship Id="rId104" Type="http://schemas.openxmlformats.org/officeDocument/2006/relationships/table" Target="../tables/table32.xml"/><Relationship Id="rId148" Type="http://schemas.openxmlformats.org/officeDocument/2006/relationships/table" Target="../tables/table76.xml"/><Relationship Id="rId109" Type="http://schemas.openxmlformats.org/officeDocument/2006/relationships/table" Target="../tables/table37.xml"/><Relationship Id="rId108" Type="http://schemas.openxmlformats.org/officeDocument/2006/relationships/table" Target="../tables/table36.xml"/><Relationship Id="rId9" Type="http://schemas.openxmlformats.org/officeDocument/2006/relationships/hyperlink" Target="http://manychat.com" TargetMode="External"/><Relationship Id="rId143" Type="http://schemas.openxmlformats.org/officeDocument/2006/relationships/table" Target="../tables/table71.xml"/><Relationship Id="rId142" Type="http://schemas.openxmlformats.org/officeDocument/2006/relationships/table" Target="../tables/table70.xml"/><Relationship Id="rId141" Type="http://schemas.openxmlformats.org/officeDocument/2006/relationships/table" Target="../tables/table69.xml"/><Relationship Id="rId140" Type="http://schemas.openxmlformats.org/officeDocument/2006/relationships/table" Target="../tables/table68.xml"/><Relationship Id="rId5" Type="http://schemas.openxmlformats.org/officeDocument/2006/relationships/hyperlink" Target="http://multilogin.com" TargetMode="External"/><Relationship Id="rId103" Type="http://schemas.openxmlformats.org/officeDocument/2006/relationships/table" Target="../tables/table31.xml"/><Relationship Id="rId147" Type="http://schemas.openxmlformats.org/officeDocument/2006/relationships/table" Target="../tables/table75.xml"/><Relationship Id="rId6" Type="http://schemas.openxmlformats.org/officeDocument/2006/relationships/hyperlink" Target="http://manychat.com" TargetMode="External"/><Relationship Id="rId102" Type="http://schemas.openxmlformats.org/officeDocument/2006/relationships/table" Target="../tables/table30.xml"/><Relationship Id="rId146" Type="http://schemas.openxmlformats.org/officeDocument/2006/relationships/table" Target="../tables/table74.xml"/><Relationship Id="rId7" Type="http://schemas.openxmlformats.org/officeDocument/2006/relationships/hyperlink" Target="http://manychat.com" TargetMode="External"/><Relationship Id="rId101" Type="http://schemas.openxmlformats.org/officeDocument/2006/relationships/table" Target="../tables/table29.xml"/><Relationship Id="rId145" Type="http://schemas.openxmlformats.org/officeDocument/2006/relationships/table" Target="../tables/table73.xml"/><Relationship Id="rId8" Type="http://schemas.openxmlformats.org/officeDocument/2006/relationships/hyperlink" Target="http://manychat.com" TargetMode="External"/><Relationship Id="rId100" Type="http://schemas.openxmlformats.org/officeDocument/2006/relationships/table" Target="../tables/table28.xml"/><Relationship Id="rId144" Type="http://schemas.openxmlformats.org/officeDocument/2006/relationships/table" Target="../tables/table72.xml"/><Relationship Id="rId139" Type="http://schemas.openxmlformats.org/officeDocument/2006/relationships/table" Target="../tables/table67.xml"/><Relationship Id="rId138" Type="http://schemas.openxmlformats.org/officeDocument/2006/relationships/table" Target="../tables/table66.xml"/><Relationship Id="rId137" Type="http://schemas.openxmlformats.org/officeDocument/2006/relationships/table" Target="../tables/table65.xml"/><Relationship Id="rId132" Type="http://schemas.openxmlformats.org/officeDocument/2006/relationships/table" Target="../tables/table60.xml"/><Relationship Id="rId131" Type="http://schemas.openxmlformats.org/officeDocument/2006/relationships/table" Target="../tables/table59.xml"/><Relationship Id="rId130" Type="http://schemas.openxmlformats.org/officeDocument/2006/relationships/table" Target="../tables/table58.xml"/><Relationship Id="rId136" Type="http://schemas.openxmlformats.org/officeDocument/2006/relationships/table" Target="../tables/table64.xml"/><Relationship Id="rId135" Type="http://schemas.openxmlformats.org/officeDocument/2006/relationships/table" Target="../tables/table63.xml"/><Relationship Id="rId134" Type="http://schemas.openxmlformats.org/officeDocument/2006/relationships/table" Target="../tables/table62.xml"/><Relationship Id="rId133" Type="http://schemas.openxmlformats.org/officeDocument/2006/relationships/table" Target="../tables/table61.xml"/><Relationship Id="rId129" Type="http://schemas.openxmlformats.org/officeDocument/2006/relationships/table" Target="../tables/table57.xml"/><Relationship Id="rId128" Type="http://schemas.openxmlformats.org/officeDocument/2006/relationships/table" Target="../tables/table56.xml"/><Relationship Id="rId127" Type="http://schemas.openxmlformats.org/officeDocument/2006/relationships/table" Target="../tables/table55.xml"/><Relationship Id="rId126" Type="http://schemas.openxmlformats.org/officeDocument/2006/relationships/table" Target="../tables/table54.xml"/><Relationship Id="rId121" Type="http://schemas.openxmlformats.org/officeDocument/2006/relationships/table" Target="../tables/table49.xml"/><Relationship Id="rId120" Type="http://schemas.openxmlformats.org/officeDocument/2006/relationships/table" Target="../tables/table48.xml"/><Relationship Id="rId125" Type="http://schemas.openxmlformats.org/officeDocument/2006/relationships/table" Target="../tables/table53.xml"/><Relationship Id="rId124" Type="http://schemas.openxmlformats.org/officeDocument/2006/relationships/table" Target="../tables/table52.xml"/><Relationship Id="rId123" Type="http://schemas.openxmlformats.org/officeDocument/2006/relationships/table" Target="../tables/table51.xml"/><Relationship Id="rId122" Type="http://schemas.openxmlformats.org/officeDocument/2006/relationships/table" Target="../tables/table50.xml"/><Relationship Id="rId95" Type="http://schemas.openxmlformats.org/officeDocument/2006/relationships/table" Target="../tables/table23.xml"/><Relationship Id="rId94" Type="http://schemas.openxmlformats.org/officeDocument/2006/relationships/table" Target="../tables/table22.xml"/><Relationship Id="rId97" Type="http://schemas.openxmlformats.org/officeDocument/2006/relationships/table" Target="../tables/table25.xml"/><Relationship Id="rId96" Type="http://schemas.openxmlformats.org/officeDocument/2006/relationships/table" Target="../tables/table24.xml"/><Relationship Id="rId11" Type="http://schemas.openxmlformats.org/officeDocument/2006/relationships/vmlDrawing" Target="../drawings/vmlDrawing15.vml"/><Relationship Id="rId99" Type="http://schemas.openxmlformats.org/officeDocument/2006/relationships/table" Target="../tables/table27.xml"/><Relationship Id="rId10" Type="http://schemas.openxmlformats.org/officeDocument/2006/relationships/drawing" Target="../drawings/drawing16.xml"/><Relationship Id="rId98" Type="http://schemas.openxmlformats.org/officeDocument/2006/relationships/table" Target="../tables/table26.xml"/><Relationship Id="rId91" Type="http://schemas.openxmlformats.org/officeDocument/2006/relationships/table" Target="../tables/table19.xml"/><Relationship Id="rId90" Type="http://schemas.openxmlformats.org/officeDocument/2006/relationships/table" Target="../tables/table18.xml"/><Relationship Id="rId93" Type="http://schemas.openxmlformats.org/officeDocument/2006/relationships/table" Target="../tables/table21.xml"/><Relationship Id="rId92" Type="http://schemas.openxmlformats.org/officeDocument/2006/relationships/table" Target="../tables/table20.xml"/><Relationship Id="rId118" Type="http://schemas.openxmlformats.org/officeDocument/2006/relationships/table" Target="../tables/table46.xml"/><Relationship Id="rId117" Type="http://schemas.openxmlformats.org/officeDocument/2006/relationships/table" Target="../tables/table45.xml"/><Relationship Id="rId116" Type="http://schemas.openxmlformats.org/officeDocument/2006/relationships/table" Target="../tables/table44.xml"/><Relationship Id="rId115" Type="http://schemas.openxmlformats.org/officeDocument/2006/relationships/table" Target="../tables/table43.xml"/><Relationship Id="rId119" Type="http://schemas.openxmlformats.org/officeDocument/2006/relationships/table" Target="../tables/table47.xml"/><Relationship Id="rId110" Type="http://schemas.openxmlformats.org/officeDocument/2006/relationships/table" Target="../tables/table38.xml"/><Relationship Id="rId114" Type="http://schemas.openxmlformats.org/officeDocument/2006/relationships/table" Target="../tables/table42.xml"/><Relationship Id="rId113" Type="http://schemas.openxmlformats.org/officeDocument/2006/relationships/table" Target="../tables/table41.xml"/><Relationship Id="rId112" Type="http://schemas.openxmlformats.org/officeDocument/2006/relationships/table" Target="../tables/table40.xml"/><Relationship Id="rId111" Type="http://schemas.openxmlformats.org/officeDocument/2006/relationships/table" Target="../tables/table39.xml"/></Relationships>
</file>

<file path=xl/worksheets/_rels/sheet17.xml.rels><?xml version="1.0" encoding="UTF-8" standalone="yes"?><Relationships xmlns="http://schemas.openxmlformats.org/package/2006/relationships"><Relationship Id="rId84" Type="http://schemas.openxmlformats.org/officeDocument/2006/relationships/table" Target="../tables/table87.xml"/><Relationship Id="rId83" Type="http://schemas.openxmlformats.org/officeDocument/2006/relationships/table" Target="../tables/table86.xml"/><Relationship Id="rId86" Type="http://schemas.openxmlformats.org/officeDocument/2006/relationships/table" Target="../tables/table89.xml"/><Relationship Id="rId85" Type="http://schemas.openxmlformats.org/officeDocument/2006/relationships/table" Target="../tables/table88.xml"/><Relationship Id="rId88" Type="http://schemas.openxmlformats.org/officeDocument/2006/relationships/table" Target="../tables/table91.xml"/><Relationship Id="rId87" Type="http://schemas.openxmlformats.org/officeDocument/2006/relationships/table" Target="../tables/table90.xml"/><Relationship Id="rId89" Type="http://schemas.openxmlformats.org/officeDocument/2006/relationships/table" Target="../tables/table92.xml"/><Relationship Id="rId80" Type="http://schemas.openxmlformats.org/officeDocument/2006/relationships/table" Target="../tables/table83.xml"/><Relationship Id="rId82" Type="http://schemas.openxmlformats.org/officeDocument/2006/relationships/table" Target="../tables/table85.xml"/><Relationship Id="rId81" Type="http://schemas.openxmlformats.org/officeDocument/2006/relationships/table" Target="../tables/table84.xml"/><Relationship Id="rId1" Type="http://schemas.openxmlformats.org/officeDocument/2006/relationships/comments" Target="../comments16.xml"/><Relationship Id="rId107" Type="http://schemas.openxmlformats.org/officeDocument/2006/relationships/table" Target="../tables/table110.xml"/><Relationship Id="rId2" Type="http://schemas.openxmlformats.org/officeDocument/2006/relationships/hyperlink" Target="http://manychat.com" TargetMode="External"/><Relationship Id="rId106" Type="http://schemas.openxmlformats.org/officeDocument/2006/relationships/table" Target="../tables/table109.xml"/><Relationship Id="rId3" Type="http://schemas.openxmlformats.org/officeDocument/2006/relationships/hyperlink" Target="http://manychat.com" TargetMode="External"/><Relationship Id="rId105" Type="http://schemas.openxmlformats.org/officeDocument/2006/relationships/table" Target="../tables/table108.xml"/><Relationship Id="rId4" Type="http://schemas.openxmlformats.org/officeDocument/2006/relationships/drawing" Target="../drawings/drawing17.xml"/><Relationship Id="rId104" Type="http://schemas.openxmlformats.org/officeDocument/2006/relationships/table" Target="../tables/table107.xml"/><Relationship Id="rId109" Type="http://schemas.openxmlformats.org/officeDocument/2006/relationships/table" Target="../tables/table112.xml"/><Relationship Id="rId108" Type="http://schemas.openxmlformats.org/officeDocument/2006/relationships/table" Target="../tables/table111.xml"/><Relationship Id="rId143" Type="http://schemas.openxmlformats.org/officeDocument/2006/relationships/table" Target="../tables/table146.xml"/><Relationship Id="rId142" Type="http://schemas.openxmlformats.org/officeDocument/2006/relationships/table" Target="../tables/table145.xml"/><Relationship Id="rId141" Type="http://schemas.openxmlformats.org/officeDocument/2006/relationships/table" Target="../tables/table144.xml"/><Relationship Id="rId140" Type="http://schemas.openxmlformats.org/officeDocument/2006/relationships/table" Target="../tables/table143.xml"/><Relationship Id="rId5" Type="http://schemas.openxmlformats.org/officeDocument/2006/relationships/vmlDrawing" Target="../drawings/vmlDrawing16.vml"/><Relationship Id="rId103" Type="http://schemas.openxmlformats.org/officeDocument/2006/relationships/table" Target="../tables/table106.xml"/><Relationship Id="rId102" Type="http://schemas.openxmlformats.org/officeDocument/2006/relationships/table" Target="../tables/table105.xml"/><Relationship Id="rId101" Type="http://schemas.openxmlformats.org/officeDocument/2006/relationships/table" Target="../tables/table104.xml"/><Relationship Id="rId100" Type="http://schemas.openxmlformats.org/officeDocument/2006/relationships/table" Target="../tables/table103.xml"/><Relationship Id="rId75" Type="http://schemas.openxmlformats.org/officeDocument/2006/relationships/table" Target="../tables/table78.xml"/><Relationship Id="rId77" Type="http://schemas.openxmlformats.org/officeDocument/2006/relationships/table" Target="../tables/table80.xml"/><Relationship Id="rId76" Type="http://schemas.openxmlformats.org/officeDocument/2006/relationships/table" Target="../tables/table79.xml"/><Relationship Id="rId79" Type="http://schemas.openxmlformats.org/officeDocument/2006/relationships/table" Target="../tables/table82.xml"/><Relationship Id="rId78" Type="http://schemas.openxmlformats.org/officeDocument/2006/relationships/table" Target="../tables/table81.xml"/><Relationship Id="rId139" Type="http://schemas.openxmlformats.org/officeDocument/2006/relationships/table" Target="../tables/table142.xml"/><Relationship Id="rId138" Type="http://schemas.openxmlformats.org/officeDocument/2006/relationships/table" Target="../tables/table141.xml"/><Relationship Id="rId137" Type="http://schemas.openxmlformats.org/officeDocument/2006/relationships/table" Target="../tables/table140.xml"/><Relationship Id="rId132" Type="http://schemas.openxmlformats.org/officeDocument/2006/relationships/table" Target="../tables/table135.xml"/><Relationship Id="rId131" Type="http://schemas.openxmlformats.org/officeDocument/2006/relationships/table" Target="../tables/table134.xml"/><Relationship Id="rId130" Type="http://schemas.openxmlformats.org/officeDocument/2006/relationships/table" Target="../tables/table133.xml"/><Relationship Id="rId136" Type="http://schemas.openxmlformats.org/officeDocument/2006/relationships/table" Target="../tables/table139.xml"/><Relationship Id="rId135" Type="http://schemas.openxmlformats.org/officeDocument/2006/relationships/table" Target="../tables/table138.xml"/><Relationship Id="rId134" Type="http://schemas.openxmlformats.org/officeDocument/2006/relationships/table" Target="../tables/table137.xml"/><Relationship Id="rId133" Type="http://schemas.openxmlformats.org/officeDocument/2006/relationships/table" Target="../tables/table136.xml"/><Relationship Id="rId129" Type="http://schemas.openxmlformats.org/officeDocument/2006/relationships/table" Target="../tables/table132.xml"/><Relationship Id="rId128" Type="http://schemas.openxmlformats.org/officeDocument/2006/relationships/table" Target="../tables/table131.xml"/><Relationship Id="rId127" Type="http://schemas.openxmlformats.org/officeDocument/2006/relationships/table" Target="../tables/table130.xml"/><Relationship Id="rId126" Type="http://schemas.openxmlformats.org/officeDocument/2006/relationships/table" Target="../tables/table129.xml"/><Relationship Id="rId121" Type="http://schemas.openxmlformats.org/officeDocument/2006/relationships/table" Target="../tables/table124.xml"/><Relationship Id="rId120" Type="http://schemas.openxmlformats.org/officeDocument/2006/relationships/table" Target="../tables/table123.xml"/><Relationship Id="rId125" Type="http://schemas.openxmlformats.org/officeDocument/2006/relationships/table" Target="../tables/table128.xml"/><Relationship Id="rId124" Type="http://schemas.openxmlformats.org/officeDocument/2006/relationships/table" Target="../tables/table127.xml"/><Relationship Id="rId123" Type="http://schemas.openxmlformats.org/officeDocument/2006/relationships/table" Target="../tables/table126.xml"/><Relationship Id="rId122" Type="http://schemas.openxmlformats.org/officeDocument/2006/relationships/table" Target="../tables/table125.xml"/><Relationship Id="rId95" Type="http://schemas.openxmlformats.org/officeDocument/2006/relationships/table" Target="../tables/table98.xml"/><Relationship Id="rId94" Type="http://schemas.openxmlformats.org/officeDocument/2006/relationships/table" Target="../tables/table97.xml"/><Relationship Id="rId97" Type="http://schemas.openxmlformats.org/officeDocument/2006/relationships/table" Target="../tables/table100.xml"/><Relationship Id="rId96" Type="http://schemas.openxmlformats.org/officeDocument/2006/relationships/table" Target="../tables/table99.xml"/><Relationship Id="rId99" Type="http://schemas.openxmlformats.org/officeDocument/2006/relationships/table" Target="../tables/table102.xml"/><Relationship Id="rId98" Type="http://schemas.openxmlformats.org/officeDocument/2006/relationships/table" Target="../tables/table101.xml"/><Relationship Id="rId91" Type="http://schemas.openxmlformats.org/officeDocument/2006/relationships/table" Target="../tables/table94.xml"/><Relationship Id="rId90" Type="http://schemas.openxmlformats.org/officeDocument/2006/relationships/table" Target="../tables/table93.xml"/><Relationship Id="rId93" Type="http://schemas.openxmlformats.org/officeDocument/2006/relationships/table" Target="../tables/table96.xml"/><Relationship Id="rId92" Type="http://schemas.openxmlformats.org/officeDocument/2006/relationships/table" Target="../tables/table95.xml"/><Relationship Id="rId118" Type="http://schemas.openxmlformats.org/officeDocument/2006/relationships/table" Target="../tables/table121.xml"/><Relationship Id="rId117" Type="http://schemas.openxmlformats.org/officeDocument/2006/relationships/table" Target="../tables/table120.xml"/><Relationship Id="rId116" Type="http://schemas.openxmlformats.org/officeDocument/2006/relationships/table" Target="../tables/table119.xml"/><Relationship Id="rId115" Type="http://schemas.openxmlformats.org/officeDocument/2006/relationships/table" Target="../tables/table118.xml"/><Relationship Id="rId119" Type="http://schemas.openxmlformats.org/officeDocument/2006/relationships/table" Target="../tables/table122.xml"/><Relationship Id="rId110" Type="http://schemas.openxmlformats.org/officeDocument/2006/relationships/table" Target="../tables/table113.xml"/><Relationship Id="rId114" Type="http://schemas.openxmlformats.org/officeDocument/2006/relationships/table" Target="../tables/table117.xml"/><Relationship Id="rId113" Type="http://schemas.openxmlformats.org/officeDocument/2006/relationships/table" Target="../tables/table116.xml"/><Relationship Id="rId112" Type="http://schemas.openxmlformats.org/officeDocument/2006/relationships/table" Target="../tables/table115.xml"/><Relationship Id="rId111" Type="http://schemas.openxmlformats.org/officeDocument/2006/relationships/table" Target="../tables/table114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Relationship Id="rId9" Type="http://schemas.openxmlformats.org/officeDocument/2006/relationships/table" Target="../tables/table148.xml"/><Relationship Id="rId8" Type="http://schemas.openxmlformats.org/officeDocument/2006/relationships/table" Target="../tables/table147.xml"/><Relationship Id="rId11" Type="http://schemas.openxmlformats.org/officeDocument/2006/relationships/table" Target="../tables/table150.xml"/><Relationship Id="rId10" Type="http://schemas.openxmlformats.org/officeDocument/2006/relationships/table" Target="../tables/table149.xml"/><Relationship Id="rId13" Type="http://schemas.openxmlformats.org/officeDocument/2006/relationships/table" Target="../tables/table152.xml"/><Relationship Id="rId12" Type="http://schemas.openxmlformats.org/officeDocument/2006/relationships/table" Target="../tables/table151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comments" Target="../comments17.xml"/><Relationship Id="rId2" Type="http://schemas.openxmlformats.org/officeDocument/2006/relationships/drawing" Target="../drawings/drawing19.xml"/><Relationship Id="rId3" Type="http://schemas.openxmlformats.org/officeDocument/2006/relationships/vmlDrawing" Target="../drawings/vmlDrawing17.v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Relationship Id="rId9" Type="http://schemas.openxmlformats.org/officeDocument/2006/relationships/table" Target="../tables/table156.xml"/><Relationship Id="rId6" Type="http://schemas.openxmlformats.org/officeDocument/2006/relationships/table" Target="../tables/table153.xml"/><Relationship Id="rId7" Type="http://schemas.openxmlformats.org/officeDocument/2006/relationships/table" Target="../tables/table154.xml"/><Relationship Id="rId8" Type="http://schemas.openxmlformats.org/officeDocument/2006/relationships/table" Target="../tables/table155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Relationship Id="rId9" Type="http://schemas.openxmlformats.org/officeDocument/2006/relationships/table" Target="../tables/table160.xml"/><Relationship Id="rId6" Type="http://schemas.openxmlformats.org/officeDocument/2006/relationships/table" Target="../tables/table157.xml"/><Relationship Id="rId7" Type="http://schemas.openxmlformats.org/officeDocument/2006/relationships/table" Target="../tables/table158.xml"/><Relationship Id="rId8" Type="http://schemas.openxmlformats.org/officeDocument/2006/relationships/table" Target="../tables/table159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Relationship Id="rId9" Type="http://schemas.openxmlformats.org/officeDocument/2006/relationships/table" Target="../tables/table164.xml"/><Relationship Id="rId6" Type="http://schemas.openxmlformats.org/officeDocument/2006/relationships/table" Target="../tables/table161.xml"/><Relationship Id="rId7" Type="http://schemas.openxmlformats.org/officeDocument/2006/relationships/table" Target="../tables/table162.xml"/><Relationship Id="rId8" Type="http://schemas.openxmlformats.org/officeDocument/2006/relationships/table" Target="../tables/table163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Relationship Id="rId9" Type="http://schemas.openxmlformats.org/officeDocument/2006/relationships/table" Target="../tables/table168.xml"/><Relationship Id="rId6" Type="http://schemas.openxmlformats.org/officeDocument/2006/relationships/table" Target="../tables/table165.xml"/><Relationship Id="rId7" Type="http://schemas.openxmlformats.org/officeDocument/2006/relationships/table" Target="../tables/table166.xml"/><Relationship Id="rId8" Type="http://schemas.openxmlformats.org/officeDocument/2006/relationships/table" Target="../tables/table167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Relationship Id="rId9" Type="http://schemas.openxmlformats.org/officeDocument/2006/relationships/table" Target="../tables/table172.xml"/><Relationship Id="rId6" Type="http://schemas.openxmlformats.org/officeDocument/2006/relationships/table" Target="../tables/table169.xml"/><Relationship Id="rId7" Type="http://schemas.openxmlformats.org/officeDocument/2006/relationships/table" Target="../tables/table170.xml"/><Relationship Id="rId8" Type="http://schemas.openxmlformats.org/officeDocument/2006/relationships/table" Target="../tables/table171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Relationship Id="rId9" Type="http://schemas.openxmlformats.org/officeDocument/2006/relationships/table" Target="../tables/table176.xml"/><Relationship Id="rId6" Type="http://schemas.openxmlformats.org/officeDocument/2006/relationships/table" Target="../tables/table173.xml"/><Relationship Id="rId7" Type="http://schemas.openxmlformats.org/officeDocument/2006/relationships/table" Target="../tables/table174.xml"/><Relationship Id="rId8" Type="http://schemas.openxmlformats.org/officeDocument/2006/relationships/table" Target="../tables/table17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10.75"/>
    <col customWidth="1" min="2" max="2" width="14.5"/>
    <col customWidth="1" min="3" max="3" width="13.38"/>
    <col customWidth="1" min="4" max="4" width="8.88"/>
    <col customWidth="1" min="5" max="5" width="11.13"/>
    <col customWidth="1" min="6" max="6" width="12.75"/>
    <col customWidth="1" min="7" max="7" width="9.0"/>
    <col customWidth="1" min="8" max="9" width="12.5"/>
    <col customWidth="1" min="10" max="10" width="11.25"/>
    <col customWidth="1" min="11" max="12" width="9.13"/>
    <col customWidth="1" min="13" max="13" width="12.13"/>
    <col customWidth="1" min="14" max="14" width="15.63"/>
    <col customWidth="1" min="15" max="15" width="13.0"/>
    <col customWidth="1" min="16" max="16" width="15.63"/>
    <col customWidth="1" min="17" max="18" width="14.5"/>
    <col customWidth="1" min="20" max="20" width="1.5"/>
    <col customWidth="1" min="21" max="21" width="13.75"/>
    <col customWidth="1" min="22" max="22" width="12.88"/>
    <col customWidth="1" min="29" max="29" width="23.25"/>
    <col customWidth="1" min="30" max="30" width="21.75"/>
  </cols>
  <sheetData>
    <row r="1" hidden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2"/>
      <c r="O1" s="2"/>
      <c r="S1" s="3"/>
      <c r="V1" s="4"/>
      <c r="W1" s="5"/>
    </row>
    <row r="2" hidden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2"/>
      <c r="O2" s="2"/>
      <c r="S2" s="3"/>
      <c r="V2" s="4"/>
      <c r="W2" s="5"/>
    </row>
    <row r="3" hidden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2"/>
      <c r="O3" s="2"/>
      <c r="S3" s="3"/>
      <c r="V3" s="4"/>
      <c r="W3" s="5"/>
    </row>
    <row r="4" hidden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2"/>
      <c r="O4" s="2"/>
      <c r="S4" s="3"/>
      <c r="V4" s="4"/>
      <c r="W4" s="5"/>
    </row>
    <row r="5" hidden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2"/>
      <c r="O5" s="2"/>
      <c r="S5" s="3"/>
      <c r="V5" s="4"/>
      <c r="W5" s="5"/>
    </row>
    <row r="6" hidden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2"/>
      <c r="O6" s="2"/>
      <c r="S6" s="3"/>
      <c r="V6" s="4"/>
      <c r="W6" s="5"/>
    </row>
    <row r="7" hidden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2"/>
      <c r="O7" s="2"/>
      <c r="S7" s="3"/>
      <c r="V7" s="4"/>
      <c r="W7" s="5"/>
    </row>
    <row r="8" hidden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7"/>
      <c r="O8" s="7"/>
      <c r="S8" s="3"/>
      <c r="V8" s="4"/>
      <c r="W8" s="5"/>
    </row>
    <row r="9" ht="17.25" customHeight="1">
      <c r="A9" s="8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10"/>
      <c r="V9" s="10"/>
      <c r="W9" s="10"/>
      <c r="X9" s="10"/>
      <c r="Y9" s="10"/>
      <c r="Z9" s="10"/>
      <c r="AA9" s="10"/>
      <c r="AB9" s="10"/>
      <c r="AC9" s="10"/>
    </row>
    <row r="10" ht="24.75" customHeight="1">
      <c r="A10" s="8"/>
      <c r="B10" s="11"/>
      <c r="C10" s="12" t="s">
        <v>0</v>
      </c>
      <c r="D10" s="13"/>
      <c r="E10" s="13"/>
      <c r="F10" s="14" t="s">
        <v>1</v>
      </c>
      <c r="G10" s="13"/>
      <c r="H10" s="13"/>
      <c r="I10" s="15" t="s">
        <v>2</v>
      </c>
      <c r="J10" s="16" t="s">
        <v>3</v>
      </c>
      <c r="T10" s="17"/>
      <c r="U10" s="18"/>
      <c r="V10" s="18"/>
      <c r="W10" s="18"/>
      <c r="X10" s="18"/>
      <c r="Y10" s="18"/>
      <c r="Z10" s="18"/>
      <c r="AA10" s="18"/>
      <c r="AB10" s="18"/>
      <c r="AC10" s="18"/>
    </row>
    <row r="11" ht="37.5" customHeight="1">
      <c r="A11" s="19" t="s">
        <v>4</v>
      </c>
      <c r="B11" s="19" t="s">
        <v>5</v>
      </c>
      <c r="C11" s="19" t="s">
        <v>6</v>
      </c>
      <c r="D11" s="19" t="s">
        <v>7</v>
      </c>
      <c r="E11" s="19" t="s">
        <v>8</v>
      </c>
      <c r="F11" s="19" t="s">
        <v>9</v>
      </c>
      <c r="G11" s="19" t="s">
        <v>10</v>
      </c>
      <c r="H11" s="19" t="s">
        <v>8</v>
      </c>
      <c r="I11" s="19" t="s">
        <v>11</v>
      </c>
      <c r="J11" s="19" t="s">
        <v>12</v>
      </c>
      <c r="K11" s="19" t="s">
        <v>13</v>
      </c>
      <c r="L11" s="19" t="s">
        <v>14</v>
      </c>
      <c r="M11" s="19" t="s">
        <v>15</v>
      </c>
      <c r="N11" s="20" t="s">
        <v>16</v>
      </c>
      <c r="O11" s="20" t="s">
        <v>17</v>
      </c>
      <c r="P11" s="19" t="s">
        <v>18</v>
      </c>
      <c r="Q11" s="19" t="s">
        <v>19</v>
      </c>
      <c r="R11" s="19" t="s">
        <v>20</v>
      </c>
      <c r="S11" s="19" t="s">
        <v>21</v>
      </c>
      <c r="T11" s="17"/>
      <c r="U11" s="21"/>
      <c r="V11" s="22"/>
      <c r="W11" s="22"/>
      <c r="X11" s="22"/>
      <c r="Y11" s="22"/>
      <c r="Z11" s="22"/>
      <c r="AA11" s="22"/>
      <c r="AB11" s="22"/>
      <c r="AC11" s="22"/>
    </row>
    <row r="12">
      <c r="A12" s="23">
        <v>46023.0</v>
      </c>
      <c r="B12" s="24">
        <f t="shared" ref="B12:B34" si="1">C12*6.2</f>
        <v>29548.952</v>
      </c>
      <c r="C12" s="25">
        <v>4765.96</v>
      </c>
      <c r="D12" s="26">
        <v>366.0</v>
      </c>
      <c r="E12" s="24">
        <f t="shared" ref="E12:E42" si="2">B12/$D$12</f>
        <v>80.73484153</v>
      </c>
      <c r="F12" s="25">
        <v>3255.66</v>
      </c>
      <c r="G12" s="26">
        <v>80.0</v>
      </c>
      <c r="H12" s="24">
        <f t="shared" ref="H12:H43" si="3">F12/G12</f>
        <v>40.69575</v>
      </c>
      <c r="I12" s="27">
        <f t="shared" ref="I12:I42" si="4">C12-F12</f>
        <v>1510.3</v>
      </c>
      <c r="J12" s="28">
        <v>396.0</v>
      </c>
      <c r="K12" s="28">
        <v>116.0</v>
      </c>
      <c r="L12" s="28">
        <v>315.0</v>
      </c>
      <c r="M12" s="29"/>
      <c r="N12" s="29">
        <v>43211.2</v>
      </c>
      <c r="O12" s="29">
        <v>852.25</v>
      </c>
      <c r="P12" s="29">
        <v>43245.69</v>
      </c>
      <c r="Q12" s="29">
        <v>34.49</v>
      </c>
      <c r="R12" s="29">
        <v>-89.11</v>
      </c>
      <c r="S12" s="30">
        <f t="shared" ref="S12:S42" si="5">R12/P12</f>
        <v>-0.002060552161</v>
      </c>
      <c r="T12" s="31"/>
      <c r="U12" s="32"/>
      <c r="V12" s="33"/>
      <c r="W12" s="33"/>
      <c r="X12" s="33"/>
      <c r="Y12" s="33"/>
      <c r="Z12" s="34"/>
      <c r="AA12" s="35"/>
      <c r="AB12" s="36"/>
      <c r="AC12" s="37"/>
    </row>
    <row r="13">
      <c r="A13" s="23">
        <f t="shared" ref="A13:A42" si="6">A12+1</f>
        <v>46024</v>
      </c>
      <c r="B13" s="24">
        <f t="shared" si="1"/>
        <v>20633.042</v>
      </c>
      <c r="C13" s="25">
        <v>3327.91</v>
      </c>
      <c r="D13" s="26">
        <v>323.0</v>
      </c>
      <c r="E13" s="24">
        <f t="shared" si="2"/>
        <v>56.37443169</v>
      </c>
      <c r="F13" s="25">
        <v>2899.92</v>
      </c>
      <c r="G13" s="26">
        <v>66.0</v>
      </c>
      <c r="H13" s="24">
        <f t="shared" si="3"/>
        <v>43.93818182</v>
      </c>
      <c r="I13" s="27">
        <f t="shared" si="4"/>
        <v>427.99</v>
      </c>
      <c r="J13" s="28">
        <v>409.0</v>
      </c>
      <c r="K13" s="28">
        <v>112.0</v>
      </c>
      <c r="L13" s="28">
        <v>308.0</v>
      </c>
      <c r="M13" s="29"/>
      <c r="N13" s="29">
        <v>38629.47</v>
      </c>
      <c r="O13" s="29">
        <v>579.88</v>
      </c>
      <c r="P13" s="29">
        <v>38283.35</v>
      </c>
      <c r="Q13" s="29">
        <v>-346.12</v>
      </c>
      <c r="R13" s="29">
        <v>-210.15</v>
      </c>
      <c r="S13" s="30">
        <f t="shared" si="5"/>
        <v>-0.005489331524</v>
      </c>
      <c r="T13" s="31"/>
      <c r="U13" s="32"/>
      <c r="V13" s="33"/>
      <c r="W13" s="33"/>
      <c r="X13" s="33"/>
      <c r="Y13" s="33"/>
      <c r="Z13" s="34"/>
      <c r="AA13" s="35"/>
      <c r="AB13" s="36"/>
      <c r="AC13" s="37"/>
    </row>
    <row r="14">
      <c r="A14" s="23">
        <f t="shared" si="6"/>
        <v>46025</v>
      </c>
      <c r="B14" s="24">
        <f t="shared" si="1"/>
        <v>26181.05</v>
      </c>
      <c r="C14" s="25">
        <v>4222.75</v>
      </c>
      <c r="D14" s="26">
        <v>319.0</v>
      </c>
      <c r="E14" s="24">
        <f t="shared" si="2"/>
        <v>71.5329235</v>
      </c>
      <c r="F14" s="25">
        <v>4750.3</v>
      </c>
      <c r="G14" s="26">
        <v>61.0</v>
      </c>
      <c r="H14" s="24">
        <f t="shared" si="3"/>
        <v>77.87377049</v>
      </c>
      <c r="I14" s="27">
        <f t="shared" si="4"/>
        <v>-527.55</v>
      </c>
      <c r="J14" s="28">
        <v>291.0</v>
      </c>
      <c r="K14" s="28">
        <v>102.0</v>
      </c>
      <c r="L14" s="28">
        <v>336.0</v>
      </c>
      <c r="M14" s="29"/>
      <c r="N14" s="29">
        <v>47724.59</v>
      </c>
      <c r="O14" s="29">
        <v>500.73</v>
      </c>
      <c r="P14" s="29">
        <v>48474.54</v>
      </c>
      <c r="Q14" s="29">
        <v>749.95</v>
      </c>
      <c r="R14" s="29">
        <v>613.23</v>
      </c>
      <c r="S14" s="30">
        <f t="shared" si="5"/>
        <v>0.01265055842</v>
      </c>
      <c r="T14" s="31"/>
      <c r="U14" s="32"/>
      <c r="V14" s="33"/>
      <c r="W14" s="33"/>
      <c r="X14" s="33"/>
      <c r="Y14" s="33"/>
      <c r="Z14" s="34"/>
      <c r="AA14" s="35"/>
      <c r="AB14" s="36"/>
      <c r="AC14" s="37"/>
    </row>
    <row r="15">
      <c r="A15" s="23">
        <f t="shared" si="6"/>
        <v>46026</v>
      </c>
      <c r="B15" s="24">
        <f t="shared" si="1"/>
        <v>50149.32</v>
      </c>
      <c r="C15" s="25">
        <v>8088.6</v>
      </c>
      <c r="D15" s="26">
        <v>286.0</v>
      </c>
      <c r="E15" s="24">
        <f t="shared" si="2"/>
        <v>137.02</v>
      </c>
      <c r="F15" s="25">
        <v>3799.72</v>
      </c>
      <c r="G15" s="26">
        <v>61.0</v>
      </c>
      <c r="H15" s="24">
        <f t="shared" si="3"/>
        <v>62.2904918</v>
      </c>
      <c r="I15" s="27">
        <f t="shared" si="4"/>
        <v>4288.88</v>
      </c>
      <c r="J15" s="28">
        <v>161.0</v>
      </c>
      <c r="K15" s="28">
        <v>63.0</v>
      </c>
      <c r="L15" s="28">
        <v>250.0</v>
      </c>
      <c r="M15" s="29"/>
      <c r="N15" s="29">
        <v>55781.85</v>
      </c>
      <c r="O15" s="29">
        <v>364.63</v>
      </c>
      <c r="P15" s="29">
        <v>60416.35</v>
      </c>
      <c r="Q15" s="29">
        <v>4634.5</v>
      </c>
      <c r="R15" s="29">
        <v>4928.64</v>
      </c>
      <c r="S15" s="30">
        <f t="shared" si="5"/>
        <v>0.08157791724</v>
      </c>
      <c r="T15" s="31"/>
      <c r="U15" s="32"/>
      <c r="V15" s="33"/>
      <c r="W15" s="33"/>
      <c r="X15" s="33"/>
      <c r="Y15" s="33"/>
      <c r="Z15" s="34"/>
      <c r="AA15" s="35"/>
      <c r="AB15" s="36"/>
      <c r="AC15" s="37"/>
    </row>
    <row r="16">
      <c r="A16" s="23">
        <f t="shared" si="6"/>
        <v>46027</v>
      </c>
      <c r="B16" s="24">
        <f t="shared" si="1"/>
        <v>20125.51</v>
      </c>
      <c r="C16" s="25">
        <v>3246.05</v>
      </c>
      <c r="D16" s="26">
        <v>177.0</v>
      </c>
      <c r="E16" s="24">
        <f t="shared" si="2"/>
        <v>54.98773224</v>
      </c>
      <c r="F16" s="25">
        <v>4932.73</v>
      </c>
      <c r="G16" s="26">
        <v>55.0</v>
      </c>
      <c r="H16" s="24">
        <f t="shared" si="3"/>
        <v>89.686</v>
      </c>
      <c r="I16" s="27">
        <f t="shared" si="4"/>
        <v>-1686.68</v>
      </c>
      <c r="J16" s="28">
        <v>95.0</v>
      </c>
      <c r="K16" s="28">
        <v>16.0</v>
      </c>
      <c r="L16" s="28">
        <v>196.0</v>
      </c>
      <c r="M16" s="29"/>
      <c r="N16" s="29">
        <v>43811.91</v>
      </c>
      <c r="O16" s="29">
        <v>1020.3</v>
      </c>
      <c r="P16" s="29">
        <v>40842.78</v>
      </c>
      <c r="Q16" s="29">
        <v>-2969.13</v>
      </c>
      <c r="R16" s="29">
        <v>-2857.22</v>
      </c>
      <c r="S16" s="30">
        <f t="shared" si="5"/>
        <v>-0.06995655046</v>
      </c>
      <c r="T16" s="31"/>
      <c r="U16" s="32"/>
      <c r="V16" s="33"/>
      <c r="W16" s="33"/>
      <c r="X16" s="33"/>
      <c r="Y16" s="33"/>
      <c r="Z16" s="34"/>
      <c r="AA16" s="35"/>
      <c r="AB16" s="36"/>
      <c r="AC16" s="37"/>
    </row>
    <row r="17">
      <c r="A17" s="23">
        <f t="shared" si="6"/>
        <v>46028</v>
      </c>
      <c r="B17" s="24">
        <f t="shared" si="1"/>
        <v>41831.09</v>
      </c>
      <c r="C17" s="25">
        <v>6746.95</v>
      </c>
      <c r="D17" s="26">
        <v>248.0</v>
      </c>
      <c r="E17" s="24">
        <f t="shared" si="2"/>
        <v>114.2925956</v>
      </c>
      <c r="F17" s="25">
        <v>4947.28</v>
      </c>
      <c r="G17" s="26">
        <v>57.0</v>
      </c>
      <c r="H17" s="24">
        <f t="shared" si="3"/>
        <v>86.79438596</v>
      </c>
      <c r="I17" s="27">
        <f t="shared" si="4"/>
        <v>1799.67</v>
      </c>
      <c r="J17" s="28">
        <v>68.0</v>
      </c>
      <c r="K17" s="28">
        <v>15.0</v>
      </c>
      <c r="L17" s="28">
        <v>217.0</v>
      </c>
      <c r="M17" s="29"/>
      <c r="N17" s="29">
        <v>54267.78</v>
      </c>
      <c r="O17" s="29">
        <v>583.65</v>
      </c>
      <c r="P17" s="29">
        <v>51324.33</v>
      </c>
      <c r="Q17" s="29">
        <v>-2943.45</v>
      </c>
      <c r="R17" s="29">
        <v>-2646.28</v>
      </c>
      <c r="S17" s="30">
        <f t="shared" si="5"/>
        <v>-0.05155995217</v>
      </c>
      <c r="T17" s="31"/>
      <c r="U17" s="32"/>
      <c r="V17" s="33"/>
      <c r="W17" s="33"/>
      <c r="X17" s="33"/>
      <c r="Y17" s="33"/>
      <c r="Z17" s="34"/>
      <c r="AA17" s="35"/>
      <c r="AB17" s="36"/>
      <c r="AC17" s="37"/>
    </row>
    <row r="18">
      <c r="A18" s="23">
        <f t="shared" si="6"/>
        <v>46029</v>
      </c>
      <c r="B18" s="24">
        <f t="shared" si="1"/>
        <v>33563.08</v>
      </c>
      <c r="C18" s="25">
        <v>5413.4</v>
      </c>
      <c r="D18" s="26">
        <v>241.0</v>
      </c>
      <c r="E18" s="24">
        <f t="shared" si="2"/>
        <v>91.70240437</v>
      </c>
      <c r="F18" s="25">
        <v>6579.12</v>
      </c>
      <c r="G18" s="26">
        <v>70.0</v>
      </c>
      <c r="H18" s="24">
        <f t="shared" si="3"/>
        <v>93.98742857</v>
      </c>
      <c r="I18" s="27">
        <f t="shared" si="4"/>
        <v>-1165.72</v>
      </c>
      <c r="J18" s="28">
        <v>68.0</v>
      </c>
      <c r="K18" s="28">
        <v>15.0</v>
      </c>
      <c r="L18" s="28">
        <v>187.0</v>
      </c>
      <c r="M18" s="29"/>
      <c r="N18" s="29">
        <v>63619.04</v>
      </c>
      <c r="O18" s="29">
        <v>713.43</v>
      </c>
      <c r="P18" s="29">
        <v>64140.01</v>
      </c>
      <c r="Q18" s="29">
        <v>520.97</v>
      </c>
      <c r="R18" s="29">
        <v>72.22</v>
      </c>
      <c r="S18" s="30">
        <f t="shared" si="5"/>
        <v>0.001125974255</v>
      </c>
      <c r="T18" s="31"/>
      <c r="U18" s="32"/>
      <c r="V18" s="33"/>
      <c r="W18" s="33"/>
      <c r="X18" s="33"/>
      <c r="Y18" s="33"/>
      <c r="Z18" s="34"/>
      <c r="AA18" s="35"/>
      <c r="AB18" s="36"/>
      <c r="AC18" s="37"/>
    </row>
    <row r="19">
      <c r="A19" s="23">
        <f t="shared" si="6"/>
        <v>46030</v>
      </c>
      <c r="B19" s="24">
        <f t="shared" si="1"/>
        <v>27896.714</v>
      </c>
      <c r="C19" s="25">
        <v>4499.47</v>
      </c>
      <c r="D19" s="26">
        <v>213.0</v>
      </c>
      <c r="E19" s="24">
        <f t="shared" si="2"/>
        <v>76.22053005</v>
      </c>
      <c r="F19" s="25">
        <v>3349.1</v>
      </c>
      <c r="G19" s="26">
        <v>64.0</v>
      </c>
      <c r="H19" s="24">
        <f t="shared" si="3"/>
        <v>52.3296875</v>
      </c>
      <c r="I19" s="27">
        <f t="shared" si="4"/>
        <v>1150.37</v>
      </c>
      <c r="J19" s="28">
        <v>177.0</v>
      </c>
      <c r="K19" s="28">
        <v>22.0</v>
      </c>
      <c r="L19" s="28">
        <v>195.0</v>
      </c>
      <c r="M19" s="29"/>
      <c r="N19" s="29">
        <v>49359.44</v>
      </c>
      <c r="O19" s="29">
        <v>1228.12</v>
      </c>
      <c r="P19" s="29">
        <v>51221.92</v>
      </c>
      <c r="Q19" s="29">
        <v>1862.48</v>
      </c>
      <c r="R19" s="29">
        <v>2256.11</v>
      </c>
      <c r="S19" s="30">
        <f t="shared" si="5"/>
        <v>0.04404579133</v>
      </c>
      <c r="T19" s="31"/>
      <c r="U19" s="32"/>
      <c r="V19" s="33"/>
      <c r="W19" s="33"/>
      <c r="X19" s="33"/>
      <c r="Y19" s="33"/>
      <c r="Z19" s="34"/>
      <c r="AA19" s="35"/>
      <c r="AB19" s="36"/>
      <c r="AC19" s="37"/>
    </row>
    <row r="20">
      <c r="A20" s="23">
        <f t="shared" si="6"/>
        <v>46031</v>
      </c>
      <c r="B20" s="24">
        <f t="shared" si="1"/>
        <v>28969.562</v>
      </c>
      <c r="C20" s="25">
        <v>4672.51</v>
      </c>
      <c r="D20" s="26">
        <v>173.0</v>
      </c>
      <c r="E20" s="24">
        <f t="shared" si="2"/>
        <v>79.15180874</v>
      </c>
      <c r="F20" s="25">
        <v>3568.21</v>
      </c>
      <c r="G20" s="26">
        <v>55.0</v>
      </c>
      <c r="H20" s="24">
        <f t="shared" si="3"/>
        <v>64.87654545</v>
      </c>
      <c r="I20" s="27">
        <f t="shared" si="4"/>
        <v>1104.3</v>
      </c>
      <c r="J20" s="28">
        <v>58.0</v>
      </c>
      <c r="K20" s="28">
        <v>5.0</v>
      </c>
      <c r="L20" s="28">
        <v>164.0</v>
      </c>
      <c r="M20" s="29"/>
      <c r="N20" s="29">
        <v>38079.49</v>
      </c>
      <c r="O20" s="29">
        <v>854.43</v>
      </c>
      <c r="P20" s="29">
        <v>40800.73</v>
      </c>
      <c r="Q20" s="29">
        <v>2721.24</v>
      </c>
      <c r="R20" s="29">
        <v>2456.29</v>
      </c>
      <c r="S20" s="30">
        <f t="shared" si="5"/>
        <v>0.06020210913</v>
      </c>
      <c r="T20" s="31"/>
      <c r="U20" s="32"/>
      <c r="V20" s="33"/>
      <c r="W20" s="33"/>
      <c r="X20" s="33"/>
      <c r="Y20" s="33"/>
      <c r="Z20" s="34"/>
      <c r="AA20" s="35"/>
      <c r="AB20" s="36"/>
      <c r="AC20" s="37"/>
    </row>
    <row r="21">
      <c r="A21" s="23">
        <f t="shared" si="6"/>
        <v>46032</v>
      </c>
      <c r="B21" s="24">
        <f t="shared" si="1"/>
        <v>37893.408</v>
      </c>
      <c r="C21" s="25">
        <v>6111.84</v>
      </c>
      <c r="D21" s="26">
        <v>225.0</v>
      </c>
      <c r="E21" s="24">
        <f t="shared" si="2"/>
        <v>103.5339016</v>
      </c>
      <c r="F21" s="25">
        <v>5111.32</v>
      </c>
      <c r="G21" s="26">
        <v>64.0</v>
      </c>
      <c r="H21" s="24">
        <f t="shared" si="3"/>
        <v>79.864375</v>
      </c>
      <c r="I21" s="27">
        <f t="shared" si="4"/>
        <v>1000.52</v>
      </c>
      <c r="J21" s="28">
        <v>128.0</v>
      </c>
      <c r="K21" s="28">
        <v>58.0</v>
      </c>
      <c r="L21" s="28">
        <v>220.0</v>
      </c>
      <c r="M21" s="29"/>
      <c r="N21" s="29">
        <v>43326.97</v>
      </c>
      <c r="O21" s="29">
        <v>1956.29</v>
      </c>
      <c r="P21" s="29">
        <v>47404.75</v>
      </c>
      <c r="Q21" s="29">
        <v>4077.78</v>
      </c>
      <c r="R21" s="29">
        <v>4190.64</v>
      </c>
      <c r="S21" s="30">
        <f t="shared" si="5"/>
        <v>0.08840126781</v>
      </c>
      <c r="T21" s="31"/>
      <c r="U21" s="32"/>
      <c r="V21" s="33"/>
      <c r="W21" s="33"/>
      <c r="X21" s="33"/>
      <c r="Y21" s="33"/>
      <c r="Z21" s="34"/>
      <c r="AA21" s="35"/>
      <c r="AB21" s="36"/>
      <c r="AC21" s="37"/>
    </row>
    <row r="22">
      <c r="A22" s="23">
        <f t="shared" si="6"/>
        <v>46033</v>
      </c>
      <c r="B22" s="24">
        <f t="shared" si="1"/>
        <v>27264.81</v>
      </c>
      <c r="C22" s="25">
        <v>4397.55</v>
      </c>
      <c r="D22" s="26">
        <v>233.0</v>
      </c>
      <c r="E22" s="24">
        <f t="shared" si="2"/>
        <v>74.49401639</v>
      </c>
      <c r="F22" s="25">
        <v>4495.81</v>
      </c>
      <c r="G22" s="26">
        <v>56.0</v>
      </c>
      <c r="H22" s="24">
        <f t="shared" si="3"/>
        <v>80.28232143</v>
      </c>
      <c r="I22" s="27">
        <f t="shared" si="4"/>
        <v>-98.26</v>
      </c>
      <c r="J22" s="28">
        <v>168.0</v>
      </c>
      <c r="K22" s="28">
        <v>77.0</v>
      </c>
      <c r="L22" s="28">
        <v>275.0</v>
      </c>
      <c r="M22" s="29"/>
      <c r="N22" s="29">
        <v>37086.39</v>
      </c>
      <c r="O22" s="29">
        <v>977.88</v>
      </c>
      <c r="P22" s="29">
        <v>36489.56</v>
      </c>
      <c r="Q22" s="29">
        <v>-596.83</v>
      </c>
      <c r="R22" s="29">
        <v>-369.38</v>
      </c>
      <c r="S22" s="30">
        <f t="shared" si="5"/>
        <v>-0.01012289543</v>
      </c>
      <c r="T22" s="31"/>
      <c r="U22" s="32"/>
      <c r="V22" s="33"/>
      <c r="W22" s="33"/>
      <c r="X22" s="33"/>
      <c r="Y22" s="33"/>
      <c r="Z22" s="34"/>
      <c r="AA22" s="35"/>
      <c r="AB22" s="36"/>
      <c r="AC22" s="37"/>
    </row>
    <row r="23">
      <c r="A23" s="23">
        <f t="shared" si="6"/>
        <v>46034</v>
      </c>
      <c r="B23" s="24">
        <f t="shared" si="1"/>
        <v>39939.594</v>
      </c>
      <c r="C23" s="25">
        <v>6441.87</v>
      </c>
      <c r="D23" s="26">
        <v>225.0</v>
      </c>
      <c r="E23" s="24">
        <f t="shared" si="2"/>
        <v>109.1245738</v>
      </c>
      <c r="F23" s="25">
        <v>4420.8</v>
      </c>
      <c r="G23" s="26">
        <v>56.0</v>
      </c>
      <c r="H23" s="24">
        <f t="shared" si="3"/>
        <v>78.94285714</v>
      </c>
      <c r="I23" s="27">
        <f t="shared" si="4"/>
        <v>2021.07</v>
      </c>
      <c r="J23" s="28">
        <v>130.0</v>
      </c>
      <c r="K23" s="28">
        <v>49.0</v>
      </c>
      <c r="L23" s="28">
        <v>266.0</v>
      </c>
      <c r="M23" s="29"/>
      <c r="N23" s="29">
        <v>54171.44</v>
      </c>
      <c r="O23" s="29">
        <v>526.24</v>
      </c>
      <c r="P23" s="29">
        <v>50675.13</v>
      </c>
      <c r="Q23" s="29">
        <v>-3496.31</v>
      </c>
      <c r="R23" s="29">
        <v>-3151.64</v>
      </c>
      <c r="S23" s="30">
        <f t="shared" si="5"/>
        <v>-0.06219303236</v>
      </c>
      <c r="T23" s="31"/>
      <c r="U23" s="32"/>
      <c r="V23" s="33"/>
      <c r="W23" s="33"/>
      <c r="X23" s="33"/>
      <c r="Y23" s="33"/>
      <c r="Z23" s="34"/>
      <c r="AA23" s="35"/>
      <c r="AB23" s="36"/>
      <c r="AC23" s="37"/>
    </row>
    <row r="24">
      <c r="A24" s="23">
        <f t="shared" si="6"/>
        <v>46035</v>
      </c>
      <c r="B24" s="24">
        <f t="shared" si="1"/>
        <v>30704.632</v>
      </c>
      <c r="C24" s="25">
        <v>4952.36</v>
      </c>
      <c r="D24" s="26">
        <v>243.0</v>
      </c>
      <c r="E24" s="24">
        <f t="shared" si="2"/>
        <v>83.89243716</v>
      </c>
      <c r="F24" s="25">
        <v>5598.09</v>
      </c>
      <c r="G24" s="26">
        <v>55.0</v>
      </c>
      <c r="H24" s="24">
        <f t="shared" si="3"/>
        <v>101.7834545</v>
      </c>
      <c r="I24" s="27">
        <f t="shared" si="4"/>
        <v>-645.73</v>
      </c>
      <c r="J24" s="28">
        <v>72.0</v>
      </c>
      <c r="K24" s="28">
        <v>31.0</v>
      </c>
      <c r="L24" s="28">
        <v>220.0</v>
      </c>
      <c r="M24" s="29"/>
      <c r="N24" s="29">
        <v>59583.52</v>
      </c>
      <c r="O24" s="29">
        <v>803.16</v>
      </c>
      <c r="P24" s="29">
        <v>65311.15</v>
      </c>
      <c r="Q24" s="29">
        <v>5727.63</v>
      </c>
      <c r="R24" s="29">
        <v>5724.34</v>
      </c>
      <c r="S24" s="30">
        <f t="shared" si="5"/>
        <v>0.08764720878</v>
      </c>
      <c r="T24" s="38"/>
      <c r="AD24" s="39"/>
    </row>
    <row r="25" ht="16.5" customHeight="1">
      <c r="A25" s="23">
        <f t="shared" si="6"/>
        <v>46036</v>
      </c>
      <c r="B25" s="24">
        <f t="shared" si="1"/>
        <v>28473.562</v>
      </c>
      <c r="C25" s="25">
        <v>4592.51</v>
      </c>
      <c r="D25" s="26">
        <v>210.0</v>
      </c>
      <c r="E25" s="24">
        <f t="shared" si="2"/>
        <v>77.79661749</v>
      </c>
      <c r="F25" s="25">
        <v>3214.36</v>
      </c>
      <c r="G25" s="26">
        <v>63.0</v>
      </c>
      <c r="H25" s="24">
        <f t="shared" si="3"/>
        <v>51.0215873</v>
      </c>
      <c r="I25" s="27">
        <f t="shared" si="4"/>
        <v>1378.15</v>
      </c>
      <c r="J25" s="40">
        <v>85.0</v>
      </c>
      <c r="K25" s="40">
        <v>18.0</v>
      </c>
      <c r="L25" s="40">
        <v>197.0</v>
      </c>
      <c r="M25" s="41"/>
      <c r="N25" s="41">
        <v>32617.1</v>
      </c>
      <c r="O25" s="41">
        <v>955.34</v>
      </c>
      <c r="P25" s="29">
        <v>35791.56</v>
      </c>
      <c r="Q25" s="29">
        <v>3174.46</v>
      </c>
      <c r="R25" s="29">
        <v>3222.25</v>
      </c>
      <c r="S25" s="30">
        <f t="shared" si="5"/>
        <v>0.09002820777</v>
      </c>
      <c r="T25" s="38"/>
      <c r="W25" s="42"/>
      <c r="X25" s="42"/>
      <c r="Y25" s="42"/>
      <c r="Z25" s="42"/>
      <c r="AA25" s="42"/>
      <c r="AB25" s="42"/>
      <c r="AC25" s="42"/>
      <c r="AD25" s="42"/>
    </row>
    <row r="26">
      <c r="A26" s="23">
        <f t="shared" si="6"/>
        <v>46037</v>
      </c>
      <c r="B26" s="24">
        <f t="shared" si="1"/>
        <v>22417.092</v>
      </c>
      <c r="C26" s="25">
        <v>3615.66</v>
      </c>
      <c r="D26" s="26">
        <v>179.0</v>
      </c>
      <c r="E26" s="24">
        <f t="shared" si="2"/>
        <v>61.24888525</v>
      </c>
      <c r="F26" s="25">
        <v>2019.39</v>
      </c>
      <c r="G26" s="26">
        <v>50.0</v>
      </c>
      <c r="H26" s="24">
        <f t="shared" si="3"/>
        <v>40.3878</v>
      </c>
      <c r="I26" s="27">
        <f t="shared" si="4"/>
        <v>1596.27</v>
      </c>
      <c r="J26" s="28">
        <v>41.0</v>
      </c>
      <c r="K26" s="28">
        <v>6.0</v>
      </c>
      <c r="L26" s="28">
        <v>172.0</v>
      </c>
      <c r="M26" s="29"/>
      <c r="N26" s="29">
        <v>33684.78</v>
      </c>
      <c r="O26" s="29">
        <v>560.13</v>
      </c>
      <c r="P26" s="29">
        <v>35327.03</v>
      </c>
      <c r="Q26" s="29">
        <v>1642.25</v>
      </c>
      <c r="R26" s="29">
        <v>1617.83</v>
      </c>
      <c r="S26" s="30">
        <f t="shared" si="5"/>
        <v>0.04579581131</v>
      </c>
      <c r="T26" s="38"/>
    </row>
    <row r="27">
      <c r="A27" s="23">
        <f t="shared" si="6"/>
        <v>46038</v>
      </c>
      <c r="B27" s="24">
        <f t="shared" si="1"/>
        <v>18049.068</v>
      </c>
      <c r="C27" s="25">
        <v>2911.14</v>
      </c>
      <c r="D27" s="26">
        <v>153.0</v>
      </c>
      <c r="E27" s="24">
        <f t="shared" si="2"/>
        <v>49.31439344</v>
      </c>
      <c r="F27" s="25">
        <v>1897.46</v>
      </c>
      <c r="G27" s="26">
        <v>48.0</v>
      </c>
      <c r="H27" s="24">
        <f t="shared" si="3"/>
        <v>39.53041667</v>
      </c>
      <c r="I27" s="27">
        <f t="shared" si="4"/>
        <v>1013.68</v>
      </c>
      <c r="J27" s="28">
        <v>61.0</v>
      </c>
      <c r="K27" s="28">
        <v>17.0</v>
      </c>
      <c r="L27" s="28">
        <v>161.0</v>
      </c>
      <c r="M27" s="29"/>
      <c r="N27" s="29">
        <v>24947.24</v>
      </c>
      <c r="O27" s="29">
        <v>1375.24</v>
      </c>
      <c r="P27" s="29">
        <v>26932.2</v>
      </c>
      <c r="Q27" s="29">
        <v>1984.96</v>
      </c>
      <c r="R27" s="29">
        <v>2169.43</v>
      </c>
      <c r="S27" s="30">
        <f t="shared" si="5"/>
        <v>0.08055153311</v>
      </c>
      <c r="T27" s="38"/>
      <c r="U27" s="43"/>
      <c r="V27" s="43"/>
      <c r="W27" s="5"/>
      <c r="X27" s="44"/>
      <c r="Y27" s="5"/>
    </row>
    <row r="28">
      <c r="A28" s="23">
        <f t="shared" si="6"/>
        <v>46039</v>
      </c>
      <c r="B28" s="24">
        <f t="shared" si="1"/>
        <v>55147.76</v>
      </c>
      <c r="C28" s="25">
        <v>8894.8</v>
      </c>
      <c r="D28" s="26">
        <v>175.0</v>
      </c>
      <c r="E28" s="24">
        <f t="shared" si="2"/>
        <v>150.6769399</v>
      </c>
      <c r="F28" s="25">
        <v>1657.03</v>
      </c>
      <c r="G28" s="26">
        <v>44.0</v>
      </c>
      <c r="H28" s="24">
        <f t="shared" si="3"/>
        <v>37.65977273</v>
      </c>
      <c r="I28" s="27">
        <f t="shared" si="4"/>
        <v>7237.77</v>
      </c>
      <c r="J28" s="28">
        <v>71.0</v>
      </c>
      <c r="K28" s="28">
        <v>19.0</v>
      </c>
      <c r="L28" s="28">
        <v>191.0</v>
      </c>
      <c r="M28" s="29"/>
      <c r="N28" s="29">
        <v>45558.7</v>
      </c>
      <c r="O28" s="29">
        <v>2365.55</v>
      </c>
      <c r="P28" s="29">
        <v>50864.61</v>
      </c>
      <c r="Q28" s="29">
        <v>5305.91</v>
      </c>
      <c r="R28" s="29">
        <v>5383.31</v>
      </c>
      <c r="S28" s="30">
        <f t="shared" si="5"/>
        <v>0.1058360617</v>
      </c>
      <c r="T28" s="38"/>
      <c r="U28" s="43"/>
      <c r="V28" s="43"/>
      <c r="W28" s="5"/>
      <c r="X28" s="44"/>
      <c r="Y28" s="5"/>
    </row>
    <row r="29">
      <c r="A29" s="23">
        <f t="shared" si="6"/>
        <v>46040</v>
      </c>
      <c r="B29" s="24">
        <f t="shared" si="1"/>
        <v>71211.216</v>
      </c>
      <c r="C29" s="25">
        <v>11485.68</v>
      </c>
      <c r="D29" s="26">
        <v>217.0</v>
      </c>
      <c r="E29" s="24">
        <f t="shared" si="2"/>
        <v>194.5661639</v>
      </c>
      <c r="F29" s="25">
        <v>4460.7</v>
      </c>
      <c r="G29" s="26">
        <v>51.0</v>
      </c>
      <c r="H29" s="24">
        <f t="shared" si="3"/>
        <v>87.46470588</v>
      </c>
      <c r="I29" s="27">
        <f t="shared" si="4"/>
        <v>7024.98</v>
      </c>
      <c r="J29" s="28">
        <v>87.0</v>
      </c>
      <c r="K29" s="28">
        <v>39.0</v>
      </c>
      <c r="L29" s="28">
        <v>177.0</v>
      </c>
      <c r="M29" s="29"/>
      <c r="N29" s="29">
        <v>54070.2</v>
      </c>
      <c r="O29" s="29">
        <v>1508.91</v>
      </c>
      <c r="P29" s="29">
        <v>55112.27</v>
      </c>
      <c r="Q29" s="29">
        <v>1042.07</v>
      </c>
      <c r="R29" s="29">
        <v>1541.02</v>
      </c>
      <c r="S29" s="30">
        <f t="shared" si="5"/>
        <v>0.02796146847</v>
      </c>
      <c r="T29" s="38"/>
      <c r="U29" s="43"/>
      <c r="V29" s="43"/>
      <c r="W29" s="5"/>
      <c r="X29" s="44"/>
      <c r="Y29" s="5"/>
      <c r="Z29" s="5"/>
      <c r="AA29" s="5"/>
      <c r="AB29" s="3"/>
    </row>
    <row r="30">
      <c r="A30" s="23">
        <f t="shared" si="6"/>
        <v>46041</v>
      </c>
      <c r="B30" s="24">
        <f t="shared" si="1"/>
        <v>47973.864</v>
      </c>
      <c r="C30" s="25">
        <v>7737.72</v>
      </c>
      <c r="D30" s="26">
        <v>258.0</v>
      </c>
      <c r="E30" s="24">
        <f t="shared" si="2"/>
        <v>131.0761311</v>
      </c>
      <c r="F30" s="25">
        <v>4547.15</v>
      </c>
      <c r="G30" s="26">
        <v>71.0</v>
      </c>
      <c r="H30" s="24">
        <f t="shared" si="3"/>
        <v>64.0443662</v>
      </c>
      <c r="I30" s="27">
        <f t="shared" si="4"/>
        <v>3190.57</v>
      </c>
      <c r="J30" s="28">
        <v>147.0</v>
      </c>
      <c r="K30" s="28">
        <v>69.0</v>
      </c>
      <c r="L30" s="28">
        <v>239.0</v>
      </c>
      <c r="M30" s="29"/>
      <c r="N30" s="29">
        <v>62213.07</v>
      </c>
      <c r="O30" s="29">
        <v>1530.15</v>
      </c>
      <c r="P30" s="29">
        <v>62997.72</v>
      </c>
      <c r="Q30" s="29">
        <v>784.65</v>
      </c>
      <c r="R30" s="29">
        <v>678.36</v>
      </c>
      <c r="S30" s="30">
        <f t="shared" si="5"/>
        <v>0.01076800875</v>
      </c>
      <c r="T30" s="38"/>
      <c r="U30" s="43"/>
      <c r="V30" s="43"/>
      <c r="W30" s="5"/>
      <c r="X30" s="44"/>
      <c r="Y30" s="5"/>
      <c r="Z30" s="5"/>
      <c r="AA30" s="5"/>
      <c r="AB30" s="3"/>
    </row>
    <row r="31">
      <c r="A31" s="23">
        <f t="shared" si="6"/>
        <v>46042</v>
      </c>
      <c r="B31" s="24">
        <f t="shared" si="1"/>
        <v>46398.134</v>
      </c>
      <c r="C31" s="25">
        <v>7483.57</v>
      </c>
      <c r="D31" s="26">
        <v>225.0</v>
      </c>
      <c r="E31" s="24">
        <f t="shared" si="2"/>
        <v>126.7708579</v>
      </c>
      <c r="F31" s="25">
        <v>4379.21</v>
      </c>
      <c r="G31" s="26">
        <v>52.0</v>
      </c>
      <c r="H31" s="24">
        <f t="shared" si="3"/>
        <v>84.21557692</v>
      </c>
      <c r="I31" s="27">
        <f t="shared" si="4"/>
        <v>3104.36</v>
      </c>
      <c r="J31" s="40">
        <v>156.0</v>
      </c>
      <c r="K31" s="40">
        <v>55.0</v>
      </c>
      <c r="L31" s="40">
        <v>216.0</v>
      </c>
      <c r="M31" s="41"/>
      <c r="N31" s="41">
        <v>68060.42</v>
      </c>
      <c r="O31" s="29">
        <v>781.78</v>
      </c>
      <c r="P31" s="29">
        <v>71088.86</v>
      </c>
      <c r="Q31" s="29">
        <v>3028.44</v>
      </c>
      <c r="R31" s="29">
        <v>2197.96</v>
      </c>
      <c r="S31" s="30">
        <f t="shared" si="5"/>
        <v>0.03091848709</v>
      </c>
      <c r="T31" s="38"/>
      <c r="U31" s="43"/>
      <c r="V31" s="43"/>
      <c r="W31" s="5"/>
      <c r="X31" s="44"/>
      <c r="Y31" s="5"/>
      <c r="Z31" s="5"/>
      <c r="AA31" s="5"/>
      <c r="AB31" s="3"/>
    </row>
    <row r="32">
      <c r="A32" s="23">
        <f t="shared" si="6"/>
        <v>46043</v>
      </c>
      <c r="B32" s="24">
        <f t="shared" si="1"/>
        <v>62850.392</v>
      </c>
      <c r="C32" s="25">
        <v>10137.16</v>
      </c>
      <c r="D32" s="26">
        <v>695.0</v>
      </c>
      <c r="E32" s="24">
        <f t="shared" si="2"/>
        <v>171.7223825</v>
      </c>
      <c r="F32" s="25">
        <v>6319.98</v>
      </c>
      <c r="G32" s="26">
        <v>102.0</v>
      </c>
      <c r="H32" s="24">
        <f t="shared" si="3"/>
        <v>61.96058824</v>
      </c>
      <c r="I32" s="27">
        <f t="shared" si="4"/>
        <v>3817.18</v>
      </c>
      <c r="J32" s="40">
        <v>1113.0</v>
      </c>
      <c r="K32" s="40">
        <v>457.0</v>
      </c>
      <c r="L32" s="40">
        <v>632.0</v>
      </c>
      <c r="M32" s="41"/>
      <c r="N32" s="41">
        <v>69415.36</v>
      </c>
      <c r="O32" s="41">
        <v>1555.24</v>
      </c>
      <c r="P32" s="41">
        <v>72317.09</v>
      </c>
      <c r="Q32" s="41">
        <v>2901.73</v>
      </c>
      <c r="R32" s="41">
        <v>3021.04</v>
      </c>
      <c r="S32" s="30">
        <f t="shared" si="5"/>
        <v>0.04177491102</v>
      </c>
      <c r="T32" s="38"/>
      <c r="U32" s="43"/>
      <c r="V32" s="43"/>
      <c r="W32" s="5"/>
      <c r="X32" s="44"/>
      <c r="Y32" s="5"/>
      <c r="Z32" s="5"/>
      <c r="AA32" s="5"/>
      <c r="AB32" s="3"/>
    </row>
    <row r="33">
      <c r="A33" s="23">
        <f t="shared" si="6"/>
        <v>46044</v>
      </c>
      <c r="B33" s="24">
        <f t="shared" si="1"/>
        <v>35691.292</v>
      </c>
      <c r="C33" s="25">
        <v>5756.66</v>
      </c>
      <c r="D33" s="26">
        <v>362.0</v>
      </c>
      <c r="E33" s="24">
        <f t="shared" si="2"/>
        <v>97.51719126</v>
      </c>
      <c r="F33" s="25">
        <v>3704.88</v>
      </c>
      <c r="G33" s="26">
        <v>79.0</v>
      </c>
      <c r="H33" s="24">
        <f t="shared" si="3"/>
        <v>46.89721519</v>
      </c>
      <c r="I33" s="27">
        <f t="shared" si="4"/>
        <v>2051.78</v>
      </c>
      <c r="J33" s="40">
        <v>324.0</v>
      </c>
      <c r="K33" s="40">
        <v>139.0</v>
      </c>
      <c r="L33" s="40">
        <v>350.0</v>
      </c>
      <c r="M33" s="41"/>
      <c r="N33" s="41">
        <v>44334.76</v>
      </c>
      <c r="O33" s="29">
        <v>1087.13</v>
      </c>
      <c r="P33" s="29">
        <v>46859.06</v>
      </c>
      <c r="Q33" s="29">
        <v>2524.3</v>
      </c>
      <c r="R33" s="29">
        <v>2637.71</v>
      </c>
      <c r="S33" s="30">
        <f t="shared" si="5"/>
        <v>0.05629028837</v>
      </c>
      <c r="T33" s="31"/>
      <c r="U33" s="43"/>
      <c r="V33" s="43"/>
      <c r="W33" s="5"/>
      <c r="X33" s="44"/>
      <c r="Y33" s="5"/>
      <c r="Z33" s="5"/>
      <c r="AA33" s="5"/>
      <c r="AB33" s="3"/>
    </row>
    <row r="34">
      <c r="A34" s="23">
        <f t="shared" si="6"/>
        <v>46045</v>
      </c>
      <c r="B34" s="24">
        <f t="shared" si="1"/>
        <v>76711.174</v>
      </c>
      <c r="C34" s="25">
        <v>12372.77</v>
      </c>
      <c r="D34" s="26">
        <v>555.0</v>
      </c>
      <c r="E34" s="24">
        <f t="shared" si="2"/>
        <v>209.5933716</v>
      </c>
      <c r="F34" s="25">
        <v>11732.72</v>
      </c>
      <c r="G34" s="26">
        <v>87.0</v>
      </c>
      <c r="H34" s="24">
        <f t="shared" si="3"/>
        <v>134.8588506</v>
      </c>
      <c r="I34" s="27">
        <f t="shared" si="4"/>
        <v>640.05</v>
      </c>
      <c r="J34" s="40">
        <v>792.0</v>
      </c>
      <c r="K34" s="40">
        <v>286.0</v>
      </c>
      <c r="L34" s="40">
        <v>459.0</v>
      </c>
      <c r="M34" s="41"/>
      <c r="N34" s="41">
        <v>78921.53</v>
      </c>
      <c r="O34" s="29">
        <v>708.02</v>
      </c>
      <c r="P34" s="29">
        <v>82260.99</v>
      </c>
      <c r="Q34" s="29">
        <v>3339.46</v>
      </c>
      <c r="R34" s="29">
        <v>3353.23</v>
      </c>
      <c r="S34" s="30">
        <f t="shared" si="5"/>
        <v>0.04076330713</v>
      </c>
      <c r="T34" s="31"/>
      <c r="U34" s="43"/>
      <c r="V34" s="43"/>
      <c r="W34" s="5"/>
      <c r="X34" s="44"/>
      <c r="Y34" s="5"/>
      <c r="Z34" s="5"/>
      <c r="AA34" s="5"/>
      <c r="AB34" s="3"/>
    </row>
    <row r="35">
      <c r="A35" s="23">
        <f t="shared" si="6"/>
        <v>46046</v>
      </c>
      <c r="B35" s="24"/>
      <c r="C35" s="25"/>
      <c r="D35" s="25"/>
      <c r="E35" s="24">
        <f t="shared" si="2"/>
        <v>0</v>
      </c>
      <c r="F35" s="25"/>
      <c r="G35" s="26"/>
      <c r="H35" s="24" t="str">
        <f t="shared" si="3"/>
        <v>#DIV/0!</v>
      </c>
      <c r="I35" s="27">
        <f t="shared" si="4"/>
        <v>0</v>
      </c>
      <c r="J35" s="40"/>
      <c r="K35" s="40"/>
      <c r="L35" s="40"/>
      <c r="M35" s="41"/>
      <c r="N35" s="41"/>
      <c r="O35" s="29"/>
      <c r="P35" s="29"/>
      <c r="Q35" s="29"/>
      <c r="R35" s="29"/>
      <c r="S35" s="30" t="str">
        <f t="shared" si="5"/>
        <v>#DIV/0!</v>
      </c>
      <c r="T35" s="31"/>
      <c r="U35" s="43"/>
      <c r="V35" s="43"/>
      <c r="W35" s="5"/>
      <c r="X35" s="44"/>
      <c r="Y35" s="5"/>
      <c r="Z35" s="5"/>
      <c r="AA35" s="5"/>
      <c r="AB35" s="3"/>
      <c r="AD35" s="45"/>
    </row>
    <row r="36">
      <c r="A36" s="23">
        <f t="shared" si="6"/>
        <v>46047</v>
      </c>
      <c r="B36" s="24">
        <f t="shared" ref="B36:B42" si="7">C36*6.2</f>
        <v>0</v>
      </c>
      <c r="C36" s="25"/>
      <c r="D36" s="26"/>
      <c r="E36" s="24">
        <f t="shared" si="2"/>
        <v>0</v>
      </c>
      <c r="F36" s="25"/>
      <c r="G36" s="26"/>
      <c r="H36" s="24" t="str">
        <f t="shared" si="3"/>
        <v>#DIV/0!</v>
      </c>
      <c r="I36" s="27">
        <f t="shared" si="4"/>
        <v>0</v>
      </c>
      <c r="J36" s="40"/>
      <c r="K36" s="40"/>
      <c r="L36" s="40"/>
      <c r="M36" s="41"/>
      <c r="N36" s="41"/>
      <c r="O36" s="29"/>
      <c r="P36" s="29"/>
      <c r="Q36" s="29"/>
      <c r="R36" s="29"/>
      <c r="S36" s="30" t="str">
        <f t="shared" si="5"/>
        <v>#DIV/0!</v>
      </c>
      <c r="T36" s="38"/>
      <c r="U36" s="43"/>
      <c r="V36" s="43"/>
      <c r="W36" s="5"/>
      <c r="X36" s="44"/>
      <c r="Y36" s="5"/>
      <c r="Z36" s="5"/>
      <c r="AA36" s="5"/>
      <c r="AB36" s="3"/>
      <c r="AD36" s="45"/>
    </row>
    <row r="37">
      <c r="A37" s="23">
        <f t="shared" si="6"/>
        <v>46048</v>
      </c>
      <c r="B37" s="24">
        <f t="shared" si="7"/>
        <v>0</v>
      </c>
      <c r="C37" s="25"/>
      <c r="D37" s="26"/>
      <c r="E37" s="24">
        <f t="shared" si="2"/>
        <v>0</v>
      </c>
      <c r="F37" s="25"/>
      <c r="G37" s="26"/>
      <c r="H37" s="24" t="str">
        <f t="shared" si="3"/>
        <v>#DIV/0!</v>
      </c>
      <c r="I37" s="27">
        <f t="shared" si="4"/>
        <v>0</v>
      </c>
      <c r="J37" s="28"/>
      <c r="K37" s="28"/>
      <c r="L37" s="28"/>
      <c r="M37" s="29"/>
      <c r="N37" s="29"/>
      <c r="O37" s="29"/>
      <c r="P37" s="29"/>
      <c r="Q37" s="29"/>
      <c r="R37" s="29"/>
      <c r="S37" s="30" t="str">
        <f t="shared" si="5"/>
        <v>#DIV/0!</v>
      </c>
      <c r="T37" s="38"/>
      <c r="U37" s="43"/>
      <c r="V37" s="43"/>
      <c r="W37" s="5"/>
      <c r="X37" s="44"/>
      <c r="Y37" s="5"/>
      <c r="Z37" s="5"/>
      <c r="AA37" s="5"/>
      <c r="AB37" s="3"/>
      <c r="AD37" s="46"/>
    </row>
    <row r="38">
      <c r="A38" s="23">
        <f t="shared" si="6"/>
        <v>46049</v>
      </c>
      <c r="B38" s="24">
        <f t="shared" si="7"/>
        <v>0</v>
      </c>
      <c r="C38" s="25"/>
      <c r="D38" s="26"/>
      <c r="E38" s="24">
        <f t="shared" si="2"/>
        <v>0</v>
      </c>
      <c r="F38" s="25"/>
      <c r="G38" s="26"/>
      <c r="H38" s="24" t="str">
        <f t="shared" si="3"/>
        <v>#DIV/0!</v>
      </c>
      <c r="I38" s="27">
        <f t="shared" si="4"/>
        <v>0</v>
      </c>
      <c r="J38" s="28"/>
      <c r="K38" s="28"/>
      <c r="L38" s="28"/>
      <c r="M38" s="29"/>
      <c r="N38" s="29"/>
      <c r="O38" s="29"/>
      <c r="P38" s="29"/>
      <c r="Q38" s="29"/>
      <c r="R38" s="29"/>
      <c r="S38" s="30" t="str">
        <f t="shared" si="5"/>
        <v>#DIV/0!</v>
      </c>
      <c r="T38" s="38"/>
      <c r="U38" s="43"/>
      <c r="V38" s="43"/>
      <c r="W38" s="5"/>
      <c r="X38" s="44"/>
      <c r="Y38" s="5"/>
      <c r="Z38" s="5"/>
      <c r="AA38" s="5"/>
      <c r="AB38" s="3"/>
      <c r="AD38" s="45"/>
    </row>
    <row r="39">
      <c r="A39" s="23">
        <f t="shared" si="6"/>
        <v>46050</v>
      </c>
      <c r="B39" s="24">
        <f t="shared" si="7"/>
        <v>0</v>
      </c>
      <c r="C39" s="25"/>
      <c r="D39" s="26"/>
      <c r="E39" s="24">
        <f t="shared" si="2"/>
        <v>0</v>
      </c>
      <c r="F39" s="25"/>
      <c r="G39" s="26"/>
      <c r="H39" s="24" t="str">
        <f t="shared" si="3"/>
        <v>#DIV/0!</v>
      </c>
      <c r="I39" s="27">
        <f t="shared" si="4"/>
        <v>0</v>
      </c>
      <c r="J39" s="40"/>
      <c r="K39" s="40"/>
      <c r="L39" s="40"/>
      <c r="M39" s="41"/>
      <c r="N39" s="41"/>
      <c r="O39" s="29"/>
      <c r="P39" s="29"/>
      <c r="Q39" s="29"/>
      <c r="R39" s="29"/>
      <c r="S39" s="30" t="str">
        <f t="shared" si="5"/>
        <v>#DIV/0!</v>
      </c>
      <c r="T39" s="38"/>
      <c r="U39" s="43"/>
      <c r="V39" s="43"/>
      <c r="W39" s="5"/>
      <c r="X39" s="44"/>
      <c r="Y39" s="5"/>
      <c r="Z39" s="5"/>
      <c r="AA39" s="5"/>
      <c r="AB39" s="3"/>
      <c r="AD39" s="45"/>
    </row>
    <row r="40">
      <c r="A40" s="23">
        <f t="shared" si="6"/>
        <v>46051</v>
      </c>
      <c r="B40" s="24">
        <f t="shared" si="7"/>
        <v>0</v>
      </c>
      <c r="C40" s="25"/>
      <c r="D40" s="26"/>
      <c r="E40" s="24">
        <f t="shared" si="2"/>
        <v>0</v>
      </c>
      <c r="F40" s="25"/>
      <c r="G40" s="26"/>
      <c r="H40" s="24" t="str">
        <f t="shared" si="3"/>
        <v>#DIV/0!</v>
      </c>
      <c r="I40" s="27">
        <f t="shared" si="4"/>
        <v>0</v>
      </c>
      <c r="J40" s="40"/>
      <c r="K40" s="40"/>
      <c r="L40" s="40"/>
      <c r="M40" s="41"/>
      <c r="N40" s="41"/>
      <c r="O40" s="29"/>
      <c r="P40" s="29"/>
      <c r="Q40" s="29"/>
      <c r="R40" s="29"/>
      <c r="S40" s="30" t="str">
        <f t="shared" si="5"/>
        <v>#DIV/0!</v>
      </c>
      <c r="T40" s="38"/>
      <c r="U40" s="43"/>
      <c r="V40" s="43"/>
      <c r="W40" s="5"/>
      <c r="X40" s="44"/>
      <c r="Y40" s="5"/>
      <c r="Z40" s="5"/>
      <c r="AA40" s="5"/>
      <c r="AB40" s="3"/>
      <c r="AD40" s="45"/>
    </row>
    <row r="41">
      <c r="A41" s="23">
        <f t="shared" si="6"/>
        <v>46052</v>
      </c>
      <c r="B41" s="24">
        <f t="shared" si="7"/>
        <v>0</v>
      </c>
      <c r="C41" s="25"/>
      <c r="D41" s="26"/>
      <c r="E41" s="24">
        <f t="shared" si="2"/>
        <v>0</v>
      </c>
      <c r="F41" s="25"/>
      <c r="G41" s="26"/>
      <c r="H41" s="24" t="str">
        <f t="shared" si="3"/>
        <v>#DIV/0!</v>
      </c>
      <c r="I41" s="27">
        <f t="shared" si="4"/>
        <v>0</v>
      </c>
      <c r="J41" s="40"/>
      <c r="K41" s="40"/>
      <c r="L41" s="40"/>
      <c r="M41" s="41"/>
      <c r="N41" s="41"/>
      <c r="O41" s="29"/>
      <c r="P41" s="29"/>
      <c r="Q41" s="29"/>
      <c r="R41" s="29"/>
      <c r="S41" s="30" t="str">
        <f t="shared" si="5"/>
        <v>#DIV/0!</v>
      </c>
      <c r="T41" s="38"/>
      <c r="U41" s="43"/>
      <c r="V41" s="43"/>
      <c r="W41" s="5"/>
      <c r="X41" s="44"/>
      <c r="Y41" s="5"/>
      <c r="Z41" s="5"/>
      <c r="AA41" s="5"/>
      <c r="AB41" s="3"/>
      <c r="AD41" s="45"/>
    </row>
    <row r="42">
      <c r="A42" s="23">
        <f t="shared" si="6"/>
        <v>46053</v>
      </c>
      <c r="B42" s="24">
        <f t="shared" si="7"/>
        <v>0</v>
      </c>
      <c r="C42" s="25"/>
      <c r="D42" s="26"/>
      <c r="E42" s="24">
        <f t="shared" si="2"/>
        <v>0</v>
      </c>
      <c r="F42" s="25"/>
      <c r="G42" s="26"/>
      <c r="H42" s="24" t="str">
        <f t="shared" si="3"/>
        <v>#DIV/0!</v>
      </c>
      <c r="I42" s="27">
        <f t="shared" si="4"/>
        <v>0</v>
      </c>
      <c r="J42" s="40"/>
      <c r="K42" s="40"/>
      <c r="L42" s="40"/>
      <c r="M42" s="41"/>
      <c r="N42" s="41"/>
      <c r="O42" s="29"/>
      <c r="P42" s="29"/>
      <c r="Q42" s="47"/>
      <c r="R42" s="29"/>
      <c r="S42" s="30" t="str">
        <f t="shared" si="5"/>
        <v>#DIV/0!</v>
      </c>
      <c r="T42" s="38"/>
      <c r="U42" s="43"/>
      <c r="V42" s="43"/>
      <c r="W42" s="5"/>
      <c r="X42" s="44"/>
      <c r="Y42" s="5"/>
      <c r="Z42" s="5"/>
      <c r="AA42" s="5"/>
      <c r="AB42" s="3"/>
      <c r="AD42" s="45"/>
    </row>
    <row r="43" ht="33.0" customHeight="1">
      <c r="A43" s="48" t="s">
        <v>22</v>
      </c>
      <c r="B43" s="49">
        <f t="shared" ref="B43:D43" si="8">sum(B12:B42)</f>
        <v>879624.318</v>
      </c>
      <c r="C43" s="50">
        <f t="shared" si="8"/>
        <v>141874.89</v>
      </c>
      <c r="D43" s="51">
        <f t="shared" si="8"/>
        <v>6301</v>
      </c>
      <c r="E43" s="52">
        <f>B43/D43</f>
        <v>139.6007488</v>
      </c>
      <c r="F43" s="53">
        <f t="shared" ref="F43:G43" si="9">sum(F12:F42)</f>
        <v>101640.94</v>
      </c>
      <c r="G43" s="51">
        <f t="shared" si="9"/>
        <v>1447</v>
      </c>
      <c r="H43" s="53">
        <f t="shared" si="3"/>
        <v>70.24252937</v>
      </c>
      <c r="I43" s="54">
        <f t="shared" ref="I43:L43" si="10">sum(I12:I42)</f>
        <v>40233.95</v>
      </c>
      <c r="J43" s="51">
        <f t="shared" si="10"/>
        <v>5098</v>
      </c>
      <c r="K43" s="51">
        <f t="shared" si="10"/>
        <v>1786</v>
      </c>
      <c r="L43" s="51">
        <f t="shared" si="10"/>
        <v>5943</v>
      </c>
      <c r="M43" s="54">
        <f>SUM(M12:M42)</f>
        <v>0</v>
      </c>
      <c r="N43" s="54">
        <f t="shared" ref="N43:R43" si="11">SUM(N12:N42)*6.2</f>
        <v>7083352.75</v>
      </c>
      <c r="O43" s="54">
        <f t="shared" si="11"/>
        <v>145008.576</v>
      </c>
      <c r="P43" s="54">
        <f t="shared" si="11"/>
        <v>7304726.416</v>
      </c>
      <c r="Q43" s="54">
        <f t="shared" si="11"/>
        <v>221373.666</v>
      </c>
      <c r="R43" s="54">
        <f t="shared" si="11"/>
        <v>227786.946</v>
      </c>
      <c r="S43" s="55">
        <f>Q43/P43</f>
        <v>0.03030553828</v>
      </c>
      <c r="T43" s="56"/>
      <c r="U43" s="57"/>
      <c r="V43" s="57"/>
      <c r="W43" s="58"/>
      <c r="X43" s="59"/>
      <c r="Y43" s="57"/>
      <c r="Z43" s="57"/>
      <c r="AA43" s="58"/>
      <c r="AB43" s="60"/>
      <c r="AC43" s="57"/>
    </row>
    <row r="44" ht="30.0" customHeight="1">
      <c r="A44" s="8"/>
      <c r="B44" s="11"/>
      <c r="C44" s="12" t="s">
        <v>0</v>
      </c>
      <c r="D44" s="61" t="s">
        <v>23</v>
      </c>
      <c r="E44" s="61" t="s">
        <v>24</v>
      </c>
      <c r="F44" s="14" t="s">
        <v>1</v>
      </c>
      <c r="G44" s="62" t="s">
        <v>25</v>
      </c>
      <c r="H44" s="62" t="s">
        <v>26</v>
      </c>
      <c r="I44" s="8" t="s">
        <v>27</v>
      </c>
      <c r="J44" s="63" t="s">
        <v>28</v>
      </c>
      <c r="K44" s="64"/>
      <c r="L44" s="63"/>
      <c r="M44" s="63" t="s">
        <v>29</v>
      </c>
      <c r="N44" s="65" t="s">
        <v>30</v>
      </c>
      <c r="O44" s="66" t="s">
        <v>31</v>
      </c>
      <c r="P44" s="63" t="s">
        <v>32</v>
      </c>
      <c r="Q44" s="14" t="s">
        <v>33</v>
      </c>
      <c r="R44" s="14" t="s">
        <v>34</v>
      </c>
      <c r="S44" s="67" t="s">
        <v>35</v>
      </c>
      <c r="T44" s="42"/>
      <c r="U44" s="43"/>
      <c r="W44" s="5"/>
    </row>
    <row r="45">
      <c r="E45" s="3"/>
      <c r="I45" s="68">
        <f>I43-Q45</f>
        <v>23552.44061</v>
      </c>
      <c r="J45" s="69">
        <f>K43/J43</f>
        <v>0.3503334641</v>
      </c>
      <c r="K45" s="64"/>
      <c r="L45" s="70"/>
      <c r="M45" s="68"/>
      <c r="N45" s="71">
        <f>J43-K43</f>
        <v>3312</v>
      </c>
      <c r="O45" s="72">
        <f>N45/J43</f>
        <v>0.6496665359</v>
      </c>
      <c r="P45" s="68">
        <f>Q43/K43</f>
        <v>123.9494211</v>
      </c>
      <c r="Q45" s="68">
        <f>(B43+F43)*0.017</f>
        <v>16681.50939</v>
      </c>
      <c r="R45" s="73">
        <v>35000.0</v>
      </c>
      <c r="S45" s="3"/>
      <c r="U45" s="43"/>
      <c r="W45" s="5"/>
      <c r="AD45" s="45"/>
    </row>
    <row r="46" ht="27.75" customHeight="1">
      <c r="K46" s="6"/>
      <c r="L46" s="6"/>
      <c r="M46" s="6"/>
      <c r="N46" s="7"/>
      <c r="O46" s="7"/>
      <c r="S46" s="3"/>
      <c r="V46" s="4"/>
      <c r="W46" s="5"/>
      <c r="AD46" s="45"/>
    </row>
    <row r="47" ht="27.75" customHeight="1">
      <c r="K47" s="6"/>
      <c r="L47" s="6"/>
      <c r="M47" s="6"/>
      <c r="N47" s="7"/>
      <c r="O47" s="7"/>
      <c r="S47" s="3"/>
      <c r="V47" s="4"/>
      <c r="W47" s="5"/>
      <c r="AD47" s="45"/>
    </row>
    <row r="48" ht="24.0" customHeight="1">
      <c r="K48" s="6"/>
      <c r="L48" s="6"/>
      <c r="M48" s="6"/>
      <c r="N48" s="7"/>
      <c r="O48" s="7"/>
      <c r="S48" s="3"/>
      <c r="V48" s="4"/>
      <c r="W48" s="5"/>
      <c r="AD48" s="45"/>
    </row>
    <row r="49" ht="24.75" customHeight="1">
      <c r="K49" s="6"/>
      <c r="L49" s="6"/>
      <c r="M49" s="6"/>
      <c r="N49" s="7"/>
      <c r="O49" s="7"/>
      <c r="S49" s="3"/>
      <c r="V49" s="4"/>
      <c r="W49" s="5"/>
      <c r="AD49" s="45"/>
    </row>
    <row r="50" ht="25.5" customHeight="1">
      <c r="K50" s="6"/>
      <c r="L50" s="6"/>
      <c r="M50" s="6"/>
      <c r="N50" s="7"/>
      <c r="O50" s="7"/>
      <c r="S50" s="3"/>
      <c r="V50" s="4"/>
      <c r="W50" s="5"/>
      <c r="AD50" s="45"/>
    </row>
    <row r="51" ht="26.25" customHeight="1">
      <c r="K51" s="6"/>
      <c r="L51" s="6"/>
      <c r="M51" s="6"/>
      <c r="N51" s="7"/>
      <c r="O51" s="7"/>
      <c r="S51" s="3"/>
      <c r="V51" s="4"/>
      <c r="W51" s="5"/>
    </row>
    <row r="52" ht="34.5" customHeight="1">
      <c r="K52" s="6"/>
      <c r="L52" s="6"/>
      <c r="M52" s="6"/>
      <c r="N52" s="7"/>
      <c r="O52" s="7"/>
      <c r="S52" s="3"/>
      <c r="V52" s="4"/>
      <c r="W52" s="5"/>
    </row>
    <row r="53">
      <c r="K53" s="6"/>
      <c r="L53" s="6"/>
      <c r="M53" s="6"/>
      <c r="N53" s="7"/>
      <c r="O53" s="7"/>
      <c r="S53" s="3"/>
      <c r="V53" s="4"/>
      <c r="W53" s="5"/>
    </row>
    <row r="54" ht="27.0" customHeight="1">
      <c r="K54" s="6"/>
      <c r="L54" s="6"/>
      <c r="M54" s="6"/>
      <c r="N54" s="7"/>
      <c r="O54" s="7"/>
      <c r="S54" s="3"/>
      <c r="V54" s="4"/>
      <c r="W54" s="5"/>
    </row>
    <row r="55">
      <c r="K55" s="6"/>
      <c r="L55" s="6"/>
      <c r="M55" s="6"/>
      <c r="N55" s="7"/>
      <c r="O55" s="7"/>
      <c r="S55" s="3"/>
      <c r="V55" s="4"/>
      <c r="W55" s="5"/>
    </row>
    <row r="56" ht="28.5" customHeight="1">
      <c r="K56" s="6"/>
      <c r="L56" s="6"/>
      <c r="M56" s="6"/>
      <c r="N56" s="7"/>
      <c r="O56" s="7"/>
      <c r="S56" s="3"/>
      <c r="V56" s="4"/>
      <c r="W56" s="5"/>
    </row>
    <row r="57" ht="37.5" customHeight="1">
      <c r="K57" s="6"/>
      <c r="L57" s="6"/>
      <c r="M57" s="6"/>
      <c r="N57" s="7"/>
      <c r="O57" s="7"/>
      <c r="S57" s="3"/>
      <c r="V57" s="4"/>
      <c r="W57" s="5"/>
    </row>
    <row r="58" ht="27.75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7"/>
      <c r="O58" s="7"/>
      <c r="S58" s="3"/>
      <c r="V58" s="4"/>
      <c r="W58" s="5"/>
    </row>
    <row r="59" ht="25.5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7"/>
      <c r="O59" s="7"/>
      <c r="S59" s="3"/>
      <c r="V59" s="4"/>
      <c r="W59" s="5"/>
    </row>
    <row r="60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7"/>
      <c r="O60" s="7"/>
      <c r="S60" s="3"/>
      <c r="V60" s="4"/>
      <c r="W60" s="5"/>
    </row>
    <row r="61" ht="25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2"/>
      <c r="O61" s="2"/>
      <c r="S61" s="3"/>
      <c r="V61" s="4"/>
      <c r="W61" s="5"/>
    </row>
    <row r="62" hidden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2"/>
      <c r="O62" s="2"/>
      <c r="S62" s="3"/>
      <c r="V62" s="4"/>
      <c r="W62" s="5"/>
    </row>
    <row r="63" hidden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2"/>
      <c r="O63" s="2"/>
      <c r="S63" s="3"/>
      <c r="V63" s="4"/>
      <c r="W63" s="5"/>
    </row>
    <row r="64" hidden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2"/>
      <c r="O64" s="2"/>
      <c r="S64" s="3"/>
      <c r="V64" s="4"/>
      <c r="W64" s="5"/>
    </row>
    <row r="65" hidden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2"/>
      <c r="O65" s="2"/>
      <c r="S65" s="3"/>
      <c r="V65" s="4"/>
      <c r="W65" s="5"/>
    </row>
    <row r="66" hidden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2"/>
      <c r="O66" s="2"/>
      <c r="S66" s="3"/>
      <c r="V66" s="4"/>
      <c r="W66" s="5"/>
    </row>
    <row r="67" hidden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2"/>
      <c r="O67" s="2"/>
      <c r="S67" s="3"/>
      <c r="V67" s="4"/>
      <c r="W67" s="5"/>
    </row>
    <row r="68" hidden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2"/>
      <c r="O68" s="2"/>
      <c r="S68" s="3"/>
      <c r="V68" s="4"/>
      <c r="W68" s="5"/>
    </row>
    <row r="69" hidden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2"/>
      <c r="O69" s="2"/>
      <c r="S69" s="3"/>
      <c r="V69" s="4"/>
      <c r="W69" s="5"/>
    </row>
    <row r="70" hidden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2"/>
      <c r="O70" s="2"/>
      <c r="S70" s="3"/>
      <c r="V70" s="4"/>
      <c r="W70" s="5"/>
    </row>
    <row r="71" hidden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2"/>
      <c r="O71" s="2"/>
      <c r="S71" s="3"/>
      <c r="V71" s="4"/>
      <c r="W71" s="5"/>
    </row>
    <row r="72" hidden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2"/>
      <c r="O72" s="2"/>
      <c r="S72" s="3"/>
      <c r="V72" s="4"/>
      <c r="W72" s="5"/>
    </row>
    <row r="73" hidden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2"/>
      <c r="O73" s="2"/>
      <c r="S73" s="3"/>
      <c r="V73" s="4"/>
      <c r="W73" s="5"/>
    </row>
    <row r="74" hidden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2"/>
      <c r="O74" s="2"/>
      <c r="S74" s="3"/>
      <c r="V74" s="4"/>
      <c r="W74" s="5"/>
    </row>
    <row r="75" hidden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2"/>
      <c r="O75" s="2"/>
      <c r="S75" s="3"/>
      <c r="V75" s="4"/>
      <c r="W75" s="5"/>
    </row>
    <row r="76" hidden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2"/>
      <c r="O76" s="2"/>
      <c r="S76" s="3"/>
      <c r="V76" s="4"/>
      <c r="W76" s="5"/>
    </row>
    <row r="77" hidden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2"/>
      <c r="O77" s="2"/>
      <c r="S77" s="3"/>
      <c r="V77" s="4"/>
      <c r="W77" s="5"/>
    </row>
    <row r="78" hidden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2"/>
      <c r="O78" s="2"/>
      <c r="S78" s="3"/>
      <c r="V78" s="4"/>
      <c r="W78" s="5"/>
    </row>
    <row r="79" hidden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2"/>
      <c r="O79" s="2"/>
      <c r="S79" s="3"/>
      <c r="V79" s="4"/>
      <c r="W79" s="5"/>
    </row>
    <row r="80" hidden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2"/>
      <c r="O80" s="2"/>
      <c r="S80" s="3"/>
      <c r="V80" s="4"/>
      <c r="W80" s="5"/>
    </row>
    <row r="81" hidden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2"/>
      <c r="O81" s="2"/>
      <c r="S81" s="3"/>
      <c r="V81" s="4"/>
      <c r="W81" s="5"/>
    </row>
    <row r="82" hidden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2"/>
      <c r="O82" s="2"/>
      <c r="S82" s="3"/>
      <c r="V82" s="4"/>
      <c r="W82" s="5"/>
    </row>
    <row r="83" hidden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2"/>
      <c r="O83" s="2"/>
      <c r="S83" s="3"/>
      <c r="V83" s="4"/>
      <c r="W83" s="5"/>
    </row>
    <row r="84" hidden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2"/>
      <c r="O84" s="2"/>
      <c r="S84" s="3"/>
      <c r="V84" s="4"/>
      <c r="W84" s="5"/>
    </row>
    <row r="85" hidden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2"/>
      <c r="O85" s="2"/>
      <c r="S85" s="3"/>
      <c r="V85" s="4"/>
      <c r="W85" s="5"/>
    </row>
    <row r="86" hidden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2"/>
      <c r="O86" s="2"/>
      <c r="S86" s="3"/>
      <c r="V86" s="4"/>
      <c r="W86" s="5"/>
    </row>
    <row r="87" hidden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2"/>
      <c r="O87" s="2"/>
      <c r="S87" s="3"/>
      <c r="V87" s="4"/>
      <c r="W87" s="5"/>
    </row>
    <row r="88" hidden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2"/>
      <c r="O88" s="2"/>
      <c r="S88" s="3"/>
      <c r="V88" s="4"/>
      <c r="W88" s="5"/>
    </row>
    <row r="89" hidden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2"/>
      <c r="O89" s="2"/>
      <c r="S89" s="3"/>
      <c r="V89" s="4"/>
      <c r="W89" s="5"/>
    </row>
    <row r="90" hidden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2"/>
      <c r="O90" s="2"/>
      <c r="S90" s="3"/>
      <c r="V90" s="4"/>
      <c r="W90" s="5"/>
    </row>
    <row r="91" hidden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2"/>
      <c r="O91" s="2"/>
      <c r="S91" s="3"/>
      <c r="V91" s="4"/>
      <c r="W91" s="5"/>
    </row>
    <row r="92" hidden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2"/>
      <c r="O92" s="2"/>
      <c r="S92" s="3"/>
      <c r="V92" s="4"/>
      <c r="W92" s="5"/>
    </row>
    <row r="93" hidden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2"/>
      <c r="O93" s="2"/>
      <c r="S93" s="3"/>
      <c r="V93" s="4"/>
      <c r="W93" s="5"/>
    </row>
    <row r="94" hidden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2"/>
      <c r="O94" s="2"/>
      <c r="S94" s="3"/>
      <c r="V94" s="4"/>
      <c r="W94" s="5"/>
    </row>
    <row r="95" hidden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2"/>
      <c r="O95" s="2"/>
      <c r="S95" s="3"/>
      <c r="V95" s="4"/>
      <c r="W95" s="5"/>
    </row>
    <row r="96" hidden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2"/>
      <c r="O96" s="2"/>
      <c r="S96" s="3"/>
      <c r="V96" s="4"/>
      <c r="W96" s="5"/>
    </row>
    <row r="97" hidden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2"/>
      <c r="O97" s="2"/>
      <c r="S97" s="3"/>
      <c r="V97" s="4"/>
      <c r="W97" s="5"/>
    </row>
    <row r="98" hidden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2"/>
      <c r="O98" s="2"/>
      <c r="S98" s="3"/>
      <c r="V98" s="4"/>
      <c r="W98" s="5"/>
    </row>
    <row r="99" hidden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2"/>
      <c r="O99" s="2"/>
      <c r="S99" s="3"/>
      <c r="V99" s="4"/>
      <c r="W99" s="5"/>
    </row>
    <row r="100" hidden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2"/>
      <c r="O100" s="2"/>
      <c r="S100" s="3"/>
      <c r="V100" s="4"/>
      <c r="W100" s="5"/>
    </row>
    <row r="101" hidden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2"/>
      <c r="O101" s="2"/>
      <c r="S101" s="3"/>
      <c r="V101" s="4"/>
      <c r="W101" s="5"/>
    </row>
    <row r="102" hidden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2"/>
      <c r="O102" s="2"/>
      <c r="S102" s="3"/>
      <c r="V102" s="4"/>
      <c r="W102" s="5"/>
    </row>
    <row r="103" hidden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2"/>
      <c r="O103" s="2"/>
      <c r="S103" s="3"/>
      <c r="V103" s="4"/>
      <c r="W103" s="5"/>
    </row>
    <row r="104" hidden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2"/>
      <c r="O104" s="2"/>
      <c r="S104" s="3"/>
      <c r="V104" s="4"/>
      <c r="W104" s="5"/>
    </row>
    <row r="105" hidden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2"/>
      <c r="O105" s="2"/>
      <c r="S105" s="3"/>
      <c r="V105" s="4"/>
      <c r="W105" s="5"/>
    </row>
    <row r="106" hidden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2"/>
      <c r="O106" s="2"/>
      <c r="S106" s="3"/>
      <c r="V106" s="4"/>
      <c r="W106" s="5"/>
    </row>
    <row r="107" hidden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2"/>
      <c r="O107" s="2"/>
      <c r="S107" s="3"/>
      <c r="V107" s="4"/>
      <c r="W107" s="5"/>
    </row>
    <row r="108" hidden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2"/>
      <c r="O108" s="2"/>
      <c r="S108" s="3"/>
      <c r="V108" s="4"/>
      <c r="W108" s="5"/>
    </row>
    <row r="109" hidden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2"/>
      <c r="O109" s="2"/>
      <c r="S109" s="3"/>
      <c r="V109" s="4"/>
      <c r="W109" s="5"/>
    </row>
    <row r="110" hidden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2"/>
      <c r="O110" s="2"/>
      <c r="S110" s="3"/>
      <c r="V110" s="4"/>
      <c r="W110" s="5"/>
    </row>
    <row r="111" hidden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2"/>
      <c r="O111" s="2"/>
      <c r="S111" s="3"/>
      <c r="V111" s="4"/>
      <c r="W111" s="5"/>
    </row>
    <row r="112" hidden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2"/>
      <c r="O112" s="2"/>
      <c r="S112" s="3"/>
      <c r="V112" s="4"/>
      <c r="W112" s="5"/>
    </row>
    <row r="113" hidden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2"/>
      <c r="O113" s="2"/>
      <c r="S113" s="3"/>
      <c r="V113" s="4"/>
      <c r="W113" s="5"/>
    </row>
    <row r="114" hidden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2"/>
      <c r="O114" s="2"/>
      <c r="S114" s="3"/>
      <c r="V114" s="4"/>
      <c r="W114" s="5"/>
    </row>
    <row r="115" hidden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2"/>
      <c r="O115" s="2"/>
      <c r="S115" s="3"/>
      <c r="V115" s="4"/>
      <c r="W115" s="5"/>
    </row>
    <row r="116" hidden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2"/>
      <c r="O116" s="2"/>
      <c r="S116" s="3"/>
      <c r="V116" s="4"/>
      <c r="W116" s="5"/>
    </row>
    <row r="117" hidden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2"/>
      <c r="O117" s="2"/>
      <c r="S117" s="3"/>
      <c r="V117" s="4"/>
      <c r="W117" s="5"/>
    </row>
    <row r="118" hidden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2"/>
      <c r="O118" s="2"/>
      <c r="S118" s="3"/>
      <c r="V118" s="4"/>
      <c r="W118" s="5"/>
    </row>
    <row r="119" hidden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2"/>
      <c r="O119" s="2"/>
      <c r="S119" s="3"/>
      <c r="V119" s="4"/>
      <c r="W119" s="5"/>
    </row>
    <row r="120" hidden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2"/>
      <c r="O120" s="2"/>
      <c r="S120" s="3"/>
      <c r="V120" s="4"/>
      <c r="W120" s="5"/>
    </row>
    <row r="121" hidden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2"/>
      <c r="O121" s="2"/>
      <c r="S121" s="3"/>
      <c r="V121" s="4"/>
      <c r="W121" s="5"/>
    </row>
    <row r="122" hidden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2"/>
      <c r="O122" s="2"/>
      <c r="S122" s="3"/>
      <c r="V122" s="4"/>
      <c r="W122" s="5"/>
    </row>
    <row r="123" hidden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2"/>
      <c r="O123" s="2"/>
      <c r="S123" s="3"/>
      <c r="V123" s="4"/>
      <c r="W123" s="5"/>
    </row>
    <row r="124" hidden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2"/>
      <c r="O124" s="2"/>
      <c r="S124" s="3"/>
      <c r="V124" s="4"/>
      <c r="W124" s="5"/>
    </row>
    <row r="125" hidden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2"/>
      <c r="O125" s="2"/>
      <c r="S125" s="3"/>
      <c r="V125" s="4"/>
      <c r="W125" s="5"/>
    </row>
    <row r="126" hidden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2"/>
      <c r="O126" s="2"/>
      <c r="S126" s="3"/>
      <c r="V126" s="4"/>
      <c r="W126" s="5"/>
    </row>
    <row r="127" hidden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2"/>
      <c r="O127" s="2"/>
      <c r="S127" s="3"/>
      <c r="V127" s="4"/>
      <c r="W127" s="5"/>
    </row>
    <row r="128" hidden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2"/>
      <c r="O128" s="2"/>
      <c r="S128" s="3"/>
      <c r="V128" s="4"/>
      <c r="W128" s="5"/>
    </row>
    <row r="129" hidden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2"/>
      <c r="O129" s="2"/>
      <c r="S129" s="3"/>
      <c r="V129" s="4"/>
      <c r="W129" s="5"/>
    </row>
    <row r="130" hidden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2"/>
      <c r="O130" s="2"/>
      <c r="S130" s="3"/>
      <c r="V130" s="4"/>
      <c r="W130" s="5"/>
    </row>
    <row r="131" hidden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2"/>
      <c r="O131" s="2"/>
      <c r="S131" s="3"/>
      <c r="V131" s="4"/>
      <c r="W131" s="5"/>
    </row>
    <row r="132" hidden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2"/>
      <c r="O132" s="2"/>
      <c r="S132" s="3"/>
      <c r="V132" s="4"/>
      <c r="W132" s="5"/>
    </row>
    <row r="133" hidden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2"/>
      <c r="O133" s="2"/>
      <c r="S133" s="3"/>
      <c r="V133" s="4"/>
      <c r="W133" s="5"/>
    </row>
    <row r="134" hidden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2"/>
      <c r="O134" s="2"/>
      <c r="S134" s="3"/>
      <c r="V134" s="4"/>
      <c r="W134" s="5"/>
    </row>
    <row r="135" hidden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2"/>
      <c r="O135" s="2"/>
      <c r="S135" s="3"/>
      <c r="V135" s="4"/>
      <c r="W135" s="5"/>
    </row>
    <row r="136" hidden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2"/>
      <c r="O136" s="2"/>
      <c r="S136" s="3"/>
      <c r="V136" s="4"/>
      <c r="W136" s="5"/>
    </row>
    <row r="137" hidden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2"/>
      <c r="O137" s="2"/>
      <c r="S137" s="3"/>
      <c r="V137" s="4"/>
      <c r="W137" s="5"/>
    </row>
    <row r="138" hidden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2"/>
      <c r="O138" s="2"/>
      <c r="S138" s="3"/>
      <c r="V138" s="4"/>
      <c r="W138" s="5"/>
    </row>
    <row r="139" hidden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2"/>
      <c r="O139" s="2"/>
      <c r="S139" s="3"/>
      <c r="V139" s="4"/>
      <c r="W139" s="5"/>
    </row>
    <row r="140" hidden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2"/>
      <c r="O140" s="2"/>
      <c r="S140" s="3"/>
      <c r="V140" s="4"/>
      <c r="W140" s="5"/>
    </row>
    <row r="141" hidden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2"/>
      <c r="O141" s="2"/>
      <c r="S141" s="3"/>
      <c r="V141" s="4"/>
      <c r="W141" s="5"/>
    </row>
    <row r="142" hidden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2"/>
      <c r="O142" s="2"/>
      <c r="S142" s="3"/>
      <c r="V142" s="4"/>
      <c r="W142" s="5"/>
    </row>
    <row r="143" hidden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2"/>
      <c r="O143" s="2"/>
      <c r="S143" s="3"/>
      <c r="V143" s="4"/>
      <c r="W143" s="5"/>
    </row>
    <row r="144" hidden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2"/>
      <c r="O144" s="2"/>
      <c r="S144" s="3"/>
      <c r="V144" s="4"/>
      <c r="W144" s="5"/>
    </row>
    <row r="145" hidden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2"/>
      <c r="O145" s="2"/>
      <c r="S145" s="3"/>
      <c r="V145" s="4"/>
      <c r="W145" s="5"/>
    </row>
    <row r="146" hidden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2"/>
      <c r="O146" s="2"/>
      <c r="S146" s="3"/>
      <c r="V146" s="4"/>
      <c r="W146" s="5"/>
    </row>
    <row r="147" hidden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2"/>
      <c r="O147" s="2"/>
      <c r="S147" s="3"/>
      <c r="V147" s="4"/>
      <c r="W147" s="5"/>
    </row>
    <row r="148" hidden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2"/>
      <c r="O148" s="2"/>
      <c r="S148" s="3"/>
      <c r="V148" s="4"/>
      <c r="W148" s="5"/>
    </row>
    <row r="149" hidden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2"/>
      <c r="O149" s="2"/>
      <c r="S149" s="3"/>
      <c r="V149" s="4"/>
      <c r="W149" s="5"/>
    </row>
    <row r="150" hidden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2"/>
      <c r="O150" s="2"/>
      <c r="S150" s="3"/>
      <c r="V150" s="4"/>
      <c r="W150" s="5"/>
    </row>
    <row r="151" hidden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2"/>
      <c r="O151" s="2"/>
      <c r="S151" s="3"/>
      <c r="V151" s="4"/>
      <c r="W151" s="5"/>
    </row>
    <row r="152" hidden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2"/>
      <c r="O152" s="2"/>
      <c r="S152" s="3"/>
      <c r="V152" s="4"/>
      <c r="W152" s="5"/>
    </row>
    <row r="153" hidden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2"/>
      <c r="O153" s="2"/>
      <c r="S153" s="3"/>
      <c r="V153" s="4"/>
      <c r="W153" s="5"/>
    </row>
    <row r="154" hidden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2"/>
      <c r="O154" s="2"/>
      <c r="S154" s="3"/>
      <c r="V154" s="4"/>
      <c r="W154" s="5"/>
    </row>
    <row r="155" hidden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2"/>
      <c r="O155" s="2"/>
      <c r="S155" s="3"/>
      <c r="V155" s="4"/>
      <c r="W155" s="5"/>
    </row>
    <row r="156" hidden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2"/>
      <c r="O156" s="2"/>
      <c r="S156" s="3"/>
      <c r="V156" s="4"/>
      <c r="W156" s="5"/>
    </row>
    <row r="157" hidden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2"/>
      <c r="O157" s="2"/>
      <c r="S157" s="3"/>
      <c r="V157" s="4"/>
      <c r="W157" s="5"/>
    </row>
    <row r="158" hidden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2"/>
      <c r="O158" s="2"/>
      <c r="S158" s="3"/>
      <c r="V158" s="4"/>
      <c r="W158" s="5"/>
    </row>
    <row r="159" hidden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2"/>
      <c r="O159" s="2"/>
      <c r="S159" s="3"/>
      <c r="V159" s="4"/>
      <c r="W159" s="5"/>
    </row>
    <row r="160" hidden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2"/>
      <c r="O160" s="2"/>
      <c r="S160" s="3"/>
      <c r="V160" s="4"/>
      <c r="W160" s="5"/>
    </row>
    <row r="161" hidden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2"/>
      <c r="O161" s="2"/>
      <c r="S161" s="3"/>
      <c r="V161" s="4"/>
      <c r="W161" s="5"/>
    </row>
    <row r="162" hidden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2"/>
      <c r="O162" s="2"/>
      <c r="S162" s="3"/>
      <c r="V162" s="4"/>
      <c r="W162" s="5"/>
    </row>
    <row r="163" hidden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2"/>
      <c r="O163" s="2"/>
      <c r="S163" s="3"/>
      <c r="V163" s="4"/>
      <c r="W163" s="5"/>
    </row>
    <row r="164" hidden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2"/>
      <c r="O164" s="2"/>
      <c r="S164" s="3"/>
      <c r="V164" s="4"/>
      <c r="W164" s="5"/>
    </row>
    <row r="165" hidden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2"/>
      <c r="O165" s="2"/>
      <c r="S165" s="3"/>
      <c r="V165" s="4"/>
      <c r="W165" s="5"/>
    </row>
    <row r="166" hidden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2"/>
      <c r="O166" s="2"/>
      <c r="S166" s="3"/>
      <c r="V166" s="4"/>
      <c r="W166" s="5"/>
    </row>
    <row r="167" hidden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2"/>
      <c r="O167" s="2"/>
      <c r="S167" s="3"/>
      <c r="V167" s="4"/>
      <c r="W167" s="5"/>
    </row>
    <row r="168" hidden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2"/>
      <c r="O168" s="2"/>
      <c r="S168" s="3"/>
      <c r="V168" s="4"/>
      <c r="W168" s="5"/>
    </row>
    <row r="169" hidden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2"/>
      <c r="O169" s="2"/>
      <c r="S169" s="3"/>
      <c r="V169" s="4"/>
      <c r="W169" s="5"/>
    </row>
    <row r="170" hidden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2"/>
      <c r="O170" s="2"/>
      <c r="S170" s="3"/>
      <c r="V170" s="4"/>
      <c r="W170" s="5"/>
    </row>
    <row r="171" hidden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2"/>
      <c r="O171" s="2"/>
      <c r="S171" s="3"/>
      <c r="V171" s="4"/>
      <c r="W171" s="5"/>
    </row>
    <row r="172" hidden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2"/>
      <c r="O172" s="2"/>
      <c r="S172" s="3"/>
      <c r="V172" s="4"/>
      <c r="W172" s="5"/>
    </row>
    <row r="173" hidden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2"/>
      <c r="O173" s="2"/>
      <c r="S173" s="3"/>
      <c r="V173" s="4"/>
      <c r="W173" s="5"/>
    </row>
    <row r="174" hidden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2"/>
      <c r="O174" s="2"/>
      <c r="S174" s="3"/>
      <c r="V174" s="4"/>
      <c r="W174" s="5"/>
    </row>
    <row r="175" hidden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2"/>
      <c r="O175" s="2"/>
      <c r="S175" s="3"/>
      <c r="V175" s="4"/>
      <c r="W175" s="5"/>
    </row>
    <row r="176" hidden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2"/>
      <c r="O176" s="2"/>
      <c r="S176" s="3"/>
      <c r="V176" s="4"/>
      <c r="W176" s="5"/>
    </row>
    <row r="177" hidden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2"/>
      <c r="O177" s="2"/>
      <c r="S177" s="3"/>
      <c r="V177" s="4"/>
      <c r="W177" s="5"/>
    </row>
    <row r="178" hidden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2"/>
      <c r="O178" s="2"/>
      <c r="S178" s="3"/>
      <c r="V178" s="4"/>
      <c r="W178" s="5"/>
    </row>
    <row r="179" hidden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2"/>
      <c r="O179" s="2"/>
      <c r="S179" s="3"/>
      <c r="V179" s="4"/>
      <c r="W179" s="5"/>
    </row>
    <row r="180" hidden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2"/>
      <c r="O180" s="2"/>
      <c r="S180" s="3"/>
      <c r="V180" s="4"/>
      <c r="W180" s="5"/>
    </row>
    <row r="181" hidden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2"/>
      <c r="O181" s="2"/>
      <c r="S181" s="3"/>
      <c r="V181" s="4"/>
      <c r="W181" s="5"/>
    </row>
    <row r="182" hidden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2"/>
      <c r="O182" s="2"/>
      <c r="S182" s="3"/>
      <c r="V182" s="4"/>
      <c r="W182" s="5"/>
    </row>
    <row r="183" hidden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2"/>
      <c r="O183" s="2"/>
      <c r="S183" s="3"/>
      <c r="V183" s="4"/>
      <c r="W183" s="5"/>
    </row>
    <row r="184" hidden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2"/>
      <c r="O184" s="2"/>
      <c r="S184" s="3"/>
      <c r="V184" s="4"/>
      <c r="W184" s="5"/>
    </row>
    <row r="185" hidden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2"/>
      <c r="O185" s="2"/>
      <c r="S185" s="3"/>
      <c r="V185" s="4"/>
      <c r="W185" s="5"/>
    </row>
    <row r="186" hidden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2"/>
      <c r="O186" s="2"/>
      <c r="S186" s="3"/>
      <c r="V186" s="4"/>
      <c r="W186" s="5"/>
    </row>
    <row r="187" hidden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2"/>
      <c r="O187" s="2"/>
      <c r="S187" s="3"/>
      <c r="V187" s="4"/>
      <c r="W187" s="5"/>
    </row>
    <row r="188" hidden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2"/>
      <c r="O188" s="2"/>
      <c r="S188" s="3"/>
      <c r="V188" s="4"/>
      <c r="W188" s="5"/>
    </row>
    <row r="189" hidden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2"/>
      <c r="O189" s="2"/>
      <c r="S189" s="3"/>
      <c r="V189" s="4"/>
      <c r="W189" s="5"/>
    </row>
    <row r="190" hidden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2"/>
      <c r="O190" s="2"/>
      <c r="S190" s="3"/>
      <c r="V190" s="4"/>
      <c r="W190" s="5"/>
    </row>
    <row r="191" hidden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2"/>
      <c r="O191" s="2"/>
      <c r="S191" s="3"/>
      <c r="V191" s="4"/>
      <c r="W191" s="5"/>
    </row>
    <row r="192" hidden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2"/>
      <c r="O192" s="2"/>
      <c r="S192" s="3"/>
      <c r="V192" s="4"/>
      <c r="W192" s="5"/>
    </row>
    <row r="193" hidden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2"/>
      <c r="O193" s="2"/>
      <c r="S193" s="3"/>
      <c r="V193" s="4"/>
      <c r="W193" s="5"/>
    </row>
    <row r="194" hidden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2"/>
      <c r="O194" s="2"/>
      <c r="S194" s="3"/>
      <c r="V194" s="4"/>
      <c r="W194" s="5"/>
    </row>
    <row r="195" hidden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2"/>
      <c r="O195" s="2"/>
      <c r="S195" s="3"/>
      <c r="V195" s="4"/>
      <c r="W195" s="5"/>
    </row>
    <row r="196" hidden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2"/>
      <c r="O196" s="2"/>
      <c r="S196" s="3"/>
      <c r="V196" s="4"/>
      <c r="W196" s="5"/>
    </row>
    <row r="197" hidden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2"/>
      <c r="O197" s="2"/>
      <c r="S197" s="3"/>
      <c r="V197" s="4"/>
      <c r="W197" s="5"/>
    </row>
    <row r="198" hidden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2"/>
      <c r="O198" s="2"/>
      <c r="S198" s="3"/>
      <c r="V198" s="4"/>
      <c r="W198" s="5"/>
    </row>
    <row r="199" hidden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2"/>
      <c r="O199" s="2"/>
      <c r="S199" s="3"/>
      <c r="V199" s="4"/>
      <c r="W199" s="5"/>
    </row>
    <row r="200" hidden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2"/>
      <c r="O200" s="2"/>
      <c r="S200" s="3"/>
      <c r="V200" s="4"/>
      <c r="W200" s="5"/>
    </row>
    <row r="201" hidden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2"/>
      <c r="O201" s="2"/>
      <c r="S201" s="3"/>
      <c r="V201" s="4"/>
      <c r="W201" s="5"/>
    </row>
    <row r="202" hidden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2"/>
      <c r="O202" s="2"/>
      <c r="S202" s="3"/>
      <c r="V202" s="4"/>
      <c r="W202" s="5"/>
    </row>
    <row r="203" hidden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2"/>
      <c r="O203" s="2"/>
      <c r="S203" s="3"/>
      <c r="V203" s="4"/>
      <c r="W203" s="5"/>
    </row>
    <row r="204" hidden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2"/>
      <c r="O204" s="2"/>
      <c r="S204" s="3"/>
      <c r="V204" s="4"/>
      <c r="W204" s="5"/>
    </row>
    <row r="205" hidden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2"/>
      <c r="O205" s="2"/>
      <c r="S205" s="3"/>
      <c r="V205" s="4"/>
      <c r="W205" s="5"/>
    </row>
    <row r="206" hidden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2"/>
      <c r="O206" s="2"/>
      <c r="S206" s="3"/>
      <c r="V206" s="4"/>
      <c r="W206" s="5"/>
    </row>
    <row r="207" hidden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2"/>
      <c r="O207" s="2"/>
      <c r="S207" s="3"/>
      <c r="V207" s="4"/>
      <c r="W207" s="5"/>
    </row>
    <row r="208" hidden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2"/>
      <c r="O208" s="2"/>
      <c r="S208" s="3"/>
      <c r="V208" s="4"/>
      <c r="W208" s="5"/>
    </row>
    <row r="209" hidden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2"/>
      <c r="O209" s="2"/>
      <c r="S209" s="3"/>
      <c r="V209" s="4"/>
      <c r="W209" s="5"/>
    </row>
    <row r="210" hidden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2"/>
      <c r="O210" s="2"/>
      <c r="S210" s="3"/>
      <c r="V210" s="4"/>
      <c r="W210" s="5"/>
    </row>
    <row r="211" hidden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2"/>
      <c r="O211" s="2"/>
      <c r="S211" s="3"/>
      <c r="V211" s="4"/>
      <c r="W211" s="5"/>
    </row>
    <row r="212" hidden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2"/>
      <c r="O212" s="2"/>
      <c r="S212" s="3"/>
      <c r="V212" s="4"/>
      <c r="W212" s="5"/>
    </row>
    <row r="213" hidden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2"/>
      <c r="O213" s="2"/>
      <c r="S213" s="3"/>
      <c r="V213" s="4"/>
      <c r="W213" s="5"/>
    </row>
    <row r="214" hidden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2"/>
      <c r="O214" s="2"/>
      <c r="S214" s="3"/>
      <c r="V214" s="4"/>
      <c r="W214" s="5"/>
    </row>
    <row r="215" hidden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2"/>
      <c r="O215" s="2"/>
      <c r="S215" s="3"/>
      <c r="V215" s="4"/>
      <c r="W215" s="5"/>
    </row>
    <row r="216" hidden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2"/>
      <c r="O216" s="2"/>
      <c r="S216" s="3"/>
      <c r="V216" s="4"/>
      <c r="W216" s="5"/>
    </row>
    <row r="217" hidden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2"/>
      <c r="O217" s="2"/>
      <c r="S217" s="3"/>
      <c r="V217" s="4"/>
      <c r="W217" s="5"/>
    </row>
    <row r="218" hidden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2"/>
      <c r="O218" s="2"/>
      <c r="S218" s="3"/>
      <c r="V218" s="4"/>
      <c r="W218" s="5"/>
    </row>
    <row r="219" hidden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2"/>
      <c r="O219" s="2"/>
      <c r="S219" s="3"/>
      <c r="V219" s="4"/>
      <c r="W219" s="5"/>
    </row>
    <row r="220" hidden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2"/>
      <c r="O220" s="2"/>
      <c r="S220" s="3"/>
      <c r="V220" s="4"/>
      <c r="W220" s="5"/>
    </row>
    <row r="221" hidden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2"/>
      <c r="O221" s="2"/>
      <c r="S221" s="3"/>
      <c r="V221" s="4"/>
      <c r="W221" s="5"/>
    </row>
    <row r="222" hidden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2"/>
      <c r="O222" s="2"/>
      <c r="S222" s="3"/>
      <c r="V222" s="4"/>
      <c r="W222" s="5"/>
    </row>
    <row r="223" hidden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2"/>
      <c r="O223" s="2"/>
      <c r="S223" s="3"/>
      <c r="V223" s="4"/>
      <c r="W223" s="5"/>
    </row>
    <row r="224" hidden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2"/>
      <c r="O224" s="2"/>
      <c r="S224" s="3"/>
      <c r="V224" s="4"/>
      <c r="W224" s="5"/>
    </row>
    <row r="225" hidden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2"/>
      <c r="O225" s="2"/>
      <c r="S225" s="3"/>
      <c r="V225" s="4"/>
      <c r="W225" s="5"/>
    </row>
    <row r="226" hidden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2"/>
      <c r="O226" s="2"/>
      <c r="S226" s="3"/>
      <c r="V226" s="4"/>
      <c r="W226" s="5"/>
    </row>
    <row r="227" hidden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2"/>
      <c r="O227" s="2"/>
      <c r="S227" s="3"/>
      <c r="V227" s="4"/>
      <c r="W227" s="5"/>
    </row>
    <row r="228" hidden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2"/>
      <c r="O228" s="2"/>
      <c r="S228" s="3"/>
      <c r="V228" s="4"/>
      <c r="W228" s="5"/>
    </row>
    <row r="229" hidden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2"/>
      <c r="O229" s="2"/>
      <c r="S229" s="3"/>
      <c r="V229" s="4"/>
      <c r="W229" s="5"/>
    </row>
    <row r="230" hidden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2"/>
      <c r="O230" s="2"/>
      <c r="S230" s="3"/>
      <c r="V230" s="4"/>
      <c r="W230" s="5"/>
    </row>
    <row r="231" hidden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2"/>
      <c r="O231" s="2"/>
      <c r="S231" s="3"/>
      <c r="V231" s="4"/>
      <c r="W231" s="5"/>
    </row>
    <row r="232" hidden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2"/>
      <c r="O232" s="2"/>
      <c r="S232" s="3"/>
      <c r="V232" s="4"/>
      <c r="W232" s="5"/>
    </row>
    <row r="233" hidden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2"/>
      <c r="O233" s="2"/>
      <c r="S233" s="3"/>
      <c r="V233" s="4"/>
      <c r="W233" s="5"/>
    </row>
    <row r="234" hidden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2"/>
      <c r="O234" s="2"/>
      <c r="S234" s="3"/>
      <c r="V234" s="4"/>
      <c r="W234" s="5"/>
    </row>
    <row r="235" hidden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2"/>
      <c r="O235" s="2"/>
      <c r="S235" s="3"/>
      <c r="V235" s="4"/>
      <c r="W235" s="5"/>
    </row>
    <row r="236" hidden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2"/>
      <c r="O236" s="2"/>
      <c r="S236" s="3"/>
      <c r="V236" s="4"/>
      <c r="W236" s="5"/>
    </row>
    <row r="237" hidden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2"/>
      <c r="O237" s="2"/>
      <c r="S237" s="3"/>
      <c r="V237" s="4"/>
      <c r="W237" s="5"/>
    </row>
    <row r="238" hidden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2"/>
      <c r="O238" s="2"/>
      <c r="S238" s="3"/>
      <c r="V238" s="4"/>
      <c r="W238" s="5"/>
    </row>
    <row r="239" hidden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2"/>
      <c r="O239" s="2"/>
      <c r="S239" s="3"/>
      <c r="V239" s="4"/>
      <c r="W239" s="5"/>
    </row>
    <row r="240" hidden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2"/>
      <c r="O240" s="2"/>
      <c r="S240" s="3"/>
      <c r="V240" s="4"/>
      <c r="W240" s="5"/>
    </row>
    <row r="241" hidden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2"/>
      <c r="O241" s="2"/>
      <c r="S241" s="3"/>
      <c r="V241" s="4"/>
      <c r="W241" s="5"/>
    </row>
    <row r="242" hidden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2"/>
      <c r="O242" s="2"/>
      <c r="S242" s="3"/>
      <c r="V242" s="4"/>
      <c r="W242" s="5"/>
    </row>
    <row r="243" hidden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2"/>
      <c r="O243" s="2"/>
      <c r="S243" s="3"/>
      <c r="V243" s="4"/>
      <c r="W243" s="5"/>
    </row>
    <row r="244" hidden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2"/>
      <c r="O244" s="2"/>
      <c r="S244" s="3"/>
      <c r="V244" s="4"/>
      <c r="W244" s="5"/>
    </row>
    <row r="245" hidden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2"/>
      <c r="O245" s="2"/>
      <c r="S245" s="3"/>
      <c r="V245" s="4"/>
      <c r="W245" s="5"/>
    </row>
    <row r="246" hidden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2"/>
      <c r="O246" s="2"/>
      <c r="S246" s="3"/>
      <c r="V246" s="4"/>
      <c r="W246" s="5"/>
    </row>
    <row r="247" hidden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2"/>
      <c r="O247" s="2"/>
      <c r="S247" s="3"/>
      <c r="V247" s="4"/>
      <c r="W247" s="5"/>
    </row>
    <row r="248" hidden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2"/>
      <c r="O248" s="2"/>
      <c r="S248" s="3"/>
      <c r="V248" s="4"/>
      <c r="W248" s="5"/>
    </row>
    <row r="249" hidden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2"/>
      <c r="O249" s="2"/>
      <c r="S249" s="3"/>
      <c r="V249" s="4"/>
      <c r="W249" s="5"/>
    </row>
    <row r="250" hidden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2"/>
      <c r="O250" s="2"/>
      <c r="S250" s="3"/>
      <c r="V250" s="4"/>
      <c r="W250" s="5"/>
    </row>
    <row r="251" hidden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2"/>
      <c r="O251" s="2"/>
      <c r="S251" s="3"/>
      <c r="V251" s="4"/>
      <c r="W251" s="5"/>
    </row>
    <row r="252" hidden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2"/>
      <c r="O252" s="2"/>
      <c r="S252" s="3"/>
      <c r="V252" s="4"/>
      <c r="W252" s="5"/>
    </row>
    <row r="253" hidden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2"/>
      <c r="O253" s="2"/>
      <c r="S253" s="3"/>
      <c r="V253" s="4"/>
      <c r="W253" s="5"/>
    </row>
    <row r="254" hidden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2"/>
      <c r="O254" s="2"/>
      <c r="S254" s="3"/>
      <c r="V254" s="4"/>
      <c r="W254" s="5"/>
    </row>
    <row r="255" hidden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2"/>
      <c r="O255" s="2"/>
      <c r="S255" s="3"/>
      <c r="V255" s="4"/>
      <c r="W255" s="5"/>
    </row>
    <row r="256" hidden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2"/>
      <c r="O256" s="2"/>
      <c r="S256" s="3"/>
      <c r="V256" s="4"/>
      <c r="W256" s="5"/>
    </row>
    <row r="257" hidden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2"/>
      <c r="O257" s="2"/>
      <c r="S257" s="3"/>
      <c r="V257" s="4"/>
      <c r="W257" s="5"/>
    </row>
    <row r="258" hidden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2"/>
      <c r="O258" s="2"/>
      <c r="S258" s="3"/>
      <c r="V258" s="4"/>
      <c r="W258" s="5"/>
    </row>
    <row r="259" hidden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2"/>
      <c r="O259" s="2"/>
      <c r="S259" s="3"/>
      <c r="V259" s="4"/>
      <c r="W259" s="5"/>
    </row>
    <row r="260" hidden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2"/>
      <c r="O260" s="2"/>
      <c r="S260" s="3"/>
      <c r="V260" s="4"/>
      <c r="W260" s="5"/>
    </row>
    <row r="261" hidden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2"/>
      <c r="O261" s="2"/>
      <c r="S261" s="3"/>
      <c r="V261" s="4"/>
      <c r="W261" s="5"/>
    </row>
    <row r="262" hidden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2"/>
      <c r="O262" s="2"/>
      <c r="S262" s="3"/>
      <c r="V262" s="4"/>
      <c r="W262" s="5"/>
    </row>
    <row r="263" hidden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2"/>
      <c r="O263" s="2"/>
      <c r="S263" s="3"/>
      <c r="V263" s="4"/>
      <c r="W263" s="5"/>
    </row>
    <row r="264" hidden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2"/>
      <c r="O264" s="2"/>
      <c r="S264" s="3"/>
      <c r="V264" s="4"/>
      <c r="W264" s="5"/>
    </row>
    <row r="265" hidden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2"/>
      <c r="O265" s="2"/>
      <c r="S265" s="3"/>
      <c r="V265" s="4"/>
      <c r="W265" s="5"/>
    </row>
    <row r="266" hidden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2"/>
      <c r="O266" s="2"/>
      <c r="S266" s="3"/>
      <c r="V266" s="4"/>
      <c r="W266" s="5"/>
    </row>
    <row r="267" hidden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2"/>
      <c r="O267" s="2"/>
      <c r="S267" s="3"/>
      <c r="V267" s="4"/>
      <c r="W267" s="5"/>
    </row>
    <row r="268" hidden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2"/>
      <c r="O268" s="2"/>
      <c r="S268" s="3"/>
      <c r="V268" s="4"/>
      <c r="W268" s="5"/>
    </row>
    <row r="269" hidden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2"/>
      <c r="O269" s="2"/>
      <c r="S269" s="3"/>
      <c r="V269" s="4"/>
      <c r="W269" s="5"/>
    </row>
    <row r="270" hidden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2"/>
      <c r="O270" s="2"/>
      <c r="S270" s="3"/>
      <c r="V270" s="4"/>
      <c r="W270" s="5"/>
    </row>
    <row r="271" hidden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2"/>
      <c r="O271" s="2"/>
      <c r="S271" s="3"/>
      <c r="V271" s="4"/>
      <c r="W271" s="5"/>
    </row>
    <row r="272" hidden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2"/>
      <c r="O272" s="2"/>
      <c r="S272" s="3"/>
      <c r="V272" s="4"/>
      <c r="W272" s="5"/>
    </row>
    <row r="273" hidden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2"/>
      <c r="O273" s="2"/>
      <c r="S273" s="3"/>
      <c r="V273" s="4"/>
      <c r="W273" s="5"/>
    </row>
    <row r="274" hidden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2"/>
      <c r="O274" s="2"/>
      <c r="S274" s="3"/>
      <c r="V274" s="4"/>
      <c r="W274" s="5"/>
    </row>
    <row r="275" hidden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2"/>
      <c r="O275" s="2"/>
      <c r="S275" s="3"/>
      <c r="V275" s="4"/>
      <c r="W275" s="5"/>
    </row>
    <row r="276" hidden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2"/>
      <c r="O276" s="2"/>
      <c r="S276" s="3"/>
      <c r="V276" s="4"/>
      <c r="W276" s="5"/>
    </row>
    <row r="277" hidden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2"/>
      <c r="O277" s="2"/>
      <c r="S277" s="3"/>
      <c r="V277" s="4"/>
      <c r="W277" s="5"/>
    </row>
    <row r="278" hidden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2"/>
      <c r="O278" s="2"/>
      <c r="S278" s="3"/>
      <c r="V278" s="4"/>
      <c r="W278" s="5"/>
    </row>
    <row r="279" hidden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2"/>
      <c r="O279" s="2"/>
      <c r="S279" s="3"/>
      <c r="V279" s="4"/>
      <c r="W279" s="5"/>
    </row>
    <row r="280" hidden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2"/>
      <c r="O280" s="2"/>
      <c r="S280" s="3"/>
      <c r="V280" s="4"/>
      <c r="W280" s="5"/>
    </row>
    <row r="281" hidden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2"/>
      <c r="O281" s="2"/>
      <c r="S281" s="3"/>
      <c r="V281" s="4"/>
      <c r="W281" s="5"/>
    </row>
    <row r="282" hidden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2"/>
      <c r="O282" s="2"/>
      <c r="S282" s="3"/>
      <c r="V282" s="4"/>
      <c r="W282" s="5"/>
    </row>
    <row r="283" hidden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2"/>
      <c r="O283" s="2"/>
      <c r="S283" s="3"/>
      <c r="V283" s="4"/>
      <c r="W283" s="5"/>
    </row>
    <row r="284" hidden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2"/>
      <c r="O284" s="2"/>
      <c r="S284" s="3"/>
      <c r="V284" s="4"/>
      <c r="W284" s="5"/>
    </row>
    <row r="285" hidden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2"/>
      <c r="O285" s="2"/>
      <c r="S285" s="3"/>
      <c r="V285" s="4"/>
      <c r="W285" s="5"/>
    </row>
    <row r="286" hidden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2"/>
      <c r="O286" s="2"/>
      <c r="S286" s="3"/>
      <c r="V286" s="4"/>
      <c r="W286" s="5"/>
    </row>
    <row r="287" hidden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2"/>
      <c r="O287" s="2"/>
      <c r="S287" s="3"/>
      <c r="V287" s="4"/>
      <c r="W287" s="5"/>
    </row>
    <row r="288" hidden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2"/>
      <c r="O288" s="2"/>
      <c r="S288" s="3"/>
      <c r="V288" s="4"/>
      <c r="W288" s="5"/>
    </row>
    <row r="289" hidden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2"/>
      <c r="O289" s="2"/>
      <c r="S289" s="3"/>
      <c r="V289" s="4"/>
      <c r="W289" s="5"/>
    </row>
    <row r="290" hidden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2"/>
      <c r="O290" s="2"/>
      <c r="S290" s="3"/>
      <c r="V290" s="4"/>
      <c r="W290" s="5"/>
    </row>
    <row r="291" hidden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2"/>
      <c r="O291" s="2"/>
      <c r="S291" s="3"/>
      <c r="V291" s="4"/>
      <c r="W291" s="5"/>
    </row>
    <row r="292" hidden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2"/>
      <c r="O292" s="2"/>
      <c r="S292" s="3"/>
      <c r="V292" s="4"/>
      <c r="W292" s="5"/>
    </row>
    <row r="293" hidden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2"/>
      <c r="O293" s="2"/>
      <c r="S293" s="3"/>
      <c r="V293" s="4"/>
      <c r="W293" s="5"/>
    </row>
    <row r="294" hidden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2"/>
      <c r="O294" s="2"/>
      <c r="S294" s="3"/>
      <c r="V294" s="4"/>
      <c r="W294" s="5"/>
    </row>
    <row r="295" hidden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2"/>
      <c r="O295" s="2"/>
      <c r="S295" s="3"/>
      <c r="V295" s="4"/>
      <c r="W295" s="5"/>
    </row>
    <row r="296" hidden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2"/>
      <c r="O296" s="2"/>
      <c r="S296" s="3"/>
      <c r="V296" s="4"/>
      <c r="W296" s="5"/>
    </row>
    <row r="297" hidden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2"/>
      <c r="O297" s="2"/>
      <c r="S297" s="3"/>
      <c r="V297" s="4"/>
      <c r="W297" s="5"/>
    </row>
    <row r="298" hidden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2"/>
      <c r="O298" s="2"/>
      <c r="S298" s="3"/>
      <c r="V298" s="4"/>
      <c r="W298" s="5"/>
    </row>
    <row r="299" hidden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2"/>
      <c r="O299" s="2"/>
      <c r="S299" s="3"/>
      <c r="V299" s="4"/>
      <c r="W299" s="5"/>
    </row>
    <row r="300" hidden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2"/>
      <c r="O300" s="2"/>
      <c r="S300" s="3"/>
      <c r="V300" s="4"/>
      <c r="W300" s="5"/>
    </row>
    <row r="301" hidden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2"/>
      <c r="O301" s="2"/>
      <c r="S301" s="3"/>
      <c r="V301" s="4"/>
      <c r="W301" s="5"/>
    </row>
    <row r="302" hidden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2"/>
      <c r="O302" s="2"/>
      <c r="S302" s="3"/>
      <c r="V302" s="4"/>
      <c r="W302" s="5"/>
    </row>
    <row r="303" hidden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2"/>
      <c r="O303" s="2"/>
      <c r="S303" s="3"/>
      <c r="V303" s="4"/>
      <c r="W303" s="5"/>
    </row>
    <row r="304" hidden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2"/>
      <c r="O304" s="2"/>
      <c r="S304" s="3"/>
      <c r="V304" s="4"/>
      <c r="W304" s="5"/>
    </row>
    <row r="305" hidden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2"/>
      <c r="O305" s="2"/>
      <c r="S305" s="3"/>
      <c r="V305" s="4"/>
      <c r="W305" s="5"/>
    </row>
    <row r="306" hidden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2"/>
      <c r="O306" s="2"/>
      <c r="S306" s="3"/>
      <c r="V306" s="4"/>
      <c r="W306" s="5"/>
    </row>
    <row r="307" hidden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2"/>
      <c r="O307" s="2"/>
      <c r="S307" s="3"/>
      <c r="V307" s="4"/>
      <c r="W307" s="5"/>
    </row>
    <row r="308" hidden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2"/>
      <c r="O308" s="2"/>
      <c r="S308" s="3"/>
      <c r="V308" s="4"/>
      <c r="W308" s="5"/>
    </row>
    <row r="309" hidden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2"/>
      <c r="O309" s="2"/>
      <c r="S309" s="3"/>
      <c r="V309" s="4"/>
      <c r="W309" s="5"/>
    </row>
    <row r="310" hidden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2"/>
      <c r="O310" s="2"/>
      <c r="S310" s="3"/>
      <c r="V310" s="4"/>
      <c r="W310" s="5"/>
    </row>
    <row r="311" hidden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2"/>
      <c r="O311" s="2"/>
      <c r="S311" s="3"/>
      <c r="V311" s="4"/>
      <c r="W311" s="5"/>
    </row>
    <row r="312" hidden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2"/>
      <c r="O312" s="2"/>
      <c r="S312" s="3"/>
      <c r="V312" s="4"/>
      <c r="W312" s="5"/>
    </row>
    <row r="313" hidden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2"/>
      <c r="O313" s="2"/>
      <c r="S313" s="3"/>
      <c r="V313" s="4"/>
      <c r="W313" s="5"/>
    </row>
    <row r="314" hidden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2"/>
      <c r="O314" s="2"/>
      <c r="S314" s="3"/>
      <c r="V314" s="4"/>
      <c r="W314" s="5"/>
    </row>
    <row r="315" hidden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2"/>
      <c r="O315" s="2"/>
      <c r="S315" s="3"/>
      <c r="V315" s="4"/>
      <c r="W315" s="5"/>
    </row>
    <row r="316" hidden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2"/>
      <c r="O316" s="2"/>
      <c r="S316" s="3"/>
      <c r="V316" s="4"/>
      <c r="W316" s="5"/>
    </row>
    <row r="317" hidden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2"/>
      <c r="O317" s="2"/>
      <c r="S317" s="3"/>
      <c r="V317" s="4"/>
      <c r="W317" s="5"/>
    </row>
    <row r="318" hidden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2"/>
      <c r="O318" s="2"/>
      <c r="S318" s="3"/>
      <c r="V318" s="4"/>
      <c r="W318" s="5"/>
    </row>
    <row r="319" hidden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2"/>
      <c r="O319" s="2"/>
      <c r="S319" s="3"/>
      <c r="V319" s="4"/>
      <c r="W319" s="5"/>
    </row>
    <row r="320" hidden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2"/>
      <c r="O320" s="2"/>
      <c r="S320" s="3"/>
      <c r="V320" s="4"/>
      <c r="W320" s="5"/>
    </row>
    <row r="321" hidden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2"/>
      <c r="O321" s="2"/>
      <c r="S321" s="3"/>
      <c r="V321" s="4"/>
      <c r="W321" s="5"/>
    </row>
    <row r="322" hidden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2"/>
      <c r="O322" s="2"/>
      <c r="S322" s="3"/>
      <c r="V322" s="4"/>
      <c r="W322" s="5"/>
    </row>
    <row r="323" hidden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2"/>
      <c r="O323" s="2"/>
      <c r="S323" s="3"/>
      <c r="V323" s="4"/>
      <c r="W323" s="5"/>
    </row>
    <row r="324" hidden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2"/>
      <c r="O324" s="2"/>
      <c r="S324" s="3"/>
      <c r="V324" s="4"/>
      <c r="W324" s="5"/>
    </row>
    <row r="325" hidden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2"/>
      <c r="O325" s="2"/>
      <c r="S325" s="3"/>
      <c r="V325" s="4"/>
      <c r="W325" s="5"/>
    </row>
    <row r="326" hidden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2"/>
      <c r="O326" s="2"/>
      <c r="S326" s="3"/>
      <c r="V326" s="4"/>
      <c r="W326" s="5"/>
    </row>
    <row r="327" hidden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2"/>
      <c r="O327" s="2"/>
      <c r="S327" s="3"/>
      <c r="V327" s="4"/>
      <c r="W327" s="5"/>
    </row>
    <row r="328" hidden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2"/>
      <c r="O328" s="2"/>
      <c r="S328" s="3"/>
      <c r="V328" s="4"/>
      <c r="W328" s="5"/>
    </row>
    <row r="329" hidden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2"/>
      <c r="O329" s="2"/>
      <c r="S329" s="3"/>
      <c r="V329" s="4"/>
      <c r="W329" s="5"/>
    </row>
    <row r="330" hidden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2"/>
      <c r="O330" s="2"/>
      <c r="S330" s="3"/>
      <c r="V330" s="4"/>
      <c r="W330" s="5"/>
    </row>
    <row r="331" hidden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2"/>
      <c r="O331" s="2"/>
      <c r="S331" s="3"/>
      <c r="V331" s="4"/>
      <c r="W331" s="5"/>
    </row>
    <row r="332" hidden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2"/>
      <c r="O332" s="2"/>
      <c r="S332" s="3"/>
      <c r="V332" s="4"/>
      <c r="W332" s="5"/>
    </row>
    <row r="333" hidden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2"/>
      <c r="O333" s="2"/>
      <c r="S333" s="3"/>
      <c r="V333" s="4"/>
      <c r="W333" s="5"/>
    </row>
    <row r="334" hidden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2"/>
      <c r="O334" s="2"/>
      <c r="S334" s="3"/>
      <c r="V334" s="4"/>
      <c r="W334" s="5"/>
    </row>
    <row r="335" hidden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2"/>
      <c r="O335" s="2"/>
      <c r="S335" s="3"/>
      <c r="V335" s="4"/>
      <c r="W335" s="5"/>
    </row>
    <row r="336" hidden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2"/>
      <c r="O336" s="2"/>
      <c r="S336" s="3"/>
      <c r="V336" s="4"/>
      <c r="W336" s="5"/>
    </row>
    <row r="337" hidden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2"/>
      <c r="O337" s="2"/>
      <c r="S337" s="3"/>
      <c r="V337" s="4"/>
      <c r="W337" s="5"/>
    </row>
    <row r="338" hidden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2"/>
      <c r="O338" s="2"/>
      <c r="S338" s="3"/>
      <c r="V338" s="4"/>
      <c r="W338" s="5"/>
    </row>
    <row r="339" hidden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2"/>
      <c r="O339" s="2"/>
      <c r="S339" s="3"/>
      <c r="V339" s="4"/>
      <c r="W339" s="5"/>
    </row>
    <row r="340" hidden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2"/>
      <c r="O340" s="2"/>
      <c r="S340" s="3"/>
      <c r="V340" s="4"/>
      <c r="W340" s="5"/>
    </row>
    <row r="341" hidden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2"/>
      <c r="O341" s="2"/>
      <c r="S341" s="3"/>
      <c r="V341" s="4"/>
      <c r="W341" s="5"/>
    </row>
    <row r="342" hidden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2"/>
      <c r="O342" s="2"/>
      <c r="S342" s="3"/>
      <c r="V342" s="4"/>
      <c r="W342" s="5"/>
    </row>
    <row r="343" hidden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2"/>
      <c r="O343" s="2"/>
      <c r="S343" s="3"/>
      <c r="V343" s="4"/>
      <c r="W343" s="5"/>
    </row>
    <row r="344" hidden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2"/>
      <c r="O344" s="2"/>
      <c r="S344" s="3"/>
      <c r="V344" s="4"/>
      <c r="W344" s="5"/>
    </row>
    <row r="345" hidden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2"/>
      <c r="O345" s="2"/>
      <c r="S345" s="3"/>
      <c r="V345" s="4"/>
      <c r="W345" s="5"/>
    </row>
    <row r="346" hidden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2"/>
      <c r="O346" s="2"/>
      <c r="S346" s="3"/>
      <c r="V346" s="4"/>
      <c r="W346" s="5"/>
    </row>
    <row r="347" hidden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2"/>
      <c r="O347" s="2"/>
      <c r="S347" s="3"/>
      <c r="V347" s="4"/>
      <c r="W347" s="5"/>
    </row>
    <row r="348" hidden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2"/>
      <c r="O348" s="2"/>
      <c r="S348" s="3"/>
      <c r="V348" s="4"/>
      <c r="W348" s="5"/>
    </row>
    <row r="349" hidden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2"/>
      <c r="O349" s="2"/>
      <c r="S349" s="3"/>
      <c r="V349" s="4"/>
      <c r="W349" s="5"/>
    </row>
    <row r="350" hidden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2"/>
      <c r="O350" s="2"/>
      <c r="S350" s="3"/>
      <c r="V350" s="4"/>
      <c r="W350" s="5"/>
    </row>
    <row r="351" hidden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2"/>
      <c r="O351" s="2"/>
      <c r="S351" s="3"/>
      <c r="V351" s="4"/>
      <c r="W351" s="5"/>
    </row>
    <row r="352" hidden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2"/>
      <c r="O352" s="2"/>
      <c r="S352" s="3"/>
      <c r="V352" s="4"/>
      <c r="W352" s="5"/>
    </row>
    <row r="353" hidden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2"/>
      <c r="O353" s="2"/>
      <c r="S353" s="3"/>
      <c r="V353" s="4"/>
      <c r="W353" s="5"/>
    </row>
    <row r="354" hidden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2"/>
      <c r="O354" s="2"/>
      <c r="S354" s="3"/>
      <c r="V354" s="4"/>
      <c r="W354" s="5"/>
    </row>
    <row r="355" hidden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2"/>
      <c r="O355" s="2"/>
      <c r="S355" s="3"/>
      <c r="V355" s="4"/>
      <c r="W355" s="5"/>
    </row>
    <row r="356" hidden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2"/>
      <c r="O356" s="2"/>
      <c r="S356" s="3"/>
      <c r="V356" s="4"/>
      <c r="W356" s="5"/>
    </row>
    <row r="357" hidden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2"/>
      <c r="O357" s="2"/>
      <c r="S357" s="3"/>
      <c r="V357" s="4"/>
      <c r="W357" s="5"/>
    </row>
    <row r="358" hidden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2"/>
      <c r="O358" s="2"/>
      <c r="S358" s="3"/>
      <c r="V358" s="4"/>
      <c r="W358" s="5"/>
    </row>
    <row r="359" hidden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2"/>
      <c r="O359" s="2"/>
      <c r="S359" s="3"/>
      <c r="V359" s="4"/>
      <c r="W359" s="5"/>
    </row>
    <row r="360" hidden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2"/>
      <c r="O360" s="2"/>
      <c r="S360" s="3"/>
      <c r="V360" s="4"/>
      <c r="W360" s="5"/>
    </row>
    <row r="361" hidden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2"/>
      <c r="O361" s="2"/>
      <c r="S361" s="3"/>
      <c r="V361" s="4"/>
      <c r="W361" s="5"/>
    </row>
    <row r="362" hidden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2"/>
      <c r="O362" s="2"/>
      <c r="S362" s="3"/>
      <c r="V362" s="4"/>
      <c r="W362" s="5"/>
    </row>
    <row r="363" hidden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2"/>
      <c r="O363" s="2"/>
      <c r="S363" s="3"/>
      <c r="V363" s="4"/>
      <c r="W363" s="5"/>
    </row>
    <row r="364" hidden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2"/>
      <c r="O364" s="2"/>
      <c r="S364" s="3"/>
      <c r="V364" s="4"/>
      <c r="W364" s="5"/>
    </row>
    <row r="365" hidden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2"/>
      <c r="O365" s="2"/>
      <c r="S365" s="3"/>
      <c r="V365" s="4"/>
      <c r="W365" s="5"/>
    </row>
    <row r="366" hidden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2"/>
      <c r="O366" s="2"/>
      <c r="S366" s="3"/>
      <c r="V366" s="4"/>
      <c r="W366" s="5"/>
    </row>
    <row r="367" hidden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2"/>
      <c r="O367" s="2"/>
      <c r="S367" s="3"/>
      <c r="V367" s="4"/>
      <c r="W367" s="5"/>
    </row>
    <row r="368" hidden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2"/>
      <c r="O368" s="2"/>
      <c r="S368" s="3"/>
      <c r="V368" s="4"/>
      <c r="W368" s="5"/>
    </row>
    <row r="369" hidden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2"/>
      <c r="O369" s="2"/>
      <c r="S369" s="3"/>
      <c r="V369" s="4"/>
      <c r="W369" s="5"/>
    </row>
    <row r="370" hidden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2"/>
      <c r="O370" s="2"/>
      <c r="S370" s="3"/>
      <c r="V370" s="4"/>
      <c r="W370" s="5"/>
    </row>
    <row r="371" hidden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2"/>
      <c r="O371" s="2"/>
      <c r="S371" s="3"/>
      <c r="V371" s="4"/>
      <c r="W371" s="5"/>
    </row>
    <row r="372" hidden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2"/>
      <c r="O372" s="2"/>
      <c r="S372" s="3"/>
      <c r="V372" s="4"/>
      <c r="W372" s="5"/>
    </row>
    <row r="373" hidden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2"/>
      <c r="O373" s="2"/>
      <c r="S373" s="3"/>
      <c r="V373" s="4"/>
      <c r="W373" s="5"/>
    </row>
    <row r="374" hidden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2"/>
      <c r="O374" s="2"/>
      <c r="S374" s="3"/>
      <c r="V374" s="4"/>
      <c r="W374" s="5"/>
    </row>
    <row r="375" hidden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2"/>
      <c r="O375" s="2"/>
      <c r="S375" s="3"/>
      <c r="V375" s="4"/>
      <c r="W375" s="5"/>
    </row>
    <row r="376" hidden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2"/>
      <c r="O376" s="2"/>
      <c r="S376" s="3"/>
      <c r="V376" s="4"/>
      <c r="W376" s="5"/>
    </row>
    <row r="377" hidden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2"/>
      <c r="O377" s="2"/>
      <c r="S377" s="3"/>
      <c r="V377" s="4"/>
      <c r="W377" s="5"/>
    </row>
    <row r="378" hidden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2"/>
      <c r="O378" s="2"/>
      <c r="S378" s="3"/>
      <c r="V378" s="4"/>
      <c r="W378" s="5"/>
    </row>
    <row r="379" hidden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2"/>
      <c r="O379" s="2"/>
      <c r="S379" s="3"/>
      <c r="V379" s="4"/>
      <c r="W379" s="5"/>
    </row>
    <row r="380" hidden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2"/>
      <c r="O380" s="2"/>
      <c r="S380" s="3"/>
      <c r="V380" s="4"/>
      <c r="W380" s="5"/>
    </row>
    <row r="381" hidden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2"/>
      <c r="O381" s="2"/>
      <c r="S381" s="3"/>
      <c r="V381" s="4"/>
      <c r="W381" s="5"/>
    </row>
    <row r="382" hidden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2"/>
      <c r="O382" s="2"/>
      <c r="S382" s="3"/>
      <c r="V382" s="4"/>
      <c r="W382" s="5"/>
    </row>
    <row r="383" hidden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2"/>
      <c r="O383" s="2"/>
      <c r="S383" s="3"/>
      <c r="V383" s="4"/>
      <c r="W383" s="5"/>
    </row>
    <row r="384" hidden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2"/>
      <c r="O384" s="2"/>
      <c r="S384" s="3"/>
      <c r="V384" s="4"/>
      <c r="W384" s="5"/>
    </row>
    <row r="385" hidden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2"/>
      <c r="O385" s="2"/>
      <c r="S385" s="3"/>
      <c r="V385" s="4"/>
      <c r="W385" s="5"/>
    </row>
    <row r="386" hidden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2"/>
      <c r="O386" s="2"/>
      <c r="S386" s="3"/>
      <c r="V386" s="4"/>
      <c r="W386" s="5"/>
    </row>
    <row r="387" hidden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2"/>
      <c r="O387" s="2"/>
      <c r="S387" s="3"/>
      <c r="V387" s="4"/>
      <c r="W387" s="5"/>
    </row>
    <row r="388" hidden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2"/>
      <c r="O388" s="2"/>
      <c r="S388" s="3"/>
      <c r="V388" s="4"/>
      <c r="W388" s="5"/>
    </row>
    <row r="389" hidden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2"/>
      <c r="O389" s="2"/>
      <c r="S389" s="3"/>
      <c r="V389" s="4"/>
      <c r="W389" s="5"/>
    </row>
    <row r="390" hidden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2"/>
      <c r="O390" s="2"/>
      <c r="S390" s="3"/>
      <c r="V390" s="4"/>
      <c r="W390" s="5"/>
    </row>
    <row r="391" hidden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2"/>
      <c r="O391" s="2"/>
      <c r="S391" s="3"/>
      <c r="V391" s="4"/>
      <c r="W391" s="5"/>
    </row>
    <row r="392" hidden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2"/>
      <c r="O392" s="2"/>
      <c r="S392" s="3"/>
      <c r="V392" s="4"/>
      <c r="W392" s="5"/>
    </row>
    <row r="393" hidden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2"/>
      <c r="O393" s="2"/>
      <c r="S393" s="3"/>
      <c r="V393" s="4"/>
      <c r="W393" s="5"/>
    </row>
    <row r="394" hidden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2"/>
      <c r="O394" s="2"/>
      <c r="S394" s="3"/>
      <c r="V394" s="4"/>
      <c r="W394" s="5"/>
    </row>
    <row r="395" hidden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2"/>
      <c r="O395" s="2"/>
      <c r="S395" s="3"/>
      <c r="V395" s="4"/>
      <c r="W395" s="5"/>
    </row>
    <row r="396" hidden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2"/>
      <c r="O396" s="2"/>
      <c r="S396" s="3"/>
      <c r="V396" s="4"/>
      <c r="W396" s="5"/>
    </row>
    <row r="397" hidden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2"/>
      <c r="O397" s="2"/>
      <c r="S397" s="3"/>
      <c r="V397" s="4"/>
      <c r="W397" s="5"/>
    </row>
    <row r="398" hidden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2"/>
      <c r="O398" s="2"/>
      <c r="S398" s="3"/>
      <c r="V398" s="4"/>
      <c r="W398" s="5"/>
    </row>
    <row r="399" hidden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2"/>
      <c r="O399" s="2"/>
      <c r="S399" s="3"/>
      <c r="V399" s="4"/>
      <c r="W399" s="5"/>
    </row>
    <row r="400" hidden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2"/>
      <c r="O400" s="2"/>
      <c r="S400" s="3"/>
      <c r="V400" s="4"/>
      <c r="W400" s="5"/>
    </row>
    <row r="401" hidden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2"/>
      <c r="O401" s="2"/>
      <c r="S401" s="3"/>
      <c r="V401" s="4"/>
      <c r="W401" s="5"/>
    </row>
    <row r="402" hidden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2"/>
      <c r="O402" s="2"/>
      <c r="S402" s="3"/>
      <c r="V402" s="4"/>
      <c r="W402" s="5"/>
    </row>
    <row r="403" hidden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2"/>
      <c r="O403" s="2"/>
      <c r="S403" s="3"/>
      <c r="V403" s="4"/>
      <c r="W403" s="5"/>
    </row>
    <row r="404" hidden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2"/>
      <c r="O404" s="2"/>
      <c r="S404" s="3"/>
      <c r="V404" s="4"/>
      <c r="W404" s="5"/>
    </row>
    <row r="405" hidden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2"/>
      <c r="O405" s="2"/>
      <c r="S405" s="3"/>
      <c r="V405" s="4"/>
      <c r="W405" s="5"/>
    </row>
    <row r="406" hidden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2"/>
      <c r="O406" s="2"/>
      <c r="S406" s="3"/>
      <c r="V406" s="4"/>
      <c r="W406" s="5"/>
    </row>
    <row r="407" hidden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2"/>
      <c r="O407" s="2"/>
      <c r="S407" s="3"/>
      <c r="V407" s="4"/>
      <c r="W407" s="5"/>
    </row>
    <row r="408" hidden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2"/>
      <c r="O408" s="2"/>
      <c r="S408" s="3"/>
      <c r="V408" s="4"/>
      <c r="W408" s="5"/>
    </row>
    <row r="409" hidden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2"/>
      <c r="O409" s="2"/>
      <c r="S409" s="3"/>
      <c r="V409" s="4"/>
      <c r="W409" s="5"/>
    </row>
    <row r="410" hidden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2"/>
      <c r="O410" s="2"/>
      <c r="S410" s="3"/>
      <c r="V410" s="4"/>
      <c r="W410" s="5"/>
    </row>
    <row r="411" hidden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2"/>
      <c r="O411" s="2"/>
      <c r="S411" s="3"/>
      <c r="V411" s="4"/>
      <c r="W411" s="5"/>
    </row>
    <row r="412" hidden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2"/>
      <c r="O412" s="2"/>
      <c r="S412" s="3"/>
      <c r="V412" s="4"/>
      <c r="W412" s="5"/>
    </row>
    <row r="413" hidden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2"/>
      <c r="O413" s="2"/>
      <c r="S413" s="3"/>
      <c r="V413" s="4"/>
      <c r="W413" s="5"/>
    </row>
    <row r="414" hidden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2"/>
      <c r="O414" s="2"/>
      <c r="S414" s="3"/>
      <c r="V414" s="4"/>
      <c r="W414" s="5"/>
    </row>
    <row r="415" hidden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2"/>
      <c r="O415" s="2"/>
      <c r="S415" s="3"/>
      <c r="V415" s="4"/>
      <c r="W415" s="5"/>
    </row>
    <row r="416" hidden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2"/>
      <c r="O416" s="2"/>
      <c r="S416" s="3"/>
      <c r="V416" s="4"/>
      <c r="W416" s="5"/>
    </row>
    <row r="417" hidden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2"/>
      <c r="O417" s="2"/>
      <c r="S417" s="3"/>
      <c r="V417" s="4"/>
      <c r="W417" s="5"/>
    </row>
    <row r="418" hidden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2"/>
      <c r="O418" s="2"/>
      <c r="S418" s="3"/>
      <c r="V418" s="4"/>
      <c r="W418" s="5"/>
    </row>
    <row r="419" hidden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2"/>
      <c r="O419" s="2"/>
      <c r="S419" s="3"/>
      <c r="V419" s="4"/>
      <c r="W419" s="5"/>
    </row>
    <row r="420" hidden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2"/>
      <c r="O420" s="2"/>
      <c r="S420" s="3"/>
      <c r="V420" s="4"/>
      <c r="W420" s="5"/>
    </row>
    <row r="421" hidden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2"/>
      <c r="O421" s="2"/>
      <c r="S421" s="3"/>
      <c r="V421" s="4"/>
      <c r="W421" s="5"/>
    </row>
    <row r="422" hidden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2"/>
      <c r="O422" s="2"/>
      <c r="S422" s="3"/>
      <c r="V422" s="4"/>
      <c r="W422" s="5"/>
    </row>
    <row r="423" hidden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2"/>
      <c r="O423" s="2"/>
      <c r="S423" s="3"/>
      <c r="V423" s="4"/>
      <c r="W423" s="5"/>
    </row>
    <row r="424" hidden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2"/>
      <c r="O424" s="2"/>
      <c r="S424" s="3"/>
      <c r="V424" s="4"/>
      <c r="W424" s="5"/>
    </row>
    <row r="425" hidden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2"/>
      <c r="O425" s="2"/>
      <c r="S425" s="3"/>
      <c r="V425" s="4"/>
      <c r="W425" s="5"/>
    </row>
    <row r="426" hidden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2"/>
      <c r="O426" s="2"/>
      <c r="S426" s="3"/>
      <c r="V426" s="4"/>
      <c r="W426" s="5"/>
    </row>
    <row r="427" hidden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2"/>
      <c r="O427" s="2"/>
      <c r="S427" s="3"/>
      <c r="V427" s="4"/>
      <c r="W427" s="5"/>
    </row>
    <row r="428" hidden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2"/>
      <c r="O428" s="2"/>
      <c r="S428" s="3"/>
      <c r="V428" s="4"/>
      <c r="W428" s="5"/>
    </row>
    <row r="429" hidden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2"/>
      <c r="O429" s="2"/>
      <c r="S429" s="3"/>
      <c r="V429" s="4"/>
      <c r="W429" s="5"/>
    </row>
    <row r="430" hidden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2"/>
      <c r="O430" s="2"/>
      <c r="S430" s="3"/>
      <c r="V430" s="4"/>
      <c r="W430" s="5"/>
    </row>
    <row r="431" hidden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2"/>
      <c r="O431" s="2"/>
      <c r="S431" s="3"/>
      <c r="V431" s="4"/>
      <c r="W431" s="5"/>
    </row>
    <row r="432" hidden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2"/>
      <c r="O432" s="2"/>
      <c r="S432" s="3"/>
      <c r="V432" s="4"/>
      <c r="W432" s="5"/>
    </row>
    <row r="433" hidden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2"/>
      <c r="O433" s="2"/>
      <c r="S433" s="3"/>
      <c r="V433" s="4"/>
      <c r="W433" s="5"/>
    </row>
    <row r="434" hidden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2"/>
      <c r="O434" s="2"/>
      <c r="S434" s="3"/>
      <c r="V434" s="4"/>
      <c r="W434" s="5"/>
    </row>
    <row r="435" hidden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2"/>
      <c r="O435" s="2"/>
      <c r="S435" s="3"/>
      <c r="V435" s="4"/>
      <c r="W435" s="5"/>
    </row>
    <row r="436" hidden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2"/>
      <c r="O436" s="2"/>
      <c r="S436" s="3"/>
      <c r="V436" s="4"/>
      <c r="W436" s="5"/>
    </row>
    <row r="437" hidden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2"/>
      <c r="O437" s="2"/>
      <c r="S437" s="3"/>
      <c r="V437" s="4"/>
      <c r="W437" s="5"/>
    </row>
    <row r="438" hidden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2"/>
      <c r="O438" s="2"/>
      <c r="S438" s="3"/>
      <c r="V438" s="4"/>
      <c r="W438" s="5"/>
    </row>
    <row r="439" hidden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2"/>
      <c r="O439" s="2"/>
      <c r="S439" s="3"/>
      <c r="V439" s="4"/>
      <c r="W439" s="5"/>
    </row>
    <row r="440" hidden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2"/>
      <c r="O440" s="2"/>
      <c r="S440" s="3"/>
      <c r="V440" s="4"/>
      <c r="W440" s="5"/>
    </row>
    <row r="441" hidden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2"/>
      <c r="O441" s="2"/>
      <c r="S441" s="3"/>
      <c r="V441" s="4"/>
      <c r="W441" s="5"/>
    </row>
    <row r="442" hidden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2"/>
      <c r="O442" s="2"/>
      <c r="S442" s="3"/>
      <c r="V442" s="4"/>
      <c r="W442" s="5"/>
    </row>
    <row r="443" hidden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2"/>
      <c r="O443" s="2"/>
      <c r="S443" s="3"/>
      <c r="V443" s="4"/>
      <c r="W443" s="5"/>
    </row>
    <row r="444" hidden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2"/>
      <c r="O444" s="2"/>
      <c r="S444" s="3"/>
      <c r="V444" s="4"/>
      <c r="W444" s="5"/>
    </row>
    <row r="445" hidden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2"/>
      <c r="O445" s="2"/>
      <c r="S445" s="3"/>
      <c r="V445" s="4"/>
      <c r="W445" s="5"/>
    </row>
    <row r="446" hidden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2"/>
      <c r="O446" s="2"/>
      <c r="S446" s="3"/>
      <c r="V446" s="4"/>
      <c r="W446" s="5"/>
    </row>
    <row r="447" hidden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2"/>
      <c r="O447" s="2"/>
      <c r="S447" s="3"/>
      <c r="V447" s="4"/>
      <c r="W447" s="5"/>
    </row>
    <row r="448" hidden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2"/>
      <c r="O448" s="2"/>
      <c r="S448" s="3"/>
      <c r="V448" s="4"/>
      <c r="W448" s="5"/>
    </row>
    <row r="449" hidden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2"/>
      <c r="O449" s="2"/>
      <c r="S449" s="3"/>
      <c r="V449" s="4"/>
      <c r="W449" s="5"/>
    </row>
    <row r="450" hidden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2"/>
      <c r="O450" s="2"/>
      <c r="S450" s="3"/>
      <c r="V450" s="4"/>
      <c r="W450" s="5"/>
    </row>
    <row r="451" hidden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2"/>
      <c r="O451" s="2"/>
      <c r="S451" s="3"/>
      <c r="V451" s="4"/>
      <c r="W451" s="5"/>
    </row>
    <row r="452" hidden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2"/>
      <c r="O452" s="2"/>
      <c r="S452" s="3"/>
      <c r="V452" s="4"/>
      <c r="W452" s="5"/>
    </row>
    <row r="453" hidden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2"/>
      <c r="O453" s="2"/>
      <c r="S453" s="3"/>
      <c r="V453" s="4"/>
      <c r="W453" s="5"/>
    </row>
    <row r="454" hidden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2"/>
      <c r="O454" s="2"/>
      <c r="S454" s="3"/>
      <c r="V454" s="4"/>
      <c r="W454" s="5"/>
    </row>
    <row r="455" hidden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2"/>
      <c r="O455" s="2"/>
      <c r="S455" s="3"/>
      <c r="V455" s="4"/>
      <c r="W455" s="5"/>
    </row>
    <row r="456" hidden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2"/>
      <c r="O456" s="2"/>
      <c r="S456" s="3"/>
      <c r="V456" s="4"/>
      <c r="W456" s="5"/>
    </row>
    <row r="457" hidden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2"/>
      <c r="O457" s="2"/>
      <c r="S457" s="3"/>
      <c r="V457" s="4"/>
      <c r="W457" s="5"/>
    </row>
    <row r="458" hidden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2"/>
      <c r="O458" s="2"/>
      <c r="S458" s="3"/>
      <c r="V458" s="4"/>
      <c r="W458" s="5"/>
    </row>
    <row r="459" hidden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2"/>
      <c r="O459" s="2"/>
      <c r="S459" s="3"/>
      <c r="V459" s="4"/>
      <c r="W459" s="5"/>
    </row>
    <row r="460" hidden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2"/>
      <c r="O460" s="2"/>
      <c r="S460" s="3"/>
      <c r="V460" s="4"/>
      <c r="W460" s="5"/>
    </row>
    <row r="461" hidden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2"/>
      <c r="O461" s="2"/>
      <c r="S461" s="3"/>
      <c r="V461" s="4"/>
      <c r="W461" s="5"/>
    </row>
    <row r="462" hidden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2"/>
      <c r="O462" s="2"/>
      <c r="S462" s="3"/>
      <c r="V462" s="4"/>
      <c r="W462" s="5"/>
    </row>
    <row r="463" hidden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2"/>
      <c r="O463" s="2"/>
      <c r="S463" s="3"/>
      <c r="V463" s="4"/>
      <c r="W463" s="5"/>
    </row>
    <row r="464" hidden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2"/>
      <c r="O464" s="2"/>
      <c r="S464" s="3"/>
      <c r="V464" s="4"/>
      <c r="W464" s="5"/>
    </row>
    <row r="465" hidden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2"/>
      <c r="O465" s="2"/>
      <c r="S465" s="3"/>
      <c r="V465" s="4"/>
      <c r="W465" s="5"/>
    </row>
    <row r="466" hidden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2"/>
      <c r="O466" s="2"/>
      <c r="S466" s="3"/>
      <c r="V466" s="4"/>
      <c r="W466" s="5"/>
    </row>
    <row r="467" hidden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2"/>
      <c r="O467" s="2"/>
      <c r="S467" s="3"/>
      <c r="V467" s="4"/>
      <c r="W467" s="5"/>
    </row>
    <row r="468" hidden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2"/>
      <c r="O468" s="2"/>
      <c r="S468" s="3"/>
      <c r="V468" s="4"/>
      <c r="W468" s="5"/>
    </row>
    <row r="469" hidden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2"/>
      <c r="O469" s="2"/>
      <c r="S469" s="3"/>
      <c r="V469" s="4"/>
      <c r="W469" s="5"/>
    </row>
    <row r="470" hidden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2"/>
      <c r="O470" s="2"/>
      <c r="S470" s="3"/>
      <c r="V470" s="4"/>
      <c r="W470" s="5"/>
    </row>
    <row r="471" hidden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2"/>
      <c r="O471" s="2"/>
      <c r="S471" s="3"/>
      <c r="V471" s="4"/>
      <c r="W471" s="5"/>
    </row>
    <row r="472" hidden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2"/>
      <c r="O472" s="2"/>
      <c r="S472" s="3"/>
      <c r="V472" s="4"/>
      <c r="W472" s="5"/>
    </row>
    <row r="473" hidden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2"/>
      <c r="O473" s="2"/>
      <c r="S473" s="3"/>
      <c r="V473" s="4"/>
      <c r="W473" s="5"/>
    </row>
    <row r="474" hidden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2"/>
      <c r="O474" s="2"/>
      <c r="S474" s="3"/>
      <c r="V474" s="4"/>
      <c r="W474" s="5"/>
    </row>
    <row r="475" hidden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2"/>
      <c r="O475" s="2"/>
      <c r="S475" s="3"/>
      <c r="V475" s="4"/>
      <c r="W475" s="5"/>
    </row>
    <row r="476" hidden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2"/>
      <c r="O476" s="2"/>
      <c r="S476" s="3"/>
      <c r="V476" s="4"/>
      <c r="W476" s="5"/>
    </row>
    <row r="477" hidden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2"/>
      <c r="O477" s="2"/>
      <c r="S477" s="3"/>
      <c r="V477" s="4"/>
      <c r="W477" s="5"/>
    </row>
    <row r="478" hidden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2"/>
      <c r="O478" s="2"/>
      <c r="S478" s="3"/>
      <c r="V478" s="4"/>
      <c r="W478" s="5"/>
    </row>
    <row r="479" hidden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2"/>
      <c r="O479" s="2"/>
      <c r="S479" s="3"/>
      <c r="V479" s="4"/>
      <c r="W479" s="5"/>
    </row>
    <row r="480" hidden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2"/>
      <c r="O480" s="2"/>
      <c r="S480" s="3"/>
      <c r="V480" s="4"/>
      <c r="W480" s="5"/>
    </row>
    <row r="481" hidden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2"/>
      <c r="O481" s="2"/>
      <c r="S481" s="3"/>
      <c r="V481" s="4"/>
      <c r="W481" s="5"/>
    </row>
    <row r="482" hidden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2"/>
      <c r="O482" s="2"/>
      <c r="S482" s="3"/>
      <c r="V482" s="4"/>
      <c r="W482" s="5"/>
    </row>
    <row r="483" hidden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2"/>
      <c r="O483" s="2"/>
      <c r="S483" s="3"/>
      <c r="V483" s="4"/>
      <c r="W483" s="5"/>
    </row>
    <row r="484" hidden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2"/>
      <c r="O484" s="2"/>
      <c r="S484" s="3"/>
      <c r="V484" s="4"/>
      <c r="W484" s="5"/>
    </row>
    <row r="485" hidden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2"/>
      <c r="O485" s="2"/>
      <c r="S485" s="3"/>
      <c r="V485" s="4"/>
      <c r="W485" s="5"/>
    </row>
    <row r="486" hidden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2"/>
      <c r="O486" s="2"/>
      <c r="S486" s="3"/>
      <c r="V486" s="4"/>
      <c r="W486" s="5"/>
    </row>
    <row r="487" hidden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2"/>
      <c r="O487" s="2"/>
      <c r="S487" s="3"/>
      <c r="V487" s="4"/>
      <c r="W487" s="5"/>
    </row>
    <row r="488" hidden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2"/>
      <c r="O488" s="2"/>
      <c r="S488" s="3"/>
      <c r="V488" s="4"/>
      <c r="W488" s="5"/>
    </row>
    <row r="489" hidden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2"/>
      <c r="O489" s="2"/>
      <c r="S489" s="3"/>
      <c r="V489" s="4"/>
      <c r="W489" s="5"/>
    </row>
    <row r="490" hidden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2"/>
      <c r="O490" s="2"/>
      <c r="S490" s="3"/>
      <c r="V490" s="4"/>
      <c r="W490" s="5"/>
    </row>
    <row r="491" hidden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2"/>
      <c r="O491" s="2"/>
      <c r="S491" s="3"/>
      <c r="V491" s="4"/>
      <c r="W491" s="5"/>
    </row>
    <row r="492" hidden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2"/>
      <c r="O492" s="2"/>
      <c r="S492" s="3"/>
      <c r="V492" s="4"/>
      <c r="W492" s="5"/>
    </row>
    <row r="493" hidden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2"/>
      <c r="O493" s="2"/>
      <c r="S493" s="3"/>
      <c r="V493" s="4"/>
      <c r="W493" s="5"/>
    </row>
    <row r="494" hidden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2"/>
      <c r="O494" s="2"/>
      <c r="S494" s="3"/>
      <c r="V494" s="4"/>
      <c r="W494" s="5"/>
    </row>
    <row r="495" hidden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2"/>
      <c r="O495" s="2"/>
      <c r="S495" s="3"/>
      <c r="V495" s="4"/>
      <c r="W495" s="5"/>
    </row>
    <row r="496" hidden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2"/>
      <c r="O496" s="2"/>
      <c r="S496" s="3"/>
      <c r="V496" s="4"/>
      <c r="W496" s="5"/>
    </row>
    <row r="497" hidden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2"/>
      <c r="O497" s="2"/>
      <c r="S497" s="3"/>
      <c r="V497" s="4"/>
      <c r="W497" s="5"/>
    </row>
    <row r="498" hidden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2"/>
      <c r="O498" s="2"/>
      <c r="S498" s="3"/>
      <c r="V498" s="4"/>
      <c r="W498" s="5"/>
    </row>
    <row r="499" hidden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2"/>
      <c r="O499" s="2"/>
      <c r="S499" s="3"/>
      <c r="V499" s="4"/>
      <c r="W499" s="5"/>
    </row>
    <row r="500" hidden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2"/>
      <c r="O500" s="2"/>
      <c r="S500" s="3"/>
      <c r="V500" s="4"/>
      <c r="W500" s="5"/>
    </row>
    <row r="501" hidden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2"/>
      <c r="O501" s="2"/>
      <c r="S501" s="3"/>
      <c r="V501" s="4"/>
      <c r="W501" s="5"/>
    </row>
    <row r="502" hidden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2"/>
      <c r="O502" s="2"/>
      <c r="S502" s="3"/>
      <c r="V502" s="4"/>
      <c r="W502" s="5"/>
    </row>
    <row r="503" hidden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2"/>
      <c r="O503" s="2"/>
      <c r="S503" s="3"/>
      <c r="V503" s="4"/>
      <c r="W503" s="5"/>
    </row>
    <row r="504" hidden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2"/>
      <c r="O504" s="2"/>
      <c r="S504" s="3"/>
      <c r="V504" s="4"/>
      <c r="W504" s="5"/>
    </row>
    <row r="505" hidden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2"/>
      <c r="O505" s="2"/>
      <c r="S505" s="3"/>
      <c r="V505" s="4"/>
      <c r="W505" s="5"/>
    </row>
    <row r="506" hidden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2"/>
      <c r="O506" s="2"/>
      <c r="S506" s="3"/>
      <c r="V506" s="4"/>
      <c r="W506" s="5"/>
    </row>
    <row r="507" hidden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2"/>
      <c r="O507" s="2"/>
      <c r="S507" s="3"/>
      <c r="V507" s="4"/>
      <c r="W507" s="5"/>
    </row>
    <row r="508" hidden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2"/>
      <c r="O508" s="2"/>
      <c r="S508" s="3"/>
      <c r="V508" s="4"/>
      <c r="W508" s="5"/>
    </row>
    <row r="509" hidden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2"/>
      <c r="O509" s="2"/>
      <c r="S509" s="3"/>
      <c r="V509" s="4"/>
      <c r="W509" s="5"/>
    </row>
    <row r="510" hidden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2"/>
      <c r="O510" s="2"/>
      <c r="S510" s="3"/>
      <c r="V510" s="4"/>
      <c r="W510" s="5"/>
    </row>
    <row r="511" hidden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2"/>
      <c r="O511" s="2"/>
      <c r="S511" s="3"/>
      <c r="V511" s="4"/>
      <c r="W511" s="5"/>
    </row>
    <row r="512" hidden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2"/>
      <c r="O512" s="2"/>
      <c r="S512" s="3"/>
      <c r="V512" s="4"/>
      <c r="W512" s="5"/>
    </row>
    <row r="513" hidden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2"/>
      <c r="O513" s="2"/>
      <c r="S513" s="3"/>
      <c r="V513" s="4"/>
      <c r="W513" s="5"/>
    </row>
    <row r="514" hidden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2"/>
      <c r="O514" s="2"/>
      <c r="S514" s="3"/>
      <c r="V514" s="4"/>
      <c r="W514" s="5"/>
    </row>
    <row r="515" hidden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2"/>
      <c r="O515" s="2"/>
      <c r="S515" s="3"/>
      <c r="V515" s="4"/>
      <c r="W515" s="5"/>
    </row>
    <row r="516" hidden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2"/>
      <c r="O516" s="2"/>
      <c r="S516" s="3"/>
      <c r="V516" s="4"/>
      <c r="W516" s="5"/>
    </row>
    <row r="517" hidden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2"/>
      <c r="O517" s="2"/>
      <c r="S517" s="3"/>
      <c r="V517" s="4"/>
      <c r="W517" s="5"/>
    </row>
    <row r="518" hidden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2"/>
      <c r="O518" s="2"/>
      <c r="S518" s="3"/>
      <c r="V518" s="4"/>
      <c r="W518" s="5"/>
    </row>
    <row r="519" hidden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2"/>
      <c r="O519" s="2"/>
      <c r="S519" s="3"/>
      <c r="V519" s="4"/>
      <c r="W519" s="5"/>
    </row>
    <row r="520" hidden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2"/>
      <c r="O520" s="2"/>
      <c r="S520" s="3"/>
      <c r="V520" s="4"/>
      <c r="W520" s="5"/>
    </row>
    <row r="521" hidden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2"/>
      <c r="O521" s="2"/>
      <c r="S521" s="3"/>
      <c r="V521" s="4"/>
      <c r="W521" s="5"/>
    </row>
    <row r="522" hidden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2"/>
      <c r="O522" s="2"/>
      <c r="S522" s="3"/>
      <c r="V522" s="4"/>
      <c r="W522" s="5"/>
    </row>
    <row r="523" hidden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2"/>
      <c r="O523" s="2"/>
      <c r="S523" s="3"/>
      <c r="V523" s="4"/>
      <c r="W523" s="5"/>
    </row>
    <row r="524" hidden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2"/>
      <c r="O524" s="2"/>
      <c r="S524" s="3"/>
      <c r="V524" s="4"/>
      <c r="W524" s="5"/>
    </row>
    <row r="525" hidden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2"/>
      <c r="O525" s="2"/>
      <c r="S525" s="3"/>
      <c r="V525" s="4"/>
      <c r="W525" s="5"/>
    </row>
    <row r="526" hidden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2"/>
      <c r="O526" s="2"/>
      <c r="S526" s="3"/>
      <c r="V526" s="4"/>
      <c r="W526" s="5"/>
    </row>
    <row r="527" hidden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2"/>
      <c r="O527" s="2"/>
      <c r="S527" s="3"/>
      <c r="V527" s="4"/>
      <c r="W527" s="5"/>
    </row>
    <row r="528" hidden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2"/>
      <c r="O528" s="2"/>
      <c r="S528" s="3"/>
      <c r="V528" s="4"/>
      <c r="W528" s="5"/>
    </row>
    <row r="529" hidden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2"/>
      <c r="O529" s="2"/>
      <c r="S529" s="3"/>
      <c r="V529" s="4"/>
      <c r="W529" s="5"/>
    </row>
    <row r="530" hidden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2"/>
      <c r="O530" s="2"/>
      <c r="S530" s="3"/>
      <c r="V530" s="4"/>
      <c r="W530" s="5"/>
    </row>
    <row r="531" hidden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2"/>
      <c r="O531" s="2"/>
      <c r="S531" s="3"/>
      <c r="V531" s="4"/>
      <c r="W531" s="5"/>
    </row>
    <row r="532" hidden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2"/>
      <c r="O532" s="2"/>
      <c r="S532" s="3"/>
      <c r="V532" s="4"/>
      <c r="W532" s="5"/>
    </row>
    <row r="533" hidden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2"/>
      <c r="O533" s="2"/>
      <c r="S533" s="3"/>
      <c r="V533" s="4"/>
      <c r="W533" s="5"/>
    </row>
    <row r="534" hidden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2"/>
      <c r="O534" s="2"/>
      <c r="S534" s="3"/>
      <c r="V534" s="4"/>
      <c r="W534" s="5"/>
    </row>
    <row r="535" hidden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2"/>
      <c r="O535" s="2"/>
      <c r="S535" s="3"/>
      <c r="V535" s="4"/>
      <c r="W535" s="5"/>
    </row>
    <row r="536" hidden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2"/>
      <c r="O536" s="2"/>
      <c r="S536" s="3"/>
      <c r="V536" s="4"/>
      <c r="W536" s="5"/>
    </row>
    <row r="537" hidden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2"/>
      <c r="O537" s="2"/>
      <c r="S537" s="3"/>
      <c r="V537" s="4"/>
      <c r="W537" s="5"/>
    </row>
    <row r="538" hidden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2"/>
      <c r="O538" s="2"/>
      <c r="S538" s="3"/>
      <c r="V538" s="4"/>
      <c r="W538" s="5"/>
    </row>
    <row r="539" hidden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2"/>
      <c r="O539" s="2"/>
      <c r="S539" s="3"/>
      <c r="V539" s="4"/>
      <c r="W539" s="5"/>
    </row>
    <row r="540" hidden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2"/>
      <c r="O540" s="2"/>
      <c r="S540" s="3"/>
      <c r="V540" s="4"/>
      <c r="W540" s="5"/>
    </row>
    <row r="541" hidden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2"/>
      <c r="O541" s="2"/>
      <c r="S541" s="3"/>
      <c r="V541" s="4"/>
      <c r="W541" s="5"/>
    </row>
    <row r="542" hidden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2"/>
      <c r="O542" s="2"/>
      <c r="S542" s="3"/>
      <c r="V542" s="4"/>
      <c r="W542" s="5"/>
    </row>
    <row r="543" hidden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2"/>
      <c r="O543" s="2"/>
      <c r="S543" s="3"/>
      <c r="V543" s="4"/>
      <c r="W543" s="5"/>
    </row>
    <row r="544" hidden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2"/>
      <c r="O544" s="2"/>
      <c r="S544" s="3"/>
      <c r="V544" s="4"/>
      <c r="W544" s="5"/>
    </row>
    <row r="545" hidden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2"/>
      <c r="O545" s="2"/>
      <c r="S545" s="3"/>
      <c r="V545" s="4"/>
      <c r="W545" s="5"/>
    </row>
    <row r="546" hidden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2"/>
      <c r="O546" s="2"/>
      <c r="S546" s="3"/>
      <c r="V546" s="4"/>
      <c r="W546" s="5"/>
    </row>
    <row r="547" hidden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2"/>
      <c r="O547" s="2"/>
      <c r="S547" s="3"/>
      <c r="V547" s="4"/>
      <c r="W547" s="5"/>
    </row>
    <row r="548" hidden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2"/>
      <c r="O548" s="2"/>
      <c r="S548" s="3"/>
      <c r="V548" s="4"/>
      <c r="W548" s="5"/>
    </row>
    <row r="549" hidden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2"/>
      <c r="O549" s="2"/>
      <c r="S549" s="3"/>
      <c r="V549" s="4"/>
      <c r="W549" s="5"/>
    </row>
    <row r="550" hidden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2"/>
      <c r="O550" s="2"/>
      <c r="S550" s="3"/>
      <c r="V550" s="4"/>
      <c r="W550" s="5"/>
    </row>
    <row r="551" hidden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2"/>
      <c r="O551" s="2"/>
      <c r="S551" s="3"/>
      <c r="V551" s="4"/>
      <c r="W551" s="5"/>
    </row>
    <row r="552" hidden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2"/>
      <c r="O552" s="2"/>
      <c r="S552" s="3"/>
      <c r="V552" s="4"/>
      <c r="W552" s="5"/>
    </row>
    <row r="553" hidden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2"/>
      <c r="O553" s="2"/>
      <c r="S553" s="3"/>
      <c r="V553" s="4"/>
      <c r="W553" s="5"/>
    </row>
    <row r="554" hidden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2"/>
      <c r="O554" s="2"/>
      <c r="S554" s="3"/>
      <c r="V554" s="4"/>
      <c r="W554" s="5"/>
    </row>
    <row r="555" hidden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2"/>
      <c r="O555" s="2"/>
      <c r="S555" s="3"/>
      <c r="V555" s="4"/>
      <c r="W555" s="5"/>
    </row>
    <row r="556" hidden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2"/>
      <c r="O556" s="2"/>
      <c r="S556" s="3"/>
      <c r="V556" s="4"/>
      <c r="W556" s="5"/>
    </row>
    <row r="557" hidden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2"/>
      <c r="O557" s="2"/>
      <c r="S557" s="3"/>
      <c r="V557" s="4"/>
      <c r="W557" s="5"/>
    </row>
    <row r="558" hidden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2"/>
      <c r="O558" s="2"/>
      <c r="S558" s="3"/>
      <c r="V558" s="4"/>
      <c r="W558" s="5"/>
    </row>
    <row r="559" hidden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2"/>
      <c r="O559" s="2"/>
      <c r="S559" s="3"/>
      <c r="V559" s="4"/>
      <c r="W559" s="5"/>
    </row>
    <row r="560" hidden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2"/>
      <c r="O560" s="2"/>
      <c r="S560" s="3"/>
      <c r="V560" s="4"/>
      <c r="W560" s="5"/>
    </row>
    <row r="561" hidden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2"/>
      <c r="O561" s="2"/>
      <c r="S561" s="3"/>
      <c r="V561" s="4"/>
      <c r="W561" s="5"/>
    </row>
    <row r="562" hidden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2"/>
      <c r="O562" s="2"/>
      <c r="S562" s="3"/>
      <c r="V562" s="4"/>
      <c r="W562" s="5"/>
    </row>
    <row r="563" hidden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2"/>
      <c r="O563" s="2"/>
      <c r="S563" s="3"/>
      <c r="V563" s="4"/>
      <c r="W563" s="5"/>
    </row>
    <row r="564" hidden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2"/>
      <c r="O564" s="2"/>
      <c r="S564" s="3"/>
      <c r="V564" s="4"/>
      <c r="W564" s="5"/>
    </row>
    <row r="565" hidden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2"/>
      <c r="O565" s="2"/>
      <c r="S565" s="3"/>
      <c r="V565" s="4"/>
      <c r="W565" s="5"/>
    </row>
    <row r="566" hidden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2"/>
      <c r="O566" s="2"/>
      <c r="S566" s="3"/>
      <c r="V566" s="4"/>
      <c r="W566" s="5"/>
    </row>
    <row r="567" hidden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2"/>
      <c r="O567" s="2"/>
      <c r="S567" s="3"/>
      <c r="V567" s="4"/>
      <c r="W567" s="5"/>
    </row>
    <row r="568" hidden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2"/>
      <c r="O568" s="2"/>
      <c r="S568" s="3"/>
      <c r="V568" s="4"/>
      <c r="W568" s="5"/>
    </row>
    <row r="569" hidden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2"/>
      <c r="O569" s="2"/>
      <c r="S569" s="3"/>
      <c r="V569" s="4"/>
      <c r="W569" s="5"/>
    </row>
    <row r="570" hidden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2"/>
      <c r="O570" s="2"/>
      <c r="S570" s="3"/>
      <c r="V570" s="4"/>
      <c r="W570" s="5"/>
    </row>
    <row r="571" hidden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2"/>
      <c r="O571" s="2"/>
      <c r="S571" s="3"/>
      <c r="V571" s="4"/>
      <c r="W571" s="5"/>
    </row>
    <row r="572" hidden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2"/>
      <c r="O572" s="2"/>
      <c r="S572" s="3"/>
      <c r="V572" s="4"/>
      <c r="W572" s="5"/>
    </row>
    <row r="573" hidden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2"/>
      <c r="O573" s="2"/>
      <c r="S573" s="3"/>
      <c r="V573" s="4"/>
      <c r="W573" s="5"/>
    </row>
    <row r="574" hidden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2"/>
      <c r="O574" s="2"/>
      <c r="S574" s="3"/>
      <c r="V574" s="4"/>
      <c r="W574" s="5"/>
    </row>
    <row r="575" hidden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2"/>
      <c r="O575" s="2"/>
      <c r="S575" s="3"/>
      <c r="V575" s="4"/>
      <c r="W575" s="5"/>
    </row>
    <row r="576" hidden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2"/>
      <c r="O576" s="2"/>
      <c r="S576" s="3"/>
      <c r="V576" s="4"/>
      <c r="W576" s="5"/>
    </row>
    <row r="577" hidden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2"/>
      <c r="O577" s="2"/>
      <c r="S577" s="3"/>
      <c r="V577" s="4"/>
      <c r="W577" s="5"/>
    </row>
    <row r="578" hidden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2"/>
      <c r="O578" s="2"/>
      <c r="S578" s="3"/>
      <c r="V578" s="4"/>
      <c r="W578" s="5"/>
    </row>
    <row r="579" hidden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2"/>
      <c r="O579" s="2"/>
      <c r="S579" s="3"/>
      <c r="V579" s="4"/>
      <c r="W579" s="5"/>
    </row>
    <row r="580" hidden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2"/>
      <c r="O580" s="2"/>
      <c r="S580" s="3"/>
      <c r="V580" s="4"/>
      <c r="W580" s="5"/>
    </row>
    <row r="581" hidden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2"/>
      <c r="O581" s="2"/>
      <c r="S581" s="3"/>
      <c r="V581" s="4"/>
      <c r="W581" s="5"/>
    </row>
    <row r="582" hidden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2"/>
      <c r="O582" s="2"/>
      <c r="S582" s="3"/>
      <c r="V582" s="4"/>
      <c r="W582" s="5"/>
    </row>
    <row r="583" hidden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2"/>
      <c r="O583" s="2"/>
      <c r="S583" s="3"/>
      <c r="V583" s="4"/>
      <c r="W583" s="5"/>
    </row>
    <row r="584" hidden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2"/>
      <c r="O584" s="2"/>
      <c r="S584" s="3"/>
      <c r="V584" s="4"/>
      <c r="W584" s="5"/>
    </row>
    <row r="585" hidden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2"/>
      <c r="O585" s="2"/>
      <c r="S585" s="3"/>
      <c r="V585" s="4"/>
      <c r="W585" s="5"/>
    </row>
    <row r="586" hidden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2"/>
      <c r="O586" s="2"/>
      <c r="S586" s="3"/>
      <c r="V586" s="4"/>
      <c r="W586" s="5"/>
    </row>
    <row r="587" hidden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2"/>
      <c r="O587" s="2"/>
      <c r="S587" s="3"/>
      <c r="V587" s="4"/>
      <c r="W587" s="5"/>
    </row>
    <row r="588" hidden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2"/>
      <c r="O588" s="2"/>
      <c r="S588" s="3"/>
      <c r="V588" s="4"/>
      <c r="W588" s="5"/>
    </row>
    <row r="589" hidden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2"/>
      <c r="O589" s="2"/>
      <c r="S589" s="3"/>
      <c r="V589" s="4"/>
      <c r="W589" s="5"/>
    </row>
    <row r="590" hidden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2"/>
      <c r="O590" s="2"/>
      <c r="S590" s="3"/>
      <c r="V590" s="4"/>
      <c r="W590" s="5"/>
    </row>
    <row r="591" hidden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2"/>
      <c r="O591" s="2"/>
      <c r="S591" s="3"/>
      <c r="V591" s="4"/>
      <c r="W591" s="5"/>
    </row>
    <row r="592" hidden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2"/>
      <c r="O592" s="2"/>
      <c r="S592" s="3"/>
      <c r="V592" s="4"/>
      <c r="W592" s="5"/>
    </row>
    <row r="593" hidden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2"/>
      <c r="O593" s="2"/>
      <c r="S593" s="3"/>
      <c r="V593" s="4"/>
      <c r="W593" s="5"/>
    </row>
    <row r="594" hidden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2"/>
      <c r="O594" s="2"/>
      <c r="S594" s="3"/>
      <c r="V594" s="4"/>
      <c r="W594" s="5"/>
    </row>
    <row r="595" hidden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2"/>
      <c r="O595" s="2"/>
      <c r="S595" s="3"/>
      <c r="V595" s="4"/>
      <c r="W595" s="5"/>
    </row>
    <row r="596" hidden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2"/>
      <c r="O596" s="2"/>
      <c r="S596" s="3"/>
      <c r="V596" s="4"/>
      <c r="W596" s="5"/>
    </row>
    <row r="597" hidden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2"/>
      <c r="O597" s="2"/>
      <c r="S597" s="3"/>
      <c r="V597" s="4"/>
      <c r="W597" s="5"/>
    </row>
    <row r="598" hidden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2"/>
      <c r="O598" s="2"/>
      <c r="S598" s="3"/>
      <c r="V598" s="4"/>
      <c r="W598" s="5"/>
    </row>
    <row r="599" hidden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2"/>
      <c r="O599" s="2"/>
      <c r="S599" s="3"/>
      <c r="V599" s="4"/>
      <c r="W599" s="5"/>
    </row>
    <row r="600" hidden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2"/>
      <c r="O600" s="2"/>
      <c r="S600" s="3"/>
      <c r="V600" s="4"/>
      <c r="W600" s="5"/>
    </row>
    <row r="601" hidden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2"/>
      <c r="O601" s="2"/>
      <c r="S601" s="3"/>
      <c r="V601" s="4"/>
      <c r="W601" s="5"/>
    </row>
    <row r="602" hidden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2"/>
      <c r="O602" s="2"/>
      <c r="S602" s="3"/>
      <c r="V602" s="4"/>
      <c r="W602" s="5"/>
    </row>
    <row r="603" hidden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2"/>
      <c r="O603" s="2"/>
      <c r="S603" s="3"/>
      <c r="V603" s="4"/>
      <c r="W603" s="5"/>
    </row>
    <row r="604" hidden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2"/>
      <c r="O604" s="2"/>
      <c r="S604" s="3"/>
      <c r="V604" s="4"/>
      <c r="W604" s="5"/>
    </row>
    <row r="605" hidden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2"/>
      <c r="O605" s="2"/>
      <c r="S605" s="3"/>
      <c r="V605" s="4"/>
      <c r="W605" s="5"/>
    </row>
    <row r="606" hidden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2"/>
      <c r="O606" s="2"/>
      <c r="S606" s="3"/>
      <c r="V606" s="4"/>
      <c r="W606" s="5"/>
    </row>
    <row r="607" hidden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2"/>
      <c r="O607" s="2"/>
      <c r="S607" s="3"/>
      <c r="V607" s="4"/>
      <c r="W607" s="5"/>
    </row>
    <row r="608" hidden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2"/>
      <c r="O608" s="2"/>
      <c r="S608" s="3"/>
      <c r="V608" s="4"/>
      <c r="W608" s="5"/>
    </row>
    <row r="609" hidden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2"/>
      <c r="O609" s="2"/>
      <c r="S609" s="3"/>
      <c r="V609" s="4"/>
      <c r="W609" s="5"/>
    </row>
    <row r="610" hidden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2"/>
      <c r="O610" s="2"/>
      <c r="S610" s="3"/>
      <c r="V610" s="4"/>
      <c r="W610" s="5"/>
    </row>
    <row r="611" hidden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2"/>
      <c r="O611" s="2"/>
      <c r="S611" s="3"/>
      <c r="V611" s="4"/>
      <c r="W611" s="5"/>
    </row>
    <row r="612" hidden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2"/>
      <c r="O612" s="2"/>
      <c r="S612" s="3"/>
      <c r="V612" s="4"/>
      <c r="W612" s="5"/>
    </row>
    <row r="613" hidden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2"/>
      <c r="O613" s="2"/>
      <c r="S613" s="3"/>
      <c r="V613" s="4"/>
      <c r="W613" s="5"/>
    </row>
    <row r="614" hidden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2"/>
      <c r="O614" s="2"/>
      <c r="S614" s="3"/>
      <c r="V614" s="4"/>
      <c r="W614" s="5"/>
    </row>
    <row r="615" hidden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2"/>
      <c r="O615" s="2"/>
      <c r="S615" s="3"/>
      <c r="V615" s="4"/>
      <c r="W615" s="5"/>
    </row>
    <row r="616" hidden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2"/>
      <c r="O616" s="2"/>
      <c r="S616" s="3"/>
      <c r="V616" s="4"/>
      <c r="W616" s="5"/>
    </row>
    <row r="617" hidden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2"/>
      <c r="O617" s="2"/>
      <c r="S617" s="3"/>
      <c r="V617" s="4"/>
      <c r="W617" s="5"/>
    </row>
    <row r="618" hidden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2"/>
      <c r="O618" s="2"/>
      <c r="S618" s="3"/>
      <c r="V618" s="4"/>
      <c r="W618" s="5"/>
    </row>
    <row r="619" hidden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2"/>
      <c r="O619" s="2"/>
      <c r="S619" s="3"/>
      <c r="V619" s="4"/>
      <c r="W619" s="5"/>
    </row>
    <row r="620" hidden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2"/>
      <c r="O620" s="2"/>
      <c r="S620" s="3"/>
      <c r="V620" s="4"/>
      <c r="W620" s="5"/>
    </row>
    <row r="621" hidden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2"/>
      <c r="O621" s="2"/>
      <c r="S621" s="3"/>
      <c r="V621" s="4"/>
      <c r="W621" s="5"/>
    </row>
    <row r="622" hidden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2"/>
      <c r="O622" s="2"/>
      <c r="S622" s="3"/>
      <c r="V622" s="4"/>
      <c r="W622" s="5"/>
    </row>
    <row r="623" hidden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2"/>
      <c r="O623" s="2"/>
      <c r="S623" s="3"/>
      <c r="V623" s="4"/>
      <c r="W623" s="5"/>
    </row>
    <row r="624" hidden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2"/>
      <c r="O624" s="2"/>
      <c r="S624" s="3"/>
      <c r="V624" s="4"/>
      <c r="W624" s="5"/>
    </row>
    <row r="625" hidden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2"/>
      <c r="O625" s="2"/>
      <c r="S625" s="3"/>
      <c r="V625" s="4"/>
      <c r="W625" s="5"/>
    </row>
    <row r="626" hidden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2"/>
      <c r="O626" s="2"/>
      <c r="S626" s="3"/>
      <c r="V626" s="4"/>
      <c r="W626" s="5"/>
    </row>
    <row r="627" hidden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2"/>
      <c r="O627" s="2"/>
      <c r="S627" s="3"/>
      <c r="V627" s="4"/>
      <c r="W627" s="5"/>
    </row>
    <row r="628" hidden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2"/>
      <c r="O628" s="2"/>
      <c r="S628" s="3"/>
      <c r="V628" s="4"/>
      <c r="W628" s="5"/>
    </row>
    <row r="629" hidden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2"/>
      <c r="O629" s="2"/>
      <c r="S629" s="3"/>
      <c r="V629" s="4"/>
      <c r="W629" s="5"/>
    </row>
    <row r="630" hidden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2"/>
      <c r="O630" s="2"/>
      <c r="S630" s="3"/>
      <c r="V630" s="4"/>
      <c r="W630" s="5"/>
    </row>
    <row r="631" hidden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2"/>
      <c r="O631" s="2"/>
      <c r="S631" s="3"/>
      <c r="V631" s="4"/>
      <c r="W631" s="5"/>
    </row>
    <row r="632" hidden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2"/>
      <c r="O632" s="2"/>
      <c r="S632" s="3"/>
      <c r="V632" s="4"/>
      <c r="W632" s="5"/>
    </row>
    <row r="633" hidden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2"/>
      <c r="O633" s="2"/>
      <c r="S633" s="3"/>
      <c r="V633" s="4"/>
      <c r="W633" s="5"/>
    </row>
    <row r="634" hidden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2"/>
      <c r="O634" s="2"/>
      <c r="S634" s="3"/>
      <c r="V634" s="4"/>
      <c r="W634" s="5"/>
    </row>
    <row r="635" hidden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2"/>
      <c r="O635" s="2"/>
      <c r="S635" s="3"/>
      <c r="V635" s="4"/>
      <c r="W635" s="5"/>
    </row>
    <row r="636" hidden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2"/>
      <c r="O636" s="2"/>
      <c r="S636" s="3"/>
      <c r="V636" s="4"/>
      <c r="W636" s="5"/>
    </row>
    <row r="637" hidden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2"/>
      <c r="O637" s="2"/>
      <c r="S637" s="3"/>
      <c r="V637" s="4"/>
      <c r="W637" s="5"/>
    </row>
    <row r="638" hidden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2"/>
      <c r="O638" s="2"/>
      <c r="S638" s="3"/>
      <c r="V638" s="4"/>
      <c r="W638" s="5"/>
    </row>
    <row r="639" hidden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2"/>
      <c r="O639" s="2"/>
      <c r="S639" s="3"/>
      <c r="V639" s="4"/>
      <c r="W639" s="5"/>
    </row>
    <row r="640" hidden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2"/>
      <c r="O640" s="2"/>
      <c r="S640" s="3"/>
      <c r="V640" s="4"/>
      <c r="W640" s="5"/>
    </row>
    <row r="641" hidden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2"/>
      <c r="O641" s="2"/>
      <c r="S641" s="3"/>
      <c r="V641" s="4"/>
      <c r="W641" s="5"/>
    </row>
    <row r="642" hidden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2"/>
      <c r="O642" s="2"/>
      <c r="S642" s="3"/>
      <c r="V642" s="4"/>
      <c r="W642" s="5"/>
    </row>
    <row r="643" hidden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2"/>
      <c r="O643" s="2"/>
      <c r="S643" s="3"/>
      <c r="V643" s="4"/>
      <c r="W643" s="5"/>
    </row>
    <row r="644" hidden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2"/>
      <c r="O644" s="2"/>
      <c r="S644" s="3"/>
      <c r="V644" s="4"/>
      <c r="W644" s="5"/>
    </row>
    <row r="645" hidden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2"/>
      <c r="O645" s="2"/>
      <c r="S645" s="3"/>
      <c r="V645" s="4"/>
      <c r="W645" s="5"/>
    </row>
    <row r="646" hidden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2"/>
      <c r="O646" s="2"/>
      <c r="S646" s="3"/>
      <c r="V646" s="4"/>
      <c r="W646" s="5"/>
    </row>
    <row r="647" hidden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2"/>
      <c r="O647" s="2"/>
      <c r="S647" s="3"/>
      <c r="V647" s="4"/>
      <c r="W647" s="5"/>
    </row>
    <row r="648" hidden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2"/>
      <c r="O648" s="2"/>
      <c r="S648" s="3"/>
      <c r="V648" s="4"/>
      <c r="W648" s="5"/>
    </row>
    <row r="649" hidden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2"/>
      <c r="O649" s="2"/>
      <c r="S649" s="3"/>
      <c r="V649" s="4"/>
      <c r="W649" s="5"/>
    </row>
    <row r="650" hidden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2"/>
      <c r="O650" s="2"/>
      <c r="S650" s="3"/>
      <c r="V650" s="4"/>
      <c r="W650" s="5"/>
    </row>
    <row r="651" hidden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2"/>
      <c r="O651" s="2"/>
      <c r="S651" s="3"/>
      <c r="V651" s="4"/>
      <c r="W651" s="5"/>
    </row>
    <row r="652" hidden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2"/>
      <c r="O652" s="2"/>
      <c r="S652" s="3"/>
      <c r="V652" s="4"/>
      <c r="W652" s="5"/>
    </row>
    <row r="653" hidden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2"/>
      <c r="O653" s="2"/>
      <c r="S653" s="3"/>
      <c r="V653" s="4"/>
      <c r="W653" s="5"/>
    </row>
    <row r="654" hidden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2"/>
      <c r="O654" s="2"/>
      <c r="S654" s="3"/>
      <c r="V654" s="4"/>
      <c r="W654" s="5"/>
    </row>
    <row r="655" hidden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2"/>
      <c r="O655" s="2"/>
      <c r="S655" s="3"/>
      <c r="V655" s="4"/>
      <c r="W655" s="5"/>
    </row>
    <row r="656" hidden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2"/>
      <c r="O656" s="2"/>
      <c r="S656" s="3"/>
      <c r="V656" s="4"/>
      <c r="W656" s="5"/>
    </row>
    <row r="657" hidden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2"/>
      <c r="O657" s="2"/>
      <c r="S657" s="3"/>
      <c r="V657" s="4"/>
      <c r="W657" s="5"/>
    </row>
    <row r="658" hidden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2"/>
      <c r="O658" s="2"/>
      <c r="S658" s="3"/>
      <c r="V658" s="4"/>
      <c r="W658" s="5"/>
    </row>
    <row r="659" hidden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2"/>
      <c r="O659" s="2"/>
      <c r="S659" s="3"/>
      <c r="V659" s="4"/>
      <c r="W659" s="5"/>
    </row>
    <row r="660" hidden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2"/>
      <c r="O660" s="2"/>
      <c r="S660" s="3"/>
      <c r="V660" s="4"/>
      <c r="W660" s="5"/>
    </row>
    <row r="661" hidden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2"/>
      <c r="O661" s="2"/>
      <c r="S661" s="3"/>
      <c r="V661" s="4"/>
      <c r="W661" s="5"/>
    </row>
    <row r="662" hidden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2"/>
      <c r="O662" s="2"/>
      <c r="S662" s="3"/>
      <c r="V662" s="4"/>
      <c r="W662" s="5"/>
    </row>
    <row r="663" hidden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2"/>
      <c r="O663" s="2"/>
      <c r="S663" s="3"/>
      <c r="V663" s="4"/>
      <c r="W663" s="5"/>
    </row>
    <row r="664" hidden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2"/>
      <c r="O664" s="2"/>
      <c r="S664" s="3"/>
      <c r="V664" s="4"/>
      <c r="W664" s="5"/>
    </row>
    <row r="665" hidden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2"/>
      <c r="O665" s="2"/>
      <c r="S665" s="3"/>
      <c r="V665" s="4"/>
      <c r="W665" s="5"/>
    </row>
    <row r="666" hidden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2"/>
      <c r="O666" s="2"/>
      <c r="S666" s="3"/>
      <c r="V666" s="4"/>
      <c r="W666" s="5"/>
    </row>
    <row r="667" hidden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2"/>
      <c r="O667" s="2"/>
      <c r="S667" s="3"/>
      <c r="V667" s="4"/>
      <c r="W667" s="5"/>
    </row>
    <row r="668" hidden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2"/>
      <c r="O668" s="2"/>
      <c r="S668" s="3"/>
      <c r="V668" s="4"/>
      <c r="W668" s="5"/>
    </row>
    <row r="669" hidden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2"/>
      <c r="O669" s="2"/>
      <c r="S669" s="3"/>
      <c r="V669" s="4"/>
      <c r="W669" s="5"/>
    </row>
    <row r="670" hidden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2"/>
      <c r="O670" s="2"/>
      <c r="S670" s="3"/>
      <c r="V670" s="4"/>
      <c r="W670" s="5"/>
    </row>
    <row r="671" hidden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2"/>
      <c r="O671" s="2"/>
      <c r="S671" s="3"/>
      <c r="V671" s="4"/>
      <c r="W671" s="5"/>
    </row>
    <row r="672" hidden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2"/>
      <c r="O672" s="2"/>
      <c r="S672" s="3"/>
      <c r="V672" s="4"/>
      <c r="W672" s="5"/>
    </row>
    <row r="673" hidden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2"/>
      <c r="O673" s="2"/>
      <c r="S673" s="3"/>
      <c r="V673" s="4"/>
      <c r="W673" s="5"/>
    </row>
    <row r="674" hidden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2"/>
      <c r="O674" s="2"/>
      <c r="S674" s="3"/>
      <c r="V674" s="4"/>
      <c r="W674" s="5"/>
    </row>
    <row r="675" hidden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2"/>
      <c r="O675" s="2"/>
      <c r="S675" s="3"/>
      <c r="V675" s="4"/>
      <c r="W675" s="5"/>
    </row>
    <row r="676" hidden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2"/>
      <c r="O676" s="2"/>
      <c r="S676" s="3"/>
      <c r="V676" s="4"/>
      <c r="W676" s="5"/>
    </row>
    <row r="677" hidden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2"/>
      <c r="O677" s="2"/>
      <c r="S677" s="3"/>
      <c r="V677" s="4"/>
      <c r="W677" s="5"/>
    </row>
    <row r="678" hidden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2"/>
      <c r="O678" s="2"/>
      <c r="S678" s="3"/>
      <c r="V678" s="4"/>
      <c r="W678" s="5"/>
    </row>
    <row r="679" hidden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2"/>
      <c r="O679" s="2"/>
      <c r="S679" s="3"/>
      <c r="V679" s="4"/>
      <c r="W679" s="5"/>
    </row>
    <row r="680" hidden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2"/>
      <c r="O680" s="2"/>
      <c r="S680" s="3"/>
      <c r="V680" s="4"/>
      <c r="W680" s="5"/>
    </row>
    <row r="681" hidden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2"/>
      <c r="O681" s="2"/>
      <c r="S681" s="3"/>
      <c r="V681" s="4"/>
      <c r="W681" s="5"/>
    </row>
    <row r="682" hidden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2"/>
      <c r="O682" s="2"/>
      <c r="S682" s="3"/>
      <c r="V682" s="4"/>
      <c r="W682" s="5"/>
    </row>
    <row r="683" hidden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2"/>
      <c r="O683" s="2"/>
      <c r="S683" s="3"/>
      <c r="V683" s="4"/>
      <c r="W683" s="5"/>
    </row>
    <row r="684" hidden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2"/>
      <c r="O684" s="2"/>
      <c r="S684" s="3"/>
      <c r="V684" s="4"/>
      <c r="W684" s="5"/>
    </row>
    <row r="685" hidden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2"/>
      <c r="O685" s="2"/>
      <c r="S685" s="3"/>
      <c r="V685" s="4"/>
      <c r="W685" s="5"/>
    </row>
    <row r="686" hidden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2"/>
      <c r="O686" s="2"/>
      <c r="S686" s="3"/>
      <c r="V686" s="4"/>
      <c r="W686" s="5"/>
    </row>
    <row r="687" hidden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2"/>
      <c r="O687" s="2"/>
      <c r="S687" s="3"/>
      <c r="V687" s="4"/>
      <c r="W687" s="5"/>
    </row>
    <row r="688" hidden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2"/>
      <c r="O688" s="2"/>
      <c r="S688" s="3"/>
      <c r="V688" s="4"/>
      <c r="W688" s="5"/>
    </row>
    <row r="689" hidden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2"/>
      <c r="O689" s="2"/>
      <c r="S689" s="3"/>
      <c r="V689" s="4"/>
      <c r="W689" s="5"/>
    </row>
    <row r="690" hidden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2"/>
      <c r="O690" s="2"/>
      <c r="S690" s="3"/>
      <c r="V690" s="4"/>
      <c r="W690" s="5"/>
    </row>
    <row r="691" hidden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2"/>
      <c r="O691" s="2"/>
      <c r="S691" s="3"/>
      <c r="V691" s="4"/>
      <c r="W691" s="5"/>
    </row>
    <row r="692" hidden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2"/>
      <c r="O692" s="2"/>
      <c r="S692" s="3"/>
      <c r="V692" s="4"/>
      <c r="W692" s="5"/>
    </row>
    <row r="693" hidden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2"/>
      <c r="O693" s="2"/>
      <c r="S693" s="3"/>
      <c r="V693" s="4"/>
      <c r="W693" s="5"/>
    </row>
    <row r="694" hidden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2"/>
      <c r="O694" s="2"/>
      <c r="S694" s="3"/>
      <c r="V694" s="4"/>
      <c r="W694" s="5"/>
    </row>
    <row r="695" hidden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2"/>
      <c r="O695" s="2"/>
      <c r="S695" s="3"/>
      <c r="V695" s="4"/>
      <c r="W695" s="5"/>
    </row>
    <row r="696" hidden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2"/>
      <c r="O696" s="2"/>
      <c r="S696" s="3"/>
      <c r="V696" s="4"/>
      <c r="W696" s="5"/>
    </row>
    <row r="697" hidden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2"/>
      <c r="O697" s="2"/>
      <c r="S697" s="3"/>
      <c r="V697" s="4"/>
      <c r="W697" s="5"/>
    </row>
    <row r="698" hidden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2"/>
      <c r="O698" s="2"/>
      <c r="S698" s="3"/>
      <c r="V698" s="4"/>
      <c r="W698" s="5"/>
    </row>
    <row r="699" hidden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2"/>
      <c r="O699" s="2"/>
      <c r="S699" s="3"/>
      <c r="V699" s="4"/>
      <c r="W699" s="5"/>
    </row>
    <row r="700" hidden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2"/>
      <c r="O700" s="2"/>
      <c r="S700" s="3"/>
      <c r="V700" s="4"/>
      <c r="W700" s="5"/>
    </row>
    <row r="701" hidden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2"/>
      <c r="O701" s="2"/>
      <c r="S701" s="3"/>
      <c r="V701" s="4"/>
      <c r="W701" s="5"/>
    </row>
    <row r="702" hidden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2"/>
      <c r="O702" s="2"/>
      <c r="S702" s="3"/>
      <c r="V702" s="4"/>
      <c r="W702" s="5"/>
    </row>
    <row r="703" hidden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2"/>
      <c r="O703" s="2"/>
      <c r="S703" s="3"/>
      <c r="V703" s="4"/>
      <c r="W703" s="5"/>
    </row>
    <row r="704" hidden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2"/>
      <c r="O704" s="2"/>
      <c r="S704" s="3"/>
      <c r="V704" s="4"/>
      <c r="W704" s="5"/>
    </row>
    <row r="705" hidden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2"/>
      <c r="O705" s="2"/>
      <c r="S705" s="3"/>
      <c r="V705" s="4"/>
      <c r="W705" s="5"/>
    </row>
    <row r="706" hidden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2"/>
      <c r="O706" s="2"/>
      <c r="S706" s="3"/>
      <c r="V706" s="4"/>
      <c r="W706" s="5"/>
    </row>
    <row r="707" hidden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2"/>
      <c r="O707" s="2"/>
      <c r="S707" s="3"/>
      <c r="V707" s="4"/>
      <c r="W707" s="5"/>
    </row>
    <row r="708" hidden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2"/>
      <c r="O708" s="2"/>
      <c r="S708" s="3"/>
      <c r="V708" s="4"/>
      <c r="W708" s="5"/>
    </row>
    <row r="709" hidden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2"/>
      <c r="O709" s="2"/>
      <c r="S709" s="3"/>
      <c r="V709" s="4"/>
      <c r="W709" s="5"/>
    </row>
    <row r="710" hidden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2"/>
      <c r="O710" s="2"/>
      <c r="S710" s="3"/>
      <c r="V710" s="4"/>
      <c r="W710" s="5"/>
    </row>
    <row r="711" hidden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2"/>
      <c r="O711" s="2"/>
      <c r="S711" s="3"/>
      <c r="V711" s="4"/>
      <c r="W711" s="5"/>
    </row>
    <row r="712" hidden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2"/>
      <c r="O712" s="2"/>
      <c r="S712" s="3"/>
      <c r="V712" s="4"/>
      <c r="W712" s="5"/>
    </row>
    <row r="713" hidden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2"/>
      <c r="O713" s="2"/>
      <c r="S713" s="3"/>
      <c r="V713" s="4"/>
      <c r="W713" s="5"/>
    </row>
    <row r="714" hidden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2"/>
      <c r="O714" s="2"/>
      <c r="S714" s="3"/>
      <c r="V714" s="4"/>
      <c r="W714" s="5"/>
    </row>
    <row r="715" hidden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2"/>
      <c r="O715" s="2"/>
      <c r="S715" s="3"/>
      <c r="V715" s="4"/>
      <c r="W715" s="5"/>
    </row>
    <row r="716" hidden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2"/>
      <c r="O716" s="2"/>
      <c r="S716" s="3"/>
      <c r="V716" s="4"/>
      <c r="W716" s="5"/>
    </row>
    <row r="717" hidden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2"/>
      <c r="O717" s="2"/>
      <c r="S717" s="3"/>
      <c r="V717" s="4"/>
      <c r="W717" s="5"/>
    </row>
    <row r="718" hidden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2"/>
      <c r="O718" s="2"/>
      <c r="S718" s="3"/>
      <c r="V718" s="4"/>
      <c r="W718" s="5"/>
    </row>
    <row r="719" hidden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2"/>
      <c r="O719" s="2"/>
      <c r="S719" s="3"/>
      <c r="V719" s="4"/>
      <c r="W719" s="5"/>
    </row>
    <row r="720" hidden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2"/>
      <c r="O720" s="2"/>
      <c r="S720" s="3"/>
      <c r="V720" s="4"/>
      <c r="W720" s="5"/>
    </row>
    <row r="721" hidden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2"/>
      <c r="O721" s="2"/>
      <c r="S721" s="3"/>
      <c r="V721" s="4"/>
      <c r="W721" s="5"/>
    </row>
    <row r="722" hidden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2"/>
      <c r="O722" s="2"/>
      <c r="S722" s="3"/>
      <c r="V722" s="4"/>
      <c r="W722" s="5"/>
    </row>
    <row r="723" hidden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2"/>
      <c r="O723" s="2"/>
      <c r="S723" s="3"/>
      <c r="V723" s="4"/>
      <c r="W723" s="5"/>
    </row>
    <row r="724" hidden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2"/>
      <c r="O724" s="2"/>
      <c r="S724" s="3"/>
      <c r="V724" s="4"/>
      <c r="W724" s="5"/>
    </row>
    <row r="725" hidden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2"/>
      <c r="O725" s="2"/>
      <c r="S725" s="3"/>
      <c r="V725" s="4"/>
      <c r="W725" s="5"/>
    </row>
    <row r="726" hidden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2"/>
      <c r="O726" s="2"/>
      <c r="S726" s="3"/>
      <c r="V726" s="4"/>
      <c r="W726" s="5"/>
    </row>
    <row r="727" hidden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2"/>
      <c r="O727" s="2"/>
      <c r="S727" s="3"/>
      <c r="V727" s="4"/>
      <c r="W727" s="5"/>
    </row>
    <row r="728" hidden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2"/>
      <c r="O728" s="2"/>
      <c r="S728" s="3"/>
      <c r="V728" s="4"/>
      <c r="W728" s="5"/>
    </row>
    <row r="729" hidden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2"/>
      <c r="O729" s="2"/>
      <c r="S729" s="3"/>
      <c r="V729" s="4"/>
      <c r="W729" s="5"/>
    </row>
    <row r="730" hidden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2"/>
      <c r="O730" s="2"/>
      <c r="S730" s="3"/>
      <c r="V730" s="4"/>
      <c r="W730" s="5"/>
    </row>
    <row r="731" hidden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2"/>
      <c r="O731" s="2"/>
      <c r="S731" s="3"/>
      <c r="V731" s="4"/>
      <c r="W731" s="5"/>
    </row>
    <row r="732" hidden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2"/>
      <c r="O732" s="2"/>
      <c r="S732" s="3"/>
      <c r="V732" s="4"/>
      <c r="W732" s="5"/>
    </row>
    <row r="733" hidden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2"/>
      <c r="O733" s="2"/>
      <c r="S733" s="3"/>
      <c r="V733" s="4"/>
      <c r="W733" s="5"/>
    </row>
    <row r="734" hidden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2"/>
      <c r="O734" s="2"/>
      <c r="S734" s="3"/>
      <c r="V734" s="4"/>
      <c r="W734" s="5"/>
    </row>
    <row r="735" hidden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2"/>
      <c r="O735" s="2"/>
      <c r="S735" s="3"/>
      <c r="V735" s="4"/>
      <c r="W735" s="5"/>
    </row>
    <row r="736" hidden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2"/>
      <c r="O736" s="2"/>
      <c r="S736" s="3"/>
      <c r="V736" s="4"/>
      <c r="W736" s="5"/>
    </row>
    <row r="737" hidden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2"/>
      <c r="O737" s="2"/>
      <c r="S737" s="3"/>
      <c r="V737" s="4"/>
      <c r="W737" s="5"/>
    </row>
    <row r="738" hidden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2"/>
      <c r="O738" s="2"/>
      <c r="S738" s="3"/>
      <c r="V738" s="4"/>
      <c r="W738" s="5"/>
    </row>
    <row r="739" hidden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2"/>
      <c r="O739" s="2"/>
      <c r="S739" s="3"/>
      <c r="V739" s="4"/>
      <c r="W739" s="5"/>
    </row>
    <row r="740" hidden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2"/>
      <c r="O740" s="2"/>
      <c r="S740" s="3"/>
      <c r="V740" s="4"/>
      <c r="W740" s="5"/>
    </row>
    <row r="741" hidden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2"/>
      <c r="O741" s="2"/>
      <c r="S741" s="3"/>
      <c r="V741" s="4"/>
      <c r="W741" s="5"/>
    </row>
    <row r="742" hidden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2"/>
      <c r="O742" s="2"/>
      <c r="S742" s="3"/>
      <c r="V742" s="4"/>
      <c r="W742" s="5"/>
    </row>
    <row r="743" hidden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2"/>
      <c r="O743" s="2"/>
      <c r="S743" s="3"/>
      <c r="V743" s="4"/>
      <c r="W743" s="5"/>
    </row>
    <row r="744" hidden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2"/>
      <c r="O744" s="2"/>
      <c r="S744" s="3"/>
      <c r="V744" s="4"/>
      <c r="W744" s="5"/>
    </row>
    <row r="745" hidden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2"/>
      <c r="O745" s="2"/>
      <c r="S745" s="3"/>
      <c r="V745" s="4"/>
      <c r="W745" s="5"/>
    </row>
    <row r="746" hidden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2"/>
      <c r="O746" s="2"/>
      <c r="S746" s="3"/>
      <c r="V746" s="4"/>
      <c r="W746" s="5"/>
    </row>
    <row r="747" hidden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2"/>
      <c r="O747" s="2"/>
      <c r="S747" s="3"/>
      <c r="V747" s="4"/>
      <c r="W747" s="5"/>
    </row>
    <row r="748" hidden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2"/>
      <c r="O748" s="2"/>
      <c r="S748" s="3"/>
      <c r="V748" s="4"/>
      <c r="W748" s="5"/>
    </row>
    <row r="749" hidden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2"/>
      <c r="O749" s="2"/>
      <c r="S749" s="3"/>
      <c r="V749" s="4"/>
      <c r="W749" s="5"/>
    </row>
    <row r="750" hidden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2"/>
      <c r="O750" s="2"/>
      <c r="S750" s="3"/>
      <c r="V750" s="4"/>
      <c r="W750" s="5"/>
    </row>
    <row r="751" hidden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2"/>
      <c r="O751" s="2"/>
      <c r="S751" s="3"/>
      <c r="V751" s="4"/>
      <c r="W751" s="5"/>
    </row>
    <row r="752" hidden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2"/>
      <c r="O752" s="2"/>
      <c r="S752" s="3"/>
      <c r="V752" s="4"/>
      <c r="W752" s="5"/>
    </row>
    <row r="753" hidden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2"/>
      <c r="O753" s="2"/>
      <c r="S753" s="3"/>
      <c r="V753" s="4"/>
      <c r="W753" s="5"/>
    </row>
    <row r="754" hidden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2"/>
      <c r="O754" s="2"/>
      <c r="S754" s="3"/>
      <c r="V754" s="4"/>
      <c r="W754" s="5"/>
    </row>
    <row r="755" hidden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2"/>
      <c r="O755" s="2"/>
      <c r="S755" s="3"/>
      <c r="V755" s="4"/>
      <c r="W755" s="5"/>
    </row>
    <row r="756" hidden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2"/>
      <c r="O756" s="2"/>
      <c r="S756" s="3"/>
      <c r="V756" s="4"/>
      <c r="W756" s="5"/>
    </row>
    <row r="757" hidden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2"/>
      <c r="O757" s="2"/>
      <c r="S757" s="3"/>
      <c r="V757" s="4"/>
      <c r="W757" s="5"/>
    </row>
    <row r="758" hidden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2"/>
      <c r="O758" s="2"/>
      <c r="S758" s="3"/>
      <c r="V758" s="4"/>
      <c r="W758" s="5"/>
    </row>
    <row r="759" hidden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2"/>
      <c r="O759" s="2"/>
      <c r="S759" s="3"/>
      <c r="V759" s="4"/>
      <c r="W759" s="5"/>
    </row>
    <row r="760" hidden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2"/>
      <c r="O760" s="2"/>
      <c r="S760" s="3"/>
      <c r="V760" s="4"/>
      <c r="W760" s="5"/>
    </row>
    <row r="761" hidden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2"/>
      <c r="O761" s="2"/>
      <c r="S761" s="3"/>
      <c r="V761" s="4"/>
      <c r="W761" s="5"/>
    </row>
    <row r="762" hidden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2"/>
      <c r="O762" s="2"/>
      <c r="S762" s="3"/>
      <c r="V762" s="4"/>
      <c r="W762" s="5"/>
    </row>
    <row r="763" hidden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2"/>
      <c r="O763" s="2"/>
      <c r="S763" s="3"/>
      <c r="V763" s="4"/>
      <c r="W763" s="5"/>
    </row>
    <row r="764" hidden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2"/>
      <c r="O764" s="2"/>
      <c r="S764" s="3"/>
      <c r="V764" s="4"/>
      <c r="W764" s="5"/>
    </row>
    <row r="765" hidden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2"/>
      <c r="O765" s="2"/>
      <c r="S765" s="3"/>
      <c r="V765" s="4"/>
      <c r="W765" s="5"/>
    </row>
    <row r="766" hidden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2"/>
      <c r="O766" s="2"/>
      <c r="S766" s="3"/>
      <c r="V766" s="4"/>
      <c r="W766" s="5"/>
    </row>
    <row r="767" hidden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2"/>
      <c r="O767" s="2"/>
      <c r="S767" s="3"/>
      <c r="V767" s="4"/>
      <c r="W767" s="5"/>
    </row>
    <row r="768" hidden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2"/>
      <c r="O768" s="2"/>
      <c r="S768" s="3"/>
      <c r="V768" s="4"/>
      <c r="W768" s="5"/>
    </row>
    <row r="769" hidden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2"/>
      <c r="O769" s="2"/>
      <c r="S769" s="3"/>
      <c r="V769" s="4"/>
      <c r="W769" s="5"/>
    </row>
    <row r="770" hidden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2"/>
      <c r="O770" s="2"/>
      <c r="S770" s="3"/>
      <c r="V770" s="4"/>
      <c r="W770" s="5"/>
    </row>
    <row r="771" hidden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2"/>
      <c r="O771" s="2"/>
      <c r="S771" s="3"/>
      <c r="V771" s="4"/>
      <c r="W771" s="5"/>
    </row>
    <row r="772" hidden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2"/>
      <c r="O772" s="2"/>
      <c r="S772" s="3"/>
      <c r="V772" s="4"/>
      <c r="W772" s="5"/>
    </row>
    <row r="773" hidden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2"/>
      <c r="O773" s="2"/>
      <c r="S773" s="3"/>
      <c r="V773" s="4"/>
      <c r="W773" s="5"/>
    </row>
    <row r="774" hidden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2"/>
      <c r="O774" s="2"/>
      <c r="S774" s="3"/>
      <c r="V774" s="4"/>
      <c r="W774" s="5"/>
    </row>
    <row r="775" hidden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2"/>
      <c r="O775" s="2"/>
      <c r="S775" s="3"/>
      <c r="V775" s="4"/>
      <c r="W775" s="5"/>
    </row>
    <row r="776" hidden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2"/>
      <c r="O776" s="2"/>
      <c r="S776" s="3"/>
      <c r="V776" s="4"/>
      <c r="W776" s="5"/>
    </row>
    <row r="777" hidden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2"/>
      <c r="O777" s="2"/>
      <c r="S777" s="3"/>
      <c r="V777" s="4"/>
      <c r="W777" s="5"/>
    </row>
    <row r="778" hidden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2"/>
      <c r="O778" s="2"/>
      <c r="S778" s="3"/>
      <c r="V778" s="4"/>
      <c r="W778" s="5"/>
    </row>
    <row r="779" hidden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2"/>
      <c r="O779" s="2"/>
      <c r="S779" s="3"/>
      <c r="V779" s="4"/>
      <c r="W779" s="5"/>
    </row>
    <row r="780" hidden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2"/>
      <c r="O780" s="2"/>
      <c r="S780" s="3"/>
      <c r="V780" s="4"/>
      <c r="W780" s="5"/>
    </row>
    <row r="781" hidden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2"/>
      <c r="O781" s="2"/>
      <c r="S781" s="3"/>
      <c r="V781" s="4"/>
      <c r="W781" s="5"/>
    </row>
    <row r="782" hidden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2"/>
      <c r="O782" s="2"/>
      <c r="S782" s="3"/>
      <c r="V782" s="4"/>
      <c r="W782" s="5"/>
    </row>
    <row r="783" hidden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2"/>
      <c r="O783" s="2"/>
      <c r="S783" s="3"/>
      <c r="V783" s="4"/>
      <c r="W783" s="5"/>
    </row>
    <row r="784" hidden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2"/>
      <c r="O784" s="2"/>
      <c r="S784" s="3"/>
      <c r="V784" s="4"/>
      <c r="W784" s="5"/>
    </row>
    <row r="785" hidden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2"/>
      <c r="O785" s="2"/>
      <c r="S785" s="3"/>
      <c r="V785" s="4"/>
      <c r="W785" s="5"/>
    </row>
    <row r="786" hidden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2"/>
      <c r="O786" s="2"/>
      <c r="S786" s="3"/>
      <c r="V786" s="4"/>
      <c r="W786" s="5"/>
    </row>
    <row r="787" hidden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2"/>
      <c r="O787" s="2"/>
      <c r="S787" s="3"/>
      <c r="V787" s="4"/>
      <c r="W787" s="5"/>
    </row>
    <row r="788" hidden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2"/>
      <c r="O788" s="2"/>
      <c r="S788" s="3"/>
      <c r="V788" s="4"/>
      <c r="W788" s="5"/>
    </row>
    <row r="789" hidden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2"/>
      <c r="O789" s="2"/>
      <c r="S789" s="3"/>
      <c r="V789" s="4"/>
      <c r="W789" s="5"/>
    </row>
    <row r="790" hidden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2"/>
      <c r="O790" s="2"/>
      <c r="S790" s="3"/>
      <c r="V790" s="4"/>
      <c r="W790" s="5"/>
    </row>
    <row r="791" hidden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2"/>
      <c r="O791" s="2"/>
      <c r="S791" s="3"/>
      <c r="V791" s="4"/>
      <c r="W791" s="5"/>
    </row>
    <row r="792" hidden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2"/>
      <c r="O792" s="2"/>
      <c r="S792" s="3"/>
      <c r="V792" s="4"/>
      <c r="W792" s="5"/>
    </row>
    <row r="793" hidden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2"/>
      <c r="O793" s="2"/>
      <c r="S793" s="3"/>
      <c r="V793" s="4"/>
      <c r="W793" s="5"/>
    </row>
    <row r="794" hidden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2"/>
      <c r="O794" s="2"/>
      <c r="S794" s="3"/>
      <c r="V794" s="4"/>
      <c r="W794" s="5"/>
    </row>
    <row r="795" hidden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2"/>
      <c r="O795" s="2"/>
      <c r="S795" s="3"/>
      <c r="V795" s="4"/>
      <c r="W795" s="5"/>
    </row>
    <row r="796" hidden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2"/>
      <c r="O796" s="2"/>
      <c r="S796" s="3"/>
      <c r="V796" s="4"/>
      <c r="W796" s="5"/>
    </row>
    <row r="797" hidden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2"/>
      <c r="O797" s="2"/>
      <c r="S797" s="3"/>
      <c r="V797" s="4"/>
      <c r="W797" s="5"/>
    </row>
    <row r="798" hidden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2"/>
      <c r="O798" s="2"/>
      <c r="S798" s="3"/>
      <c r="V798" s="4"/>
      <c r="W798" s="5"/>
    </row>
    <row r="799" hidden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2"/>
      <c r="O799" s="2"/>
      <c r="S799" s="3"/>
      <c r="V799" s="4"/>
      <c r="W799" s="5"/>
    </row>
    <row r="800" hidden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2"/>
      <c r="O800" s="2"/>
      <c r="S800" s="3"/>
      <c r="V800" s="4"/>
      <c r="W800" s="5"/>
    </row>
    <row r="801" hidden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2"/>
      <c r="O801" s="2"/>
      <c r="S801" s="3"/>
      <c r="V801" s="4"/>
      <c r="W801" s="5"/>
    </row>
    <row r="802" hidden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2"/>
      <c r="O802" s="2"/>
      <c r="S802" s="3"/>
      <c r="V802" s="4"/>
      <c r="W802" s="5"/>
    </row>
    <row r="803" hidden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2"/>
      <c r="O803" s="2"/>
      <c r="S803" s="3"/>
      <c r="V803" s="4"/>
      <c r="W803" s="5"/>
    </row>
    <row r="804" hidden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2"/>
      <c r="O804" s="2"/>
      <c r="S804" s="3"/>
      <c r="V804" s="4"/>
      <c r="W804" s="5"/>
    </row>
    <row r="805" hidden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2"/>
      <c r="O805" s="2"/>
      <c r="S805" s="3"/>
      <c r="V805" s="4"/>
      <c r="W805" s="5"/>
    </row>
    <row r="806" hidden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2"/>
      <c r="O806" s="2"/>
      <c r="S806" s="3"/>
      <c r="V806" s="4"/>
      <c r="W806" s="5"/>
    </row>
    <row r="807" hidden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2"/>
      <c r="O807" s="2"/>
      <c r="S807" s="3"/>
      <c r="V807" s="4"/>
      <c r="W807" s="5"/>
    </row>
    <row r="808" hidden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2"/>
      <c r="O808" s="2"/>
      <c r="S808" s="3"/>
      <c r="V808" s="4"/>
      <c r="W808" s="5"/>
    </row>
    <row r="809" hidden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2"/>
      <c r="O809" s="2"/>
      <c r="S809" s="3"/>
      <c r="V809" s="4"/>
      <c r="W809" s="5"/>
    </row>
    <row r="810" hidden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2"/>
      <c r="O810" s="2"/>
      <c r="S810" s="3"/>
      <c r="V810" s="4"/>
      <c r="W810" s="5"/>
    </row>
    <row r="811" hidden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2"/>
      <c r="O811" s="2"/>
      <c r="S811" s="3"/>
      <c r="V811" s="4"/>
      <c r="W811" s="5"/>
    </row>
    <row r="812" hidden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2"/>
      <c r="O812" s="2"/>
      <c r="S812" s="3"/>
      <c r="V812" s="4"/>
      <c r="W812" s="5"/>
    </row>
    <row r="813" hidden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2"/>
      <c r="O813" s="2"/>
      <c r="S813" s="3"/>
      <c r="V813" s="4"/>
      <c r="W813" s="5"/>
    </row>
    <row r="814" hidden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2"/>
      <c r="O814" s="2"/>
      <c r="S814" s="3"/>
      <c r="V814" s="4"/>
      <c r="W814" s="5"/>
    </row>
    <row r="815" hidden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2"/>
      <c r="O815" s="2"/>
      <c r="S815" s="3"/>
      <c r="V815" s="4"/>
      <c r="W815" s="5"/>
    </row>
    <row r="816" hidden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2"/>
      <c r="O816" s="2"/>
      <c r="S816" s="3"/>
      <c r="V816" s="4"/>
      <c r="W816" s="5"/>
    </row>
    <row r="817" hidden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2"/>
      <c r="O817" s="2"/>
      <c r="S817" s="3"/>
      <c r="V817" s="4"/>
      <c r="W817" s="5"/>
    </row>
    <row r="818" hidden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2"/>
      <c r="O818" s="2"/>
      <c r="S818" s="3"/>
      <c r="V818" s="4"/>
      <c r="W818" s="5"/>
    </row>
    <row r="819" hidden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2"/>
      <c r="O819" s="2"/>
      <c r="S819" s="3"/>
      <c r="V819" s="4"/>
      <c r="W819" s="5"/>
    </row>
    <row r="820" hidden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2"/>
      <c r="O820" s="2"/>
      <c r="S820" s="3"/>
      <c r="V820" s="4"/>
      <c r="W820" s="5"/>
    </row>
    <row r="821" hidden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2"/>
      <c r="O821" s="2"/>
      <c r="S821" s="3"/>
      <c r="V821" s="4"/>
      <c r="W821" s="5"/>
    </row>
    <row r="822" hidden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2"/>
      <c r="O822" s="2"/>
      <c r="S822" s="3"/>
      <c r="V822" s="4"/>
      <c r="W822" s="5"/>
    </row>
    <row r="823" hidden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2"/>
      <c r="O823" s="2"/>
      <c r="S823" s="3"/>
      <c r="V823" s="4"/>
      <c r="W823" s="5"/>
    </row>
    <row r="824" hidden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2"/>
      <c r="O824" s="2"/>
      <c r="S824" s="3"/>
      <c r="V824" s="4"/>
      <c r="W824" s="5"/>
    </row>
    <row r="825" hidden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2"/>
      <c r="O825" s="2"/>
      <c r="S825" s="3"/>
      <c r="V825" s="4"/>
      <c r="W825" s="5"/>
    </row>
    <row r="826" hidden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2"/>
      <c r="O826" s="2"/>
      <c r="S826" s="3"/>
      <c r="V826" s="4"/>
      <c r="W826" s="5"/>
    </row>
    <row r="827" hidden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2"/>
      <c r="O827" s="2"/>
      <c r="S827" s="3"/>
      <c r="V827" s="4"/>
      <c r="W827" s="5"/>
    </row>
    <row r="828" hidden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2"/>
      <c r="O828" s="2"/>
      <c r="S828" s="3"/>
      <c r="V828" s="4"/>
      <c r="W828" s="5"/>
    </row>
    <row r="829" hidden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2"/>
      <c r="O829" s="2"/>
      <c r="S829" s="3"/>
      <c r="V829" s="4"/>
      <c r="W829" s="5"/>
    </row>
    <row r="830" hidden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2"/>
      <c r="O830" s="2"/>
      <c r="S830" s="3"/>
      <c r="V830" s="4"/>
      <c r="W830" s="5"/>
    </row>
    <row r="831" hidden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2"/>
      <c r="O831" s="2"/>
      <c r="S831" s="3"/>
      <c r="V831" s="4"/>
      <c r="W831" s="5"/>
    </row>
    <row r="832" hidden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2"/>
      <c r="O832" s="2"/>
      <c r="S832" s="3"/>
      <c r="V832" s="4"/>
      <c r="W832" s="5"/>
    </row>
    <row r="833" hidden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2"/>
      <c r="O833" s="2"/>
      <c r="S833" s="3"/>
      <c r="V833" s="4"/>
      <c r="W833" s="5"/>
    </row>
    <row r="834" hidden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2"/>
      <c r="O834" s="2"/>
      <c r="S834" s="3"/>
      <c r="V834" s="4"/>
      <c r="W834" s="5"/>
    </row>
    <row r="835" hidden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2"/>
      <c r="O835" s="2"/>
      <c r="S835" s="3"/>
      <c r="V835" s="4"/>
      <c r="W835" s="5"/>
    </row>
    <row r="836" hidden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2"/>
      <c r="O836" s="2"/>
      <c r="S836" s="3"/>
      <c r="V836" s="4"/>
      <c r="W836" s="5"/>
    </row>
    <row r="837" hidden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2"/>
      <c r="O837" s="2"/>
      <c r="S837" s="3"/>
      <c r="V837" s="4"/>
      <c r="W837" s="5"/>
    </row>
    <row r="838" hidden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2"/>
      <c r="O838" s="2"/>
      <c r="S838" s="3"/>
      <c r="V838" s="4"/>
      <c r="W838" s="5"/>
    </row>
    <row r="839" hidden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2"/>
      <c r="O839" s="2"/>
      <c r="S839" s="3"/>
      <c r="V839" s="4"/>
      <c r="W839" s="5"/>
    </row>
    <row r="840" hidden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2"/>
      <c r="O840" s="2"/>
      <c r="S840" s="3"/>
      <c r="V840" s="4"/>
      <c r="W840" s="5"/>
    </row>
    <row r="841" hidden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2"/>
      <c r="O841" s="2"/>
      <c r="S841" s="3"/>
      <c r="V841" s="4"/>
      <c r="W841" s="5"/>
    </row>
    <row r="842" hidden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2"/>
      <c r="O842" s="2"/>
      <c r="S842" s="3"/>
      <c r="V842" s="4"/>
      <c r="W842" s="5"/>
    </row>
    <row r="843" hidden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2"/>
      <c r="O843" s="2"/>
      <c r="S843" s="3"/>
      <c r="V843" s="4"/>
      <c r="W843" s="5"/>
    </row>
    <row r="844" hidden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2"/>
      <c r="O844" s="2"/>
      <c r="S844" s="3"/>
      <c r="V844" s="4"/>
      <c r="W844" s="5"/>
    </row>
    <row r="845" hidden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2"/>
      <c r="O845" s="2"/>
      <c r="S845" s="3"/>
      <c r="V845" s="4"/>
      <c r="W845" s="5"/>
    </row>
    <row r="846" hidden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2"/>
      <c r="O846" s="2"/>
      <c r="S846" s="3"/>
      <c r="V846" s="4"/>
      <c r="W846" s="5"/>
    </row>
    <row r="847" hidden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2"/>
      <c r="O847" s="2"/>
      <c r="S847" s="3"/>
      <c r="V847" s="4"/>
      <c r="W847" s="5"/>
    </row>
    <row r="848" hidden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2"/>
      <c r="O848" s="2"/>
      <c r="S848" s="3"/>
      <c r="V848" s="4"/>
      <c r="W848" s="5"/>
    </row>
    <row r="849" hidden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2"/>
      <c r="O849" s="2"/>
      <c r="S849" s="3"/>
      <c r="V849" s="4"/>
      <c r="W849" s="5"/>
    </row>
    <row r="850" hidden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2"/>
      <c r="O850" s="2"/>
      <c r="S850" s="3"/>
      <c r="V850" s="4"/>
      <c r="W850" s="5"/>
    </row>
    <row r="851" hidden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2"/>
      <c r="O851" s="2"/>
      <c r="S851" s="3"/>
      <c r="V851" s="4"/>
      <c r="W851" s="5"/>
    </row>
    <row r="852" hidden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2"/>
      <c r="O852" s="2"/>
      <c r="S852" s="3"/>
      <c r="V852" s="4"/>
      <c r="W852" s="5"/>
    </row>
    <row r="853" hidden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2"/>
      <c r="O853" s="2"/>
      <c r="S853" s="3"/>
      <c r="V853" s="4"/>
      <c r="W853" s="5"/>
    </row>
    <row r="854" hidden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2"/>
      <c r="O854" s="2"/>
      <c r="S854" s="3"/>
      <c r="V854" s="4"/>
      <c r="W854" s="5"/>
    </row>
    <row r="855" hidden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2"/>
      <c r="O855" s="2"/>
      <c r="S855" s="3"/>
      <c r="V855" s="4"/>
      <c r="W855" s="5"/>
    </row>
    <row r="856" hidden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2"/>
      <c r="O856" s="2"/>
      <c r="S856" s="3"/>
      <c r="V856" s="4"/>
      <c r="W856" s="5"/>
    </row>
    <row r="857" hidden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2"/>
      <c r="O857" s="2"/>
      <c r="S857" s="3"/>
      <c r="V857" s="4"/>
      <c r="W857" s="5"/>
    </row>
    <row r="858" hidden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2"/>
      <c r="O858" s="2"/>
      <c r="S858" s="3"/>
      <c r="V858" s="4"/>
      <c r="W858" s="5"/>
    </row>
    <row r="859" hidden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2"/>
      <c r="O859" s="2"/>
      <c r="S859" s="3"/>
      <c r="V859" s="4"/>
      <c r="W859" s="5"/>
    </row>
    <row r="860" hidden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2"/>
      <c r="O860" s="2"/>
      <c r="S860" s="3"/>
      <c r="V860" s="4"/>
      <c r="W860" s="5"/>
    </row>
    <row r="861" hidden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2"/>
      <c r="O861" s="2"/>
      <c r="S861" s="3"/>
      <c r="V861" s="4"/>
      <c r="W861" s="5"/>
    </row>
    <row r="862" hidden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2"/>
      <c r="O862" s="2"/>
      <c r="S862" s="3"/>
      <c r="V862" s="4"/>
      <c r="W862" s="5"/>
    </row>
    <row r="863" hidden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2"/>
      <c r="O863" s="2"/>
      <c r="S863" s="3"/>
      <c r="V863" s="4"/>
      <c r="W863" s="5"/>
    </row>
    <row r="864" hidden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2"/>
      <c r="O864" s="2"/>
      <c r="S864" s="3"/>
      <c r="V864" s="4"/>
      <c r="W864" s="5"/>
    </row>
    <row r="865" hidden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2"/>
      <c r="O865" s="2"/>
      <c r="S865" s="3"/>
      <c r="V865" s="4"/>
      <c r="W865" s="5"/>
    </row>
    <row r="866" hidden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2"/>
      <c r="O866" s="2"/>
      <c r="S866" s="3"/>
      <c r="V866" s="4"/>
      <c r="W866" s="5"/>
    </row>
    <row r="867" hidden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2"/>
      <c r="O867" s="2"/>
      <c r="S867" s="3"/>
      <c r="V867" s="4"/>
      <c r="W867" s="5"/>
    </row>
    <row r="868" hidden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2"/>
      <c r="O868" s="2"/>
      <c r="S868" s="3"/>
      <c r="V868" s="4"/>
      <c r="W868" s="5"/>
    </row>
    <row r="869" hidden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2"/>
      <c r="O869" s="2"/>
      <c r="S869" s="3"/>
      <c r="V869" s="4"/>
      <c r="W869" s="5"/>
    </row>
    <row r="870" hidden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2"/>
      <c r="O870" s="2"/>
      <c r="S870" s="3"/>
      <c r="V870" s="4"/>
      <c r="W870" s="5"/>
    </row>
    <row r="871" hidden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2"/>
      <c r="O871" s="2"/>
      <c r="S871" s="3"/>
      <c r="V871" s="4"/>
      <c r="W871" s="5"/>
    </row>
    <row r="872" hidden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2"/>
      <c r="O872" s="2"/>
      <c r="S872" s="3"/>
      <c r="V872" s="4"/>
      <c r="W872" s="5"/>
    </row>
    <row r="873" hidden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2"/>
      <c r="O873" s="2"/>
      <c r="S873" s="3"/>
      <c r="V873" s="4"/>
      <c r="W873" s="5"/>
    </row>
    <row r="874" hidden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2"/>
      <c r="O874" s="2"/>
      <c r="S874" s="3"/>
      <c r="V874" s="4"/>
      <c r="W874" s="5"/>
    </row>
    <row r="875" hidden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2"/>
      <c r="O875" s="2"/>
      <c r="S875" s="3"/>
      <c r="V875" s="4"/>
      <c r="W875" s="5"/>
    </row>
    <row r="876" hidden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2"/>
      <c r="O876" s="2"/>
      <c r="S876" s="3"/>
      <c r="V876" s="4"/>
      <c r="W876" s="5"/>
    </row>
    <row r="877" hidden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2"/>
      <c r="O877" s="2"/>
      <c r="S877" s="3"/>
      <c r="V877" s="4"/>
      <c r="W877" s="5"/>
    </row>
    <row r="878" hidden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2"/>
      <c r="O878" s="2"/>
      <c r="S878" s="3"/>
      <c r="V878" s="4"/>
      <c r="W878" s="5"/>
    </row>
    <row r="879" hidden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2"/>
      <c r="O879" s="2"/>
      <c r="S879" s="3"/>
      <c r="V879" s="4"/>
      <c r="W879" s="5"/>
    </row>
    <row r="880" hidden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2"/>
      <c r="O880" s="2"/>
      <c r="S880" s="3"/>
      <c r="V880" s="4"/>
      <c r="W880" s="5"/>
    </row>
    <row r="881" hidden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2"/>
      <c r="O881" s="2"/>
      <c r="S881" s="3"/>
      <c r="V881" s="4"/>
      <c r="W881" s="5"/>
    </row>
    <row r="882" hidden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2"/>
      <c r="O882" s="2"/>
      <c r="S882" s="3"/>
      <c r="V882" s="4"/>
      <c r="W882" s="5"/>
    </row>
    <row r="883" hidden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2"/>
      <c r="O883" s="2"/>
      <c r="S883" s="3"/>
      <c r="V883" s="4"/>
      <c r="W883" s="5"/>
    </row>
    <row r="884" hidden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2"/>
      <c r="O884" s="2"/>
      <c r="S884" s="3"/>
      <c r="V884" s="4"/>
      <c r="W884" s="5"/>
    </row>
    <row r="885" hidden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2"/>
      <c r="O885" s="2"/>
      <c r="S885" s="3"/>
      <c r="V885" s="4"/>
      <c r="W885" s="5"/>
    </row>
    <row r="886" hidden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2"/>
      <c r="O886" s="2"/>
      <c r="S886" s="3"/>
      <c r="V886" s="4"/>
      <c r="W886" s="5"/>
    </row>
    <row r="887" hidden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2"/>
      <c r="O887" s="2"/>
      <c r="S887" s="3"/>
      <c r="V887" s="4"/>
      <c r="W887" s="5"/>
    </row>
    <row r="888" hidden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2"/>
      <c r="O888" s="2"/>
      <c r="S888" s="3"/>
      <c r="V888" s="4"/>
      <c r="W888" s="5"/>
    </row>
    <row r="889" hidden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2"/>
      <c r="O889" s="2"/>
      <c r="S889" s="3"/>
      <c r="V889" s="4"/>
      <c r="W889" s="5"/>
    </row>
    <row r="890" hidden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2"/>
      <c r="O890" s="2"/>
      <c r="S890" s="3"/>
      <c r="V890" s="4"/>
      <c r="W890" s="5"/>
    </row>
    <row r="891" hidden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2"/>
      <c r="O891" s="2"/>
      <c r="S891" s="3"/>
      <c r="V891" s="4"/>
      <c r="W891" s="5"/>
    </row>
    <row r="892" hidden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2"/>
      <c r="O892" s="2"/>
      <c r="S892" s="3"/>
      <c r="V892" s="4"/>
      <c r="W892" s="5"/>
    </row>
    <row r="893" hidden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2"/>
      <c r="O893" s="2"/>
      <c r="S893" s="3"/>
      <c r="V893" s="4"/>
      <c r="W893" s="5"/>
    </row>
    <row r="894" hidden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2"/>
      <c r="O894" s="2"/>
      <c r="S894" s="3"/>
      <c r="V894" s="4"/>
      <c r="W894" s="5"/>
    </row>
    <row r="895" hidden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2"/>
      <c r="O895" s="2"/>
      <c r="S895" s="3"/>
      <c r="V895" s="4"/>
      <c r="W895" s="5"/>
    </row>
    <row r="896" hidden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2"/>
      <c r="O896" s="2"/>
      <c r="S896" s="3"/>
      <c r="V896" s="4"/>
      <c r="W896" s="5"/>
    </row>
    <row r="897" hidden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2"/>
      <c r="O897" s="2"/>
      <c r="S897" s="3"/>
      <c r="V897" s="4"/>
      <c r="W897" s="5"/>
    </row>
    <row r="898" hidden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2"/>
      <c r="O898" s="2"/>
      <c r="S898" s="3"/>
      <c r="V898" s="4"/>
      <c r="W898" s="5"/>
    </row>
    <row r="899" hidden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2"/>
      <c r="O899" s="2"/>
      <c r="S899" s="3"/>
      <c r="V899" s="4"/>
      <c r="W899" s="5"/>
    </row>
    <row r="900" hidden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2"/>
      <c r="O900" s="2"/>
      <c r="S900" s="3"/>
      <c r="V900" s="4"/>
      <c r="W900" s="5"/>
    </row>
    <row r="901" hidden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2"/>
      <c r="O901" s="2"/>
      <c r="S901" s="3"/>
      <c r="V901" s="4"/>
      <c r="W901" s="5"/>
    </row>
    <row r="902" hidden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2"/>
      <c r="O902" s="2"/>
      <c r="S902" s="3"/>
      <c r="V902" s="4"/>
      <c r="W902" s="5"/>
    </row>
    <row r="903" hidden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2"/>
      <c r="O903" s="2"/>
      <c r="S903" s="3"/>
      <c r="V903" s="4"/>
      <c r="W903" s="5"/>
    </row>
    <row r="904" hidden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2"/>
      <c r="O904" s="2"/>
      <c r="S904" s="3"/>
      <c r="V904" s="4"/>
      <c r="W904" s="5"/>
    </row>
    <row r="905" hidden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2"/>
      <c r="O905" s="2"/>
      <c r="S905" s="3"/>
      <c r="V905" s="4"/>
      <c r="W905" s="5"/>
    </row>
    <row r="906" hidden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2"/>
      <c r="O906" s="2"/>
      <c r="S906" s="3"/>
      <c r="V906" s="4"/>
      <c r="W906" s="5"/>
    </row>
    <row r="907" hidden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2"/>
      <c r="O907" s="2"/>
      <c r="S907" s="3"/>
      <c r="V907" s="4"/>
      <c r="W907" s="5"/>
    </row>
    <row r="908" hidden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2"/>
      <c r="O908" s="2"/>
      <c r="S908" s="3"/>
      <c r="V908" s="4"/>
      <c r="W908" s="5"/>
    </row>
    <row r="909" hidden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2"/>
      <c r="O909" s="2"/>
      <c r="S909" s="3"/>
      <c r="V909" s="4"/>
      <c r="W909" s="5"/>
    </row>
    <row r="910" hidden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2"/>
      <c r="O910" s="2"/>
      <c r="S910" s="3"/>
      <c r="V910" s="4"/>
      <c r="W910" s="5"/>
    </row>
    <row r="911" hidden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2"/>
      <c r="O911" s="2"/>
      <c r="S911" s="3"/>
      <c r="V911" s="4"/>
      <c r="W911" s="5"/>
    </row>
    <row r="912" hidden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2"/>
      <c r="O912" s="2"/>
      <c r="S912" s="3"/>
      <c r="V912" s="4"/>
      <c r="W912" s="5"/>
    </row>
    <row r="913" hidden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2"/>
      <c r="O913" s="2"/>
      <c r="S913" s="3"/>
      <c r="V913" s="4"/>
      <c r="W913" s="5"/>
    </row>
    <row r="914" hidden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2"/>
      <c r="O914" s="2"/>
      <c r="S914" s="3"/>
      <c r="V914" s="4"/>
      <c r="W914" s="5"/>
    </row>
    <row r="915" hidden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2"/>
      <c r="O915" s="2"/>
      <c r="S915" s="3"/>
      <c r="V915" s="4"/>
      <c r="W915" s="5"/>
    </row>
    <row r="916" hidden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2"/>
      <c r="O916" s="2"/>
      <c r="S916" s="3"/>
      <c r="V916" s="4"/>
      <c r="W916" s="5"/>
    </row>
    <row r="917" hidden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2"/>
      <c r="O917" s="2"/>
      <c r="S917" s="3"/>
      <c r="V917" s="4"/>
      <c r="W917" s="5"/>
    </row>
    <row r="918" hidden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2"/>
      <c r="O918" s="2"/>
      <c r="S918" s="3"/>
      <c r="V918" s="4"/>
      <c r="W918" s="5"/>
    </row>
    <row r="919" hidden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2"/>
      <c r="O919" s="2"/>
      <c r="S919" s="3"/>
      <c r="V919" s="4"/>
      <c r="W919" s="5"/>
    </row>
    <row r="920" hidden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2"/>
      <c r="O920" s="2"/>
      <c r="S920" s="3"/>
      <c r="V920" s="4"/>
      <c r="W920" s="5"/>
    </row>
    <row r="921" hidden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2"/>
      <c r="O921" s="2"/>
      <c r="S921" s="3"/>
      <c r="V921" s="4"/>
      <c r="W921" s="5"/>
    </row>
    <row r="922" hidden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2"/>
      <c r="O922" s="2"/>
      <c r="S922" s="3"/>
      <c r="V922" s="4"/>
      <c r="W922" s="5"/>
    </row>
    <row r="923" hidden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2"/>
      <c r="O923" s="2"/>
      <c r="S923" s="3"/>
      <c r="V923" s="4"/>
      <c r="W923" s="5"/>
    </row>
    <row r="924" hidden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2"/>
      <c r="O924" s="2"/>
      <c r="S924" s="3"/>
      <c r="V924" s="4"/>
      <c r="W924" s="5"/>
    </row>
    <row r="925" hidden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2"/>
      <c r="O925" s="2"/>
      <c r="S925" s="3"/>
      <c r="V925" s="4"/>
      <c r="W925" s="5"/>
    </row>
    <row r="926" hidden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2"/>
      <c r="O926" s="2"/>
      <c r="S926" s="3"/>
      <c r="V926" s="4"/>
      <c r="W926" s="5"/>
    </row>
    <row r="927" hidden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2"/>
      <c r="O927" s="2"/>
      <c r="S927" s="3"/>
      <c r="V927" s="4"/>
      <c r="W927" s="5"/>
    </row>
    <row r="928" hidden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2"/>
      <c r="O928" s="2"/>
      <c r="S928" s="3"/>
      <c r="V928" s="4"/>
      <c r="W928" s="5"/>
    </row>
    <row r="929" hidden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2"/>
      <c r="O929" s="2"/>
      <c r="S929" s="3"/>
      <c r="V929" s="4"/>
      <c r="W929" s="5"/>
    </row>
    <row r="930" hidden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2"/>
      <c r="O930" s="2"/>
      <c r="S930" s="3"/>
      <c r="V930" s="4"/>
      <c r="W930" s="5"/>
    </row>
    <row r="931" hidden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2"/>
      <c r="O931" s="2"/>
      <c r="S931" s="3"/>
      <c r="V931" s="4"/>
      <c r="W931" s="5"/>
    </row>
    <row r="932" hidden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2"/>
      <c r="O932" s="2"/>
      <c r="S932" s="3"/>
      <c r="V932" s="4"/>
      <c r="W932" s="5"/>
    </row>
    <row r="933" hidden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2"/>
      <c r="O933" s="2"/>
      <c r="S933" s="3"/>
      <c r="V933" s="4"/>
      <c r="W933" s="5"/>
    </row>
    <row r="934" hidden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2"/>
      <c r="O934" s="2"/>
      <c r="S934" s="3"/>
      <c r="V934" s="4"/>
      <c r="W934" s="5"/>
    </row>
    <row r="935" hidden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2"/>
      <c r="O935" s="2"/>
      <c r="S935" s="3"/>
      <c r="V935" s="4"/>
      <c r="W935" s="5"/>
    </row>
    <row r="936" hidden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2"/>
      <c r="O936" s="2"/>
      <c r="S936" s="3"/>
      <c r="V936" s="4"/>
      <c r="W936" s="5"/>
    </row>
    <row r="937" hidden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2"/>
      <c r="O937" s="2"/>
      <c r="S937" s="3"/>
      <c r="V937" s="4"/>
      <c r="W937" s="5"/>
    </row>
    <row r="938" hidden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2"/>
      <c r="O938" s="2"/>
      <c r="S938" s="3"/>
      <c r="V938" s="4"/>
      <c r="W938" s="5"/>
    </row>
    <row r="939" hidden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2"/>
      <c r="O939" s="2"/>
      <c r="S939" s="3"/>
      <c r="V939" s="4"/>
      <c r="W939" s="5"/>
    </row>
    <row r="940" hidden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2"/>
      <c r="O940" s="2"/>
      <c r="S940" s="3"/>
      <c r="V940" s="4"/>
      <c r="W940" s="5"/>
    </row>
    <row r="941" hidden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2"/>
      <c r="O941" s="2"/>
      <c r="S941" s="3"/>
      <c r="V941" s="4"/>
      <c r="W941" s="5"/>
    </row>
    <row r="942" hidden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2"/>
      <c r="O942" s="2"/>
      <c r="S942" s="3"/>
      <c r="V942" s="4"/>
      <c r="W942" s="5"/>
    </row>
    <row r="943" hidden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2"/>
      <c r="O943" s="2"/>
      <c r="S943" s="3"/>
      <c r="V943" s="4"/>
      <c r="W943" s="5"/>
    </row>
    <row r="944" hidden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2"/>
      <c r="O944" s="2"/>
      <c r="S944" s="3"/>
      <c r="V944" s="4"/>
      <c r="W944" s="5"/>
    </row>
    <row r="945" hidden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2"/>
      <c r="O945" s="2"/>
      <c r="S945" s="3"/>
      <c r="V945" s="4"/>
      <c r="W945" s="5"/>
    </row>
    <row r="946" hidden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2"/>
      <c r="O946" s="2"/>
      <c r="S946" s="3"/>
      <c r="V946" s="4"/>
      <c r="W946" s="5"/>
    </row>
    <row r="947" hidden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2"/>
      <c r="O947" s="2"/>
      <c r="S947" s="3"/>
      <c r="V947" s="4"/>
      <c r="W947" s="5"/>
    </row>
    <row r="948" hidden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2"/>
      <c r="O948" s="2"/>
      <c r="S948" s="3"/>
      <c r="V948" s="4"/>
      <c r="W948" s="5"/>
    </row>
    <row r="949" hidden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2"/>
      <c r="O949" s="2"/>
      <c r="S949" s="3"/>
      <c r="V949" s="4"/>
      <c r="W949" s="5"/>
    </row>
    <row r="950" hidden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2"/>
      <c r="O950" s="2"/>
      <c r="S950" s="3"/>
      <c r="V950" s="4"/>
      <c r="W950" s="5"/>
    </row>
    <row r="951" hidden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2"/>
      <c r="O951" s="2"/>
      <c r="S951" s="3"/>
      <c r="V951" s="4"/>
      <c r="W951" s="5"/>
    </row>
    <row r="952" hidden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2"/>
      <c r="O952" s="2"/>
      <c r="S952" s="3"/>
      <c r="V952" s="4"/>
      <c r="W952" s="5"/>
    </row>
    <row r="953" hidden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2"/>
      <c r="O953" s="2"/>
      <c r="S953" s="3"/>
      <c r="V953" s="4"/>
      <c r="W953" s="5"/>
    </row>
    <row r="954" hidden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2"/>
      <c r="O954" s="2"/>
      <c r="S954" s="3"/>
      <c r="V954" s="4"/>
      <c r="W954" s="5"/>
    </row>
    <row r="955" hidden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2"/>
      <c r="O955" s="2"/>
      <c r="S955" s="3"/>
      <c r="V955" s="4"/>
      <c r="W955" s="5"/>
    </row>
    <row r="956" hidden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2"/>
      <c r="O956" s="2"/>
      <c r="S956" s="3"/>
      <c r="V956" s="4"/>
      <c r="W956" s="5"/>
    </row>
    <row r="957" hidden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2"/>
      <c r="O957" s="2"/>
      <c r="S957" s="3"/>
      <c r="V957" s="4"/>
      <c r="W957" s="5"/>
    </row>
    <row r="958" hidden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2"/>
      <c r="O958" s="2"/>
      <c r="S958" s="3"/>
      <c r="V958" s="4"/>
      <c r="W958" s="5"/>
    </row>
    <row r="959" hidden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2"/>
      <c r="O959" s="2"/>
      <c r="S959" s="3"/>
      <c r="V959" s="4"/>
      <c r="W959" s="5"/>
    </row>
    <row r="960" hidden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2"/>
      <c r="O960" s="2"/>
      <c r="S960" s="3"/>
      <c r="V960" s="4"/>
      <c r="W960" s="5"/>
    </row>
    <row r="961" hidden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2"/>
      <c r="O961" s="2"/>
      <c r="S961" s="3"/>
      <c r="V961" s="4"/>
      <c r="W961" s="5"/>
    </row>
    <row r="962" hidden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2"/>
      <c r="O962" s="2"/>
      <c r="S962" s="3"/>
      <c r="V962" s="4"/>
      <c r="W962" s="5"/>
    </row>
    <row r="963" hidden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2"/>
      <c r="O963" s="2"/>
      <c r="S963" s="3"/>
      <c r="V963" s="4"/>
      <c r="W963" s="5"/>
    </row>
    <row r="964" hidden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2"/>
      <c r="O964" s="2"/>
      <c r="S964" s="3"/>
      <c r="V964" s="4"/>
      <c r="W964" s="5"/>
    </row>
    <row r="965" hidden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2"/>
      <c r="O965" s="2"/>
      <c r="S965" s="3"/>
      <c r="V965" s="4"/>
      <c r="W965" s="5"/>
    </row>
    <row r="966" hidden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2"/>
      <c r="O966" s="2"/>
      <c r="S966" s="3"/>
      <c r="V966" s="4"/>
      <c r="W966" s="5"/>
    </row>
    <row r="967" hidden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2"/>
      <c r="O967" s="2"/>
      <c r="S967" s="3"/>
      <c r="V967" s="4"/>
      <c r="W967" s="5"/>
    </row>
    <row r="968" hidden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2"/>
      <c r="O968" s="2"/>
      <c r="S968" s="3"/>
      <c r="V968" s="4"/>
      <c r="W968" s="5"/>
    </row>
    <row r="969" hidden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2"/>
      <c r="O969" s="2"/>
      <c r="S969" s="3"/>
      <c r="V969" s="4"/>
      <c r="W969" s="5"/>
    </row>
    <row r="970" hidden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2"/>
      <c r="O970" s="2"/>
      <c r="S970" s="3"/>
      <c r="V970" s="4"/>
      <c r="W970" s="5"/>
    </row>
    <row r="971" hidden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2"/>
      <c r="O971" s="2"/>
      <c r="S971" s="3"/>
      <c r="V971" s="4"/>
      <c r="W971" s="5"/>
    </row>
    <row r="972" hidden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2"/>
      <c r="O972" s="2"/>
      <c r="S972" s="3"/>
      <c r="V972" s="4"/>
      <c r="W972" s="5"/>
    </row>
    <row r="973" hidden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2"/>
      <c r="O973" s="2"/>
      <c r="S973" s="3"/>
      <c r="V973" s="4"/>
      <c r="W973" s="5"/>
    </row>
    <row r="974" hidden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2"/>
      <c r="O974" s="2"/>
      <c r="S974" s="3"/>
      <c r="V974" s="4"/>
      <c r="W974" s="5"/>
    </row>
    <row r="975" hidden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2"/>
      <c r="O975" s="2"/>
      <c r="S975" s="3"/>
      <c r="V975" s="4"/>
      <c r="W975" s="5"/>
    </row>
    <row r="976" hidden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2"/>
      <c r="O976" s="2"/>
      <c r="S976" s="3"/>
      <c r="V976" s="4"/>
      <c r="W976" s="5"/>
    </row>
    <row r="977" hidden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2"/>
      <c r="O977" s="2"/>
      <c r="S977" s="3"/>
      <c r="V977" s="4"/>
      <c r="W977" s="5"/>
    </row>
    <row r="978" hidden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2"/>
      <c r="O978" s="2"/>
      <c r="S978" s="3"/>
      <c r="V978" s="4"/>
      <c r="W978" s="5"/>
    </row>
    <row r="979" hidden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2"/>
      <c r="O979" s="2"/>
      <c r="S979" s="3"/>
      <c r="V979" s="4"/>
      <c r="W979" s="5"/>
    </row>
    <row r="980" hidden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2"/>
      <c r="O980" s="2"/>
      <c r="S980" s="3"/>
      <c r="V980" s="4"/>
      <c r="W980" s="5"/>
    </row>
    <row r="981" hidden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2"/>
      <c r="O981" s="2"/>
      <c r="S981" s="3"/>
      <c r="V981" s="4"/>
      <c r="W981" s="5"/>
    </row>
    <row r="982" hidden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2"/>
      <c r="O982" s="2"/>
      <c r="S982" s="3"/>
      <c r="V982" s="4"/>
      <c r="W982" s="5"/>
    </row>
    <row r="983" hidden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2"/>
      <c r="O983" s="2"/>
      <c r="S983" s="3"/>
      <c r="V983" s="4"/>
      <c r="W983" s="5"/>
    </row>
    <row r="984" hidden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2"/>
      <c r="O984" s="2"/>
      <c r="S984" s="3"/>
      <c r="V984" s="4"/>
      <c r="W984" s="5"/>
    </row>
    <row r="985" hidden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2"/>
      <c r="O985" s="2"/>
      <c r="S985" s="3"/>
      <c r="V985" s="4"/>
      <c r="W985" s="5"/>
    </row>
    <row r="986" hidden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2"/>
      <c r="O986" s="2"/>
      <c r="S986" s="3"/>
      <c r="V986" s="4"/>
      <c r="W986" s="5"/>
    </row>
    <row r="987" hidden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2"/>
      <c r="O987" s="2"/>
      <c r="S987" s="3"/>
      <c r="V987" s="4"/>
      <c r="W987" s="5"/>
    </row>
    <row r="988" hidden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2"/>
      <c r="O988" s="2"/>
      <c r="S988" s="3"/>
      <c r="V988" s="4"/>
      <c r="W988" s="5"/>
    </row>
    <row r="989" hidden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2"/>
      <c r="O989" s="2"/>
      <c r="S989" s="3"/>
      <c r="V989" s="4"/>
      <c r="W989" s="5"/>
    </row>
    <row r="990" hidden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2"/>
      <c r="O990" s="2"/>
      <c r="S990" s="3"/>
      <c r="V990" s="4"/>
      <c r="W990" s="5"/>
    </row>
    <row r="991" hidden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2"/>
      <c r="O991" s="2"/>
      <c r="S991" s="3"/>
      <c r="V991" s="4"/>
      <c r="W991" s="5"/>
    </row>
    <row r="992" hidden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2"/>
      <c r="O992" s="2"/>
      <c r="S992" s="3"/>
      <c r="V992" s="4"/>
      <c r="W992" s="5"/>
    </row>
    <row r="993" hidden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2"/>
      <c r="O993" s="2"/>
      <c r="S993" s="3"/>
      <c r="V993" s="4"/>
      <c r="W993" s="5"/>
    </row>
    <row r="994" hidden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2"/>
      <c r="O994" s="2"/>
      <c r="S994" s="3"/>
      <c r="V994" s="4"/>
      <c r="W994" s="5"/>
    </row>
    <row r="995" hidden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2"/>
      <c r="O995" s="2"/>
      <c r="S995" s="3"/>
      <c r="V995" s="4"/>
      <c r="W995" s="5"/>
    </row>
    <row r="996" hidden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2"/>
      <c r="O996" s="2"/>
      <c r="S996" s="3"/>
      <c r="V996" s="4"/>
      <c r="W996" s="5"/>
    </row>
    <row r="997" hidden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2"/>
      <c r="O997" s="2"/>
      <c r="S997" s="3"/>
      <c r="V997" s="4"/>
      <c r="W997" s="5"/>
    </row>
    <row r="998" hidden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2"/>
      <c r="O998" s="2"/>
      <c r="S998" s="3"/>
      <c r="V998" s="4"/>
      <c r="W998" s="5"/>
    </row>
    <row r="999" hidden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2"/>
      <c r="O999" s="2"/>
      <c r="S999" s="3"/>
      <c r="V999" s="4"/>
      <c r="W999" s="5"/>
    </row>
    <row r="1000" hidden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2"/>
      <c r="O1000" s="2"/>
      <c r="S1000" s="3"/>
      <c r="V1000" s="4"/>
      <c r="W1000" s="5"/>
    </row>
    <row r="1001" hidden="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2"/>
      <c r="O1001" s="2"/>
      <c r="S1001" s="3"/>
      <c r="V1001" s="4"/>
      <c r="W1001" s="5"/>
    </row>
    <row r="1002" hidden="1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2"/>
      <c r="O1002" s="2"/>
      <c r="S1002" s="3"/>
      <c r="V1002" s="4"/>
      <c r="W1002" s="5"/>
    </row>
    <row r="1003" hidden="1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2"/>
      <c r="O1003" s="2"/>
      <c r="S1003" s="3"/>
      <c r="V1003" s="4"/>
      <c r="W1003" s="5"/>
    </row>
    <row r="1004" hidden="1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2"/>
      <c r="O1004" s="2"/>
      <c r="S1004" s="3"/>
      <c r="V1004" s="4"/>
      <c r="W1004" s="5"/>
    </row>
    <row r="1005" hidden="1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2"/>
      <c r="O1005" s="2"/>
      <c r="S1005" s="3"/>
      <c r="V1005" s="4"/>
      <c r="W1005" s="5"/>
    </row>
    <row r="1006" hidden="1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2"/>
      <c r="O1006" s="2"/>
      <c r="S1006" s="3"/>
      <c r="V1006" s="4"/>
      <c r="W1006" s="5"/>
    </row>
    <row r="1007" hidden="1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2"/>
      <c r="O1007" s="2"/>
      <c r="S1007" s="3"/>
      <c r="V1007" s="4"/>
      <c r="W1007" s="5"/>
    </row>
    <row r="1008" hidden="1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2"/>
      <c r="O1008" s="2"/>
      <c r="S1008" s="3"/>
      <c r="V1008" s="4"/>
      <c r="W1008" s="5"/>
    </row>
    <row r="1009" hidden="1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2"/>
      <c r="O1009" s="2"/>
      <c r="S1009" s="3"/>
      <c r="V1009" s="4"/>
      <c r="W1009" s="5"/>
    </row>
    <row r="1010" hidden="1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2"/>
      <c r="O1010" s="2"/>
      <c r="S1010" s="3"/>
      <c r="V1010" s="4"/>
      <c r="W1010" s="5"/>
    </row>
    <row r="1011" hidden="1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2"/>
      <c r="O1011" s="2"/>
      <c r="S1011" s="3"/>
      <c r="V1011" s="4"/>
      <c r="W1011" s="5"/>
    </row>
    <row r="1012" hidden="1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2"/>
      <c r="O1012" s="2"/>
      <c r="S1012" s="3"/>
      <c r="V1012" s="4"/>
      <c r="W1012" s="5"/>
    </row>
    <row r="1013" hidden="1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2"/>
      <c r="O1013" s="2"/>
      <c r="S1013" s="3"/>
      <c r="V1013" s="4"/>
      <c r="W1013" s="5"/>
    </row>
    <row r="1014" hidden="1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2"/>
      <c r="O1014" s="2"/>
      <c r="S1014" s="3"/>
      <c r="V1014" s="4"/>
      <c r="W1014" s="5"/>
    </row>
    <row r="1015" hidden="1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2"/>
      <c r="O1015" s="2"/>
      <c r="S1015" s="3"/>
      <c r="V1015" s="4"/>
      <c r="W1015" s="5"/>
    </row>
    <row r="1016" hidden="1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2"/>
      <c r="O1016" s="2"/>
      <c r="S1016" s="3"/>
      <c r="V1016" s="4"/>
      <c r="W1016" s="5"/>
    </row>
    <row r="1017" hidden="1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2"/>
      <c r="O1017" s="2"/>
      <c r="S1017" s="3"/>
      <c r="V1017" s="4"/>
      <c r="W1017" s="5"/>
    </row>
    <row r="1018" hidden="1">
      <c r="A1018" s="1"/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2"/>
      <c r="O1018" s="2"/>
      <c r="S1018" s="3"/>
      <c r="V1018" s="4"/>
      <c r="W1018" s="5"/>
    </row>
    <row r="1019" hidden="1">
      <c r="A1019" s="1"/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2"/>
      <c r="O1019" s="2"/>
      <c r="S1019" s="3"/>
      <c r="V1019" s="4"/>
      <c r="W1019" s="5"/>
    </row>
    <row r="1020" hidden="1">
      <c r="A1020" s="1"/>
      <c r="B1020" s="1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2"/>
      <c r="O1020" s="2"/>
      <c r="S1020" s="3"/>
      <c r="V1020" s="4"/>
      <c r="W1020" s="5"/>
    </row>
    <row r="1021" hidden="1">
      <c r="A1021" s="1"/>
      <c r="B1021" s="1"/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2"/>
      <c r="O1021" s="2"/>
      <c r="S1021" s="3"/>
      <c r="V1021" s="4"/>
      <c r="W1021" s="5"/>
    </row>
    <row r="1022" ht="15.0" hidden="1" customHeight="1">
      <c r="A1022" s="1"/>
      <c r="B1022" s="1"/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2"/>
      <c r="O1022" s="2"/>
      <c r="S1022" s="3"/>
      <c r="V1022" s="4"/>
      <c r="W1022" s="5"/>
    </row>
    <row r="1023">
      <c r="A1023" s="1"/>
      <c r="B1023" s="1"/>
      <c r="C1023" s="1"/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2"/>
      <c r="O1023" s="2"/>
      <c r="S1023" s="3"/>
      <c r="V1023" s="4"/>
      <c r="W1023" s="5"/>
    </row>
    <row r="1024" ht="29.25" customHeight="1">
      <c r="A1024" s="1"/>
      <c r="B1024" s="1"/>
      <c r="C1024" s="1"/>
      <c r="D1024" s="1"/>
      <c r="E1024" s="1"/>
      <c r="F1024" s="1"/>
      <c r="G1024" s="1"/>
      <c r="H1024" s="1"/>
      <c r="I1024" s="1"/>
      <c r="J1024" s="1"/>
      <c r="K1024" s="1"/>
      <c r="L1024" s="1"/>
      <c r="M1024" s="1"/>
      <c r="N1024" s="2"/>
      <c r="O1024" s="2"/>
      <c r="S1024" s="3"/>
      <c r="V1024" s="4"/>
      <c r="W1024" s="5"/>
    </row>
    <row r="1025" ht="15.0" customHeight="1">
      <c r="A1025" s="1"/>
      <c r="B1025" s="1"/>
      <c r="C1025" s="1"/>
      <c r="D1025" s="1"/>
      <c r="E1025" s="1"/>
      <c r="F1025" s="1"/>
      <c r="G1025" s="1"/>
      <c r="H1025" s="1"/>
      <c r="I1025" s="1"/>
      <c r="J1025" s="1"/>
      <c r="K1025" s="1"/>
      <c r="L1025" s="1"/>
      <c r="M1025" s="1"/>
      <c r="N1025" s="2"/>
      <c r="O1025" s="2"/>
      <c r="S1025" s="3"/>
      <c r="V1025" s="4"/>
      <c r="W1025" s="5"/>
    </row>
    <row r="1026" ht="26.25" customHeight="1">
      <c r="A1026" s="1"/>
      <c r="B1026" s="1"/>
      <c r="C1026" s="1"/>
      <c r="D1026" s="1"/>
      <c r="E1026" s="1"/>
      <c r="F1026" s="1"/>
      <c r="G1026" s="1"/>
      <c r="H1026" s="1"/>
      <c r="I1026" s="1"/>
      <c r="J1026" s="1"/>
      <c r="K1026" s="1"/>
      <c r="L1026" s="1"/>
      <c r="M1026" s="1"/>
      <c r="N1026" s="2"/>
      <c r="O1026" s="2"/>
      <c r="S1026" s="3"/>
      <c r="V1026" s="4"/>
      <c r="W1026" s="5"/>
    </row>
    <row r="1027" ht="15.0" customHeight="1">
      <c r="A1027" s="1"/>
      <c r="B1027" s="1"/>
      <c r="C1027" s="1"/>
      <c r="D1027" s="1"/>
      <c r="E1027" s="1"/>
      <c r="F1027" s="1"/>
      <c r="G1027" s="1"/>
      <c r="H1027" s="1"/>
      <c r="I1027" s="1"/>
      <c r="J1027" s="1"/>
      <c r="K1027" s="1"/>
      <c r="L1027" s="1"/>
      <c r="M1027" s="1"/>
      <c r="N1027" s="2"/>
      <c r="O1027" s="2"/>
      <c r="S1027" s="3"/>
      <c r="V1027" s="4"/>
      <c r="W1027" s="5"/>
    </row>
    <row r="1028" ht="15.0" customHeight="1">
      <c r="A1028" s="1"/>
      <c r="B1028" s="1"/>
      <c r="C1028" s="1"/>
      <c r="D1028" s="1"/>
      <c r="E1028" s="1"/>
      <c r="F1028" s="1"/>
      <c r="G1028" s="1"/>
      <c r="H1028" s="1"/>
      <c r="I1028" s="1"/>
      <c r="J1028" s="1"/>
      <c r="K1028" s="1"/>
      <c r="L1028" s="1"/>
      <c r="M1028" s="1"/>
      <c r="N1028" s="2"/>
      <c r="O1028" s="2"/>
      <c r="S1028" s="3"/>
      <c r="V1028" s="4"/>
      <c r="W1028" s="5"/>
    </row>
    <row r="1029" ht="15.0" customHeight="1">
      <c r="A1029" s="1"/>
      <c r="B1029" s="1"/>
      <c r="C1029" s="1"/>
      <c r="D1029" s="1"/>
      <c r="E1029" s="1"/>
      <c r="F1029" s="1"/>
      <c r="G1029" s="1"/>
      <c r="H1029" s="1"/>
      <c r="I1029" s="1"/>
      <c r="J1029" s="1"/>
      <c r="K1029" s="1"/>
      <c r="L1029" s="1"/>
      <c r="M1029" s="1"/>
      <c r="N1029" s="2"/>
      <c r="O1029" s="2"/>
      <c r="S1029" s="3"/>
      <c r="V1029" s="4"/>
      <c r="W1029" s="5"/>
    </row>
    <row r="1030" ht="15.0" customHeight="1">
      <c r="A1030" s="1"/>
      <c r="B1030" s="1"/>
      <c r="C1030" s="1"/>
      <c r="D1030" s="1"/>
      <c r="E1030" s="1"/>
      <c r="F1030" s="1"/>
      <c r="G1030" s="1"/>
      <c r="H1030" s="1"/>
      <c r="I1030" s="1"/>
      <c r="J1030" s="1"/>
      <c r="K1030" s="1"/>
      <c r="L1030" s="1"/>
      <c r="M1030" s="1"/>
      <c r="N1030" s="2"/>
      <c r="O1030" s="2"/>
      <c r="S1030" s="3"/>
      <c r="V1030" s="4"/>
      <c r="W1030" s="5"/>
    </row>
    <row r="1031" ht="15.0" customHeight="1">
      <c r="A1031" s="1"/>
      <c r="B1031" s="1"/>
      <c r="C1031" s="1"/>
      <c r="D1031" s="1"/>
      <c r="E1031" s="1"/>
      <c r="F1031" s="1"/>
      <c r="G1031" s="1"/>
      <c r="H1031" s="1"/>
      <c r="I1031" s="1"/>
      <c r="J1031" s="1"/>
      <c r="K1031" s="1"/>
      <c r="L1031" s="1"/>
      <c r="M1031" s="1"/>
      <c r="N1031" s="2"/>
      <c r="O1031" s="2"/>
      <c r="S1031" s="3"/>
      <c r="V1031" s="4"/>
      <c r="W1031" s="5"/>
    </row>
    <row r="1032" ht="15.0" customHeight="1">
      <c r="A1032" s="1"/>
      <c r="B1032" s="1"/>
      <c r="C1032" s="1"/>
      <c r="D1032" s="1"/>
      <c r="E1032" s="1"/>
      <c r="F1032" s="1"/>
      <c r="G1032" s="1"/>
      <c r="H1032" s="1"/>
      <c r="I1032" s="1"/>
      <c r="J1032" s="1"/>
      <c r="K1032" s="1"/>
      <c r="L1032" s="1"/>
      <c r="M1032" s="1"/>
      <c r="N1032" s="2"/>
      <c r="O1032" s="2"/>
      <c r="S1032" s="3"/>
      <c r="V1032" s="4"/>
      <c r="W1032" s="5"/>
    </row>
    <row r="1033" ht="15.0" customHeight="1">
      <c r="A1033" s="1"/>
      <c r="B1033" s="1"/>
      <c r="C1033" s="1"/>
      <c r="D1033" s="1"/>
      <c r="E1033" s="1"/>
      <c r="F1033" s="1"/>
      <c r="G1033" s="1"/>
      <c r="H1033" s="1"/>
      <c r="I1033" s="1"/>
      <c r="J1033" s="1"/>
      <c r="K1033" s="1"/>
      <c r="L1033" s="1"/>
      <c r="M1033" s="1"/>
      <c r="N1033" s="2"/>
      <c r="O1033" s="2"/>
      <c r="S1033" s="3"/>
      <c r="V1033" s="4"/>
      <c r="W1033" s="5"/>
    </row>
    <row r="1034" ht="15.0" customHeight="1">
      <c r="A1034" s="1"/>
      <c r="B1034" s="1"/>
      <c r="C1034" s="1"/>
      <c r="D1034" s="1"/>
      <c r="E1034" s="1"/>
      <c r="F1034" s="1"/>
      <c r="G1034" s="1"/>
      <c r="H1034" s="1"/>
      <c r="I1034" s="1"/>
      <c r="J1034" s="1"/>
      <c r="K1034" s="1"/>
      <c r="L1034" s="1"/>
      <c r="M1034" s="1"/>
      <c r="N1034" s="2"/>
      <c r="O1034" s="2"/>
      <c r="S1034" s="3"/>
      <c r="V1034" s="4"/>
      <c r="W1034" s="5"/>
    </row>
    <row r="1035" ht="15.0" customHeight="1">
      <c r="A1035" s="1"/>
      <c r="B1035" s="1"/>
      <c r="C1035" s="1"/>
      <c r="D1035" s="1"/>
      <c r="E1035" s="1"/>
      <c r="F1035" s="1"/>
      <c r="G1035" s="1"/>
      <c r="H1035" s="1"/>
      <c r="I1035" s="1"/>
      <c r="J1035" s="1"/>
      <c r="K1035" s="1"/>
      <c r="L1035" s="1"/>
      <c r="M1035" s="1"/>
      <c r="N1035" s="2"/>
      <c r="O1035" s="2"/>
      <c r="S1035" s="3"/>
      <c r="V1035" s="4"/>
      <c r="W1035" s="5"/>
    </row>
    <row r="1036" ht="15.0" customHeight="1">
      <c r="A1036" s="1"/>
      <c r="B1036" s="1"/>
      <c r="C1036" s="1"/>
      <c r="D1036" s="1"/>
      <c r="E1036" s="1"/>
      <c r="F1036" s="1"/>
      <c r="G1036" s="1"/>
      <c r="H1036" s="1"/>
      <c r="I1036" s="1"/>
      <c r="J1036" s="1"/>
      <c r="K1036" s="1"/>
      <c r="L1036" s="1"/>
      <c r="M1036" s="1"/>
      <c r="N1036" s="2"/>
      <c r="O1036" s="2"/>
      <c r="S1036" s="3"/>
      <c r="V1036" s="4"/>
      <c r="W1036" s="5"/>
    </row>
    <row r="1037" ht="15.0" customHeight="1">
      <c r="A1037" s="1"/>
      <c r="B1037" s="1"/>
      <c r="C1037" s="1"/>
      <c r="D1037" s="1"/>
      <c r="E1037" s="1"/>
      <c r="F1037" s="1"/>
      <c r="G1037" s="1"/>
      <c r="H1037" s="1"/>
      <c r="I1037" s="1"/>
      <c r="J1037" s="1"/>
      <c r="K1037" s="1"/>
      <c r="L1037" s="1"/>
      <c r="M1037" s="1"/>
      <c r="N1037" s="2"/>
      <c r="O1037" s="2"/>
      <c r="S1037" s="3"/>
      <c r="V1037" s="4"/>
      <c r="W1037" s="5"/>
    </row>
    <row r="1038" ht="15.0" customHeight="1">
      <c r="A1038" s="1"/>
      <c r="B1038" s="1"/>
      <c r="C1038" s="1"/>
      <c r="D1038" s="1"/>
      <c r="E1038" s="1"/>
      <c r="F1038" s="1"/>
      <c r="G1038" s="1"/>
      <c r="H1038" s="1"/>
      <c r="I1038" s="1"/>
      <c r="J1038" s="1"/>
      <c r="K1038" s="1"/>
      <c r="L1038" s="1"/>
      <c r="M1038" s="1"/>
      <c r="N1038" s="2"/>
      <c r="O1038" s="2"/>
      <c r="S1038" s="3"/>
      <c r="V1038" s="4"/>
      <c r="W1038" s="5"/>
    </row>
    <row r="1039" ht="15.0" customHeight="1">
      <c r="A1039" s="1"/>
      <c r="B1039" s="1"/>
      <c r="C1039" s="1"/>
      <c r="D1039" s="1"/>
      <c r="E1039" s="1"/>
      <c r="F1039" s="1"/>
      <c r="G1039" s="1"/>
      <c r="H1039" s="1"/>
      <c r="I1039" s="1"/>
      <c r="J1039" s="1"/>
      <c r="K1039" s="1"/>
      <c r="L1039" s="1"/>
      <c r="M1039" s="1"/>
      <c r="N1039" s="2"/>
      <c r="O1039" s="2"/>
      <c r="S1039" s="3"/>
      <c r="V1039" s="4"/>
      <c r="W1039" s="5"/>
    </row>
    <row r="1040" ht="15.0" customHeight="1">
      <c r="A1040" s="1"/>
      <c r="B1040" s="1"/>
      <c r="C1040" s="1"/>
      <c r="D1040" s="1"/>
      <c r="E1040" s="1"/>
      <c r="F1040" s="1"/>
      <c r="G1040" s="1"/>
      <c r="H1040" s="1"/>
      <c r="I1040" s="1"/>
      <c r="J1040" s="1"/>
      <c r="K1040" s="1"/>
      <c r="L1040" s="1"/>
      <c r="M1040" s="1"/>
      <c r="N1040" s="2"/>
      <c r="O1040" s="2"/>
      <c r="S1040" s="3"/>
      <c r="V1040" s="4"/>
      <c r="W1040" s="5"/>
    </row>
    <row r="1041" ht="15.0" customHeight="1">
      <c r="A1041" s="1"/>
      <c r="B1041" s="1"/>
      <c r="C1041" s="1"/>
      <c r="D1041" s="1"/>
      <c r="E1041" s="1"/>
      <c r="F1041" s="1"/>
      <c r="G1041" s="1"/>
      <c r="H1041" s="1"/>
      <c r="I1041" s="1"/>
      <c r="J1041" s="1"/>
      <c r="K1041" s="1"/>
      <c r="L1041" s="1"/>
      <c r="M1041" s="1"/>
      <c r="N1041" s="2"/>
      <c r="O1041" s="2"/>
      <c r="S1041" s="3"/>
      <c r="V1041" s="4"/>
      <c r="W1041" s="5"/>
    </row>
    <row r="1042" ht="15.0" customHeight="1">
      <c r="A1042" s="1"/>
      <c r="B1042" s="1"/>
      <c r="C1042" s="1"/>
      <c r="D1042" s="1"/>
      <c r="E1042" s="1"/>
      <c r="F1042" s="1"/>
      <c r="G1042" s="1"/>
      <c r="H1042" s="1"/>
      <c r="I1042" s="1"/>
      <c r="J1042" s="1"/>
      <c r="K1042" s="1"/>
      <c r="L1042" s="1"/>
      <c r="M1042" s="1"/>
      <c r="N1042" s="2"/>
      <c r="O1042" s="2"/>
      <c r="S1042" s="3"/>
      <c r="V1042" s="4"/>
      <c r="W1042" s="5"/>
    </row>
    <row r="1043" ht="15.0" customHeight="1">
      <c r="A1043" s="1"/>
      <c r="B1043" s="1"/>
      <c r="C1043" s="1"/>
      <c r="D1043" s="1"/>
      <c r="E1043" s="1"/>
      <c r="F1043" s="1"/>
      <c r="G1043" s="1"/>
      <c r="H1043" s="1"/>
      <c r="I1043" s="1"/>
      <c r="J1043" s="1"/>
      <c r="K1043" s="1"/>
      <c r="L1043" s="1"/>
      <c r="M1043" s="1"/>
      <c r="N1043" s="2"/>
      <c r="O1043" s="2"/>
      <c r="S1043" s="3"/>
      <c r="V1043" s="4"/>
      <c r="W1043" s="5"/>
    </row>
    <row r="1044" ht="15.0" customHeight="1">
      <c r="A1044" s="1"/>
      <c r="B1044" s="1"/>
      <c r="C1044" s="1"/>
      <c r="D1044" s="1"/>
      <c r="E1044" s="1"/>
      <c r="F1044" s="1"/>
      <c r="G1044" s="1"/>
      <c r="H1044" s="1"/>
      <c r="I1044" s="1"/>
      <c r="J1044" s="1"/>
      <c r="K1044" s="1"/>
      <c r="L1044" s="1"/>
      <c r="M1044" s="1"/>
      <c r="N1044" s="2"/>
      <c r="O1044" s="2"/>
      <c r="S1044" s="3"/>
      <c r="V1044" s="4"/>
      <c r="W1044" s="5"/>
    </row>
    <row r="1045" ht="15.0" customHeight="1">
      <c r="A1045" s="1"/>
      <c r="B1045" s="1"/>
      <c r="C1045" s="1"/>
      <c r="D1045" s="1"/>
      <c r="E1045" s="1"/>
      <c r="F1045" s="1"/>
      <c r="G1045" s="1"/>
      <c r="H1045" s="1"/>
      <c r="I1045" s="1"/>
      <c r="J1045" s="1"/>
      <c r="K1045" s="1"/>
      <c r="L1045" s="1"/>
      <c r="M1045" s="1"/>
      <c r="N1045" s="2"/>
      <c r="O1045" s="2"/>
      <c r="S1045" s="3"/>
      <c r="V1045" s="4"/>
      <c r="W1045" s="5"/>
    </row>
    <row r="1046" ht="15.0" customHeight="1">
      <c r="A1046" s="1"/>
      <c r="B1046" s="1"/>
      <c r="C1046" s="1"/>
      <c r="D1046" s="1"/>
      <c r="E1046" s="1"/>
      <c r="F1046" s="1"/>
      <c r="G1046" s="1"/>
      <c r="H1046" s="1"/>
      <c r="I1046" s="1"/>
      <c r="J1046" s="1"/>
      <c r="K1046" s="1"/>
      <c r="L1046" s="1"/>
      <c r="M1046" s="1"/>
      <c r="N1046" s="2"/>
      <c r="O1046" s="2"/>
      <c r="S1046" s="3"/>
      <c r="V1046" s="4"/>
      <c r="W1046" s="5"/>
    </row>
    <row r="1047" ht="15.0" customHeight="1">
      <c r="A1047" s="1"/>
      <c r="B1047" s="1"/>
      <c r="C1047" s="1"/>
      <c r="D1047" s="1"/>
      <c r="E1047" s="1"/>
      <c r="F1047" s="1"/>
      <c r="G1047" s="1"/>
      <c r="H1047" s="1"/>
      <c r="I1047" s="1"/>
      <c r="J1047" s="1"/>
      <c r="K1047" s="1"/>
      <c r="L1047" s="1"/>
      <c r="M1047" s="1"/>
      <c r="N1047" s="2"/>
      <c r="O1047" s="2"/>
      <c r="S1047" s="3"/>
      <c r="V1047" s="4"/>
      <c r="W1047" s="5"/>
    </row>
    <row r="1048" ht="15.0" customHeight="1">
      <c r="A1048" s="1"/>
      <c r="B1048" s="1"/>
      <c r="C1048" s="1"/>
      <c r="D1048" s="1"/>
      <c r="E1048" s="1"/>
      <c r="F1048" s="1"/>
      <c r="G1048" s="1"/>
      <c r="H1048" s="1"/>
      <c r="I1048" s="1"/>
      <c r="J1048" s="1"/>
      <c r="K1048" s="1"/>
      <c r="L1048" s="1"/>
      <c r="M1048" s="1"/>
      <c r="N1048" s="2"/>
      <c r="O1048" s="2"/>
      <c r="S1048" s="3"/>
      <c r="V1048" s="4"/>
      <c r="W1048" s="5"/>
    </row>
    <row r="1049" ht="15.0" customHeight="1">
      <c r="A1049" s="1"/>
      <c r="B1049" s="1"/>
      <c r="C1049" s="1"/>
      <c r="D1049" s="1"/>
      <c r="E1049" s="1"/>
      <c r="F1049" s="1"/>
      <c r="G1049" s="1"/>
      <c r="H1049" s="1"/>
      <c r="I1049" s="1"/>
      <c r="J1049" s="1"/>
      <c r="K1049" s="1"/>
      <c r="L1049" s="1"/>
      <c r="M1049" s="1"/>
      <c r="N1049" s="2"/>
      <c r="O1049" s="2"/>
      <c r="S1049" s="3"/>
      <c r="V1049" s="4"/>
      <c r="W1049" s="5"/>
    </row>
    <row r="1050" ht="15.0" customHeight="1">
      <c r="A1050" s="1"/>
      <c r="B1050" s="1"/>
      <c r="C1050" s="1"/>
      <c r="D1050" s="1"/>
      <c r="E1050" s="1"/>
      <c r="F1050" s="1"/>
      <c r="G1050" s="1"/>
      <c r="H1050" s="1"/>
      <c r="I1050" s="1"/>
      <c r="J1050" s="1"/>
      <c r="K1050" s="1"/>
      <c r="L1050" s="1"/>
      <c r="M1050" s="1"/>
      <c r="N1050" s="2"/>
      <c r="O1050" s="2"/>
      <c r="S1050" s="3"/>
      <c r="V1050" s="4"/>
      <c r="W1050" s="5"/>
    </row>
    <row r="1051" ht="15.0" customHeight="1">
      <c r="A1051" s="1"/>
      <c r="B1051" s="1"/>
      <c r="C1051" s="1"/>
      <c r="D1051" s="1"/>
      <c r="E1051" s="1"/>
      <c r="F1051" s="1"/>
      <c r="G1051" s="1"/>
      <c r="H1051" s="1"/>
      <c r="I1051" s="1"/>
      <c r="J1051" s="1"/>
      <c r="K1051" s="1"/>
      <c r="L1051" s="1"/>
      <c r="M1051" s="1"/>
      <c r="N1051" s="2"/>
      <c r="O1051" s="2"/>
      <c r="S1051" s="3"/>
      <c r="V1051" s="4"/>
      <c r="W1051" s="5"/>
    </row>
    <row r="1052" ht="15.0" customHeight="1">
      <c r="A1052" s="1"/>
      <c r="B1052" s="1"/>
      <c r="C1052" s="1"/>
      <c r="D1052" s="1"/>
      <c r="E1052" s="1"/>
      <c r="F1052" s="1"/>
      <c r="G1052" s="1"/>
      <c r="H1052" s="1"/>
      <c r="I1052" s="1"/>
      <c r="J1052" s="1"/>
      <c r="K1052" s="1"/>
      <c r="L1052" s="1"/>
      <c r="M1052" s="1"/>
      <c r="N1052" s="2"/>
      <c r="O1052" s="2"/>
      <c r="S1052" s="3"/>
      <c r="V1052" s="4"/>
      <c r="W1052" s="5"/>
    </row>
    <row r="1053" ht="15.0" customHeight="1">
      <c r="A1053" s="1"/>
      <c r="B1053" s="1"/>
      <c r="C1053" s="1"/>
      <c r="D1053" s="1"/>
      <c r="E1053" s="1"/>
      <c r="F1053" s="1"/>
      <c r="G1053" s="1"/>
      <c r="H1053" s="1"/>
      <c r="I1053" s="1"/>
      <c r="J1053" s="1"/>
      <c r="K1053" s="1"/>
      <c r="L1053" s="1"/>
      <c r="M1053" s="1"/>
      <c r="N1053" s="2"/>
      <c r="O1053" s="2"/>
      <c r="S1053" s="3"/>
      <c r="V1053" s="4"/>
      <c r="W1053" s="5"/>
    </row>
    <row r="1054" ht="15.0" customHeight="1">
      <c r="A1054" s="1"/>
      <c r="B1054" s="1"/>
      <c r="C1054" s="1"/>
      <c r="D1054" s="1"/>
      <c r="E1054" s="1"/>
      <c r="F1054" s="1"/>
      <c r="G1054" s="1"/>
      <c r="H1054" s="1"/>
      <c r="I1054" s="1"/>
      <c r="J1054" s="1"/>
      <c r="K1054" s="1"/>
      <c r="L1054" s="1"/>
      <c r="M1054" s="1"/>
      <c r="N1054" s="2"/>
      <c r="O1054" s="2"/>
      <c r="S1054" s="3"/>
      <c r="V1054" s="4"/>
      <c r="W1054" s="5"/>
    </row>
    <row r="1055" ht="15.0" customHeight="1">
      <c r="A1055" s="1"/>
      <c r="B1055" s="1"/>
      <c r="C1055" s="1"/>
      <c r="D1055" s="1"/>
      <c r="E1055" s="1"/>
      <c r="F1055" s="1"/>
      <c r="G1055" s="1"/>
      <c r="H1055" s="1"/>
      <c r="I1055" s="1"/>
      <c r="J1055" s="1"/>
      <c r="K1055" s="1"/>
      <c r="L1055" s="1"/>
      <c r="M1055" s="1"/>
      <c r="N1055" s="2"/>
      <c r="O1055" s="2"/>
      <c r="S1055" s="3"/>
      <c r="V1055" s="4"/>
      <c r="W1055" s="5"/>
    </row>
    <row r="1056" ht="15.0" customHeight="1">
      <c r="A1056" s="1"/>
      <c r="B1056" s="1"/>
      <c r="C1056" s="1"/>
      <c r="D1056" s="1"/>
      <c r="E1056" s="1"/>
      <c r="F1056" s="1"/>
      <c r="G1056" s="1"/>
      <c r="H1056" s="1"/>
      <c r="I1056" s="1"/>
      <c r="J1056" s="1"/>
      <c r="K1056" s="1"/>
      <c r="L1056" s="1"/>
      <c r="M1056" s="1"/>
      <c r="N1056" s="2"/>
      <c r="O1056" s="2"/>
      <c r="S1056" s="3"/>
      <c r="V1056" s="4"/>
      <c r="W1056" s="5"/>
    </row>
    <row r="1057" ht="15.0" customHeight="1">
      <c r="A1057" s="1"/>
      <c r="B1057" s="1"/>
      <c r="C1057" s="1"/>
      <c r="D1057" s="1"/>
      <c r="E1057" s="1"/>
      <c r="F1057" s="1"/>
      <c r="G1057" s="1"/>
      <c r="H1057" s="1"/>
      <c r="I1057" s="1"/>
      <c r="J1057" s="1"/>
      <c r="K1057" s="1"/>
      <c r="L1057" s="1"/>
      <c r="M1057" s="1"/>
      <c r="N1057" s="2"/>
      <c r="O1057" s="2"/>
      <c r="S1057" s="3"/>
      <c r="V1057" s="4"/>
      <c r="W1057" s="5"/>
    </row>
    <row r="1058" ht="15.0" customHeight="1">
      <c r="A1058" s="1"/>
      <c r="B1058" s="1"/>
      <c r="C1058" s="1"/>
      <c r="D1058" s="1"/>
      <c r="E1058" s="1"/>
      <c r="F1058" s="1"/>
      <c r="G1058" s="1"/>
      <c r="H1058" s="1"/>
      <c r="I1058" s="1"/>
      <c r="J1058" s="1"/>
      <c r="K1058" s="1"/>
      <c r="L1058" s="1"/>
      <c r="M1058" s="1"/>
      <c r="N1058" s="2"/>
      <c r="O1058" s="2"/>
      <c r="S1058" s="3"/>
      <c r="V1058" s="4"/>
      <c r="W1058" s="5"/>
    </row>
    <row r="1059" ht="15.0" customHeight="1">
      <c r="A1059" s="1"/>
      <c r="B1059" s="1"/>
      <c r="C1059" s="1"/>
      <c r="D1059" s="1"/>
      <c r="E1059" s="1"/>
      <c r="F1059" s="1"/>
      <c r="G1059" s="1"/>
      <c r="H1059" s="1"/>
      <c r="I1059" s="1"/>
      <c r="J1059" s="1"/>
      <c r="K1059" s="1"/>
      <c r="L1059" s="1"/>
      <c r="M1059" s="1"/>
      <c r="N1059" s="2"/>
      <c r="O1059" s="2"/>
      <c r="S1059" s="3"/>
      <c r="V1059" s="4"/>
      <c r="W1059" s="5"/>
    </row>
    <row r="1060" ht="15.0" customHeight="1">
      <c r="A1060" s="1"/>
      <c r="B1060" s="1"/>
      <c r="C1060" s="1"/>
      <c r="D1060" s="1"/>
      <c r="E1060" s="1"/>
      <c r="F1060" s="1"/>
      <c r="G1060" s="1"/>
      <c r="H1060" s="1"/>
      <c r="I1060" s="1"/>
      <c r="J1060" s="1"/>
      <c r="K1060" s="1"/>
      <c r="L1060" s="1"/>
      <c r="M1060" s="1"/>
      <c r="N1060" s="2"/>
      <c r="O1060" s="2"/>
      <c r="S1060" s="3"/>
      <c r="V1060" s="4"/>
      <c r="W1060" s="5"/>
    </row>
    <row r="1061" ht="15.0" customHeight="1">
      <c r="A1061" s="1"/>
      <c r="B1061" s="1"/>
      <c r="C1061" s="1"/>
      <c r="D1061" s="1"/>
      <c r="E1061" s="1"/>
      <c r="F1061" s="1"/>
      <c r="G1061" s="1"/>
      <c r="H1061" s="1"/>
      <c r="I1061" s="1"/>
      <c r="J1061" s="1"/>
      <c r="K1061" s="1"/>
      <c r="L1061" s="1"/>
      <c r="M1061" s="1"/>
      <c r="N1061" s="2"/>
      <c r="O1061" s="2"/>
      <c r="S1061" s="3"/>
      <c r="V1061" s="4"/>
      <c r="W1061" s="5"/>
    </row>
    <row r="1062" ht="15.0" customHeight="1">
      <c r="A1062" s="1"/>
      <c r="B1062" s="1"/>
      <c r="C1062" s="1"/>
      <c r="D1062" s="1"/>
      <c r="E1062" s="1"/>
      <c r="F1062" s="1"/>
      <c r="G1062" s="1"/>
      <c r="H1062" s="1"/>
      <c r="I1062" s="1"/>
      <c r="J1062" s="1"/>
      <c r="K1062" s="1"/>
      <c r="L1062" s="1"/>
      <c r="M1062" s="1"/>
      <c r="N1062" s="2"/>
      <c r="O1062" s="2"/>
      <c r="S1062" s="3"/>
      <c r="V1062" s="4"/>
      <c r="W1062" s="5"/>
    </row>
    <row r="1063" ht="15.0" customHeight="1">
      <c r="A1063" s="1"/>
      <c r="B1063" s="1"/>
      <c r="C1063" s="1"/>
      <c r="D1063" s="1"/>
      <c r="E1063" s="1"/>
      <c r="F1063" s="1"/>
      <c r="G1063" s="1"/>
      <c r="H1063" s="1"/>
      <c r="I1063" s="1"/>
      <c r="J1063" s="1"/>
      <c r="K1063" s="1"/>
      <c r="L1063" s="1"/>
      <c r="M1063" s="1"/>
      <c r="N1063" s="2"/>
      <c r="O1063" s="2"/>
      <c r="S1063" s="3"/>
      <c r="V1063" s="4"/>
      <c r="W1063" s="5"/>
    </row>
    <row r="1064" ht="15.0" customHeight="1">
      <c r="A1064" s="1"/>
      <c r="B1064" s="1"/>
      <c r="C1064" s="1"/>
      <c r="D1064" s="1"/>
      <c r="E1064" s="1"/>
      <c r="F1064" s="1"/>
      <c r="G1064" s="1"/>
      <c r="H1064" s="1"/>
      <c r="I1064" s="1"/>
      <c r="J1064" s="1"/>
      <c r="K1064" s="1"/>
      <c r="L1064" s="1"/>
      <c r="M1064" s="1"/>
      <c r="N1064" s="2"/>
      <c r="O1064" s="2"/>
      <c r="S1064" s="3"/>
      <c r="V1064" s="4"/>
      <c r="W1064" s="5"/>
    </row>
    <row r="1065" ht="15.0" customHeight="1">
      <c r="A1065" s="1"/>
      <c r="B1065" s="1"/>
      <c r="C1065" s="1"/>
      <c r="D1065" s="1"/>
      <c r="E1065" s="1"/>
      <c r="F1065" s="1"/>
      <c r="G1065" s="1"/>
      <c r="H1065" s="1"/>
      <c r="I1065" s="1"/>
      <c r="J1065" s="1"/>
      <c r="K1065" s="1"/>
      <c r="L1065" s="1"/>
      <c r="M1065" s="1"/>
      <c r="N1065" s="2"/>
      <c r="O1065" s="2"/>
      <c r="S1065" s="3"/>
      <c r="V1065" s="4"/>
      <c r="W1065" s="5"/>
    </row>
    <row r="1066" ht="15.0" customHeight="1">
      <c r="A1066" s="1"/>
      <c r="B1066" s="1"/>
      <c r="C1066" s="1"/>
      <c r="D1066" s="1"/>
      <c r="E1066" s="1"/>
      <c r="F1066" s="1"/>
      <c r="G1066" s="1"/>
      <c r="H1066" s="1"/>
      <c r="I1066" s="1"/>
      <c r="J1066" s="1"/>
      <c r="K1066" s="1"/>
      <c r="L1066" s="1"/>
      <c r="M1066" s="1"/>
      <c r="N1066" s="2"/>
      <c r="O1066" s="2"/>
      <c r="S1066" s="3"/>
      <c r="V1066" s="4"/>
      <c r="W1066" s="5"/>
    </row>
    <row r="1067" ht="15.0" customHeight="1">
      <c r="A1067" s="1"/>
      <c r="B1067" s="1"/>
      <c r="C1067" s="1"/>
      <c r="D1067" s="1"/>
      <c r="E1067" s="1"/>
      <c r="F1067" s="1"/>
      <c r="G1067" s="1"/>
      <c r="H1067" s="1"/>
      <c r="I1067" s="1"/>
      <c r="J1067" s="1"/>
      <c r="K1067" s="1"/>
      <c r="L1067" s="1"/>
      <c r="M1067" s="1"/>
      <c r="N1067" s="2"/>
      <c r="O1067" s="2"/>
      <c r="S1067" s="3"/>
      <c r="V1067" s="4"/>
      <c r="W1067" s="5"/>
    </row>
    <row r="1068" ht="15.0" customHeight="1">
      <c r="A1068" s="1"/>
      <c r="B1068" s="1"/>
      <c r="C1068" s="1"/>
      <c r="D1068" s="1"/>
      <c r="E1068" s="1"/>
      <c r="F1068" s="1"/>
      <c r="G1068" s="1"/>
      <c r="H1068" s="1"/>
      <c r="I1068" s="1"/>
      <c r="J1068" s="1"/>
      <c r="K1068" s="1"/>
      <c r="L1068" s="1"/>
      <c r="M1068" s="1"/>
      <c r="N1068" s="2"/>
      <c r="O1068" s="2"/>
      <c r="S1068" s="3"/>
      <c r="V1068" s="4"/>
      <c r="W1068" s="5"/>
    </row>
    <row r="1069" ht="15.0" customHeight="1">
      <c r="A1069" s="1"/>
      <c r="B1069" s="1"/>
      <c r="C1069" s="1"/>
      <c r="D1069" s="1"/>
      <c r="E1069" s="1"/>
      <c r="F1069" s="1"/>
      <c r="G1069" s="1"/>
      <c r="H1069" s="1"/>
      <c r="I1069" s="1"/>
      <c r="J1069" s="1"/>
      <c r="K1069" s="1"/>
      <c r="L1069" s="1"/>
      <c r="M1069" s="1"/>
      <c r="N1069" s="2"/>
      <c r="O1069" s="2"/>
      <c r="S1069" s="3"/>
      <c r="V1069" s="4"/>
      <c r="W1069" s="5"/>
    </row>
    <row r="1070" ht="15.0" customHeight="1">
      <c r="A1070" s="1"/>
      <c r="B1070" s="1"/>
      <c r="C1070" s="1"/>
      <c r="D1070" s="1"/>
      <c r="E1070" s="1"/>
      <c r="F1070" s="1"/>
      <c r="G1070" s="1"/>
      <c r="H1070" s="1"/>
      <c r="I1070" s="1"/>
      <c r="J1070" s="1"/>
      <c r="K1070" s="1"/>
      <c r="L1070" s="1"/>
      <c r="M1070" s="1"/>
      <c r="N1070" s="2"/>
      <c r="O1070" s="2"/>
      <c r="S1070" s="3"/>
      <c r="V1070" s="4"/>
      <c r="W1070" s="5"/>
    </row>
    <row r="1071" ht="15.0" customHeight="1">
      <c r="A1071" s="1"/>
      <c r="B1071" s="1"/>
      <c r="C1071" s="1"/>
      <c r="D1071" s="1"/>
      <c r="E1071" s="1"/>
      <c r="F1071" s="1"/>
      <c r="G1071" s="1"/>
      <c r="H1071" s="1"/>
      <c r="I1071" s="1"/>
      <c r="J1071" s="1"/>
      <c r="K1071" s="1"/>
      <c r="L1071" s="1"/>
      <c r="M1071" s="1"/>
      <c r="N1071" s="2"/>
      <c r="O1071" s="2"/>
      <c r="S1071" s="3"/>
      <c r="V1071" s="4"/>
      <c r="W1071" s="5"/>
    </row>
    <row r="1072" ht="15.0" customHeight="1">
      <c r="A1072" s="1"/>
      <c r="B1072" s="1"/>
      <c r="C1072" s="1"/>
      <c r="D1072" s="1"/>
      <c r="E1072" s="1"/>
      <c r="F1072" s="1"/>
      <c r="G1072" s="1"/>
      <c r="H1072" s="1"/>
      <c r="I1072" s="1"/>
      <c r="J1072" s="1"/>
      <c r="K1072" s="1"/>
      <c r="L1072" s="1"/>
      <c r="M1072" s="1"/>
      <c r="N1072" s="2"/>
      <c r="O1072" s="2"/>
      <c r="S1072" s="3"/>
      <c r="V1072" s="4"/>
      <c r="W1072" s="5"/>
    </row>
    <row r="1073" ht="15.0" customHeight="1">
      <c r="A1073" s="1"/>
      <c r="B1073" s="1"/>
      <c r="C1073" s="1"/>
      <c r="D1073" s="1"/>
      <c r="E1073" s="1"/>
      <c r="F1073" s="1"/>
      <c r="G1073" s="1"/>
      <c r="H1073" s="1"/>
      <c r="I1073" s="1"/>
      <c r="J1073" s="1"/>
      <c r="K1073" s="1"/>
      <c r="L1073" s="1"/>
      <c r="M1073" s="1"/>
      <c r="N1073" s="2"/>
      <c r="O1073" s="2"/>
      <c r="S1073" s="3"/>
      <c r="V1073" s="4"/>
      <c r="W1073" s="5"/>
    </row>
    <row r="1074" ht="15.0" customHeight="1">
      <c r="A1074" s="1"/>
      <c r="B1074" s="1"/>
      <c r="C1074" s="1"/>
      <c r="D1074" s="1"/>
      <c r="E1074" s="1"/>
      <c r="F1074" s="1"/>
      <c r="G1074" s="1"/>
      <c r="H1074" s="1"/>
      <c r="I1074" s="1"/>
      <c r="J1074" s="1"/>
      <c r="K1074" s="1"/>
      <c r="L1074" s="1"/>
      <c r="M1074" s="1"/>
      <c r="N1074" s="2"/>
      <c r="O1074" s="2"/>
      <c r="S1074" s="3"/>
      <c r="V1074" s="4"/>
      <c r="W1074" s="5"/>
    </row>
    <row r="1075" ht="15.0" customHeight="1">
      <c r="A1075" s="1"/>
      <c r="B1075" s="1"/>
      <c r="C1075" s="1"/>
      <c r="D1075" s="1"/>
      <c r="E1075" s="1"/>
      <c r="F1075" s="1"/>
      <c r="G1075" s="1"/>
      <c r="H1075" s="1"/>
      <c r="I1075" s="1"/>
      <c r="J1075" s="1"/>
      <c r="K1075" s="1"/>
      <c r="L1075" s="1"/>
      <c r="M1075" s="1"/>
      <c r="N1075" s="2"/>
      <c r="O1075" s="2"/>
      <c r="S1075" s="3"/>
      <c r="V1075" s="4"/>
      <c r="W1075" s="5"/>
    </row>
    <row r="1076" ht="15.0" customHeight="1">
      <c r="A1076" s="1"/>
      <c r="B1076" s="1"/>
      <c r="C1076" s="1"/>
      <c r="D1076" s="1"/>
      <c r="E1076" s="1"/>
      <c r="F1076" s="1"/>
      <c r="G1076" s="1"/>
      <c r="H1076" s="1"/>
      <c r="I1076" s="1"/>
      <c r="J1076" s="1"/>
      <c r="K1076" s="1"/>
      <c r="L1076" s="1"/>
      <c r="M1076" s="1"/>
      <c r="N1076" s="2"/>
      <c r="O1076" s="2"/>
      <c r="S1076" s="3"/>
      <c r="V1076" s="4"/>
      <c r="W1076" s="5"/>
    </row>
    <row r="1077" ht="15.0" customHeight="1">
      <c r="A1077" s="1"/>
      <c r="B1077" s="1"/>
      <c r="C1077" s="1"/>
      <c r="D1077" s="1"/>
      <c r="E1077" s="1"/>
      <c r="F1077" s="1"/>
      <c r="G1077" s="1"/>
      <c r="H1077" s="1"/>
      <c r="I1077" s="1"/>
      <c r="J1077" s="1"/>
      <c r="K1077" s="1"/>
      <c r="L1077" s="1"/>
      <c r="M1077" s="1"/>
      <c r="N1077" s="2"/>
      <c r="O1077" s="2"/>
      <c r="S1077" s="3"/>
      <c r="V1077" s="4"/>
      <c r="W1077" s="5"/>
    </row>
    <row r="1078" ht="15.0" customHeight="1">
      <c r="A1078" s="1"/>
      <c r="B1078" s="1"/>
      <c r="C1078" s="1"/>
      <c r="D1078" s="1"/>
      <c r="E1078" s="1"/>
      <c r="F1078" s="1"/>
      <c r="G1078" s="1"/>
      <c r="H1078" s="1"/>
      <c r="I1078" s="1"/>
      <c r="J1078" s="1"/>
      <c r="K1078" s="1"/>
      <c r="L1078" s="1"/>
      <c r="M1078" s="1"/>
      <c r="N1078" s="2"/>
      <c r="O1078" s="2"/>
      <c r="S1078" s="3"/>
      <c r="V1078" s="4"/>
      <c r="W1078" s="5"/>
    </row>
    <row r="1079" ht="15.0" customHeight="1">
      <c r="A1079" s="1"/>
      <c r="B1079" s="1"/>
      <c r="C1079" s="1"/>
      <c r="D1079" s="1"/>
      <c r="E1079" s="1"/>
      <c r="F1079" s="1"/>
      <c r="G1079" s="1"/>
      <c r="H1079" s="1"/>
      <c r="I1079" s="1"/>
      <c r="J1079" s="1"/>
      <c r="K1079" s="1"/>
      <c r="L1079" s="1"/>
      <c r="M1079" s="1"/>
      <c r="N1079" s="2"/>
      <c r="O1079" s="2"/>
      <c r="S1079" s="3"/>
      <c r="V1079" s="4"/>
      <c r="W1079" s="5"/>
    </row>
    <row r="1080" ht="15.0" customHeight="1">
      <c r="A1080" s="1"/>
      <c r="B1080" s="1"/>
      <c r="C1080" s="1"/>
      <c r="D1080" s="1"/>
      <c r="E1080" s="1"/>
      <c r="F1080" s="1"/>
      <c r="G1080" s="1"/>
      <c r="H1080" s="1"/>
      <c r="I1080" s="1"/>
      <c r="J1080" s="1"/>
      <c r="K1080" s="1"/>
      <c r="L1080" s="1"/>
      <c r="M1080" s="1"/>
      <c r="N1080" s="2"/>
      <c r="O1080" s="2"/>
      <c r="S1080" s="3"/>
      <c r="V1080" s="4"/>
      <c r="W1080" s="5"/>
    </row>
    <row r="1081" ht="15.0" customHeight="1">
      <c r="A1081" s="1"/>
      <c r="B1081" s="1"/>
      <c r="C1081" s="1"/>
      <c r="D1081" s="1"/>
      <c r="E1081" s="1"/>
      <c r="F1081" s="1"/>
      <c r="G1081" s="1"/>
      <c r="H1081" s="1"/>
      <c r="I1081" s="1"/>
      <c r="J1081" s="1"/>
      <c r="K1081" s="1"/>
      <c r="L1081" s="1"/>
      <c r="M1081" s="1"/>
      <c r="N1081" s="2"/>
      <c r="O1081" s="2"/>
      <c r="S1081" s="3"/>
      <c r="V1081" s="4"/>
      <c r="W1081" s="5"/>
    </row>
    <row r="1082" ht="15.0" customHeight="1">
      <c r="A1082" s="1"/>
      <c r="B1082" s="1"/>
      <c r="C1082" s="1"/>
      <c r="D1082" s="1"/>
      <c r="E1082" s="1"/>
      <c r="F1082" s="1"/>
      <c r="G1082" s="1"/>
      <c r="H1082" s="1"/>
      <c r="I1082" s="1"/>
      <c r="J1082" s="1"/>
      <c r="K1082" s="1"/>
      <c r="L1082" s="1"/>
      <c r="M1082" s="1"/>
      <c r="N1082" s="2"/>
      <c r="O1082" s="2"/>
      <c r="S1082" s="3"/>
      <c r="V1082" s="4"/>
      <c r="W1082" s="5"/>
    </row>
    <row r="1083" ht="15.0" customHeight="1">
      <c r="A1083" s="1"/>
      <c r="B1083" s="1"/>
      <c r="C1083" s="1"/>
      <c r="D1083" s="1"/>
      <c r="E1083" s="1"/>
      <c r="F1083" s="1"/>
      <c r="G1083" s="1"/>
      <c r="H1083" s="1"/>
      <c r="I1083" s="1"/>
      <c r="J1083" s="1"/>
      <c r="K1083" s="1"/>
      <c r="L1083" s="1"/>
      <c r="M1083" s="1"/>
      <c r="N1083" s="2"/>
      <c r="O1083" s="2"/>
      <c r="S1083" s="3"/>
      <c r="V1083" s="4"/>
      <c r="W1083" s="5"/>
    </row>
    <row r="1084" ht="15.0" customHeight="1">
      <c r="A1084" s="1"/>
      <c r="B1084" s="1"/>
      <c r="C1084" s="1"/>
      <c r="D1084" s="1"/>
      <c r="E1084" s="1"/>
      <c r="F1084" s="1"/>
      <c r="G1084" s="1"/>
      <c r="H1084" s="1"/>
      <c r="I1084" s="1"/>
      <c r="J1084" s="1"/>
      <c r="K1084" s="1"/>
      <c r="L1084" s="1"/>
      <c r="M1084" s="1"/>
      <c r="N1084" s="2"/>
      <c r="O1084" s="2"/>
      <c r="S1084" s="3"/>
      <c r="V1084" s="4"/>
      <c r="W1084" s="5"/>
    </row>
    <row r="1085" ht="15.0" customHeight="1">
      <c r="A1085" s="1"/>
      <c r="B1085" s="1"/>
      <c r="C1085" s="1"/>
      <c r="D1085" s="1"/>
      <c r="E1085" s="1"/>
      <c r="F1085" s="1"/>
      <c r="G1085" s="1"/>
      <c r="H1085" s="1"/>
      <c r="I1085" s="1"/>
      <c r="J1085" s="1"/>
      <c r="K1085" s="1"/>
      <c r="L1085" s="1"/>
      <c r="M1085" s="1"/>
      <c r="N1085" s="2"/>
      <c r="O1085" s="2"/>
      <c r="S1085" s="3"/>
      <c r="V1085" s="4"/>
      <c r="W1085" s="5"/>
    </row>
    <row r="1086" ht="15.0" customHeight="1">
      <c r="A1086" s="1"/>
      <c r="B1086" s="1"/>
      <c r="C1086" s="1"/>
      <c r="D1086" s="1"/>
      <c r="E1086" s="1"/>
      <c r="F1086" s="1"/>
      <c r="G1086" s="1"/>
      <c r="H1086" s="1"/>
      <c r="I1086" s="1"/>
      <c r="J1086" s="1"/>
      <c r="K1086" s="1"/>
      <c r="L1086" s="1"/>
      <c r="M1086" s="1"/>
      <c r="N1086" s="2"/>
      <c r="O1086" s="2"/>
      <c r="S1086" s="3"/>
      <c r="V1086" s="4"/>
      <c r="W1086" s="5"/>
    </row>
    <row r="1087" ht="15.0" customHeight="1">
      <c r="A1087" s="1"/>
      <c r="B1087" s="1"/>
      <c r="C1087" s="1"/>
      <c r="D1087" s="1"/>
      <c r="E1087" s="1"/>
      <c r="F1087" s="1"/>
      <c r="G1087" s="1"/>
      <c r="H1087" s="1"/>
      <c r="I1087" s="1"/>
      <c r="J1087" s="1"/>
      <c r="K1087" s="1"/>
      <c r="L1087" s="1"/>
      <c r="M1087" s="1"/>
      <c r="N1087" s="2"/>
      <c r="O1087" s="2"/>
      <c r="S1087" s="3"/>
      <c r="V1087" s="4"/>
      <c r="W1087" s="5"/>
    </row>
    <row r="1088" ht="15.0" customHeight="1">
      <c r="A1088" s="1"/>
      <c r="B1088" s="1"/>
      <c r="C1088" s="1"/>
      <c r="D1088" s="1"/>
      <c r="E1088" s="1"/>
      <c r="F1088" s="1"/>
      <c r="G1088" s="1"/>
      <c r="H1088" s="1"/>
      <c r="I1088" s="1"/>
      <c r="J1088" s="1"/>
      <c r="K1088" s="1"/>
      <c r="L1088" s="1"/>
      <c r="M1088" s="1"/>
      <c r="N1088" s="2"/>
      <c r="O1088" s="2"/>
      <c r="S1088" s="3"/>
      <c r="V1088" s="4"/>
      <c r="W1088" s="5"/>
    </row>
    <row r="1089" ht="15.0" customHeight="1">
      <c r="A1089" s="1"/>
      <c r="B1089" s="1"/>
      <c r="C1089" s="1"/>
      <c r="D1089" s="1"/>
      <c r="E1089" s="1"/>
      <c r="F1089" s="1"/>
      <c r="G1089" s="1"/>
      <c r="H1089" s="1"/>
      <c r="I1089" s="1"/>
      <c r="J1089" s="1"/>
      <c r="K1089" s="1"/>
      <c r="L1089" s="1"/>
      <c r="M1089" s="1"/>
      <c r="N1089" s="2"/>
      <c r="O1089" s="2"/>
      <c r="S1089" s="3"/>
      <c r="V1089" s="4"/>
      <c r="W1089" s="5"/>
    </row>
    <row r="1090" ht="15.0" customHeight="1">
      <c r="A1090" s="1"/>
      <c r="B1090" s="1"/>
      <c r="C1090" s="1"/>
      <c r="D1090" s="1"/>
      <c r="E1090" s="1"/>
      <c r="F1090" s="1"/>
      <c r="G1090" s="1"/>
      <c r="H1090" s="1"/>
      <c r="I1090" s="1"/>
      <c r="J1090" s="1"/>
      <c r="K1090" s="1"/>
      <c r="L1090" s="1"/>
      <c r="M1090" s="1"/>
      <c r="N1090" s="2"/>
      <c r="O1090" s="2"/>
      <c r="S1090" s="3"/>
      <c r="V1090" s="4"/>
      <c r="W1090" s="5"/>
    </row>
    <row r="1091" ht="15.0" customHeight="1">
      <c r="A1091" s="1"/>
      <c r="B1091" s="1"/>
      <c r="C1091" s="1"/>
      <c r="D1091" s="1"/>
      <c r="E1091" s="1"/>
      <c r="F1091" s="1"/>
      <c r="G1091" s="1"/>
      <c r="H1091" s="1"/>
      <c r="I1091" s="1"/>
      <c r="J1091" s="1"/>
      <c r="K1091" s="1"/>
      <c r="L1091" s="1"/>
      <c r="M1091" s="1"/>
      <c r="N1091" s="2"/>
      <c r="O1091" s="2"/>
      <c r="S1091" s="3"/>
      <c r="V1091" s="4"/>
      <c r="W1091" s="5"/>
    </row>
    <row r="1092" ht="15.0" customHeight="1">
      <c r="A1092" s="1"/>
      <c r="B1092" s="1"/>
      <c r="C1092" s="1"/>
      <c r="D1092" s="1"/>
      <c r="E1092" s="1"/>
      <c r="F1092" s="1"/>
      <c r="G1092" s="1"/>
      <c r="H1092" s="1"/>
      <c r="I1092" s="1"/>
      <c r="J1092" s="1"/>
      <c r="K1092" s="1"/>
      <c r="L1092" s="1"/>
      <c r="M1092" s="1"/>
      <c r="N1092" s="2"/>
      <c r="O1092" s="2"/>
      <c r="S1092" s="3"/>
      <c r="V1092" s="4"/>
      <c r="W1092" s="5"/>
    </row>
    <row r="1093" ht="15.0" customHeight="1">
      <c r="A1093" s="1"/>
      <c r="B1093" s="1"/>
      <c r="C1093" s="1"/>
      <c r="D1093" s="1"/>
      <c r="E1093" s="1"/>
      <c r="F1093" s="1"/>
      <c r="G1093" s="1"/>
      <c r="H1093" s="1"/>
      <c r="I1093" s="1"/>
      <c r="J1093" s="1"/>
      <c r="K1093" s="1"/>
      <c r="L1093" s="1"/>
      <c r="M1093" s="1"/>
      <c r="N1093" s="2"/>
      <c r="O1093" s="2"/>
      <c r="S1093" s="3"/>
      <c r="V1093" s="4"/>
      <c r="W1093" s="5"/>
    </row>
    <row r="1094" ht="15.0" customHeight="1">
      <c r="A1094" s="1"/>
      <c r="B1094" s="1"/>
      <c r="C1094" s="1"/>
      <c r="D1094" s="1"/>
      <c r="E1094" s="1"/>
      <c r="F1094" s="1"/>
      <c r="G1094" s="1"/>
      <c r="H1094" s="1"/>
      <c r="I1094" s="1"/>
      <c r="J1094" s="1"/>
      <c r="K1094" s="1"/>
      <c r="L1094" s="1"/>
      <c r="M1094" s="1"/>
      <c r="N1094" s="2"/>
      <c r="O1094" s="2"/>
      <c r="S1094" s="3"/>
      <c r="V1094" s="4"/>
      <c r="W1094" s="5"/>
    </row>
    <row r="1095" ht="15.0" customHeight="1">
      <c r="A1095" s="1"/>
      <c r="B1095" s="1"/>
      <c r="C1095" s="1"/>
      <c r="D1095" s="1"/>
      <c r="E1095" s="1"/>
      <c r="F1095" s="1"/>
      <c r="G1095" s="1"/>
      <c r="H1095" s="1"/>
      <c r="I1095" s="1"/>
      <c r="J1095" s="1"/>
      <c r="K1095" s="1"/>
      <c r="L1095" s="1"/>
      <c r="M1095" s="1"/>
      <c r="N1095" s="2"/>
      <c r="O1095" s="2"/>
      <c r="S1095" s="3"/>
      <c r="V1095" s="4"/>
      <c r="W1095" s="5"/>
    </row>
    <row r="1096" ht="15.0" customHeight="1">
      <c r="A1096" s="1"/>
      <c r="B1096" s="1"/>
      <c r="C1096" s="1"/>
      <c r="D1096" s="1"/>
      <c r="E1096" s="1"/>
      <c r="F1096" s="1"/>
      <c r="G1096" s="1"/>
      <c r="H1096" s="1"/>
      <c r="I1096" s="1"/>
      <c r="J1096" s="1"/>
      <c r="K1096" s="1"/>
      <c r="L1096" s="1"/>
      <c r="M1096" s="1"/>
      <c r="N1096" s="2"/>
      <c r="O1096" s="2"/>
      <c r="S1096" s="3"/>
      <c r="V1096" s="4"/>
      <c r="W1096" s="5"/>
    </row>
    <row r="1097" ht="15.0" customHeight="1">
      <c r="A1097" s="1"/>
      <c r="B1097" s="1"/>
      <c r="C1097" s="1"/>
      <c r="D1097" s="1"/>
      <c r="E1097" s="1"/>
      <c r="F1097" s="1"/>
      <c r="G1097" s="1"/>
      <c r="H1097" s="1"/>
      <c r="I1097" s="1"/>
      <c r="J1097" s="1"/>
      <c r="K1097" s="1"/>
      <c r="L1097" s="1"/>
      <c r="M1097" s="1"/>
      <c r="N1097" s="2"/>
      <c r="O1097" s="2"/>
      <c r="S1097" s="3"/>
      <c r="V1097" s="4"/>
      <c r="W1097" s="5"/>
    </row>
    <row r="1098" ht="15.0" customHeight="1">
      <c r="A1098" s="1"/>
      <c r="B1098" s="1"/>
      <c r="C1098" s="1"/>
      <c r="D1098" s="1"/>
      <c r="E1098" s="1"/>
      <c r="F1098" s="1"/>
      <c r="G1098" s="1"/>
      <c r="H1098" s="1"/>
      <c r="I1098" s="1"/>
      <c r="J1098" s="1"/>
      <c r="K1098" s="1"/>
      <c r="L1098" s="1"/>
      <c r="M1098" s="1"/>
      <c r="N1098" s="2"/>
      <c r="O1098" s="2"/>
      <c r="S1098" s="3"/>
      <c r="V1098" s="4"/>
      <c r="W1098" s="5"/>
    </row>
    <row r="1099" ht="15.0" customHeight="1">
      <c r="A1099" s="1"/>
      <c r="B1099" s="1"/>
      <c r="C1099" s="1"/>
      <c r="D1099" s="1"/>
      <c r="E1099" s="1"/>
      <c r="F1099" s="1"/>
      <c r="G1099" s="1"/>
      <c r="H1099" s="1"/>
      <c r="I1099" s="1"/>
      <c r="J1099" s="1"/>
      <c r="K1099" s="1"/>
      <c r="L1099" s="1"/>
      <c r="M1099" s="1"/>
      <c r="N1099" s="2"/>
      <c r="O1099" s="2"/>
      <c r="S1099" s="3"/>
      <c r="V1099" s="4"/>
      <c r="W1099" s="5"/>
    </row>
    <row r="1100" ht="15.0" customHeight="1">
      <c r="A1100" s="1"/>
      <c r="B1100" s="1"/>
      <c r="C1100" s="1"/>
      <c r="D1100" s="1"/>
      <c r="E1100" s="1"/>
      <c r="F1100" s="1"/>
      <c r="G1100" s="1"/>
      <c r="H1100" s="1"/>
      <c r="I1100" s="1"/>
      <c r="J1100" s="1"/>
      <c r="K1100" s="1"/>
      <c r="L1100" s="1"/>
      <c r="M1100" s="1"/>
      <c r="N1100" s="2"/>
      <c r="O1100" s="2"/>
      <c r="S1100" s="3"/>
      <c r="V1100" s="4"/>
      <c r="W1100" s="5"/>
    </row>
    <row r="1101" ht="15.0" customHeight="1">
      <c r="A1101" s="1"/>
      <c r="B1101" s="1"/>
      <c r="C1101" s="1"/>
      <c r="D1101" s="1"/>
      <c r="E1101" s="1"/>
      <c r="F1101" s="1"/>
      <c r="G1101" s="1"/>
      <c r="H1101" s="1"/>
      <c r="I1101" s="1"/>
      <c r="J1101" s="1"/>
      <c r="K1101" s="1"/>
      <c r="L1101" s="1"/>
      <c r="M1101" s="1"/>
      <c r="N1101" s="2"/>
      <c r="O1101" s="2"/>
      <c r="S1101" s="3"/>
      <c r="V1101" s="4"/>
      <c r="W1101" s="5"/>
    </row>
    <row r="1102" ht="15.0" customHeight="1">
      <c r="A1102" s="1"/>
      <c r="B1102" s="1"/>
      <c r="C1102" s="1"/>
      <c r="D1102" s="1"/>
      <c r="E1102" s="1"/>
      <c r="F1102" s="1"/>
      <c r="G1102" s="1"/>
      <c r="H1102" s="1"/>
      <c r="I1102" s="1"/>
      <c r="J1102" s="1"/>
      <c r="K1102" s="1"/>
      <c r="L1102" s="1"/>
      <c r="M1102" s="1"/>
      <c r="N1102" s="2"/>
      <c r="O1102" s="2"/>
      <c r="S1102" s="3"/>
      <c r="V1102" s="4"/>
      <c r="W1102" s="5"/>
    </row>
    <row r="1103" ht="15.0" customHeight="1">
      <c r="A1103" s="1"/>
      <c r="B1103" s="1"/>
      <c r="C1103" s="1"/>
      <c r="D1103" s="1"/>
      <c r="E1103" s="1"/>
      <c r="F1103" s="1"/>
      <c r="G1103" s="1"/>
      <c r="H1103" s="1"/>
      <c r="I1103" s="1"/>
      <c r="J1103" s="1"/>
      <c r="K1103" s="1"/>
      <c r="L1103" s="1"/>
      <c r="M1103" s="1"/>
      <c r="N1103" s="2"/>
      <c r="O1103" s="2"/>
      <c r="S1103" s="3"/>
      <c r="V1103" s="4"/>
      <c r="W1103" s="5"/>
    </row>
    <row r="1104" ht="15.0" customHeight="1">
      <c r="A1104" s="1"/>
      <c r="B1104" s="1"/>
      <c r="C1104" s="1"/>
      <c r="D1104" s="1"/>
      <c r="E1104" s="1"/>
      <c r="F1104" s="1"/>
      <c r="G1104" s="1"/>
      <c r="H1104" s="1"/>
      <c r="I1104" s="1"/>
      <c r="J1104" s="1"/>
      <c r="K1104" s="1"/>
      <c r="L1104" s="1"/>
      <c r="M1104" s="1"/>
      <c r="N1104" s="2"/>
      <c r="O1104" s="2"/>
      <c r="S1104" s="3"/>
      <c r="V1104" s="4"/>
      <c r="W1104" s="5"/>
    </row>
    <row r="1105" ht="15.0" customHeight="1">
      <c r="A1105" s="1"/>
      <c r="B1105" s="1"/>
      <c r="C1105" s="1"/>
      <c r="D1105" s="1"/>
      <c r="E1105" s="1"/>
      <c r="F1105" s="1"/>
      <c r="G1105" s="1"/>
      <c r="H1105" s="1"/>
      <c r="I1105" s="1"/>
      <c r="J1105" s="1"/>
      <c r="K1105" s="1"/>
      <c r="L1105" s="1"/>
      <c r="M1105" s="1"/>
      <c r="N1105" s="2"/>
      <c r="O1105" s="2"/>
      <c r="S1105" s="3"/>
      <c r="V1105" s="4"/>
      <c r="W1105" s="5"/>
    </row>
    <row r="1106" ht="15.0" customHeight="1">
      <c r="A1106" s="1"/>
      <c r="B1106" s="1"/>
      <c r="C1106" s="1"/>
      <c r="D1106" s="1"/>
      <c r="E1106" s="1"/>
      <c r="F1106" s="1"/>
      <c r="G1106" s="1"/>
      <c r="H1106" s="1"/>
      <c r="I1106" s="1"/>
      <c r="J1106" s="1"/>
      <c r="K1106" s="1"/>
      <c r="L1106" s="1"/>
      <c r="M1106" s="1"/>
      <c r="N1106" s="2"/>
      <c r="O1106" s="2"/>
      <c r="S1106" s="3"/>
      <c r="V1106" s="4"/>
      <c r="W1106" s="5"/>
    </row>
    <row r="1107" ht="15.0" customHeight="1">
      <c r="A1107" s="1"/>
      <c r="B1107" s="1"/>
      <c r="C1107" s="1"/>
      <c r="D1107" s="1"/>
      <c r="E1107" s="1"/>
      <c r="F1107" s="1"/>
      <c r="G1107" s="1"/>
      <c r="H1107" s="1"/>
      <c r="I1107" s="1"/>
      <c r="J1107" s="1"/>
      <c r="K1107" s="1"/>
      <c r="L1107" s="1"/>
      <c r="M1107" s="1"/>
      <c r="N1107" s="2"/>
      <c r="O1107" s="2"/>
      <c r="S1107" s="3"/>
      <c r="V1107" s="4"/>
      <c r="W1107" s="5"/>
    </row>
    <row r="1108" ht="15.0" customHeight="1">
      <c r="A1108" s="1"/>
      <c r="B1108" s="1"/>
      <c r="C1108" s="1"/>
      <c r="D1108" s="1"/>
      <c r="E1108" s="1"/>
      <c r="F1108" s="1"/>
      <c r="G1108" s="1"/>
      <c r="H1108" s="1"/>
      <c r="I1108" s="1"/>
      <c r="J1108" s="1"/>
      <c r="K1108" s="1"/>
      <c r="L1108" s="1"/>
      <c r="M1108" s="1"/>
      <c r="N1108" s="2"/>
      <c r="O1108" s="2"/>
      <c r="S1108" s="3"/>
      <c r="V1108" s="4"/>
      <c r="W1108" s="5"/>
    </row>
    <row r="1109" ht="15.0" customHeight="1">
      <c r="A1109" s="1"/>
      <c r="B1109" s="1"/>
      <c r="C1109" s="1"/>
      <c r="D1109" s="1"/>
      <c r="E1109" s="1"/>
      <c r="F1109" s="1"/>
      <c r="G1109" s="1"/>
      <c r="H1109" s="1"/>
      <c r="I1109" s="1"/>
      <c r="J1109" s="1"/>
      <c r="K1109" s="1"/>
      <c r="L1109" s="1"/>
      <c r="M1109" s="1"/>
      <c r="N1109" s="2"/>
      <c r="O1109" s="2"/>
      <c r="S1109" s="3"/>
      <c r="V1109" s="4"/>
      <c r="W1109" s="5"/>
    </row>
    <row r="1110" ht="15.0" customHeight="1">
      <c r="A1110" s="1"/>
      <c r="B1110" s="1"/>
      <c r="C1110" s="1"/>
      <c r="D1110" s="1"/>
      <c r="E1110" s="1"/>
      <c r="F1110" s="1"/>
      <c r="G1110" s="1"/>
      <c r="H1110" s="1"/>
      <c r="I1110" s="1"/>
      <c r="J1110" s="1"/>
      <c r="K1110" s="1"/>
      <c r="L1110" s="1"/>
      <c r="M1110" s="1"/>
      <c r="N1110" s="2"/>
      <c r="O1110" s="2"/>
      <c r="S1110" s="3"/>
      <c r="V1110" s="4"/>
      <c r="W1110" s="5"/>
    </row>
    <row r="1111" ht="15.0" customHeight="1">
      <c r="A1111" s="1"/>
      <c r="B1111" s="1"/>
      <c r="C1111" s="1"/>
      <c r="D1111" s="1"/>
      <c r="E1111" s="1"/>
      <c r="F1111" s="1"/>
      <c r="G1111" s="1"/>
      <c r="H1111" s="1"/>
      <c r="I1111" s="1"/>
      <c r="J1111" s="1"/>
      <c r="K1111" s="1"/>
      <c r="L1111" s="1"/>
      <c r="M1111" s="1"/>
      <c r="N1111" s="2"/>
      <c r="O1111" s="2"/>
      <c r="S1111" s="3"/>
      <c r="V1111" s="4"/>
      <c r="W1111" s="5"/>
    </row>
    <row r="1112" ht="15.0" customHeight="1">
      <c r="A1112" s="1"/>
      <c r="B1112" s="1"/>
      <c r="C1112" s="1"/>
      <c r="D1112" s="1"/>
      <c r="E1112" s="1"/>
      <c r="F1112" s="1"/>
      <c r="G1112" s="1"/>
      <c r="H1112" s="1"/>
      <c r="I1112" s="1"/>
      <c r="J1112" s="1"/>
      <c r="K1112" s="1"/>
      <c r="L1112" s="1"/>
      <c r="M1112" s="1"/>
      <c r="N1112" s="2"/>
      <c r="O1112" s="2"/>
      <c r="S1112" s="3"/>
      <c r="V1112" s="4"/>
      <c r="W1112" s="5"/>
    </row>
    <row r="1113" ht="15.0" customHeight="1">
      <c r="A1113" s="1"/>
      <c r="B1113" s="1"/>
      <c r="C1113" s="1"/>
      <c r="D1113" s="1"/>
      <c r="E1113" s="1"/>
      <c r="F1113" s="1"/>
      <c r="G1113" s="1"/>
      <c r="H1113" s="1"/>
      <c r="I1113" s="1"/>
      <c r="J1113" s="1"/>
      <c r="K1113" s="1"/>
      <c r="L1113" s="1"/>
      <c r="M1113" s="1"/>
      <c r="N1113" s="2"/>
      <c r="O1113" s="2"/>
      <c r="S1113" s="3"/>
      <c r="V1113" s="4"/>
      <c r="W1113" s="5"/>
    </row>
    <row r="1114" ht="15.0" customHeight="1">
      <c r="A1114" s="1"/>
      <c r="B1114" s="1"/>
      <c r="C1114" s="1"/>
      <c r="D1114" s="1"/>
      <c r="E1114" s="1"/>
      <c r="F1114" s="1"/>
      <c r="G1114" s="1"/>
      <c r="H1114" s="1"/>
      <c r="I1114" s="1"/>
      <c r="J1114" s="1"/>
      <c r="K1114" s="1"/>
      <c r="L1114" s="1"/>
      <c r="M1114" s="1"/>
      <c r="N1114" s="2"/>
      <c r="O1114" s="2"/>
      <c r="S1114" s="3"/>
      <c r="V1114" s="4"/>
      <c r="W1114" s="5"/>
    </row>
    <row r="1115" ht="15.0" customHeight="1">
      <c r="A1115" s="1"/>
      <c r="B1115" s="1"/>
      <c r="C1115" s="1"/>
      <c r="D1115" s="1"/>
      <c r="E1115" s="1"/>
      <c r="F1115" s="1"/>
      <c r="G1115" s="1"/>
      <c r="H1115" s="1"/>
      <c r="I1115" s="1"/>
      <c r="J1115" s="1"/>
      <c r="K1115" s="1"/>
      <c r="L1115" s="1"/>
      <c r="M1115" s="1"/>
      <c r="N1115" s="2"/>
      <c r="O1115" s="2"/>
      <c r="S1115" s="3"/>
      <c r="V1115" s="4"/>
      <c r="W1115" s="5"/>
    </row>
    <row r="1116" ht="15.0" customHeight="1">
      <c r="A1116" s="1"/>
      <c r="B1116" s="1"/>
      <c r="C1116" s="1"/>
      <c r="D1116" s="1"/>
      <c r="E1116" s="1"/>
      <c r="F1116" s="1"/>
      <c r="G1116" s="1"/>
      <c r="H1116" s="1"/>
      <c r="I1116" s="1"/>
      <c r="J1116" s="1"/>
      <c r="K1116" s="1"/>
      <c r="L1116" s="1"/>
      <c r="M1116" s="1"/>
      <c r="N1116" s="2"/>
      <c r="O1116" s="2"/>
      <c r="S1116" s="3"/>
      <c r="V1116" s="4"/>
      <c r="W1116" s="5"/>
    </row>
    <row r="1117" ht="15.0" customHeight="1">
      <c r="A1117" s="1"/>
      <c r="B1117" s="1"/>
      <c r="C1117" s="1"/>
      <c r="D1117" s="1"/>
      <c r="E1117" s="1"/>
      <c r="F1117" s="1"/>
      <c r="G1117" s="1"/>
      <c r="H1117" s="1"/>
      <c r="I1117" s="1"/>
      <c r="J1117" s="1"/>
      <c r="K1117" s="1"/>
      <c r="L1117" s="1"/>
      <c r="M1117" s="1"/>
      <c r="N1117" s="2"/>
      <c r="O1117" s="2"/>
      <c r="S1117" s="3"/>
      <c r="V1117" s="4"/>
      <c r="W1117" s="5"/>
    </row>
    <row r="1118" ht="15.0" customHeight="1">
      <c r="A1118" s="1"/>
      <c r="B1118" s="1"/>
      <c r="C1118" s="1"/>
      <c r="D1118" s="1"/>
      <c r="E1118" s="1"/>
      <c r="F1118" s="1"/>
      <c r="G1118" s="1"/>
      <c r="H1118" s="1"/>
      <c r="I1118" s="1"/>
      <c r="J1118" s="1"/>
      <c r="K1118" s="1"/>
      <c r="L1118" s="1"/>
      <c r="M1118" s="1"/>
      <c r="N1118" s="2"/>
      <c r="O1118" s="2"/>
      <c r="S1118" s="3"/>
      <c r="V1118" s="4"/>
      <c r="W1118" s="5"/>
    </row>
    <row r="1119" ht="15.0" customHeight="1">
      <c r="A1119" s="1"/>
      <c r="B1119" s="1"/>
      <c r="C1119" s="1"/>
      <c r="D1119" s="1"/>
      <c r="E1119" s="1"/>
      <c r="F1119" s="1"/>
      <c r="G1119" s="1"/>
      <c r="H1119" s="1"/>
      <c r="I1119" s="1"/>
      <c r="J1119" s="1"/>
      <c r="K1119" s="1"/>
      <c r="L1119" s="1"/>
      <c r="M1119" s="1"/>
      <c r="N1119" s="2"/>
      <c r="O1119" s="2"/>
      <c r="S1119" s="3"/>
      <c r="V1119" s="4"/>
      <c r="W1119" s="5"/>
    </row>
    <row r="1120" ht="15.0" customHeight="1">
      <c r="A1120" s="1"/>
      <c r="B1120" s="1"/>
      <c r="C1120" s="1"/>
      <c r="D1120" s="1"/>
      <c r="E1120" s="1"/>
      <c r="F1120" s="1"/>
      <c r="G1120" s="1"/>
      <c r="H1120" s="1"/>
      <c r="I1120" s="1"/>
      <c r="J1120" s="1"/>
      <c r="K1120" s="1"/>
      <c r="L1120" s="1"/>
      <c r="M1120" s="1"/>
      <c r="N1120" s="2"/>
      <c r="O1120" s="2"/>
      <c r="S1120" s="3"/>
      <c r="V1120" s="4"/>
      <c r="W1120" s="5"/>
    </row>
    <row r="1121" ht="15.0" customHeight="1">
      <c r="A1121" s="1"/>
      <c r="B1121" s="1"/>
      <c r="C1121" s="1"/>
      <c r="D1121" s="1"/>
      <c r="E1121" s="1"/>
      <c r="F1121" s="1"/>
      <c r="G1121" s="1"/>
      <c r="H1121" s="1"/>
      <c r="I1121" s="1"/>
      <c r="J1121" s="1"/>
      <c r="K1121" s="1"/>
      <c r="L1121" s="1"/>
      <c r="M1121" s="1"/>
      <c r="N1121" s="2"/>
      <c r="O1121" s="2"/>
      <c r="S1121" s="3"/>
      <c r="V1121" s="4"/>
      <c r="W1121" s="5"/>
    </row>
    <row r="1122" ht="15.0" customHeight="1">
      <c r="A1122" s="1"/>
      <c r="B1122" s="1"/>
      <c r="C1122" s="1"/>
      <c r="D1122" s="1"/>
      <c r="E1122" s="1"/>
      <c r="F1122" s="1"/>
      <c r="G1122" s="1"/>
      <c r="H1122" s="1"/>
      <c r="I1122" s="1"/>
      <c r="J1122" s="1"/>
      <c r="K1122" s="1"/>
      <c r="L1122" s="1"/>
      <c r="M1122" s="1"/>
      <c r="N1122" s="2"/>
      <c r="O1122" s="2"/>
      <c r="S1122" s="3"/>
      <c r="V1122" s="4"/>
      <c r="W1122" s="5"/>
    </row>
  </sheetData>
  <customSheetViews>
    <customSheetView guid="{6509E05F-0030-439D-B6DE-CA1B3B4B5EAD}" filter="1" showAutoFilter="1">
      <autoFilter ref="$S$35:$S$42"/>
    </customSheetView>
  </customSheetViews>
  <mergeCells count="5">
    <mergeCell ref="C10:E10"/>
    <mergeCell ref="F10:H10"/>
    <mergeCell ref="J10:S10"/>
    <mergeCell ref="J44:K44"/>
    <mergeCell ref="J45:K45"/>
  </mergeCells>
  <conditionalFormatting sqref="I12:I42">
    <cfRule type="colorScale" priority="1">
      <colorScale>
        <cfvo type="formula" val="-1"/>
        <cfvo type="formula" val="1"/>
        <color rgb="FFEB9999"/>
        <color rgb="FF94C37D"/>
      </colorScale>
    </cfRule>
  </conditionalFormatting>
  <conditionalFormatting sqref="Q12:Q31 Q33:Q42">
    <cfRule type="colorScale" priority="2">
      <colorScale>
        <cfvo type="min"/>
        <cfvo type="percentile" val="50"/>
        <cfvo type="max"/>
        <color rgb="FFE67C73"/>
        <color rgb="FFFFFFFF"/>
        <color rgb="FF57BB8A"/>
      </colorScale>
    </cfRule>
  </conditionalFormatting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7.63"/>
    <col customWidth="1" min="3" max="3" width="9.75"/>
    <col customWidth="1" min="4" max="4" width="29.63"/>
    <col customWidth="1" min="5" max="5" width="12.75"/>
    <col customWidth="1" min="6" max="6" width="43.38"/>
    <col customWidth="1" min="7" max="7" width="14.75"/>
    <col customWidth="1" min="8" max="8" width="3.63"/>
    <col customWidth="1" min="9" max="9" width="38.63"/>
    <col customWidth="1" min="10" max="10" width="15.75"/>
    <col customWidth="1" min="11" max="11" width="3.25"/>
    <col customWidth="1" min="12" max="12" width="39.0"/>
    <col customWidth="1" min="13" max="13" width="19.13"/>
  </cols>
  <sheetData>
    <row r="1" ht="42.0" customHeight="1">
      <c r="A1" s="74"/>
      <c r="B1" s="74"/>
      <c r="C1" s="74"/>
      <c r="D1" s="74"/>
      <c r="E1" s="74"/>
      <c r="F1" s="74"/>
      <c r="G1" s="74"/>
      <c r="H1" s="75"/>
      <c r="I1" s="74" t="s">
        <v>36</v>
      </c>
      <c r="J1" s="74"/>
      <c r="K1" s="75"/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  <c r="Y1" s="42"/>
      <c r="Z1" s="42"/>
      <c r="AA1" s="42"/>
      <c r="AB1" s="42"/>
      <c r="AC1" s="42"/>
    </row>
    <row r="2">
      <c r="A2" s="76" t="s">
        <v>37</v>
      </c>
      <c r="B2" s="76" t="s">
        <v>4</v>
      </c>
      <c r="C2" s="77" t="s">
        <v>38</v>
      </c>
      <c r="D2" s="77" t="s">
        <v>39</v>
      </c>
      <c r="E2" s="77" t="s">
        <v>40</v>
      </c>
      <c r="F2" s="77" t="s">
        <v>41</v>
      </c>
      <c r="G2" s="77" t="s">
        <v>41</v>
      </c>
      <c r="H2" s="78"/>
      <c r="K2" s="79"/>
    </row>
    <row r="3">
      <c r="A3" s="80"/>
      <c r="B3" s="80"/>
      <c r="C3" s="81"/>
      <c r="D3" s="80"/>
      <c r="E3" s="80"/>
      <c r="F3" s="80"/>
      <c r="G3" s="82"/>
      <c r="H3" s="78"/>
      <c r="K3" s="79"/>
    </row>
    <row r="4">
      <c r="A4" s="83" t="s">
        <v>42</v>
      </c>
      <c r="B4" s="84">
        <v>45980.0</v>
      </c>
      <c r="C4" s="85">
        <v>371.0575</v>
      </c>
      <c r="D4" s="86"/>
      <c r="E4" s="86"/>
      <c r="F4" s="86"/>
      <c r="G4" s="87" t="s">
        <v>43</v>
      </c>
      <c r="H4" s="78"/>
      <c r="K4" s="79"/>
      <c r="P4" s="88" t="s">
        <v>44</v>
      </c>
    </row>
    <row r="5">
      <c r="A5" s="83" t="s">
        <v>42</v>
      </c>
      <c r="B5" s="84">
        <v>45980.0</v>
      </c>
      <c r="C5" s="89">
        <v>9259.2593</v>
      </c>
      <c r="D5" s="86"/>
      <c r="E5" s="86"/>
      <c r="F5" s="86"/>
      <c r="G5" s="87" t="s">
        <v>43</v>
      </c>
      <c r="H5" s="78"/>
      <c r="I5" s="77" t="s">
        <v>45</v>
      </c>
      <c r="J5" s="77" t="s">
        <v>46</v>
      </c>
      <c r="K5" s="79"/>
      <c r="L5" s="90"/>
      <c r="M5" s="91"/>
      <c r="P5" s="88"/>
    </row>
    <row r="6">
      <c r="A6" s="83" t="s">
        <v>42</v>
      </c>
      <c r="B6" s="84">
        <v>45989.0</v>
      </c>
      <c r="C6" s="89">
        <v>4454.9426</v>
      </c>
      <c r="D6" s="86"/>
      <c r="E6" s="86"/>
      <c r="F6" s="86"/>
      <c r="G6" s="87" t="s">
        <v>43</v>
      </c>
      <c r="H6" s="78"/>
      <c r="I6" s="92" t="s">
        <v>47</v>
      </c>
      <c r="J6" s="93">
        <f>SUM(C42:C48)</f>
        <v>22679.3847</v>
      </c>
      <c r="K6" s="79"/>
      <c r="L6" s="90"/>
      <c r="M6" s="91"/>
      <c r="P6" s="88" t="s">
        <v>44</v>
      </c>
    </row>
    <row r="7">
      <c r="A7" s="83" t="s">
        <v>42</v>
      </c>
      <c r="B7" s="94">
        <v>45992.0</v>
      </c>
      <c r="C7" s="89">
        <v>9259.2593</v>
      </c>
      <c r="D7" s="86"/>
      <c r="E7" s="86"/>
      <c r="F7" s="86"/>
      <c r="G7" s="87" t="s">
        <v>43</v>
      </c>
      <c r="H7" s="78"/>
      <c r="I7" s="92" t="s">
        <v>48</v>
      </c>
      <c r="J7" s="95">
        <v>5.39</v>
      </c>
      <c r="K7" s="79"/>
      <c r="L7" s="96"/>
      <c r="M7" s="91"/>
    </row>
    <row r="8">
      <c r="A8" s="97" t="s">
        <v>49</v>
      </c>
      <c r="B8" s="94">
        <v>45992.0</v>
      </c>
      <c r="C8" s="98">
        <v>-10012.0</v>
      </c>
      <c r="D8" s="87">
        <f>PAGAMENTOS!C20</f>
        <v>-54075.6</v>
      </c>
      <c r="E8" s="5">
        <f>D8/C8</f>
        <v>5.401078706</v>
      </c>
      <c r="F8" s="88" t="s">
        <v>50</v>
      </c>
      <c r="G8" s="87" t="s">
        <v>43</v>
      </c>
      <c r="H8" s="78"/>
      <c r="I8" s="92" t="s">
        <v>51</v>
      </c>
      <c r="J8" s="99">
        <f>J6*J7</f>
        <v>122241.8835</v>
      </c>
      <c r="K8" s="79"/>
      <c r="L8" s="96"/>
      <c r="M8" s="91"/>
    </row>
    <row r="9">
      <c r="A9" s="83" t="s">
        <v>42</v>
      </c>
      <c r="B9" s="94">
        <v>45999.0</v>
      </c>
      <c r="C9" s="89">
        <v>9157.5092</v>
      </c>
      <c r="D9" s="87"/>
      <c r="E9" s="86"/>
      <c r="F9" s="86"/>
      <c r="G9" s="87" t="s">
        <v>43</v>
      </c>
      <c r="H9" s="78"/>
      <c r="K9" s="79"/>
      <c r="L9" s="96"/>
      <c r="M9" s="91"/>
    </row>
    <row r="10">
      <c r="A10" s="83" t="s">
        <v>42</v>
      </c>
      <c r="B10" s="84">
        <v>46003.0</v>
      </c>
      <c r="C10" s="85">
        <v>4578.7546</v>
      </c>
      <c r="D10" s="87"/>
      <c r="E10" s="86"/>
      <c r="F10" s="86"/>
      <c r="G10" s="87" t="s">
        <v>43</v>
      </c>
      <c r="H10" s="78"/>
      <c r="J10" s="100"/>
      <c r="K10" s="79"/>
      <c r="L10" s="96"/>
      <c r="M10" s="91"/>
    </row>
    <row r="11">
      <c r="A11" s="83" t="s">
        <v>42</v>
      </c>
      <c r="B11" s="84">
        <v>46008.0</v>
      </c>
      <c r="C11" s="89">
        <v>4504.5045</v>
      </c>
      <c r="D11" s="87"/>
      <c r="E11" s="86"/>
      <c r="F11" s="86"/>
      <c r="G11" s="87" t="s">
        <v>43</v>
      </c>
      <c r="H11" s="78"/>
      <c r="K11" s="79"/>
      <c r="L11" s="96"/>
      <c r="M11" s="91"/>
    </row>
    <row r="12">
      <c r="A12" s="97" t="s">
        <v>49</v>
      </c>
      <c r="B12" s="84">
        <f>PAGAMENTOS!B24</f>
        <v>46011</v>
      </c>
      <c r="C12" s="101">
        <v>-28000.0</v>
      </c>
      <c r="D12" s="87">
        <f>PAGAMENTOS!C24</f>
        <v>-152320</v>
      </c>
      <c r="E12" s="102">
        <f>D12/C12</f>
        <v>5.44</v>
      </c>
      <c r="F12" s="88" t="s">
        <v>52</v>
      </c>
      <c r="G12" s="87" t="s">
        <v>43</v>
      </c>
      <c r="H12" s="78"/>
      <c r="K12" s="79"/>
      <c r="L12" s="96"/>
      <c r="M12" s="91"/>
    </row>
    <row r="13">
      <c r="A13" s="83" t="s">
        <v>42</v>
      </c>
      <c r="B13" s="84">
        <v>46013.0</v>
      </c>
      <c r="C13" s="85">
        <v>7168.4588</v>
      </c>
      <c r="D13" s="86"/>
      <c r="E13" s="86"/>
      <c r="F13" s="86"/>
      <c r="G13" s="87" t="s">
        <v>43</v>
      </c>
      <c r="H13" s="78"/>
      <c r="K13" s="79"/>
      <c r="L13" s="96"/>
      <c r="M13" s="91"/>
    </row>
    <row r="14">
      <c r="A14" s="83" t="s">
        <v>42</v>
      </c>
      <c r="B14" s="84">
        <v>46014.0</v>
      </c>
      <c r="C14" s="85">
        <v>1773.0496</v>
      </c>
      <c r="D14" s="86"/>
      <c r="E14" s="86"/>
      <c r="F14" s="86"/>
      <c r="G14" s="87" t="s">
        <v>43</v>
      </c>
      <c r="M14" s="91"/>
    </row>
    <row r="15">
      <c r="A15" s="83" t="s">
        <v>42</v>
      </c>
      <c r="B15" s="94">
        <v>46017.0</v>
      </c>
      <c r="C15" s="85">
        <v>5357.1429</v>
      </c>
      <c r="D15" s="86"/>
      <c r="E15" s="86"/>
      <c r="F15" s="86"/>
      <c r="G15" s="87" t="s">
        <v>43</v>
      </c>
      <c r="M15" s="91"/>
    </row>
    <row r="16">
      <c r="A16" s="97" t="s">
        <v>49</v>
      </c>
      <c r="B16" s="94">
        <v>46017.0</v>
      </c>
      <c r="C16" s="103">
        <v>-5806.69</v>
      </c>
      <c r="D16" s="86"/>
      <c r="E16" s="86"/>
      <c r="F16" s="86" t="s">
        <v>53</v>
      </c>
      <c r="G16" s="87" t="s">
        <v>43</v>
      </c>
      <c r="M16" s="91"/>
    </row>
    <row r="17">
      <c r="A17" s="97" t="s">
        <v>49</v>
      </c>
      <c r="B17" s="94">
        <v>46017.0</v>
      </c>
      <c r="C17" s="103">
        <v>-12043.0</v>
      </c>
      <c r="D17" s="87">
        <f>C17*5.54</f>
        <v>-66718.22</v>
      </c>
      <c r="E17" s="87">
        <v>5.54</v>
      </c>
      <c r="F17" s="88" t="s">
        <v>52</v>
      </c>
      <c r="G17" s="87" t="s">
        <v>43</v>
      </c>
      <c r="L17" s="4"/>
    </row>
    <row r="18">
      <c r="A18" s="83" t="s">
        <v>42</v>
      </c>
      <c r="B18" s="94">
        <v>46022.0</v>
      </c>
      <c r="C18" s="85">
        <v>5415.1625</v>
      </c>
      <c r="D18" s="104"/>
      <c r="E18" s="104"/>
      <c r="F18" s="104"/>
      <c r="G18" s="87" t="s">
        <v>43</v>
      </c>
      <c r="M18" s="91"/>
    </row>
    <row r="19">
      <c r="A19" s="83" t="s">
        <v>42</v>
      </c>
      <c r="B19" s="94">
        <v>46029.0</v>
      </c>
      <c r="C19" s="85">
        <v>10110.2941</v>
      </c>
      <c r="D19" s="86"/>
      <c r="E19" s="86"/>
      <c r="F19" s="86"/>
      <c r="G19" s="87" t="s">
        <v>43</v>
      </c>
      <c r="L19" s="4"/>
    </row>
    <row r="20">
      <c r="A20" s="83" t="s">
        <v>42</v>
      </c>
      <c r="B20" s="94">
        <v>46030.0</v>
      </c>
      <c r="C20" s="85">
        <v>4587.156</v>
      </c>
      <c r="D20" s="87"/>
      <c r="E20" s="86"/>
      <c r="F20" s="86"/>
      <c r="G20" s="87" t="s">
        <v>43</v>
      </c>
      <c r="H20" s="78"/>
      <c r="K20" s="79"/>
    </row>
    <row r="21">
      <c r="A21" s="83" t="s">
        <v>42</v>
      </c>
      <c r="B21" s="94">
        <v>46036.0</v>
      </c>
      <c r="C21" s="85">
        <v>4595.5882</v>
      </c>
      <c r="D21" s="87"/>
      <c r="E21" s="86"/>
      <c r="F21" s="86"/>
      <c r="G21" s="87" t="s">
        <v>43</v>
      </c>
      <c r="L21" s="4"/>
    </row>
    <row r="22">
      <c r="A22" s="97" t="s">
        <v>49</v>
      </c>
      <c r="B22" s="94">
        <v>46036.0</v>
      </c>
      <c r="C22" s="103">
        <f>SUM(C18:C21)*-1</f>
        <v>-24708.2008</v>
      </c>
      <c r="D22" s="87"/>
      <c r="E22" s="87">
        <v>5.39</v>
      </c>
      <c r="F22" s="88" t="s">
        <v>54</v>
      </c>
      <c r="G22" s="87" t="s">
        <v>43</v>
      </c>
      <c r="L22" s="4"/>
    </row>
    <row r="23">
      <c r="A23" s="83" t="s">
        <v>42</v>
      </c>
      <c r="B23" s="94">
        <v>46038.0</v>
      </c>
      <c r="C23" s="85">
        <v>4604.0516</v>
      </c>
      <c r="D23" s="87"/>
      <c r="E23" s="86"/>
      <c r="F23" s="86"/>
      <c r="G23" s="87" t="s">
        <v>43</v>
      </c>
      <c r="L23" s="4"/>
    </row>
    <row r="24">
      <c r="A24" s="83" t="s">
        <v>42</v>
      </c>
      <c r="B24" s="94">
        <f t="shared" ref="B24:B25" si="1">B23+3</f>
        <v>46041</v>
      </c>
      <c r="C24" s="85">
        <v>7366.4825</v>
      </c>
      <c r="D24" s="87"/>
      <c r="E24" s="86"/>
      <c r="F24" s="86"/>
      <c r="G24" s="87" t="s">
        <v>43</v>
      </c>
      <c r="L24" s="4"/>
    </row>
    <row r="25">
      <c r="A25" s="83" t="s">
        <v>42</v>
      </c>
      <c r="B25" s="94">
        <f t="shared" si="1"/>
        <v>46044</v>
      </c>
      <c r="C25" s="85">
        <v>3731.3433</v>
      </c>
      <c r="D25" s="86"/>
      <c r="E25" s="86"/>
      <c r="F25" s="86"/>
      <c r="G25" s="87" t="s">
        <v>43</v>
      </c>
      <c r="L25" s="4"/>
    </row>
    <row r="26">
      <c r="A26" s="83" t="s">
        <v>42</v>
      </c>
      <c r="B26" s="94">
        <f>B25+1</f>
        <v>46045</v>
      </c>
      <c r="C26" s="85">
        <v>4672.8972</v>
      </c>
      <c r="D26" s="105"/>
      <c r="E26" s="105"/>
      <c r="F26" s="105"/>
      <c r="G26" s="87" t="s">
        <v>43</v>
      </c>
      <c r="L26" s="4"/>
    </row>
    <row r="27">
      <c r="A27" s="83" t="s">
        <v>42</v>
      </c>
      <c r="B27" s="94">
        <f>B26+3</f>
        <v>46048</v>
      </c>
      <c r="C27" s="85">
        <v>7476.6355</v>
      </c>
      <c r="D27" s="105"/>
      <c r="E27" s="105"/>
      <c r="F27" s="105"/>
      <c r="G27" s="87" t="s">
        <v>43</v>
      </c>
      <c r="L27" s="4"/>
    </row>
    <row r="28">
      <c r="A28" s="106" t="s">
        <v>55</v>
      </c>
      <c r="B28" s="94">
        <f t="shared" ref="B28:B29" si="2">B27</f>
        <v>46048</v>
      </c>
      <c r="C28" s="103">
        <v>-1172.0</v>
      </c>
      <c r="D28" s="105">
        <f t="shared" ref="D28:D29" si="3">E28*C28</f>
        <v>-6797.6</v>
      </c>
      <c r="E28" s="107">
        <v>5.8</v>
      </c>
      <c r="F28" s="107" t="s">
        <v>56</v>
      </c>
      <c r="G28" s="87" t="s">
        <v>43</v>
      </c>
      <c r="L28" s="4"/>
    </row>
    <row r="29">
      <c r="A29" s="106" t="s">
        <v>55</v>
      </c>
      <c r="B29" s="94">
        <f t="shared" si="2"/>
        <v>46048</v>
      </c>
      <c r="C29" s="103">
        <v>-10000.0</v>
      </c>
      <c r="D29" s="105">
        <f t="shared" si="3"/>
        <v>-58000</v>
      </c>
      <c r="E29" s="107">
        <v>5.8</v>
      </c>
      <c r="F29" s="107" t="s">
        <v>57</v>
      </c>
      <c r="G29" s="87" t="s">
        <v>43</v>
      </c>
      <c r="L29" s="4"/>
    </row>
    <row r="30">
      <c r="A30" s="83" t="s">
        <v>42</v>
      </c>
      <c r="B30" s="94">
        <f>B28+1</f>
        <v>46049</v>
      </c>
      <c r="C30" s="85">
        <v>3738.3178</v>
      </c>
      <c r="D30" s="87"/>
      <c r="E30" s="87"/>
      <c r="F30" s="87"/>
      <c r="G30" s="87" t="s">
        <v>43</v>
      </c>
      <c r="L30" s="4"/>
    </row>
    <row r="31">
      <c r="A31" s="106" t="s">
        <v>55</v>
      </c>
      <c r="B31" s="94">
        <f>B30</f>
        <v>46049</v>
      </c>
      <c r="C31" s="103">
        <v>-822.0</v>
      </c>
      <c r="D31" s="105">
        <f>E31*C31</f>
        <v>-4767.6</v>
      </c>
      <c r="E31" s="107">
        <v>5.8</v>
      </c>
      <c r="F31" s="108" t="s">
        <v>58</v>
      </c>
      <c r="G31" s="87" t="s">
        <v>43</v>
      </c>
      <c r="L31" s="109"/>
    </row>
    <row r="32">
      <c r="A32" s="83" t="s">
        <v>42</v>
      </c>
      <c r="B32" s="94">
        <f>B31+2</f>
        <v>46051</v>
      </c>
      <c r="C32" s="85">
        <v>3787.8788</v>
      </c>
      <c r="D32" s="86"/>
      <c r="E32" s="86"/>
      <c r="F32" s="86"/>
      <c r="G32" s="87" t="s">
        <v>43</v>
      </c>
      <c r="L32" s="4"/>
    </row>
    <row r="33">
      <c r="A33" s="83" t="s">
        <v>42</v>
      </c>
      <c r="B33" s="94">
        <f>B32+1</f>
        <v>46052</v>
      </c>
      <c r="C33" s="85">
        <v>4699.2481</v>
      </c>
      <c r="D33" s="86"/>
      <c r="E33" s="86"/>
      <c r="F33" s="86"/>
      <c r="G33" s="87" t="s">
        <v>43</v>
      </c>
      <c r="L33" s="4"/>
    </row>
    <row r="34">
      <c r="A34" s="106" t="s">
        <v>55</v>
      </c>
      <c r="B34" s="110">
        <v>46053.0</v>
      </c>
      <c r="C34" s="103">
        <v>-10518.0</v>
      </c>
      <c r="D34" s="85"/>
      <c r="E34" s="85"/>
      <c r="F34" s="111" t="s">
        <v>59</v>
      </c>
      <c r="G34" s="87" t="s">
        <v>43</v>
      </c>
      <c r="L34" s="4"/>
    </row>
    <row r="35">
      <c r="A35" s="83" t="s">
        <v>42</v>
      </c>
      <c r="B35" s="94" t="s">
        <v>60</v>
      </c>
      <c r="C35" s="85">
        <v>4690.4315</v>
      </c>
      <c r="G35" s="87" t="s">
        <v>43</v>
      </c>
      <c r="L35" s="4"/>
    </row>
    <row r="36">
      <c r="A36" s="83" t="s">
        <v>42</v>
      </c>
      <c r="B36" s="94">
        <v>46063.0</v>
      </c>
      <c r="C36" s="85">
        <v>1893.9394</v>
      </c>
      <c r="D36" s="87"/>
      <c r="E36" s="87"/>
      <c r="F36" s="87"/>
      <c r="G36" s="87" t="s">
        <v>43</v>
      </c>
      <c r="L36" s="4"/>
    </row>
    <row r="37">
      <c r="A37" s="83" t="s">
        <v>42</v>
      </c>
      <c r="B37" s="94">
        <f t="shared" ref="B37:B38" si="4">B36+1</f>
        <v>46064</v>
      </c>
      <c r="C37" s="85">
        <v>7935.9261</v>
      </c>
      <c r="D37" s="87"/>
      <c r="E37" s="87"/>
      <c r="F37" s="87"/>
      <c r="G37" s="87" t="s">
        <v>43</v>
      </c>
      <c r="L37" s="4"/>
    </row>
    <row r="38">
      <c r="A38" s="83" t="s">
        <v>42</v>
      </c>
      <c r="B38" s="94">
        <f t="shared" si="4"/>
        <v>46065</v>
      </c>
      <c r="C38" s="85">
        <v>1423.4405</v>
      </c>
      <c r="D38" s="112"/>
      <c r="E38" s="112"/>
      <c r="F38" s="112"/>
      <c r="G38" s="87" t="s">
        <v>43</v>
      </c>
      <c r="L38" s="4"/>
    </row>
    <row r="39">
      <c r="A39" s="83" t="s">
        <v>42</v>
      </c>
      <c r="B39" s="94">
        <f>B38+4</f>
        <v>46069</v>
      </c>
      <c r="C39" s="85">
        <v>1192.1626</v>
      </c>
      <c r="D39" s="112"/>
      <c r="E39" s="112"/>
      <c r="F39" s="112"/>
      <c r="G39" s="87" t="s">
        <v>43</v>
      </c>
      <c r="L39" s="4"/>
    </row>
    <row r="40">
      <c r="A40" s="83" t="s">
        <v>42</v>
      </c>
      <c r="B40" s="94">
        <f>B39+3</f>
        <v>46072</v>
      </c>
      <c r="C40" s="85">
        <v>4655.4935</v>
      </c>
      <c r="D40" s="112"/>
      <c r="E40" s="112"/>
      <c r="F40" s="112"/>
      <c r="G40" s="87" t="s">
        <v>43</v>
      </c>
      <c r="L40" s="4"/>
    </row>
    <row r="41">
      <c r="A41" s="83" t="s">
        <v>42</v>
      </c>
      <c r="B41" s="94">
        <f>B40+4</f>
        <v>46076</v>
      </c>
      <c r="C41" s="85">
        <v>9433.9623</v>
      </c>
      <c r="D41" s="113"/>
      <c r="E41" s="113"/>
      <c r="F41" s="113"/>
      <c r="G41" s="87" t="s">
        <v>43</v>
      </c>
      <c r="L41" s="4"/>
    </row>
    <row r="42">
      <c r="A42" s="83" t="s">
        <v>42</v>
      </c>
      <c r="B42" s="94">
        <f>B41+1</f>
        <v>46077</v>
      </c>
      <c r="C42" s="85">
        <v>4716.9811</v>
      </c>
      <c r="D42" s="87"/>
      <c r="E42" s="87"/>
      <c r="F42" s="87"/>
      <c r="G42" s="87" t="s">
        <v>43</v>
      </c>
      <c r="L42" s="4"/>
    </row>
    <row r="43">
      <c r="A43" s="83" t="s">
        <v>42</v>
      </c>
      <c r="B43" s="94">
        <f>B42</f>
        <v>46077</v>
      </c>
      <c r="C43" s="85">
        <v>2350.0949</v>
      </c>
      <c r="D43" s="87"/>
      <c r="E43" s="87"/>
      <c r="F43" s="87"/>
      <c r="G43" s="87" t="s">
        <v>43</v>
      </c>
      <c r="L43" s="4"/>
    </row>
    <row r="44">
      <c r="A44" s="83" t="s">
        <v>42</v>
      </c>
      <c r="B44" s="94">
        <f>B43+2</f>
        <v>46079</v>
      </c>
      <c r="C44" s="85">
        <v>4752.8517</v>
      </c>
      <c r="D44" s="112"/>
      <c r="E44" s="112"/>
      <c r="F44" s="112"/>
      <c r="G44" s="87" t="s">
        <v>43</v>
      </c>
      <c r="J44" s="5"/>
      <c r="L44" s="4"/>
    </row>
    <row r="45">
      <c r="A45" s="83" t="s">
        <v>42</v>
      </c>
      <c r="B45" s="94">
        <f>B44+1</f>
        <v>46080</v>
      </c>
      <c r="C45" s="85">
        <v>4734.8485</v>
      </c>
      <c r="D45" s="112"/>
      <c r="E45" s="112"/>
      <c r="F45" s="112"/>
      <c r="G45" s="87" t="s">
        <v>43</v>
      </c>
      <c r="J45" s="5"/>
      <c r="L45" s="4"/>
    </row>
    <row r="46">
      <c r="A46" s="83" t="s">
        <v>42</v>
      </c>
      <c r="B46" s="94">
        <f>B45+5</f>
        <v>46085</v>
      </c>
      <c r="C46" s="85">
        <v>3731.3433</v>
      </c>
      <c r="D46" s="112"/>
      <c r="E46" s="112"/>
      <c r="F46" s="112"/>
      <c r="G46" s="87" t="s">
        <v>43</v>
      </c>
      <c r="J46" s="5"/>
      <c r="L46" s="4"/>
    </row>
    <row r="47">
      <c r="A47" s="83" t="s">
        <v>42</v>
      </c>
      <c r="B47" s="94">
        <f>B46+1</f>
        <v>46086</v>
      </c>
      <c r="C47" s="85">
        <v>1339.6803</v>
      </c>
      <c r="D47" s="112"/>
      <c r="E47" s="112"/>
      <c r="F47" s="112"/>
      <c r="G47" s="87" t="s">
        <v>43</v>
      </c>
      <c r="J47" s="5"/>
      <c r="L47" s="4"/>
    </row>
    <row r="48">
      <c r="A48" s="83" t="s">
        <v>42</v>
      </c>
      <c r="B48" s="94">
        <f>B47+5</f>
        <v>46091</v>
      </c>
      <c r="C48" s="85">
        <v>1053.5849</v>
      </c>
      <c r="D48" s="112"/>
      <c r="E48" s="112"/>
      <c r="F48" s="112"/>
      <c r="G48" s="87" t="s">
        <v>43</v>
      </c>
      <c r="J48" s="5"/>
      <c r="L48" s="4"/>
    </row>
    <row r="49">
      <c r="A49" s="83" t="s">
        <v>42</v>
      </c>
      <c r="B49" s="94">
        <f>B48+2</f>
        <v>46093</v>
      </c>
      <c r="C49" s="85">
        <v>1660.4478</v>
      </c>
      <c r="D49" s="112"/>
      <c r="E49" s="112"/>
      <c r="F49" s="112"/>
      <c r="G49" s="87" t="s">
        <v>43</v>
      </c>
      <c r="J49" s="5"/>
      <c r="L49" s="4"/>
    </row>
    <row r="50">
      <c r="A50" s="83" t="s">
        <v>42</v>
      </c>
      <c r="B50" s="94">
        <f>B49+1</f>
        <v>46094</v>
      </c>
      <c r="C50" s="85">
        <v>551.4706</v>
      </c>
      <c r="D50" s="112"/>
      <c r="E50" s="112"/>
      <c r="F50" s="112"/>
      <c r="G50" s="87" t="s">
        <v>43</v>
      </c>
      <c r="J50" s="5"/>
      <c r="L50" s="4"/>
    </row>
    <row r="51">
      <c r="A51" s="83" t="s">
        <v>42</v>
      </c>
      <c r="B51" s="94">
        <f>B50+3</f>
        <v>46097</v>
      </c>
      <c r="C51" s="85">
        <v>3710.5751</v>
      </c>
      <c r="D51" s="112"/>
      <c r="E51" s="112"/>
      <c r="F51" s="112"/>
      <c r="G51" s="87" t="s">
        <v>43</v>
      </c>
      <c r="J51" s="5"/>
      <c r="L51" s="4"/>
    </row>
    <row r="52">
      <c r="A52" s="83" t="s">
        <v>42</v>
      </c>
      <c r="B52" s="94">
        <f t="shared" ref="B52:B54" si="5">B51+1</f>
        <v>46098</v>
      </c>
      <c r="C52" s="85">
        <v>1310.8614</v>
      </c>
      <c r="D52" s="112"/>
      <c r="E52" s="112"/>
      <c r="F52" s="112"/>
      <c r="G52" s="87" t="s">
        <v>43</v>
      </c>
      <c r="J52" s="5"/>
      <c r="L52" s="4"/>
    </row>
    <row r="53">
      <c r="A53" s="83" t="s">
        <v>42</v>
      </c>
      <c r="B53" s="114">
        <f t="shared" si="5"/>
        <v>46099</v>
      </c>
      <c r="C53" s="85">
        <v>12195.122</v>
      </c>
      <c r="D53" s="4"/>
      <c r="E53" s="4"/>
      <c r="F53" s="4"/>
      <c r="G53" s="87" t="s">
        <v>43</v>
      </c>
      <c r="H53" s="4"/>
      <c r="I53" s="4"/>
      <c r="J53" s="95"/>
      <c r="K53" s="79"/>
    </row>
    <row r="54">
      <c r="A54" s="83" t="s">
        <v>42</v>
      </c>
      <c r="B54" s="114">
        <f t="shared" si="5"/>
        <v>46100</v>
      </c>
      <c r="C54" s="85">
        <v>4096.8343</v>
      </c>
      <c r="D54" s="115"/>
      <c r="E54" s="115"/>
      <c r="F54" s="115"/>
      <c r="G54" s="87" t="s">
        <v>43</v>
      </c>
      <c r="H54" s="115"/>
      <c r="I54" s="115"/>
      <c r="J54" s="5"/>
      <c r="L54" s="4"/>
    </row>
    <row r="55">
      <c r="A55" s="4"/>
      <c r="C55" s="116"/>
      <c r="D55" s="4"/>
      <c r="E55" s="4"/>
      <c r="F55" s="4"/>
      <c r="J55" s="5"/>
      <c r="L55" s="4"/>
    </row>
    <row r="56">
      <c r="A56" s="4"/>
      <c r="C56" s="116"/>
      <c r="D56" s="4"/>
      <c r="E56" s="4"/>
      <c r="F56" s="4"/>
      <c r="J56" s="5"/>
      <c r="L56" s="4"/>
    </row>
    <row r="57">
      <c r="A57" s="4"/>
      <c r="C57" s="116"/>
      <c r="D57" s="4"/>
      <c r="E57" s="4"/>
      <c r="F57" s="4"/>
      <c r="J57" s="5"/>
      <c r="L57" s="4"/>
    </row>
    <row r="58">
      <c r="A58" s="4"/>
      <c r="C58" s="116"/>
      <c r="D58" s="4"/>
      <c r="E58" s="4"/>
      <c r="F58" s="4"/>
      <c r="J58" s="5"/>
      <c r="L58" s="4"/>
    </row>
    <row r="59">
      <c r="A59" s="4"/>
      <c r="C59" s="116"/>
      <c r="D59" s="4"/>
      <c r="E59" s="4"/>
      <c r="F59" s="4"/>
      <c r="J59" s="5"/>
      <c r="L59" s="4"/>
    </row>
    <row r="60">
      <c r="A60" s="4"/>
      <c r="C60" s="116"/>
      <c r="D60" s="4"/>
      <c r="E60" s="4"/>
      <c r="F60" s="4"/>
      <c r="J60" s="5"/>
      <c r="L60" s="4"/>
    </row>
    <row r="61">
      <c r="A61" s="4"/>
      <c r="C61" s="116"/>
      <c r="D61" s="4"/>
      <c r="E61" s="4"/>
      <c r="F61" s="4"/>
      <c r="J61" s="5"/>
      <c r="L61" s="4"/>
    </row>
    <row r="62">
      <c r="A62" s="4"/>
      <c r="C62" s="116"/>
      <c r="D62" s="4"/>
      <c r="E62" s="4"/>
      <c r="F62" s="4"/>
      <c r="J62" s="5"/>
      <c r="L62" s="4"/>
    </row>
    <row r="63">
      <c r="A63" s="4"/>
      <c r="C63" s="116"/>
      <c r="D63" s="4"/>
      <c r="E63" s="4"/>
      <c r="F63" s="4"/>
      <c r="J63" s="5"/>
      <c r="L63" s="4"/>
    </row>
    <row r="64">
      <c r="A64" s="4"/>
      <c r="C64" s="116"/>
      <c r="D64" s="4"/>
      <c r="E64" s="4"/>
      <c r="F64" s="4"/>
      <c r="J64" s="5"/>
      <c r="L64" s="4"/>
    </row>
    <row r="65">
      <c r="A65" s="4"/>
      <c r="C65" s="116"/>
      <c r="D65" s="4"/>
      <c r="E65" s="4"/>
      <c r="F65" s="4"/>
      <c r="J65" s="5"/>
      <c r="L65" s="4"/>
    </row>
    <row r="66">
      <c r="A66" s="4"/>
      <c r="C66" s="116"/>
      <c r="D66" s="4"/>
      <c r="E66" s="4"/>
      <c r="F66" s="4"/>
      <c r="J66" s="5"/>
      <c r="L66" s="4"/>
    </row>
    <row r="67">
      <c r="A67" s="4"/>
      <c r="C67" s="116"/>
      <c r="D67" s="4"/>
      <c r="E67" s="4"/>
      <c r="F67" s="4"/>
      <c r="J67" s="5"/>
      <c r="L67" s="4"/>
    </row>
    <row r="68">
      <c r="A68" s="4"/>
      <c r="C68" s="116"/>
      <c r="D68" s="4"/>
      <c r="E68" s="4"/>
      <c r="F68" s="4"/>
      <c r="J68" s="5"/>
      <c r="L68" s="4"/>
    </row>
    <row r="69">
      <c r="A69" s="4"/>
      <c r="C69" s="116"/>
      <c r="D69" s="4"/>
      <c r="E69" s="4"/>
      <c r="F69" s="4"/>
      <c r="J69" s="5"/>
      <c r="L69" s="4"/>
    </row>
    <row r="70">
      <c r="A70" s="4"/>
      <c r="C70" s="116"/>
      <c r="D70" s="4"/>
      <c r="E70" s="4"/>
      <c r="F70" s="4"/>
      <c r="J70" s="5"/>
      <c r="L70" s="4"/>
    </row>
    <row r="71">
      <c r="A71" s="4"/>
      <c r="C71" s="116"/>
      <c r="D71" s="4"/>
      <c r="E71" s="4"/>
      <c r="F71" s="4"/>
      <c r="J71" s="5"/>
      <c r="L71" s="4"/>
    </row>
    <row r="72">
      <c r="A72" s="4"/>
      <c r="C72" s="116"/>
      <c r="D72" s="4"/>
      <c r="E72" s="4"/>
      <c r="F72" s="4"/>
      <c r="J72" s="5"/>
      <c r="L72" s="4"/>
    </row>
    <row r="73">
      <c r="A73" s="4"/>
      <c r="C73" s="116"/>
      <c r="D73" s="4"/>
      <c r="E73" s="4"/>
      <c r="F73" s="4"/>
      <c r="J73" s="5"/>
      <c r="L73" s="4"/>
    </row>
    <row r="74">
      <c r="A74" s="4"/>
      <c r="C74" s="116"/>
      <c r="D74" s="4"/>
      <c r="E74" s="4"/>
      <c r="F74" s="4"/>
      <c r="J74" s="5"/>
      <c r="L74" s="4"/>
    </row>
    <row r="75">
      <c r="A75" s="4"/>
      <c r="C75" s="116"/>
      <c r="D75" s="4"/>
      <c r="E75" s="4"/>
      <c r="F75" s="4"/>
      <c r="J75" s="5"/>
      <c r="L75" s="4"/>
    </row>
    <row r="76">
      <c r="A76" s="4"/>
      <c r="C76" s="116"/>
      <c r="D76" s="4"/>
      <c r="E76" s="4"/>
      <c r="F76" s="4"/>
      <c r="J76" s="5"/>
      <c r="L76" s="4"/>
    </row>
    <row r="77">
      <c r="A77" s="4"/>
      <c r="C77" s="116"/>
      <c r="D77" s="4"/>
      <c r="E77" s="4"/>
      <c r="F77" s="4"/>
      <c r="J77" s="5"/>
      <c r="L77" s="4"/>
    </row>
    <row r="78">
      <c r="A78" s="4"/>
      <c r="C78" s="116"/>
      <c r="D78" s="4"/>
      <c r="E78" s="4"/>
      <c r="F78" s="4"/>
      <c r="J78" s="5"/>
      <c r="L78" s="4"/>
    </row>
    <row r="79">
      <c r="A79" s="4"/>
      <c r="C79" s="116"/>
      <c r="D79" s="4"/>
      <c r="E79" s="4"/>
      <c r="F79" s="4"/>
      <c r="J79" s="5"/>
      <c r="L79" s="4"/>
    </row>
    <row r="80">
      <c r="A80" s="4"/>
      <c r="C80" s="116"/>
      <c r="D80" s="4"/>
      <c r="E80" s="4"/>
      <c r="F80" s="4"/>
      <c r="J80" s="5"/>
      <c r="L80" s="4"/>
    </row>
    <row r="81">
      <c r="A81" s="4"/>
      <c r="C81" s="116"/>
      <c r="D81" s="4"/>
      <c r="E81" s="4"/>
      <c r="F81" s="4"/>
      <c r="J81" s="5"/>
      <c r="L81" s="4"/>
    </row>
    <row r="82">
      <c r="A82" s="4"/>
      <c r="C82" s="116"/>
      <c r="D82" s="4"/>
      <c r="E82" s="4"/>
      <c r="F82" s="4"/>
      <c r="J82" s="5"/>
      <c r="L82" s="4"/>
    </row>
    <row r="83">
      <c r="A83" s="4"/>
      <c r="C83" s="116"/>
      <c r="D83" s="4"/>
      <c r="E83" s="4"/>
      <c r="F83" s="4"/>
      <c r="J83" s="5"/>
      <c r="L83" s="4"/>
    </row>
    <row r="84">
      <c r="A84" s="4"/>
      <c r="C84" s="116"/>
      <c r="D84" s="4"/>
      <c r="E84" s="4"/>
      <c r="F84" s="4"/>
      <c r="J84" s="5"/>
      <c r="L84" s="4"/>
    </row>
    <row r="85">
      <c r="A85" s="4"/>
      <c r="C85" s="116"/>
      <c r="D85" s="4"/>
      <c r="E85" s="4"/>
      <c r="F85" s="4"/>
      <c r="J85" s="5"/>
      <c r="L85" s="4"/>
    </row>
    <row r="86">
      <c r="A86" s="4"/>
      <c r="C86" s="116"/>
      <c r="D86" s="4"/>
      <c r="E86" s="4"/>
      <c r="F86" s="4"/>
      <c r="J86" s="5"/>
      <c r="L86" s="4"/>
    </row>
    <row r="87">
      <c r="A87" s="4"/>
      <c r="C87" s="116"/>
      <c r="D87" s="4"/>
      <c r="E87" s="4"/>
      <c r="F87" s="4"/>
      <c r="J87" s="5"/>
      <c r="L87" s="4"/>
    </row>
    <row r="88">
      <c r="A88" s="4"/>
      <c r="C88" s="116"/>
      <c r="D88" s="4"/>
      <c r="E88" s="4"/>
      <c r="F88" s="4"/>
      <c r="J88" s="5"/>
      <c r="L88" s="4"/>
    </row>
    <row r="89">
      <c r="A89" s="4"/>
      <c r="C89" s="116"/>
      <c r="D89" s="4"/>
      <c r="E89" s="4"/>
      <c r="F89" s="4"/>
      <c r="J89" s="5"/>
      <c r="L89" s="4"/>
    </row>
    <row r="90">
      <c r="A90" s="4"/>
      <c r="C90" s="116"/>
      <c r="D90" s="4"/>
      <c r="E90" s="4"/>
      <c r="F90" s="4"/>
      <c r="J90" s="5"/>
      <c r="L90" s="4"/>
    </row>
    <row r="91">
      <c r="A91" s="4"/>
      <c r="C91" s="116"/>
      <c r="D91" s="4"/>
      <c r="E91" s="4"/>
      <c r="F91" s="4"/>
      <c r="J91" s="5"/>
      <c r="L91" s="4"/>
    </row>
    <row r="92">
      <c r="A92" s="4"/>
      <c r="C92" s="116"/>
      <c r="D92" s="4"/>
      <c r="E92" s="4"/>
      <c r="F92" s="4"/>
      <c r="J92" s="5"/>
      <c r="L92" s="4"/>
    </row>
    <row r="93">
      <c r="A93" s="4"/>
      <c r="C93" s="116"/>
      <c r="D93" s="4"/>
      <c r="E93" s="4"/>
      <c r="F93" s="4"/>
      <c r="J93" s="5"/>
      <c r="L93" s="4"/>
    </row>
    <row r="94">
      <c r="A94" s="4"/>
      <c r="C94" s="116"/>
      <c r="D94" s="4"/>
      <c r="E94" s="4"/>
      <c r="F94" s="4"/>
      <c r="J94" s="5"/>
      <c r="L94" s="4"/>
    </row>
    <row r="95">
      <c r="A95" s="4"/>
      <c r="C95" s="116"/>
      <c r="D95" s="4"/>
      <c r="E95" s="4"/>
      <c r="F95" s="4"/>
      <c r="J95" s="5"/>
      <c r="L95" s="4"/>
    </row>
    <row r="96">
      <c r="A96" s="4"/>
      <c r="C96" s="116"/>
      <c r="D96" s="4"/>
      <c r="E96" s="4"/>
      <c r="F96" s="4"/>
      <c r="J96" s="5"/>
      <c r="L96" s="4"/>
    </row>
    <row r="97">
      <c r="A97" s="4"/>
      <c r="C97" s="116"/>
      <c r="D97" s="4"/>
      <c r="E97" s="4"/>
      <c r="F97" s="4"/>
      <c r="J97" s="5"/>
      <c r="L97" s="4"/>
    </row>
    <row r="98">
      <c r="A98" s="4"/>
      <c r="C98" s="116"/>
      <c r="D98" s="4"/>
      <c r="E98" s="4"/>
      <c r="F98" s="4"/>
      <c r="J98" s="5"/>
      <c r="L98" s="4"/>
    </row>
    <row r="99">
      <c r="A99" s="4"/>
      <c r="C99" s="116"/>
      <c r="D99" s="4"/>
      <c r="E99" s="4"/>
      <c r="F99" s="4"/>
      <c r="J99" s="5"/>
      <c r="L99" s="4"/>
    </row>
    <row r="100">
      <c r="A100" s="4"/>
      <c r="C100" s="116"/>
      <c r="D100" s="4"/>
      <c r="E100" s="4"/>
      <c r="F100" s="4"/>
      <c r="J100" s="5"/>
      <c r="L100" s="4"/>
    </row>
    <row r="101">
      <c r="A101" s="4"/>
      <c r="C101" s="116"/>
      <c r="D101" s="4"/>
      <c r="E101" s="4"/>
      <c r="F101" s="4"/>
      <c r="J101" s="5"/>
      <c r="L101" s="4"/>
    </row>
    <row r="102">
      <c r="A102" s="4"/>
      <c r="C102" s="116"/>
      <c r="D102" s="4"/>
      <c r="E102" s="4"/>
      <c r="F102" s="4"/>
      <c r="J102" s="5"/>
      <c r="L102" s="4"/>
    </row>
    <row r="103">
      <c r="A103" s="4"/>
      <c r="C103" s="116"/>
      <c r="D103" s="4"/>
      <c r="E103" s="4"/>
      <c r="F103" s="4"/>
      <c r="J103" s="5"/>
      <c r="L103" s="4"/>
    </row>
    <row r="104">
      <c r="A104" s="4"/>
      <c r="C104" s="116"/>
      <c r="D104" s="4"/>
      <c r="E104" s="4"/>
      <c r="F104" s="4"/>
      <c r="J104" s="5"/>
      <c r="L104" s="4"/>
    </row>
    <row r="105">
      <c r="A105" s="4"/>
      <c r="C105" s="116"/>
      <c r="D105" s="4"/>
      <c r="E105" s="4"/>
      <c r="F105" s="4"/>
      <c r="J105" s="5"/>
      <c r="L105" s="4"/>
    </row>
    <row r="106">
      <c r="A106" s="4"/>
      <c r="C106" s="116"/>
      <c r="D106" s="4"/>
      <c r="E106" s="4"/>
      <c r="F106" s="4"/>
      <c r="J106" s="5"/>
      <c r="L106" s="4"/>
    </row>
    <row r="107">
      <c r="A107" s="4"/>
      <c r="C107" s="116"/>
      <c r="D107" s="4"/>
      <c r="E107" s="4"/>
      <c r="F107" s="4"/>
      <c r="J107" s="5"/>
      <c r="L107" s="4"/>
    </row>
    <row r="108">
      <c r="A108" s="4"/>
      <c r="C108" s="116"/>
      <c r="D108" s="4"/>
      <c r="E108" s="4"/>
      <c r="F108" s="4"/>
      <c r="J108" s="5"/>
      <c r="L108" s="4"/>
    </row>
    <row r="109">
      <c r="A109" s="4"/>
      <c r="C109" s="116"/>
      <c r="D109" s="4"/>
      <c r="E109" s="4"/>
      <c r="F109" s="4"/>
      <c r="J109" s="5"/>
      <c r="L109" s="4"/>
    </row>
    <row r="110">
      <c r="A110" s="4"/>
      <c r="C110" s="116"/>
      <c r="D110" s="4"/>
      <c r="E110" s="4"/>
      <c r="F110" s="4"/>
      <c r="J110" s="5"/>
      <c r="L110" s="4"/>
    </row>
    <row r="111">
      <c r="A111" s="4"/>
      <c r="C111" s="116"/>
      <c r="D111" s="4"/>
      <c r="E111" s="4"/>
      <c r="F111" s="4"/>
      <c r="J111" s="5"/>
      <c r="L111" s="4"/>
    </row>
    <row r="112">
      <c r="A112" s="4"/>
      <c r="C112" s="116"/>
      <c r="D112" s="4"/>
      <c r="E112" s="4"/>
      <c r="F112" s="4"/>
      <c r="J112" s="5"/>
      <c r="L112" s="4"/>
    </row>
    <row r="113">
      <c r="A113" s="4"/>
      <c r="C113" s="116"/>
      <c r="D113" s="4"/>
      <c r="E113" s="4"/>
      <c r="F113" s="4"/>
      <c r="J113" s="5"/>
      <c r="L113" s="4"/>
    </row>
    <row r="114">
      <c r="A114" s="4"/>
      <c r="C114" s="116"/>
      <c r="D114" s="4"/>
      <c r="E114" s="4"/>
      <c r="F114" s="4"/>
      <c r="J114" s="5"/>
      <c r="L114" s="4"/>
    </row>
    <row r="115">
      <c r="A115" s="4"/>
      <c r="C115" s="116"/>
      <c r="D115" s="4"/>
      <c r="E115" s="4"/>
      <c r="F115" s="4"/>
      <c r="J115" s="5"/>
      <c r="L115" s="4"/>
    </row>
    <row r="116">
      <c r="A116" s="4"/>
      <c r="C116" s="116"/>
      <c r="D116" s="4"/>
      <c r="E116" s="4"/>
      <c r="F116" s="4"/>
      <c r="J116" s="5"/>
      <c r="L116" s="4"/>
    </row>
    <row r="117">
      <c r="A117" s="4"/>
      <c r="C117" s="116"/>
      <c r="D117" s="4"/>
      <c r="E117" s="4"/>
      <c r="F117" s="4"/>
      <c r="J117" s="5"/>
      <c r="L117" s="4"/>
    </row>
    <row r="118">
      <c r="A118" s="4"/>
      <c r="C118" s="116"/>
      <c r="D118" s="4"/>
      <c r="E118" s="4"/>
      <c r="F118" s="4"/>
      <c r="J118" s="5"/>
      <c r="L118" s="4"/>
    </row>
    <row r="119">
      <c r="A119" s="4"/>
      <c r="C119" s="116"/>
      <c r="D119" s="4"/>
      <c r="E119" s="4"/>
      <c r="F119" s="4"/>
      <c r="J119" s="5"/>
      <c r="L119" s="4"/>
    </row>
    <row r="120">
      <c r="A120" s="4"/>
      <c r="C120" s="116"/>
      <c r="D120" s="4"/>
      <c r="E120" s="4"/>
      <c r="F120" s="4"/>
      <c r="J120" s="5"/>
      <c r="L120" s="4"/>
    </row>
    <row r="121">
      <c r="A121" s="4"/>
      <c r="C121" s="116"/>
      <c r="D121" s="4"/>
      <c r="E121" s="4"/>
      <c r="F121" s="4"/>
      <c r="J121" s="5"/>
      <c r="L121" s="4"/>
    </row>
    <row r="122">
      <c r="A122" s="4"/>
      <c r="C122" s="116"/>
      <c r="D122" s="4"/>
      <c r="E122" s="4"/>
      <c r="F122" s="4"/>
      <c r="J122" s="5"/>
      <c r="L122" s="4"/>
    </row>
    <row r="123">
      <c r="A123" s="4"/>
      <c r="C123" s="116"/>
      <c r="D123" s="4"/>
      <c r="E123" s="4"/>
      <c r="F123" s="4"/>
      <c r="J123" s="5"/>
      <c r="L123" s="4"/>
    </row>
    <row r="124">
      <c r="A124" s="4"/>
      <c r="C124" s="116"/>
      <c r="D124" s="4"/>
      <c r="E124" s="4"/>
      <c r="F124" s="4"/>
      <c r="J124" s="5"/>
      <c r="L124" s="4"/>
    </row>
    <row r="125">
      <c r="A125" s="4"/>
      <c r="C125" s="116"/>
      <c r="D125" s="4"/>
      <c r="E125" s="4"/>
      <c r="F125" s="4"/>
      <c r="J125" s="5"/>
      <c r="L125" s="4"/>
    </row>
    <row r="126">
      <c r="A126" s="4"/>
      <c r="C126" s="116"/>
      <c r="D126" s="4"/>
      <c r="E126" s="4"/>
      <c r="F126" s="4"/>
      <c r="J126" s="5"/>
      <c r="L126" s="4"/>
    </row>
    <row r="127">
      <c r="A127" s="4"/>
      <c r="C127" s="116"/>
      <c r="D127" s="4"/>
      <c r="E127" s="4"/>
      <c r="F127" s="4"/>
      <c r="J127" s="5"/>
      <c r="L127" s="4"/>
    </row>
    <row r="128">
      <c r="A128" s="4"/>
      <c r="C128" s="116"/>
      <c r="D128" s="4"/>
      <c r="E128" s="4"/>
      <c r="F128" s="4"/>
      <c r="J128" s="5"/>
      <c r="L128" s="4"/>
    </row>
    <row r="129">
      <c r="A129" s="4"/>
      <c r="C129" s="116"/>
      <c r="D129" s="4"/>
      <c r="E129" s="4"/>
      <c r="F129" s="4"/>
      <c r="J129" s="5"/>
      <c r="L129" s="4"/>
    </row>
    <row r="130">
      <c r="A130" s="4"/>
      <c r="C130" s="116"/>
      <c r="D130" s="4"/>
      <c r="E130" s="4"/>
      <c r="F130" s="4"/>
      <c r="J130" s="5"/>
      <c r="L130" s="4"/>
    </row>
    <row r="131">
      <c r="A131" s="4"/>
      <c r="C131" s="116"/>
      <c r="D131" s="4"/>
      <c r="E131" s="4"/>
      <c r="F131" s="4"/>
      <c r="J131" s="5"/>
      <c r="L131" s="4"/>
    </row>
    <row r="132">
      <c r="A132" s="4"/>
      <c r="C132" s="116"/>
      <c r="D132" s="4"/>
      <c r="E132" s="4"/>
      <c r="F132" s="4"/>
      <c r="J132" s="5"/>
      <c r="L132" s="4"/>
    </row>
    <row r="133">
      <c r="A133" s="4"/>
      <c r="C133" s="116"/>
      <c r="D133" s="4"/>
      <c r="E133" s="4"/>
      <c r="F133" s="4"/>
      <c r="J133" s="5"/>
      <c r="L133" s="4"/>
    </row>
    <row r="134">
      <c r="A134" s="4"/>
      <c r="C134" s="116"/>
      <c r="D134" s="4"/>
      <c r="E134" s="4"/>
      <c r="F134" s="4"/>
      <c r="J134" s="5"/>
      <c r="L134" s="4"/>
    </row>
    <row r="135">
      <c r="A135" s="4"/>
      <c r="C135" s="116"/>
      <c r="D135" s="4"/>
      <c r="E135" s="4"/>
      <c r="F135" s="4"/>
      <c r="J135" s="5"/>
      <c r="L135" s="4"/>
    </row>
    <row r="136">
      <c r="A136" s="4"/>
      <c r="C136" s="116"/>
      <c r="D136" s="4"/>
      <c r="E136" s="4"/>
      <c r="F136" s="4"/>
      <c r="J136" s="5"/>
      <c r="L136" s="4"/>
    </row>
    <row r="137">
      <c r="A137" s="4"/>
      <c r="C137" s="116"/>
      <c r="D137" s="4"/>
      <c r="E137" s="4"/>
      <c r="F137" s="4"/>
      <c r="J137" s="5"/>
      <c r="L137" s="4"/>
    </row>
    <row r="138">
      <c r="A138" s="4"/>
      <c r="C138" s="116"/>
      <c r="D138" s="4"/>
      <c r="E138" s="4"/>
      <c r="F138" s="4"/>
      <c r="J138" s="5"/>
      <c r="L138" s="4"/>
    </row>
    <row r="139">
      <c r="A139" s="4"/>
      <c r="C139" s="116"/>
      <c r="D139" s="4"/>
      <c r="E139" s="4"/>
      <c r="F139" s="4"/>
      <c r="J139" s="5"/>
      <c r="L139" s="4"/>
    </row>
    <row r="140">
      <c r="A140" s="4"/>
      <c r="C140" s="116"/>
      <c r="D140" s="4"/>
      <c r="E140" s="4"/>
      <c r="F140" s="4"/>
      <c r="J140" s="5"/>
      <c r="L140" s="4"/>
    </row>
    <row r="141">
      <c r="A141" s="4"/>
      <c r="C141" s="116"/>
      <c r="D141" s="4"/>
      <c r="E141" s="4"/>
      <c r="F141" s="4"/>
      <c r="J141" s="5"/>
      <c r="L141" s="4"/>
    </row>
    <row r="142">
      <c r="A142" s="4"/>
      <c r="C142" s="116"/>
      <c r="D142" s="4"/>
      <c r="E142" s="4"/>
      <c r="F142" s="4"/>
      <c r="J142" s="5"/>
      <c r="L142" s="4"/>
    </row>
    <row r="143">
      <c r="A143" s="4"/>
      <c r="C143" s="116"/>
      <c r="D143" s="4"/>
      <c r="E143" s="4"/>
      <c r="F143" s="4"/>
      <c r="J143" s="5"/>
      <c r="L143" s="4"/>
    </row>
    <row r="144">
      <c r="A144" s="4"/>
      <c r="C144" s="116"/>
      <c r="D144" s="4"/>
      <c r="E144" s="4"/>
      <c r="F144" s="4"/>
      <c r="J144" s="5"/>
      <c r="L144" s="4"/>
    </row>
    <row r="145">
      <c r="A145" s="4"/>
      <c r="C145" s="116"/>
      <c r="D145" s="4"/>
      <c r="E145" s="4"/>
      <c r="F145" s="4"/>
      <c r="J145" s="5"/>
      <c r="L145" s="4"/>
    </row>
    <row r="146">
      <c r="A146" s="4"/>
      <c r="C146" s="116"/>
      <c r="D146" s="4"/>
      <c r="E146" s="4"/>
      <c r="F146" s="4"/>
      <c r="J146" s="5"/>
      <c r="L146" s="4"/>
    </row>
    <row r="147">
      <c r="A147" s="4"/>
      <c r="C147" s="116"/>
      <c r="D147" s="4"/>
      <c r="E147" s="4"/>
      <c r="F147" s="4"/>
      <c r="J147" s="5"/>
      <c r="L147" s="4"/>
    </row>
    <row r="148">
      <c r="A148" s="4"/>
      <c r="C148" s="116"/>
      <c r="D148" s="4"/>
      <c r="E148" s="4"/>
      <c r="F148" s="4"/>
      <c r="J148" s="5"/>
      <c r="L148" s="4"/>
    </row>
    <row r="149">
      <c r="A149" s="4"/>
      <c r="C149" s="116"/>
      <c r="D149" s="4"/>
      <c r="E149" s="4"/>
      <c r="F149" s="4"/>
      <c r="J149" s="5"/>
      <c r="L149" s="4"/>
    </row>
    <row r="150">
      <c r="A150" s="4"/>
      <c r="C150" s="116"/>
      <c r="D150" s="4"/>
      <c r="E150" s="4"/>
      <c r="F150" s="4"/>
      <c r="J150" s="5"/>
      <c r="L150" s="4"/>
    </row>
    <row r="151">
      <c r="A151" s="4"/>
      <c r="C151" s="116"/>
      <c r="D151" s="4"/>
      <c r="E151" s="4"/>
      <c r="F151" s="4"/>
      <c r="J151" s="5"/>
      <c r="L151" s="4"/>
    </row>
    <row r="152">
      <c r="A152" s="4"/>
      <c r="C152" s="116"/>
      <c r="D152" s="4"/>
      <c r="E152" s="4"/>
      <c r="F152" s="4"/>
      <c r="J152" s="5"/>
      <c r="L152" s="4"/>
    </row>
    <row r="153">
      <c r="A153" s="4"/>
      <c r="C153" s="116"/>
      <c r="D153" s="4"/>
      <c r="E153" s="4"/>
      <c r="F153" s="4"/>
      <c r="J153" s="5"/>
      <c r="L153" s="4"/>
    </row>
    <row r="154">
      <c r="A154" s="4"/>
      <c r="C154" s="116"/>
      <c r="D154" s="4"/>
      <c r="E154" s="4"/>
      <c r="F154" s="4"/>
      <c r="J154" s="5"/>
      <c r="L154" s="4"/>
    </row>
    <row r="155">
      <c r="A155" s="4"/>
      <c r="C155" s="116"/>
      <c r="D155" s="4"/>
      <c r="E155" s="4"/>
      <c r="F155" s="4"/>
      <c r="J155" s="5"/>
      <c r="L155" s="4"/>
    </row>
    <row r="156">
      <c r="A156" s="4"/>
      <c r="C156" s="116"/>
      <c r="D156" s="4"/>
      <c r="E156" s="4"/>
      <c r="F156" s="4"/>
      <c r="J156" s="5"/>
      <c r="L156" s="4"/>
    </row>
    <row r="157">
      <c r="A157" s="4"/>
      <c r="C157" s="116"/>
      <c r="D157" s="4"/>
      <c r="E157" s="4"/>
      <c r="F157" s="4"/>
      <c r="J157" s="5"/>
      <c r="L157" s="4"/>
    </row>
    <row r="158">
      <c r="A158" s="4"/>
      <c r="C158" s="116"/>
      <c r="D158" s="4"/>
      <c r="E158" s="4"/>
      <c r="F158" s="4"/>
      <c r="J158" s="5"/>
      <c r="L158" s="4"/>
    </row>
    <row r="159">
      <c r="A159" s="4"/>
      <c r="C159" s="116"/>
      <c r="D159" s="4"/>
      <c r="E159" s="4"/>
      <c r="F159" s="4"/>
      <c r="J159" s="5"/>
      <c r="L159" s="4"/>
    </row>
    <row r="160">
      <c r="A160" s="4"/>
      <c r="C160" s="116"/>
      <c r="D160" s="4"/>
      <c r="E160" s="4"/>
      <c r="F160" s="4"/>
      <c r="J160" s="5"/>
      <c r="L160" s="4"/>
    </row>
    <row r="161">
      <c r="A161" s="4"/>
      <c r="C161" s="116"/>
      <c r="D161" s="4"/>
      <c r="E161" s="4"/>
      <c r="F161" s="4"/>
      <c r="J161" s="5"/>
      <c r="L161" s="4"/>
    </row>
    <row r="162">
      <c r="A162" s="4"/>
      <c r="C162" s="116"/>
      <c r="D162" s="4"/>
      <c r="E162" s="4"/>
      <c r="F162" s="4"/>
      <c r="J162" s="5"/>
      <c r="L162" s="4"/>
    </row>
    <row r="163">
      <c r="A163" s="4"/>
      <c r="C163" s="116"/>
      <c r="D163" s="4"/>
      <c r="E163" s="4"/>
      <c r="F163" s="4"/>
      <c r="J163" s="5"/>
      <c r="L163" s="4"/>
    </row>
    <row r="164">
      <c r="A164" s="4"/>
      <c r="C164" s="116"/>
      <c r="D164" s="4"/>
      <c r="E164" s="4"/>
      <c r="F164" s="4"/>
      <c r="J164" s="5"/>
      <c r="L164" s="4"/>
    </row>
    <row r="165">
      <c r="A165" s="4"/>
      <c r="C165" s="116"/>
      <c r="D165" s="4"/>
      <c r="E165" s="4"/>
      <c r="F165" s="4"/>
      <c r="J165" s="5"/>
      <c r="L165" s="4"/>
    </row>
    <row r="166">
      <c r="A166" s="4"/>
      <c r="C166" s="116"/>
      <c r="D166" s="4"/>
      <c r="E166" s="4"/>
      <c r="F166" s="4"/>
      <c r="J166" s="5"/>
      <c r="L166" s="4"/>
    </row>
    <row r="167">
      <c r="A167" s="4"/>
      <c r="C167" s="116"/>
      <c r="D167" s="4"/>
      <c r="E167" s="4"/>
      <c r="F167" s="4"/>
      <c r="J167" s="5"/>
      <c r="L167" s="4"/>
    </row>
    <row r="168">
      <c r="A168" s="4"/>
      <c r="C168" s="116"/>
      <c r="D168" s="4"/>
      <c r="E168" s="4"/>
      <c r="F168" s="4"/>
      <c r="J168" s="5"/>
      <c r="L168" s="4"/>
    </row>
    <row r="169">
      <c r="A169" s="4"/>
      <c r="C169" s="116"/>
      <c r="D169" s="4"/>
      <c r="E169" s="4"/>
      <c r="F169" s="4"/>
      <c r="J169" s="5"/>
      <c r="L169" s="4"/>
    </row>
    <row r="170">
      <c r="A170" s="4"/>
      <c r="C170" s="116"/>
      <c r="D170" s="4"/>
      <c r="E170" s="4"/>
      <c r="F170" s="4"/>
      <c r="J170" s="5"/>
      <c r="L170" s="4"/>
    </row>
    <row r="171">
      <c r="A171" s="4"/>
      <c r="C171" s="116"/>
      <c r="D171" s="4"/>
      <c r="E171" s="4"/>
      <c r="F171" s="4"/>
      <c r="J171" s="5"/>
      <c r="L171" s="4"/>
    </row>
    <row r="172">
      <c r="A172" s="4"/>
      <c r="C172" s="116"/>
      <c r="D172" s="4"/>
      <c r="E172" s="4"/>
      <c r="F172" s="4"/>
      <c r="J172" s="5"/>
      <c r="L172" s="4"/>
    </row>
    <row r="173">
      <c r="A173" s="4"/>
      <c r="C173" s="116"/>
      <c r="D173" s="4"/>
      <c r="E173" s="4"/>
      <c r="F173" s="4"/>
      <c r="J173" s="5"/>
      <c r="L173" s="4"/>
    </row>
    <row r="174">
      <c r="A174" s="4"/>
      <c r="C174" s="116"/>
      <c r="D174" s="4"/>
      <c r="E174" s="4"/>
      <c r="F174" s="4"/>
      <c r="J174" s="5"/>
      <c r="L174" s="4"/>
    </row>
    <row r="175">
      <c r="A175" s="4"/>
      <c r="C175" s="116"/>
      <c r="D175" s="4"/>
      <c r="E175" s="4"/>
      <c r="F175" s="4"/>
      <c r="J175" s="5"/>
      <c r="L175" s="4"/>
    </row>
    <row r="176">
      <c r="A176" s="4"/>
      <c r="C176" s="116"/>
      <c r="D176" s="4"/>
      <c r="E176" s="4"/>
      <c r="F176" s="4"/>
      <c r="J176" s="5"/>
      <c r="L176" s="4"/>
    </row>
    <row r="177">
      <c r="A177" s="4"/>
      <c r="C177" s="116"/>
      <c r="D177" s="4"/>
      <c r="E177" s="4"/>
      <c r="F177" s="4"/>
      <c r="J177" s="5"/>
      <c r="L177" s="4"/>
    </row>
    <row r="178">
      <c r="A178" s="4"/>
      <c r="C178" s="116"/>
      <c r="D178" s="4"/>
      <c r="E178" s="4"/>
      <c r="F178" s="4"/>
      <c r="J178" s="5"/>
      <c r="L178" s="4"/>
    </row>
    <row r="179">
      <c r="A179" s="4"/>
      <c r="C179" s="116"/>
      <c r="D179" s="4"/>
      <c r="E179" s="4"/>
      <c r="F179" s="4"/>
      <c r="J179" s="5"/>
      <c r="L179" s="4"/>
    </row>
    <row r="180">
      <c r="A180" s="4"/>
      <c r="C180" s="116"/>
      <c r="D180" s="4"/>
      <c r="E180" s="4"/>
      <c r="F180" s="4"/>
      <c r="J180" s="5"/>
      <c r="L180" s="4"/>
    </row>
    <row r="181">
      <c r="A181" s="4"/>
      <c r="C181" s="116"/>
      <c r="D181" s="4"/>
      <c r="E181" s="4"/>
      <c r="F181" s="4"/>
      <c r="J181" s="5"/>
      <c r="L181" s="4"/>
    </row>
    <row r="182">
      <c r="A182" s="4"/>
      <c r="C182" s="116"/>
      <c r="D182" s="4"/>
      <c r="E182" s="4"/>
      <c r="F182" s="4"/>
      <c r="J182" s="5"/>
      <c r="L182" s="4"/>
    </row>
    <row r="183">
      <c r="A183" s="4"/>
      <c r="C183" s="116"/>
      <c r="D183" s="4"/>
      <c r="E183" s="4"/>
      <c r="F183" s="4"/>
      <c r="J183" s="5"/>
      <c r="L183" s="4"/>
    </row>
    <row r="184">
      <c r="A184" s="4"/>
      <c r="C184" s="116"/>
      <c r="D184" s="4"/>
      <c r="E184" s="4"/>
      <c r="F184" s="4"/>
      <c r="J184" s="5"/>
      <c r="L184" s="4"/>
    </row>
    <row r="185">
      <c r="A185" s="4"/>
      <c r="C185" s="116"/>
      <c r="D185" s="4"/>
      <c r="E185" s="4"/>
      <c r="F185" s="4"/>
      <c r="J185" s="5"/>
      <c r="L185" s="4"/>
    </row>
    <row r="186">
      <c r="A186" s="4"/>
      <c r="C186" s="116"/>
      <c r="D186" s="4"/>
      <c r="E186" s="4"/>
      <c r="F186" s="4"/>
      <c r="J186" s="5"/>
      <c r="L186" s="4"/>
    </row>
    <row r="187">
      <c r="A187" s="4"/>
      <c r="C187" s="116"/>
      <c r="D187" s="4"/>
      <c r="E187" s="4"/>
      <c r="F187" s="4"/>
      <c r="J187" s="5"/>
      <c r="L187" s="4"/>
    </row>
    <row r="188">
      <c r="A188" s="4"/>
      <c r="C188" s="116"/>
      <c r="D188" s="4"/>
      <c r="E188" s="4"/>
      <c r="F188" s="4"/>
      <c r="J188" s="5"/>
      <c r="L188" s="4"/>
    </row>
    <row r="189">
      <c r="A189" s="4"/>
      <c r="C189" s="116"/>
      <c r="D189" s="4"/>
      <c r="E189" s="4"/>
      <c r="F189" s="4"/>
      <c r="J189" s="5"/>
      <c r="L189" s="4"/>
    </row>
    <row r="190">
      <c r="A190" s="4"/>
      <c r="C190" s="116"/>
      <c r="D190" s="4"/>
      <c r="E190" s="4"/>
      <c r="F190" s="4"/>
      <c r="J190" s="5"/>
      <c r="L190" s="4"/>
    </row>
    <row r="191">
      <c r="A191" s="4"/>
      <c r="C191" s="116"/>
      <c r="D191" s="4"/>
      <c r="E191" s="4"/>
      <c r="F191" s="4"/>
      <c r="J191" s="5"/>
      <c r="L191" s="4"/>
    </row>
    <row r="192">
      <c r="A192" s="4"/>
      <c r="C192" s="116"/>
      <c r="D192" s="4"/>
      <c r="E192" s="4"/>
      <c r="F192" s="4"/>
      <c r="J192" s="5"/>
      <c r="L192" s="4"/>
    </row>
    <row r="193">
      <c r="A193" s="4"/>
      <c r="C193" s="116"/>
      <c r="D193" s="4"/>
      <c r="E193" s="4"/>
      <c r="F193" s="4"/>
      <c r="J193" s="5"/>
      <c r="L193" s="4"/>
    </row>
    <row r="194">
      <c r="A194" s="4"/>
      <c r="C194" s="116"/>
      <c r="D194" s="4"/>
      <c r="E194" s="4"/>
      <c r="F194" s="4"/>
      <c r="J194" s="5"/>
      <c r="L194" s="4"/>
    </row>
    <row r="195">
      <c r="A195" s="4"/>
      <c r="C195" s="116"/>
      <c r="D195" s="4"/>
      <c r="E195" s="4"/>
      <c r="F195" s="4"/>
      <c r="J195" s="5"/>
      <c r="L195" s="4"/>
    </row>
    <row r="196">
      <c r="A196" s="4"/>
      <c r="C196" s="116"/>
      <c r="D196" s="4"/>
      <c r="E196" s="4"/>
      <c r="F196" s="4"/>
      <c r="J196" s="5"/>
      <c r="L196" s="4"/>
    </row>
    <row r="197">
      <c r="A197" s="4"/>
      <c r="C197" s="116"/>
      <c r="D197" s="4"/>
      <c r="E197" s="4"/>
      <c r="F197" s="4"/>
      <c r="J197" s="5"/>
      <c r="L197" s="4"/>
    </row>
    <row r="198">
      <c r="A198" s="4"/>
      <c r="C198" s="116"/>
      <c r="D198" s="4"/>
      <c r="E198" s="4"/>
      <c r="F198" s="4"/>
      <c r="J198" s="5"/>
      <c r="L198" s="4"/>
    </row>
    <row r="199">
      <c r="A199" s="4"/>
      <c r="C199" s="116"/>
      <c r="D199" s="4"/>
      <c r="E199" s="4"/>
      <c r="F199" s="4"/>
      <c r="J199" s="5"/>
      <c r="L199" s="4"/>
    </row>
    <row r="200">
      <c r="A200" s="4"/>
      <c r="C200" s="116"/>
      <c r="D200" s="4"/>
      <c r="E200" s="4"/>
      <c r="F200" s="4"/>
      <c r="J200" s="5"/>
      <c r="L200" s="4"/>
    </row>
    <row r="201">
      <c r="A201" s="4"/>
      <c r="C201" s="116"/>
      <c r="D201" s="4"/>
      <c r="E201" s="4"/>
      <c r="F201" s="4"/>
      <c r="J201" s="5"/>
      <c r="L201" s="4"/>
    </row>
    <row r="202">
      <c r="A202" s="4"/>
      <c r="C202" s="116"/>
      <c r="D202" s="4"/>
      <c r="E202" s="4"/>
      <c r="F202" s="4"/>
      <c r="J202" s="5"/>
      <c r="L202" s="4"/>
    </row>
    <row r="203">
      <c r="A203" s="4"/>
      <c r="C203" s="116"/>
      <c r="D203" s="4"/>
      <c r="E203" s="4"/>
      <c r="F203" s="4"/>
      <c r="J203" s="5"/>
      <c r="L203" s="4"/>
    </row>
    <row r="204">
      <c r="A204" s="4"/>
      <c r="C204" s="116"/>
      <c r="D204" s="4"/>
      <c r="E204" s="4"/>
      <c r="F204" s="4"/>
      <c r="J204" s="5"/>
      <c r="L204" s="4"/>
    </row>
    <row r="205">
      <c r="A205" s="4"/>
      <c r="C205" s="116"/>
      <c r="D205" s="4"/>
      <c r="E205" s="4"/>
      <c r="F205" s="4"/>
      <c r="J205" s="5"/>
      <c r="L205" s="4"/>
    </row>
    <row r="206">
      <c r="A206" s="4"/>
      <c r="C206" s="116"/>
      <c r="D206" s="4"/>
      <c r="E206" s="4"/>
      <c r="F206" s="4"/>
      <c r="J206" s="5"/>
      <c r="L206" s="4"/>
    </row>
    <row r="207">
      <c r="A207" s="4"/>
      <c r="C207" s="116"/>
      <c r="D207" s="4"/>
      <c r="E207" s="4"/>
      <c r="F207" s="4"/>
      <c r="J207" s="5"/>
      <c r="L207" s="4"/>
    </row>
    <row r="208">
      <c r="A208" s="4"/>
      <c r="C208" s="116"/>
      <c r="D208" s="4"/>
      <c r="E208" s="4"/>
      <c r="F208" s="4"/>
      <c r="J208" s="5"/>
      <c r="L208" s="4"/>
    </row>
    <row r="209">
      <c r="A209" s="4"/>
      <c r="C209" s="116"/>
      <c r="D209" s="4"/>
      <c r="E209" s="4"/>
      <c r="F209" s="4"/>
      <c r="J209" s="5"/>
      <c r="L209" s="4"/>
    </row>
    <row r="210">
      <c r="A210" s="4"/>
      <c r="C210" s="116"/>
      <c r="D210" s="4"/>
      <c r="E210" s="4"/>
      <c r="F210" s="4"/>
      <c r="J210" s="5"/>
      <c r="L210" s="4"/>
    </row>
    <row r="211">
      <c r="A211" s="4"/>
      <c r="C211" s="116"/>
      <c r="D211" s="4"/>
      <c r="E211" s="4"/>
      <c r="F211" s="4"/>
      <c r="J211" s="5"/>
      <c r="L211" s="4"/>
    </row>
    <row r="212">
      <c r="A212" s="4"/>
      <c r="C212" s="116"/>
      <c r="D212" s="4"/>
      <c r="E212" s="4"/>
      <c r="F212" s="4"/>
      <c r="J212" s="5"/>
      <c r="L212" s="4"/>
    </row>
    <row r="213">
      <c r="A213" s="4"/>
      <c r="C213" s="116"/>
      <c r="D213" s="4"/>
      <c r="E213" s="4"/>
      <c r="F213" s="4"/>
      <c r="J213" s="5"/>
      <c r="L213" s="4"/>
    </row>
    <row r="214">
      <c r="A214" s="4"/>
      <c r="C214" s="116"/>
      <c r="D214" s="4"/>
      <c r="E214" s="4"/>
      <c r="F214" s="4"/>
      <c r="J214" s="5"/>
      <c r="L214" s="4"/>
    </row>
    <row r="215">
      <c r="A215" s="4"/>
      <c r="C215" s="116"/>
      <c r="D215" s="4"/>
      <c r="E215" s="4"/>
      <c r="F215" s="4"/>
      <c r="J215" s="5"/>
      <c r="L215" s="4"/>
    </row>
    <row r="216">
      <c r="A216" s="4"/>
      <c r="C216" s="116"/>
      <c r="D216" s="4"/>
      <c r="E216" s="4"/>
      <c r="F216" s="4"/>
      <c r="J216" s="5"/>
      <c r="L216" s="4"/>
    </row>
    <row r="217">
      <c r="A217" s="4"/>
      <c r="C217" s="116"/>
      <c r="D217" s="4"/>
      <c r="E217" s="4"/>
      <c r="F217" s="4"/>
      <c r="J217" s="5"/>
      <c r="L217" s="4"/>
    </row>
    <row r="218">
      <c r="A218" s="4"/>
      <c r="C218" s="116"/>
      <c r="D218" s="4"/>
      <c r="E218" s="4"/>
      <c r="F218" s="4"/>
      <c r="J218" s="5"/>
      <c r="L218" s="4"/>
    </row>
    <row r="219">
      <c r="A219" s="4"/>
      <c r="C219" s="116"/>
      <c r="D219" s="4"/>
      <c r="E219" s="4"/>
      <c r="F219" s="4"/>
      <c r="J219" s="5"/>
      <c r="L219" s="4"/>
    </row>
    <row r="220">
      <c r="A220" s="4"/>
      <c r="C220" s="116"/>
      <c r="D220" s="4"/>
      <c r="E220" s="4"/>
      <c r="F220" s="4"/>
      <c r="J220" s="5"/>
      <c r="L220" s="4"/>
    </row>
    <row r="221">
      <c r="A221" s="4"/>
      <c r="C221" s="116"/>
      <c r="D221" s="4"/>
      <c r="E221" s="4"/>
      <c r="F221" s="4"/>
      <c r="J221" s="5"/>
      <c r="L221" s="4"/>
    </row>
    <row r="222">
      <c r="A222" s="4"/>
      <c r="C222" s="116"/>
      <c r="D222" s="4"/>
      <c r="E222" s="4"/>
      <c r="F222" s="4"/>
      <c r="J222" s="5"/>
      <c r="L222" s="4"/>
    </row>
    <row r="223">
      <c r="A223" s="4"/>
      <c r="C223" s="116"/>
      <c r="D223" s="4"/>
      <c r="E223" s="4"/>
      <c r="F223" s="4"/>
      <c r="J223" s="5"/>
      <c r="L223" s="4"/>
    </row>
    <row r="224">
      <c r="A224" s="4"/>
      <c r="C224" s="116"/>
      <c r="D224" s="4"/>
      <c r="E224" s="4"/>
      <c r="F224" s="4"/>
      <c r="J224" s="5"/>
      <c r="L224" s="4"/>
    </row>
    <row r="225">
      <c r="A225" s="4"/>
      <c r="C225" s="116"/>
      <c r="D225" s="4"/>
      <c r="E225" s="4"/>
      <c r="F225" s="4"/>
      <c r="J225" s="5"/>
      <c r="L225" s="4"/>
    </row>
    <row r="226">
      <c r="A226" s="4"/>
      <c r="C226" s="116"/>
      <c r="D226" s="4"/>
      <c r="E226" s="4"/>
      <c r="F226" s="4"/>
      <c r="J226" s="5"/>
      <c r="L226" s="4"/>
    </row>
    <row r="227">
      <c r="A227" s="4"/>
      <c r="C227" s="116"/>
      <c r="D227" s="4"/>
      <c r="E227" s="4"/>
      <c r="F227" s="4"/>
      <c r="J227" s="5"/>
      <c r="L227" s="4"/>
    </row>
    <row r="228">
      <c r="A228" s="4"/>
      <c r="C228" s="116"/>
      <c r="D228" s="4"/>
      <c r="E228" s="4"/>
      <c r="F228" s="4"/>
      <c r="J228" s="5"/>
      <c r="L228" s="4"/>
    </row>
    <row r="229">
      <c r="A229" s="4"/>
      <c r="C229" s="116"/>
      <c r="D229" s="4"/>
      <c r="E229" s="4"/>
      <c r="F229" s="4"/>
      <c r="J229" s="5"/>
      <c r="L229" s="4"/>
    </row>
    <row r="230">
      <c r="A230" s="4"/>
      <c r="C230" s="116"/>
      <c r="D230" s="4"/>
      <c r="E230" s="4"/>
      <c r="F230" s="4"/>
      <c r="J230" s="5"/>
      <c r="L230" s="4"/>
    </row>
    <row r="231">
      <c r="A231" s="4"/>
      <c r="C231" s="116"/>
      <c r="D231" s="4"/>
      <c r="E231" s="4"/>
      <c r="F231" s="4"/>
      <c r="J231" s="5"/>
      <c r="L231" s="4"/>
    </row>
    <row r="232">
      <c r="A232" s="4"/>
      <c r="C232" s="116"/>
      <c r="D232" s="4"/>
      <c r="E232" s="4"/>
      <c r="F232" s="4"/>
      <c r="J232" s="5"/>
      <c r="L232" s="4"/>
    </row>
    <row r="233">
      <c r="A233" s="4"/>
      <c r="C233" s="116"/>
      <c r="D233" s="4"/>
      <c r="E233" s="4"/>
      <c r="F233" s="4"/>
      <c r="J233" s="5"/>
      <c r="L233" s="4"/>
    </row>
    <row r="234">
      <c r="A234" s="4"/>
      <c r="C234" s="116"/>
      <c r="D234" s="4"/>
      <c r="E234" s="4"/>
      <c r="F234" s="4"/>
      <c r="J234" s="5"/>
      <c r="L234" s="4"/>
    </row>
    <row r="235">
      <c r="A235" s="4"/>
      <c r="C235" s="116"/>
      <c r="D235" s="4"/>
      <c r="E235" s="4"/>
      <c r="F235" s="4"/>
      <c r="J235" s="5"/>
      <c r="L235" s="4"/>
    </row>
    <row r="236">
      <c r="A236" s="4"/>
      <c r="C236" s="116"/>
      <c r="D236" s="4"/>
      <c r="E236" s="4"/>
      <c r="F236" s="4"/>
      <c r="J236" s="5"/>
      <c r="L236" s="4"/>
    </row>
    <row r="237">
      <c r="A237" s="4"/>
      <c r="C237" s="116"/>
      <c r="D237" s="4"/>
      <c r="E237" s="4"/>
      <c r="F237" s="4"/>
      <c r="J237" s="5"/>
      <c r="L237" s="4"/>
    </row>
    <row r="238">
      <c r="A238" s="4"/>
      <c r="C238" s="116"/>
      <c r="D238" s="4"/>
      <c r="E238" s="4"/>
      <c r="F238" s="4"/>
      <c r="J238" s="5"/>
      <c r="L238" s="4"/>
    </row>
    <row r="239">
      <c r="A239" s="4"/>
      <c r="C239" s="116"/>
      <c r="D239" s="4"/>
      <c r="E239" s="4"/>
      <c r="F239" s="4"/>
      <c r="J239" s="5"/>
      <c r="L239" s="4"/>
    </row>
    <row r="240">
      <c r="A240" s="4"/>
      <c r="C240" s="116"/>
      <c r="D240" s="4"/>
      <c r="E240" s="4"/>
      <c r="F240" s="4"/>
      <c r="J240" s="5"/>
      <c r="L240" s="4"/>
    </row>
    <row r="241">
      <c r="A241" s="4"/>
      <c r="C241" s="116"/>
      <c r="D241" s="4"/>
      <c r="E241" s="4"/>
      <c r="F241" s="4"/>
      <c r="J241" s="5"/>
      <c r="L241" s="4"/>
    </row>
    <row r="242">
      <c r="A242" s="4"/>
      <c r="C242" s="116"/>
      <c r="D242" s="4"/>
      <c r="E242" s="4"/>
      <c r="F242" s="4"/>
      <c r="J242" s="5"/>
      <c r="L242" s="4"/>
    </row>
    <row r="243">
      <c r="A243" s="4"/>
      <c r="C243" s="116"/>
      <c r="D243" s="4"/>
      <c r="E243" s="4"/>
      <c r="F243" s="4"/>
      <c r="J243" s="5"/>
      <c r="L243" s="4"/>
    </row>
    <row r="244">
      <c r="A244" s="4"/>
      <c r="C244" s="116"/>
      <c r="D244" s="4"/>
      <c r="E244" s="4"/>
      <c r="F244" s="4"/>
      <c r="J244" s="5"/>
      <c r="L244" s="4"/>
    </row>
    <row r="245">
      <c r="A245" s="4"/>
      <c r="C245" s="116"/>
      <c r="D245" s="4"/>
      <c r="E245" s="4"/>
      <c r="F245" s="4"/>
      <c r="J245" s="5"/>
      <c r="L245" s="4"/>
    </row>
    <row r="246">
      <c r="A246" s="4"/>
      <c r="C246" s="116"/>
      <c r="D246" s="4"/>
      <c r="E246" s="4"/>
      <c r="F246" s="4"/>
      <c r="J246" s="5"/>
      <c r="L246" s="4"/>
    </row>
    <row r="247">
      <c r="A247" s="4"/>
      <c r="C247" s="116"/>
      <c r="D247" s="4"/>
      <c r="E247" s="4"/>
      <c r="F247" s="4"/>
      <c r="J247" s="5"/>
      <c r="L247" s="4"/>
    </row>
    <row r="248">
      <c r="A248" s="4"/>
      <c r="C248" s="116"/>
      <c r="D248" s="4"/>
      <c r="E248" s="4"/>
      <c r="F248" s="4"/>
      <c r="J248" s="5"/>
      <c r="L248" s="4"/>
    </row>
    <row r="249">
      <c r="A249" s="4"/>
      <c r="C249" s="116"/>
      <c r="D249" s="4"/>
      <c r="E249" s="4"/>
      <c r="F249" s="4"/>
      <c r="J249" s="5"/>
      <c r="L249" s="4"/>
    </row>
    <row r="250">
      <c r="A250" s="4"/>
      <c r="C250" s="116"/>
      <c r="D250" s="4"/>
      <c r="E250" s="4"/>
      <c r="F250" s="4"/>
      <c r="J250" s="5"/>
      <c r="L250" s="4"/>
    </row>
    <row r="251">
      <c r="A251" s="4"/>
      <c r="C251" s="116"/>
      <c r="D251" s="4"/>
      <c r="E251" s="4"/>
      <c r="F251" s="4"/>
      <c r="J251" s="5"/>
      <c r="L251" s="4"/>
    </row>
    <row r="252">
      <c r="A252" s="4"/>
      <c r="C252" s="116"/>
      <c r="D252" s="4"/>
      <c r="E252" s="4"/>
      <c r="F252" s="4"/>
      <c r="J252" s="5"/>
      <c r="L252" s="4"/>
    </row>
    <row r="253">
      <c r="A253" s="4"/>
      <c r="C253" s="116"/>
      <c r="D253" s="4"/>
      <c r="E253" s="4"/>
      <c r="F253" s="4"/>
      <c r="J253" s="5"/>
      <c r="L253" s="4"/>
    </row>
    <row r="254">
      <c r="A254" s="4"/>
      <c r="C254" s="116"/>
      <c r="D254" s="4"/>
      <c r="E254" s="4"/>
      <c r="F254" s="4"/>
      <c r="J254" s="5"/>
      <c r="L254" s="4"/>
    </row>
    <row r="255">
      <c r="A255" s="4"/>
      <c r="C255" s="116"/>
      <c r="D255" s="4"/>
      <c r="E255" s="4"/>
      <c r="F255" s="4"/>
      <c r="J255" s="5"/>
      <c r="L255" s="4"/>
    </row>
    <row r="256">
      <c r="A256" s="4"/>
      <c r="C256" s="116"/>
      <c r="D256" s="4"/>
      <c r="E256" s="4"/>
      <c r="F256" s="4"/>
      <c r="J256" s="5"/>
      <c r="L256" s="4"/>
    </row>
    <row r="257">
      <c r="A257" s="4"/>
      <c r="C257" s="116"/>
      <c r="D257" s="4"/>
      <c r="E257" s="4"/>
      <c r="F257" s="4"/>
      <c r="J257" s="5"/>
      <c r="L257" s="4"/>
    </row>
    <row r="258">
      <c r="A258" s="4"/>
      <c r="C258" s="116"/>
      <c r="D258" s="4"/>
      <c r="E258" s="4"/>
      <c r="F258" s="4"/>
      <c r="J258" s="5"/>
      <c r="L258" s="4"/>
    </row>
    <row r="259">
      <c r="A259" s="4"/>
      <c r="C259" s="116"/>
      <c r="D259" s="4"/>
      <c r="E259" s="4"/>
      <c r="F259" s="4"/>
      <c r="J259" s="5"/>
      <c r="L259" s="4"/>
    </row>
    <row r="260">
      <c r="A260" s="4"/>
      <c r="C260" s="116"/>
      <c r="D260" s="4"/>
      <c r="E260" s="4"/>
      <c r="F260" s="4"/>
      <c r="J260" s="5"/>
      <c r="L260" s="4"/>
    </row>
    <row r="261">
      <c r="A261" s="4"/>
      <c r="C261" s="116"/>
      <c r="D261" s="4"/>
      <c r="E261" s="4"/>
      <c r="F261" s="4"/>
      <c r="J261" s="5"/>
      <c r="L261" s="4"/>
    </row>
    <row r="262">
      <c r="A262" s="4"/>
      <c r="C262" s="116"/>
      <c r="D262" s="4"/>
      <c r="E262" s="4"/>
      <c r="F262" s="4"/>
      <c r="J262" s="5"/>
      <c r="L262" s="4"/>
    </row>
    <row r="263">
      <c r="A263" s="4"/>
      <c r="C263" s="116"/>
      <c r="D263" s="4"/>
      <c r="E263" s="4"/>
      <c r="F263" s="4"/>
      <c r="J263" s="5"/>
      <c r="L263" s="4"/>
    </row>
    <row r="264">
      <c r="A264" s="4"/>
      <c r="C264" s="116"/>
      <c r="D264" s="4"/>
      <c r="E264" s="4"/>
      <c r="F264" s="4"/>
      <c r="J264" s="5"/>
      <c r="L264" s="4"/>
    </row>
    <row r="265">
      <c r="A265" s="4"/>
      <c r="C265" s="116"/>
      <c r="D265" s="4"/>
      <c r="E265" s="4"/>
      <c r="F265" s="4"/>
      <c r="J265" s="5"/>
      <c r="L265" s="4"/>
    </row>
    <row r="266">
      <c r="A266" s="4"/>
      <c r="C266" s="116"/>
      <c r="D266" s="4"/>
      <c r="E266" s="4"/>
      <c r="F266" s="4"/>
      <c r="J266" s="5"/>
      <c r="L266" s="4"/>
    </row>
    <row r="267">
      <c r="A267" s="4"/>
      <c r="C267" s="116"/>
      <c r="D267" s="4"/>
      <c r="E267" s="4"/>
      <c r="F267" s="4"/>
      <c r="J267" s="5"/>
      <c r="L267" s="4"/>
    </row>
    <row r="268">
      <c r="A268" s="4"/>
      <c r="C268" s="116"/>
      <c r="D268" s="4"/>
      <c r="E268" s="4"/>
      <c r="F268" s="4"/>
      <c r="J268" s="5"/>
      <c r="L268" s="4"/>
    </row>
    <row r="269">
      <c r="A269" s="4"/>
      <c r="C269" s="116"/>
      <c r="D269" s="4"/>
      <c r="E269" s="4"/>
      <c r="F269" s="4"/>
      <c r="J269" s="5"/>
      <c r="L269" s="4"/>
    </row>
    <row r="270">
      <c r="A270" s="4"/>
      <c r="C270" s="116"/>
      <c r="D270" s="4"/>
      <c r="E270" s="4"/>
      <c r="F270" s="4"/>
      <c r="J270" s="5"/>
      <c r="L270" s="4"/>
    </row>
    <row r="271">
      <c r="A271" s="4"/>
      <c r="C271" s="116"/>
      <c r="D271" s="4"/>
      <c r="E271" s="4"/>
      <c r="F271" s="4"/>
      <c r="J271" s="5"/>
      <c r="L271" s="4"/>
    </row>
    <row r="272">
      <c r="A272" s="4"/>
      <c r="C272" s="116"/>
      <c r="D272" s="4"/>
      <c r="E272" s="4"/>
      <c r="F272" s="4"/>
      <c r="J272" s="5"/>
      <c r="L272" s="4"/>
    </row>
    <row r="273">
      <c r="A273" s="4"/>
      <c r="C273" s="116"/>
      <c r="D273" s="4"/>
      <c r="E273" s="4"/>
      <c r="F273" s="4"/>
      <c r="J273" s="5"/>
      <c r="L273" s="4"/>
    </row>
    <row r="274">
      <c r="A274" s="4"/>
      <c r="C274" s="116"/>
      <c r="D274" s="4"/>
      <c r="E274" s="4"/>
      <c r="F274" s="4"/>
      <c r="J274" s="5"/>
      <c r="L274" s="4"/>
    </row>
    <row r="275">
      <c r="A275" s="4"/>
      <c r="C275" s="116"/>
      <c r="D275" s="4"/>
      <c r="E275" s="4"/>
      <c r="F275" s="4"/>
      <c r="J275" s="5"/>
      <c r="L275" s="4"/>
    </row>
    <row r="276">
      <c r="A276" s="4"/>
      <c r="C276" s="116"/>
      <c r="D276" s="4"/>
      <c r="E276" s="4"/>
      <c r="F276" s="4"/>
      <c r="J276" s="5"/>
      <c r="L276" s="4"/>
    </row>
    <row r="277">
      <c r="A277" s="4"/>
      <c r="C277" s="116"/>
      <c r="D277" s="4"/>
      <c r="E277" s="4"/>
      <c r="F277" s="4"/>
      <c r="J277" s="5"/>
      <c r="L277" s="4"/>
    </row>
    <row r="278">
      <c r="A278" s="4"/>
      <c r="C278" s="116"/>
      <c r="D278" s="4"/>
      <c r="E278" s="4"/>
      <c r="F278" s="4"/>
      <c r="J278" s="5"/>
      <c r="L278" s="4"/>
    </row>
    <row r="279">
      <c r="A279" s="4"/>
      <c r="C279" s="116"/>
      <c r="D279" s="4"/>
      <c r="E279" s="4"/>
      <c r="F279" s="4"/>
      <c r="J279" s="5"/>
      <c r="L279" s="4"/>
    </row>
    <row r="280">
      <c r="A280" s="4"/>
      <c r="C280" s="116"/>
      <c r="D280" s="4"/>
      <c r="E280" s="4"/>
      <c r="F280" s="4"/>
      <c r="J280" s="5"/>
      <c r="L280" s="4"/>
    </row>
    <row r="281">
      <c r="A281" s="4"/>
      <c r="C281" s="116"/>
      <c r="D281" s="4"/>
      <c r="E281" s="4"/>
      <c r="F281" s="4"/>
      <c r="J281" s="5"/>
      <c r="L281" s="4"/>
    </row>
    <row r="282">
      <c r="A282" s="4"/>
      <c r="C282" s="116"/>
      <c r="D282" s="4"/>
      <c r="E282" s="4"/>
      <c r="F282" s="4"/>
      <c r="J282" s="5"/>
      <c r="L282" s="4"/>
    </row>
    <row r="283">
      <c r="A283" s="4"/>
      <c r="C283" s="116"/>
      <c r="D283" s="4"/>
      <c r="E283" s="4"/>
      <c r="F283" s="4"/>
      <c r="J283" s="5"/>
      <c r="L283" s="4"/>
    </row>
    <row r="284">
      <c r="A284" s="4"/>
      <c r="C284" s="116"/>
      <c r="D284" s="4"/>
      <c r="E284" s="4"/>
      <c r="F284" s="4"/>
      <c r="J284" s="5"/>
      <c r="L284" s="4"/>
    </row>
    <row r="285">
      <c r="A285" s="4"/>
      <c r="C285" s="116"/>
      <c r="D285" s="4"/>
      <c r="E285" s="4"/>
      <c r="F285" s="4"/>
      <c r="J285" s="5"/>
      <c r="L285" s="4"/>
    </row>
    <row r="286">
      <c r="A286" s="4"/>
      <c r="C286" s="116"/>
      <c r="D286" s="4"/>
      <c r="E286" s="4"/>
      <c r="F286" s="4"/>
      <c r="J286" s="5"/>
      <c r="L286" s="4"/>
    </row>
    <row r="287">
      <c r="A287" s="4"/>
      <c r="C287" s="116"/>
      <c r="D287" s="4"/>
      <c r="E287" s="4"/>
      <c r="F287" s="4"/>
      <c r="J287" s="5"/>
      <c r="L287" s="4"/>
    </row>
    <row r="288">
      <c r="A288" s="4"/>
      <c r="C288" s="116"/>
      <c r="D288" s="4"/>
      <c r="E288" s="4"/>
      <c r="F288" s="4"/>
      <c r="J288" s="5"/>
      <c r="L288" s="4"/>
    </row>
    <row r="289">
      <c r="A289" s="4"/>
      <c r="C289" s="116"/>
      <c r="D289" s="4"/>
      <c r="E289" s="4"/>
      <c r="F289" s="4"/>
      <c r="J289" s="5"/>
      <c r="L289" s="4"/>
    </row>
    <row r="290">
      <c r="A290" s="4"/>
      <c r="C290" s="116"/>
      <c r="D290" s="4"/>
      <c r="E290" s="4"/>
      <c r="F290" s="4"/>
      <c r="J290" s="5"/>
      <c r="L290" s="4"/>
    </row>
    <row r="291">
      <c r="A291" s="4"/>
      <c r="C291" s="116"/>
      <c r="D291" s="4"/>
      <c r="E291" s="4"/>
      <c r="F291" s="4"/>
      <c r="J291" s="5"/>
      <c r="L291" s="4"/>
    </row>
    <row r="292">
      <c r="A292" s="4"/>
      <c r="C292" s="116"/>
      <c r="D292" s="4"/>
      <c r="E292" s="4"/>
      <c r="F292" s="4"/>
      <c r="J292" s="5"/>
      <c r="L292" s="4"/>
    </row>
    <row r="293">
      <c r="A293" s="4"/>
      <c r="C293" s="116"/>
      <c r="D293" s="4"/>
      <c r="E293" s="4"/>
      <c r="F293" s="4"/>
      <c r="J293" s="5"/>
      <c r="L293" s="4"/>
    </row>
    <row r="294">
      <c r="A294" s="4"/>
      <c r="C294" s="116"/>
      <c r="D294" s="4"/>
      <c r="E294" s="4"/>
      <c r="F294" s="4"/>
      <c r="J294" s="5"/>
      <c r="L294" s="4"/>
    </row>
    <row r="295">
      <c r="A295" s="4"/>
      <c r="C295" s="116"/>
      <c r="D295" s="4"/>
      <c r="E295" s="4"/>
      <c r="F295" s="4"/>
      <c r="J295" s="5"/>
      <c r="L295" s="4"/>
    </row>
    <row r="296">
      <c r="A296" s="4"/>
      <c r="C296" s="116"/>
      <c r="D296" s="4"/>
      <c r="E296" s="4"/>
      <c r="F296" s="4"/>
      <c r="J296" s="5"/>
      <c r="L296" s="4"/>
    </row>
    <row r="297">
      <c r="A297" s="4"/>
      <c r="C297" s="116"/>
      <c r="D297" s="4"/>
      <c r="E297" s="4"/>
      <c r="F297" s="4"/>
      <c r="J297" s="5"/>
      <c r="L297" s="4"/>
    </row>
    <row r="298">
      <c r="A298" s="4"/>
      <c r="C298" s="116"/>
      <c r="D298" s="4"/>
      <c r="E298" s="4"/>
      <c r="F298" s="4"/>
      <c r="J298" s="5"/>
      <c r="L298" s="4"/>
    </row>
    <row r="299">
      <c r="A299" s="4"/>
      <c r="C299" s="116"/>
      <c r="D299" s="4"/>
      <c r="E299" s="4"/>
      <c r="F299" s="4"/>
      <c r="J299" s="5"/>
      <c r="L299" s="4"/>
    </row>
    <row r="300">
      <c r="A300" s="4"/>
      <c r="C300" s="116"/>
      <c r="D300" s="4"/>
      <c r="E300" s="4"/>
      <c r="F300" s="4"/>
      <c r="J300" s="5"/>
      <c r="L300" s="4"/>
    </row>
    <row r="301">
      <c r="A301" s="4"/>
      <c r="C301" s="116"/>
      <c r="D301" s="4"/>
      <c r="E301" s="4"/>
      <c r="F301" s="4"/>
      <c r="J301" s="5"/>
      <c r="L301" s="4"/>
    </row>
    <row r="302">
      <c r="A302" s="4"/>
      <c r="C302" s="116"/>
      <c r="D302" s="4"/>
      <c r="E302" s="4"/>
      <c r="F302" s="4"/>
      <c r="J302" s="5"/>
      <c r="L302" s="4"/>
    </row>
    <row r="303">
      <c r="A303" s="4"/>
      <c r="C303" s="116"/>
      <c r="D303" s="4"/>
      <c r="E303" s="4"/>
      <c r="F303" s="4"/>
      <c r="J303" s="5"/>
      <c r="L303" s="4"/>
    </row>
    <row r="304">
      <c r="A304" s="4"/>
      <c r="C304" s="116"/>
      <c r="D304" s="4"/>
      <c r="E304" s="4"/>
      <c r="F304" s="4"/>
      <c r="J304" s="5"/>
      <c r="L304" s="4"/>
    </row>
    <row r="305">
      <c r="A305" s="4"/>
      <c r="C305" s="116"/>
      <c r="D305" s="4"/>
      <c r="E305" s="4"/>
      <c r="F305" s="4"/>
      <c r="J305" s="5"/>
      <c r="L305" s="4"/>
    </row>
    <row r="306">
      <c r="A306" s="4"/>
      <c r="C306" s="116"/>
      <c r="D306" s="4"/>
      <c r="E306" s="4"/>
      <c r="F306" s="4"/>
      <c r="J306" s="5"/>
      <c r="L306" s="4"/>
    </row>
    <row r="307">
      <c r="A307" s="4"/>
      <c r="C307" s="116"/>
      <c r="D307" s="4"/>
      <c r="E307" s="4"/>
      <c r="F307" s="4"/>
      <c r="J307" s="5"/>
      <c r="L307" s="4"/>
    </row>
    <row r="308">
      <c r="A308" s="4"/>
      <c r="C308" s="116"/>
      <c r="D308" s="4"/>
      <c r="E308" s="4"/>
      <c r="F308" s="4"/>
      <c r="J308" s="5"/>
      <c r="L308" s="4"/>
    </row>
    <row r="309">
      <c r="A309" s="4"/>
      <c r="C309" s="116"/>
      <c r="D309" s="4"/>
      <c r="E309" s="4"/>
      <c r="F309" s="4"/>
      <c r="J309" s="5"/>
      <c r="L309" s="4"/>
    </row>
    <row r="310">
      <c r="A310" s="4"/>
      <c r="C310" s="116"/>
      <c r="D310" s="4"/>
      <c r="E310" s="4"/>
      <c r="F310" s="4"/>
      <c r="J310" s="5"/>
      <c r="L310" s="4"/>
    </row>
    <row r="311">
      <c r="A311" s="4"/>
      <c r="C311" s="116"/>
      <c r="D311" s="4"/>
      <c r="E311" s="4"/>
      <c r="F311" s="4"/>
      <c r="J311" s="5"/>
      <c r="L311" s="4"/>
    </row>
    <row r="312">
      <c r="A312" s="4"/>
      <c r="C312" s="116"/>
      <c r="D312" s="4"/>
      <c r="E312" s="4"/>
      <c r="F312" s="4"/>
      <c r="J312" s="5"/>
      <c r="L312" s="4"/>
    </row>
    <row r="313">
      <c r="A313" s="4"/>
      <c r="C313" s="116"/>
      <c r="D313" s="4"/>
      <c r="E313" s="4"/>
      <c r="F313" s="4"/>
      <c r="J313" s="5"/>
      <c r="L313" s="4"/>
    </row>
    <row r="314">
      <c r="A314" s="4"/>
      <c r="C314" s="116"/>
      <c r="D314" s="4"/>
      <c r="E314" s="4"/>
      <c r="F314" s="4"/>
      <c r="J314" s="5"/>
      <c r="L314" s="4"/>
    </row>
    <row r="315">
      <c r="A315" s="4"/>
      <c r="C315" s="116"/>
      <c r="D315" s="4"/>
      <c r="E315" s="4"/>
      <c r="F315" s="4"/>
      <c r="J315" s="5"/>
      <c r="L315" s="4"/>
    </row>
    <row r="316">
      <c r="A316" s="4"/>
      <c r="C316" s="116"/>
      <c r="D316" s="4"/>
      <c r="E316" s="4"/>
      <c r="F316" s="4"/>
      <c r="J316" s="5"/>
      <c r="L316" s="4"/>
    </row>
    <row r="317">
      <c r="A317" s="4"/>
      <c r="C317" s="116"/>
      <c r="D317" s="4"/>
      <c r="E317" s="4"/>
      <c r="F317" s="4"/>
      <c r="J317" s="5"/>
      <c r="L317" s="4"/>
    </row>
    <row r="318">
      <c r="A318" s="4"/>
      <c r="C318" s="116"/>
      <c r="D318" s="4"/>
      <c r="E318" s="4"/>
      <c r="F318" s="4"/>
      <c r="J318" s="5"/>
      <c r="L318" s="4"/>
    </row>
    <row r="319">
      <c r="A319" s="4"/>
      <c r="C319" s="116"/>
      <c r="D319" s="4"/>
      <c r="E319" s="4"/>
      <c r="F319" s="4"/>
      <c r="J319" s="5"/>
      <c r="L319" s="4"/>
    </row>
    <row r="320">
      <c r="A320" s="4"/>
      <c r="C320" s="116"/>
      <c r="D320" s="4"/>
      <c r="E320" s="4"/>
      <c r="F320" s="4"/>
      <c r="J320" s="5"/>
      <c r="L320" s="4"/>
    </row>
    <row r="321">
      <c r="A321" s="4"/>
      <c r="C321" s="116"/>
      <c r="D321" s="4"/>
      <c r="E321" s="4"/>
      <c r="F321" s="4"/>
      <c r="J321" s="5"/>
      <c r="L321" s="4"/>
    </row>
    <row r="322">
      <c r="A322" s="4"/>
      <c r="C322" s="116"/>
      <c r="D322" s="4"/>
      <c r="E322" s="4"/>
      <c r="F322" s="4"/>
      <c r="J322" s="5"/>
      <c r="L322" s="4"/>
    </row>
    <row r="323">
      <c r="A323" s="4"/>
      <c r="C323" s="116"/>
      <c r="D323" s="4"/>
      <c r="E323" s="4"/>
      <c r="F323" s="4"/>
      <c r="J323" s="5"/>
      <c r="L323" s="4"/>
    </row>
    <row r="324">
      <c r="A324" s="4"/>
      <c r="C324" s="116"/>
      <c r="D324" s="4"/>
      <c r="E324" s="4"/>
      <c r="F324" s="4"/>
      <c r="J324" s="5"/>
      <c r="L324" s="4"/>
    </row>
    <row r="325">
      <c r="A325" s="4"/>
      <c r="C325" s="116"/>
      <c r="D325" s="4"/>
      <c r="E325" s="4"/>
      <c r="F325" s="4"/>
      <c r="J325" s="5"/>
      <c r="L325" s="4"/>
    </row>
    <row r="326">
      <c r="A326" s="4"/>
      <c r="C326" s="116"/>
      <c r="D326" s="4"/>
      <c r="E326" s="4"/>
      <c r="F326" s="4"/>
      <c r="J326" s="5"/>
      <c r="L326" s="4"/>
    </row>
    <row r="327">
      <c r="A327" s="4"/>
      <c r="C327" s="116"/>
      <c r="D327" s="4"/>
      <c r="E327" s="4"/>
      <c r="F327" s="4"/>
      <c r="J327" s="5"/>
      <c r="L327" s="4"/>
    </row>
    <row r="328">
      <c r="A328" s="4"/>
      <c r="C328" s="116"/>
      <c r="D328" s="4"/>
      <c r="E328" s="4"/>
      <c r="F328" s="4"/>
      <c r="J328" s="5"/>
      <c r="L328" s="4"/>
    </row>
    <row r="329">
      <c r="A329" s="4"/>
      <c r="C329" s="116"/>
      <c r="D329" s="4"/>
      <c r="E329" s="4"/>
      <c r="F329" s="4"/>
      <c r="J329" s="5"/>
      <c r="L329" s="4"/>
    </row>
    <row r="330">
      <c r="A330" s="4"/>
      <c r="C330" s="116"/>
      <c r="D330" s="4"/>
      <c r="E330" s="4"/>
      <c r="F330" s="4"/>
      <c r="J330" s="5"/>
      <c r="L330" s="4"/>
    </row>
    <row r="331">
      <c r="A331" s="4"/>
      <c r="C331" s="116"/>
      <c r="D331" s="4"/>
      <c r="E331" s="4"/>
      <c r="F331" s="4"/>
      <c r="J331" s="5"/>
      <c r="L331" s="4"/>
    </row>
    <row r="332">
      <c r="A332" s="4"/>
      <c r="C332" s="116"/>
      <c r="D332" s="4"/>
      <c r="E332" s="4"/>
      <c r="F332" s="4"/>
      <c r="J332" s="5"/>
      <c r="L332" s="4"/>
    </row>
    <row r="333">
      <c r="A333" s="4"/>
      <c r="C333" s="116"/>
      <c r="D333" s="4"/>
      <c r="E333" s="4"/>
      <c r="F333" s="4"/>
      <c r="J333" s="5"/>
      <c r="L333" s="4"/>
    </row>
    <row r="334">
      <c r="A334" s="4"/>
      <c r="C334" s="116"/>
      <c r="D334" s="4"/>
      <c r="E334" s="4"/>
      <c r="F334" s="4"/>
      <c r="J334" s="5"/>
      <c r="L334" s="4"/>
    </row>
    <row r="335">
      <c r="A335" s="4"/>
      <c r="C335" s="116"/>
      <c r="D335" s="4"/>
      <c r="E335" s="4"/>
      <c r="F335" s="4"/>
      <c r="J335" s="5"/>
      <c r="L335" s="4"/>
    </row>
    <row r="336">
      <c r="A336" s="4"/>
      <c r="C336" s="116"/>
      <c r="D336" s="4"/>
      <c r="E336" s="4"/>
      <c r="F336" s="4"/>
      <c r="J336" s="5"/>
      <c r="L336" s="4"/>
    </row>
    <row r="337">
      <c r="A337" s="4"/>
      <c r="C337" s="116"/>
      <c r="D337" s="4"/>
      <c r="E337" s="4"/>
      <c r="F337" s="4"/>
      <c r="J337" s="5"/>
      <c r="L337" s="4"/>
    </row>
    <row r="338">
      <c r="A338" s="4"/>
      <c r="C338" s="116"/>
      <c r="D338" s="4"/>
      <c r="E338" s="4"/>
      <c r="F338" s="4"/>
      <c r="J338" s="5"/>
      <c r="L338" s="4"/>
    </row>
    <row r="339">
      <c r="A339" s="4"/>
      <c r="C339" s="116"/>
      <c r="D339" s="4"/>
      <c r="E339" s="4"/>
      <c r="F339" s="4"/>
      <c r="J339" s="5"/>
      <c r="L339" s="4"/>
    </row>
    <row r="340">
      <c r="A340" s="4"/>
      <c r="C340" s="116"/>
      <c r="D340" s="4"/>
      <c r="E340" s="4"/>
      <c r="F340" s="4"/>
      <c r="J340" s="5"/>
      <c r="L340" s="4"/>
    </row>
    <row r="341">
      <c r="A341" s="4"/>
      <c r="C341" s="116"/>
      <c r="D341" s="4"/>
      <c r="E341" s="4"/>
      <c r="F341" s="4"/>
      <c r="J341" s="5"/>
      <c r="L341" s="4"/>
    </row>
    <row r="342">
      <c r="A342" s="4"/>
      <c r="C342" s="116"/>
      <c r="D342" s="4"/>
      <c r="E342" s="4"/>
      <c r="F342" s="4"/>
      <c r="J342" s="5"/>
      <c r="L342" s="4"/>
    </row>
    <row r="343">
      <c r="A343" s="4"/>
      <c r="C343" s="116"/>
      <c r="D343" s="4"/>
      <c r="E343" s="4"/>
      <c r="F343" s="4"/>
      <c r="J343" s="5"/>
      <c r="L343" s="4"/>
    </row>
    <row r="344">
      <c r="A344" s="4"/>
      <c r="C344" s="116"/>
      <c r="D344" s="4"/>
      <c r="E344" s="4"/>
      <c r="F344" s="4"/>
      <c r="J344" s="5"/>
      <c r="L344" s="4"/>
    </row>
    <row r="345">
      <c r="A345" s="4"/>
      <c r="C345" s="116"/>
      <c r="D345" s="4"/>
      <c r="E345" s="4"/>
      <c r="F345" s="4"/>
      <c r="J345" s="5"/>
      <c r="L345" s="4"/>
    </row>
    <row r="346">
      <c r="A346" s="4"/>
      <c r="C346" s="116"/>
      <c r="D346" s="4"/>
      <c r="E346" s="4"/>
      <c r="F346" s="4"/>
      <c r="J346" s="5"/>
      <c r="L346" s="4"/>
    </row>
    <row r="347">
      <c r="A347" s="4"/>
      <c r="C347" s="116"/>
      <c r="D347" s="4"/>
      <c r="E347" s="4"/>
      <c r="F347" s="4"/>
      <c r="J347" s="5"/>
      <c r="L347" s="4"/>
    </row>
    <row r="348">
      <c r="A348" s="4"/>
      <c r="C348" s="116"/>
      <c r="D348" s="4"/>
      <c r="E348" s="4"/>
      <c r="F348" s="4"/>
      <c r="J348" s="5"/>
      <c r="L348" s="4"/>
    </row>
    <row r="349">
      <c r="A349" s="4"/>
      <c r="C349" s="116"/>
      <c r="D349" s="4"/>
      <c r="E349" s="4"/>
      <c r="F349" s="4"/>
      <c r="J349" s="5"/>
      <c r="L349" s="4"/>
    </row>
    <row r="350">
      <c r="A350" s="4"/>
      <c r="C350" s="116"/>
      <c r="D350" s="4"/>
      <c r="E350" s="4"/>
      <c r="F350" s="4"/>
      <c r="J350" s="5"/>
      <c r="L350" s="4"/>
    </row>
    <row r="351">
      <c r="A351" s="4"/>
      <c r="C351" s="116"/>
      <c r="D351" s="4"/>
      <c r="E351" s="4"/>
      <c r="F351" s="4"/>
      <c r="J351" s="5"/>
      <c r="L351" s="4"/>
    </row>
    <row r="352">
      <c r="A352" s="4"/>
      <c r="C352" s="116"/>
      <c r="D352" s="4"/>
      <c r="E352" s="4"/>
      <c r="F352" s="4"/>
      <c r="J352" s="5"/>
      <c r="L352" s="4"/>
    </row>
    <row r="353">
      <c r="A353" s="4"/>
      <c r="C353" s="116"/>
      <c r="D353" s="4"/>
      <c r="E353" s="4"/>
      <c r="F353" s="4"/>
      <c r="J353" s="5"/>
      <c r="L353" s="4"/>
    </row>
    <row r="354">
      <c r="A354" s="4"/>
      <c r="C354" s="116"/>
      <c r="D354" s="4"/>
      <c r="E354" s="4"/>
      <c r="F354" s="4"/>
      <c r="J354" s="5"/>
      <c r="L354" s="4"/>
    </row>
    <row r="355">
      <c r="A355" s="4"/>
      <c r="C355" s="116"/>
      <c r="D355" s="4"/>
      <c r="E355" s="4"/>
      <c r="F355" s="4"/>
      <c r="J355" s="5"/>
      <c r="L355" s="4"/>
    </row>
    <row r="356">
      <c r="A356" s="4"/>
      <c r="C356" s="116"/>
      <c r="D356" s="4"/>
      <c r="E356" s="4"/>
      <c r="F356" s="4"/>
      <c r="J356" s="5"/>
      <c r="L356" s="4"/>
    </row>
    <row r="357">
      <c r="A357" s="4"/>
      <c r="C357" s="116"/>
      <c r="D357" s="4"/>
      <c r="E357" s="4"/>
      <c r="F357" s="4"/>
      <c r="J357" s="5"/>
      <c r="L357" s="4"/>
    </row>
    <row r="358">
      <c r="A358" s="4"/>
      <c r="C358" s="116"/>
      <c r="D358" s="4"/>
      <c r="E358" s="4"/>
      <c r="F358" s="4"/>
      <c r="J358" s="5"/>
      <c r="L358" s="4"/>
    </row>
    <row r="359">
      <c r="A359" s="4"/>
      <c r="C359" s="116"/>
      <c r="D359" s="4"/>
      <c r="E359" s="4"/>
      <c r="F359" s="4"/>
      <c r="J359" s="5"/>
      <c r="L359" s="4"/>
    </row>
    <row r="360">
      <c r="A360" s="4"/>
      <c r="C360" s="116"/>
      <c r="D360" s="4"/>
      <c r="E360" s="4"/>
      <c r="F360" s="4"/>
      <c r="J360" s="5"/>
      <c r="L360" s="4"/>
    </row>
    <row r="361">
      <c r="A361" s="4"/>
      <c r="C361" s="116"/>
      <c r="D361" s="4"/>
      <c r="E361" s="4"/>
      <c r="F361" s="4"/>
      <c r="J361" s="5"/>
      <c r="L361" s="4"/>
    </row>
    <row r="362">
      <c r="A362" s="4"/>
      <c r="C362" s="116"/>
      <c r="D362" s="4"/>
      <c r="E362" s="4"/>
      <c r="F362" s="4"/>
      <c r="J362" s="5"/>
      <c r="L362" s="4"/>
    </row>
    <row r="363">
      <c r="A363" s="4"/>
      <c r="C363" s="116"/>
      <c r="D363" s="4"/>
      <c r="E363" s="4"/>
      <c r="F363" s="4"/>
      <c r="J363" s="5"/>
      <c r="L363" s="4"/>
    </row>
    <row r="364">
      <c r="A364" s="4"/>
      <c r="C364" s="116"/>
      <c r="D364" s="4"/>
      <c r="E364" s="4"/>
      <c r="F364" s="4"/>
      <c r="J364" s="5"/>
      <c r="L364" s="4"/>
    </row>
    <row r="365">
      <c r="A365" s="4"/>
      <c r="C365" s="116"/>
      <c r="D365" s="4"/>
      <c r="E365" s="4"/>
      <c r="F365" s="4"/>
      <c r="J365" s="5"/>
      <c r="L365" s="4"/>
    </row>
    <row r="366">
      <c r="A366" s="4"/>
      <c r="C366" s="116"/>
      <c r="D366" s="4"/>
      <c r="E366" s="4"/>
      <c r="F366" s="4"/>
      <c r="J366" s="5"/>
      <c r="L366" s="4"/>
    </row>
    <row r="367">
      <c r="A367" s="4"/>
      <c r="C367" s="116"/>
      <c r="D367" s="4"/>
      <c r="E367" s="4"/>
      <c r="F367" s="4"/>
      <c r="J367" s="5"/>
      <c r="L367" s="4"/>
    </row>
    <row r="368">
      <c r="A368" s="4"/>
      <c r="C368" s="116"/>
      <c r="D368" s="4"/>
      <c r="E368" s="4"/>
      <c r="F368" s="4"/>
      <c r="J368" s="5"/>
      <c r="L368" s="4"/>
    </row>
    <row r="369">
      <c r="A369" s="4"/>
      <c r="C369" s="116"/>
      <c r="D369" s="4"/>
      <c r="E369" s="4"/>
      <c r="F369" s="4"/>
      <c r="J369" s="5"/>
      <c r="L369" s="4"/>
    </row>
    <row r="370">
      <c r="A370" s="4"/>
      <c r="C370" s="116"/>
      <c r="D370" s="4"/>
      <c r="E370" s="4"/>
      <c r="F370" s="4"/>
      <c r="J370" s="5"/>
      <c r="L370" s="4"/>
    </row>
    <row r="371">
      <c r="A371" s="4"/>
      <c r="C371" s="116"/>
      <c r="D371" s="4"/>
      <c r="E371" s="4"/>
      <c r="F371" s="4"/>
      <c r="J371" s="5"/>
      <c r="L371" s="4"/>
    </row>
    <row r="372">
      <c r="A372" s="4"/>
      <c r="C372" s="116"/>
      <c r="D372" s="4"/>
      <c r="E372" s="4"/>
      <c r="F372" s="4"/>
      <c r="J372" s="5"/>
      <c r="L372" s="4"/>
    </row>
    <row r="373">
      <c r="A373" s="4"/>
      <c r="C373" s="116"/>
      <c r="D373" s="4"/>
      <c r="E373" s="4"/>
      <c r="F373" s="4"/>
      <c r="J373" s="5"/>
      <c r="L373" s="4"/>
    </row>
    <row r="374">
      <c r="A374" s="4"/>
      <c r="C374" s="116"/>
      <c r="D374" s="4"/>
      <c r="E374" s="4"/>
      <c r="F374" s="4"/>
      <c r="J374" s="5"/>
      <c r="L374" s="4"/>
    </row>
    <row r="375">
      <c r="A375" s="4"/>
      <c r="C375" s="116"/>
      <c r="D375" s="4"/>
      <c r="E375" s="4"/>
      <c r="F375" s="4"/>
      <c r="J375" s="5"/>
      <c r="L375" s="4"/>
    </row>
    <row r="376">
      <c r="A376" s="4"/>
      <c r="C376" s="116"/>
      <c r="D376" s="4"/>
      <c r="E376" s="4"/>
      <c r="F376" s="4"/>
      <c r="J376" s="5"/>
      <c r="L376" s="4"/>
    </row>
    <row r="377">
      <c r="A377" s="4"/>
      <c r="C377" s="116"/>
      <c r="D377" s="4"/>
      <c r="E377" s="4"/>
      <c r="F377" s="4"/>
      <c r="J377" s="5"/>
      <c r="L377" s="4"/>
    </row>
    <row r="378">
      <c r="A378" s="4"/>
      <c r="C378" s="116"/>
      <c r="D378" s="4"/>
      <c r="E378" s="4"/>
      <c r="F378" s="4"/>
      <c r="J378" s="5"/>
      <c r="L378" s="4"/>
    </row>
    <row r="379">
      <c r="A379" s="4"/>
      <c r="C379" s="116"/>
      <c r="D379" s="4"/>
      <c r="E379" s="4"/>
      <c r="F379" s="4"/>
      <c r="J379" s="5"/>
      <c r="L379" s="4"/>
    </row>
    <row r="380">
      <c r="A380" s="4"/>
      <c r="C380" s="116"/>
      <c r="D380" s="4"/>
      <c r="E380" s="4"/>
      <c r="F380" s="4"/>
      <c r="J380" s="5"/>
      <c r="L380" s="4"/>
    </row>
    <row r="381">
      <c r="A381" s="4"/>
      <c r="C381" s="116"/>
      <c r="D381" s="4"/>
      <c r="E381" s="4"/>
      <c r="F381" s="4"/>
      <c r="J381" s="5"/>
      <c r="L381" s="4"/>
    </row>
    <row r="382">
      <c r="A382" s="4"/>
      <c r="C382" s="116"/>
      <c r="D382" s="4"/>
      <c r="E382" s="4"/>
      <c r="F382" s="4"/>
      <c r="J382" s="5"/>
      <c r="L382" s="4"/>
    </row>
    <row r="383">
      <c r="A383" s="4"/>
      <c r="C383" s="116"/>
      <c r="D383" s="4"/>
      <c r="E383" s="4"/>
      <c r="F383" s="4"/>
      <c r="J383" s="5"/>
      <c r="L383" s="4"/>
    </row>
    <row r="384">
      <c r="A384" s="4"/>
      <c r="C384" s="116"/>
      <c r="D384" s="4"/>
      <c r="E384" s="4"/>
      <c r="F384" s="4"/>
      <c r="J384" s="5"/>
      <c r="L384" s="4"/>
    </row>
    <row r="385">
      <c r="A385" s="4"/>
      <c r="C385" s="116"/>
      <c r="D385" s="4"/>
      <c r="E385" s="4"/>
      <c r="F385" s="4"/>
      <c r="J385" s="5"/>
      <c r="L385" s="4"/>
    </row>
    <row r="386">
      <c r="A386" s="4"/>
      <c r="C386" s="116"/>
      <c r="D386" s="4"/>
      <c r="E386" s="4"/>
      <c r="F386" s="4"/>
      <c r="J386" s="5"/>
      <c r="L386" s="4"/>
    </row>
    <row r="387">
      <c r="A387" s="4"/>
      <c r="C387" s="116"/>
      <c r="D387" s="4"/>
      <c r="E387" s="4"/>
      <c r="F387" s="4"/>
      <c r="J387" s="5"/>
      <c r="L387" s="4"/>
    </row>
    <row r="388">
      <c r="A388" s="4"/>
      <c r="C388" s="116"/>
      <c r="D388" s="4"/>
      <c r="E388" s="4"/>
      <c r="F388" s="4"/>
      <c r="J388" s="5"/>
      <c r="L388" s="4"/>
    </row>
    <row r="389">
      <c r="A389" s="4"/>
      <c r="C389" s="116"/>
      <c r="D389" s="4"/>
      <c r="E389" s="4"/>
      <c r="F389" s="4"/>
      <c r="J389" s="5"/>
      <c r="L389" s="4"/>
    </row>
    <row r="390">
      <c r="A390" s="4"/>
      <c r="C390" s="116"/>
      <c r="D390" s="4"/>
      <c r="E390" s="4"/>
      <c r="F390" s="4"/>
      <c r="J390" s="5"/>
      <c r="L390" s="4"/>
    </row>
    <row r="391">
      <c r="A391" s="4"/>
      <c r="C391" s="116"/>
      <c r="D391" s="4"/>
      <c r="E391" s="4"/>
      <c r="F391" s="4"/>
      <c r="J391" s="5"/>
      <c r="L391" s="4"/>
    </row>
    <row r="392">
      <c r="A392" s="4"/>
      <c r="C392" s="116"/>
      <c r="D392" s="4"/>
      <c r="E392" s="4"/>
      <c r="F392" s="4"/>
      <c r="J392" s="5"/>
      <c r="L392" s="4"/>
    </row>
    <row r="393">
      <c r="A393" s="4"/>
      <c r="C393" s="116"/>
      <c r="D393" s="4"/>
      <c r="E393" s="4"/>
      <c r="F393" s="4"/>
      <c r="J393" s="5"/>
      <c r="L393" s="4"/>
    </row>
    <row r="394">
      <c r="A394" s="4"/>
      <c r="C394" s="116"/>
      <c r="D394" s="4"/>
      <c r="E394" s="4"/>
      <c r="F394" s="4"/>
      <c r="J394" s="5"/>
      <c r="L394" s="4"/>
    </row>
    <row r="395">
      <c r="A395" s="4"/>
      <c r="C395" s="116"/>
      <c r="D395" s="4"/>
      <c r="E395" s="4"/>
      <c r="F395" s="4"/>
      <c r="J395" s="5"/>
      <c r="L395" s="4"/>
    </row>
    <row r="396">
      <c r="A396" s="4"/>
      <c r="C396" s="116"/>
      <c r="D396" s="4"/>
      <c r="E396" s="4"/>
      <c r="F396" s="4"/>
      <c r="J396" s="5"/>
      <c r="L396" s="4"/>
    </row>
    <row r="397">
      <c r="A397" s="4"/>
      <c r="C397" s="116"/>
      <c r="D397" s="4"/>
      <c r="E397" s="4"/>
      <c r="F397" s="4"/>
      <c r="J397" s="5"/>
      <c r="L397" s="4"/>
    </row>
    <row r="398">
      <c r="A398" s="4"/>
      <c r="C398" s="116"/>
      <c r="D398" s="4"/>
      <c r="E398" s="4"/>
      <c r="F398" s="4"/>
      <c r="J398" s="5"/>
      <c r="L398" s="4"/>
    </row>
    <row r="399">
      <c r="A399" s="4"/>
      <c r="C399" s="116"/>
      <c r="D399" s="4"/>
      <c r="E399" s="4"/>
      <c r="F399" s="4"/>
      <c r="J399" s="5"/>
      <c r="L399" s="4"/>
    </row>
    <row r="400">
      <c r="A400" s="4"/>
      <c r="C400" s="116"/>
      <c r="D400" s="4"/>
      <c r="E400" s="4"/>
      <c r="F400" s="4"/>
      <c r="J400" s="5"/>
      <c r="L400" s="4"/>
    </row>
    <row r="401">
      <c r="A401" s="4"/>
      <c r="C401" s="116"/>
      <c r="D401" s="4"/>
      <c r="E401" s="4"/>
      <c r="F401" s="4"/>
      <c r="J401" s="5"/>
      <c r="L401" s="4"/>
    </row>
    <row r="402">
      <c r="A402" s="4"/>
      <c r="C402" s="116"/>
      <c r="D402" s="4"/>
      <c r="E402" s="4"/>
      <c r="F402" s="4"/>
      <c r="J402" s="5"/>
      <c r="L402" s="4"/>
    </row>
    <row r="403">
      <c r="A403" s="4"/>
      <c r="C403" s="116"/>
      <c r="D403" s="4"/>
      <c r="E403" s="4"/>
      <c r="F403" s="4"/>
      <c r="J403" s="5"/>
      <c r="L403" s="4"/>
    </row>
    <row r="404">
      <c r="A404" s="4"/>
      <c r="C404" s="116"/>
      <c r="D404" s="4"/>
      <c r="E404" s="4"/>
      <c r="F404" s="4"/>
      <c r="J404" s="5"/>
      <c r="L404" s="4"/>
    </row>
    <row r="405">
      <c r="A405" s="4"/>
      <c r="C405" s="116"/>
      <c r="D405" s="4"/>
      <c r="E405" s="4"/>
      <c r="F405" s="4"/>
      <c r="J405" s="5"/>
      <c r="L405" s="4"/>
    </row>
    <row r="406">
      <c r="A406" s="4"/>
      <c r="C406" s="116"/>
      <c r="D406" s="4"/>
      <c r="E406" s="4"/>
      <c r="F406" s="4"/>
      <c r="J406" s="5"/>
      <c r="L406" s="4"/>
    </row>
    <row r="407">
      <c r="A407" s="4"/>
      <c r="C407" s="116"/>
      <c r="D407" s="4"/>
      <c r="E407" s="4"/>
      <c r="F407" s="4"/>
      <c r="J407" s="5"/>
      <c r="L407" s="4"/>
    </row>
    <row r="408">
      <c r="A408" s="4"/>
      <c r="C408" s="116"/>
      <c r="D408" s="4"/>
      <c r="E408" s="4"/>
      <c r="F408" s="4"/>
      <c r="J408" s="5"/>
      <c r="L408" s="4"/>
    </row>
    <row r="409">
      <c r="A409" s="4"/>
      <c r="C409" s="116"/>
      <c r="D409" s="4"/>
      <c r="E409" s="4"/>
      <c r="F409" s="4"/>
      <c r="J409" s="5"/>
      <c r="L409" s="4"/>
    </row>
    <row r="410">
      <c r="A410" s="4"/>
      <c r="C410" s="116"/>
      <c r="D410" s="4"/>
      <c r="E410" s="4"/>
      <c r="F410" s="4"/>
      <c r="J410" s="5"/>
      <c r="L410" s="4"/>
    </row>
    <row r="411">
      <c r="A411" s="4"/>
      <c r="C411" s="116"/>
      <c r="D411" s="4"/>
      <c r="E411" s="4"/>
      <c r="F411" s="4"/>
      <c r="J411" s="5"/>
      <c r="L411" s="4"/>
    </row>
    <row r="412">
      <c r="A412" s="4"/>
      <c r="C412" s="116"/>
      <c r="D412" s="4"/>
      <c r="E412" s="4"/>
      <c r="F412" s="4"/>
      <c r="J412" s="5"/>
      <c r="L412" s="4"/>
    </row>
    <row r="413">
      <c r="A413" s="4"/>
      <c r="C413" s="116"/>
      <c r="D413" s="4"/>
      <c r="E413" s="4"/>
      <c r="F413" s="4"/>
      <c r="J413" s="5"/>
      <c r="L413" s="4"/>
    </row>
    <row r="414">
      <c r="A414" s="4"/>
      <c r="C414" s="116"/>
      <c r="D414" s="4"/>
      <c r="E414" s="4"/>
      <c r="F414" s="4"/>
      <c r="J414" s="5"/>
      <c r="L414" s="4"/>
    </row>
    <row r="415">
      <c r="A415" s="4"/>
      <c r="C415" s="116"/>
      <c r="D415" s="4"/>
      <c r="E415" s="4"/>
      <c r="F415" s="4"/>
      <c r="J415" s="5"/>
      <c r="L415" s="4"/>
    </row>
    <row r="416">
      <c r="A416" s="4"/>
      <c r="C416" s="116"/>
      <c r="D416" s="4"/>
      <c r="E416" s="4"/>
      <c r="F416" s="4"/>
      <c r="J416" s="5"/>
      <c r="L416" s="4"/>
    </row>
    <row r="417">
      <c r="A417" s="4"/>
      <c r="C417" s="116"/>
      <c r="D417" s="4"/>
      <c r="E417" s="4"/>
      <c r="F417" s="4"/>
      <c r="J417" s="5"/>
      <c r="L417" s="4"/>
    </row>
    <row r="418">
      <c r="A418" s="4"/>
      <c r="C418" s="116"/>
      <c r="D418" s="4"/>
      <c r="E418" s="4"/>
      <c r="F418" s="4"/>
      <c r="J418" s="5"/>
      <c r="L418" s="4"/>
    </row>
    <row r="419">
      <c r="A419" s="4"/>
      <c r="C419" s="116"/>
      <c r="D419" s="4"/>
      <c r="E419" s="4"/>
      <c r="F419" s="4"/>
      <c r="J419" s="5"/>
      <c r="L419" s="4"/>
    </row>
    <row r="420">
      <c r="A420" s="4"/>
      <c r="C420" s="116"/>
      <c r="D420" s="4"/>
      <c r="E420" s="4"/>
      <c r="F420" s="4"/>
      <c r="J420" s="5"/>
      <c r="L420" s="4"/>
    </row>
    <row r="421">
      <c r="A421" s="4"/>
      <c r="C421" s="116"/>
      <c r="D421" s="4"/>
      <c r="E421" s="4"/>
      <c r="F421" s="4"/>
      <c r="J421" s="5"/>
      <c r="L421" s="4"/>
    </row>
    <row r="422">
      <c r="A422" s="4"/>
      <c r="C422" s="116"/>
      <c r="D422" s="4"/>
      <c r="E422" s="4"/>
      <c r="F422" s="4"/>
      <c r="J422" s="5"/>
      <c r="L422" s="4"/>
    </row>
    <row r="423">
      <c r="A423" s="4"/>
      <c r="C423" s="116"/>
      <c r="D423" s="4"/>
      <c r="E423" s="4"/>
      <c r="F423" s="4"/>
      <c r="J423" s="5"/>
      <c r="L423" s="4"/>
    </row>
    <row r="424">
      <c r="A424" s="4"/>
      <c r="C424" s="116"/>
      <c r="D424" s="4"/>
      <c r="E424" s="4"/>
      <c r="F424" s="4"/>
      <c r="J424" s="5"/>
      <c r="L424" s="4"/>
    </row>
    <row r="425">
      <c r="A425" s="4"/>
      <c r="C425" s="116"/>
      <c r="D425" s="4"/>
      <c r="E425" s="4"/>
      <c r="F425" s="4"/>
      <c r="J425" s="5"/>
      <c r="L425" s="4"/>
    </row>
    <row r="426">
      <c r="A426" s="4"/>
      <c r="C426" s="116"/>
      <c r="D426" s="4"/>
      <c r="E426" s="4"/>
      <c r="F426" s="4"/>
      <c r="J426" s="5"/>
      <c r="L426" s="4"/>
    </row>
    <row r="427">
      <c r="A427" s="4"/>
      <c r="C427" s="116"/>
      <c r="D427" s="4"/>
      <c r="E427" s="4"/>
      <c r="F427" s="4"/>
      <c r="J427" s="5"/>
      <c r="L427" s="4"/>
    </row>
    <row r="428">
      <c r="A428" s="4"/>
      <c r="C428" s="116"/>
      <c r="D428" s="4"/>
      <c r="E428" s="4"/>
      <c r="F428" s="4"/>
      <c r="J428" s="5"/>
      <c r="L428" s="4"/>
    </row>
    <row r="429">
      <c r="A429" s="4"/>
      <c r="C429" s="116"/>
      <c r="D429" s="4"/>
      <c r="E429" s="4"/>
      <c r="F429" s="4"/>
      <c r="J429" s="5"/>
      <c r="L429" s="4"/>
    </row>
    <row r="430">
      <c r="A430" s="4"/>
      <c r="C430" s="116"/>
      <c r="D430" s="4"/>
      <c r="E430" s="4"/>
      <c r="F430" s="4"/>
      <c r="J430" s="5"/>
      <c r="L430" s="4"/>
    </row>
    <row r="431">
      <c r="A431" s="4"/>
      <c r="C431" s="116"/>
      <c r="D431" s="4"/>
      <c r="E431" s="4"/>
      <c r="F431" s="4"/>
      <c r="J431" s="5"/>
      <c r="L431" s="4"/>
    </row>
    <row r="432">
      <c r="A432" s="4"/>
      <c r="C432" s="116"/>
      <c r="D432" s="4"/>
      <c r="E432" s="4"/>
      <c r="F432" s="4"/>
      <c r="J432" s="5"/>
      <c r="L432" s="4"/>
    </row>
    <row r="433">
      <c r="A433" s="4"/>
      <c r="C433" s="116"/>
      <c r="D433" s="4"/>
      <c r="E433" s="4"/>
      <c r="F433" s="4"/>
      <c r="J433" s="5"/>
      <c r="L433" s="4"/>
    </row>
    <row r="434">
      <c r="A434" s="4"/>
      <c r="C434" s="116"/>
      <c r="D434" s="4"/>
      <c r="E434" s="4"/>
      <c r="F434" s="4"/>
      <c r="J434" s="5"/>
      <c r="L434" s="4"/>
    </row>
    <row r="435">
      <c r="A435" s="4"/>
      <c r="C435" s="116"/>
      <c r="D435" s="4"/>
      <c r="E435" s="4"/>
      <c r="F435" s="4"/>
      <c r="J435" s="5"/>
      <c r="L435" s="4"/>
    </row>
    <row r="436">
      <c r="A436" s="4"/>
      <c r="C436" s="116"/>
      <c r="D436" s="4"/>
      <c r="E436" s="4"/>
      <c r="F436" s="4"/>
      <c r="J436" s="5"/>
      <c r="L436" s="4"/>
    </row>
    <row r="437">
      <c r="A437" s="4"/>
      <c r="C437" s="116"/>
      <c r="D437" s="4"/>
      <c r="E437" s="4"/>
      <c r="F437" s="4"/>
      <c r="J437" s="5"/>
      <c r="L437" s="4"/>
    </row>
    <row r="438">
      <c r="A438" s="4"/>
      <c r="C438" s="116"/>
      <c r="D438" s="4"/>
      <c r="E438" s="4"/>
      <c r="F438" s="4"/>
      <c r="J438" s="5"/>
      <c r="L438" s="4"/>
    </row>
    <row r="439">
      <c r="A439" s="4"/>
      <c r="C439" s="116"/>
      <c r="D439" s="4"/>
      <c r="E439" s="4"/>
      <c r="F439" s="4"/>
      <c r="J439" s="5"/>
      <c r="L439" s="4"/>
    </row>
    <row r="440">
      <c r="A440" s="4"/>
      <c r="C440" s="116"/>
      <c r="D440" s="4"/>
      <c r="E440" s="4"/>
      <c r="F440" s="4"/>
      <c r="J440" s="5"/>
      <c r="L440" s="4"/>
    </row>
    <row r="441">
      <c r="A441" s="4"/>
      <c r="C441" s="116"/>
      <c r="D441" s="4"/>
      <c r="E441" s="4"/>
      <c r="F441" s="4"/>
      <c r="J441" s="5"/>
      <c r="L441" s="4"/>
    </row>
    <row r="442">
      <c r="A442" s="4"/>
      <c r="C442" s="116"/>
      <c r="D442" s="4"/>
      <c r="E442" s="4"/>
      <c r="F442" s="4"/>
      <c r="J442" s="5"/>
      <c r="L442" s="4"/>
    </row>
    <row r="443">
      <c r="A443" s="4"/>
      <c r="C443" s="116"/>
      <c r="D443" s="4"/>
      <c r="E443" s="4"/>
      <c r="F443" s="4"/>
      <c r="J443" s="5"/>
      <c r="L443" s="4"/>
    </row>
    <row r="444">
      <c r="A444" s="4"/>
      <c r="C444" s="116"/>
      <c r="D444" s="4"/>
      <c r="E444" s="4"/>
      <c r="F444" s="4"/>
      <c r="J444" s="5"/>
      <c r="L444" s="4"/>
    </row>
    <row r="445">
      <c r="A445" s="4"/>
      <c r="C445" s="116"/>
      <c r="D445" s="4"/>
      <c r="E445" s="4"/>
      <c r="F445" s="4"/>
      <c r="J445" s="5"/>
      <c r="L445" s="4"/>
    </row>
    <row r="446">
      <c r="A446" s="4"/>
      <c r="C446" s="116"/>
      <c r="D446" s="4"/>
      <c r="E446" s="4"/>
      <c r="F446" s="4"/>
      <c r="J446" s="5"/>
      <c r="L446" s="4"/>
    </row>
    <row r="447">
      <c r="A447" s="4"/>
      <c r="C447" s="116"/>
      <c r="D447" s="4"/>
      <c r="E447" s="4"/>
      <c r="F447" s="4"/>
      <c r="J447" s="5"/>
      <c r="L447" s="4"/>
    </row>
    <row r="448">
      <c r="A448" s="4"/>
      <c r="C448" s="116"/>
      <c r="D448" s="4"/>
      <c r="E448" s="4"/>
      <c r="F448" s="4"/>
      <c r="J448" s="5"/>
      <c r="L448" s="4"/>
    </row>
    <row r="449">
      <c r="A449" s="4"/>
      <c r="C449" s="116"/>
      <c r="D449" s="4"/>
      <c r="E449" s="4"/>
      <c r="F449" s="4"/>
      <c r="J449" s="5"/>
      <c r="L449" s="4"/>
    </row>
    <row r="450">
      <c r="A450" s="4"/>
      <c r="C450" s="116"/>
      <c r="D450" s="4"/>
      <c r="E450" s="4"/>
      <c r="F450" s="4"/>
      <c r="J450" s="5"/>
      <c r="L450" s="4"/>
    </row>
    <row r="451">
      <c r="A451" s="4"/>
      <c r="C451" s="116"/>
      <c r="D451" s="4"/>
      <c r="E451" s="4"/>
      <c r="F451" s="4"/>
      <c r="J451" s="5"/>
      <c r="L451" s="4"/>
    </row>
    <row r="452">
      <c r="A452" s="4"/>
      <c r="C452" s="116"/>
      <c r="D452" s="4"/>
      <c r="E452" s="4"/>
      <c r="F452" s="4"/>
      <c r="J452" s="5"/>
      <c r="L452" s="4"/>
    </row>
    <row r="453">
      <c r="A453" s="4"/>
      <c r="C453" s="116"/>
      <c r="D453" s="4"/>
      <c r="E453" s="4"/>
      <c r="F453" s="4"/>
      <c r="J453" s="5"/>
      <c r="L453" s="4"/>
    </row>
    <row r="454">
      <c r="A454" s="4"/>
      <c r="C454" s="116"/>
      <c r="D454" s="4"/>
      <c r="E454" s="4"/>
      <c r="F454" s="4"/>
      <c r="J454" s="5"/>
      <c r="L454" s="4"/>
    </row>
    <row r="455">
      <c r="A455" s="4"/>
      <c r="C455" s="116"/>
      <c r="D455" s="4"/>
      <c r="E455" s="4"/>
      <c r="F455" s="4"/>
      <c r="J455" s="5"/>
      <c r="L455" s="4"/>
    </row>
    <row r="456">
      <c r="A456" s="4"/>
      <c r="C456" s="116"/>
      <c r="D456" s="4"/>
      <c r="E456" s="4"/>
      <c r="F456" s="4"/>
      <c r="J456" s="5"/>
      <c r="L456" s="4"/>
    </row>
    <row r="457">
      <c r="A457" s="4"/>
      <c r="C457" s="116"/>
      <c r="D457" s="4"/>
      <c r="E457" s="4"/>
      <c r="F457" s="4"/>
      <c r="J457" s="5"/>
      <c r="L457" s="4"/>
    </row>
    <row r="458">
      <c r="A458" s="4"/>
      <c r="C458" s="116"/>
      <c r="D458" s="4"/>
      <c r="E458" s="4"/>
      <c r="F458" s="4"/>
      <c r="J458" s="5"/>
      <c r="L458" s="4"/>
    </row>
    <row r="459">
      <c r="A459" s="4"/>
      <c r="C459" s="116"/>
      <c r="D459" s="4"/>
      <c r="E459" s="4"/>
      <c r="F459" s="4"/>
      <c r="J459" s="5"/>
      <c r="L459" s="4"/>
    </row>
    <row r="460">
      <c r="A460" s="4"/>
      <c r="C460" s="116"/>
      <c r="D460" s="4"/>
      <c r="E460" s="4"/>
      <c r="F460" s="4"/>
      <c r="J460" s="5"/>
      <c r="L460" s="4"/>
    </row>
    <row r="461">
      <c r="A461" s="4"/>
      <c r="C461" s="116"/>
      <c r="D461" s="4"/>
      <c r="E461" s="4"/>
      <c r="F461" s="4"/>
      <c r="J461" s="5"/>
      <c r="L461" s="4"/>
    </row>
    <row r="462">
      <c r="A462" s="4"/>
      <c r="C462" s="116"/>
      <c r="D462" s="4"/>
      <c r="E462" s="4"/>
      <c r="F462" s="4"/>
      <c r="J462" s="5"/>
      <c r="L462" s="4"/>
    </row>
    <row r="463">
      <c r="A463" s="4"/>
      <c r="C463" s="116"/>
      <c r="D463" s="4"/>
      <c r="E463" s="4"/>
      <c r="F463" s="4"/>
      <c r="J463" s="5"/>
      <c r="L463" s="4"/>
    </row>
    <row r="464">
      <c r="A464" s="4"/>
      <c r="C464" s="116"/>
      <c r="D464" s="4"/>
      <c r="E464" s="4"/>
      <c r="F464" s="4"/>
      <c r="J464" s="5"/>
      <c r="L464" s="4"/>
    </row>
    <row r="465">
      <c r="A465" s="4"/>
      <c r="C465" s="116"/>
      <c r="D465" s="4"/>
      <c r="E465" s="4"/>
      <c r="F465" s="4"/>
      <c r="J465" s="5"/>
      <c r="L465" s="4"/>
    </row>
    <row r="466">
      <c r="A466" s="4"/>
      <c r="C466" s="116"/>
      <c r="D466" s="4"/>
      <c r="E466" s="4"/>
      <c r="F466" s="4"/>
      <c r="J466" s="5"/>
      <c r="L466" s="4"/>
    </row>
    <row r="467">
      <c r="A467" s="4"/>
      <c r="C467" s="116"/>
      <c r="D467" s="4"/>
      <c r="E467" s="4"/>
      <c r="F467" s="4"/>
      <c r="J467" s="5"/>
      <c r="L467" s="4"/>
    </row>
    <row r="468">
      <c r="A468" s="4"/>
      <c r="C468" s="116"/>
      <c r="D468" s="4"/>
      <c r="E468" s="4"/>
      <c r="F468" s="4"/>
      <c r="J468" s="5"/>
      <c r="L468" s="4"/>
    </row>
    <row r="469">
      <c r="A469" s="4"/>
      <c r="C469" s="116"/>
      <c r="D469" s="4"/>
      <c r="E469" s="4"/>
      <c r="F469" s="4"/>
      <c r="J469" s="5"/>
      <c r="L469" s="4"/>
    </row>
    <row r="470">
      <c r="A470" s="4"/>
      <c r="C470" s="116"/>
      <c r="D470" s="4"/>
      <c r="E470" s="4"/>
      <c r="F470" s="4"/>
      <c r="J470" s="5"/>
      <c r="L470" s="4"/>
    </row>
    <row r="471">
      <c r="A471" s="4"/>
      <c r="C471" s="116"/>
      <c r="D471" s="4"/>
      <c r="E471" s="4"/>
      <c r="F471" s="4"/>
      <c r="J471" s="5"/>
      <c r="L471" s="4"/>
    </row>
    <row r="472">
      <c r="A472" s="4"/>
      <c r="C472" s="116"/>
      <c r="D472" s="4"/>
      <c r="E472" s="4"/>
      <c r="F472" s="4"/>
      <c r="J472" s="5"/>
      <c r="L472" s="4"/>
    </row>
    <row r="473">
      <c r="A473" s="4"/>
      <c r="C473" s="116"/>
      <c r="D473" s="4"/>
      <c r="E473" s="4"/>
      <c r="F473" s="4"/>
      <c r="J473" s="5"/>
      <c r="L473" s="4"/>
    </row>
    <row r="474">
      <c r="A474" s="4"/>
      <c r="C474" s="116"/>
      <c r="D474" s="4"/>
      <c r="E474" s="4"/>
      <c r="F474" s="4"/>
      <c r="J474" s="5"/>
      <c r="L474" s="4"/>
    </row>
    <row r="475">
      <c r="A475" s="4"/>
      <c r="C475" s="116"/>
      <c r="D475" s="4"/>
      <c r="E475" s="4"/>
      <c r="F475" s="4"/>
      <c r="J475" s="5"/>
      <c r="L475" s="4"/>
    </row>
    <row r="476">
      <c r="A476" s="4"/>
      <c r="C476" s="116"/>
      <c r="D476" s="4"/>
      <c r="E476" s="4"/>
      <c r="F476" s="4"/>
      <c r="J476" s="5"/>
      <c r="L476" s="4"/>
    </row>
    <row r="477">
      <c r="A477" s="4"/>
      <c r="C477" s="116"/>
      <c r="D477" s="4"/>
      <c r="E477" s="4"/>
      <c r="F477" s="4"/>
      <c r="J477" s="5"/>
      <c r="L477" s="4"/>
    </row>
    <row r="478">
      <c r="A478" s="4"/>
      <c r="C478" s="116"/>
      <c r="D478" s="4"/>
      <c r="E478" s="4"/>
      <c r="F478" s="4"/>
      <c r="J478" s="5"/>
      <c r="L478" s="4"/>
    </row>
    <row r="479">
      <c r="A479" s="4"/>
      <c r="C479" s="116"/>
      <c r="D479" s="4"/>
      <c r="E479" s="4"/>
      <c r="F479" s="4"/>
      <c r="J479" s="5"/>
      <c r="L479" s="4"/>
    </row>
    <row r="480">
      <c r="A480" s="4"/>
      <c r="C480" s="116"/>
      <c r="D480" s="4"/>
      <c r="E480" s="4"/>
      <c r="F480" s="4"/>
      <c r="J480" s="5"/>
      <c r="L480" s="4"/>
    </row>
    <row r="481">
      <c r="A481" s="4"/>
      <c r="C481" s="116"/>
      <c r="D481" s="4"/>
      <c r="E481" s="4"/>
      <c r="F481" s="4"/>
      <c r="J481" s="5"/>
      <c r="L481" s="4"/>
    </row>
    <row r="482">
      <c r="A482" s="4"/>
      <c r="C482" s="116"/>
      <c r="D482" s="4"/>
      <c r="E482" s="4"/>
      <c r="F482" s="4"/>
      <c r="J482" s="5"/>
      <c r="L482" s="4"/>
    </row>
    <row r="483">
      <c r="A483" s="4"/>
      <c r="C483" s="116"/>
      <c r="D483" s="4"/>
      <c r="E483" s="4"/>
      <c r="F483" s="4"/>
      <c r="J483" s="5"/>
      <c r="L483" s="4"/>
    </row>
    <row r="484">
      <c r="A484" s="4"/>
      <c r="C484" s="116"/>
      <c r="D484" s="4"/>
      <c r="E484" s="4"/>
      <c r="F484" s="4"/>
      <c r="J484" s="5"/>
      <c r="L484" s="4"/>
    </row>
    <row r="485">
      <c r="A485" s="4"/>
      <c r="C485" s="116"/>
      <c r="D485" s="4"/>
      <c r="E485" s="4"/>
      <c r="F485" s="4"/>
      <c r="J485" s="5"/>
      <c r="L485" s="4"/>
    </row>
    <row r="486">
      <c r="A486" s="4"/>
      <c r="C486" s="116"/>
      <c r="D486" s="4"/>
      <c r="E486" s="4"/>
      <c r="F486" s="4"/>
      <c r="J486" s="5"/>
      <c r="L486" s="4"/>
    </row>
    <row r="487">
      <c r="A487" s="4"/>
      <c r="C487" s="116"/>
      <c r="D487" s="4"/>
      <c r="E487" s="4"/>
      <c r="F487" s="4"/>
      <c r="J487" s="5"/>
      <c r="L487" s="4"/>
    </row>
    <row r="488">
      <c r="A488" s="4"/>
      <c r="C488" s="116"/>
      <c r="D488" s="4"/>
      <c r="E488" s="4"/>
      <c r="F488" s="4"/>
      <c r="J488" s="5"/>
      <c r="L488" s="4"/>
    </row>
    <row r="489">
      <c r="A489" s="4"/>
      <c r="C489" s="116"/>
      <c r="D489" s="4"/>
      <c r="E489" s="4"/>
      <c r="F489" s="4"/>
      <c r="J489" s="5"/>
      <c r="L489" s="4"/>
    </row>
    <row r="490">
      <c r="A490" s="4"/>
      <c r="C490" s="116"/>
      <c r="D490" s="4"/>
      <c r="E490" s="4"/>
      <c r="F490" s="4"/>
      <c r="J490" s="5"/>
      <c r="L490" s="4"/>
    </row>
    <row r="491">
      <c r="A491" s="4"/>
      <c r="C491" s="116"/>
      <c r="D491" s="4"/>
      <c r="E491" s="4"/>
      <c r="F491" s="4"/>
      <c r="J491" s="5"/>
      <c r="L491" s="4"/>
    </row>
    <row r="492">
      <c r="A492" s="4"/>
      <c r="C492" s="116"/>
      <c r="D492" s="4"/>
      <c r="E492" s="4"/>
      <c r="F492" s="4"/>
      <c r="J492" s="5"/>
      <c r="L492" s="4"/>
    </row>
    <row r="493">
      <c r="A493" s="4"/>
      <c r="C493" s="116"/>
      <c r="D493" s="4"/>
      <c r="E493" s="4"/>
      <c r="F493" s="4"/>
      <c r="J493" s="5"/>
      <c r="L493" s="4"/>
    </row>
    <row r="494">
      <c r="A494" s="4"/>
      <c r="C494" s="116"/>
      <c r="D494" s="4"/>
      <c r="E494" s="4"/>
      <c r="F494" s="4"/>
      <c r="J494" s="5"/>
      <c r="L494" s="4"/>
    </row>
    <row r="495">
      <c r="A495" s="4"/>
      <c r="C495" s="116"/>
      <c r="D495" s="4"/>
      <c r="E495" s="4"/>
      <c r="F495" s="4"/>
      <c r="J495" s="5"/>
      <c r="L495" s="4"/>
    </row>
    <row r="496">
      <c r="A496" s="4"/>
      <c r="C496" s="116"/>
      <c r="D496" s="4"/>
      <c r="E496" s="4"/>
      <c r="F496" s="4"/>
      <c r="J496" s="5"/>
      <c r="L496" s="4"/>
    </row>
    <row r="497">
      <c r="A497" s="4"/>
      <c r="C497" s="116"/>
      <c r="D497" s="4"/>
      <c r="E497" s="4"/>
      <c r="F497" s="4"/>
      <c r="J497" s="5"/>
      <c r="L497" s="4"/>
    </row>
    <row r="498">
      <c r="A498" s="4"/>
      <c r="C498" s="116"/>
      <c r="D498" s="4"/>
      <c r="E498" s="4"/>
      <c r="F498" s="4"/>
      <c r="J498" s="5"/>
      <c r="L498" s="4"/>
    </row>
    <row r="499">
      <c r="A499" s="4"/>
      <c r="C499" s="116"/>
      <c r="D499" s="4"/>
      <c r="E499" s="4"/>
      <c r="F499" s="4"/>
      <c r="J499" s="5"/>
      <c r="L499" s="4"/>
    </row>
    <row r="500">
      <c r="A500" s="4"/>
      <c r="C500" s="116"/>
      <c r="D500" s="4"/>
      <c r="E500" s="4"/>
      <c r="F500" s="4"/>
      <c r="J500" s="5"/>
      <c r="L500" s="4"/>
    </row>
    <row r="501">
      <c r="A501" s="4"/>
      <c r="C501" s="116"/>
      <c r="D501" s="4"/>
      <c r="E501" s="4"/>
      <c r="F501" s="4"/>
      <c r="J501" s="5"/>
      <c r="L501" s="4"/>
    </row>
    <row r="502">
      <c r="A502" s="4"/>
      <c r="C502" s="116"/>
      <c r="D502" s="4"/>
      <c r="E502" s="4"/>
      <c r="F502" s="4"/>
      <c r="J502" s="5"/>
      <c r="L502" s="4"/>
    </row>
    <row r="503">
      <c r="A503" s="4"/>
      <c r="C503" s="116"/>
      <c r="D503" s="4"/>
      <c r="E503" s="4"/>
      <c r="F503" s="4"/>
      <c r="J503" s="5"/>
      <c r="L503" s="4"/>
    </row>
    <row r="504">
      <c r="A504" s="4"/>
      <c r="C504" s="116"/>
      <c r="D504" s="4"/>
      <c r="E504" s="4"/>
      <c r="F504" s="4"/>
      <c r="J504" s="5"/>
      <c r="L504" s="4"/>
    </row>
    <row r="505">
      <c r="A505" s="4"/>
      <c r="C505" s="116"/>
      <c r="D505" s="4"/>
      <c r="E505" s="4"/>
      <c r="F505" s="4"/>
      <c r="J505" s="5"/>
      <c r="L505" s="4"/>
    </row>
    <row r="506">
      <c r="A506" s="4"/>
      <c r="C506" s="116"/>
      <c r="D506" s="4"/>
      <c r="E506" s="4"/>
      <c r="F506" s="4"/>
      <c r="J506" s="5"/>
      <c r="L506" s="4"/>
    </row>
    <row r="507">
      <c r="A507" s="4"/>
      <c r="C507" s="116"/>
      <c r="D507" s="4"/>
      <c r="E507" s="4"/>
      <c r="F507" s="4"/>
      <c r="J507" s="5"/>
      <c r="L507" s="4"/>
    </row>
    <row r="508">
      <c r="A508" s="4"/>
      <c r="C508" s="116"/>
      <c r="D508" s="4"/>
      <c r="E508" s="4"/>
      <c r="F508" s="4"/>
      <c r="J508" s="5"/>
      <c r="L508" s="4"/>
    </row>
    <row r="509">
      <c r="A509" s="4"/>
      <c r="C509" s="116"/>
      <c r="D509" s="4"/>
      <c r="E509" s="4"/>
      <c r="F509" s="4"/>
      <c r="J509" s="5"/>
      <c r="L509" s="4"/>
    </row>
    <row r="510">
      <c r="A510" s="4"/>
      <c r="C510" s="116"/>
      <c r="D510" s="4"/>
      <c r="E510" s="4"/>
      <c r="F510" s="4"/>
      <c r="J510" s="5"/>
      <c r="L510" s="4"/>
    </row>
    <row r="511">
      <c r="A511" s="4"/>
      <c r="C511" s="116"/>
      <c r="D511" s="4"/>
      <c r="E511" s="4"/>
      <c r="F511" s="4"/>
      <c r="J511" s="5"/>
      <c r="L511" s="4"/>
    </row>
    <row r="512">
      <c r="A512" s="4"/>
      <c r="C512" s="116"/>
      <c r="D512" s="4"/>
      <c r="E512" s="4"/>
      <c r="F512" s="4"/>
      <c r="J512" s="5"/>
      <c r="L512" s="4"/>
    </row>
    <row r="513">
      <c r="A513" s="4"/>
      <c r="C513" s="116"/>
      <c r="D513" s="4"/>
      <c r="E513" s="4"/>
      <c r="F513" s="4"/>
      <c r="J513" s="5"/>
      <c r="L513" s="4"/>
    </row>
    <row r="514">
      <c r="A514" s="4"/>
      <c r="C514" s="116"/>
      <c r="D514" s="4"/>
      <c r="E514" s="4"/>
      <c r="F514" s="4"/>
      <c r="J514" s="5"/>
      <c r="L514" s="4"/>
    </row>
    <row r="515">
      <c r="A515" s="4"/>
      <c r="C515" s="116"/>
      <c r="D515" s="4"/>
      <c r="E515" s="4"/>
      <c r="F515" s="4"/>
      <c r="J515" s="5"/>
      <c r="L515" s="4"/>
    </row>
    <row r="516">
      <c r="A516" s="4"/>
      <c r="C516" s="116"/>
      <c r="D516" s="4"/>
      <c r="E516" s="4"/>
      <c r="F516" s="4"/>
      <c r="J516" s="5"/>
      <c r="L516" s="4"/>
    </row>
    <row r="517">
      <c r="A517" s="4"/>
      <c r="C517" s="116"/>
      <c r="D517" s="4"/>
      <c r="E517" s="4"/>
      <c r="F517" s="4"/>
      <c r="J517" s="5"/>
      <c r="L517" s="4"/>
    </row>
    <row r="518">
      <c r="A518" s="4"/>
      <c r="C518" s="116"/>
      <c r="D518" s="4"/>
      <c r="E518" s="4"/>
      <c r="F518" s="4"/>
      <c r="J518" s="5"/>
      <c r="L518" s="4"/>
    </row>
    <row r="519">
      <c r="A519" s="4"/>
      <c r="C519" s="116"/>
      <c r="D519" s="4"/>
      <c r="E519" s="4"/>
      <c r="F519" s="4"/>
      <c r="J519" s="5"/>
      <c r="L519" s="4"/>
    </row>
    <row r="520">
      <c r="A520" s="4"/>
      <c r="C520" s="116"/>
      <c r="D520" s="4"/>
      <c r="E520" s="4"/>
      <c r="F520" s="4"/>
      <c r="J520" s="5"/>
      <c r="L520" s="4"/>
    </row>
    <row r="521">
      <c r="A521" s="4"/>
      <c r="C521" s="116"/>
      <c r="D521" s="4"/>
      <c r="E521" s="4"/>
      <c r="F521" s="4"/>
      <c r="J521" s="5"/>
      <c r="L521" s="4"/>
    </row>
    <row r="522">
      <c r="A522" s="4"/>
      <c r="C522" s="116"/>
      <c r="D522" s="4"/>
      <c r="E522" s="4"/>
      <c r="F522" s="4"/>
      <c r="J522" s="5"/>
      <c r="L522" s="4"/>
    </row>
    <row r="523">
      <c r="A523" s="4"/>
      <c r="C523" s="116"/>
      <c r="D523" s="4"/>
      <c r="E523" s="4"/>
      <c r="F523" s="4"/>
      <c r="J523" s="5"/>
      <c r="L523" s="4"/>
    </row>
    <row r="524">
      <c r="A524" s="4"/>
      <c r="C524" s="116"/>
      <c r="D524" s="4"/>
      <c r="E524" s="4"/>
      <c r="F524" s="4"/>
      <c r="J524" s="5"/>
      <c r="L524" s="4"/>
    </row>
    <row r="525">
      <c r="A525" s="4"/>
      <c r="C525" s="116"/>
      <c r="D525" s="4"/>
      <c r="E525" s="4"/>
      <c r="F525" s="4"/>
      <c r="J525" s="5"/>
      <c r="L525" s="4"/>
    </row>
    <row r="526">
      <c r="A526" s="4"/>
      <c r="C526" s="116"/>
      <c r="D526" s="4"/>
      <c r="E526" s="4"/>
      <c r="F526" s="4"/>
      <c r="J526" s="5"/>
      <c r="L526" s="4"/>
    </row>
    <row r="527">
      <c r="A527" s="4"/>
      <c r="C527" s="116"/>
      <c r="D527" s="4"/>
      <c r="E527" s="4"/>
      <c r="F527" s="4"/>
      <c r="J527" s="5"/>
      <c r="L527" s="4"/>
    </row>
    <row r="528">
      <c r="A528" s="4"/>
      <c r="C528" s="116"/>
      <c r="D528" s="4"/>
      <c r="E528" s="4"/>
      <c r="F528" s="4"/>
      <c r="J528" s="5"/>
      <c r="L528" s="4"/>
    </row>
    <row r="529">
      <c r="A529" s="4"/>
      <c r="C529" s="116"/>
      <c r="D529" s="4"/>
      <c r="E529" s="4"/>
      <c r="F529" s="4"/>
      <c r="J529" s="5"/>
      <c r="L529" s="4"/>
    </row>
    <row r="530">
      <c r="A530" s="4"/>
      <c r="C530" s="116"/>
      <c r="D530" s="4"/>
      <c r="E530" s="4"/>
      <c r="F530" s="4"/>
      <c r="J530" s="5"/>
      <c r="L530" s="4"/>
    </row>
    <row r="531">
      <c r="A531" s="4"/>
      <c r="C531" s="116"/>
      <c r="D531" s="4"/>
      <c r="E531" s="4"/>
      <c r="F531" s="4"/>
      <c r="J531" s="5"/>
      <c r="L531" s="4"/>
    </row>
    <row r="532">
      <c r="A532" s="4"/>
      <c r="C532" s="116"/>
      <c r="D532" s="4"/>
      <c r="E532" s="4"/>
      <c r="F532" s="4"/>
      <c r="J532" s="5"/>
      <c r="L532" s="4"/>
    </row>
    <row r="533">
      <c r="A533" s="4"/>
      <c r="C533" s="116"/>
      <c r="D533" s="4"/>
      <c r="E533" s="4"/>
      <c r="F533" s="4"/>
      <c r="J533" s="5"/>
      <c r="L533" s="4"/>
    </row>
    <row r="534">
      <c r="A534" s="4"/>
      <c r="C534" s="116"/>
      <c r="D534" s="4"/>
      <c r="E534" s="4"/>
      <c r="F534" s="4"/>
      <c r="J534" s="5"/>
      <c r="L534" s="4"/>
    </row>
    <row r="535">
      <c r="A535" s="4"/>
      <c r="C535" s="116"/>
      <c r="D535" s="4"/>
      <c r="E535" s="4"/>
      <c r="F535" s="4"/>
      <c r="J535" s="5"/>
      <c r="L535" s="4"/>
    </row>
    <row r="536">
      <c r="A536" s="4"/>
      <c r="C536" s="116"/>
      <c r="D536" s="4"/>
      <c r="E536" s="4"/>
      <c r="F536" s="4"/>
      <c r="J536" s="5"/>
      <c r="L536" s="4"/>
    </row>
    <row r="537">
      <c r="A537" s="4"/>
      <c r="C537" s="116"/>
      <c r="D537" s="4"/>
      <c r="E537" s="4"/>
      <c r="F537" s="4"/>
      <c r="J537" s="5"/>
      <c r="L537" s="4"/>
    </row>
    <row r="538">
      <c r="A538" s="4"/>
      <c r="C538" s="116"/>
      <c r="D538" s="4"/>
      <c r="E538" s="4"/>
      <c r="F538" s="4"/>
      <c r="J538" s="5"/>
      <c r="L538" s="4"/>
    </row>
    <row r="539">
      <c r="A539" s="4"/>
      <c r="C539" s="116"/>
      <c r="D539" s="4"/>
      <c r="E539" s="4"/>
      <c r="F539" s="4"/>
      <c r="J539" s="5"/>
      <c r="L539" s="4"/>
    </row>
    <row r="540">
      <c r="A540" s="4"/>
      <c r="C540" s="116"/>
      <c r="D540" s="4"/>
      <c r="E540" s="4"/>
      <c r="F540" s="4"/>
      <c r="J540" s="5"/>
      <c r="L540" s="4"/>
    </row>
    <row r="541">
      <c r="A541" s="4"/>
      <c r="C541" s="116"/>
      <c r="D541" s="4"/>
      <c r="E541" s="4"/>
      <c r="F541" s="4"/>
      <c r="J541" s="5"/>
      <c r="L541" s="4"/>
    </row>
    <row r="542">
      <c r="A542" s="4"/>
      <c r="C542" s="116"/>
      <c r="D542" s="4"/>
      <c r="E542" s="4"/>
      <c r="F542" s="4"/>
      <c r="J542" s="5"/>
      <c r="L542" s="4"/>
    </row>
    <row r="543">
      <c r="A543" s="4"/>
      <c r="C543" s="116"/>
      <c r="D543" s="4"/>
      <c r="E543" s="4"/>
      <c r="F543" s="4"/>
      <c r="J543" s="5"/>
      <c r="L543" s="4"/>
    </row>
    <row r="544">
      <c r="A544" s="4"/>
      <c r="C544" s="116"/>
      <c r="D544" s="4"/>
      <c r="E544" s="4"/>
      <c r="F544" s="4"/>
      <c r="J544" s="5"/>
      <c r="L544" s="4"/>
    </row>
    <row r="545">
      <c r="A545" s="4"/>
      <c r="C545" s="116"/>
      <c r="D545" s="4"/>
      <c r="E545" s="4"/>
      <c r="F545" s="4"/>
      <c r="J545" s="5"/>
      <c r="L545" s="4"/>
    </row>
    <row r="546">
      <c r="A546" s="4"/>
      <c r="C546" s="116"/>
      <c r="D546" s="4"/>
      <c r="E546" s="4"/>
      <c r="F546" s="4"/>
      <c r="J546" s="5"/>
      <c r="L546" s="4"/>
    </row>
    <row r="547">
      <c r="A547" s="4"/>
      <c r="C547" s="116"/>
      <c r="D547" s="4"/>
      <c r="E547" s="4"/>
      <c r="F547" s="4"/>
      <c r="J547" s="5"/>
      <c r="L547" s="4"/>
    </row>
    <row r="548">
      <c r="A548" s="4"/>
      <c r="C548" s="116"/>
      <c r="D548" s="4"/>
      <c r="E548" s="4"/>
      <c r="F548" s="4"/>
      <c r="J548" s="5"/>
      <c r="L548" s="4"/>
    </row>
    <row r="549">
      <c r="A549" s="4"/>
      <c r="C549" s="116"/>
      <c r="D549" s="4"/>
      <c r="E549" s="4"/>
      <c r="F549" s="4"/>
      <c r="J549" s="5"/>
      <c r="L549" s="4"/>
    </row>
    <row r="550">
      <c r="A550" s="4"/>
      <c r="C550" s="116"/>
      <c r="D550" s="4"/>
      <c r="E550" s="4"/>
      <c r="F550" s="4"/>
      <c r="J550" s="5"/>
      <c r="L550" s="4"/>
    </row>
    <row r="551">
      <c r="A551" s="4"/>
      <c r="C551" s="116"/>
      <c r="D551" s="4"/>
      <c r="E551" s="4"/>
      <c r="F551" s="4"/>
      <c r="J551" s="5"/>
      <c r="L551" s="4"/>
    </row>
    <row r="552">
      <c r="A552" s="4"/>
      <c r="C552" s="116"/>
      <c r="D552" s="4"/>
      <c r="E552" s="4"/>
      <c r="F552" s="4"/>
      <c r="J552" s="5"/>
      <c r="L552" s="4"/>
    </row>
    <row r="553">
      <c r="A553" s="4"/>
      <c r="C553" s="116"/>
      <c r="D553" s="4"/>
      <c r="E553" s="4"/>
      <c r="F553" s="4"/>
      <c r="J553" s="5"/>
      <c r="L553" s="4"/>
    </row>
    <row r="554">
      <c r="A554" s="4"/>
      <c r="C554" s="116"/>
      <c r="D554" s="4"/>
      <c r="E554" s="4"/>
      <c r="F554" s="4"/>
      <c r="J554" s="5"/>
      <c r="L554" s="4"/>
    </row>
    <row r="555">
      <c r="A555" s="4"/>
      <c r="C555" s="116"/>
      <c r="D555" s="4"/>
      <c r="E555" s="4"/>
      <c r="F555" s="4"/>
      <c r="J555" s="5"/>
      <c r="L555" s="4"/>
    </row>
    <row r="556">
      <c r="A556" s="4"/>
      <c r="C556" s="116"/>
      <c r="D556" s="4"/>
      <c r="E556" s="4"/>
      <c r="F556" s="4"/>
      <c r="J556" s="5"/>
      <c r="L556" s="4"/>
    </row>
    <row r="557">
      <c r="A557" s="4"/>
      <c r="C557" s="116"/>
      <c r="D557" s="4"/>
      <c r="E557" s="4"/>
      <c r="F557" s="4"/>
      <c r="J557" s="5"/>
      <c r="L557" s="4"/>
    </row>
    <row r="558">
      <c r="A558" s="4"/>
      <c r="C558" s="116"/>
      <c r="D558" s="4"/>
      <c r="E558" s="4"/>
      <c r="F558" s="4"/>
      <c r="J558" s="5"/>
      <c r="L558" s="4"/>
    </row>
    <row r="559">
      <c r="A559" s="4"/>
      <c r="C559" s="116"/>
      <c r="D559" s="4"/>
      <c r="E559" s="4"/>
      <c r="F559" s="4"/>
      <c r="J559" s="5"/>
      <c r="L559" s="4"/>
    </row>
    <row r="560">
      <c r="A560" s="4"/>
      <c r="C560" s="116"/>
      <c r="D560" s="4"/>
      <c r="E560" s="4"/>
      <c r="F560" s="4"/>
      <c r="J560" s="5"/>
      <c r="L560" s="4"/>
    </row>
    <row r="561">
      <c r="A561" s="4"/>
      <c r="C561" s="116"/>
      <c r="D561" s="4"/>
      <c r="E561" s="4"/>
      <c r="F561" s="4"/>
      <c r="J561" s="5"/>
      <c r="L561" s="4"/>
    </row>
    <row r="562">
      <c r="A562" s="4"/>
      <c r="C562" s="116"/>
      <c r="D562" s="4"/>
      <c r="E562" s="4"/>
      <c r="F562" s="4"/>
      <c r="J562" s="5"/>
      <c r="L562" s="4"/>
    </row>
    <row r="563">
      <c r="A563" s="4"/>
      <c r="C563" s="116"/>
      <c r="D563" s="4"/>
      <c r="E563" s="4"/>
      <c r="F563" s="4"/>
      <c r="J563" s="5"/>
      <c r="L563" s="4"/>
    </row>
    <row r="564">
      <c r="A564" s="4"/>
      <c r="C564" s="116"/>
      <c r="D564" s="4"/>
      <c r="E564" s="4"/>
      <c r="F564" s="4"/>
      <c r="J564" s="5"/>
      <c r="L564" s="4"/>
    </row>
    <row r="565">
      <c r="A565" s="4"/>
      <c r="C565" s="116"/>
      <c r="D565" s="4"/>
      <c r="E565" s="4"/>
      <c r="F565" s="4"/>
      <c r="J565" s="5"/>
      <c r="L565" s="4"/>
    </row>
    <row r="566">
      <c r="A566" s="4"/>
      <c r="C566" s="116"/>
      <c r="D566" s="4"/>
      <c r="E566" s="4"/>
      <c r="F566" s="4"/>
      <c r="J566" s="5"/>
      <c r="L566" s="4"/>
    </row>
    <row r="567">
      <c r="A567" s="4"/>
      <c r="C567" s="116"/>
      <c r="D567" s="4"/>
      <c r="E567" s="4"/>
      <c r="F567" s="4"/>
      <c r="J567" s="5"/>
      <c r="L567" s="4"/>
    </row>
    <row r="568">
      <c r="A568" s="4"/>
      <c r="C568" s="116"/>
      <c r="D568" s="4"/>
      <c r="E568" s="4"/>
      <c r="F568" s="4"/>
      <c r="J568" s="5"/>
      <c r="L568" s="4"/>
    </row>
    <row r="569">
      <c r="A569" s="4"/>
      <c r="C569" s="116"/>
      <c r="D569" s="4"/>
      <c r="E569" s="4"/>
      <c r="F569" s="4"/>
      <c r="J569" s="5"/>
      <c r="L569" s="4"/>
    </row>
    <row r="570">
      <c r="A570" s="4"/>
      <c r="C570" s="116"/>
      <c r="D570" s="4"/>
      <c r="E570" s="4"/>
      <c r="F570" s="4"/>
      <c r="J570" s="5"/>
      <c r="L570" s="4"/>
    </row>
    <row r="571">
      <c r="A571" s="4"/>
      <c r="C571" s="116"/>
      <c r="D571" s="4"/>
      <c r="E571" s="4"/>
      <c r="F571" s="4"/>
      <c r="J571" s="5"/>
      <c r="L571" s="4"/>
    </row>
    <row r="572">
      <c r="A572" s="4"/>
      <c r="C572" s="116"/>
      <c r="D572" s="4"/>
      <c r="E572" s="4"/>
      <c r="F572" s="4"/>
      <c r="J572" s="5"/>
      <c r="L572" s="4"/>
    </row>
    <row r="573">
      <c r="A573" s="4"/>
      <c r="C573" s="116"/>
      <c r="D573" s="4"/>
      <c r="E573" s="4"/>
      <c r="F573" s="4"/>
      <c r="J573" s="5"/>
      <c r="L573" s="4"/>
    </row>
    <row r="574">
      <c r="A574" s="4"/>
      <c r="C574" s="116"/>
      <c r="D574" s="4"/>
      <c r="E574" s="4"/>
      <c r="F574" s="4"/>
      <c r="J574" s="5"/>
      <c r="L574" s="4"/>
    </row>
    <row r="575">
      <c r="A575" s="4"/>
      <c r="C575" s="116"/>
      <c r="D575" s="4"/>
      <c r="E575" s="4"/>
      <c r="F575" s="4"/>
      <c r="J575" s="5"/>
      <c r="L575" s="4"/>
    </row>
    <row r="576">
      <c r="A576" s="4"/>
      <c r="C576" s="116"/>
      <c r="D576" s="4"/>
      <c r="E576" s="4"/>
      <c r="F576" s="4"/>
      <c r="J576" s="5"/>
      <c r="L576" s="4"/>
    </row>
    <row r="577">
      <c r="A577" s="4"/>
      <c r="C577" s="116"/>
      <c r="D577" s="4"/>
      <c r="E577" s="4"/>
      <c r="F577" s="4"/>
      <c r="J577" s="5"/>
      <c r="L577" s="4"/>
    </row>
    <row r="578">
      <c r="A578" s="4"/>
      <c r="C578" s="116"/>
      <c r="D578" s="4"/>
      <c r="E578" s="4"/>
      <c r="F578" s="4"/>
      <c r="J578" s="5"/>
      <c r="L578" s="4"/>
    </row>
    <row r="579">
      <c r="A579" s="4"/>
      <c r="C579" s="116"/>
      <c r="D579" s="4"/>
      <c r="E579" s="4"/>
      <c r="F579" s="4"/>
      <c r="J579" s="5"/>
      <c r="L579" s="4"/>
    </row>
    <row r="580">
      <c r="A580" s="4"/>
      <c r="C580" s="116"/>
      <c r="D580" s="4"/>
      <c r="E580" s="4"/>
      <c r="F580" s="4"/>
      <c r="J580" s="5"/>
      <c r="L580" s="4"/>
    </row>
    <row r="581">
      <c r="A581" s="4"/>
      <c r="C581" s="116"/>
      <c r="D581" s="4"/>
      <c r="E581" s="4"/>
      <c r="F581" s="4"/>
      <c r="J581" s="5"/>
      <c r="L581" s="4"/>
    </row>
    <row r="582">
      <c r="A582" s="4"/>
      <c r="C582" s="116"/>
      <c r="D582" s="4"/>
      <c r="E582" s="4"/>
      <c r="F582" s="4"/>
      <c r="J582" s="5"/>
      <c r="L582" s="4"/>
    </row>
    <row r="583">
      <c r="A583" s="4"/>
      <c r="C583" s="116"/>
      <c r="D583" s="4"/>
      <c r="E583" s="4"/>
      <c r="F583" s="4"/>
      <c r="J583" s="5"/>
      <c r="L583" s="4"/>
    </row>
    <row r="584">
      <c r="A584" s="4"/>
      <c r="C584" s="116"/>
      <c r="D584" s="4"/>
      <c r="E584" s="4"/>
      <c r="F584" s="4"/>
      <c r="J584" s="5"/>
      <c r="L584" s="4"/>
    </row>
    <row r="585">
      <c r="A585" s="4"/>
      <c r="C585" s="116"/>
      <c r="D585" s="4"/>
      <c r="E585" s="4"/>
      <c r="F585" s="4"/>
      <c r="J585" s="5"/>
      <c r="L585" s="4"/>
    </row>
    <row r="586">
      <c r="A586" s="4"/>
      <c r="C586" s="116"/>
      <c r="D586" s="4"/>
      <c r="E586" s="4"/>
      <c r="F586" s="4"/>
      <c r="J586" s="5"/>
      <c r="L586" s="4"/>
    </row>
    <row r="587">
      <c r="A587" s="4"/>
      <c r="C587" s="116"/>
      <c r="D587" s="4"/>
      <c r="E587" s="4"/>
      <c r="F587" s="4"/>
      <c r="J587" s="5"/>
      <c r="L587" s="4"/>
    </row>
    <row r="588">
      <c r="A588" s="4"/>
      <c r="C588" s="116"/>
      <c r="D588" s="4"/>
      <c r="E588" s="4"/>
      <c r="F588" s="4"/>
      <c r="J588" s="5"/>
      <c r="L588" s="4"/>
    </row>
    <row r="589">
      <c r="A589" s="4"/>
      <c r="C589" s="116"/>
      <c r="D589" s="4"/>
      <c r="E589" s="4"/>
      <c r="F589" s="4"/>
      <c r="J589" s="5"/>
      <c r="L589" s="4"/>
    </row>
    <row r="590">
      <c r="A590" s="4"/>
      <c r="C590" s="116"/>
      <c r="D590" s="4"/>
      <c r="E590" s="4"/>
      <c r="F590" s="4"/>
      <c r="J590" s="5"/>
      <c r="L590" s="4"/>
    </row>
    <row r="591">
      <c r="A591" s="4"/>
      <c r="C591" s="116"/>
      <c r="D591" s="4"/>
      <c r="E591" s="4"/>
      <c r="F591" s="4"/>
      <c r="J591" s="5"/>
      <c r="L591" s="4"/>
    </row>
    <row r="592">
      <c r="A592" s="4"/>
      <c r="C592" s="116"/>
      <c r="D592" s="4"/>
      <c r="E592" s="4"/>
      <c r="F592" s="4"/>
      <c r="J592" s="5"/>
      <c r="L592" s="4"/>
    </row>
    <row r="593">
      <c r="A593" s="4"/>
      <c r="C593" s="116"/>
      <c r="D593" s="4"/>
      <c r="E593" s="4"/>
      <c r="F593" s="4"/>
      <c r="J593" s="5"/>
      <c r="L593" s="4"/>
    </row>
    <row r="594">
      <c r="A594" s="4"/>
      <c r="C594" s="116"/>
      <c r="D594" s="4"/>
      <c r="E594" s="4"/>
      <c r="F594" s="4"/>
      <c r="J594" s="5"/>
      <c r="L594" s="4"/>
    </row>
    <row r="595">
      <c r="A595" s="4"/>
      <c r="C595" s="116"/>
      <c r="D595" s="4"/>
      <c r="E595" s="4"/>
      <c r="F595" s="4"/>
      <c r="J595" s="5"/>
      <c r="L595" s="4"/>
    </row>
    <row r="596">
      <c r="A596" s="4"/>
      <c r="C596" s="116"/>
      <c r="D596" s="4"/>
      <c r="E596" s="4"/>
      <c r="F596" s="4"/>
      <c r="J596" s="5"/>
      <c r="L596" s="4"/>
    </row>
    <row r="597">
      <c r="A597" s="4"/>
      <c r="C597" s="116"/>
      <c r="D597" s="4"/>
      <c r="E597" s="4"/>
      <c r="F597" s="4"/>
      <c r="J597" s="5"/>
      <c r="L597" s="4"/>
    </row>
    <row r="598">
      <c r="A598" s="4"/>
      <c r="C598" s="116"/>
      <c r="D598" s="4"/>
      <c r="E598" s="4"/>
      <c r="F598" s="4"/>
      <c r="J598" s="5"/>
      <c r="L598" s="4"/>
    </row>
    <row r="599">
      <c r="A599" s="4"/>
      <c r="C599" s="116"/>
      <c r="D599" s="4"/>
      <c r="E599" s="4"/>
      <c r="F599" s="4"/>
      <c r="J599" s="5"/>
      <c r="L599" s="4"/>
    </row>
    <row r="600">
      <c r="A600" s="4"/>
      <c r="C600" s="116"/>
      <c r="D600" s="4"/>
      <c r="E600" s="4"/>
      <c r="F600" s="4"/>
      <c r="J600" s="5"/>
      <c r="L600" s="4"/>
    </row>
    <row r="601">
      <c r="A601" s="4"/>
      <c r="C601" s="116"/>
      <c r="D601" s="4"/>
      <c r="E601" s="4"/>
      <c r="F601" s="4"/>
      <c r="J601" s="5"/>
      <c r="L601" s="4"/>
    </row>
    <row r="602">
      <c r="A602" s="4"/>
      <c r="C602" s="116"/>
      <c r="D602" s="4"/>
      <c r="E602" s="4"/>
      <c r="F602" s="4"/>
      <c r="J602" s="5"/>
      <c r="L602" s="4"/>
    </row>
    <row r="603">
      <c r="A603" s="4"/>
      <c r="C603" s="116"/>
      <c r="D603" s="4"/>
      <c r="E603" s="4"/>
      <c r="F603" s="4"/>
      <c r="J603" s="5"/>
      <c r="L603" s="4"/>
    </row>
    <row r="604">
      <c r="A604" s="4"/>
      <c r="C604" s="116"/>
      <c r="D604" s="4"/>
      <c r="E604" s="4"/>
      <c r="F604" s="4"/>
      <c r="J604" s="5"/>
      <c r="L604" s="4"/>
    </row>
    <row r="605">
      <c r="A605" s="4"/>
      <c r="C605" s="116"/>
      <c r="D605" s="4"/>
      <c r="E605" s="4"/>
      <c r="F605" s="4"/>
      <c r="J605" s="5"/>
      <c r="L605" s="4"/>
    </row>
    <row r="606">
      <c r="A606" s="4"/>
      <c r="C606" s="116"/>
      <c r="D606" s="4"/>
      <c r="E606" s="4"/>
      <c r="F606" s="4"/>
      <c r="J606" s="5"/>
      <c r="L606" s="4"/>
    </row>
    <row r="607">
      <c r="A607" s="4"/>
      <c r="C607" s="116"/>
      <c r="D607" s="4"/>
      <c r="E607" s="4"/>
      <c r="F607" s="4"/>
      <c r="J607" s="5"/>
      <c r="L607" s="4"/>
    </row>
    <row r="608">
      <c r="A608" s="4"/>
      <c r="C608" s="116"/>
      <c r="D608" s="4"/>
      <c r="E608" s="4"/>
      <c r="F608" s="4"/>
      <c r="J608" s="5"/>
      <c r="L608" s="4"/>
    </row>
    <row r="609">
      <c r="A609" s="4"/>
      <c r="C609" s="116"/>
      <c r="D609" s="4"/>
      <c r="E609" s="4"/>
      <c r="F609" s="4"/>
      <c r="J609" s="5"/>
      <c r="L609" s="4"/>
    </row>
    <row r="610">
      <c r="A610" s="4"/>
      <c r="C610" s="116"/>
      <c r="D610" s="4"/>
      <c r="E610" s="4"/>
      <c r="F610" s="4"/>
      <c r="J610" s="5"/>
      <c r="L610" s="4"/>
    </row>
    <row r="611">
      <c r="A611" s="4"/>
      <c r="C611" s="116"/>
      <c r="D611" s="4"/>
      <c r="E611" s="4"/>
      <c r="F611" s="4"/>
      <c r="J611" s="5"/>
      <c r="L611" s="4"/>
    </row>
    <row r="612">
      <c r="A612" s="4"/>
      <c r="C612" s="116"/>
      <c r="D612" s="4"/>
      <c r="E612" s="4"/>
      <c r="F612" s="4"/>
      <c r="J612" s="5"/>
      <c r="L612" s="4"/>
    </row>
    <row r="613">
      <c r="A613" s="4"/>
      <c r="C613" s="116"/>
      <c r="D613" s="4"/>
      <c r="E613" s="4"/>
      <c r="F613" s="4"/>
      <c r="J613" s="5"/>
      <c r="L613" s="4"/>
    </row>
    <row r="614">
      <c r="A614" s="4"/>
      <c r="C614" s="116"/>
      <c r="D614" s="4"/>
      <c r="E614" s="4"/>
      <c r="F614" s="4"/>
      <c r="J614" s="5"/>
      <c r="L614" s="4"/>
    </row>
    <row r="615">
      <c r="A615" s="4"/>
      <c r="C615" s="116"/>
      <c r="D615" s="4"/>
      <c r="E615" s="4"/>
      <c r="F615" s="4"/>
      <c r="J615" s="5"/>
      <c r="L615" s="4"/>
    </row>
    <row r="616">
      <c r="A616" s="4"/>
      <c r="C616" s="116"/>
      <c r="D616" s="4"/>
      <c r="E616" s="4"/>
      <c r="F616" s="4"/>
      <c r="J616" s="5"/>
      <c r="L616" s="4"/>
    </row>
    <row r="617">
      <c r="A617" s="4"/>
      <c r="C617" s="116"/>
      <c r="D617" s="4"/>
      <c r="E617" s="4"/>
      <c r="F617" s="4"/>
      <c r="J617" s="5"/>
      <c r="L617" s="4"/>
    </row>
    <row r="618">
      <c r="A618" s="4"/>
      <c r="C618" s="116"/>
      <c r="D618" s="4"/>
      <c r="E618" s="4"/>
      <c r="F618" s="4"/>
      <c r="J618" s="5"/>
      <c r="L618" s="4"/>
    </row>
    <row r="619">
      <c r="A619" s="4"/>
      <c r="C619" s="116"/>
      <c r="D619" s="4"/>
      <c r="E619" s="4"/>
      <c r="F619" s="4"/>
      <c r="J619" s="5"/>
      <c r="L619" s="4"/>
    </row>
    <row r="620">
      <c r="A620" s="4"/>
      <c r="C620" s="116"/>
      <c r="D620" s="4"/>
      <c r="E620" s="4"/>
      <c r="F620" s="4"/>
      <c r="J620" s="5"/>
      <c r="L620" s="4"/>
    </row>
    <row r="621">
      <c r="A621" s="4"/>
      <c r="C621" s="116"/>
      <c r="D621" s="4"/>
      <c r="E621" s="4"/>
      <c r="F621" s="4"/>
      <c r="J621" s="5"/>
      <c r="L621" s="4"/>
    </row>
    <row r="622">
      <c r="A622" s="4"/>
      <c r="C622" s="116"/>
      <c r="D622" s="4"/>
      <c r="E622" s="4"/>
      <c r="F622" s="4"/>
      <c r="J622" s="5"/>
      <c r="L622" s="4"/>
    </row>
    <row r="623">
      <c r="A623" s="4"/>
      <c r="C623" s="116"/>
      <c r="D623" s="4"/>
      <c r="E623" s="4"/>
      <c r="F623" s="4"/>
      <c r="J623" s="5"/>
      <c r="L623" s="4"/>
    </row>
    <row r="624">
      <c r="A624" s="4"/>
      <c r="C624" s="116"/>
      <c r="D624" s="4"/>
      <c r="E624" s="4"/>
      <c r="F624" s="4"/>
      <c r="J624" s="5"/>
      <c r="L624" s="4"/>
    </row>
    <row r="625">
      <c r="A625" s="4"/>
      <c r="C625" s="116"/>
      <c r="D625" s="4"/>
      <c r="E625" s="4"/>
      <c r="F625" s="4"/>
      <c r="J625" s="5"/>
      <c r="L625" s="4"/>
    </row>
    <row r="626">
      <c r="A626" s="4"/>
      <c r="C626" s="116"/>
      <c r="D626" s="4"/>
      <c r="E626" s="4"/>
      <c r="F626" s="4"/>
      <c r="J626" s="5"/>
      <c r="L626" s="4"/>
    </row>
    <row r="627">
      <c r="A627" s="4"/>
      <c r="C627" s="116"/>
      <c r="D627" s="4"/>
      <c r="E627" s="4"/>
      <c r="F627" s="4"/>
      <c r="J627" s="5"/>
      <c r="L627" s="4"/>
    </row>
    <row r="628">
      <c r="A628" s="4"/>
      <c r="C628" s="116"/>
      <c r="D628" s="4"/>
      <c r="E628" s="4"/>
      <c r="F628" s="4"/>
      <c r="J628" s="5"/>
      <c r="L628" s="4"/>
    </row>
    <row r="629">
      <c r="A629" s="4"/>
      <c r="C629" s="116"/>
      <c r="D629" s="4"/>
      <c r="E629" s="4"/>
      <c r="F629" s="4"/>
      <c r="J629" s="5"/>
      <c r="L629" s="4"/>
    </row>
    <row r="630">
      <c r="A630" s="4"/>
      <c r="C630" s="116"/>
      <c r="D630" s="4"/>
      <c r="E630" s="4"/>
      <c r="F630" s="4"/>
      <c r="J630" s="5"/>
      <c r="L630" s="4"/>
    </row>
    <row r="631">
      <c r="A631" s="4"/>
      <c r="C631" s="116"/>
      <c r="D631" s="4"/>
      <c r="E631" s="4"/>
      <c r="F631" s="4"/>
      <c r="J631" s="5"/>
      <c r="L631" s="4"/>
    </row>
    <row r="632">
      <c r="A632" s="4"/>
      <c r="C632" s="116"/>
      <c r="D632" s="4"/>
      <c r="E632" s="4"/>
      <c r="F632" s="4"/>
      <c r="J632" s="5"/>
      <c r="L632" s="4"/>
    </row>
    <row r="633">
      <c r="A633" s="4"/>
      <c r="C633" s="116"/>
      <c r="D633" s="4"/>
      <c r="E633" s="4"/>
      <c r="F633" s="4"/>
      <c r="J633" s="5"/>
      <c r="L633" s="4"/>
    </row>
    <row r="634">
      <c r="A634" s="4"/>
      <c r="C634" s="116"/>
      <c r="D634" s="4"/>
      <c r="E634" s="4"/>
      <c r="F634" s="4"/>
      <c r="J634" s="5"/>
      <c r="L634" s="4"/>
    </row>
    <row r="635">
      <c r="A635" s="4"/>
      <c r="C635" s="116"/>
      <c r="D635" s="4"/>
      <c r="E635" s="4"/>
      <c r="F635" s="4"/>
      <c r="J635" s="5"/>
      <c r="L635" s="4"/>
    </row>
    <row r="636">
      <c r="A636" s="4"/>
      <c r="C636" s="116"/>
      <c r="D636" s="4"/>
      <c r="E636" s="4"/>
      <c r="F636" s="4"/>
      <c r="J636" s="5"/>
      <c r="L636" s="4"/>
    </row>
    <row r="637">
      <c r="A637" s="4"/>
      <c r="C637" s="116"/>
      <c r="D637" s="4"/>
      <c r="E637" s="4"/>
      <c r="F637" s="4"/>
      <c r="J637" s="5"/>
      <c r="L637" s="4"/>
    </row>
    <row r="638">
      <c r="A638" s="4"/>
      <c r="C638" s="116"/>
      <c r="D638" s="4"/>
      <c r="E638" s="4"/>
      <c r="F638" s="4"/>
      <c r="J638" s="5"/>
      <c r="L638" s="4"/>
    </row>
    <row r="639">
      <c r="A639" s="4"/>
      <c r="C639" s="116"/>
      <c r="D639" s="4"/>
      <c r="E639" s="4"/>
      <c r="F639" s="4"/>
      <c r="J639" s="5"/>
      <c r="L639" s="4"/>
    </row>
    <row r="640">
      <c r="A640" s="4"/>
      <c r="C640" s="116"/>
      <c r="D640" s="4"/>
      <c r="E640" s="4"/>
      <c r="F640" s="4"/>
      <c r="J640" s="5"/>
      <c r="L640" s="4"/>
    </row>
    <row r="641">
      <c r="A641" s="4"/>
      <c r="C641" s="116"/>
      <c r="D641" s="4"/>
      <c r="E641" s="4"/>
      <c r="F641" s="4"/>
      <c r="J641" s="5"/>
      <c r="L641" s="4"/>
    </row>
    <row r="642">
      <c r="A642" s="4"/>
      <c r="C642" s="116"/>
      <c r="D642" s="4"/>
      <c r="E642" s="4"/>
      <c r="F642" s="4"/>
      <c r="J642" s="5"/>
      <c r="L642" s="4"/>
    </row>
    <row r="643">
      <c r="A643" s="4"/>
      <c r="C643" s="116"/>
      <c r="D643" s="4"/>
      <c r="E643" s="4"/>
      <c r="F643" s="4"/>
      <c r="J643" s="5"/>
      <c r="L643" s="4"/>
    </row>
    <row r="644">
      <c r="A644" s="4"/>
      <c r="C644" s="116"/>
      <c r="D644" s="4"/>
      <c r="E644" s="4"/>
      <c r="F644" s="4"/>
      <c r="J644" s="5"/>
      <c r="L644" s="4"/>
    </row>
    <row r="645">
      <c r="A645" s="4"/>
      <c r="C645" s="116"/>
      <c r="D645" s="4"/>
      <c r="E645" s="4"/>
      <c r="F645" s="4"/>
      <c r="J645" s="5"/>
      <c r="L645" s="4"/>
    </row>
    <row r="646">
      <c r="A646" s="4"/>
      <c r="C646" s="116"/>
      <c r="D646" s="4"/>
      <c r="E646" s="4"/>
      <c r="F646" s="4"/>
      <c r="J646" s="5"/>
      <c r="L646" s="4"/>
    </row>
    <row r="647">
      <c r="A647" s="4"/>
      <c r="C647" s="116"/>
      <c r="D647" s="4"/>
      <c r="E647" s="4"/>
      <c r="F647" s="4"/>
      <c r="J647" s="5"/>
      <c r="L647" s="4"/>
    </row>
    <row r="648">
      <c r="A648" s="4"/>
      <c r="C648" s="116"/>
      <c r="D648" s="4"/>
      <c r="E648" s="4"/>
      <c r="F648" s="4"/>
      <c r="J648" s="5"/>
      <c r="L648" s="4"/>
    </row>
    <row r="649">
      <c r="A649" s="4"/>
      <c r="C649" s="116"/>
      <c r="D649" s="4"/>
      <c r="E649" s="4"/>
      <c r="F649" s="4"/>
      <c r="J649" s="5"/>
      <c r="L649" s="4"/>
    </row>
    <row r="650">
      <c r="A650" s="4"/>
      <c r="C650" s="116"/>
      <c r="D650" s="4"/>
      <c r="E650" s="4"/>
      <c r="F650" s="4"/>
      <c r="J650" s="5"/>
      <c r="L650" s="4"/>
    </row>
    <row r="651">
      <c r="A651" s="4"/>
      <c r="C651" s="116"/>
      <c r="D651" s="4"/>
      <c r="E651" s="4"/>
      <c r="F651" s="4"/>
      <c r="J651" s="5"/>
      <c r="L651" s="4"/>
    </row>
    <row r="652">
      <c r="A652" s="4"/>
      <c r="C652" s="116"/>
      <c r="D652" s="4"/>
      <c r="E652" s="4"/>
      <c r="F652" s="4"/>
      <c r="J652" s="5"/>
      <c r="L652" s="4"/>
    </row>
    <row r="653">
      <c r="A653" s="4"/>
      <c r="C653" s="116"/>
      <c r="D653" s="4"/>
      <c r="E653" s="4"/>
      <c r="F653" s="4"/>
      <c r="J653" s="5"/>
      <c r="L653" s="4"/>
    </row>
    <row r="654">
      <c r="A654" s="4"/>
      <c r="C654" s="116"/>
      <c r="D654" s="4"/>
      <c r="E654" s="4"/>
      <c r="F654" s="4"/>
      <c r="J654" s="5"/>
      <c r="L654" s="4"/>
    </row>
    <row r="655">
      <c r="A655" s="4"/>
      <c r="C655" s="116"/>
      <c r="D655" s="4"/>
      <c r="E655" s="4"/>
      <c r="F655" s="4"/>
      <c r="J655" s="5"/>
      <c r="L655" s="4"/>
    </row>
    <row r="656">
      <c r="A656" s="4"/>
      <c r="C656" s="116"/>
      <c r="D656" s="4"/>
      <c r="E656" s="4"/>
      <c r="F656" s="4"/>
      <c r="J656" s="5"/>
      <c r="L656" s="4"/>
    </row>
    <row r="657">
      <c r="A657" s="4"/>
      <c r="C657" s="116"/>
      <c r="D657" s="4"/>
      <c r="E657" s="4"/>
      <c r="F657" s="4"/>
      <c r="J657" s="5"/>
      <c r="L657" s="4"/>
    </row>
    <row r="658">
      <c r="A658" s="4"/>
      <c r="C658" s="116"/>
      <c r="D658" s="4"/>
      <c r="E658" s="4"/>
      <c r="F658" s="4"/>
      <c r="J658" s="5"/>
      <c r="L658" s="4"/>
    </row>
    <row r="659">
      <c r="A659" s="4"/>
      <c r="C659" s="116"/>
      <c r="D659" s="4"/>
      <c r="E659" s="4"/>
      <c r="F659" s="4"/>
      <c r="J659" s="5"/>
      <c r="L659" s="4"/>
    </row>
    <row r="660">
      <c r="A660" s="4"/>
      <c r="C660" s="116"/>
      <c r="D660" s="4"/>
      <c r="E660" s="4"/>
      <c r="F660" s="4"/>
      <c r="J660" s="5"/>
      <c r="L660" s="4"/>
    </row>
    <row r="661">
      <c r="A661" s="4"/>
      <c r="C661" s="116"/>
      <c r="D661" s="4"/>
      <c r="E661" s="4"/>
      <c r="F661" s="4"/>
      <c r="J661" s="5"/>
      <c r="L661" s="4"/>
    </row>
    <row r="662">
      <c r="A662" s="4"/>
      <c r="C662" s="116"/>
      <c r="D662" s="4"/>
      <c r="E662" s="4"/>
      <c r="F662" s="4"/>
      <c r="J662" s="5"/>
      <c r="L662" s="4"/>
    </row>
    <row r="663">
      <c r="A663" s="4"/>
      <c r="C663" s="116"/>
      <c r="D663" s="4"/>
      <c r="E663" s="4"/>
      <c r="F663" s="4"/>
      <c r="J663" s="5"/>
      <c r="L663" s="4"/>
    </row>
    <row r="664">
      <c r="A664" s="4"/>
      <c r="C664" s="116"/>
      <c r="D664" s="4"/>
      <c r="E664" s="4"/>
      <c r="F664" s="4"/>
      <c r="J664" s="5"/>
      <c r="L664" s="4"/>
    </row>
    <row r="665">
      <c r="A665" s="4"/>
      <c r="C665" s="116"/>
      <c r="D665" s="4"/>
      <c r="E665" s="4"/>
      <c r="F665" s="4"/>
      <c r="J665" s="5"/>
      <c r="L665" s="4"/>
    </row>
    <row r="666">
      <c r="A666" s="4"/>
      <c r="C666" s="116"/>
      <c r="D666" s="4"/>
      <c r="E666" s="4"/>
      <c r="F666" s="4"/>
      <c r="J666" s="5"/>
      <c r="L666" s="4"/>
    </row>
    <row r="667">
      <c r="A667" s="4"/>
      <c r="C667" s="116"/>
      <c r="D667" s="4"/>
      <c r="E667" s="4"/>
      <c r="F667" s="4"/>
      <c r="J667" s="5"/>
      <c r="L667" s="4"/>
    </row>
    <row r="668">
      <c r="A668" s="4"/>
      <c r="C668" s="116"/>
      <c r="D668" s="4"/>
      <c r="E668" s="4"/>
      <c r="F668" s="4"/>
      <c r="J668" s="5"/>
      <c r="L668" s="4"/>
    </row>
    <row r="669">
      <c r="A669" s="4"/>
      <c r="C669" s="116"/>
      <c r="D669" s="4"/>
      <c r="E669" s="4"/>
      <c r="F669" s="4"/>
      <c r="J669" s="5"/>
      <c r="L669" s="4"/>
    </row>
    <row r="670">
      <c r="A670" s="4"/>
      <c r="C670" s="116"/>
      <c r="D670" s="4"/>
      <c r="E670" s="4"/>
      <c r="F670" s="4"/>
      <c r="J670" s="5"/>
      <c r="L670" s="4"/>
    </row>
    <row r="671">
      <c r="A671" s="4"/>
      <c r="C671" s="116"/>
      <c r="D671" s="4"/>
      <c r="E671" s="4"/>
      <c r="F671" s="4"/>
      <c r="J671" s="5"/>
      <c r="L671" s="4"/>
    </row>
    <row r="672">
      <c r="A672" s="4"/>
      <c r="C672" s="116"/>
      <c r="D672" s="4"/>
      <c r="E672" s="4"/>
      <c r="F672" s="4"/>
      <c r="J672" s="5"/>
      <c r="L672" s="4"/>
    </row>
    <row r="673">
      <c r="A673" s="4"/>
      <c r="C673" s="116"/>
      <c r="D673" s="4"/>
      <c r="E673" s="4"/>
      <c r="F673" s="4"/>
      <c r="J673" s="5"/>
      <c r="L673" s="4"/>
    </row>
    <row r="674">
      <c r="A674" s="4"/>
      <c r="C674" s="116"/>
      <c r="D674" s="4"/>
      <c r="E674" s="4"/>
      <c r="F674" s="4"/>
      <c r="J674" s="5"/>
      <c r="L674" s="4"/>
    </row>
    <row r="675">
      <c r="A675" s="4"/>
      <c r="C675" s="116"/>
      <c r="D675" s="4"/>
      <c r="E675" s="4"/>
      <c r="F675" s="4"/>
      <c r="J675" s="5"/>
      <c r="L675" s="4"/>
    </row>
    <row r="676">
      <c r="A676" s="4"/>
      <c r="C676" s="116"/>
      <c r="D676" s="4"/>
      <c r="E676" s="4"/>
      <c r="F676" s="4"/>
      <c r="J676" s="5"/>
      <c r="L676" s="4"/>
    </row>
    <row r="677">
      <c r="A677" s="4"/>
      <c r="C677" s="116"/>
      <c r="D677" s="4"/>
      <c r="E677" s="4"/>
      <c r="F677" s="4"/>
      <c r="J677" s="5"/>
      <c r="L677" s="4"/>
    </row>
    <row r="678">
      <c r="A678" s="4"/>
      <c r="C678" s="116"/>
      <c r="D678" s="4"/>
      <c r="E678" s="4"/>
      <c r="F678" s="4"/>
      <c r="J678" s="5"/>
      <c r="L678" s="4"/>
    </row>
    <row r="679">
      <c r="A679" s="4"/>
      <c r="C679" s="116"/>
      <c r="D679" s="4"/>
      <c r="E679" s="4"/>
      <c r="F679" s="4"/>
      <c r="J679" s="5"/>
      <c r="L679" s="4"/>
    </row>
    <row r="680">
      <c r="A680" s="4"/>
      <c r="C680" s="116"/>
      <c r="D680" s="4"/>
      <c r="E680" s="4"/>
      <c r="F680" s="4"/>
      <c r="J680" s="5"/>
      <c r="L680" s="4"/>
    </row>
    <row r="681">
      <c r="A681" s="4"/>
      <c r="C681" s="116"/>
      <c r="D681" s="4"/>
      <c r="E681" s="4"/>
      <c r="F681" s="4"/>
      <c r="J681" s="5"/>
      <c r="L681" s="4"/>
    </row>
    <row r="682">
      <c r="A682" s="4"/>
      <c r="C682" s="116"/>
      <c r="D682" s="4"/>
      <c r="E682" s="4"/>
      <c r="F682" s="4"/>
      <c r="J682" s="5"/>
      <c r="L682" s="4"/>
    </row>
    <row r="683">
      <c r="A683" s="4"/>
      <c r="C683" s="116"/>
      <c r="D683" s="4"/>
      <c r="E683" s="4"/>
      <c r="F683" s="4"/>
      <c r="J683" s="5"/>
      <c r="L683" s="4"/>
    </row>
    <row r="684">
      <c r="A684" s="4"/>
      <c r="C684" s="116"/>
      <c r="D684" s="4"/>
      <c r="E684" s="4"/>
      <c r="F684" s="4"/>
      <c r="J684" s="5"/>
      <c r="L684" s="4"/>
    </row>
    <row r="685">
      <c r="A685" s="4"/>
      <c r="C685" s="116"/>
      <c r="D685" s="4"/>
      <c r="E685" s="4"/>
      <c r="F685" s="4"/>
      <c r="J685" s="5"/>
      <c r="L685" s="4"/>
    </row>
    <row r="686">
      <c r="A686" s="4"/>
      <c r="C686" s="116"/>
      <c r="D686" s="4"/>
      <c r="E686" s="4"/>
      <c r="F686" s="4"/>
      <c r="J686" s="5"/>
      <c r="L686" s="4"/>
    </row>
    <row r="687">
      <c r="A687" s="4"/>
      <c r="C687" s="116"/>
      <c r="D687" s="4"/>
      <c r="E687" s="4"/>
      <c r="F687" s="4"/>
      <c r="J687" s="5"/>
      <c r="L687" s="4"/>
    </row>
    <row r="688">
      <c r="A688" s="4"/>
      <c r="C688" s="116"/>
      <c r="D688" s="4"/>
      <c r="E688" s="4"/>
      <c r="F688" s="4"/>
      <c r="J688" s="5"/>
      <c r="L688" s="4"/>
    </row>
    <row r="689">
      <c r="A689" s="4"/>
      <c r="C689" s="116"/>
      <c r="D689" s="4"/>
      <c r="E689" s="4"/>
      <c r="F689" s="4"/>
      <c r="J689" s="5"/>
      <c r="L689" s="4"/>
    </row>
    <row r="690">
      <c r="A690" s="4"/>
      <c r="C690" s="116"/>
      <c r="D690" s="4"/>
      <c r="E690" s="4"/>
      <c r="F690" s="4"/>
      <c r="J690" s="5"/>
      <c r="L690" s="4"/>
    </row>
    <row r="691">
      <c r="A691" s="4"/>
      <c r="C691" s="116"/>
      <c r="D691" s="4"/>
      <c r="E691" s="4"/>
      <c r="F691" s="4"/>
      <c r="J691" s="5"/>
      <c r="L691" s="4"/>
    </row>
    <row r="692">
      <c r="A692" s="4"/>
      <c r="C692" s="116"/>
      <c r="D692" s="4"/>
      <c r="E692" s="4"/>
      <c r="F692" s="4"/>
      <c r="J692" s="5"/>
      <c r="L692" s="4"/>
    </row>
    <row r="693">
      <c r="A693" s="4"/>
      <c r="C693" s="116"/>
      <c r="D693" s="4"/>
      <c r="E693" s="4"/>
      <c r="F693" s="4"/>
      <c r="J693" s="5"/>
      <c r="L693" s="4"/>
    </row>
    <row r="694">
      <c r="A694" s="4"/>
      <c r="C694" s="116"/>
      <c r="D694" s="4"/>
      <c r="E694" s="4"/>
      <c r="F694" s="4"/>
      <c r="J694" s="5"/>
      <c r="L694" s="4"/>
    </row>
    <row r="695">
      <c r="A695" s="4"/>
      <c r="C695" s="116"/>
      <c r="D695" s="4"/>
      <c r="E695" s="4"/>
      <c r="F695" s="4"/>
      <c r="J695" s="5"/>
      <c r="L695" s="4"/>
    </row>
    <row r="696">
      <c r="A696" s="4"/>
      <c r="C696" s="116"/>
      <c r="D696" s="4"/>
      <c r="E696" s="4"/>
      <c r="F696" s="4"/>
      <c r="J696" s="5"/>
      <c r="L696" s="4"/>
    </row>
    <row r="697">
      <c r="A697" s="4"/>
      <c r="C697" s="116"/>
      <c r="D697" s="4"/>
      <c r="E697" s="4"/>
      <c r="F697" s="4"/>
      <c r="J697" s="5"/>
      <c r="L697" s="4"/>
    </row>
    <row r="698">
      <c r="A698" s="4"/>
      <c r="C698" s="116"/>
      <c r="D698" s="4"/>
      <c r="E698" s="4"/>
      <c r="F698" s="4"/>
      <c r="J698" s="5"/>
      <c r="L698" s="4"/>
    </row>
    <row r="699">
      <c r="A699" s="4"/>
      <c r="C699" s="116"/>
      <c r="D699" s="4"/>
      <c r="E699" s="4"/>
      <c r="F699" s="4"/>
      <c r="J699" s="5"/>
      <c r="L699" s="4"/>
    </row>
    <row r="700">
      <c r="A700" s="4"/>
      <c r="C700" s="116"/>
      <c r="D700" s="4"/>
      <c r="E700" s="4"/>
      <c r="F700" s="4"/>
      <c r="J700" s="5"/>
      <c r="L700" s="4"/>
    </row>
    <row r="701">
      <c r="A701" s="4"/>
      <c r="C701" s="116"/>
      <c r="D701" s="4"/>
      <c r="E701" s="4"/>
      <c r="F701" s="4"/>
      <c r="J701" s="5"/>
      <c r="L701" s="4"/>
    </row>
    <row r="702">
      <c r="A702" s="4"/>
      <c r="C702" s="116"/>
      <c r="D702" s="4"/>
      <c r="E702" s="4"/>
      <c r="F702" s="4"/>
      <c r="J702" s="5"/>
      <c r="L702" s="4"/>
    </row>
    <row r="703">
      <c r="A703" s="4"/>
      <c r="C703" s="116"/>
      <c r="D703" s="4"/>
      <c r="E703" s="4"/>
      <c r="F703" s="4"/>
      <c r="J703" s="5"/>
      <c r="L703" s="4"/>
    </row>
    <row r="704">
      <c r="A704" s="4"/>
      <c r="C704" s="116"/>
      <c r="D704" s="4"/>
      <c r="E704" s="4"/>
      <c r="F704" s="4"/>
      <c r="J704" s="5"/>
      <c r="L704" s="4"/>
    </row>
    <row r="705">
      <c r="A705" s="4"/>
      <c r="C705" s="116"/>
      <c r="D705" s="4"/>
      <c r="E705" s="4"/>
      <c r="F705" s="4"/>
      <c r="J705" s="5"/>
      <c r="L705" s="4"/>
    </row>
    <row r="706">
      <c r="A706" s="4"/>
      <c r="C706" s="116"/>
      <c r="D706" s="4"/>
      <c r="E706" s="4"/>
      <c r="F706" s="4"/>
      <c r="J706" s="5"/>
      <c r="L706" s="4"/>
    </row>
    <row r="707">
      <c r="A707" s="4"/>
      <c r="C707" s="116"/>
      <c r="D707" s="4"/>
      <c r="E707" s="4"/>
      <c r="F707" s="4"/>
      <c r="J707" s="5"/>
      <c r="L707" s="4"/>
    </row>
    <row r="708">
      <c r="A708" s="4"/>
      <c r="C708" s="116"/>
      <c r="D708" s="4"/>
      <c r="E708" s="4"/>
      <c r="F708" s="4"/>
      <c r="J708" s="5"/>
      <c r="L708" s="4"/>
    </row>
    <row r="709">
      <c r="A709" s="4"/>
      <c r="C709" s="116"/>
      <c r="D709" s="4"/>
      <c r="E709" s="4"/>
      <c r="F709" s="4"/>
      <c r="J709" s="5"/>
      <c r="L709" s="4"/>
    </row>
    <row r="710">
      <c r="A710" s="4"/>
      <c r="C710" s="116"/>
      <c r="D710" s="4"/>
      <c r="E710" s="4"/>
      <c r="F710" s="4"/>
      <c r="J710" s="5"/>
      <c r="L710" s="4"/>
    </row>
    <row r="711">
      <c r="A711" s="4"/>
      <c r="C711" s="116"/>
      <c r="D711" s="4"/>
      <c r="E711" s="4"/>
      <c r="F711" s="4"/>
      <c r="J711" s="5"/>
      <c r="L711" s="4"/>
    </row>
    <row r="712">
      <c r="A712" s="4"/>
      <c r="C712" s="116"/>
      <c r="D712" s="4"/>
      <c r="E712" s="4"/>
      <c r="F712" s="4"/>
      <c r="J712" s="5"/>
      <c r="L712" s="4"/>
    </row>
    <row r="713">
      <c r="A713" s="4"/>
      <c r="C713" s="116"/>
      <c r="D713" s="4"/>
      <c r="E713" s="4"/>
      <c r="F713" s="4"/>
      <c r="J713" s="5"/>
      <c r="L713" s="4"/>
    </row>
    <row r="714">
      <c r="A714" s="4"/>
      <c r="C714" s="116"/>
      <c r="D714" s="4"/>
      <c r="E714" s="4"/>
      <c r="F714" s="4"/>
      <c r="J714" s="5"/>
      <c r="L714" s="4"/>
    </row>
    <row r="715">
      <c r="A715" s="4"/>
      <c r="C715" s="116"/>
      <c r="D715" s="4"/>
      <c r="E715" s="4"/>
      <c r="F715" s="4"/>
      <c r="J715" s="5"/>
      <c r="L715" s="4"/>
    </row>
    <row r="716">
      <c r="A716" s="4"/>
      <c r="C716" s="116"/>
      <c r="D716" s="4"/>
      <c r="E716" s="4"/>
      <c r="F716" s="4"/>
      <c r="J716" s="5"/>
      <c r="L716" s="4"/>
    </row>
    <row r="717">
      <c r="A717" s="4"/>
      <c r="C717" s="116"/>
      <c r="D717" s="4"/>
      <c r="E717" s="4"/>
      <c r="F717" s="4"/>
      <c r="J717" s="5"/>
      <c r="L717" s="4"/>
    </row>
    <row r="718">
      <c r="A718" s="4"/>
      <c r="C718" s="116"/>
      <c r="D718" s="4"/>
      <c r="E718" s="4"/>
      <c r="F718" s="4"/>
      <c r="J718" s="5"/>
      <c r="L718" s="4"/>
    </row>
    <row r="719">
      <c r="A719" s="4"/>
      <c r="C719" s="116"/>
      <c r="D719" s="4"/>
      <c r="E719" s="4"/>
      <c r="F719" s="4"/>
      <c r="J719" s="5"/>
      <c r="L719" s="4"/>
    </row>
    <row r="720">
      <c r="A720" s="4"/>
      <c r="C720" s="116"/>
      <c r="D720" s="4"/>
      <c r="E720" s="4"/>
      <c r="F720" s="4"/>
      <c r="J720" s="5"/>
      <c r="L720" s="4"/>
    </row>
    <row r="721">
      <c r="A721" s="4"/>
      <c r="C721" s="116"/>
      <c r="D721" s="4"/>
      <c r="E721" s="4"/>
      <c r="F721" s="4"/>
      <c r="J721" s="5"/>
      <c r="L721" s="4"/>
    </row>
    <row r="722">
      <c r="A722" s="4"/>
      <c r="C722" s="116"/>
      <c r="D722" s="4"/>
      <c r="E722" s="4"/>
      <c r="F722" s="4"/>
      <c r="J722" s="5"/>
      <c r="L722" s="4"/>
    </row>
    <row r="723">
      <c r="A723" s="4"/>
      <c r="C723" s="116"/>
      <c r="D723" s="4"/>
      <c r="E723" s="4"/>
      <c r="F723" s="4"/>
      <c r="J723" s="5"/>
      <c r="L723" s="4"/>
    </row>
    <row r="724">
      <c r="A724" s="4"/>
      <c r="C724" s="116"/>
      <c r="D724" s="4"/>
      <c r="E724" s="4"/>
      <c r="F724" s="4"/>
      <c r="J724" s="5"/>
      <c r="L724" s="4"/>
    </row>
    <row r="725">
      <c r="A725" s="4"/>
      <c r="C725" s="116"/>
      <c r="D725" s="4"/>
      <c r="E725" s="4"/>
      <c r="F725" s="4"/>
      <c r="J725" s="5"/>
      <c r="L725" s="4"/>
    </row>
    <row r="726">
      <c r="A726" s="4"/>
      <c r="C726" s="116"/>
      <c r="D726" s="4"/>
      <c r="E726" s="4"/>
      <c r="F726" s="4"/>
      <c r="J726" s="5"/>
      <c r="L726" s="4"/>
    </row>
    <row r="727">
      <c r="A727" s="4"/>
      <c r="C727" s="116"/>
      <c r="D727" s="4"/>
      <c r="E727" s="4"/>
      <c r="F727" s="4"/>
      <c r="J727" s="5"/>
      <c r="L727" s="4"/>
    </row>
    <row r="728">
      <c r="A728" s="4"/>
      <c r="C728" s="116"/>
      <c r="D728" s="4"/>
      <c r="E728" s="4"/>
      <c r="F728" s="4"/>
      <c r="J728" s="5"/>
      <c r="L728" s="4"/>
    </row>
    <row r="729">
      <c r="A729" s="4"/>
      <c r="C729" s="116"/>
      <c r="D729" s="4"/>
      <c r="E729" s="4"/>
      <c r="F729" s="4"/>
      <c r="J729" s="5"/>
      <c r="L729" s="4"/>
    </row>
    <row r="730">
      <c r="A730" s="4"/>
      <c r="C730" s="116"/>
      <c r="D730" s="4"/>
      <c r="E730" s="4"/>
      <c r="F730" s="4"/>
      <c r="J730" s="5"/>
      <c r="L730" s="4"/>
    </row>
    <row r="731">
      <c r="A731" s="4"/>
      <c r="C731" s="116"/>
      <c r="D731" s="4"/>
      <c r="E731" s="4"/>
      <c r="F731" s="4"/>
      <c r="J731" s="5"/>
      <c r="L731" s="4"/>
    </row>
    <row r="732">
      <c r="A732" s="4"/>
      <c r="C732" s="116"/>
      <c r="D732" s="4"/>
      <c r="E732" s="4"/>
      <c r="F732" s="4"/>
      <c r="J732" s="5"/>
      <c r="L732" s="4"/>
    </row>
    <row r="733">
      <c r="A733" s="4"/>
      <c r="C733" s="116"/>
      <c r="D733" s="4"/>
      <c r="E733" s="4"/>
      <c r="F733" s="4"/>
      <c r="J733" s="5"/>
      <c r="L733" s="4"/>
    </row>
    <row r="734">
      <c r="A734" s="4"/>
      <c r="C734" s="116"/>
      <c r="D734" s="4"/>
      <c r="E734" s="4"/>
      <c r="F734" s="4"/>
      <c r="J734" s="5"/>
      <c r="L734" s="4"/>
    </row>
    <row r="735">
      <c r="A735" s="4"/>
      <c r="C735" s="116"/>
      <c r="D735" s="4"/>
      <c r="E735" s="4"/>
      <c r="F735" s="4"/>
      <c r="J735" s="5"/>
      <c r="L735" s="4"/>
    </row>
    <row r="736">
      <c r="A736" s="4"/>
      <c r="C736" s="116"/>
      <c r="D736" s="4"/>
      <c r="E736" s="4"/>
      <c r="F736" s="4"/>
      <c r="J736" s="5"/>
      <c r="L736" s="4"/>
    </row>
    <row r="737">
      <c r="A737" s="4"/>
      <c r="C737" s="116"/>
      <c r="D737" s="4"/>
      <c r="E737" s="4"/>
      <c r="F737" s="4"/>
      <c r="J737" s="5"/>
      <c r="L737" s="4"/>
    </row>
    <row r="738">
      <c r="A738" s="4"/>
      <c r="C738" s="116"/>
      <c r="D738" s="4"/>
      <c r="E738" s="4"/>
      <c r="F738" s="4"/>
      <c r="J738" s="5"/>
      <c r="L738" s="4"/>
    </row>
    <row r="739">
      <c r="A739" s="4"/>
      <c r="C739" s="116"/>
      <c r="D739" s="4"/>
      <c r="E739" s="4"/>
      <c r="F739" s="4"/>
      <c r="J739" s="5"/>
      <c r="L739" s="4"/>
    </row>
    <row r="740">
      <c r="A740" s="4"/>
      <c r="C740" s="116"/>
      <c r="D740" s="4"/>
      <c r="E740" s="4"/>
      <c r="F740" s="4"/>
      <c r="J740" s="5"/>
      <c r="L740" s="4"/>
    </row>
    <row r="741">
      <c r="A741" s="4"/>
      <c r="C741" s="116"/>
      <c r="D741" s="4"/>
      <c r="E741" s="4"/>
      <c r="F741" s="4"/>
      <c r="J741" s="5"/>
      <c r="L741" s="4"/>
    </row>
    <row r="742">
      <c r="A742" s="4"/>
      <c r="C742" s="116"/>
      <c r="D742" s="4"/>
      <c r="E742" s="4"/>
      <c r="F742" s="4"/>
      <c r="J742" s="5"/>
      <c r="L742" s="4"/>
    </row>
    <row r="743">
      <c r="A743" s="4"/>
      <c r="C743" s="116"/>
      <c r="D743" s="4"/>
      <c r="E743" s="4"/>
      <c r="F743" s="4"/>
      <c r="J743" s="5"/>
      <c r="L743" s="4"/>
    </row>
    <row r="744">
      <c r="A744" s="4"/>
      <c r="C744" s="116"/>
      <c r="D744" s="4"/>
      <c r="E744" s="4"/>
      <c r="F744" s="4"/>
      <c r="J744" s="5"/>
      <c r="L744" s="4"/>
    </row>
    <row r="745">
      <c r="A745" s="4"/>
      <c r="C745" s="116"/>
      <c r="D745" s="4"/>
      <c r="E745" s="4"/>
      <c r="F745" s="4"/>
      <c r="J745" s="5"/>
      <c r="L745" s="4"/>
    </row>
    <row r="746">
      <c r="A746" s="4"/>
      <c r="C746" s="116"/>
      <c r="D746" s="4"/>
      <c r="E746" s="4"/>
      <c r="F746" s="4"/>
      <c r="J746" s="5"/>
      <c r="L746" s="4"/>
    </row>
    <row r="747">
      <c r="A747" s="4"/>
      <c r="C747" s="116"/>
      <c r="D747" s="4"/>
      <c r="E747" s="4"/>
      <c r="F747" s="4"/>
      <c r="J747" s="5"/>
      <c r="L747" s="4"/>
    </row>
    <row r="748">
      <c r="A748" s="4"/>
      <c r="C748" s="116"/>
      <c r="D748" s="4"/>
      <c r="E748" s="4"/>
      <c r="F748" s="4"/>
      <c r="J748" s="5"/>
      <c r="L748" s="4"/>
    </row>
    <row r="749">
      <c r="A749" s="4"/>
      <c r="C749" s="116"/>
      <c r="D749" s="4"/>
      <c r="E749" s="4"/>
      <c r="F749" s="4"/>
      <c r="J749" s="5"/>
      <c r="L749" s="4"/>
    </row>
    <row r="750">
      <c r="A750" s="4"/>
      <c r="C750" s="116"/>
      <c r="D750" s="4"/>
      <c r="E750" s="4"/>
      <c r="F750" s="4"/>
      <c r="J750" s="5"/>
      <c r="L750" s="4"/>
    </row>
    <row r="751">
      <c r="A751" s="4"/>
      <c r="C751" s="116"/>
      <c r="D751" s="4"/>
      <c r="E751" s="4"/>
      <c r="F751" s="4"/>
      <c r="J751" s="5"/>
      <c r="L751" s="4"/>
    </row>
    <row r="752">
      <c r="A752" s="4"/>
      <c r="C752" s="116"/>
      <c r="D752" s="4"/>
      <c r="E752" s="4"/>
      <c r="F752" s="4"/>
      <c r="J752" s="5"/>
      <c r="L752" s="4"/>
    </row>
    <row r="753">
      <c r="A753" s="4"/>
      <c r="C753" s="116"/>
      <c r="D753" s="4"/>
      <c r="E753" s="4"/>
      <c r="F753" s="4"/>
      <c r="J753" s="5"/>
      <c r="L753" s="4"/>
    </row>
    <row r="754">
      <c r="A754" s="4"/>
      <c r="C754" s="116"/>
      <c r="D754" s="4"/>
      <c r="E754" s="4"/>
      <c r="F754" s="4"/>
      <c r="J754" s="5"/>
      <c r="L754" s="4"/>
    </row>
    <row r="755">
      <c r="A755" s="4"/>
      <c r="C755" s="116"/>
      <c r="D755" s="4"/>
      <c r="E755" s="4"/>
      <c r="F755" s="4"/>
      <c r="J755" s="5"/>
      <c r="L755" s="4"/>
    </row>
    <row r="756">
      <c r="A756" s="4"/>
      <c r="C756" s="116"/>
      <c r="D756" s="4"/>
      <c r="E756" s="4"/>
      <c r="F756" s="4"/>
      <c r="J756" s="5"/>
      <c r="L756" s="4"/>
    </row>
    <row r="757">
      <c r="A757" s="4"/>
      <c r="C757" s="116"/>
      <c r="D757" s="4"/>
      <c r="E757" s="4"/>
      <c r="F757" s="4"/>
      <c r="J757" s="5"/>
      <c r="L757" s="4"/>
    </row>
    <row r="758">
      <c r="A758" s="4"/>
      <c r="C758" s="116"/>
      <c r="D758" s="4"/>
      <c r="E758" s="4"/>
      <c r="F758" s="4"/>
      <c r="J758" s="5"/>
      <c r="L758" s="4"/>
    </row>
    <row r="759">
      <c r="A759" s="4"/>
      <c r="C759" s="116"/>
      <c r="D759" s="4"/>
      <c r="E759" s="4"/>
      <c r="F759" s="4"/>
      <c r="J759" s="5"/>
      <c r="L759" s="4"/>
    </row>
    <row r="760">
      <c r="A760" s="4"/>
      <c r="C760" s="116"/>
      <c r="D760" s="4"/>
      <c r="E760" s="4"/>
      <c r="F760" s="4"/>
      <c r="J760" s="5"/>
      <c r="L760" s="4"/>
    </row>
    <row r="761">
      <c r="A761" s="4"/>
      <c r="C761" s="116"/>
      <c r="D761" s="4"/>
      <c r="E761" s="4"/>
      <c r="F761" s="4"/>
      <c r="J761" s="5"/>
      <c r="L761" s="4"/>
    </row>
    <row r="762">
      <c r="A762" s="4"/>
      <c r="C762" s="116"/>
      <c r="D762" s="4"/>
      <c r="E762" s="4"/>
      <c r="F762" s="4"/>
      <c r="J762" s="5"/>
      <c r="L762" s="4"/>
    </row>
    <row r="763">
      <c r="A763" s="4"/>
      <c r="C763" s="116"/>
      <c r="D763" s="4"/>
      <c r="E763" s="4"/>
      <c r="F763" s="4"/>
      <c r="J763" s="5"/>
      <c r="L763" s="4"/>
    </row>
    <row r="764">
      <c r="A764" s="4"/>
      <c r="C764" s="116"/>
      <c r="D764" s="4"/>
      <c r="E764" s="4"/>
      <c r="F764" s="4"/>
      <c r="J764" s="5"/>
      <c r="L764" s="4"/>
    </row>
    <row r="765">
      <c r="A765" s="4"/>
      <c r="C765" s="116"/>
      <c r="D765" s="4"/>
      <c r="E765" s="4"/>
      <c r="F765" s="4"/>
      <c r="J765" s="5"/>
      <c r="L765" s="4"/>
    </row>
    <row r="766">
      <c r="A766" s="4"/>
      <c r="C766" s="116"/>
      <c r="D766" s="4"/>
      <c r="E766" s="4"/>
      <c r="F766" s="4"/>
      <c r="J766" s="5"/>
      <c r="L766" s="4"/>
    </row>
    <row r="767">
      <c r="A767" s="4"/>
      <c r="C767" s="116"/>
      <c r="D767" s="4"/>
      <c r="E767" s="4"/>
      <c r="F767" s="4"/>
      <c r="J767" s="5"/>
      <c r="L767" s="4"/>
    </row>
    <row r="768">
      <c r="A768" s="4"/>
      <c r="C768" s="116"/>
      <c r="D768" s="4"/>
      <c r="E768" s="4"/>
      <c r="F768" s="4"/>
      <c r="J768" s="5"/>
      <c r="L768" s="4"/>
    </row>
    <row r="769">
      <c r="A769" s="4"/>
      <c r="C769" s="116"/>
      <c r="D769" s="4"/>
      <c r="E769" s="4"/>
      <c r="F769" s="4"/>
      <c r="J769" s="5"/>
      <c r="L769" s="4"/>
    </row>
    <row r="770">
      <c r="A770" s="4"/>
      <c r="C770" s="116"/>
      <c r="D770" s="4"/>
      <c r="E770" s="4"/>
      <c r="F770" s="4"/>
      <c r="J770" s="5"/>
      <c r="L770" s="4"/>
    </row>
    <row r="771">
      <c r="A771" s="4"/>
      <c r="C771" s="116"/>
      <c r="D771" s="4"/>
      <c r="E771" s="4"/>
      <c r="F771" s="4"/>
      <c r="J771" s="5"/>
      <c r="L771" s="4"/>
    </row>
    <row r="772">
      <c r="A772" s="4"/>
      <c r="C772" s="116"/>
      <c r="D772" s="4"/>
      <c r="E772" s="4"/>
      <c r="F772" s="4"/>
      <c r="J772" s="5"/>
      <c r="L772" s="4"/>
    </row>
    <row r="773">
      <c r="A773" s="4"/>
      <c r="C773" s="116"/>
      <c r="D773" s="4"/>
      <c r="E773" s="4"/>
      <c r="F773" s="4"/>
      <c r="J773" s="5"/>
      <c r="L773" s="4"/>
    </row>
    <row r="774">
      <c r="A774" s="4"/>
      <c r="C774" s="116"/>
      <c r="D774" s="4"/>
      <c r="E774" s="4"/>
      <c r="F774" s="4"/>
      <c r="J774" s="5"/>
      <c r="L774" s="4"/>
    </row>
    <row r="775">
      <c r="A775" s="4"/>
      <c r="C775" s="116"/>
      <c r="D775" s="4"/>
      <c r="E775" s="4"/>
      <c r="F775" s="4"/>
      <c r="J775" s="5"/>
      <c r="L775" s="4"/>
    </row>
    <row r="776">
      <c r="A776" s="4"/>
      <c r="C776" s="116"/>
      <c r="D776" s="4"/>
      <c r="E776" s="4"/>
      <c r="F776" s="4"/>
      <c r="J776" s="5"/>
      <c r="L776" s="4"/>
    </row>
    <row r="777">
      <c r="A777" s="4"/>
      <c r="C777" s="116"/>
      <c r="D777" s="4"/>
      <c r="E777" s="4"/>
      <c r="F777" s="4"/>
      <c r="J777" s="5"/>
      <c r="L777" s="4"/>
    </row>
    <row r="778">
      <c r="A778" s="4"/>
      <c r="C778" s="116"/>
      <c r="D778" s="4"/>
      <c r="E778" s="4"/>
      <c r="F778" s="4"/>
      <c r="J778" s="5"/>
      <c r="L778" s="4"/>
    </row>
    <row r="779">
      <c r="A779" s="4"/>
      <c r="C779" s="116"/>
      <c r="D779" s="4"/>
      <c r="E779" s="4"/>
      <c r="F779" s="4"/>
      <c r="J779" s="5"/>
      <c r="L779" s="4"/>
    </row>
    <row r="780">
      <c r="A780" s="4"/>
      <c r="C780" s="116"/>
      <c r="D780" s="4"/>
      <c r="E780" s="4"/>
      <c r="F780" s="4"/>
      <c r="J780" s="5"/>
      <c r="L780" s="4"/>
    </row>
    <row r="781">
      <c r="A781" s="4"/>
      <c r="C781" s="116"/>
      <c r="D781" s="4"/>
      <c r="E781" s="4"/>
      <c r="F781" s="4"/>
      <c r="J781" s="5"/>
      <c r="L781" s="4"/>
    </row>
    <row r="782">
      <c r="A782" s="4"/>
      <c r="C782" s="116"/>
      <c r="D782" s="4"/>
      <c r="E782" s="4"/>
      <c r="F782" s="4"/>
      <c r="J782" s="5"/>
      <c r="L782" s="4"/>
    </row>
    <row r="783">
      <c r="A783" s="4"/>
      <c r="C783" s="116"/>
      <c r="D783" s="4"/>
      <c r="E783" s="4"/>
      <c r="F783" s="4"/>
      <c r="J783" s="5"/>
      <c r="L783" s="4"/>
    </row>
    <row r="784">
      <c r="A784" s="4"/>
      <c r="C784" s="116"/>
      <c r="D784" s="4"/>
      <c r="E784" s="4"/>
      <c r="F784" s="4"/>
      <c r="J784" s="5"/>
      <c r="L784" s="4"/>
    </row>
    <row r="785">
      <c r="A785" s="4"/>
      <c r="C785" s="116"/>
      <c r="D785" s="4"/>
      <c r="E785" s="4"/>
      <c r="F785" s="4"/>
      <c r="J785" s="5"/>
      <c r="L785" s="4"/>
    </row>
    <row r="786">
      <c r="A786" s="4"/>
      <c r="C786" s="116"/>
      <c r="D786" s="4"/>
      <c r="E786" s="4"/>
      <c r="F786" s="4"/>
      <c r="J786" s="5"/>
      <c r="L786" s="4"/>
    </row>
    <row r="787">
      <c r="A787" s="4"/>
      <c r="C787" s="116"/>
      <c r="D787" s="4"/>
      <c r="E787" s="4"/>
      <c r="F787" s="4"/>
      <c r="J787" s="5"/>
      <c r="L787" s="4"/>
    </row>
    <row r="788">
      <c r="A788" s="4"/>
      <c r="C788" s="116"/>
      <c r="D788" s="4"/>
      <c r="E788" s="4"/>
      <c r="F788" s="4"/>
      <c r="J788" s="5"/>
      <c r="L788" s="4"/>
    </row>
    <row r="789">
      <c r="A789" s="4"/>
      <c r="C789" s="116"/>
      <c r="D789" s="4"/>
      <c r="E789" s="4"/>
      <c r="F789" s="4"/>
      <c r="J789" s="5"/>
      <c r="L789" s="4"/>
    </row>
    <row r="790">
      <c r="A790" s="4"/>
      <c r="C790" s="116"/>
      <c r="D790" s="4"/>
      <c r="E790" s="4"/>
      <c r="F790" s="4"/>
      <c r="J790" s="5"/>
      <c r="L790" s="4"/>
    </row>
    <row r="791">
      <c r="A791" s="4"/>
      <c r="C791" s="116"/>
      <c r="D791" s="4"/>
      <c r="E791" s="4"/>
      <c r="F791" s="4"/>
      <c r="J791" s="5"/>
      <c r="L791" s="4"/>
    </row>
    <row r="792">
      <c r="A792" s="4"/>
      <c r="C792" s="116"/>
      <c r="D792" s="4"/>
      <c r="E792" s="4"/>
      <c r="F792" s="4"/>
      <c r="J792" s="5"/>
      <c r="L792" s="4"/>
    </row>
    <row r="793">
      <c r="A793" s="4"/>
      <c r="C793" s="116"/>
      <c r="D793" s="4"/>
      <c r="E793" s="4"/>
      <c r="F793" s="4"/>
      <c r="J793" s="5"/>
      <c r="L793" s="4"/>
    </row>
    <row r="794">
      <c r="A794" s="4"/>
      <c r="C794" s="116"/>
      <c r="D794" s="4"/>
      <c r="E794" s="4"/>
      <c r="F794" s="4"/>
      <c r="J794" s="5"/>
      <c r="L794" s="4"/>
    </row>
    <row r="795">
      <c r="A795" s="4"/>
      <c r="C795" s="116"/>
      <c r="D795" s="4"/>
      <c r="E795" s="4"/>
      <c r="F795" s="4"/>
      <c r="J795" s="5"/>
      <c r="L795" s="4"/>
    </row>
    <row r="796">
      <c r="A796" s="4"/>
      <c r="C796" s="116"/>
      <c r="D796" s="4"/>
      <c r="E796" s="4"/>
      <c r="F796" s="4"/>
      <c r="J796" s="5"/>
      <c r="L796" s="4"/>
    </row>
    <row r="797">
      <c r="A797" s="4"/>
      <c r="C797" s="116"/>
      <c r="D797" s="4"/>
      <c r="E797" s="4"/>
      <c r="F797" s="4"/>
      <c r="J797" s="5"/>
      <c r="L797" s="4"/>
    </row>
    <row r="798">
      <c r="A798" s="4"/>
      <c r="C798" s="116"/>
      <c r="D798" s="4"/>
      <c r="E798" s="4"/>
      <c r="F798" s="4"/>
      <c r="J798" s="5"/>
      <c r="L798" s="4"/>
    </row>
    <row r="799">
      <c r="A799" s="4"/>
      <c r="C799" s="116"/>
      <c r="D799" s="4"/>
      <c r="E799" s="4"/>
      <c r="F799" s="4"/>
      <c r="J799" s="5"/>
      <c r="L799" s="4"/>
    </row>
    <row r="800">
      <c r="A800" s="4"/>
      <c r="C800" s="116"/>
      <c r="D800" s="4"/>
      <c r="E800" s="4"/>
      <c r="F800" s="4"/>
      <c r="J800" s="5"/>
      <c r="L800" s="4"/>
    </row>
    <row r="801">
      <c r="A801" s="4"/>
      <c r="C801" s="116"/>
      <c r="D801" s="4"/>
      <c r="E801" s="4"/>
      <c r="F801" s="4"/>
      <c r="J801" s="5"/>
      <c r="L801" s="4"/>
    </row>
    <row r="802">
      <c r="A802" s="4"/>
      <c r="C802" s="116"/>
      <c r="D802" s="4"/>
      <c r="E802" s="4"/>
      <c r="F802" s="4"/>
      <c r="J802" s="5"/>
      <c r="L802" s="4"/>
    </row>
    <row r="803">
      <c r="A803" s="4"/>
      <c r="C803" s="116"/>
      <c r="D803" s="4"/>
      <c r="E803" s="4"/>
      <c r="F803" s="4"/>
      <c r="J803" s="5"/>
      <c r="L803" s="4"/>
    </row>
    <row r="804">
      <c r="A804" s="4"/>
      <c r="C804" s="116"/>
      <c r="D804" s="4"/>
      <c r="E804" s="4"/>
      <c r="F804" s="4"/>
      <c r="J804" s="5"/>
      <c r="L804" s="4"/>
    </row>
    <row r="805">
      <c r="A805" s="4"/>
      <c r="C805" s="116"/>
      <c r="D805" s="4"/>
      <c r="E805" s="4"/>
      <c r="F805" s="4"/>
      <c r="J805" s="5"/>
      <c r="L805" s="4"/>
    </row>
    <row r="806">
      <c r="A806" s="4"/>
      <c r="C806" s="116"/>
      <c r="D806" s="4"/>
      <c r="E806" s="4"/>
      <c r="F806" s="4"/>
      <c r="J806" s="5"/>
      <c r="L806" s="4"/>
    </row>
    <row r="807">
      <c r="A807" s="4"/>
      <c r="C807" s="116"/>
      <c r="D807" s="4"/>
      <c r="E807" s="4"/>
      <c r="F807" s="4"/>
      <c r="J807" s="5"/>
      <c r="L807" s="4"/>
    </row>
    <row r="808">
      <c r="A808" s="4"/>
      <c r="C808" s="116"/>
      <c r="D808" s="4"/>
      <c r="E808" s="4"/>
      <c r="F808" s="4"/>
      <c r="J808" s="5"/>
      <c r="L808" s="4"/>
    </row>
    <row r="809">
      <c r="A809" s="4"/>
      <c r="C809" s="116"/>
      <c r="D809" s="4"/>
      <c r="E809" s="4"/>
      <c r="F809" s="4"/>
      <c r="J809" s="5"/>
      <c r="L809" s="4"/>
    </row>
    <row r="810">
      <c r="A810" s="4"/>
      <c r="C810" s="116"/>
      <c r="D810" s="4"/>
      <c r="E810" s="4"/>
      <c r="F810" s="4"/>
      <c r="J810" s="5"/>
      <c r="L810" s="4"/>
    </row>
    <row r="811">
      <c r="A811" s="4"/>
      <c r="C811" s="116"/>
      <c r="D811" s="4"/>
      <c r="E811" s="4"/>
      <c r="F811" s="4"/>
      <c r="J811" s="5"/>
      <c r="L811" s="4"/>
    </row>
    <row r="812">
      <c r="A812" s="4"/>
      <c r="C812" s="116"/>
      <c r="D812" s="4"/>
      <c r="E812" s="4"/>
      <c r="F812" s="4"/>
      <c r="J812" s="5"/>
      <c r="L812" s="4"/>
    </row>
    <row r="813">
      <c r="A813" s="4"/>
      <c r="C813" s="116"/>
      <c r="D813" s="4"/>
      <c r="E813" s="4"/>
      <c r="F813" s="4"/>
      <c r="J813" s="5"/>
      <c r="L813" s="4"/>
    </row>
    <row r="814">
      <c r="A814" s="4"/>
      <c r="C814" s="116"/>
      <c r="D814" s="4"/>
      <c r="E814" s="4"/>
      <c r="F814" s="4"/>
      <c r="J814" s="5"/>
      <c r="L814" s="4"/>
    </row>
    <row r="815">
      <c r="A815" s="4"/>
      <c r="C815" s="116"/>
      <c r="D815" s="4"/>
      <c r="E815" s="4"/>
      <c r="F815" s="4"/>
      <c r="J815" s="5"/>
      <c r="L815" s="4"/>
    </row>
    <row r="816">
      <c r="A816" s="4"/>
      <c r="C816" s="116"/>
      <c r="D816" s="4"/>
      <c r="E816" s="4"/>
      <c r="F816" s="4"/>
      <c r="J816" s="5"/>
      <c r="L816" s="4"/>
    </row>
    <row r="817">
      <c r="A817" s="4"/>
      <c r="C817" s="116"/>
      <c r="D817" s="4"/>
      <c r="E817" s="4"/>
      <c r="F817" s="4"/>
      <c r="J817" s="5"/>
      <c r="L817" s="4"/>
    </row>
    <row r="818">
      <c r="A818" s="4"/>
      <c r="C818" s="116"/>
      <c r="D818" s="4"/>
      <c r="E818" s="4"/>
      <c r="F818" s="4"/>
      <c r="J818" s="5"/>
      <c r="L818" s="4"/>
    </row>
    <row r="819">
      <c r="A819" s="4"/>
      <c r="C819" s="116"/>
      <c r="D819" s="4"/>
      <c r="E819" s="4"/>
      <c r="F819" s="4"/>
      <c r="J819" s="5"/>
      <c r="L819" s="4"/>
    </row>
    <row r="820">
      <c r="A820" s="4"/>
      <c r="C820" s="116"/>
      <c r="D820" s="4"/>
      <c r="E820" s="4"/>
      <c r="F820" s="4"/>
      <c r="J820" s="5"/>
      <c r="L820" s="4"/>
    </row>
    <row r="821">
      <c r="A821" s="4"/>
      <c r="C821" s="116"/>
      <c r="D821" s="4"/>
      <c r="E821" s="4"/>
      <c r="F821" s="4"/>
      <c r="J821" s="5"/>
      <c r="L821" s="4"/>
    </row>
    <row r="822">
      <c r="A822" s="4"/>
      <c r="C822" s="116"/>
      <c r="D822" s="4"/>
      <c r="E822" s="4"/>
      <c r="F822" s="4"/>
      <c r="J822" s="5"/>
      <c r="L822" s="4"/>
    </row>
    <row r="823">
      <c r="A823" s="4"/>
      <c r="C823" s="116"/>
      <c r="D823" s="4"/>
      <c r="E823" s="4"/>
      <c r="F823" s="4"/>
      <c r="G823" s="88" t="s">
        <v>44</v>
      </c>
      <c r="J823" s="5"/>
      <c r="L823" s="4"/>
    </row>
  </sheetData>
  <conditionalFormatting sqref="G4">
    <cfRule type="notContainsBlanks" dxfId="3" priority="1">
      <formula>LEN(TRIM(G4))&gt;0</formula>
    </cfRule>
  </conditionalFormatting>
  <dataValidations>
    <dataValidation type="list" allowBlank="1" showErrorMessage="1" sqref="G4:G54">
      <formula1>"EFETUADO,A PAGAR,EM CAIXA,REEMBOLSAR"</formula1>
    </dataValidation>
  </dataValidations>
  <drawing r:id="rId1"/>
  <tableParts count="4">
    <tablePart r:id="rId6"/>
    <tablePart r:id="rId7"/>
    <tablePart r:id="rId8"/>
    <tablePart r:id="rId9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10.75"/>
    <col customWidth="1" min="2" max="2" width="14.5"/>
    <col customWidth="1" min="3" max="3" width="13.38"/>
    <col customWidth="1" min="4" max="4" width="8.88"/>
    <col customWidth="1" min="5" max="5" width="11.13"/>
    <col customWidth="1" min="6" max="6" width="12.75"/>
    <col customWidth="1" min="7" max="7" width="9.0"/>
    <col customWidth="1" min="8" max="9" width="12.5"/>
    <col customWidth="1" min="10" max="10" width="11.25"/>
    <col customWidth="1" min="11" max="12" width="9.13"/>
    <col customWidth="1" min="13" max="13" width="12.13"/>
    <col customWidth="1" min="14" max="14" width="15.63"/>
    <col customWidth="1" min="15" max="15" width="13.0"/>
    <col customWidth="1" min="16" max="16" width="15.63"/>
    <col customWidth="1" min="17" max="18" width="14.5"/>
    <col customWidth="1" min="20" max="20" width="1.5"/>
    <col customWidth="1" min="21" max="21" width="13.75"/>
    <col customWidth="1" min="22" max="22" width="12.88"/>
    <col customWidth="1" min="29" max="29" width="23.25"/>
    <col customWidth="1" min="30" max="30" width="21.75"/>
  </cols>
  <sheetData>
    <row r="1" hidden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2"/>
      <c r="O1" s="2"/>
      <c r="S1" s="3"/>
      <c r="V1" s="4"/>
      <c r="W1" s="5"/>
    </row>
    <row r="2" hidden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2"/>
      <c r="O2" s="2"/>
      <c r="S2" s="3"/>
      <c r="V2" s="4"/>
      <c r="W2" s="5"/>
    </row>
    <row r="3" hidden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2"/>
      <c r="O3" s="2"/>
      <c r="S3" s="3"/>
      <c r="V3" s="4"/>
      <c r="W3" s="5"/>
    </row>
    <row r="4" hidden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2"/>
      <c r="O4" s="2"/>
      <c r="S4" s="3"/>
      <c r="V4" s="4"/>
      <c r="W4" s="5"/>
    </row>
    <row r="5" hidden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2"/>
      <c r="O5" s="2"/>
      <c r="S5" s="3"/>
      <c r="V5" s="4"/>
      <c r="W5" s="5"/>
    </row>
    <row r="6" hidden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2"/>
      <c r="O6" s="2"/>
      <c r="S6" s="3"/>
      <c r="V6" s="4"/>
      <c r="W6" s="5"/>
    </row>
    <row r="7" hidden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2"/>
      <c r="O7" s="2"/>
      <c r="S7" s="3"/>
      <c r="V7" s="4"/>
      <c r="W7" s="5"/>
    </row>
    <row r="8" hidden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7"/>
      <c r="O8" s="7"/>
      <c r="S8" s="3"/>
      <c r="V8" s="4"/>
      <c r="W8" s="5"/>
    </row>
    <row r="9" ht="17.25" customHeight="1">
      <c r="A9" s="8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10"/>
      <c r="V9" s="10"/>
      <c r="W9" s="10"/>
      <c r="X9" s="10"/>
      <c r="Y9" s="10"/>
      <c r="Z9" s="10"/>
      <c r="AA9" s="10"/>
      <c r="AB9" s="10"/>
      <c r="AC9" s="10"/>
    </row>
    <row r="10" ht="24.75" customHeight="1">
      <c r="A10" s="8"/>
      <c r="B10" s="11"/>
      <c r="C10" s="12" t="s">
        <v>0</v>
      </c>
      <c r="D10" s="13"/>
      <c r="E10" s="13"/>
      <c r="F10" s="14" t="s">
        <v>1</v>
      </c>
      <c r="G10" s="13"/>
      <c r="H10" s="13"/>
      <c r="I10" s="15" t="s">
        <v>2</v>
      </c>
      <c r="J10" s="16" t="s">
        <v>3</v>
      </c>
      <c r="T10" s="17"/>
      <c r="U10" s="18"/>
      <c r="V10" s="18"/>
      <c r="W10" s="18"/>
      <c r="X10" s="18"/>
      <c r="Y10" s="18"/>
      <c r="Z10" s="18"/>
      <c r="AA10" s="18"/>
      <c r="AB10" s="18"/>
      <c r="AC10" s="18"/>
    </row>
    <row r="11" ht="37.5" customHeight="1">
      <c r="A11" s="19" t="s">
        <v>4</v>
      </c>
      <c r="B11" s="19" t="s">
        <v>5</v>
      </c>
      <c r="C11" s="19" t="s">
        <v>6</v>
      </c>
      <c r="D11" s="19" t="s">
        <v>7</v>
      </c>
      <c r="E11" s="19" t="s">
        <v>8</v>
      </c>
      <c r="F11" s="19" t="s">
        <v>9</v>
      </c>
      <c r="G11" s="19" t="s">
        <v>10</v>
      </c>
      <c r="H11" s="19" t="s">
        <v>8</v>
      </c>
      <c r="I11" s="19" t="s">
        <v>11</v>
      </c>
      <c r="J11" s="19" t="s">
        <v>12</v>
      </c>
      <c r="K11" s="19" t="s">
        <v>13</v>
      </c>
      <c r="L11" s="19" t="s">
        <v>14</v>
      </c>
      <c r="M11" s="19" t="s">
        <v>15</v>
      </c>
      <c r="N11" s="20" t="s">
        <v>16</v>
      </c>
      <c r="O11" s="20" t="s">
        <v>17</v>
      </c>
      <c r="P11" s="19" t="s">
        <v>61</v>
      </c>
      <c r="Q11" s="19" t="s">
        <v>19</v>
      </c>
      <c r="R11" s="19" t="s">
        <v>20</v>
      </c>
      <c r="S11" s="19" t="s">
        <v>21</v>
      </c>
      <c r="T11" s="17"/>
      <c r="U11" s="21"/>
      <c r="V11" s="22"/>
      <c r="W11" s="22"/>
      <c r="X11" s="22"/>
      <c r="Y11" s="22"/>
      <c r="Z11" s="22"/>
      <c r="AA11" s="22"/>
      <c r="AB11" s="22"/>
      <c r="AC11" s="22"/>
    </row>
    <row r="12">
      <c r="A12" s="23">
        <v>46054.0</v>
      </c>
      <c r="B12" s="24">
        <f t="shared" ref="B12:B39" si="1">C12*6.2</f>
        <v>26576.052</v>
      </c>
      <c r="C12" s="25">
        <v>4286.46</v>
      </c>
      <c r="D12" s="26">
        <v>221.0</v>
      </c>
      <c r="E12" s="24">
        <f t="shared" ref="E12:E39" si="2">B12/$D$12</f>
        <v>120.253629</v>
      </c>
      <c r="F12" s="25">
        <v>4717.05</v>
      </c>
      <c r="G12" s="26">
        <v>63.0</v>
      </c>
      <c r="H12" s="24">
        <f t="shared" ref="H12:H40" si="3">F12/G12</f>
        <v>74.87380952</v>
      </c>
      <c r="I12" s="27">
        <f t="shared" ref="I12:I39" si="4">C12-F12</f>
        <v>-430.59</v>
      </c>
      <c r="J12" s="28">
        <v>134.0</v>
      </c>
      <c r="K12" s="28">
        <v>45.0</v>
      </c>
      <c r="L12" s="28">
        <v>268.0</v>
      </c>
      <c r="M12" s="29"/>
      <c r="N12" s="29">
        <v>47342.97</v>
      </c>
      <c r="O12" s="29">
        <v>893.33</v>
      </c>
      <c r="P12" s="29">
        <v>47823.9</v>
      </c>
      <c r="Q12" s="29">
        <v>480.93</v>
      </c>
      <c r="R12" s="29">
        <v>294.13</v>
      </c>
      <c r="S12" s="30">
        <f t="shared" ref="S12:S39" si="5">R12/P12</f>
        <v>0.006150272144</v>
      </c>
      <c r="T12" s="31"/>
      <c r="U12" s="32"/>
      <c r="V12" s="33"/>
      <c r="W12" s="33"/>
      <c r="X12" s="33"/>
      <c r="Y12" s="33"/>
      <c r="Z12" s="34"/>
      <c r="AA12" s="35"/>
      <c r="AB12" s="36"/>
      <c r="AC12" s="37"/>
    </row>
    <row r="13">
      <c r="A13" s="23">
        <f t="shared" ref="A13:A39" si="6">A12+1</f>
        <v>46055</v>
      </c>
      <c r="B13" s="24">
        <f t="shared" si="1"/>
        <v>33848.466</v>
      </c>
      <c r="C13" s="25">
        <v>5459.43</v>
      </c>
      <c r="D13" s="26">
        <v>265.0</v>
      </c>
      <c r="E13" s="24">
        <f t="shared" si="2"/>
        <v>153.1604796</v>
      </c>
      <c r="F13" s="25">
        <v>3526.51</v>
      </c>
      <c r="G13" s="26">
        <v>65.0</v>
      </c>
      <c r="H13" s="24">
        <f t="shared" si="3"/>
        <v>54.254</v>
      </c>
      <c r="I13" s="27">
        <f t="shared" si="4"/>
        <v>1932.92</v>
      </c>
      <c r="J13" s="28">
        <v>104.0</v>
      </c>
      <c r="K13" s="28">
        <v>34.0</v>
      </c>
      <c r="L13" s="28">
        <v>227.0</v>
      </c>
      <c r="M13" s="29"/>
      <c r="N13" s="29">
        <v>39515.92</v>
      </c>
      <c r="O13" s="29">
        <v>975.8</v>
      </c>
      <c r="P13" s="29">
        <v>41912.21</v>
      </c>
      <c r="Q13" s="29">
        <v>2396.29</v>
      </c>
      <c r="R13" s="29">
        <v>2511.83</v>
      </c>
      <c r="S13" s="30">
        <f t="shared" si="5"/>
        <v>0.05993074572</v>
      </c>
      <c r="T13" s="31"/>
      <c r="U13" s="32"/>
      <c r="V13" s="33"/>
      <c r="W13" s="33"/>
      <c r="X13" s="33"/>
      <c r="Y13" s="33"/>
      <c r="Z13" s="34"/>
      <c r="AA13" s="35"/>
      <c r="AB13" s="36"/>
      <c r="AC13" s="37"/>
    </row>
    <row r="14">
      <c r="A14" s="23">
        <f t="shared" si="6"/>
        <v>46056</v>
      </c>
      <c r="B14" s="24">
        <f t="shared" si="1"/>
        <v>29323.334</v>
      </c>
      <c r="C14" s="25">
        <v>4729.57</v>
      </c>
      <c r="D14" s="26">
        <v>301.0</v>
      </c>
      <c r="E14" s="24">
        <f t="shared" si="2"/>
        <v>132.6847692</v>
      </c>
      <c r="F14" s="25">
        <v>3090.58</v>
      </c>
      <c r="G14" s="26">
        <v>74.0</v>
      </c>
      <c r="H14" s="24">
        <f t="shared" si="3"/>
        <v>41.76459459</v>
      </c>
      <c r="I14" s="27">
        <f t="shared" si="4"/>
        <v>1638.99</v>
      </c>
      <c r="J14" s="28">
        <v>178.0</v>
      </c>
      <c r="K14" s="28">
        <v>41.0</v>
      </c>
      <c r="L14" s="28">
        <v>235.0</v>
      </c>
      <c r="M14" s="29"/>
      <c r="N14" s="29">
        <v>45165.31</v>
      </c>
      <c r="O14" s="29">
        <v>682.99</v>
      </c>
      <c r="P14" s="29">
        <v>46257.71</v>
      </c>
      <c r="Q14" s="29">
        <v>1092.4</v>
      </c>
      <c r="R14" s="29">
        <v>1306.62</v>
      </c>
      <c r="S14" s="30">
        <f t="shared" si="5"/>
        <v>0.02824653447</v>
      </c>
      <c r="T14" s="31"/>
      <c r="U14" s="32"/>
      <c r="V14" s="33"/>
      <c r="W14" s="33"/>
      <c r="X14" s="33"/>
      <c r="Y14" s="33"/>
      <c r="Z14" s="34"/>
      <c r="AA14" s="35"/>
      <c r="AB14" s="36"/>
      <c r="AC14" s="37"/>
    </row>
    <row r="15">
      <c r="A15" s="23">
        <f t="shared" si="6"/>
        <v>46057</v>
      </c>
      <c r="B15" s="24">
        <f t="shared" si="1"/>
        <v>35744.426</v>
      </c>
      <c r="C15" s="25">
        <v>5765.23</v>
      </c>
      <c r="D15" s="26">
        <v>269.0</v>
      </c>
      <c r="E15" s="24">
        <f t="shared" si="2"/>
        <v>161.7394842</v>
      </c>
      <c r="F15" s="25">
        <v>4745.47</v>
      </c>
      <c r="G15" s="26">
        <v>75.0</v>
      </c>
      <c r="H15" s="24">
        <f t="shared" si="3"/>
        <v>63.27293333</v>
      </c>
      <c r="I15" s="27">
        <f t="shared" si="4"/>
        <v>1019.76</v>
      </c>
      <c r="J15" s="28">
        <v>147.0</v>
      </c>
      <c r="K15" s="28">
        <v>35.0</v>
      </c>
      <c r="L15" s="28">
        <v>210.0</v>
      </c>
      <c r="M15" s="29"/>
      <c r="N15" s="29">
        <v>38256.55</v>
      </c>
      <c r="O15" s="29">
        <v>546.44</v>
      </c>
      <c r="P15" s="29">
        <v>38768.09</v>
      </c>
      <c r="Q15" s="29">
        <v>511.54</v>
      </c>
      <c r="R15" s="29">
        <v>378.42</v>
      </c>
      <c r="S15" s="30">
        <f t="shared" si="5"/>
        <v>0.00976112055</v>
      </c>
      <c r="T15" s="31"/>
      <c r="U15" s="32"/>
      <c r="V15" s="33"/>
      <c r="W15" s="33"/>
      <c r="X15" s="33"/>
      <c r="Y15" s="33"/>
      <c r="Z15" s="34"/>
      <c r="AA15" s="35"/>
      <c r="AB15" s="36"/>
      <c r="AC15" s="37"/>
    </row>
    <row r="16">
      <c r="A16" s="23">
        <f t="shared" si="6"/>
        <v>46058</v>
      </c>
      <c r="B16" s="24">
        <f t="shared" si="1"/>
        <v>41932.398</v>
      </c>
      <c r="C16" s="25">
        <v>6763.29</v>
      </c>
      <c r="D16" s="26">
        <v>337.0</v>
      </c>
      <c r="E16" s="24">
        <f t="shared" si="2"/>
        <v>189.7393575</v>
      </c>
      <c r="F16" s="25">
        <v>5967.93</v>
      </c>
      <c r="G16" s="26">
        <v>92.0</v>
      </c>
      <c r="H16" s="24">
        <f t="shared" si="3"/>
        <v>64.86880435</v>
      </c>
      <c r="I16" s="27">
        <f t="shared" si="4"/>
        <v>795.36</v>
      </c>
      <c r="J16" s="28">
        <v>123.0</v>
      </c>
      <c r="K16" s="28">
        <v>40.0</v>
      </c>
      <c r="L16" s="28">
        <v>256.0</v>
      </c>
      <c r="M16" s="29"/>
      <c r="N16" s="29">
        <v>53284.85</v>
      </c>
      <c r="O16" s="29">
        <v>1303.51</v>
      </c>
      <c r="P16" s="29">
        <v>50177.04</v>
      </c>
      <c r="Q16" s="29">
        <v>-3107.81</v>
      </c>
      <c r="R16" s="29">
        <v>-2312.69</v>
      </c>
      <c r="S16" s="30">
        <f t="shared" si="5"/>
        <v>-0.0460906024</v>
      </c>
      <c r="T16" s="31"/>
      <c r="U16" s="32"/>
      <c r="V16" s="33"/>
      <c r="W16" s="33"/>
      <c r="X16" s="33"/>
      <c r="Y16" s="33"/>
      <c r="Z16" s="34"/>
      <c r="AA16" s="35"/>
      <c r="AB16" s="36"/>
      <c r="AC16" s="37"/>
    </row>
    <row r="17">
      <c r="A17" s="23">
        <f t="shared" si="6"/>
        <v>46059</v>
      </c>
      <c r="B17" s="24">
        <f t="shared" si="1"/>
        <v>40987.642</v>
      </c>
      <c r="C17" s="25">
        <v>6610.91</v>
      </c>
      <c r="D17" s="26">
        <v>264.0</v>
      </c>
      <c r="E17" s="24">
        <f t="shared" si="2"/>
        <v>185.4644434</v>
      </c>
      <c r="F17" s="25">
        <v>6516.06</v>
      </c>
      <c r="G17" s="26">
        <v>99.0</v>
      </c>
      <c r="H17" s="24">
        <f t="shared" si="3"/>
        <v>65.81878788</v>
      </c>
      <c r="I17" s="27">
        <f t="shared" si="4"/>
        <v>94.85</v>
      </c>
      <c r="J17" s="28">
        <v>95.0</v>
      </c>
      <c r="K17" s="28">
        <v>29.0</v>
      </c>
      <c r="L17" s="28">
        <v>256.0</v>
      </c>
      <c r="M17" s="29"/>
      <c r="N17" s="29">
        <v>54524.97</v>
      </c>
      <c r="O17" s="29">
        <v>825.55</v>
      </c>
      <c r="P17" s="29">
        <v>56484.26</v>
      </c>
      <c r="Q17" s="29">
        <v>1959.29</v>
      </c>
      <c r="R17" s="29">
        <v>2363.7</v>
      </c>
      <c r="S17" s="30">
        <f t="shared" si="5"/>
        <v>0.04184705615</v>
      </c>
      <c r="T17" s="31"/>
      <c r="U17" s="32"/>
      <c r="V17" s="33"/>
      <c r="W17" s="33"/>
      <c r="X17" s="33"/>
      <c r="Y17" s="33"/>
      <c r="Z17" s="34"/>
      <c r="AA17" s="35"/>
      <c r="AB17" s="36"/>
      <c r="AC17" s="37"/>
    </row>
    <row r="18">
      <c r="A18" s="23">
        <f t="shared" si="6"/>
        <v>46060</v>
      </c>
      <c r="B18" s="24">
        <f t="shared" si="1"/>
        <v>32434.494</v>
      </c>
      <c r="C18" s="25">
        <v>5231.37</v>
      </c>
      <c r="D18" s="26">
        <v>280.0</v>
      </c>
      <c r="E18" s="24">
        <f t="shared" si="2"/>
        <v>146.7624163</v>
      </c>
      <c r="F18" s="25">
        <v>3455.54</v>
      </c>
      <c r="G18" s="26">
        <v>93.0</v>
      </c>
      <c r="H18" s="24">
        <f t="shared" si="3"/>
        <v>37.15634409</v>
      </c>
      <c r="I18" s="27">
        <f t="shared" si="4"/>
        <v>1775.83</v>
      </c>
      <c r="J18" s="28">
        <v>108.0</v>
      </c>
      <c r="K18" s="28">
        <v>43.0</v>
      </c>
      <c r="L18" s="28">
        <v>226.0</v>
      </c>
      <c r="M18" s="29"/>
      <c r="N18" s="29">
        <v>63645.18</v>
      </c>
      <c r="O18" s="29">
        <v>256.22</v>
      </c>
      <c r="P18" s="29">
        <v>61845.77</v>
      </c>
      <c r="Q18" s="29">
        <v>-1799.41</v>
      </c>
      <c r="R18" s="29">
        <v>-1844.11</v>
      </c>
      <c r="S18" s="30">
        <f t="shared" si="5"/>
        <v>-0.02981788407</v>
      </c>
      <c r="T18" s="31"/>
      <c r="U18" s="32"/>
      <c r="V18" s="33"/>
      <c r="W18" s="33"/>
      <c r="X18" s="33"/>
      <c r="Y18" s="33"/>
      <c r="Z18" s="34"/>
      <c r="AA18" s="35"/>
      <c r="AB18" s="36"/>
      <c r="AC18" s="37"/>
    </row>
    <row r="19">
      <c r="A19" s="23">
        <f t="shared" si="6"/>
        <v>46061</v>
      </c>
      <c r="B19" s="24">
        <f t="shared" si="1"/>
        <v>19035.302</v>
      </c>
      <c r="C19" s="25">
        <v>3070.21</v>
      </c>
      <c r="D19" s="26">
        <v>207.0</v>
      </c>
      <c r="E19" s="24">
        <f t="shared" si="2"/>
        <v>86.13258824</v>
      </c>
      <c r="F19" s="25">
        <v>5208.74</v>
      </c>
      <c r="G19" s="26">
        <v>68.0</v>
      </c>
      <c r="H19" s="24">
        <f t="shared" si="3"/>
        <v>76.59911765</v>
      </c>
      <c r="I19" s="27">
        <f t="shared" si="4"/>
        <v>-2138.53</v>
      </c>
      <c r="J19" s="28">
        <v>148.0</v>
      </c>
      <c r="K19" s="28">
        <v>48.0</v>
      </c>
      <c r="L19" s="28">
        <v>188.0</v>
      </c>
      <c r="M19" s="29"/>
      <c r="N19" s="29">
        <v>30990.32</v>
      </c>
      <c r="O19" s="29">
        <v>243.34</v>
      </c>
      <c r="P19" s="29">
        <v>30061.58</v>
      </c>
      <c r="Q19" s="29">
        <v>-928.74</v>
      </c>
      <c r="R19" s="29">
        <v>-1038.37</v>
      </c>
      <c r="S19" s="30">
        <f t="shared" si="5"/>
        <v>-0.03454143129</v>
      </c>
      <c r="T19" s="31"/>
      <c r="U19" s="32"/>
      <c r="V19" s="33"/>
      <c r="W19" s="33"/>
      <c r="X19" s="33"/>
      <c r="Y19" s="33"/>
      <c r="Z19" s="34"/>
      <c r="AA19" s="35"/>
      <c r="AB19" s="36"/>
      <c r="AC19" s="37"/>
    </row>
    <row r="20">
      <c r="A20" s="23">
        <f t="shared" si="6"/>
        <v>46062</v>
      </c>
      <c r="B20" s="24">
        <f t="shared" si="1"/>
        <v>39440.122</v>
      </c>
      <c r="C20" s="25">
        <v>6361.31</v>
      </c>
      <c r="D20" s="26">
        <v>363.0</v>
      </c>
      <c r="E20" s="24">
        <f t="shared" si="2"/>
        <v>178.4620905</v>
      </c>
      <c r="F20" s="25">
        <v>5412.76</v>
      </c>
      <c r="G20" s="26">
        <v>145.0</v>
      </c>
      <c r="H20" s="24">
        <f t="shared" si="3"/>
        <v>37.32937931</v>
      </c>
      <c r="I20" s="27">
        <f t="shared" si="4"/>
        <v>948.55</v>
      </c>
      <c r="J20" s="28">
        <v>267.0</v>
      </c>
      <c r="K20" s="28">
        <v>92.0</v>
      </c>
      <c r="L20" s="28">
        <v>264.0</v>
      </c>
      <c r="M20" s="29"/>
      <c r="N20" s="29">
        <v>62212.89</v>
      </c>
      <c r="O20" s="29">
        <v>268.08</v>
      </c>
      <c r="P20" s="29">
        <v>64822.43</v>
      </c>
      <c r="Q20" s="29">
        <v>2609.54</v>
      </c>
      <c r="R20" s="29">
        <v>2623.22</v>
      </c>
      <c r="S20" s="30">
        <f t="shared" si="5"/>
        <v>0.04046778253</v>
      </c>
      <c r="T20" s="31"/>
      <c r="U20" s="32"/>
      <c r="V20" s="33"/>
      <c r="W20" s="33"/>
      <c r="X20" s="33"/>
      <c r="Y20" s="33"/>
      <c r="Z20" s="34"/>
      <c r="AA20" s="35"/>
      <c r="AB20" s="36"/>
      <c r="AC20" s="37"/>
    </row>
    <row r="21">
      <c r="A21" s="23">
        <f t="shared" si="6"/>
        <v>46063</v>
      </c>
      <c r="B21" s="24">
        <f t="shared" si="1"/>
        <v>62923.614</v>
      </c>
      <c r="C21" s="25">
        <v>10148.97</v>
      </c>
      <c r="D21" s="26">
        <v>366.0</v>
      </c>
      <c r="E21" s="24">
        <f t="shared" si="2"/>
        <v>284.7222353</v>
      </c>
      <c r="F21" s="25">
        <v>4293.33</v>
      </c>
      <c r="G21" s="26">
        <v>79.0</v>
      </c>
      <c r="H21" s="24">
        <f t="shared" si="3"/>
        <v>54.34594937</v>
      </c>
      <c r="I21" s="27">
        <f t="shared" si="4"/>
        <v>5855.64</v>
      </c>
      <c r="J21" s="28">
        <v>317.0</v>
      </c>
      <c r="K21" s="28">
        <v>108.0</v>
      </c>
      <c r="L21" s="28">
        <v>308.0</v>
      </c>
      <c r="M21" s="29"/>
      <c r="N21" s="29">
        <v>102052.3</v>
      </c>
      <c r="O21" s="29">
        <v>783.77</v>
      </c>
      <c r="P21" s="29">
        <v>109405.77</v>
      </c>
      <c r="Q21" s="29">
        <v>7353.47</v>
      </c>
      <c r="R21" s="29">
        <v>7774.25</v>
      </c>
      <c r="S21" s="30">
        <f t="shared" si="5"/>
        <v>0.07105886646</v>
      </c>
      <c r="T21" s="31"/>
      <c r="U21" s="32"/>
      <c r="V21" s="33"/>
      <c r="W21" s="33"/>
      <c r="X21" s="33"/>
      <c r="Y21" s="33"/>
      <c r="Z21" s="34"/>
      <c r="AA21" s="35"/>
      <c r="AB21" s="36"/>
      <c r="AC21" s="37"/>
    </row>
    <row r="22">
      <c r="A22" s="23">
        <f t="shared" si="6"/>
        <v>46064</v>
      </c>
      <c r="B22" s="24">
        <f t="shared" si="1"/>
        <v>51598.508</v>
      </c>
      <c r="C22" s="25">
        <v>8322.34</v>
      </c>
      <c r="D22" s="26">
        <v>343.0</v>
      </c>
      <c r="E22" s="24">
        <f t="shared" si="2"/>
        <v>233.4774118</v>
      </c>
      <c r="F22" s="25">
        <v>3768.86</v>
      </c>
      <c r="G22" s="26">
        <v>68.0</v>
      </c>
      <c r="H22" s="24">
        <f t="shared" si="3"/>
        <v>55.42441176</v>
      </c>
      <c r="I22" s="27">
        <f t="shared" si="4"/>
        <v>4553.48</v>
      </c>
      <c r="J22" s="28">
        <v>323.0</v>
      </c>
      <c r="K22" s="28">
        <v>107.0</v>
      </c>
      <c r="L22" s="28">
        <v>314.0</v>
      </c>
      <c r="M22" s="29"/>
      <c r="N22" s="29">
        <v>62449.1</v>
      </c>
      <c r="O22" s="29">
        <v>779.06</v>
      </c>
      <c r="P22" s="29">
        <v>64617.9</v>
      </c>
      <c r="Q22" s="29">
        <v>2168.8</v>
      </c>
      <c r="R22" s="29">
        <v>1951.48</v>
      </c>
      <c r="S22" s="30">
        <f t="shared" si="5"/>
        <v>0.03020030054</v>
      </c>
      <c r="T22" s="31"/>
      <c r="U22" s="32"/>
      <c r="V22" s="33"/>
      <c r="W22" s="33"/>
      <c r="X22" s="33"/>
      <c r="Y22" s="33"/>
      <c r="Z22" s="34"/>
      <c r="AA22" s="35"/>
      <c r="AB22" s="36"/>
      <c r="AC22" s="37"/>
    </row>
    <row r="23">
      <c r="A23" s="23">
        <f t="shared" si="6"/>
        <v>46065</v>
      </c>
      <c r="B23" s="24">
        <f t="shared" si="1"/>
        <v>22340.584</v>
      </c>
      <c r="C23" s="25">
        <v>3603.32</v>
      </c>
      <c r="D23" s="26">
        <v>335.0</v>
      </c>
      <c r="E23" s="24">
        <f t="shared" si="2"/>
        <v>101.0886154</v>
      </c>
      <c r="F23" s="25">
        <v>5655.99</v>
      </c>
      <c r="G23" s="26">
        <v>71.0</v>
      </c>
      <c r="H23" s="24">
        <f t="shared" si="3"/>
        <v>79.66183099</v>
      </c>
      <c r="I23" s="27">
        <f t="shared" si="4"/>
        <v>-2052.67</v>
      </c>
      <c r="J23" s="28">
        <v>234.0</v>
      </c>
      <c r="K23" s="28">
        <v>84.0</v>
      </c>
      <c r="L23" s="28">
        <v>327.0</v>
      </c>
      <c r="M23" s="29"/>
      <c r="N23" s="29">
        <v>53599.39</v>
      </c>
      <c r="O23" s="29">
        <v>438.34</v>
      </c>
      <c r="P23" s="29">
        <v>55485.01</v>
      </c>
      <c r="Q23" s="29">
        <v>1885.62</v>
      </c>
      <c r="R23" s="29">
        <v>1977.8</v>
      </c>
      <c r="S23" s="30">
        <f t="shared" si="5"/>
        <v>0.03564566358</v>
      </c>
      <c r="T23" s="31"/>
      <c r="U23" s="32"/>
      <c r="V23" s="33"/>
      <c r="W23" s="33"/>
      <c r="X23" s="33"/>
      <c r="Y23" s="33"/>
      <c r="Z23" s="34"/>
      <c r="AA23" s="35"/>
      <c r="AB23" s="36"/>
      <c r="AC23" s="37"/>
    </row>
    <row r="24">
      <c r="A24" s="23">
        <f t="shared" si="6"/>
        <v>46066</v>
      </c>
      <c r="B24" s="24">
        <f t="shared" si="1"/>
        <v>30301.694</v>
      </c>
      <c r="C24" s="25">
        <v>4887.37</v>
      </c>
      <c r="D24" s="26">
        <v>366.0</v>
      </c>
      <c r="E24" s="24">
        <f t="shared" si="2"/>
        <v>137.1117376</v>
      </c>
      <c r="F24" s="25">
        <v>5054.21</v>
      </c>
      <c r="G24" s="26">
        <v>62.0</v>
      </c>
      <c r="H24" s="24">
        <f t="shared" si="3"/>
        <v>81.51951613</v>
      </c>
      <c r="I24" s="27">
        <f t="shared" si="4"/>
        <v>-166.84</v>
      </c>
      <c r="J24" s="28">
        <v>325.0</v>
      </c>
      <c r="K24" s="28">
        <v>89.0</v>
      </c>
      <c r="L24" s="28">
        <v>338.0</v>
      </c>
      <c r="M24" s="29"/>
      <c r="N24" s="29">
        <v>54992.96</v>
      </c>
      <c r="O24" s="29">
        <v>408.98</v>
      </c>
      <c r="P24" s="29">
        <v>57463.65</v>
      </c>
      <c r="Q24" s="29">
        <v>2470.69</v>
      </c>
      <c r="R24" s="29">
        <v>2326.35</v>
      </c>
      <c r="S24" s="30">
        <f t="shared" si="5"/>
        <v>0.04048385371</v>
      </c>
      <c r="T24" s="38"/>
      <c r="AD24" s="39"/>
    </row>
    <row r="25" ht="16.5" customHeight="1">
      <c r="A25" s="23">
        <f t="shared" si="6"/>
        <v>46067</v>
      </c>
      <c r="B25" s="24">
        <f t="shared" si="1"/>
        <v>26972.666</v>
      </c>
      <c r="C25" s="25">
        <v>4350.43</v>
      </c>
      <c r="D25" s="26">
        <v>361.0</v>
      </c>
      <c r="E25" s="24">
        <f t="shared" si="2"/>
        <v>122.0482624</v>
      </c>
      <c r="F25" s="25">
        <v>3702.66</v>
      </c>
      <c r="G25" s="26">
        <v>68.0</v>
      </c>
      <c r="H25" s="24">
        <f t="shared" si="3"/>
        <v>54.45088235</v>
      </c>
      <c r="I25" s="27">
        <f t="shared" si="4"/>
        <v>647.77</v>
      </c>
      <c r="J25" s="40">
        <v>438.0</v>
      </c>
      <c r="K25" s="40">
        <v>138.0</v>
      </c>
      <c r="L25" s="40">
        <v>349.0</v>
      </c>
      <c r="M25" s="41"/>
      <c r="N25" s="41">
        <v>48721.58</v>
      </c>
      <c r="O25" s="41">
        <v>511.59</v>
      </c>
      <c r="P25" s="29">
        <v>49304.58</v>
      </c>
      <c r="Q25" s="29">
        <v>583.0</v>
      </c>
      <c r="R25" s="29">
        <v>577.21</v>
      </c>
      <c r="S25" s="30">
        <f t="shared" si="5"/>
        <v>0.011707026</v>
      </c>
      <c r="T25" s="38"/>
      <c r="W25" s="42"/>
      <c r="X25" s="42"/>
      <c r="Y25" s="42"/>
      <c r="Z25" s="42"/>
      <c r="AA25" s="42"/>
      <c r="AB25" s="42"/>
      <c r="AC25" s="42"/>
      <c r="AD25" s="42"/>
    </row>
    <row r="26">
      <c r="A26" s="23">
        <f t="shared" si="6"/>
        <v>46068</v>
      </c>
      <c r="B26" s="24">
        <f t="shared" si="1"/>
        <v>30321.534</v>
      </c>
      <c r="C26" s="25">
        <v>4890.57</v>
      </c>
      <c r="D26" s="26">
        <v>353.0</v>
      </c>
      <c r="E26" s="24">
        <f t="shared" si="2"/>
        <v>137.2015113</v>
      </c>
      <c r="F26" s="25">
        <v>2374.89</v>
      </c>
      <c r="G26" s="26">
        <v>42.0</v>
      </c>
      <c r="H26" s="24">
        <f t="shared" si="3"/>
        <v>56.545</v>
      </c>
      <c r="I26" s="27">
        <f t="shared" si="4"/>
        <v>2515.68</v>
      </c>
      <c r="J26" s="28">
        <v>417.0</v>
      </c>
      <c r="K26" s="28">
        <v>171.0</v>
      </c>
      <c r="L26" s="28">
        <v>343.0</v>
      </c>
      <c r="M26" s="29"/>
      <c r="N26" s="29">
        <v>39628.14</v>
      </c>
      <c r="O26" s="29">
        <v>376.83</v>
      </c>
      <c r="P26" s="29">
        <v>41886.9</v>
      </c>
      <c r="Q26" s="29">
        <v>2258.76</v>
      </c>
      <c r="R26" s="29">
        <v>2222.06</v>
      </c>
      <c r="S26" s="30">
        <f t="shared" si="5"/>
        <v>0.05304904397</v>
      </c>
      <c r="T26" s="38"/>
    </row>
    <row r="27">
      <c r="A27" s="23">
        <f t="shared" si="6"/>
        <v>46069</v>
      </c>
      <c r="B27" s="24">
        <f t="shared" si="1"/>
        <v>30398.29</v>
      </c>
      <c r="C27" s="25">
        <v>4902.95</v>
      </c>
      <c r="D27" s="26">
        <v>309.0</v>
      </c>
      <c r="E27" s="24">
        <f t="shared" si="2"/>
        <v>137.5488235</v>
      </c>
      <c r="F27" s="25">
        <v>2624.63</v>
      </c>
      <c r="G27" s="26">
        <v>46.0</v>
      </c>
      <c r="H27" s="24">
        <f t="shared" si="3"/>
        <v>57.05717391</v>
      </c>
      <c r="I27" s="27">
        <f t="shared" si="4"/>
        <v>2278.32</v>
      </c>
      <c r="J27" s="28">
        <v>222.0</v>
      </c>
      <c r="K27" s="28">
        <v>93.0</v>
      </c>
      <c r="L27" s="28">
        <v>283.0</v>
      </c>
      <c r="M27" s="29"/>
      <c r="N27" s="29">
        <v>34202.89</v>
      </c>
      <c r="O27" s="29">
        <v>277.86</v>
      </c>
      <c r="P27" s="29">
        <v>36724.83</v>
      </c>
      <c r="Q27" s="29">
        <v>2521.94</v>
      </c>
      <c r="R27" s="29">
        <v>2474.13</v>
      </c>
      <c r="S27" s="30">
        <f t="shared" si="5"/>
        <v>0.06736940648</v>
      </c>
      <c r="T27" s="38"/>
      <c r="U27" s="43"/>
      <c r="V27" s="43"/>
      <c r="W27" s="5"/>
      <c r="X27" s="44"/>
      <c r="Y27" s="5"/>
    </row>
    <row r="28">
      <c r="A28" s="23">
        <f t="shared" si="6"/>
        <v>46070</v>
      </c>
      <c r="B28" s="24">
        <f t="shared" si="1"/>
        <v>22251.118</v>
      </c>
      <c r="C28" s="25">
        <v>3588.89</v>
      </c>
      <c r="D28" s="26">
        <v>325.0</v>
      </c>
      <c r="E28" s="24">
        <f t="shared" si="2"/>
        <v>100.6837919</v>
      </c>
      <c r="F28" s="25">
        <v>3067.84</v>
      </c>
      <c r="G28" s="26">
        <v>72.0</v>
      </c>
      <c r="H28" s="24">
        <f t="shared" si="3"/>
        <v>42.60888889</v>
      </c>
      <c r="I28" s="27">
        <f t="shared" si="4"/>
        <v>521.05</v>
      </c>
      <c r="J28" s="28">
        <v>284.0</v>
      </c>
      <c r="K28" s="28">
        <v>106.0</v>
      </c>
      <c r="L28" s="28">
        <v>315.0</v>
      </c>
      <c r="M28" s="29"/>
      <c r="N28" s="29">
        <v>29332.06</v>
      </c>
      <c r="O28" s="29">
        <v>420.96</v>
      </c>
      <c r="P28" s="29">
        <v>34164.98</v>
      </c>
      <c r="Q28" s="29">
        <v>4832.92</v>
      </c>
      <c r="R28" s="29">
        <v>4804.69</v>
      </c>
      <c r="S28" s="30">
        <f t="shared" si="5"/>
        <v>0.1406320156</v>
      </c>
      <c r="T28" s="38"/>
      <c r="U28" s="43"/>
      <c r="V28" s="43"/>
      <c r="W28" s="5"/>
      <c r="X28" s="44"/>
      <c r="Y28" s="5"/>
    </row>
    <row r="29">
      <c r="A29" s="23">
        <f t="shared" si="6"/>
        <v>46071</v>
      </c>
      <c r="B29" s="24">
        <f t="shared" si="1"/>
        <v>33130.444</v>
      </c>
      <c r="C29" s="25">
        <v>5343.62</v>
      </c>
      <c r="D29" s="26">
        <v>299.0</v>
      </c>
      <c r="E29" s="24">
        <f t="shared" si="2"/>
        <v>149.9115113</v>
      </c>
      <c r="F29" s="25">
        <v>3538.56</v>
      </c>
      <c r="G29" s="26">
        <v>52.0</v>
      </c>
      <c r="H29" s="24">
        <f t="shared" si="3"/>
        <v>68.04923077</v>
      </c>
      <c r="I29" s="27">
        <f t="shared" si="4"/>
        <v>1805.06</v>
      </c>
      <c r="J29" s="28">
        <v>229.0</v>
      </c>
      <c r="K29" s="28">
        <v>102.0</v>
      </c>
      <c r="L29" s="28">
        <v>284.0</v>
      </c>
      <c r="M29" s="29"/>
      <c r="N29" s="29">
        <v>37747.36</v>
      </c>
      <c r="O29" s="29">
        <v>786.11</v>
      </c>
      <c r="P29" s="29">
        <v>37890.07</v>
      </c>
      <c r="Q29" s="29">
        <v>142.71</v>
      </c>
      <c r="R29" s="29">
        <v>206.8</v>
      </c>
      <c r="S29" s="30">
        <f t="shared" si="5"/>
        <v>0.005457894377</v>
      </c>
      <c r="T29" s="38"/>
      <c r="U29" s="43"/>
      <c r="V29" s="43"/>
      <c r="W29" s="5"/>
      <c r="X29" s="44"/>
      <c r="Y29" s="5"/>
      <c r="Z29" s="5"/>
      <c r="AA29" s="5"/>
      <c r="AB29" s="3"/>
    </row>
    <row r="30">
      <c r="A30" s="23">
        <f t="shared" si="6"/>
        <v>46072</v>
      </c>
      <c r="B30" s="24">
        <f t="shared" si="1"/>
        <v>32022.194</v>
      </c>
      <c r="C30" s="25">
        <v>5164.87</v>
      </c>
      <c r="D30" s="26">
        <v>289.0</v>
      </c>
      <c r="E30" s="24">
        <f t="shared" si="2"/>
        <v>144.8968054</v>
      </c>
      <c r="F30" s="25">
        <v>3594.79</v>
      </c>
      <c r="G30" s="26">
        <v>51.0</v>
      </c>
      <c r="H30" s="24">
        <f t="shared" si="3"/>
        <v>70.48607843</v>
      </c>
      <c r="I30" s="27">
        <f t="shared" si="4"/>
        <v>1570.08</v>
      </c>
      <c r="J30" s="28">
        <v>184.0</v>
      </c>
      <c r="K30" s="28">
        <v>82.0</v>
      </c>
      <c r="L30" s="28">
        <v>249.0</v>
      </c>
      <c r="M30" s="29"/>
      <c r="N30" s="29">
        <v>40554.41</v>
      </c>
      <c r="O30" s="29">
        <v>523.31</v>
      </c>
      <c r="P30" s="29">
        <v>42132.12</v>
      </c>
      <c r="Q30" s="29">
        <v>1577.71</v>
      </c>
      <c r="R30" s="29">
        <v>1953.92</v>
      </c>
      <c r="S30" s="30">
        <f t="shared" si="5"/>
        <v>0.04637601906</v>
      </c>
      <c r="T30" s="38"/>
      <c r="U30" s="43"/>
      <c r="V30" s="43"/>
      <c r="W30" s="5"/>
      <c r="X30" s="44"/>
      <c r="Y30" s="5"/>
      <c r="Z30" s="5"/>
      <c r="AA30" s="5"/>
      <c r="AB30" s="3"/>
    </row>
    <row r="31">
      <c r="A31" s="23">
        <f t="shared" si="6"/>
        <v>46073</v>
      </c>
      <c r="B31" s="24">
        <f t="shared" si="1"/>
        <v>30350.24</v>
      </c>
      <c r="C31" s="25">
        <v>4895.2</v>
      </c>
      <c r="D31" s="26">
        <v>365.0</v>
      </c>
      <c r="E31" s="24">
        <f t="shared" si="2"/>
        <v>137.3314027</v>
      </c>
      <c r="F31" s="25">
        <v>5651.44</v>
      </c>
      <c r="G31" s="26">
        <v>57.0</v>
      </c>
      <c r="H31" s="24">
        <f t="shared" si="3"/>
        <v>99.14807018</v>
      </c>
      <c r="I31" s="27">
        <f t="shared" si="4"/>
        <v>-756.24</v>
      </c>
      <c r="J31" s="40">
        <v>313.0</v>
      </c>
      <c r="K31" s="40">
        <v>136.0</v>
      </c>
      <c r="L31" s="40">
        <v>375.0</v>
      </c>
      <c r="M31" s="41"/>
      <c r="N31" s="41">
        <v>38447.55</v>
      </c>
      <c r="O31" s="29">
        <v>456.08</v>
      </c>
      <c r="P31" s="29">
        <v>37290.53</v>
      </c>
      <c r="Q31" s="29">
        <v>-1157.02</v>
      </c>
      <c r="R31" s="29">
        <v>-1155.26</v>
      </c>
      <c r="S31" s="30">
        <f t="shared" si="5"/>
        <v>-0.03097998339</v>
      </c>
      <c r="T31" s="38"/>
      <c r="U31" s="43"/>
      <c r="V31" s="43"/>
      <c r="W31" s="5"/>
      <c r="X31" s="44"/>
      <c r="Y31" s="5"/>
      <c r="Z31" s="5"/>
      <c r="AA31" s="5"/>
      <c r="AB31" s="3"/>
    </row>
    <row r="32">
      <c r="A32" s="23">
        <f t="shared" si="6"/>
        <v>46074</v>
      </c>
      <c r="B32" s="24">
        <f t="shared" si="1"/>
        <v>40072.026</v>
      </c>
      <c r="C32" s="25">
        <v>6463.23</v>
      </c>
      <c r="D32" s="26">
        <v>349.0</v>
      </c>
      <c r="E32" s="24">
        <f t="shared" si="2"/>
        <v>181.3213846</v>
      </c>
      <c r="F32" s="25">
        <v>4213.75</v>
      </c>
      <c r="G32" s="26">
        <v>56.0</v>
      </c>
      <c r="H32" s="24">
        <f t="shared" si="3"/>
        <v>75.24553571</v>
      </c>
      <c r="I32" s="27">
        <f t="shared" si="4"/>
        <v>2249.48</v>
      </c>
      <c r="J32" s="40">
        <v>236.0</v>
      </c>
      <c r="K32" s="40">
        <v>77.0</v>
      </c>
      <c r="L32" s="40">
        <v>282.0</v>
      </c>
      <c r="M32" s="41"/>
      <c r="N32" s="41">
        <v>51625.51</v>
      </c>
      <c r="O32" s="41">
        <v>530.44</v>
      </c>
      <c r="P32" s="41">
        <v>53592.37</v>
      </c>
      <c r="Q32" s="41">
        <v>1966.86</v>
      </c>
      <c r="R32" s="41">
        <v>2159.82</v>
      </c>
      <c r="S32" s="30">
        <f t="shared" si="5"/>
        <v>0.04030088611</v>
      </c>
      <c r="T32" s="38"/>
      <c r="U32" s="43"/>
      <c r="V32" s="43"/>
      <c r="W32" s="5"/>
      <c r="X32" s="44"/>
      <c r="Y32" s="5"/>
      <c r="Z32" s="5"/>
      <c r="AA32" s="5"/>
      <c r="AB32" s="3"/>
    </row>
    <row r="33">
      <c r="A33" s="23">
        <f t="shared" si="6"/>
        <v>46075</v>
      </c>
      <c r="B33" s="24">
        <f t="shared" si="1"/>
        <v>49539.798</v>
      </c>
      <c r="C33" s="25">
        <v>7990.29</v>
      </c>
      <c r="D33" s="26">
        <v>336.0</v>
      </c>
      <c r="E33" s="24">
        <f t="shared" si="2"/>
        <v>224.1619819</v>
      </c>
      <c r="F33" s="25">
        <v>2633.84</v>
      </c>
      <c r="G33" s="26">
        <v>57.0</v>
      </c>
      <c r="H33" s="24">
        <f t="shared" si="3"/>
        <v>46.2077193</v>
      </c>
      <c r="I33" s="27">
        <f t="shared" si="4"/>
        <v>5356.45</v>
      </c>
      <c r="J33" s="40">
        <v>230.0</v>
      </c>
      <c r="K33" s="40">
        <v>78.0</v>
      </c>
      <c r="L33" s="40">
        <v>254.0</v>
      </c>
      <c r="M33" s="41"/>
      <c r="N33" s="41">
        <v>77998.7</v>
      </c>
      <c r="O33" s="29">
        <v>530.73</v>
      </c>
      <c r="P33" s="29">
        <v>83448.77</v>
      </c>
      <c r="Q33" s="29">
        <v>5450.07</v>
      </c>
      <c r="R33" s="29">
        <v>5535.51</v>
      </c>
      <c r="S33" s="30">
        <f t="shared" si="5"/>
        <v>0.06633423117</v>
      </c>
      <c r="T33" s="31"/>
      <c r="U33" s="43"/>
      <c r="V33" s="43"/>
      <c r="W33" s="5"/>
      <c r="X33" s="44"/>
      <c r="Y33" s="5"/>
      <c r="Z33" s="5"/>
      <c r="AA33" s="5"/>
      <c r="AB33" s="3"/>
    </row>
    <row r="34">
      <c r="A34" s="23">
        <f t="shared" si="6"/>
        <v>46076</v>
      </c>
      <c r="B34" s="24">
        <f t="shared" si="1"/>
        <v>42442.348</v>
      </c>
      <c r="C34" s="25">
        <v>6845.54</v>
      </c>
      <c r="D34" s="26">
        <v>269.0</v>
      </c>
      <c r="E34" s="24">
        <f t="shared" si="2"/>
        <v>192.0468235</v>
      </c>
      <c r="F34" s="25">
        <v>1795.94</v>
      </c>
      <c r="G34" s="26">
        <v>47.0</v>
      </c>
      <c r="H34" s="24">
        <f t="shared" si="3"/>
        <v>38.21148936</v>
      </c>
      <c r="I34" s="27">
        <f t="shared" si="4"/>
        <v>5049.6</v>
      </c>
      <c r="J34" s="40">
        <v>162.0</v>
      </c>
      <c r="K34" s="40">
        <v>55.0</v>
      </c>
      <c r="L34" s="40">
        <v>211.0</v>
      </c>
      <c r="M34" s="41"/>
      <c r="N34" s="41">
        <v>60225.95</v>
      </c>
      <c r="O34" s="29">
        <v>615.27</v>
      </c>
      <c r="P34" s="29">
        <v>68174.42</v>
      </c>
      <c r="Q34" s="29">
        <v>7948.47</v>
      </c>
      <c r="R34" s="29">
        <v>8266.28</v>
      </c>
      <c r="S34" s="30">
        <f t="shared" si="5"/>
        <v>0.12125193</v>
      </c>
      <c r="T34" s="31"/>
      <c r="U34" s="43"/>
      <c r="V34" s="43"/>
      <c r="W34" s="5"/>
      <c r="X34" s="44"/>
      <c r="Y34" s="5"/>
      <c r="Z34" s="5"/>
      <c r="AA34" s="5"/>
      <c r="AB34" s="3"/>
    </row>
    <row r="35">
      <c r="A35" s="23">
        <f t="shared" si="6"/>
        <v>46077</v>
      </c>
      <c r="B35" s="24">
        <f t="shared" si="1"/>
        <v>39290.268</v>
      </c>
      <c r="C35" s="25">
        <v>6337.14</v>
      </c>
      <c r="D35" s="26">
        <v>303.0</v>
      </c>
      <c r="E35" s="24">
        <f t="shared" si="2"/>
        <v>177.7840181</v>
      </c>
      <c r="F35" s="25">
        <v>1639.9</v>
      </c>
      <c r="G35" s="26">
        <v>54.0</v>
      </c>
      <c r="H35" s="24">
        <f t="shared" si="3"/>
        <v>30.36851852</v>
      </c>
      <c r="I35" s="27">
        <f t="shared" si="4"/>
        <v>4697.24</v>
      </c>
      <c r="J35" s="40">
        <v>209.0</v>
      </c>
      <c r="K35" s="40">
        <v>93.0</v>
      </c>
      <c r="L35" s="40">
        <v>251.0</v>
      </c>
      <c r="M35" s="41"/>
      <c r="N35" s="41">
        <v>46334.65</v>
      </c>
      <c r="O35" s="29">
        <v>303.74</v>
      </c>
      <c r="P35" s="29">
        <v>49880.59</v>
      </c>
      <c r="Q35" s="29">
        <v>3545.94</v>
      </c>
      <c r="R35" s="29">
        <v>3479.8</v>
      </c>
      <c r="S35" s="30">
        <f t="shared" si="5"/>
        <v>0.06976260706</v>
      </c>
      <c r="T35" s="31"/>
      <c r="U35" s="43"/>
      <c r="V35" s="43"/>
      <c r="W35" s="5"/>
      <c r="X35" s="44"/>
      <c r="Y35" s="5"/>
      <c r="Z35" s="5"/>
      <c r="AA35" s="5"/>
      <c r="AB35" s="3"/>
      <c r="AD35" s="45"/>
    </row>
    <row r="36">
      <c r="A36" s="23">
        <f t="shared" si="6"/>
        <v>46078</v>
      </c>
      <c r="B36" s="24">
        <f t="shared" si="1"/>
        <v>26599.55</v>
      </c>
      <c r="C36" s="25">
        <v>4290.25</v>
      </c>
      <c r="D36" s="26">
        <v>316.0</v>
      </c>
      <c r="E36" s="24">
        <f t="shared" si="2"/>
        <v>120.3599548</v>
      </c>
      <c r="F36" s="25">
        <v>1548.47</v>
      </c>
      <c r="G36" s="26">
        <v>37.0</v>
      </c>
      <c r="H36" s="24">
        <f t="shared" si="3"/>
        <v>41.85054054</v>
      </c>
      <c r="I36" s="27">
        <f t="shared" si="4"/>
        <v>2741.78</v>
      </c>
      <c r="J36" s="40">
        <v>309.0</v>
      </c>
      <c r="K36" s="40">
        <v>98.0</v>
      </c>
      <c r="L36" s="40">
        <v>302.0</v>
      </c>
      <c r="M36" s="41"/>
      <c r="N36" s="41">
        <v>34552.89</v>
      </c>
      <c r="O36" s="29">
        <v>311.88</v>
      </c>
      <c r="P36" s="29">
        <v>37822.65</v>
      </c>
      <c r="Q36" s="29">
        <v>3269.76</v>
      </c>
      <c r="R36" s="29">
        <v>3518.48</v>
      </c>
      <c r="S36" s="30">
        <f t="shared" si="5"/>
        <v>0.09302573987</v>
      </c>
      <c r="T36" s="38"/>
      <c r="U36" s="43"/>
      <c r="V36" s="43"/>
      <c r="W36" s="5"/>
      <c r="X36" s="44"/>
      <c r="Y36" s="5"/>
      <c r="Z36" s="5"/>
      <c r="AA36" s="5"/>
      <c r="AB36" s="3"/>
      <c r="AD36" s="45"/>
    </row>
    <row r="37">
      <c r="A37" s="23">
        <f t="shared" si="6"/>
        <v>46079</v>
      </c>
      <c r="B37" s="24">
        <f t="shared" si="1"/>
        <v>40016.226</v>
      </c>
      <c r="C37" s="25">
        <v>6454.23</v>
      </c>
      <c r="D37" s="26">
        <v>276.0</v>
      </c>
      <c r="E37" s="24">
        <f t="shared" si="2"/>
        <v>181.0688959</v>
      </c>
      <c r="F37" s="25">
        <v>2249.02</v>
      </c>
      <c r="G37" s="26">
        <v>59.0</v>
      </c>
      <c r="H37" s="24">
        <f t="shared" si="3"/>
        <v>38.11898305</v>
      </c>
      <c r="I37" s="27">
        <f t="shared" si="4"/>
        <v>4205.21</v>
      </c>
      <c r="J37" s="28">
        <v>260.0</v>
      </c>
      <c r="K37" s="28">
        <v>70.0</v>
      </c>
      <c r="L37" s="28">
        <v>281.0</v>
      </c>
      <c r="M37" s="29"/>
      <c r="N37" s="29">
        <v>47283.81</v>
      </c>
      <c r="O37" s="29">
        <v>108.12</v>
      </c>
      <c r="P37" s="29">
        <v>49164.59</v>
      </c>
      <c r="Q37" s="29">
        <v>1880.78</v>
      </c>
      <c r="R37" s="29">
        <v>1885.76</v>
      </c>
      <c r="S37" s="30">
        <f t="shared" si="5"/>
        <v>0.03835606073</v>
      </c>
      <c r="T37" s="38"/>
      <c r="U37" s="43"/>
      <c r="V37" s="43"/>
      <c r="W37" s="5"/>
      <c r="X37" s="44"/>
      <c r="Y37" s="5"/>
      <c r="Z37" s="5"/>
      <c r="AA37" s="5"/>
      <c r="AB37" s="3"/>
      <c r="AD37" s="46"/>
    </row>
    <row r="38">
      <c r="A38" s="23">
        <f t="shared" si="6"/>
        <v>46080</v>
      </c>
      <c r="B38" s="24">
        <f t="shared" si="1"/>
        <v>34414.03</v>
      </c>
      <c r="C38" s="25">
        <v>5550.65</v>
      </c>
      <c r="D38" s="26">
        <v>342.0</v>
      </c>
      <c r="E38" s="24">
        <f t="shared" si="2"/>
        <v>155.7195928</v>
      </c>
      <c r="F38" s="25">
        <v>3982.57</v>
      </c>
      <c r="G38" s="26">
        <v>60.0</v>
      </c>
      <c r="H38" s="24">
        <f t="shared" si="3"/>
        <v>66.37616667</v>
      </c>
      <c r="I38" s="27">
        <f t="shared" si="4"/>
        <v>1568.08</v>
      </c>
      <c r="J38" s="28">
        <v>220.0</v>
      </c>
      <c r="K38" s="28">
        <v>88.0</v>
      </c>
      <c r="L38" s="28">
        <v>289.0</v>
      </c>
      <c r="M38" s="29"/>
      <c r="N38" s="29">
        <v>56617.97</v>
      </c>
      <c r="O38" s="29">
        <v>553.59</v>
      </c>
      <c r="P38" s="29">
        <v>58046.03</v>
      </c>
      <c r="Q38" s="29">
        <v>1428.06</v>
      </c>
      <c r="R38" s="29">
        <v>1353.91</v>
      </c>
      <c r="S38" s="30">
        <f t="shared" si="5"/>
        <v>0.02332476485</v>
      </c>
      <c r="T38" s="38"/>
      <c r="U38" s="43"/>
      <c r="V38" s="43"/>
      <c r="W38" s="5"/>
      <c r="X38" s="44"/>
      <c r="Y38" s="5"/>
      <c r="Z38" s="5"/>
      <c r="AA38" s="5"/>
      <c r="AB38" s="3"/>
      <c r="AD38" s="45"/>
    </row>
    <row r="39">
      <c r="A39" s="23">
        <f t="shared" si="6"/>
        <v>46081</v>
      </c>
      <c r="B39" s="24">
        <f t="shared" si="1"/>
        <v>28714.742</v>
      </c>
      <c r="C39" s="25">
        <v>4631.41</v>
      </c>
      <c r="D39" s="26">
        <v>347.0</v>
      </c>
      <c r="E39" s="24">
        <f t="shared" si="2"/>
        <v>129.9309593</v>
      </c>
      <c r="F39" s="25">
        <v>3076.73</v>
      </c>
      <c r="G39" s="26">
        <v>69.0</v>
      </c>
      <c r="H39" s="24">
        <f t="shared" si="3"/>
        <v>44.59028986</v>
      </c>
      <c r="I39" s="27">
        <f t="shared" si="4"/>
        <v>1554.68</v>
      </c>
      <c r="J39" s="40">
        <v>334.0</v>
      </c>
      <c r="K39" s="40">
        <v>116.0</v>
      </c>
      <c r="L39" s="40">
        <v>324.0</v>
      </c>
      <c r="M39" s="41"/>
      <c r="N39" s="41">
        <v>57207.0</v>
      </c>
      <c r="O39" s="29">
        <v>904.57</v>
      </c>
      <c r="P39" s="29">
        <v>60330.55</v>
      </c>
      <c r="Q39" s="29">
        <v>3123.55</v>
      </c>
      <c r="R39" s="29">
        <v>2905.43</v>
      </c>
      <c r="S39" s="30">
        <f t="shared" si="5"/>
        <v>0.04815852002</v>
      </c>
      <c r="T39" s="38"/>
      <c r="U39" s="43"/>
      <c r="V39" s="43"/>
      <c r="W39" s="5"/>
      <c r="X39" s="44"/>
      <c r="Y39" s="5"/>
      <c r="Z39" s="5"/>
      <c r="AA39" s="5"/>
      <c r="AB39" s="3"/>
      <c r="AD39" s="45"/>
    </row>
    <row r="40" ht="33.0" customHeight="1">
      <c r="A40" s="48" t="s">
        <v>22</v>
      </c>
      <c r="B40" s="117">
        <f t="shared" ref="B40:D40" si="7">sum(B12:B39)</f>
        <v>973022.11</v>
      </c>
      <c r="C40" s="50">
        <f t="shared" si="7"/>
        <v>156939.05</v>
      </c>
      <c r="D40" s="51">
        <f t="shared" si="7"/>
        <v>8756</v>
      </c>
      <c r="E40" s="52">
        <f>B40/D40</f>
        <v>111.1263259</v>
      </c>
      <c r="F40" s="117">
        <f>937493-258258.65</f>
        <v>679234.35</v>
      </c>
      <c r="G40" s="51">
        <f>sum(G12:G39)</f>
        <v>1881</v>
      </c>
      <c r="H40" s="54">
        <f t="shared" si="3"/>
        <v>361.1027911</v>
      </c>
      <c r="I40" s="54">
        <f>B40-F40</f>
        <v>293787.76</v>
      </c>
      <c r="J40" s="51">
        <f t="shared" ref="J40:L40" si="8">sum(J12:J39)</f>
        <v>6550</v>
      </c>
      <c r="K40" s="51">
        <f t="shared" si="8"/>
        <v>2298</v>
      </c>
      <c r="L40" s="51">
        <f t="shared" si="8"/>
        <v>7809</v>
      </c>
      <c r="M40" s="54">
        <f>SUM(M12:M39)</f>
        <v>0</v>
      </c>
      <c r="N40" s="54">
        <f t="shared" ref="N40:R40" si="9">SUM(N12:N39)*6.2</f>
        <v>8732781.716</v>
      </c>
      <c r="O40" s="54">
        <f t="shared" si="9"/>
        <v>96822.238</v>
      </c>
      <c r="P40" s="54">
        <f t="shared" si="9"/>
        <v>9082871.66</v>
      </c>
      <c r="Q40" s="54">
        <f t="shared" si="9"/>
        <v>350089.944</v>
      </c>
      <c r="R40" s="54">
        <f t="shared" si="9"/>
        <v>362707.254</v>
      </c>
      <c r="S40" s="55">
        <f>Q40/P40</f>
        <v>0.03854397124</v>
      </c>
      <c r="T40" s="56"/>
      <c r="U40" s="57"/>
      <c r="V40" s="57"/>
      <c r="W40" s="58"/>
      <c r="X40" s="59"/>
      <c r="Y40" s="57"/>
      <c r="Z40" s="57"/>
      <c r="AA40" s="58"/>
      <c r="AB40" s="60"/>
      <c r="AC40" s="57"/>
    </row>
    <row r="41" ht="30.0" customHeight="1">
      <c r="A41" s="8"/>
      <c r="B41" s="11"/>
      <c r="C41" s="12" t="s">
        <v>0</v>
      </c>
      <c r="D41" s="61" t="s">
        <v>23</v>
      </c>
      <c r="E41" s="61" t="s">
        <v>24</v>
      </c>
      <c r="F41" s="14" t="s">
        <v>1</v>
      </c>
      <c r="G41" s="62" t="s">
        <v>25</v>
      </c>
      <c r="H41" s="62" t="s">
        <v>26</v>
      </c>
      <c r="I41" s="8" t="s">
        <v>27</v>
      </c>
      <c r="J41" s="63" t="s">
        <v>28</v>
      </c>
      <c r="K41" s="64"/>
      <c r="L41" s="63"/>
      <c r="M41" s="63" t="s">
        <v>29</v>
      </c>
      <c r="N41" s="65" t="s">
        <v>30</v>
      </c>
      <c r="O41" s="66" t="s">
        <v>31</v>
      </c>
      <c r="P41" s="63" t="s">
        <v>32</v>
      </c>
      <c r="Q41" s="14" t="s">
        <v>33</v>
      </c>
      <c r="R41" s="14" t="s">
        <v>34</v>
      </c>
      <c r="S41" s="67" t="s">
        <v>35</v>
      </c>
      <c r="T41" s="42"/>
      <c r="U41" s="43"/>
      <c r="W41" s="5"/>
    </row>
    <row r="42">
      <c r="E42" s="3"/>
      <c r="I42" s="68">
        <f>I40-Q42</f>
        <v>279154.7255</v>
      </c>
      <c r="J42" s="69">
        <f>K40/J40</f>
        <v>0.3508396947</v>
      </c>
      <c r="K42" s="64"/>
      <c r="L42" s="70"/>
      <c r="M42" s="68"/>
      <c r="N42" s="71">
        <f>J40-K40</f>
        <v>4252</v>
      </c>
      <c r="O42" s="72">
        <f>N42/J40</f>
        <v>0.6491603053</v>
      </c>
      <c r="P42" s="68">
        <f>Q40/K40</f>
        <v>152.3454935</v>
      </c>
      <c r="Q42" s="68">
        <f>(C40+F40)*0.0175</f>
        <v>14633.0345</v>
      </c>
      <c r="R42" s="68">
        <f>Q40*0.15</f>
        <v>52513.4916</v>
      </c>
      <c r="S42" s="3"/>
      <c r="U42" s="43"/>
      <c r="W42" s="5"/>
      <c r="AD42" s="45"/>
    </row>
    <row r="43" ht="27.75" customHeight="1">
      <c r="K43" s="6"/>
      <c r="L43" s="6"/>
      <c r="M43" s="6"/>
      <c r="N43" s="7"/>
      <c r="O43" s="7"/>
      <c r="S43" s="3"/>
      <c r="V43" s="4"/>
      <c r="W43" s="5"/>
      <c r="AD43" s="45"/>
    </row>
    <row r="44" ht="27.75" customHeight="1">
      <c r="K44" s="6"/>
      <c r="L44" s="6"/>
      <c r="M44" s="6"/>
      <c r="N44" s="7"/>
      <c r="O44" s="7"/>
      <c r="S44" s="3"/>
      <c r="V44" s="4"/>
      <c r="W44" s="5"/>
      <c r="AD44" s="45"/>
    </row>
    <row r="45" ht="24.0" customHeight="1">
      <c r="K45" s="6"/>
      <c r="L45" s="6"/>
      <c r="M45" s="6"/>
      <c r="N45" s="7"/>
      <c r="O45" s="7"/>
      <c r="S45" s="3"/>
      <c r="V45" s="4"/>
      <c r="W45" s="5"/>
      <c r="AD45" s="45"/>
    </row>
    <row r="46" ht="24.75" customHeight="1">
      <c r="K46" s="6"/>
      <c r="L46" s="6"/>
      <c r="M46" s="6"/>
      <c r="N46" s="7"/>
      <c r="O46" s="7"/>
      <c r="S46" s="3"/>
      <c r="V46" s="4"/>
      <c r="W46" s="5"/>
      <c r="AD46" s="45"/>
    </row>
    <row r="47" ht="25.5" customHeight="1">
      <c r="K47" s="6"/>
      <c r="L47" s="6"/>
      <c r="M47" s="6"/>
      <c r="N47" s="7"/>
      <c r="O47" s="7"/>
      <c r="S47" s="3"/>
      <c r="V47" s="4"/>
      <c r="W47" s="5"/>
      <c r="AD47" s="45"/>
    </row>
    <row r="48" ht="26.25" customHeight="1">
      <c r="K48" s="6"/>
      <c r="L48" s="6"/>
      <c r="M48" s="6"/>
      <c r="N48" s="7"/>
      <c r="O48" s="7"/>
      <c r="S48" s="3"/>
      <c r="V48" s="4"/>
      <c r="W48" s="5"/>
    </row>
    <row r="49" ht="34.5" customHeight="1">
      <c r="K49" s="6"/>
      <c r="L49" s="6"/>
      <c r="M49" s="6"/>
      <c r="N49" s="7"/>
      <c r="O49" s="7"/>
      <c r="S49" s="3"/>
      <c r="V49" s="4"/>
      <c r="W49" s="5"/>
    </row>
    <row r="50">
      <c r="K50" s="6"/>
      <c r="L50" s="6"/>
      <c r="M50" s="6"/>
      <c r="N50" s="7"/>
      <c r="O50" s="7"/>
      <c r="S50" s="3"/>
      <c r="V50" s="4"/>
      <c r="W50" s="5"/>
    </row>
    <row r="51" ht="27.0" customHeight="1">
      <c r="K51" s="6"/>
      <c r="L51" s="6"/>
      <c r="M51" s="6"/>
      <c r="N51" s="7"/>
      <c r="O51" s="7"/>
      <c r="S51" s="3"/>
      <c r="V51" s="4"/>
      <c r="W51" s="5"/>
    </row>
    <row r="52">
      <c r="K52" s="6"/>
      <c r="L52" s="6"/>
      <c r="M52" s="6"/>
      <c r="N52" s="7"/>
      <c r="O52" s="7"/>
      <c r="S52" s="3"/>
      <c r="V52" s="4"/>
      <c r="W52" s="5"/>
    </row>
    <row r="53" ht="28.5" customHeight="1">
      <c r="K53" s="6"/>
      <c r="L53" s="6"/>
      <c r="M53" s="6"/>
      <c r="N53" s="7"/>
      <c r="O53" s="7"/>
      <c r="S53" s="3"/>
      <c r="V53" s="4"/>
      <c r="W53" s="5"/>
    </row>
    <row r="54" ht="37.5" customHeight="1">
      <c r="K54" s="6"/>
      <c r="L54" s="6"/>
      <c r="M54" s="6"/>
      <c r="N54" s="7"/>
      <c r="O54" s="7"/>
      <c r="S54" s="3"/>
      <c r="V54" s="4"/>
      <c r="W54" s="5"/>
    </row>
    <row r="55" ht="27.75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7"/>
      <c r="O55" s="7"/>
      <c r="S55" s="3"/>
      <c r="V55" s="4"/>
      <c r="W55" s="5"/>
    </row>
    <row r="56" ht="25.5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7"/>
      <c r="O56" s="7"/>
      <c r="S56" s="3"/>
      <c r="V56" s="4"/>
      <c r="W56" s="5"/>
    </row>
    <row r="57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7"/>
      <c r="O57" s="7"/>
      <c r="S57" s="3"/>
      <c r="V57" s="4"/>
      <c r="W57" s="5"/>
    </row>
    <row r="58" ht="25.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2"/>
      <c r="O58" s="2"/>
      <c r="S58" s="3"/>
      <c r="V58" s="4"/>
      <c r="W58" s="5"/>
    </row>
    <row r="59" hidden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2"/>
      <c r="O59" s="2"/>
      <c r="S59" s="3"/>
      <c r="V59" s="4"/>
      <c r="W59" s="5"/>
    </row>
    <row r="60" hidden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2"/>
      <c r="O60" s="2"/>
      <c r="S60" s="3"/>
      <c r="V60" s="4"/>
      <c r="W60" s="5"/>
    </row>
    <row r="61" hidden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2"/>
      <c r="O61" s="2"/>
      <c r="S61" s="3"/>
      <c r="V61" s="4"/>
      <c r="W61" s="5"/>
    </row>
    <row r="62" hidden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2"/>
      <c r="O62" s="2"/>
      <c r="S62" s="3"/>
      <c r="V62" s="4"/>
      <c r="W62" s="5"/>
    </row>
    <row r="63" hidden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2"/>
      <c r="O63" s="2"/>
      <c r="S63" s="3"/>
      <c r="V63" s="4"/>
      <c r="W63" s="5"/>
    </row>
    <row r="64" hidden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2"/>
      <c r="O64" s="2"/>
      <c r="S64" s="3"/>
      <c r="V64" s="4"/>
      <c r="W64" s="5"/>
    </row>
    <row r="65" hidden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2"/>
      <c r="O65" s="2"/>
      <c r="S65" s="3"/>
      <c r="V65" s="4"/>
      <c r="W65" s="5"/>
    </row>
    <row r="66" hidden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2"/>
      <c r="O66" s="2"/>
      <c r="S66" s="3"/>
      <c r="V66" s="4"/>
      <c r="W66" s="5"/>
    </row>
    <row r="67" hidden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2"/>
      <c r="O67" s="2"/>
      <c r="S67" s="3"/>
      <c r="V67" s="4"/>
      <c r="W67" s="5"/>
    </row>
    <row r="68" hidden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2"/>
      <c r="O68" s="2"/>
      <c r="S68" s="3"/>
      <c r="V68" s="4"/>
      <c r="W68" s="5"/>
    </row>
    <row r="69" hidden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2"/>
      <c r="O69" s="2"/>
      <c r="S69" s="3"/>
      <c r="V69" s="4"/>
      <c r="W69" s="5"/>
    </row>
    <row r="70" hidden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2"/>
      <c r="O70" s="2"/>
      <c r="S70" s="3"/>
      <c r="V70" s="4"/>
      <c r="W70" s="5"/>
    </row>
    <row r="71" hidden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2"/>
      <c r="O71" s="2"/>
      <c r="S71" s="3"/>
      <c r="V71" s="4"/>
      <c r="W71" s="5"/>
    </row>
    <row r="72" hidden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2"/>
      <c r="O72" s="2"/>
      <c r="S72" s="3"/>
      <c r="V72" s="4"/>
      <c r="W72" s="5"/>
    </row>
    <row r="73" hidden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2"/>
      <c r="O73" s="2"/>
      <c r="S73" s="3"/>
      <c r="V73" s="4"/>
      <c r="W73" s="5"/>
    </row>
    <row r="74" hidden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2"/>
      <c r="O74" s="2"/>
      <c r="S74" s="3"/>
      <c r="V74" s="4"/>
      <c r="W74" s="5"/>
    </row>
    <row r="75" hidden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2"/>
      <c r="O75" s="2"/>
      <c r="S75" s="3"/>
      <c r="V75" s="4"/>
      <c r="W75" s="5"/>
    </row>
    <row r="76" hidden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2"/>
      <c r="O76" s="2"/>
      <c r="S76" s="3"/>
      <c r="V76" s="4"/>
      <c r="W76" s="5"/>
    </row>
    <row r="77" hidden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2"/>
      <c r="O77" s="2"/>
      <c r="S77" s="3"/>
      <c r="V77" s="4"/>
      <c r="W77" s="5"/>
    </row>
    <row r="78" hidden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2"/>
      <c r="O78" s="2"/>
      <c r="S78" s="3"/>
      <c r="V78" s="4"/>
      <c r="W78" s="5"/>
    </row>
    <row r="79" hidden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2"/>
      <c r="O79" s="2"/>
      <c r="S79" s="3"/>
      <c r="V79" s="4"/>
      <c r="W79" s="5"/>
    </row>
    <row r="80" hidden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2"/>
      <c r="O80" s="2"/>
      <c r="S80" s="3"/>
      <c r="V80" s="4"/>
      <c r="W80" s="5"/>
    </row>
    <row r="81" hidden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2"/>
      <c r="O81" s="2"/>
      <c r="S81" s="3"/>
      <c r="V81" s="4"/>
      <c r="W81" s="5"/>
    </row>
    <row r="82" hidden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2"/>
      <c r="O82" s="2"/>
      <c r="S82" s="3"/>
      <c r="V82" s="4"/>
      <c r="W82" s="5"/>
    </row>
    <row r="83" hidden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2"/>
      <c r="O83" s="2"/>
      <c r="S83" s="3"/>
      <c r="V83" s="4"/>
      <c r="W83" s="5"/>
    </row>
    <row r="84" hidden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2"/>
      <c r="O84" s="2"/>
      <c r="S84" s="3"/>
      <c r="V84" s="4"/>
      <c r="W84" s="5"/>
    </row>
    <row r="85" hidden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2"/>
      <c r="O85" s="2"/>
      <c r="S85" s="3"/>
      <c r="V85" s="4"/>
      <c r="W85" s="5"/>
    </row>
    <row r="86" hidden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2"/>
      <c r="O86" s="2"/>
      <c r="S86" s="3"/>
      <c r="V86" s="4"/>
      <c r="W86" s="5"/>
    </row>
    <row r="87" hidden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2"/>
      <c r="O87" s="2"/>
      <c r="S87" s="3"/>
      <c r="V87" s="4"/>
      <c r="W87" s="5"/>
    </row>
    <row r="88" hidden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2"/>
      <c r="O88" s="2"/>
      <c r="S88" s="3"/>
      <c r="V88" s="4"/>
      <c r="W88" s="5"/>
    </row>
    <row r="89" hidden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2"/>
      <c r="O89" s="2"/>
      <c r="S89" s="3"/>
      <c r="V89" s="4"/>
      <c r="W89" s="5"/>
    </row>
    <row r="90" hidden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2"/>
      <c r="O90" s="2"/>
      <c r="S90" s="3"/>
      <c r="V90" s="4"/>
      <c r="W90" s="5"/>
    </row>
    <row r="91" hidden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2"/>
      <c r="O91" s="2"/>
      <c r="S91" s="3"/>
      <c r="V91" s="4"/>
      <c r="W91" s="5"/>
    </row>
    <row r="92" hidden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2"/>
      <c r="O92" s="2"/>
      <c r="S92" s="3"/>
      <c r="V92" s="4"/>
      <c r="W92" s="5"/>
    </row>
    <row r="93" hidden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2"/>
      <c r="O93" s="2"/>
      <c r="S93" s="3"/>
      <c r="V93" s="4"/>
      <c r="W93" s="5"/>
    </row>
    <row r="94" hidden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2"/>
      <c r="O94" s="2"/>
      <c r="S94" s="3"/>
      <c r="V94" s="4"/>
      <c r="W94" s="5"/>
    </row>
    <row r="95" hidden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2"/>
      <c r="O95" s="2"/>
      <c r="S95" s="3"/>
      <c r="V95" s="4"/>
      <c r="W95" s="5"/>
    </row>
    <row r="96" hidden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2"/>
      <c r="O96" s="2"/>
      <c r="S96" s="3"/>
      <c r="V96" s="4"/>
      <c r="W96" s="5"/>
    </row>
    <row r="97" hidden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2"/>
      <c r="O97" s="2"/>
      <c r="S97" s="3"/>
      <c r="V97" s="4"/>
      <c r="W97" s="5"/>
    </row>
    <row r="98" hidden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2"/>
      <c r="O98" s="2"/>
      <c r="S98" s="3"/>
      <c r="V98" s="4"/>
      <c r="W98" s="5"/>
    </row>
    <row r="99" hidden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2"/>
      <c r="O99" s="2"/>
      <c r="S99" s="3"/>
      <c r="V99" s="4"/>
      <c r="W99" s="5"/>
    </row>
    <row r="100" hidden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2"/>
      <c r="O100" s="2"/>
      <c r="S100" s="3"/>
      <c r="V100" s="4"/>
      <c r="W100" s="5"/>
    </row>
    <row r="101" hidden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2"/>
      <c r="O101" s="2"/>
      <c r="S101" s="3"/>
      <c r="V101" s="4"/>
      <c r="W101" s="5"/>
    </row>
    <row r="102" hidden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2"/>
      <c r="O102" s="2"/>
      <c r="S102" s="3"/>
      <c r="V102" s="4"/>
      <c r="W102" s="5"/>
    </row>
    <row r="103" hidden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2"/>
      <c r="O103" s="2"/>
      <c r="S103" s="3"/>
      <c r="V103" s="4"/>
      <c r="W103" s="5"/>
    </row>
    <row r="104" hidden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2"/>
      <c r="O104" s="2"/>
      <c r="S104" s="3"/>
      <c r="V104" s="4"/>
      <c r="W104" s="5"/>
    </row>
    <row r="105" hidden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2"/>
      <c r="O105" s="2"/>
      <c r="S105" s="3"/>
      <c r="V105" s="4"/>
      <c r="W105" s="5"/>
    </row>
    <row r="106" hidden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2"/>
      <c r="O106" s="2"/>
      <c r="S106" s="3"/>
      <c r="V106" s="4"/>
      <c r="W106" s="5"/>
    </row>
    <row r="107" hidden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2"/>
      <c r="O107" s="2"/>
      <c r="S107" s="3"/>
      <c r="V107" s="4"/>
      <c r="W107" s="5"/>
    </row>
    <row r="108" hidden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2"/>
      <c r="O108" s="2"/>
      <c r="S108" s="3"/>
      <c r="V108" s="4"/>
      <c r="W108" s="5"/>
    </row>
    <row r="109" hidden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2"/>
      <c r="O109" s="2"/>
      <c r="S109" s="3"/>
      <c r="V109" s="4"/>
      <c r="W109" s="5"/>
    </row>
    <row r="110" hidden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2"/>
      <c r="O110" s="2"/>
      <c r="S110" s="3"/>
      <c r="V110" s="4"/>
      <c r="W110" s="5"/>
    </row>
    <row r="111" hidden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2"/>
      <c r="O111" s="2"/>
      <c r="S111" s="3"/>
      <c r="V111" s="4"/>
      <c r="W111" s="5"/>
    </row>
    <row r="112" hidden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2"/>
      <c r="O112" s="2"/>
      <c r="S112" s="3"/>
      <c r="V112" s="4"/>
      <c r="W112" s="5"/>
    </row>
    <row r="113" hidden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2"/>
      <c r="O113" s="2"/>
      <c r="S113" s="3"/>
      <c r="V113" s="4"/>
      <c r="W113" s="5"/>
    </row>
    <row r="114" hidden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2"/>
      <c r="O114" s="2"/>
      <c r="S114" s="3"/>
      <c r="V114" s="4"/>
      <c r="W114" s="5"/>
    </row>
    <row r="115" hidden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2"/>
      <c r="O115" s="2"/>
      <c r="S115" s="3"/>
      <c r="V115" s="4"/>
      <c r="W115" s="5"/>
    </row>
    <row r="116" hidden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2"/>
      <c r="O116" s="2"/>
      <c r="S116" s="3"/>
      <c r="V116" s="4"/>
      <c r="W116" s="5"/>
    </row>
    <row r="117" hidden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2"/>
      <c r="O117" s="2"/>
      <c r="S117" s="3"/>
      <c r="V117" s="4"/>
      <c r="W117" s="5"/>
    </row>
    <row r="118" hidden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2"/>
      <c r="O118" s="2"/>
      <c r="S118" s="3"/>
      <c r="V118" s="4"/>
      <c r="W118" s="5"/>
    </row>
    <row r="119" hidden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2"/>
      <c r="O119" s="2"/>
      <c r="S119" s="3"/>
      <c r="V119" s="4"/>
      <c r="W119" s="5"/>
    </row>
    <row r="120" hidden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2"/>
      <c r="O120" s="2"/>
      <c r="S120" s="3"/>
      <c r="V120" s="4"/>
      <c r="W120" s="5"/>
    </row>
    <row r="121" hidden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2"/>
      <c r="O121" s="2"/>
      <c r="S121" s="3"/>
      <c r="V121" s="4"/>
      <c r="W121" s="5"/>
    </row>
    <row r="122" hidden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2"/>
      <c r="O122" s="2"/>
      <c r="S122" s="3"/>
      <c r="V122" s="4"/>
      <c r="W122" s="5"/>
    </row>
    <row r="123" hidden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2"/>
      <c r="O123" s="2"/>
      <c r="S123" s="3"/>
      <c r="V123" s="4"/>
      <c r="W123" s="5"/>
    </row>
    <row r="124" hidden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2"/>
      <c r="O124" s="2"/>
      <c r="S124" s="3"/>
      <c r="V124" s="4"/>
      <c r="W124" s="5"/>
    </row>
    <row r="125" hidden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2"/>
      <c r="O125" s="2"/>
      <c r="S125" s="3"/>
      <c r="V125" s="4"/>
      <c r="W125" s="5"/>
    </row>
    <row r="126" hidden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2"/>
      <c r="O126" s="2"/>
      <c r="S126" s="3"/>
      <c r="V126" s="4"/>
      <c r="W126" s="5"/>
    </row>
    <row r="127" hidden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2"/>
      <c r="O127" s="2"/>
      <c r="S127" s="3"/>
      <c r="V127" s="4"/>
      <c r="W127" s="5"/>
    </row>
    <row r="128" hidden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2"/>
      <c r="O128" s="2"/>
      <c r="S128" s="3"/>
      <c r="V128" s="4"/>
      <c r="W128" s="5"/>
    </row>
    <row r="129" hidden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2"/>
      <c r="O129" s="2"/>
      <c r="S129" s="3"/>
      <c r="V129" s="4"/>
      <c r="W129" s="5"/>
    </row>
    <row r="130" hidden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2"/>
      <c r="O130" s="2"/>
      <c r="S130" s="3"/>
      <c r="V130" s="4"/>
      <c r="W130" s="5"/>
    </row>
    <row r="131" hidden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2"/>
      <c r="O131" s="2"/>
      <c r="S131" s="3"/>
      <c r="V131" s="4"/>
      <c r="W131" s="5"/>
    </row>
    <row r="132" hidden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2"/>
      <c r="O132" s="2"/>
      <c r="S132" s="3"/>
      <c r="V132" s="4"/>
      <c r="W132" s="5"/>
    </row>
    <row r="133" hidden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2"/>
      <c r="O133" s="2"/>
      <c r="S133" s="3"/>
      <c r="V133" s="4"/>
      <c r="W133" s="5"/>
    </row>
    <row r="134" hidden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2"/>
      <c r="O134" s="2"/>
      <c r="S134" s="3"/>
      <c r="V134" s="4"/>
      <c r="W134" s="5"/>
    </row>
    <row r="135" hidden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2"/>
      <c r="O135" s="2"/>
      <c r="S135" s="3"/>
      <c r="V135" s="4"/>
      <c r="W135" s="5"/>
    </row>
    <row r="136" hidden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2"/>
      <c r="O136" s="2"/>
      <c r="S136" s="3"/>
      <c r="V136" s="4"/>
      <c r="W136" s="5"/>
    </row>
    <row r="137" hidden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2"/>
      <c r="O137" s="2"/>
      <c r="S137" s="3"/>
      <c r="V137" s="4"/>
      <c r="W137" s="5"/>
    </row>
    <row r="138" hidden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2"/>
      <c r="O138" s="2"/>
      <c r="S138" s="3"/>
      <c r="V138" s="4"/>
      <c r="W138" s="5"/>
    </row>
    <row r="139" hidden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2"/>
      <c r="O139" s="2"/>
      <c r="S139" s="3"/>
      <c r="V139" s="4"/>
      <c r="W139" s="5"/>
    </row>
    <row r="140" hidden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2"/>
      <c r="O140" s="2"/>
      <c r="S140" s="3"/>
      <c r="V140" s="4"/>
      <c r="W140" s="5"/>
    </row>
    <row r="141" hidden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2"/>
      <c r="O141" s="2"/>
      <c r="S141" s="3"/>
      <c r="V141" s="4"/>
      <c r="W141" s="5"/>
    </row>
    <row r="142" hidden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2"/>
      <c r="O142" s="2"/>
      <c r="S142" s="3"/>
      <c r="V142" s="4"/>
      <c r="W142" s="5"/>
    </row>
    <row r="143" hidden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2"/>
      <c r="O143" s="2"/>
      <c r="S143" s="3"/>
      <c r="V143" s="4"/>
      <c r="W143" s="5"/>
    </row>
    <row r="144" hidden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2"/>
      <c r="O144" s="2"/>
      <c r="S144" s="3"/>
      <c r="V144" s="4"/>
      <c r="W144" s="5"/>
    </row>
    <row r="145" hidden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2"/>
      <c r="O145" s="2"/>
      <c r="S145" s="3"/>
      <c r="V145" s="4"/>
      <c r="W145" s="5"/>
    </row>
    <row r="146" hidden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2"/>
      <c r="O146" s="2"/>
      <c r="S146" s="3"/>
      <c r="V146" s="4"/>
      <c r="W146" s="5"/>
    </row>
    <row r="147" hidden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2"/>
      <c r="O147" s="2"/>
      <c r="S147" s="3"/>
      <c r="V147" s="4"/>
      <c r="W147" s="5"/>
    </row>
    <row r="148" hidden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2"/>
      <c r="O148" s="2"/>
      <c r="S148" s="3"/>
      <c r="V148" s="4"/>
      <c r="W148" s="5"/>
    </row>
    <row r="149" hidden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2"/>
      <c r="O149" s="2"/>
      <c r="S149" s="3"/>
      <c r="V149" s="4"/>
      <c r="W149" s="5"/>
    </row>
    <row r="150" hidden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2"/>
      <c r="O150" s="2"/>
      <c r="S150" s="3"/>
      <c r="V150" s="4"/>
      <c r="W150" s="5"/>
    </row>
    <row r="151" hidden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2"/>
      <c r="O151" s="2"/>
      <c r="S151" s="3"/>
      <c r="V151" s="4"/>
      <c r="W151" s="5"/>
    </row>
    <row r="152" hidden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2"/>
      <c r="O152" s="2"/>
      <c r="S152" s="3"/>
      <c r="V152" s="4"/>
      <c r="W152" s="5"/>
    </row>
    <row r="153" hidden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2"/>
      <c r="O153" s="2"/>
      <c r="S153" s="3"/>
      <c r="V153" s="4"/>
      <c r="W153" s="5"/>
    </row>
    <row r="154" hidden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2"/>
      <c r="O154" s="2"/>
      <c r="S154" s="3"/>
      <c r="V154" s="4"/>
      <c r="W154" s="5"/>
    </row>
    <row r="155" hidden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2"/>
      <c r="O155" s="2"/>
      <c r="S155" s="3"/>
      <c r="V155" s="4"/>
      <c r="W155" s="5"/>
    </row>
    <row r="156" hidden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2"/>
      <c r="O156" s="2"/>
      <c r="S156" s="3"/>
      <c r="V156" s="4"/>
      <c r="W156" s="5"/>
    </row>
    <row r="157" hidden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2"/>
      <c r="O157" s="2"/>
      <c r="S157" s="3"/>
      <c r="V157" s="4"/>
      <c r="W157" s="5"/>
    </row>
    <row r="158" hidden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2"/>
      <c r="O158" s="2"/>
      <c r="S158" s="3"/>
      <c r="V158" s="4"/>
      <c r="W158" s="5"/>
    </row>
    <row r="159" hidden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2"/>
      <c r="O159" s="2"/>
      <c r="S159" s="3"/>
      <c r="V159" s="4"/>
      <c r="W159" s="5"/>
    </row>
    <row r="160" hidden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2"/>
      <c r="O160" s="2"/>
      <c r="S160" s="3"/>
      <c r="V160" s="4"/>
      <c r="W160" s="5"/>
    </row>
    <row r="161" hidden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2"/>
      <c r="O161" s="2"/>
      <c r="S161" s="3"/>
      <c r="V161" s="4"/>
      <c r="W161" s="5"/>
    </row>
    <row r="162" hidden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2"/>
      <c r="O162" s="2"/>
      <c r="S162" s="3"/>
      <c r="V162" s="4"/>
      <c r="W162" s="5"/>
    </row>
    <row r="163" hidden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2"/>
      <c r="O163" s="2"/>
      <c r="S163" s="3"/>
      <c r="V163" s="4"/>
      <c r="W163" s="5"/>
    </row>
    <row r="164" hidden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2"/>
      <c r="O164" s="2"/>
      <c r="S164" s="3"/>
      <c r="V164" s="4"/>
      <c r="W164" s="5"/>
    </row>
    <row r="165" hidden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2"/>
      <c r="O165" s="2"/>
      <c r="S165" s="3"/>
      <c r="V165" s="4"/>
      <c r="W165" s="5"/>
    </row>
    <row r="166" hidden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2"/>
      <c r="O166" s="2"/>
      <c r="S166" s="3"/>
      <c r="V166" s="4"/>
      <c r="W166" s="5"/>
    </row>
    <row r="167" hidden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2"/>
      <c r="O167" s="2"/>
      <c r="S167" s="3"/>
      <c r="V167" s="4"/>
      <c r="W167" s="5"/>
    </row>
    <row r="168" hidden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2"/>
      <c r="O168" s="2"/>
      <c r="S168" s="3"/>
      <c r="V168" s="4"/>
      <c r="W168" s="5"/>
    </row>
    <row r="169" hidden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2"/>
      <c r="O169" s="2"/>
      <c r="S169" s="3"/>
      <c r="V169" s="4"/>
      <c r="W169" s="5"/>
    </row>
    <row r="170" hidden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2"/>
      <c r="O170" s="2"/>
      <c r="S170" s="3"/>
      <c r="V170" s="4"/>
      <c r="W170" s="5"/>
    </row>
    <row r="171" hidden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2"/>
      <c r="O171" s="2"/>
      <c r="S171" s="3"/>
      <c r="V171" s="4"/>
      <c r="W171" s="5"/>
    </row>
    <row r="172" hidden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2"/>
      <c r="O172" s="2"/>
      <c r="S172" s="3"/>
      <c r="V172" s="4"/>
      <c r="W172" s="5"/>
    </row>
    <row r="173" hidden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2"/>
      <c r="O173" s="2"/>
      <c r="S173" s="3"/>
      <c r="V173" s="4"/>
      <c r="W173" s="5"/>
    </row>
    <row r="174" hidden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2"/>
      <c r="O174" s="2"/>
      <c r="S174" s="3"/>
      <c r="V174" s="4"/>
      <c r="W174" s="5"/>
    </row>
    <row r="175" hidden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2"/>
      <c r="O175" s="2"/>
      <c r="S175" s="3"/>
      <c r="V175" s="4"/>
      <c r="W175" s="5"/>
    </row>
    <row r="176" hidden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2"/>
      <c r="O176" s="2"/>
      <c r="S176" s="3"/>
      <c r="V176" s="4"/>
      <c r="W176" s="5"/>
    </row>
    <row r="177" hidden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2"/>
      <c r="O177" s="2"/>
      <c r="S177" s="3"/>
      <c r="V177" s="4"/>
      <c r="W177" s="5"/>
    </row>
    <row r="178" hidden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2"/>
      <c r="O178" s="2"/>
      <c r="S178" s="3"/>
      <c r="V178" s="4"/>
      <c r="W178" s="5"/>
    </row>
    <row r="179" hidden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2"/>
      <c r="O179" s="2"/>
      <c r="S179" s="3"/>
      <c r="V179" s="4"/>
      <c r="W179" s="5"/>
    </row>
    <row r="180" hidden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2"/>
      <c r="O180" s="2"/>
      <c r="S180" s="3"/>
      <c r="V180" s="4"/>
      <c r="W180" s="5"/>
    </row>
    <row r="181" hidden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2"/>
      <c r="O181" s="2"/>
      <c r="S181" s="3"/>
      <c r="V181" s="4"/>
      <c r="W181" s="5"/>
    </row>
    <row r="182" hidden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2"/>
      <c r="O182" s="2"/>
      <c r="S182" s="3"/>
      <c r="V182" s="4"/>
      <c r="W182" s="5"/>
    </row>
    <row r="183" hidden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2"/>
      <c r="O183" s="2"/>
      <c r="S183" s="3"/>
      <c r="V183" s="4"/>
      <c r="W183" s="5"/>
    </row>
    <row r="184" hidden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2"/>
      <c r="O184" s="2"/>
      <c r="S184" s="3"/>
      <c r="V184" s="4"/>
      <c r="W184" s="5"/>
    </row>
    <row r="185" hidden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2"/>
      <c r="O185" s="2"/>
      <c r="S185" s="3"/>
      <c r="V185" s="4"/>
      <c r="W185" s="5"/>
    </row>
    <row r="186" hidden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2"/>
      <c r="O186" s="2"/>
      <c r="S186" s="3"/>
      <c r="V186" s="4"/>
      <c r="W186" s="5"/>
    </row>
    <row r="187" hidden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2"/>
      <c r="O187" s="2"/>
      <c r="S187" s="3"/>
      <c r="V187" s="4"/>
      <c r="W187" s="5"/>
    </row>
    <row r="188" hidden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2"/>
      <c r="O188" s="2"/>
      <c r="S188" s="3"/>
      <c r="V188" s="4"/>
      <c r="W188" s="5"/>
    </row>
    <row r="189" hidden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2"/>
      <c r="O189" s="2"/>
      <c r="S189" s="3"/>
      <c r="V189" s="4"/>
      <c r="W189" s="5"/>
    </row>
    <row r="190" hidden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2"/>
      <c r="O190" s="2"/>
      <c r="S190" s="3"/>
      <c r="V190" s="4"/>
      <c r="W190" s="5"/>
    </row>
    <row r="191" hidden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2"/>
      <c r="O191" s="2"/>
      <c r="S191" s="3"/>
      <c r="V191" s="4"/>
      <c r="W191" s="5"/>
    </row>
    <row r="192" hidden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2"/>
      <c r="O192" s="2"/>
      <c r="S192" s="3"/>
      <c r="V192" s="4"/>
      <c r="W192" s="5"/>
    </row>
    <row r="193" hidden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2"/>
      <c r="O193" s="2"/>
      <c r="S193" s="3"/>
      <c r="V193" s="4"/>
      <c r="W193" s="5"/>
    </row>
    <row r="194" hidden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2"/>
      <c r="O194" s="2"/>
      <c r="S194" s="3"/>
      <c r="V194" s="4"/>
      <c r="W194" s="5"/>
    </row>
    <row r="195" hidden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2"/>
      <c r="O195" s="2"/>
      <c r="S195" s="3"/>
      <c r="V195" s="4"/>
      <c r="W195" s="5"/>
    </row>
    <row r="196" hidden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2"/>
      <c r="O196" s="2"/>
      <c r="S196" s="3"/>
      <c r="V196" s="4"/>
      <c r="W196" s="5"/>
    </row>
    <row r="197" hidden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2"/>
      <c r="O197" s="2"/>
      <c r="S197" s="3"/>
      <c r="V197" s="4"/>
      <c r="W197" s="5"/>
    </row>
    <row r="198" hidden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2"/>
      <c r="O198" s="2"/>
      <c r="S198" s="3"/>
      <c r="V198" s="4"/>
      <c r="W198" s="5"/>
    </row>
    <row r="199" hidden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2"/>
      <c r="O199" s="2"/>
      <c r="S199" s="3"/>
      <c r="V199" s="4"/>
      <c r="W199" s="5"/>
    </row>
    <row r="200" hidden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2"/>
      <c r="O200" s="2"/>
      <c r="S200" s="3"/>
      <c r="V200" s="4"/>
      <c r="W200" s="5"/>
    </row>
    <row r="201" hidden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2"/>
      <c r="O201" s="2"/>
      <c r="S201" s="3"/>
      <c r="V201" s="4"/>
      <c r="W201" s="5"/>
    </row>
    <row r="202" hidden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2"/>
      <c r="O202" s="2"/>
      <c r="S202" s="3"/>
      <c r="V202" s="4"/>
      <c r="W202" s="5"/>
    </row>
    <row r="203" hidden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2"/>
      <c r="O203" s="2"/>
      <c r="S203" s="3"/>
      <c r="V203" s="4"/>
      <c r="W203" s="5"/>
    </row>
    <row r="204" hidden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2"/>
      <c r="O204" s="2"/>
      <c r="S204" s="3"/>
      <c r="V204" s="4"/>
      <c r="W204" s="5"/>
    </row>
    <row r="205" hidden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2"/>
      <c r="O205" s="2"/>
      <c r="S205" s="3"/>
      <c r="V205" s="4"/>
      <c r="W205" s="5"/>
    </row>
    <row r="206" hidden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2"/>
      <c r="O206" s="2"/>
      <c r="S206" s="3"/>
      <c r="V206" s="4"/>
      <c r="W206" s="5"/>
    </row>
    <row r="207" hidden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2"/>
      <c r="O207" s="2"/>
      <c r="S207" s="3"/>
      <c r="V207" s="4"/>
      <c r="W207" s="5"/>
    </row>
    <row r="208" hidden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2"/>
      <c r="O208" s="2"/>
      <c r="S208" s="3"/>
      <c r="V208" s="4"/>
      <c r="W208" s="5"/>
    </row>
    <row r="209" hidden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2"/>
      <c r="O209" s="2"/>
      <c r="S209" s="3"/>
      <c r="V209" s="4"/>
      <c r="W209" s="5"/>
    </row>
    <row r="210" hidden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2"/>
      <c r="O210" s="2"/>
      <c r="S210" s="3"/>
      <c r="V210" s="4"/>
      <c r="W210" s="5"/>
    </row>
    <row r="211" hidden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2"/>
      <c r="O211" s="2"/>
      <c r="S211" s="3"/>
      <c r="V211" s="4"/>
      <c r="W211" s="5"/>
    </row>
    <row r="212" hidden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2"/>
      <c r="O212" s="2"/>
      <c r="S212" s="3"/>
      <c r="V212" s="4"/>
      <c r="W212" s="5"/>
    </row>
    <row r="213" hidden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2"/>
      <c r="O213" s="2"/>
      <c r="S213" s="3"/>
      <c r="V213" s="4"/>
      <c r="W213" s="5"/>
    </row>
    <row r="214" hidden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2"/>
      <c r="O214" s="2"/>
      <c r="S214" s="3"/>
      <c r="V214" s="4"/>
      <c r="W214" s="5"/>
    </row>
    <row r="215" hidden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2"/>
      <c r="O215" s="2"/>
      <c r="S215" s="3"/>
      <c r="V215" s="4"/>
      <c r="W215" s="5"/>
    </row>
    <row r="216" hidden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2"/>
      <c r="O216" s="2"/>
      <c r="S216" s="3"/>
      <c r="V216" s="4"/>
      <c r="W216" s="5"/>
    </row>
    <row r="217" hidden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2"/>
      <c r="O217" s="2"/>
      <c r="S217" s="3"/>
      <c r="V217" s="4"/>
      <c r="W217" s="5"/>
    </row>
    <row r="218" hidden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2"/>
      <c r="O218" s="2"/>
      <c r="S218" s="3"/>
      <c r="V218" s="4"/>
      <c r="W218" s="5"/>
    </row>
    <row r="219" hidden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2"/>
      <c r="O219" s="2"/>
      <c r="S219" s="3"/>
      <c r="V219" s="4"/>
      <c r="W219" s="5"/>
    </row>
    <row r="220" hidden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2"/>
      <c r="O220" s="2"/>
      <c r="S220" s="3"/>
      <c r="V220" s="4"/>
      <c r="W220" s="5"/>
    </row>
    <row r="221" hidden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2"/>
      <c r="O221" s="2"/>
      <c r="S221" s="3"/>
      <c r="V221" s="4"/>
      <c r="W221" s="5"/>
    </row>
    <row r="222" hidden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2"/>
      <c r="O222" s="2"/>
      <c r="S222" s="3"/>
      <c r="V222" s="4"/>
      <c r="W222" s="5"/>
    </row>
    <row r="223" hidden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2"/>
      <c r="O223" s="2"/>
      <c r="S223" s="3"/>
      <c r="V223" s="4"/>
      <c r="W223" s="5"/>
    </row>
    <row r="224" hidden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2"/>
      <c r="O224" s="2"/>
      <c r="S224" s="3"/>
      <c r="V224" s="4"/>
      <c r="W224" s="5"/>
    </row>
    <row r="225" hidden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2"/>
      <c r="O225" s="2"/>
      <c r="S225" s="3"/>
      <c r="V225" s="4"/>
      <c r="W225" s="5"/>
    </row>
    <row r="226" hidden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2"/>
      <c r="O226" s="2"/>
      <c r="S226" s="3"/>
      <c r="V226" s="4"/>
      <c r="W226" s="5"/>
    </row>
    <row r="227" hidden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2"/>
      <c r="O227" s="2"/>
      <c r="S227" s="3"/>
      <c r="V227" s="4"/>
      <c r="W227" s="5"/>
    </row>
    <row r="228" hidden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2"/>
      <c r="O228" s="2"/>
      <c r="S228" s="3"/>
      <c r="V228" s="4"/>
      <c r="W228" s="5"/>
    </row>
    <row r="229" hidden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2"/>
      <c r="O229" s="2"/>
      <c r="S229" s="3"/>
      <c r="V229" s="4"/>
      <c r="W229" s="5"/>
    </row>
    <row r="230" hidden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2"/>
      <c r="O230" s="2"/>
      <c r="S230" s="3"/>
      <c r="V230" s="4"/>
      <c r="W230" s="5"/>
    </row>
    <row r="231" hidden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2"/>
      <c r="O231" s="2"/>
      <c r="S231" s="3"/>
      <c r="V231" s="4"/>
      <c r="W231" s="5"/>
    </row>
    <row r="232" hidden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2"/>
      <c r="O232" s="2"/>
      <c r="S232" s="3"/>
      <c r="V232" s="4"/>
      <c r="W232" s="5"/>
    </row>
    <row r="233" hidden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2"/>
      <c r="O233" s="2"/>
      <c r="S233" s="3"/>
      <c r="V233" s="4"/>
      <c r="W233" s="5"/>
    </row>
    <row r="234" hidden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2"/>
      <c r="O234" s="2"/>
      <c r="S234" s="3"/>
      <c r="V234" s="4"/>
      <c r="W234" s="5"/>
    </row>
    <row r="235" hidden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2"/>
      <c r="O235" s="2"/>
      <c r="S235" s="3"/>
      <c r="V235" s="4"/>
      <c r="W235" s="5"/>
    </row>
    <row r="236" hidden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2"/>
      <c r="O236" s="2"/>
      <c r="S236" s="3"/>
      <c r="V236" s="4"/>
      <c r="W236" s="5"/>
    </row>
    <row r="237" hidden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2"/>
      <c r="O237" s="2"/>
      <c r="S237" s="3"/>
      <c r="V237" s="4"/>
      <c r="W237" s="5"/>
    </row>
    <row r="238" hidden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2"/>
      <c r="O238" s="2"/>
      <c r="S238" s="3"/>
      <c r="V238" s="4"/>
      <c r="W238" s="5"/>
    </row>
    <row r="239" hidden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2"/>
      <c r="O239" s="2"/>
      <c r="S239" s="3"/>
      <c r="V239" s="4"/>
      <c r="W239" s="5"/>
    </row>
    <row r="240" hidden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2"/>
      <c r="O240" s="2"/>
      <c r="S240" s="3"/>
      <c r="V240" s="4"/>
      <c r="W240" s="5"/>
    </row>
    <row r="241" hidden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2"/>
      <c r="O241" s="2"/>
      <c r="S241" s="3"/>
      <c r="V241" s="4"/>
      <c r="W241" s="5"/>
    </row>
    <row r="242" hidden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2"/>
      <c r="O242" s="2"/>
      <c r="S242" s="3"/>
      <c r="V242" s="4"/>
      <c r="W242" s="5"/>
    </row>
    <row r="243" hidden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2"/>
      <c r="O243" s="2"/>
      <c r="S243" s="3"/>
      <c r="V243" s="4"/>
      <c r="W243" s="5"/>
    </row>
    <row r="244" hidden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2"/>
      <c r="O244" s="2"/>
      <c r="S244" s="3"/>
      <c r="V244" s="4"/>
      <c r="W244" s="5"/>
    </row>
    <row r="245" hidden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2"/>
      <c r="O245" s="2"/>
      <c r="S245" s="3"/>
      <c r="V245" s="4"/>
      <c r="W245" s="5"/>
    </row>
    <row r="246" hidden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2"/>
      <c r="O246" s="2"/>
      <c r="S246" s="3"/>
      <c r="V246" s="4"/>
      <c r="W246" s="5"/>
    </row>
    <row r="247" hidden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2"/>
      <c r="O247" s="2"/>
      <c r="S247" s="3"/>
      <c r="V247" s="4"/>
      <c r="W247" s="5"/>
    </row>
    <row r="248" hidden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2"/>
      <c r="O248" s="2"/>
      <c r="S248" s="3"/>
      <c r="V248" s="4"/>
      <c r="W248" s="5"/>
    </row>
    <row r="249" hidden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2"/>
      <c r="O249" s="2"/>
      <c r="S249" s="3"/>
      <c r="V249" s="4"/>
      <c r="W249" s="5"/>
    </row>
    <row r="250" hidden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2"/>
      <c r="O250" s="2"/>
      <c r="S250" s="3"/>
      <c r="V250" s="4"/>
      <c r="W250" s="5"/>
    </row>
    <row r="251" hidden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2"/>
      <c r="O251" s="2"/>
      <c r="S251" s="3"/>
      <c r="V251" s="4"/>
      <c r="W251" s="5"/>
    </row>
    <row r="252" hidden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2"/>
      <c r="O252" s="2"/>
      <c r="S252" s="3"/>
      <c r="V252" s="4"/>
      <c r="W252" s="5"/>
    </row>
    <row r="253" hidden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2"/>
      <c r="O253" s="2"/>
      <c r="S253" s="3"/>
      <c r="V253" s="4"/>
      <c r="W253" s="5"/>
    </row>
    <row r="254" hidden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2"/>
      <c r="O254" s="2"/>
      <c r="S254" s="3"/>
      <c r="V254" s="4"/>
      <c r="W254" s="5"/>
    </row>
    <row r="255" hidden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2"/>
      <c r="O255" s="2"/>
      <c r="S255" s="3"/>
      <c r="V255" s="4"/>
      <c r="W255" s="5"/>
    </row>
    <row r="256" hidden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2"/>
      <c r="O256" s="2"/>
      <c r="S256" s="3"/>
      <c r="V256" s="4"/>
      <c r="W256" s="5"/>
    </row>
    <row r="257" hidden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2"/>
      <c r="O257" s="2"/>
      <c r="S257" s="3"/>
      <c r="V257" s="4"/>
      <c r="W257" s="5"/>
    </row>
    <row r="258" hidden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2"/>
      <c r="O258" s="2"/>
      <c r="S258" s="3"/>
      <c r="V258" s="4"/>
      <c r="W258" s="5"/>
    </row>
    <row r="259" hidden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2"/>
      <c r="O259" s="2"/>
      <c r="S259" s="3"/>
      <c r="V259" s="4"/>
      <c r="W259" s="5"/>
    </row>
    <row r="260" hidden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2"/>
      <c r="O260" s="2"/>
      <c r="S260" s="3"/>
      <c r="V260" s="4"/>
      <c r="W260" s="5"/>
    </row>
    <row r="261" hidden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2"/>
      <c r="O261" s="2"/>
      <c r="S261" s="3"/>
      <c r="V261" s="4"/>
      <c r="W261" s="5"/>
    </row>
    <row r="262" hidden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2"/>
      <c r="O262" s="2"/>
      <c r="S262" s="3"/>
      <c r="V262" s="4"/>
      <c r="W262" s="5"/>
    </row>
    <row r="263" hidden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2"/>
      <c r="O263" s="2"/>
      <c r="S263" s="3"/>
      <c r="V263" s="4"/>
      <c r="W263" s="5"/>
    </row>
    <row r="264" hidden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2"/>
      <c r="O264" s="2"/>
      <c r="S264" s="3"/>
      <c r="V264" s="4"/>
      <c r="W264" s="5"/>
    </row>
    <row r="265" hidden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2"/>
      <c r="O265" s="2"/>
      <c r="S265" s="3"/>
      <c r="V265" s="4"/>
      <c r="W265" s="5"/>
    </row>
    <row r="266" hidden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2"/>
      <c r="O266" s="2"/>
      <c r="S266" s="3"/>
      <c r="V266" s="4"/>
      <c r="W266" s="5"/>
    </row>
    <row r="267" hidden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2"/>
      <c r="O267" s="2"/>
      <c r="S267" s="3"/>
      <c r="V267" s="4"/>
      <c r="W267" s="5"/>
    </row>
    <row r="268" hidden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2"/>
      <c r="O268" s="2"/>
      <c r="S268" s="3"/>
      <c r="V268" s="4"/>
      <c r="W268" s="5"/>
    </row>
    <row r="269" hidden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2"/>
      <c r="O269" s="2"/>
      <c r="S269" s="3"/>
      <c r="V269" s="4"/>
      <c r="W269" s="5"/>
    </row>
    <row r="270" hidden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2"/>
      <c r="O270" s="2"/>
      <c r="S270" s="3"/>
      <c r="V270" s="4"/>
      <c r="W270" s="5"/>
    </row>
    <row r="271" hidden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2"/>
      <c r="O271" s="2"/>
      <c r="S271" s="3"/>
      <c r="V271" s="4"/>
      <c r="W271" s="5"/>
    </row>
    <row r="272" hidden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2"/>
      <c r="O272" s="2"/>
      <c r="S272" s="3"/>
      <c r="V272" s="4"/>
      <c r="W272" s="5"/>
    </row>
    <row r="273" hidden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2"/>
      <c r="O273" s="2"/>
      <c r="S273" s="3"/>
      <c r="V273" s="4"/>
      <c r="W273" s="5"/>
    </row>
    <row r="274" hidden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2"/>
      <c r="O274" s="2"/>
      <c r="S274" s="3"/>
      <c r="V274" s="4"/>
      <c r="W274" s="5"/>
    </row>
    <row r="275" hidden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2"/>
      <c r="O275" s="2"/>
      <c r="S275" s="3"/>
      <c r="V275" s="4"/>
      <c r="W275" s="5"/>
    </row>
    <row r="276" hidden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2"/>
      <c r="O276" s="2"/>
      <c r="S276" s="3"/>
      <c r="V276" s="4"/>
      <c r="W276" s="5"/>
    </row>
    <row r="277" hidden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2"/>
      <c r="O277" s="2"/>
      <c r="S277" s="3"/>
      <c r="V277" s="4"/>
      <c r="W277" s="5"/>
    </row>
    <row r="278" hidden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2"/>
      <c r="O278" s="2"/>
      <c r="S278" s="3"/>
      <c r="V278" s="4"/>
      <c r="W278" s="5"/>
    </row>
    <row r="279" hidden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2"/>
      <c r="O279" s="2"/>
      <c r="S279" s="3"/>
      <c r="V279" s="4"/>
      <c r="W279" s="5"/>
    </row>
    <row r="280" hidden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2"/>
      <c r="O280" s="2"/>
      <c r="S280" s="3"/>
      <c r="V280" s="4"/>
      <c r="W280" s="5"/>
    </row>
    <row r="281" hidden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2"/>
      <c r="O281" s="2"/>
      <c r="S281" s="3"/>
      <c r="V281" s="4"/>
      <c r="W281" s="5"/>
    </row>
    <row r="282" hidden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2"/>
      <c r="O282" s="2"/>
      <c r="S282" s="3"/>
      <c r="V282" s="4"/>
      <c r="W282" s="5"/>
    </row>
    <row r="283" hidden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2"/>
      <c r="O283" s="2"/>
      <c r="S283" s="3"/>
      <c r="V283" s="4"/>
      <c r="W283" s="5"/>
    </row>
    <row r="284" hidden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2"/>
      <c r="O284" s="2"/>
      <c r="S284" s="3"/>
      <c r="V284" s="4"/>
      <c r="W284" s="5"/>
    </row>
    <row r="285" hidden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2"/>
      <c r="O285" s="2"/>
      <c r="S285" s="3"/>
      <c r="V285" s="4"/>
      <c r="W285" s="5"/>
    </row>
    <row r="286" hidden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2"/>
      <c r="O286" s="2"/>
      <c r="S286" s="3"/>
      <c r="V286" s="4"/>
      <c r="W286" s="5"/>
    </row>
    <row r="287" hidden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2"/>
      <c r="O287" s="2"/>
      <c r="S287" s="3"/>
      <c r="V287" s="4"/>
      <c r="W287" s="5"/>
    </row>
    <row r="288" hidden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2"/>
      <c r="O288" s="2"/>
      <c r="S288" s="3"/>
      <c r="V288" s="4"/>
      <c r="W288" s="5"/>
    </row>
    <row r="289" hidden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2"/>
      <c r="O289" s="2"/>
      <c r="S289" s="3"/>
      <c r="V289" s="4"/>
      <c r="W289" s="5"/>
    </row>
    <row r="290" hidden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2"/>
      <c r="O290" s="2"/>
      <c r="S290" s="3"/>
      <c r="V290" s="4"/>
      <c r="W290" s="5"/>
    </row>
    <row r="291" hidden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2"/>
      <c r="O291" s="2"/>
      <c r="S291" s="3"/>
      <c r="V291" s="4"/>
      <c r="W291" s="5"/>
    </row>
    <row r="292" hidden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2"/>
      <c r="O292" s="2"/>
      <c r="S292" s="3"/>
      <c r="V292" s="4"/>
      <c r="W292" s="5"/>
    </row>
    <row r="293" hidden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2"/>
      <c r="O293" s="2"/>
      <c r="S293" s="3"/>
      <c r="V293" s="4"/>
      <c r="W293" s="5"/>
    </row>
    <row r="294" hidden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2"/>
      <c r="O294" s="2"/>
      <c r="S294" s="3"/>
      <c r="V294" s="4"/>
      <c r="W294" s="5"/>
    </row>
    <row r="295" hidden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2"/>
      <c r="O295" s="2"/>
      <c r="S295" s="3"/>
      <c r="V295" s="4"/>
      <c r="W295" s="5"/>
    </row>
    <row r="296" hidden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2"/>
      <c r="O296" s="2"/>
      <c r="S296" s="3"/>
      <c r="V296" s="4"/>
      <c r="W296" s="5"/>
    </row>
    <row r="297" hidden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2"/>
      <c r="O297" s="2"/>
      <c r="S297" s="3"/>
      <c r="V297" s="4"/>
      <c r="W297" s="5"/>
    </row>
    <row r="298" hidden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2"/>
      <c r="O298" s="2"/>
      <c r="S298" s="3"/>
      <c r="V298" s="4"/>
      <c r="W298" s="5"/>
    </row>
    <row r="299" hidden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2"/>
      <c r="O299" s="2"/>
      <c r="S299" s="3"/>
      <c r="V299" s="4"/>
      <c r="W299" s="5"/>
    </row>
    <row r="300" hidden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2"/>
      <c r="O300" s="2"/>
      <c r="S300" s="3"/>
      <c r="V300" s="4"/>
      <c r="W300" s="5"/>
    </row>
    <row r="301" hidden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2"/>
      <c r="O301" s="2"/>
      <c r="S301" s="3"/>
      <c r="V301" s="4"/>
      <c r="W301" s="5"/>
    </row>
    <row r="302" hidden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2"/>
      <c r="O302" s="2"/>
      <c r="S302" s="3"/>
      <c r="V302" s="4"/>
      <c r="W302" s="5"/>
    </row>
    <row r="303" hidden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2"/>
      <c r="O303" s="2"/>
      <c r="S303" s="3"/>
      <c r="V303" s="4"/>
      <c r="W303" s="5"/>
    </row>
    <row r="304" hidden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2"/>
      <c r="O304" s="2"/>
      <c r="S304" s="3"/>
      <c r="V304" s="4"/>
      <c r="W304" s="5"/>
    </row>
    <row r="305" hidden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2"/>
      <c r="O305" s="2"/>
      <c r="S305" s="3"/>
      <c r="V305" s="4"/>
      <c r="W305" s="5"/>
    </row>
    <row r="306" hidden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2"/>
      <c r="O306" s="2"/>
      <c r="S306" s="3"/>
      <c r="V306" s="4"/>
      <c r="W306" s="5"/>
    </row>
    <row r="307" hidden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2"/>
      <c r="O307" s="2"/>
      <c r="S307" s="3"/>
      <c r="V307" s="4"/>
      <c r="W307" s="5"/>
    </row>
    <row r="308" hidden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2"/>
      <c r="O308" s="2"/>
      <c r="S308" s="3"/>
      <c r="V308" s="4"/>
      <c r="W308" s="5"/>
    </row>
    <row r="309" hidden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2"/>
      <c r="O309" s="2"/>
      <c r="S309" s="3"/>
      <c r="V309" s="4"/>
      <c r="W309" s="5"/>
    </row>
    <row r="310" hidden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2"/>
      <c r="O310" s="2"/>
      <c r="S310" s="3"/>
      <c r="V310" s="4"/>
      <c r="W310" s="5"/>
    </row>
    <row r="311" hidden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2"/>
      <c r="O311" s="2"/>
      <c r="S311" s="3"/>
      <c r="V311" s="4"/>
      <c r="W311" s="5"/>
    </row>
    <row r="312" hidden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2"/>
      <c r="O312" s="2"/>
      <c r="S312" s="3"/>
      <c r="V312" s="4"/>
      <c r="W312" s="5"/>
    </row>
    <row r="313" hidden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2"/>
      <c r="O313" s="2"/>
      <c r="S313" s="3"/>
      <c r="V313" s="4"/>
      <c r="W313" s="5"/>
    </row>
    <row r="314" hidden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2"/>
      <c r="O314" s="2"/>
      <c r="S314" s="3"/>
      <c r="V314" s="4"/>
      <c r="W314" s="5"/>
    </row>
    <row r="315" hidden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2"/>
      <c r="O315" s="2"/>
      <c r="S315" s="3"/>
      <c r="V315" s="4"/>
      <c r="W315" s="5"/>
    </row>
    <row r="316" hidden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2"/>
      <c r="O316" s="2"/>
      <c r="S316" s="3"/>
      <c r="V316" s="4"/>
      <c r="W316" s="5"/>
    </row>
    <row r="317" hidden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2"/>
      <c r="O317" s="2"/>
      <c r="S317" s="3"/>
      <c r="V317" s="4"/>
      <c r="W317" s="5"/>
    </row>
    <row r="318" hidden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2"/>
      <c r="O318" s="2"/>
      <c r="S318" s="3"/>
      <c r="V318" s="4"/>
      <c r="W318" s="5"/>
    </row>
    <row r="319" hidden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2"/>
      <c r="O319" s="2"/>
      <c r="S319" s="3"/>
      <c r="V319" s="4"/>
      <c r="W319" s="5"/>
    </row>
    <row r="320" hidden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2"/>
      <c r="O320" s="2"/>
      <c r="S320" s="3"/>
      <c r="V320" s="4"/>
      <c r="W320" s="5"/>
    </row>
    <row r="321" hidden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2"/>
      <c r="O321" s="2"/>
      <c r="S321" s="3"/>
      <c r="V321" s="4"/>
      <c r="W321" s="5"/>
    </row>
    <row r="322" hidden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2"/>
      <c r="O322" s="2"/>
      <c r="S322" s="3"/>
      <c r="V322" s="4"/>
      <c r="W322" s="5"/>
    </row>
    <row r="323" hidden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2"/>
      <c r="O323" s="2"/>
      <c r="S323" s="3"/>
      <c r="V323" s="4"/>
      <c r="W323" s="5"/>
    </row>
    <row r="324" hidden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2"/>
      <c r="O324" s="2"/>
      <c r="S324" s="3"/>
      <c r="V324" s="4"/>
      <c r="W324" s="5"/>
    </row>
    <row r="325" hidden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2"/>
      <c r="O325" s="2"/>
      <c r="S325" s="3"/>
      <c r="V325" s="4"/>
      <c r="W325" s="5"/>
    </row>
    <row r="326" hidden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2"/>
      <c r="O326" s="2"/>
      <c r="S326" s="3"/>
      <c r="V326" s="4"/>
      <c r="W326" s="5"/>
    </row>
    <row r="327" hidden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2"/>
      <c r="O327" s="2"/>
      <c r="S327" s="3"/>
      <c r="V327" s="4"/>
      <c r="W327" s="5"/>
    </row>
    <row r="328" hidden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2"/>
      <c r="O328" s="2"/>
      <c r="S328" s="3"/>
      <c r="V328" s="4"/>
      <c r="W328" s="5"/>
    </row>
    <row r="329" hidden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2"/>
      <c r="O329" s="2"/>
      <c r="S329" s="3"/>
      <c r="V329" s="4"/>
      <c r="W329" s="5"/>
    </row>
    <row r="330" hidden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2"/>
      <c r="O330" s="2"/>
      <c r="S330" s="3"/>
      <c r="V330" s="4"/>
      <c r="W330" s="5"/>
    </row>
    <row r="331" hidden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2"/>
      <c r="O331" s="2"/>
      <c r="S331" s="3"/>
      <c r="V331" s="4"/>
      <c r="W331" s="5"/>
    </row>
    <row r="332" hidden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2"/>
      <c r="O332" s="2"/>
      <c r="S332" s="3"/>
      <c r="V332" s="4"/>
      <c r="W332" s="5"/>
    </row>
    <row r="333" hidden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2"/>
      <c r="O333" s="2"/>
      <c r="S333" s="3"/>
      <c r="V333" s="4"/>
      <c r="W333" s="5"/>
    </row>
    <row r="334" hidden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2"/>
      <c r="O334" s="2"/>
      <c r="S334" s="3"/>
      <c r="V334" s="4"/>
      <c r="W334" s="5"/>
    </row>
    <row r="335" hidden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2"/>
      <c r="O335" s="2"/>
      <c r="S335" s="3"/>
      <c r="V335" s="4"/>
      <c r="W335" s="5"/>
    </row>
    <row r="336" hidden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2"/>
      <c r="O336" s="2"/>
      <c r="S336" s="3"/>
      <c r="V336" s="4"/>
      <c r="W336" s="5"/>
    </row>
    <row r="337" hidden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2"/>
      <c r="O337" s="2"/>
      <c r="S337" s="3"/>
      <c r="V337" s="4"/>
      <c r="W337" s="5"/>
    </row>
    <row r="338" hidden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2"/>
      <c r="O338" s="2"/>
      <c r="S338" s="3"/>
      <c r="V338" s="4"/>
      <c r="W338" s="5"/>
    </row>
    <row r="339" hidden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2"/>
      <c r="O339" s="2"/>
      <c r="S339" s="3"/>
      <c r="V339" s="4"/>
      <c r="W339" s="5"/>
    </row>
    <row r="340" hidden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2"/>
      <c r="O340" s="2"/>
      <c r="S340" s="3"/>
      <c r="V340" s="4"/>
      <c r="W340" s="5"/>
    </row>
    <row r="341" hidden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2"/>
      <c r="O341" s="2"/>
      <c r="S341" s="3"/>
      <c r="V341" s="4"/>
      <c r="W341" s="5"/>
    </row>
    <row r="342" hidden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2"/>
      <c r="O342" s="2"/>
      <c r="S342" s="3"/>
      <c r="V342" s="4"/>
      <c r="W342" s="5"/>
    </row>
    <row r="343" hidden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2"/>
      <c r="O343" s="2"/>
      <c r="S343" s="3"/>
      <c r="V343" s="4"/>
      <c r="W343" s="5"/>
    </row>
    <row r="344" hidden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2"/>
      <c r="O344" s="2"/>
      <c r="S344" s="3"/>
      <c r="V344" s="4"/>
      <c r="W344" s="5"/>
    </row>
    <row r="345" hidden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2"/>
      <c r="O345" s="2"/>
      <c r="S345" s="3"/>
      <c r="V345" s="4"/>
      <c r="W345" s="5"/>
    </row>
    <row r="346" hidden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2"/>
      <c r="O346" s="2"/>
      <c r="S346" s="3"/>
      <c r="V346" s="4"/>
      <c r="W346" s="5"/>
    </row>
    <row r="347" hidden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2"/>
      <c r="O347" s="2"/>
      <c r="S347" s="3"/>
      <c r="V347" s="4"/>
      <c r="W347" s="5"/>
    </row>
    <row r="348" hidden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2"/>
      <c r="O348" s="2"/>
      <c r="S348" s="3"/>
      <c r="V348" s="4"/>
      <c r="W348" s="5"/>
    </row>
    <row r="349" hidden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2"/>
      <c r="O349" s="2"/>
      <c r="S349" s="3"/>
      <c r="V349" s="4"/>
      <c r="W349" s="5"/>
    </row>
    <row r="350" hidden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2"/>
      <c r="O350" s="2"/>
      <c r="S350" s="3"/>
      <c r="V350" s="4"/>
      <c r="W350" s="5"/>
    </row>
    <row r="351" hidden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2"/>
      <c r="O351" s="2"/>
      <c r="S351" s="3"/>
      <c r="V351" s="4"/>
      <c r="W351" s="5"/>
    </row>
    <row r="352" hidden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2"/>
      <c r="O352" s="2"/>
      <c r="S352" s="3"/>
      <c r="V352" s="4"/>
      <c r="W352" s="5"/>
    </row>
    <row r="353" hidden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2"/>
      <c r="O353" s="2"/>
      <c r="S353" s="3"/>
      <c r="V353" s="4"/>
      <c r="W353" s="5"/>
    </row>
    <row r="354" hidden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2"/>
      <c r="O354" s="2"/>
      <c r="S354" s="3"/>
      <c r="V354" s="4"/>
      <c r="W354" s="5"/>
    </row>
    <row r="355" hidden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2"/>
      <c r="O355" s="2"/>
      <c r="S355" s="3"/>
      <c r="V355" s="4"/>
      <c r="W355" s="5"/>
    </row>
    <row r="356" hidden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2"/>
      <c r="O356" s="2"/>
      <c r="S356" s="3"/>
      <c r="V356" s="4"/>
      <c r="W356" s="5"/>
    </row>
    <row r="357" hidden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2"/>
      <c r="O357" s="2"/>
      <c r="S357" s="3"/>
      <c r="V357" s="4"/>
      <c r="W357" s="5"/>
    </row>
    <row r="358" hidden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2"/>
      <c r="O358" s="2"/>
      <c r="S358" s="3"/>
      <c r="V358" s="4"/>
      <c r="W358" s="5"/>
    </row>
    <row r="359" hidden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2"/>
      <c r="O359" s="2"/>
      <c r="S359" s="3"/>
      <c r="V359" s="4"/>
      <c r="W359" s="5"/>
    </row>
    <row r="360" hidden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2"/>
      <c r="O360" s="2"/>
      <c r="S360" s="3"/>
      <c r="V360" s="4"/>
      <c r="W360" s="5"/>
    </row>
    <row r="361" hidden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2"/>
      <c r="O361" s="2"/>
      <c r="S361" s="3"/>
      <c r="V361" s="4"/>
      <c r="W361" s="5"/>
    </row>
    <row r="362" hidden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2"/>
      <c r="O362" s="2"/>
      <c r="S362" s="3"/>
      <c r="V362" s="4"/>
      <c r="W362" s="5"/>
    </row>
    <row r="363" hidden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2"/>
      <c r="O363" s="2"/>
      <c r="S363" s="3"/>
      <c r="V363" s="4"/>
      <c r="W363" s="5"/>
    </row>
    <row r="364" hidden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2"/>
      <c r="O364" s="2"/>
      <c r="S364" s="3"/>
      <c r="V364" s="4"/>
      <c r="W364" s="5"/>
    </row>
    <row r="365" hidden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2"/>
      <c r="O365" s="2"/>
      <c r="S365" s="3"/>
      <c r="V365" s="4"/>
      <c r="W365" s="5"/>
    </row>
    <row r="366" hidden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2"/>
      <c r="O366" s="2"/>
      <c r="S366" s="3"/>
      <c r="V366" s="4"/>
      <c r="W366" s="5"/>
    </row>
    <row r="367" hidden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2"/>
      <c r="O367" s="2"/>
      <c r="S367" s="3"/>
      <c r="V367" s="4"/>
      <c r="W367" s="5"/>
    </row>
    <row r="368" hidden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2"/>
      <c r="O368" s="2"/>
      <c r="S368" s="3"/>
      <c r="V368" s="4"/>
      <c r="W368" s="5"/>
    </row>
    <row r="369" hidden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2"/>
      <c r="O369" s="2"/>
      <c r="S369" s="3"/>
      <c r="V369" s="4"/>
      <c r="W369" s="5"/>
    </row>
    <row r="370" hidden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2"/>
      <c r="O370" s="2"/>
      <c r="S370" s="3"/>
      <c r="V370" s="4"/>
      <c r="W370" s="5"/>
    </row>
    <row r="371" hidden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2"/>
      <c r="O371" s="2"/>
      <c r="S371" s="3"/>
      <c r="V371" s="4"/>
      <c r="W371" s="5"/>
    </row>
    <row r="372" hidden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2"/>
      <c r="O372" s="2"/>
      <c r="S372" s="3"/>
      <c r="V372" s="4"/>
      <c r="W372" s="5"/>
    </row>
    <row r="373" hidden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2"/>
      <c r="O373" s="2"/>
      <c r="S373" s="3"/>
      <c r="V373" s="4"/>
      <c r="W373" s="5"/>
    </row>
    <row r="374" hidden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2"/>
      <c r="O374" s="2"/>
      <c r="S374" s="3"/>
      <c r="V374" s="4"/>
      <c r="W374" s="5"/>
    </row>
    <row r="375" hidden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2"/>
      <c r="O375" s="2"/>
      <c r="S375" s="3"/>
      <c r="V375" s="4"/>
      <c r="W375" s="5"/>
    </row>
    <row r="376" hidden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2"/>
      <c r="O376" s="2"/>
      <c r="S376" s="3"/>
      <c r="V376" s="4"/>
      <c r="W376" s="5"/>
    </row>
    <row r="377" hidden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2"/>
      <c r="O377" s="2"/>
      <c r="S377" s="3"/>
      <c r="V377" s="4"/>
      <c r="W377" s="5"/>
    </row>
    <row r="378" hidden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2"/>
      <c r="O378" s="2"/>
      <c r="S378" s="3"/>
      <c r="V378" s="4"/>
      <c r="W378" s="5"/>
    </row>
    <row r="379" hidden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2"/>
      <c r="O379" s="2"/>
      <c r="S379" s="3"/>
      <c r="V379" s="4"/>
      <c r="W379" s="5"/>
    </row>
    <row r="380" hidden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2"/>
      <c r="O380" s="2"/>
      <c r="S380" s="3"/>
      <c r="V380" s="4"/>
      <c r="W380" s="5"/>
    </row>
    <row r="381" hidden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2"/>
      <c r="O381" s="2"/>
      <c r="S381" s="3"/>
      <c r="V381" s="4"/>
      <c r="W381" s="5"/>
    </row>
    <row r="382" hidden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2"/>
      <c r="O382" s="2"/>
      <c r="S382" s="3"/>
      <c r="V382" s="4"/>
      <c r="W382" s="5"/>
    </row>
    <row r="383" hidden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2"/>
      <c r="O383" s="2"/>
      <c r="S383" s="3"/>
      <c r="V383" s="4"/>
      <c r="W383" s="5"/>
    </row>
    <row r="384" hidden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2"/>
      <c r="O384" s="2"/>
      <c r="S384" s="3"/>
      <c r="V384" s="4"/>
      <c r="W384" s="5"/>
    </row>
    <row r="385" hidden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2"/>
      <c r="O385" s="2"/>
      <c r="S385" s="3"/>
      <c r="V385" s="4"/>
      <c r="W385" s="5"/>
    </row>
    <row r="386" hidden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2"/>
      <c r="O386" s="2"/>
      <c r="S386" s="3"/>
      <c r="V386" s="4"/>
      <c r="W386" s="5"/>
    </row>
    <row r="387" hidden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2"/>
      <c r="O387" s="2"/>
      <c r="S387" s="3"/>
      <c r="V387" s="4"/>
      <c r="W387" s="5"/>
    </row>
    <row r="388" hidden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2"/>
      <c r="O388" s="2"/>
      <c r="S388" s="3"/>
      <c r="V388" s="4"/>
      <c r="W388" s="5"/>
    </row>
    <row r="389" hidden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2"/>
      <c r="O389" s="2"/>
      <c r="S389" s="3"/>
      <c r="V389" s="4"/>
      <c r="W389" s="5"/>
    </row>
    <row r="390" hidden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2"/>
      <c r="O390" s="2"/>
      <c r="S390" s="3"/>
      <c r="V390" s="4"/>
      <c r="W390" s="5"/>
    </row>
    <row r="391" hidden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2"/>
      <c r="O391" s="2"/>
      <c r="S391" s="3"/>
      <c r="V391" s="4"/>
      <c r="W391" s="5"/>
    </row>
    <row r="392" hidden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2"/>
      <c r="O392" s="2"/>
      <c r="S392" s="3"/>
      <c r="V392" s="4"/>
      <c r="W392" s="5"/>
    </row>
    <row r="393" hidden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2"/>
      <c r="O393" s="2"/>
      <c r="S393" s="3"/>
      <c r="V393" s="4"/>
      <c r="W393" s="5"/>
    </row>
    <row r="394" hidden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2"/>
      <c r="O394" s="2"/>
      <c r="S394" s="3"/>
      <c r="V394" s="4"/>
      <c r="W394" s="5"/>
    </row>
    <row r="395" hidden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2"/>
      <c r="O395" s="2"/>
      <c r="S395" s="3"/>
      <c r="V395" s="4"/>
      <c r="W395" s="5"/>
    </row>
    <row r="396" hidden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2"/>
      <c r="O396" s="2"/>
      <c r="S396" s="3"/>
      <c r="V396" s="4"/>
      <c r="W396" s="5"/>
    </row>
    <row r="397" hidden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2"/>
      <c r="O397" s="2"/>
      <c r="S397" s="3"/>
      <c r="V397" s="4"/>
      <c r="W397" s="5"/>
    </row>
    <row r="398" hidden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2"/>
      <c r="O398" s="2"/>
      <c r="S398" s="3"/>
      <c r="V398" s="4"/>
      <c r="W398" s="5"/>
    </row>
    <row r="399" hidden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2"/>
      <c r="O399" s="2"/>
      <c r="S399" s="3"/>
      <c r="V399" s="4"/>
      <c r="W399" s="5"/>
    </row>
    <row r="400" hidden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2"/>
      <c r="O400" s="2"/>
      <c r="S400" s="3"/>
      <c r="V400" s="4"/>
      <c r="W400" s="5"/>
    </row>
    <row r="401" hidden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2"/>
      <c r="O401" s="2"/>
      <c r="S401" s="3"/>
      <c r="V401" s="4"/>
      <c r="W401" s="5"/>
    </row>
    <row r="402" hidden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2"/>
      <c r="O402" s="2"/>
      <c r="S402" s="3"/>
      <c r="V402" s="4"/>
      <c r="W402" s="5"/>
    </row>
    <row r="403" hidden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2"/>
      <c r="O403" s="2"/>
      <c r="S403" s="3"/>
      <c r="V403" s="4"/>
      <c r="W403" s="5"/>
    </row>
    <row r="404" hidden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2"/>
      <c r="O404" s="2"/>
      <c r="S404" s="3"/>
      <c r="V404" s="4"/>
      <c r="W404" s="5"/>
    </row>
    <row r="405" hidden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2"/>
      <c r="O405" s="2"/>
      <c r="S405" s="3"/>
      <c r="V405" s="4"/>
      <c r="W405" s="5"/>
    </row>
    <row r="406" hidden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2"/>
      <c r="O406" s="2"/>
      <c r="S406" s="3"/>
      <c r="V406" s="4"/>
      <c r="W406" s="5"/>
    </row>
    <row r="407" hidden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2"/>
      <c r="O407" s="2"/>
      <c r="S407" s="3"/>
      <c r="V407" s="4"/>
      <c r="W407" s="5"/>
    </row>
    <row r="408" hidden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2"/>
      <c r="O408" s="2"/>
      <c r="S408" s="3"/>
      <c r="V408" s="4"/>
      <c r="W408" s="5"/>
    </row>
    <row r="409" hidden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2"/>
      <c r="O409" s="2"/>
      <c r="S409" s="3"/>
      <c r="V409" s="4"/>
      <c r="W409" s="5"/>
    </row>
    <row r="410" hidden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2"/>
      <c r="O410" s="2"/>
      <c r="S410" s="3"/>
      <c r="V410" s="4"/>
      <c r="W410" s="5"/>
    </row>
    <row r="411" hidden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2"/>
      <c r="O411" s="2"/>
      <c r="S411" s="3"/>
      <c r="V411" s="4"/>
      <c r="W411" s="5"/>
    </row>
    <row r="412" hidden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2"/>
      <c r="O412" s="2"/>
      <c r="S412" s="3"/>
      <c r="V412" s="4"/>
      <c r="W412" s="5"/>
    </row>
    <row r="413" hidden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2"/>
      <c r="O413" s="2"/>
      <c r="S413" s="3"/>
      <c r="V413" s="4"/>
      <c r="W413" s="5"/>
    </row>
    <row r="414" hidden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2"/>
      <c r="O414" s="2"/>
      <c r="S414" s="3"/>
      <c r="V414" s="4"/>
      <c r="W414" s="5"/>
    </row>
    <row r="415" hidden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2"/>
      <c r="O415" s="2"/>
      <c r="S415" s="3"/>
      <c r="V415" s="4"/>
      <c r="W415" s="5"/>
    </row>
    <row r="416" hidden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2"/>
      <c r="O416" s="2"/>
      <c r="S416" s="3"/>
      <c r="V416" s="4"/>
      <c r="W416" s="5"/>
    </row>
    <row r="417" hidden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2"/>
      <c r="O417" s="2"/>
      <c r="S417" s="3"/>
      <c r="V417" s="4"/>
      <c r="W417" s="5"/>
    </row>
    <row r="418" hidden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2"/>
      <c r="O418" s="2"/>
      <c r="S418" s="3"/>
      <c r="V418" s="4"/>
      <c r="W418" s="5"/>
    </row>
    <row r="419" hidden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2"/>
      <c r="O419" s="2"/>
      <c r="S419" s="3"/>
      <c r="V419" s="4"/>
      <c r="W419" s="5"/>
    </row>
    <row r="420" hidden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2"/>
      <c r="O420" s="2"/>
      <c r="S420" s="3"/>
      <c r="V420" s="4"/>
      <c r="W420" s="5"/>
    </row>
    <row r="421" hidden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2"/>
      <c r="O421" s="2"/>
      <c r="S421" s="3"/>
      <c r="V421" s="4"/>
      <c r="W421" s="5"/>
    </row>
    <row r="422" hidden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2"/>
      <c r="O422" s="2"/>
      <c r="S422" s="3"/>
      <c r="V422" s="4"/>
      <c r="W422" s="5"/>
    </row>
    <row r="423" hidden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2"/>
      <c r="O423" s="2"/>
      <c r="S423" s="3"/>
      <c r="V423" s="4"/>
      <c r="W423" s="5"/>
    </row>
    <row r="424" hidden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2"/>
      <c r="O424" s="2"/>
      <c r="S424" s="3"/>
      <c r="V424" s="4"/>
      <c r="W424" s="5"/>
    </row>
    <row r="425" hidden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2"/>
      <c r="O425" s="2"/>
      <c r="S425" s="3"/>
      <c r="V425" s="4"/>
      <c r="W425" s="5"/>
    </row>
    <row r="426" hidden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2"/>
      <c r="O426" s="2"/>
      <c r="S426" s="3"/>
      <c r="V426" s="4"/>
      <c r="W426" s="5"/>
    </row>
    <row r="427" hidden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2"/>
      <c r="O427" s="2"/>
      <c r="S427" s="3"/>
      <c r="V427" s="4"/>
      <c r="W427" s="5"/>
    </row>
    <row r="428" hidden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2"/>
      <c r="O428" s="2"/>
      <c r="S428" s="3"/>
      <c r="V428" s="4"/>
      <c r="W428" s="5"/>
    </row>
    <row r="429" hidden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2"/>
      <c r="O429" s="2"/>
      <c r="S429" s="3"/>
      <c r="V429" s="4"/>
      <c r="W429" s="5"/>
    </row>
    <row r="430" hidden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2"/>
      <c r="O430" s="2"/>
      <c r="S430" s="3"/>
      <c r="V430" s="4"/>
      <c r="W430" s="5"/>
    </row>
    <row r="431" hidden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2"/>
      <c r="O431" s="2"/>
      <c r="S431" s="3"/>
      <c r="V431" s="4"/>
      <c r="W431" s="5"/>
    </row>
    <row r="432" hidden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2"/>
      <c r="O432" s="2"/>
      <c r="S432" s="3"/>
      <c r="V432" s="4"/>
      <c r="W432" s="5"/>
    </row>
    <row r="433" hidden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2"/>
      <c r="O433" s="2"/>
      <c r="S433" s="3"/>
      <c r="V433" s="4"/>
      <c r="W433" s="5"/>
    </row>
    <row r="434" hidden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2"/>
      <c r="O434" s="2"/>
      <c r="S434" s="3"/>
      <c r="V434" s="4"/>
      <c r="W434" s="5"/>
    </row>
    <row r="435" hidden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2"/>
      <c r="O435" s="2"/>
      <c r="S435" s="3"/>
      <c r="V435" s="4"/>
      <c r="W435" s="5"/>
    </row>
    <row r="436" hidden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2"/>
      <c r="O436" s="2"/>
      <c r="S436" s="3"/>
      <c r="V436" s="4"/>
      <c r="W436" s="5"/>
    </row>
    <row r="437" hidden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2"/>
      <c r="O437" s="2"/>
      <c r="S437" s="3"/>
      <c r="V437" s="4"/>
      <c r="W437" s="5"/>
    </row>
    <row r="438" hidden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2"/>
      <c r="O438" s="2"/>
      <c r="S438" s="3"/>
      <c r="V438" s="4"/>
      <c r="W438" s="5"/>
    </row>
    <row r="439" hidden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2"/>
      <c r="O439" s="2"/>
      <c r="S439" s="3"/>
      <c r="V439" s="4"/>
      <c r="W439" s="5"/>
    </row>
    <row r="440" hidden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2"/>
      <c r="O440" s="2"/>
      <c r="S440" s="3"/>
      <c r="V440" s="4"/>
      <c r="W440" s="5"/>
    </row>
    <row r="441" hidden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2"/>
      <c r="O441" s="2"/>
      <c r="S441" s="3"/>
      <c r="V441" s="4"/>
      <c r="W441" s="5"/>
    </row>
    <row r="442" hidden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2"/>
      <c r="O442" s="2"/>
      <c r="S442" s="3"/>
      <c r="V442" s="4"/>
      <c r="W442" s="5"/>
    </row>
    <row r="443" hidden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2"/>
      <c r="O443" s="2"/>
      <c r="S443" s="3"/>
      <c r="V443" s="4"/>
      <c r="W443" s="5"/>
    </row>
    <row r="444" hidden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2"/>
      <c r="O444" s="2"/>
      <c r="S444" s="3"/>
      <c r="V444" s="4"/>
      <c r="W444" s="5"/>
    </row>
    <row r="445" hidden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2"/>
      <c r="O445" s="2"/>
      <c r="S445" s="3"/>
      <c r="V445" s="4"/>
      <c r="W445" s="5"/>
    </row>
    <row r="446" hidden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2"/>
      <c r="O446" s="2"/>
      <c r="S446" s="3"/>
      <c r="V446" s="4"/>
      <c r="W446" s="5"/>
    </row>
    <row r="447" hidden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2"/>
      <c r="O447" s="2"/>
      <c r="S447" s="3"/>
      <c r="V447" s="4"/>
      <c r="W447" s="5"/>
    </row>
    <row r="448" hidden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2"/>
      <c r="O448" s="2"/>
      <c r="S448" s="3"/>
      <c r="V448" s="4"/>
      <c r="W448" s="5"/>
    </row>
    <row r="449" hidden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2"/>
      <c r="O449" s="2"/>
      <c r="S449" s="3"/>
      <c r="V449" s="4"/>
      <c r="W449" s="5"/>
    </row>
    <row r="450" hidden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2"/>
      <c r="O450" s="2"/>
      <c r="S450" s="3"/>
      <c r="V450" s="4"/>
      <c r="W450" s="5"/>
    </row>
    <row r="451" hidden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2"/>
      <c r="O451" s="2"/>
      <c r="S451" s="3"/>
      <c r="V451" s="4"/>
      <c r="W451" s="5"/>
    </row>
    <row r="452" hidden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2"/>
      <c r="O452" s="2"/>
      <c r="S452" s="3"/>
      <c r="V452" s="4"/>
      <c r="W452" s="5"/>
    </row>
    <row r="453" hidden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2"/>
      <c r="O453" s="2"/>
      <c r="S453" s="3"/>
      <c r="V453" s="4"/>
      <c r="W453" s="5"/>
    </row>
    <row r="454" hidden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2"/>
      <c r="O454" s="2"/>
      <c r="S454" s="3"/>
      <c r="V454" s="4"/>
      <c r="W454" s="5"/>
    </row>
    <row r="455" hidden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2"/>
      <c r="O455" s="2"/>
      <c r="S455" s="3"/>
      <c r="V455" s="4"/>
      <c r="W455" s="5"/>
    </row>
    <row r="456" hidden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2"/>
      <c r="O456" s="2"/>
      <c r="S456" s="3"/>
      <c r="V456" s="4"/>
      <c r="W456" s="5"/>
    </row>
    <row r="457" hidden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2"/>
      <c r="O457" s="2"/>
      <c r="S457" s="3"/>
      <c r="V457" s="4"/>
      <c r="W457" s="5"/>
    </row>
    <row r="458" hidden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2"/>
      <c r="O458" s="2"/>
      <c r="S458" s="3"/>
      <c r="V458" s="4"/>
      <c r="W458" s="5"/>
    </row>
    <row r="459" hidden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2"/>
      <c r="O459" s="2"/>
      <c r="S459" s="3"/>
      <c r="V459" s="4"/>
      <c r="W459" s="5"/>
    </row>
    <row r="460" hidden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2"/>
      <c r="O460" s="2"/>
      <c r="S460" s="3"/>
      <c r="V460" s="4"/>
      <c r="W460" s="5"/>
    </row>
    <row r="461" hidden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2"/>
      <c r="O461" s="2"/>
      <c r="S461" s="3"/>
      <c r="V461" s="4"/>
      <c r="W461" s="5"/>
    </row>
    <row r="462" hidden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2"/>
      <c r="O462" s="2"/>
      <c r="S462" s="3"/>
      <c r="V462" s="4"/>
      <c r="W462" s="5"/>
    </row>
    <row r="463" hidden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2"/>
      <c r="O463" s="2"/>
      <c r="S463" s="3"/>
      <c r="V463" s="4"/>
      <c r="W463" s="5"/>
    </row>
    <row r="464" hidden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2"/>
      <c r="O464" s="2"/>
      <c r="S464" s="3"/>
      <c r="V464" s="4"/>
      <c r="W464" s="5"/>
    </row>
    <row r="465" hidden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2"/>
      <c r="O465" s="2"/>
      <c r="S465" s="3"/>
      <c r="V465" s="4"/>
      <c r="W465" s="5"/>
    </row>
    <row r="466" hidden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2"/>
      <c r="O466" s="2"/>
      <c r="S466" s="3"/>
      <c r="V466" s="4"/>
      <c r="W466" s="5"/>
    </row>
    <row r="467" hidden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2"/>
      <c r="O467" s="2"/>
      <c r="S467" s="3"/>
      <c r="V467" s="4"/>
      <c r="W467" s="5"/>
    </row>
    <row r="468" hidden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2"/>
      <c r="O468" s="2"/>
      <c r="S468" s="3"/>
      <c r="V468" s="4"/>
      <c r="W468" s="5"/>
    </row>
    <row r="469" hidden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2"/>
      <c r="O469" s="2"/>
      <c r="S469" s="3"/>
      <c r="V469" s="4"/>
      <c r="W469" s="5"/>
    </row>
    <row r="470" hidden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2"/>
      <c r="O470" s="2"/>
      <c r="S470" s="3"/>
      <c r="V470" s="4"/>
      <c r="W470" s="5"/>
    </row>
    <row r="471" hidden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2"/>
      <c r="O471" s="2"/>
      <c r="S471" s="3"/>
      <c r="V471" s="4"/>
      <c r="W471" s="5"/>
    </row>
    <row r="472" hidden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2"/>
      <c r="O472" s="2"/>
      <c r="S472" s="3"/>
      <c r="V472" s="4"/>
      <c r="W472" s="5"/>
    </row>
    <row r="473" hidden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2"/>
      <c r="O473" s="2"/>
      <c r="S473" s="3"/>
      <c r="V473" s="4"/>
      <c r="W473" s="5"/>
    </row>
    <row r="474" hidden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2"/>
      <c r="O474" s="2"/>
      <c r="S474" s="3"/>
      <c r="V474" s="4"/>
      <c r="W474" s="5"/>
    </row>
    <row r="475" hidden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2"/>
      <c r="O475" s="2"/>
      <c r="S475" s="3"/>
      <c r="V475" s="4"/>
      <c r="W475" s="5"/>
    </row>
    <row r="476" hidden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2"/>
      <c r="O476" s="2"/>
      <c r="S476" s="3"/>
      <c r="V476" s="4"/>
      <c r="W476" s="5"/>
    </row>
    <row r="477" hidden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2"/>
      <c r="O477" s="2"/>
      <c r="S477" s="3"/>
      <c r="V477" s="4"/>
      <c r="W477" s="5"/>
    </row>
    <row r="478" hidden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2"/>
      <c r="O478" s="2"/>
      <c r="S478" s="3"/>
      <c r="V478" s="4"/>
      <c r="W478" s="5"/>
    </row>
    <row r="479" hidden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2"/>
      <c r="O479" s="2"/>
      <c r="S479" s="3"/>
      <c r="V479" s="4"/>
      <c r="W479" s="5"/>
    </row>
    <row r="480" hidden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2"/>
      <c r="O480" s="2"/>
      <c r="S480" s="3"/>
      <c r="V480" s="4"/>
      <c r="W480" s="5"/>
    </row>
    <row r="481" hidden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2"/>
      <c r="O481" s="2"/>
      <c r="S481" s="3"/>
      <c r="V481" s="4"/>
      <c r="W481" s="5"/>
    </row>
    <row r="482" hidden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2"/>
      <c r="O482" s="2"/>
      <c r="S482" s="3"/>
      <c r="V482" s="4"/>
      <c r="W482" s="5"/>
    </row>
    <row r="483" hidden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2"/>
      <c r="O483" s="2"/>
      <c r="S483" s="3"/>
      <c r="V483" s="4"/>
      <c r="W483" s="5"/>
    </row>
    <row r="484" hidden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2"/>
      <c r="O484" s="2"/>
      <c r="S484" s="3"/>
      <c r="V484" s="4"/>
      <c r="W484" s="5"/>
    </row>
    <row r="485" hidden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2"/>
      <c r="O485" s="2"/>
      <c r="S485" s="3"/>
      <c r="V485" s="4"/>
      <c r="W485" s="5"/>
    </row>
    <row r="486" hidden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2"/>
      <c r="O486" s="2"/>
      <c r="S486" s="3"/>
      <c r="V486" s="4"/>
      <c r="W486" s="5"/>
    </row>
    <row r="487" hidden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2"/>
      <c r="O487" s="2"/>
      <c r="S487" s="3"/>
      <c r="V487" s="4"/>
      <c r="W487" s="5"/>
    </row>
    <row r="488" hidden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2"/>
      <c r="O488" s="2"/>
      <c r="S488" s="3"/>
      <c r="V488" s="4"/>
      <c r="W488" s="5"/>
    </row>
    <row r="489" hidden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2"/>
      <c r="O489" s="2"/>
      <c r="S489" s="3"/>
      <c r="V489" s="4"/>
      <c r="W489" s="5"/>
    </row>
    <row r="490" hidden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2"/>
      <c r="O490" s="2"/>
      <c r="S490" s="3"/>
      <c r="V490" s="4"/>
      <c r="W490" s="5"/>
    </row>
    <row r="491" hidden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2"/>
      <c r="O491" s="2"/>
      <c r="S491" s="3"/>
      <c r="V491" s="4"/>
      <c r="W491" s="5"/>
    </row>
    <row r="492" hidden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2"/>
      <c r="O492" s="2"/>
      <c r="S492" s="3"/>
      <c r="V492" s="4"/>
      <c r="W492" s="5"/>
    </row>
    <row r="493" hidden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2"/>
      <c r="O493" s="2"/>
      <c r="S493" s="3"/>
      <c r="V493" s="4"/>
      <c r="W493" s="5"/>
    </row>
    <row r="494" hidden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2"/>
      <c r="O494" s="2"/>
      <c r="S494" s="3"/>
      <c r="V494" s="4"/>
      <c r="W494" s="5"/>
    </row>
    <row r="495" hidden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2"/>
      <c r="O495" s="2"/>
      <c r="S495" s="3"/>
      <c r="V495" s="4"/>
      <c r="W495" s="5"/>
    </row>
    <row r="496" hidden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2"/>
      <c r="O496" s="2"/>
      <c r="S496" s="3"/>
      <c r="V496" s="4"/>
      <c r="W496" s="5"/>
    </row>
    <row r="497" hidden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2"/>
      <c r="O497" s="2"/>
      <c r="S497" s="3"/>
      <c r="V497" s="4"/>
      <c r="W497" s="5"/>
    </row>
    <row r="498" hidden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2"/>
      <c r="O498" s="2"/>
      <c r="S498" s="3"/>
      <c r="V498" s="4"/>
      <c r="W498" s="5"/>
    </row>
    <row r="499" hidden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2"/>
      <c r="O499" s="2"/>
      <c r="S499" s="3"/>
      <c r="V499" s="4"/>
      <c r="W499" s="5"/>
    </row>
    <row r="500" hidden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2"/>
      <c r="O500" s="2"/>
      <c r="S500" s="3"/>
      <c r="V500" s="4"/>
      <c r="W500" s="5"/>
    </row>
    <row r="501" hidden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2"/>
      <c r="O501" s="2"/>
      <c r="S501" s="3"/>
      <c r="V501" s="4"/>
      <c r="W501" s="5"/>
    </row>
    <row r="502" hidden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2"/>
      <c r="O502" s="2"/>
      <c r="S502" s="3"/>
      <c r="V502" s="4"/>
      <c r="W502" s="5"/>
    </row>
    <row r="503" hidden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2"/>
      <c r="O503" s="2"/>
      <c r="S503" s="3"/>
      <c r="V503" s="4"/>
      <c r="W503" s="5"/>
    </row>
    <row r="504" hidden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2"/>
      <c r="O504" s="2"/>
      <c r="S504" s="3"/>
      <c r="V504" s="4"/>
      <c r="W504" s="5"/>
    </row>
    <row r="505" hidden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2"/>
      <c r="O505" s="2"/>
      <c r="S505" s="3"/>
      <c r="V505" s="4"/>
      <c r="W505" s="5"/>
    </row>
    <row r="506" hidden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2"/>
      <c r="O506" s="2"/>
      <c r="S506" s="3"/>
      <c r="V506" s="4"/>
      <c r="W506" s="5"/>
    </row>
    <row r="507" hidden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2"/>
      <c r="O507" s="2"/>
      <c r="S507" s="3"/>
      <c r="V507" s="4"/>
      <c r="W507" s="5"/>
    </row>
    <row r="508" hidden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2"/>
      <c r="O508" s="2"/>
      <c r="S508" s="3"/>
      <c r="V508" s="4"/>
      <c r="W508" s="5"/>
    </row>
    <row r="509" hidden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2"/>
      <c r="O509" s="2"/>
      <c r="S509" s="3"/>
      <c r="V509" s="4"/>
      <c r="W509" s="5"/>
    </row>
    <row r="510" hidden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2"/>
      <c r="O510" s="2"/>
      <c r="S510" s="3"/>
      <c r="V510" s="4"/>
      <c r="W510" s="5"/>
    </row>
    <row r="511" hidden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2"/>
      <c r="O511" s="2"/>
      <c r="S511" s="3"/>
      <c r="V511" s="4"/>
      <c r="W511" s="5"/>
    </row>
    <row r="512" hidden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2"/>
      <c r="O512" s="2"/>
      <c r="S512" s="3"/>
      <c r="V512" s="4"/>
      <c r="W512" s="5"/>
    </row>
    <row r="513" hidden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2"/>
      <c r="O513" s="2"/>
      <c r="S513" s="3"/>
      <c r="V513" s="4"/>
      <c r="W513" s="5"/>
    </row>
    <row r="514" hidden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2"/>
      <c r="O514" s="2"/>
      <c r="S514" s="3"/>
      <c r="V514" s="4"/>
      <c r="W514" s="5"/>
    </row>
    <row r="515" hidden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2"/>
      <c r="O515" s="2"/>
      <c r="S515" s="3"/>
      <c r="V515" s="4"/>
      <c r="W515" s="5"/>
    </row>
    <row r="516" hidden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2"/>
      <c r="O516" s="2"/>
      <c r="S516" s="3"/>
      <c r="V516" s="4"/>
      <c r="W516" s="5"/>
    </row>
    <row r="517" hidden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2"/>
      <c r="O517" s="2"/>
      <c r="S517" s="3"/>
      <c r="V517" s="4"/>
      <c r="W517" s="5"/>
    </row>
    <row r="518" hidden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2"/>
      <c r="O518" s="2"/>
      <c r="S518" s="3"/>
      <c r="V518" s="4"/>
      <c r="W518" s="5"/>
    </row>
    <row r="519" hidden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2"/>
      <c r="O519" s="2"/>
      <c r="S519" s="3"/>
      <c r="V519" s="4"/>
      <c r="W519" s="5"/>
    </row>
    <row r="520" hidden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2"/>
      <c r="O520" s="2"/>
      <c r="S520" s="3"/>
      <c r="V520" s="4"/>
      <c r="W520" s="5"/>
    </row>
    <row r="521" hidden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2"/>
      <c r="O521" s="2"/>
      <c r="S521" s="3"/>
      <c r="V521" s="4"/>
      <c r="W521" s="5"/>
    </row>
    <row r="522" hidden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2"/>
      <c r="O522" s="2"/>
      <c r="S522" s="3"/>
      <c r="V522" s="4"/>
      <c r="W522" s="5"/>
    </row>
    <row r="523" hidden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2"/>
      <c r="O523" s="2"/>
      <c r="S523" s="3"/>
      <c r="V523" s="4"/>
      <c r="W523" s="5"/>
    </row>
    <row r="524" hidden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2"/>
      <c r="O524" s="2"/>
      <c r="S524" s="3"/>
      <c r="V524" s="4"/>
      <c r="W524" s="5"/>
    </row>
    <row r="525" hidden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2"/>
      <c r="O525" s="2"/>
      <c r="S525" s="3"/>
      <c r="V525" s="4"/>
      <c r="W525" s="5"/>
    </row>
    <row r="526" hidden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2"/>
      <c r="O526" s="2"/>
      <c r="S526" s="3"/>
      <c r="V526" s="4"/>
      <c r="W526" s="5"/>
    </row>
    <row r="527" hidden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2"/>
      <c r="O527" s="2"/>
      <c r="S527" s="3"/>
      <c r="V527" s="4"/>
      <c r="W527" s="5"/>
    </row>
    <row r="528" hidden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2"/>
      <c r="O528" s="2"/>
      <c r="S528" s="3"/>
      <c r="V528" s="4"/>
      <c r="W528" s="5"/>
    </row>
    <row r="529" hidden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2"/>
      <c r="O529" s="2"/>
      <c r="S529" s="3"/>
      <c r="V529" s="4"/>
      <c r="W529" s="5"/>
    </row>
    <row r="530" hidden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2"/>
      <c r="O530" s="2"/>
      <c r="S530" s="3"/>
      <c r="V530" s="4"/>
      <c r="W530" s="5"/>
    </row>
    <row r="531" hidden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2"/>
      <c r="O531" s="2"/>
      <c r="S531" s="3"/>
      <c r="V531" s="4"/>
      <c r="W531" s="5"/>
    </row>
    <row r="532" hidden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2"/>
      <c r="O532" s="2"/>
      <c r="S532" s="3"/>
      <c r="V532" s="4"/>
      <c r="W532" s="5"/>
    </row>
    <row r="533" hidden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2"/>
      <c r="O533" s="2"/>
      <c r="S533" s="3"/>
      <c r="V533" s="4"/>
      <c r="W533" s="5"/>
    </row>
    <row r="534" hidden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2"/>
      <c r="O534" s="2"/>
      <c r="S534" s="3"/>
      <c r="V534" s="4"/>
      <c r="W534" s="5"/>
    </row>
    <row r="535" hidden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2"/>
      <c r="O535" s="2"/>
      <c r="S535" s="3"/>
      <c r="V535" s="4"/>
      <c r="W535" s="5"/>
    </row>
    <row r="536" hidden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2"/>
      <c r="O536" s="2"/>
      <c r="S536" s="3"/>
      <c r="V536" s="4"/>
      <c r="W536" s="5"/>
    </row>
    <row r="537" hidden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2"/>
      <c r="O537" s="2"/>
      <c r="S537" s="3"/>
      <c r="V537" s="4"/>
      <c r="W537" s="5"/>
    </row>
    <row r="538" hidden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2"/>
      <c r="O538" s="2"/>
      <c r="S538" s="3"/>
      <c r="V538" s="4"/>
      <c r="W538" s="5"/>
    </row>
    <row r="539" hidden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2"/>
      <c r="O539" s="2"/>
      <c r="S539" s="3"/>
      <c r="V539" s="4"/>
      <c r="W539" s="5"/>
    </row>
    <row r="540" hidden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2"/>
      <c r="O540" s="2"/>
      <c r="S540" s="3"/>
      <c r="V540" s="4"/>
      <c r="W540" s="5"/>
    </row>
    <row r="541" hidden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2"/>
      <c r="O541" s="2"/>
      <c r="S541" s="3"/>
      <c r="V541" s="4"/>
      <c r="W541" s="5"/>
    </row>
    <row r="542" hidden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2"/>
      <c r="O542" s="2"/>
      <c r="S542" s="3"/>
      <c r="V542" s="4"/>
      <c r="W542" s="5"/>
    </row>
    <row r="543" hidden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2"/>
      <c r="O543" s="2"/>
      <c r="S543" s="3"/>
      <c r="V543" s="4"/>
      <c r="W543" s="5"/>
    </row>
    <row r="544" hidden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2"/>
      <c r="O544" s="2"/>
      <c r="S544" s="3"/>
      <c r="V544" s="4"/>
      <c r="W544" s="5"/>
    </row>
    <row r="545" hidden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2"/>
      <c r="O545" s="2"/>
      <c r="S545" s="3"/>
      <c r="V545" s="4"/>
      <c r="W545" s="5"/>
    </row>
    <row r="546" hidden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2"/>
      <c r="O546" s="2"/>
      <c r="S546" s="3"/>
      <c r="V546" s="4"/>
      <c r="W546" s="5"/>
    </row>
    <row r="547" hidden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2"/>
      <c r="O547" s="2"/>
      <c r="S547" s="3"/>
      <c r="V547" s="4"/>
      <c r="W547" s="5"/>
    </row>
    <row r="548" hidden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2"/>
      <c r="O548" s="2"/>
      <c r="S548" s="3"/>
      <c r="V548" s="4"/>
      <c r="W548" s="5"/>
    </row>
    <row r="549" hidden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2"/>
      <c r="O549" s="2"/>
      <c r="S549" s="3"/>
      <c r="V549" s="4"/>
      <c r="W549" s="5"/>
    </row>
    <row r="550" hidden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2"/>
      <c r="O550" s="2"/>
      <c r="S550" s="3"/>
      <c r="V550" s="4"/>
      <c r="W550" s="5"/>
    </row>
    <row r="551" hidden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2"/>
      <c r="O551" s="2"/>
      <c r="S551" s="3"/>
      <c r="V551" s="4"/>
      <c r="W551" s="5"/>
    </row>
    <row r="552" hidden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2"/>
      <c r="O552" s="2"/>
      <c r="S552" s="3"/>
      <c r="V552" s="4"/>
      <c r="W552" s="5"/>
    </row>
    <row r="553" hidden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2"/>
      <c r="O553" s="2"/>
      <c r="S553" s="3"/>
      <c r="V553" s="4"/>
      <c r="W553" s="5"/>
    </row>
    <row r="554" hidden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2"/>
      <c r="O554" s="2"/>
      <c r="S554" s="3"/>
      <c r="V554" s="4"/>
      <c r="W554" s="5"/>
    </row>
    <row r="555" hidden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2"/>
      <c r="O555" s="2"/>
      <c r="S555" s="3"/>
      <c r="V555" s="4"/>
      <c r="W555" s="5"/>
    </row>
    <row r="556" hidden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2"/>
      <c r="O556" s="2"/>
      <c r="S556" s="3"/>
      <c r="V556" s="4"/>
      <c r="W556" s="5"/>
    </row>
    <row r="557" hidden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2"/>
      <c r="O557" s="2"/>
      <c r="S557" s="3"/>
      <c r="V557" s="4"/>
      <c r="W557" s="5"/>
    </row>
    <row r="558" hidden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2"/>
      <c r="O558" s="2"/>
      <c r="S558" s="3"/>
      <c r="V558" s="4"/>
      <c r="W558" s="5"/>
    </row>
    <row r="559" hidden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2"/>
      <c r="O559" s="2"/>
      <c r="S559" s="3"/>
      <c r="V559" s="4"/>
      <c r="W559" s="5"/>
    </row>
    <row r="560" hidden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2"/>
      <c r="O560" s="2"/>
      <c r="S560" s="3"/>
      <c r="V560" s="4"/>
      <c r="W560" s="5"/>
    </row>
    <row r="561" hidden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2"/>
      <c r="O561" s="2"/>
      <c r="S561" s="3"/>
      <c r="V561" s="4"/>
      <c r="W561" s="5"/>
    </row>
    <row r="562" hidden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2"/>
      <c r="O562" s="2"/>
      <c r="S562" s="3"/>
      <c r="V562" s="4"/>
      <c r="W562" s="5"/>
    </row>
    <row r="563" hidden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2"/>
      <c r="O563" s="2"/>
      <c r="S563" s="3"/>
      <c r="V563" s="4"/>
      <c r="W563" s="5"/>
    </row>
    <row r="564" hidden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2"/>
      <c r="O564" s="2"/>
      <c r="S564" s="3"/>
      <c r="V564" s="4"/>
      <c r="W564" s="5"/>
    </row>
    <row r="565" hidden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2"/>
      <c r="O565" s="2"/>
      <c r="S565" s="3"/>
      <c r="V565" s="4"/>
      <c r="W565" s="5"/>
    </row>
    <row r="566" hidden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2"/>
      <c r="O566" s="2"/>
      <c r="S566" s="3"/>
      <c r="V566" s="4"/>
      <c r="W566" s="5"/>
    </row>
    <row r="567" hidden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2"/>
      <c r="O567" s="2"/>
      <c r="S567" s="3"/>
      <c r="V567" s="4"/>
      <c r="W567" s="5"/>
    </row>
    <row r="568" hidden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2"/>
      <c r="O568" s="2"/>
      <c r="S568" s="3"/>
      <c r="V568" s="4"/>
      <c r="W568" s="5"/>
    </row>
    <row r="569" hidden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2"/>
      <c r="O569" s="2"/>
      <c r="S569" s="3"/>
      <c r="V569" s="4"/>
      <c r="W569" s="5"/>
    </row>
    <row r="570" hidden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2"/>
      <c r="O570" s="2"/>
      <c r="S570" s="3"/>
      <c r="V570" s="4"/>
      <c r="W570" s="5"/>
    </row>
    <row r="571" hidden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2"/>
      <c r="O571" s="2"/>
      <c r="S571" s="3"/>
      <c r="V571" s="4"/>
      <c r="W571" s="5"/>
    </row>
    <row r="572" hidden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2"/>
      <c r="O572" s="2"/>
      <c r="S572" s="3"/>
      <c r="V572" s="4"/>
      <c r="W572" s="5"/>
    </row>
    <row r="573" hidden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2"/>
      <c r="O573" s="2"/>
      <c r="S573" s="3"/>
      <c r="V573" s="4"/>
      <c r="W573" s="5"/>
    </row>
    <row r="574" hidden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2"/>
      <c r="O574" s="2"/>
      <c r="S574" s="3"/>
      <c r="V574" s="4"/>
      <c r="W574" s="5"/>
    </row>
    <row r="575" hidden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2"/>
      <c r="O575" s="2"/>
      <c r="S575" s="3"/>
      <c r="V575" s="4"/>
      <c r="W575" s="5"/>
    </row>
    <row r="576" hidden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2"/>
      <c r="O576" s="2"/>
      <c r="S576" s="3"/>
      <c r="V576" s="4"/>
      <c r="W576" s="5"/>
    </row>
    <row r="577" hidden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2"/>
      <c r="O577" s="2"/>
      <c r="S577" s="3"/>
      <c r="V577" s="4"/>
      <c r="W577" s="5"/>
    </row>
    <row r="578" hidden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2"/>
      <c r="O578" s="2"/>
      <c r="S578" s="3"/>
      <c r="V578" s="4"/>
      <c r="W578" s="5"/>
    </row>
    <row r="579" hidden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2"/>
      <c r="O579" s="2"/>
      <c r="S579" s="3"/>
      <c r="V579" s="4"/>
      <c r="W579" s="5"/>
    </row>
    <row r="580" hidden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2"/>
      <c r="O580" s="2"/>
      <c r="S580" s="3"/>
      <c r="V580" s="4"/>
      <c r="W580" s="5"/>
    </row>
    <row r="581" hidden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2"/>
      <c r="O581" s="2"/>
      <c r="S581" s="3"/>
      <c r="V581" s="4"/>
      <c r="W581" s="5"/>
    </row>
    <row r="582" hidden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2"/>
      <c r="O582" s="2"/>
      <c r="S582" s="3"/>
      <c r="V582" s="4"/>
      <c r="W582" s="5"/>
    </row>
    <row r="583" hidden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2"/>
      <c r="O583" s="2"/>
      <c r="S583" s="3"/>
      <c r="V583" s="4"/>
      <c r="W583" s="5"/>
    </row>
    <row r="584" hidden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2"/>
      <c r="O584" s="2"/>
      <c r="S584" s="3"/>
      <c r="V584" s="4"/>
      <c r="W584" s="5"/>
    </row>
    <row r="585" hidden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2"/>
      <c r="O585" s="2"/>
      <c r="S585" s="3"/>
      <c r="V585" s="4"/>
      <c r="W585" s="5"/>
    </row>
    <row r="586" hidden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2"/>
      <c r="O586" s="2"/>
      <c r="S586" s="3"/>
      <c r="V586" s="4"/>
      <c r="W586" s="5"/>
    </row>
    <row r="587" hidden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2"/>
      <c r="O587" s="2"/>
      <c r="S587" s="3"/>
      <c r="V587" s="4"/>
      <c r="W587" s="5"/>
    </row>
    <row r="588" hidden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2"/>
      <c r="O588" s="2"/>
      <c r="S588" s="3"/>
      <c r="V588" s="4"/>
      <c r="W588" s="5"/>
    </row>
    <row r="589" hidden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2"/>
      <c r="O589" s="2"/>
      <c r="S589" s="3"/>
      <c r="V589" s="4"/>
      <c r="W589" s="5"/>
    </row>
    <row r="590" hidden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2"/>
      <c r="O590" s="2"/>
      <c r="S590" s="3"/>
      <c r="V590" s="4"/>
      <c r="W590" s="5"/>
    </row>
    <row r="591" hidden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2"/>
      <c r="O591" s="2"/>
      <c r="S591" s="3"/>
      <c r="V591" s="4"/>
      <c r="W591" s="5"/>
    </row>
    <row r="592" hidden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2"/>
      <c r="O592" s="2"/>
      <c r="S592" s="3"/>
      <c r="V592" s="4"/>
      <c r="W592" s="5"/>
    </row>
    <row r="593" hidden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2"/>
      <c r="O593" s="2"/>
      <c r="S593" s="3"/>
      <c r="V593" s="4"/>
      <c r="W593" s="5"/>
    </row>
    <row r="594" hidden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2"/>
      <c r="O594" s="2"/>
      <c r="S594" s="3"/>
      <c r="V594" s="4"/>
      <c r="W594" s="5"/>
    </row>
    <row r="595" hidden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2"/>
      <c r="O595" s="2"/>
      <c r="S595" s="3"/>
      <c r="V595" s="4"/>
      <c r="W595" s="5"/>
    </row>
    <row r="596" hidden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2"/>
      <c r="O596" s="2"/>
      <c r="S596" s="3"/>
      <c r="V596" s="4"/>
      <c r="W596" s="5"/>
    </row>
    <row r="597" hidden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2"/>
      <c r="O597" s="2"/>
      <c r="S597" s="3"/>
      <c r="V597" s="4"/>
      <c r="W597" s="5"/>
    </row>
    <row r="598" hidden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2"/>
      <c r="O598" s="2"/>
      <c r="S598" s="3"/>
      <c r="V598" s="4"/>
      <c r="W598" s="5"/>
    </row>
    <row r="599" hidden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2"/>
      <c r="O599" s="2"/>
      <c r="S599" s="3"/>
      <c r="V599" s="4"/>
      <c r="W599" s="5"/>
    </row>
    <row r="600" hidden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2"/>
      <c r="O600" s="2"/>
      <c r="S600" s="3"/>
      <c r="V600" s="4"/>
      <c r="W600" s="5"/>
    </row>
    <row r="601" hidden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2"/>
      <c r="O601" s="2"/>
      <c r="S601" s="3"/>
      <c r="V601" s="4"/>
      <c r="W601" s="5"/>
    </row>
    <row r="602" hidden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2"/>
      <c r="O602" s="2"/>
      <c r="S602" s="3"/>
      <c r="V602" s="4"/>
      <c r="W602" s="5"/>
    </row>
    <row r="603" hidden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2"/>
      <c r="O603" s="2"/>
      <c r="S603" s="3"/>
      <c r="V603" s="4"/>
      <c r="W603" s="5"/>
    </row>
    <row r="604" hidden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2"/>
      <c r="O604" s="2"/>
      <c r="S604" s="3"/>
      <c r="V604" s="4"/>
      <c r="W604" s="5"/>
    </row>
    <row r="605" hidden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2"/>
      <c r="O605" s="2"/>
      <c r="S605" s="3"/>
      <c r="V605" s="4"/>
      <c r="W605" s="5"/>
    </row>
    <row r="606" hidden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2"/>
      <c r="O606" s="2"/>
      <c r="S606" s="3"/>
      <c r="V606" s="4"/>
      <c r="W606" s="5"/>
    </row>
    <row r="607" hidden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2"/>
      <c r="O607" s="2"/>
      <c r="S607" s="3"/>
      <c r="V607" s="4"/>
      <c r="W607" s="5"/>
    </row>
    <row r="608" hidden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2"/>
      <c r="O608" s="2"/>
      <c r="S608" s="3"/>
      <c r="V608" s="4"/>
      <c r="W608" s="5"/>
    </row>
    <row r="609" hidden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2"/>
      <c r="O609" s="2"/>
      <c r="S609" s="3"/>
      <c r="V609" s="4"/>
      <c r="W609" s="5"/>
    </row>
    <row r="610" hidden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2"/>
      <c r="O610" s="2"/>
      <c r="S610" s="3"/>
      <c r="V610" s="4"/>
      <c r="W610" s="5"/>
    </row>
    <row r="611" hidden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2"/>
      <c r="O611" s="2"/>
      <c r="S611" s="3"/>
      <c r="V611" s="4"/>
      <c r="W611" s="5"/>
    </row>
    <row r="612" hidden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2"/>
      <c r="O612" s="2"/>
      <c r="S612" s="3"/>
      <c r="V612" s="4"/>
      <c r="W612" s="5"/>
    </row>
    <row r="613" hidden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2"/>
      <c r="O613" s="2"/>
      <c r="S613" s="3"/>
      <c r="V613" s="4"/>
      <c r="W613" s="5"/>
    </row>
    <row r="614" hidden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2"/>
      <c r="O614" s="2"/>
      <c r="S614" s="3"/>
      <c r="V614" s="4"/>
      <c r="W614" s="5"/>
    </row>
    <row r="615" hidden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2"/>
      <c r="O615" s="2"/>
      <c r="S615" s="3"/>
      <c r="V615" s="4"/>
      <c r="W615" s="5"/>
    </row>
    <row r="616" hidden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2"/>
      <c r="O616" s="2"/>
      <c r="S616" s="3"/>
      <c r="V616" s="4"/>
      <c r="W616" s="5"/>
    </row>
    <row r="617" hidden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2"/>
      <c r="O617" s="2"/>
      <c r="S617" s="3"/>
      <c r="V617" s="4"/>
      <c r="W617" s="5"/>
    </row>
    <row r="618" hidden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2"/>
      <c r="O618" s="2"/>
      <c r="S618" s="3"/>
      <c r="V618" s="4"/>
      <c r="W618" s="5"/>
    </row>
    <row r="619" hidden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2"/>
      <c r="O619" s="2"/>
      <c r="S619" s="3"/>
      <c r="V619" s="4"/>
      <c r="W619" s="5"/>
    </row>
    <row r="620" hidden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2"/>
      <c r="O620" s="2"/>
      <c r="S620" s="3"/>
      <c r="V620" s="4"/>
      <c r="W620" s="5"/>
    </row>
    <row r="621" hidden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2"/>
      <c r="O621" s="2"/>
      <c r="S621" s="3"/>
      <c r="V621" s="4"/>
      <c r="W621" s="5"/>
    </row>
    <row r="622" hidden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2"/>
      <c r="O622" s="2"/>
      <c r="S622" s="3"/>
      <c r="V622" s="4"/>
      <c r="W622" s="5"/>
    </row>
    <row r="623" hidden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2"/>
      <c r="O623" s="2"/>
      <c r="S623" s="3"/>
      <c r="V623" s="4"/>
      <c r="W623" s="5"/>
    </row>
    <row r="624" hidden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2"/>
      <c r="O624" s="2"/>
      <c r="S624" s="3"/>
      <c r="V624" s="4"/>
      <c r="W624" s="5"/>
    </row>
    <row r="625" hidden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2"/>
      <c r="O625" s="2"/>
      <c r="S625" s="3"/>
      <c r="V625" s="4"/>
      <c r="W625" s="5"/>
    </row>
    <row r="626" hidden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2"/>
      <c r="O626" s="2"/>
      <c r="S626" s="3"/>
      <c r="V626" s="4"/>
      <c r="W626" s="5"/>
    </row>
    <row r="627" hidden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2"/>
      <c r="O627" s="2"/>
      <c r="S627" s="3"/>
      <c r="V627" s="4"/>
      <c r="W627" s="5"/>
    </row>
    <row r="628" hidden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2"/>
      <c r="O628" s="2"/>
      <c r="S628" s="3"/>
      <c r="V628" s="4"/>
      <c r="W628" s="5"/>
    </row>
    <row r="629" hidden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2"/>
      <c r="O629" s="2"/>
      <c r="S629" s="3"/>
      <c r="V629" s="4"/>
      <c r="W629" s="5"/>
    </row>
    <row r="630" hidden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2"/>
      <c r="O630" s="2"/>
      <c r="S630" s="3"/>
      <c r="V630" s="4"/>
      <c r="W630" s="5"/>
    </row>
    <row r="631" hidden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2"/>
      <c r="O631" s="2"/>
      <c r="S631" s="3"/>
      <c r="V631" s="4"/>
      <c r="W631" s="5"/>
    </row>
    <row r="632" hidden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2"/>
      <c r="O632" s="2"/>
      <c r="S632" s="3"/>
      <c r="V632" s="4"/>
      <c r="W632" s="5"/>
    </row>
    <row r="633" hidden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2"/>
      <c r="O633" s="2"/>
      <c r="S633" s="3"/>
      <c r="V633" s="4"/>
      <c r="W633" s="5"/>
    </row>
    <row r="634" hidden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2"/>
      <c r="O634" s="2"/>
      <c r="S634" s="3"/>
      <c r="V634" s="4"/>
      <c r="W634" s="5"/>
    </row>
    <row r="635" hidden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2"/>
      <c r="O635" s="2"/>
      <c r="S635" s="3"/>
      <c r="V635" s="4"/>
      <c r="W635" s="5"/>
    </row>
    <row r="636" hidden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2"/>
      <c r="O636" s="2"/>
      <c r="S636" s="3"/>
      <c r="V636" s="4"/>
      <c r="W636" s="5"/>
    </row>
    <row r="637" hidden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2"/>
      <c r="O637" s="2"/>
      <c r="S637" s="3"/>
      <c r="V637" s="4"/>
      <c r="W637" s="5"/>
    </row>
    <row r="638" hidden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2"/>
      <c r="O638" s="2"/>
      <c r="S638" s="3"/>
      <c r="V638" s="4"/>
      <c r="W638" s="5"/>
    </row>
    <row r="639" hidden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2"/>
      <c r="O639" s="2"/>
      <c r="S639" s="3"/>
      <c r="V639" s="4"/>
      <c r="W639" s="5"/>
    </row>
    <row r="640" hidden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2"/>
      <c r="O640" s="2"/>
      <c r="S640" s="3"/>
      <c r="V640" s="4"/>
      <c r="W640" s="5"/>
    </row>
    <row r="641" hidden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2"/>
      <c r="O641" s="2"/>
      <c r="S641" s="3"/>
      <c r="V641" s="4"/>
      <c r="W641" s="5"/>
    </row>
    <row r="642" hidden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2"/>
      <c r="O642" s="2"/>
      <c r="S642" s="3"/>
      <c r="V642" s="4"/>
      <c r="W642" s="5"/>
    </row>
    <row r="643" hidden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2"/>
      <c r="O643" s="2"/>
      <c r="S643" s="3"/>
      <c r="V643" s="4"/>
      <c r="W643" s="5"/>
    </row>
    <row r="644" hidden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2"/>
      <c r="O644" s="2"/>
      <c r="S644" s="3"/>
      <c r="V644" s="4"/>
      <c r="W644" s="5"/>
    </row>
    <row r="645" hidden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2"/>
      <c r="O645" s="2"/>
      <c r="S645" s="3"/>
      <c r="V645" s="4"/>
      <c r="W645" s="5"/>
    </row>
    <row r="646" hidden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2"/>
      <c r="O646" s="2"/>
      <c r="S646" s="3"/>
      <c r="V646" s="4"/>
      <c r="W646" s="5"/>
    </row>
    <row r="647" hidden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2"/>
      <c r="O647" s="2"/>
      <c r="S647" s="3"/>
      <c r="V647" s="4"/>
      <c r="W647" s="5"/>
    </row>
    <row r="648" hidden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2"/>
      <c r="O648" s="2"/>
      <c r="S648" s="3"/>
      <c r="V648" s="4"/>
      <c r="W648" s="5"/>
    </row>
    <row r="649" hidden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2"/>
      <c r="O649" s="2"/>
      <c r="S649" s="3"/>
      <c r="V649" s="4"/>
      <c r="W649" s="5"/>
    </row>
    <row r="650" hidden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2"/>
      <c r="O650" s="2"/>
      <c r="S650" s="3"/>
      <c r="V650" s="4"/>
      <c r="W650" s="5"/>
    </row>
    <row r="651" hidden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2"/>
      <c r="O651" s="2"/>
      <c r="S651" s="3"/>
      <c r="V651" s="4"/>
      <c r="W651" s="5"/>
    </row>
    <row r="652" hidden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2"/>
      <c r="O652" s="2"/>
      <c r="S652" s="3"/>
      <c r="V652" s="4"/>
      <c r="W652" s="5"/>
    </row>
    <row r="653" hidden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2"/>
      <c r="O653" s="2"/>
      <c r="S653" s="3"/>
      <c r="V653" s="4"/>
      <c r="W653" s="5"/>
    </row>
    <row r="654" hidden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2"/>
      <c r="O654" s="2"/>
      <c r="S654" s="3"/>
      <c r="V654" s="4"/>
      <c r="W654" s="5"/>
    </row>
    <row r="655" hidden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2"/>
      <c r="O655" s="2"/>
      <c r="S655" s="3"/>
      <c r="V655" s="4"/>
      <c r="W655" s="5"/>
    </row>
    <row r="656" hidden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2"/>
      <c r="O656" s="2"/>
      <c r="S656" s="3"/>
      <c r="V656" s="4"/>
      <c r="W656" s="5"/>
    </row>
    <row r="657" hidden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2"/>
      <c r="O657" s="2"/>
      <c r="S657" s="3"/>
      <c r="V657" s="4"/>
      <c r="W657" s="5"/>
    </row>
    <row r="658" hidden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2"/>
      <c r="O658" s="2"/>
      <c r="S658" s="3"/>
      <c r="V658" s="4"/>
      <c r="W658" s="5"/>
    </row>
    <row r="659" hidden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2"/>
      <c r="O659" s="2"/>
      <c r="S659" s="3"/>
      <c r="V659" s="4"/>
      <c r="W659" s="5"/>
    </row>
    <row r="660" hidden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2"/>
      <c r="O660" s="2"/>
      <c r="S660" s="3"/>
      <c r="V660" s="4"/>
      <c r="W660" s="5"/>
    </row>
    <row r="661" hidden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2"/>
      <c r="O661" s="2"/>
      <c r="S661" s="3"/>
      <c r="V661" s="4"/>
      <c r="W661" s="5"/>
    </row>
    <row r="662" hidden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2"/>
      <c r="O662" s="2"/>
      <c r="S662" s="3"/>
      <c r="V662" s="4"/>
      <c r="W662" s="5"/>
    </row>
    <row r="663" hidden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2"/>
      <c r="O663" s="2"/>
      <c r="S663" s="3"/>
      <c r="V663" s="4"/>
      <c r="W663" s="5"/>
    </row>
    <row r="664" hidden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2"/>
      <c r="O664" s="2"/>
      <c r="S664" s="3"/>
      <c r="V664" s="4"/>
      <c r="W664" s="5"/>
    </row>
    <row r="665" hidden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2"/>
      <c r="O665" s="2"/>
      <c r="S665" s="3"/>
      <c r="V665" s="4"/>
      <c r="W665" s="5"/>
    </row>
    <row r="666" hidden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2"/>
      <c r="O666" s="2"/>
      <c r="S666" s="3"/>
      <c r="V666" s="4"/>
      <c r="W666" s="5"/>
    </row>
    <row r="667" hidden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2"/>
      <c r="O667" s="2"/>
      <c r="S667" s="3"/>
      <c r="V667" s="4"/>
      <c r="W667" s="5"/>
    </row>
    <row r="668" hidden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2"/>
      <c r="O668" s="2"/>
      <c r="S668" s="3"/>
      <c r="V668" s="4"/>
      <c r="W668" s="5"/>
    </row>
    <row r="669" hidden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2"/>
      <c r="O669" s="2"/>
      <c r="S669" s="3"/>
      <c r="V669" s="4"/>
      <c r="W669" s="5"/>
    </row>
    <row r="670" hidden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2"/>
      <c r="O670" s="2"/>
      <c r="S670" s="3"/>
      <c r="V670" s="4"/>
      <c r="W670" s="5"/>
    </row>
    <row r="671" hidden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2"/>
      <c r="O671" s="2"/>
      <c r="S671" s="3"/>
      <c r="V671" s="4"/>
      <c r="W671" s="5"/>
    </row>
    <row r="672" hidden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2"/>
      <c r="O672" s="2"/>
      <c r="S672" s="3"/>
      <c r="V672" s="4"/>
      <c r="W672" s="5"/>
    </row>
    <row r="673" hidden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2"/>
      <c r="O673" s="2"/>
      <c r="S673" s="3"/>
      <c r="V673" s="4"/>
      <c r="W673" s="5"/>
    </row>
    <row r="674" hidden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2"/>
      <c r="O674" s="2"/>
      <c r="S674" s="3"/>
      <c r="V674" s="4"/>
      <c r="W674" s="5"/>
    </row>
    <row r="675" hidden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2"/>
      <c r="O675" s="2"/>
      <c r="S675" s="3"/>
      <c r="V675" s="4"/>
      <c r="W675" s="5"/>
    </row>
    <row r="676" hidden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2"/>
      <c r="O676" s="2"/>
      <c r="S676" s="3"/>
      <c r="V676" s="4"/>
      <c r="W676" s="5"/>
    </row>
    <row r="677" hidden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2"/>
      <c r="O677" s="2"/>
      <c r="S677" s="3"/>
      <c r="V677" s="4"/>
      <c r="W677" s="5"/>
    </row>
    <row r="678" hidden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2"/>
      <c r="O678" s="2"/>
      <c r="S678" s="3"/>
      <c r="V678" s="4"/>
      <c r="W678" s="5"/>
    </row>
    <row r="679" hidden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2"/>
      <c r="O679" s="2"/>
      <c r="S679" s="3"/>
      <c r="V679" s="4"/>
      <c r="W679" s="5"/>
    </row>
    <row r="680" hidden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2"/>
      <c r="O680" s="2"/>
      <c r="S680" s="3"/>
      <c r="V680" s="4"/>
      <c r="W680" s="5"/>
    </row>
    <row r="681" hidden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2"/>
      <c r="O681" s="2"/>
      <c r="S681" s="3"/>
      <c r="V681" s="4"/>
      <c r="W681" s="5"/>
    </row>
    <row r="682" hidden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2"/>
      <c r="O682" s="2"/>
      <c r="S682" s="3"/>
      <c r="V682" s="4"/>
      <c r="W682" s="5"/>
    </row>
    <row r="683" hidden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2"/>
      <c r="O683" s="2"/>
      <c r="S683" s="3"/>
      <c r="V683" s="4"/>
      <c r="W683" s="5"/>
    </row>
    <row r="684" hidden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2"/>
      <c r="O684" s="2"/>
      <c r="S684" s="3"/>
      <c r="V684" s="4"/>
      <c r="W684" s="5"/>
    </row>
    <row r="685" hidden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2"/>
      <c r="O685" s="2"/>
      <c r="S685" s="3"/>
      <c r="V685" s="4"/>
      <c r="W685" s="5"/>
    </row>
    <row r="686" hidden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2"/>
      <c r="O686" s="2"/>
      <c r="S686" s="3"/>
      <c r="V686" s="4"/>
      <c r="W686" s="5"/>
    </row>
    <row r="687" hidden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2"/>
      <c r="O687" s="2"/>
      <c r="S687" s="3"/>
      <c r="V687" s="4"/>
      <c r="W687" s="5"/>
    </row>
    <row r="688" hidden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2"/>
      <c r="O688" s="2"/>
      <c r="S688" s="3"/>
      <c r="V688" s="4"/>
      <c r="W688" s="5"/>
    </row>
    <row r="689" hidden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2"/>
      <c r="O689" s="2"/>
      <c r="S689" s="3"/>
      <c r="V689" s="4"/>
      <c r="W689" s="5"/>
    </row>
    <row r="690" hidden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2"/>
      <c r="O690" s="2"/>
      <c r="S690" s="3"/>
      <c r="V690" s="4"/>
      <c r="W690" s="5"/>
    </row>
    <row r="691" hidden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2"/>
      <c r="O691" s="2"/>
      <c r="S691" s="3"/>
      <c r="V691" s="4"/>
      <c r="W691" s="5"/>
    </row>
    <row r="692" hidden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2"/>
      <c r="O692" s="2"/>
      <c r="S692" s="3"/>
      <c r="V692" s="4"/>
      <c r="W692" s="5"/>
    </row>
    <row r="693" hidden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2"/>
      <c r="O693" s="2"/>
      <c r="S693" s="3"/>
      <c r="V693" s="4"/>
      <c r="W693" s="5"/>
    </row>
    <row r="694" hidden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2"/>
      <c r="O694" s="2"/>
      <c r="S694" s="3"/>
      <c r="V694" s="4"/>
      <c r="W694" s="5"/>
    </row>
    <row r="695" hidden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2"/>
      <c r="O695" s="2"/>
      <c r="S695" s="3"/>
      <c r="V695" s="4"/>
      <c r="W695" s="5"/>
    </row>
    <row r="696" hidden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2"/>
      <c r="O696" s="2"/>
      <c r="S696" s="3"/>
      <c r="V696" s="4"/>
      <c r="W696" s="5"/>
    </row>
    <row r="697" hidden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2"/>
      <c r="O697" s="2"/>
      <c r="S697" s="3"/>
      <c r="V697" s="4"/>
      <c r="W697" s="5"/>
    </row>
    <row r="698" hidden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2"/>
      <c r="O698" s="2"/>
      <c r="S698" s="3"/>
      <c r="V698" s="4"/>
      <c r="W698" s="5"/>
    </row>
    <row r="699" hidden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2"/>
      <c r="O699" s="2"/>
      <c r="S699" s="3"/>
      <c r="V699" s="4"/>
      <c r="W699" s="5"/>
    </row>
    <row r="700" hidden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2"/>
      <c r="O700" s="2"/>
      <c r="S700" s="3"/>
      <c r="V700" s="4"/>
      <c r="W700" s="5"/>
    </row>
    <row r="701" hidden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2"/>
      <c r="O701" s="2"/>
      <c r="S701" s="3"/>
      <c r="V701" s="4"/>
      <c r="W701" s="5"/>
    </row>
    <row r="702" hidden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2"/>
      <c r="O702" s="2"/>
      <c r="S702" s="3"/>
      <c r="V702" s="4"/>
      <c r="W702" s="5"/>
    </row>
    <row r="703" hidden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2"/>
      <c r="O703" s="2"/>
      <c r="S703" s="3"/>
      <c r="V703" s="4"/>
      <c r="W703" s="5"/>
    </row>
    <row r="704" hidden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2"/>
      <c r="O704" s="2"/>
      <c r="S704" s="3"/>
      <c r="V704" s="4"/>
      <c r="W704" s="5"/>
    </row>
    <row r="705" hidden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2"/>
      <c r="O705" s="2"/>
      <c r="S705" s="3"/>
      <c r="V705" s="4"/>
      <c r="W705" s="5"/>
    </row>
    <row r="706" hidden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2"/>
      <c r="O706" s="2"/>
      <c r="S706" s="3"/>
      <c r="V706" s="4"/>
      <c r="W706" s="5"/>
    </row>
    <row r="707" hidden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2"/>
      <c r="O707" s="2"/>
      <c r="S707" s="3"/>
      <c r="V707" s="4"/>
      <c r="W707" s="5"/>
    </row>
    <row r="708" hidden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2"/>
      <c r="O708" s="2"/>
      <c r="S708" s="3"/>
      <c r="V708" s="4"/>
      <c r="W708" s="5"/>
    </row>
    <row r="709" hidden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2"/>
      <c r="O709" s="2"/>
      <c r="S709" s="3"/>
      <c r="V709" s="4"/>
      <c r="W709" s="5"/>
    </row>
    <row r="710" hidden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2"/>
      <c r="O710" s="2"/>
      <c r="S710" s="3"/>
      <c r="V710" s="4"/>
      <c r="W710" s="5"/>
    </row>
    <row r="711" hidden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2"/>
      <c r="O711" s="2"/>
      <c r="S711" s="3"/>
      <c r="V711" s="4"/>
      <c r="W711" s="5"/>
    </row>
    <row r="712" hidden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2"/>
      <c r="O712" s="2"/>
      <c r="S712" s="3"/>
      <c r="V712" s="4"/>
      <c r="W712" s="5"/>
    </row>
    <row r="713" hidden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2"/>
      <c r="O713" s="2"/>
      <c r="S713" s="3"/>
      <c r="V713" s="4"/>
      <c r="W713" s="5"/>
    </row>
    <row r="714" hidden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2"/>
      <c r="O714" s="2"/>
      <c r="S714" s="3"/>
      <c r="V714" s="4"/>
      <c r="W714" s="5"/>
    </row>
    <row r="715" hidden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2"/>
      <c r="O715" s="2"/>
      <c r="S715" s="3"/>
      <c r="V715" s="4"/>
      <c r="W715" s="5"/>
    </row>
    <row r="716" hidden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2"/>
      <c r="O716" s="2"/>
      <c r="S716" s="3"/>
      <c r="V716" s="4"/>
      <c r="W716" s="5"/>
    </row>
    <row r="717" hidden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2"/>
      <c r="O717" s="2"/>
      <c r="S717" s="3"/>
      <c r="V717" s="4"/>
      <c r="W717" s="5"/>
    </row>
    <row r="718" hidden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2"/>
      <c r="O718" s="2"/>
      <c r="S718" s="3"/>
      <c r="V718" s="4"/>
      <c r="W718" s="5"/>
    </row>
    <row r="719" hidden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2"/>
      <c r="O719" s="2"/>
      <c r="S719" s="3"/>
      <c r="V719" s="4"/>
      <c r="W719" s="5"/>
    </row>
    <row r="720" hidden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2"/>
      <c r="O720" s="2"/>
      <c r="S720" s="3"/>
      <c r="V720" s="4"/>
      <c r="W720" s="5"/>
    </row>
    <row r="721" hidden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2"/>
      <c r="O721" s="2"/>
      <c r="S721" s="3"/>
      <c r="V721" s="4"/>
      <c r="W721" s="5"/>
    </row>
    <row r="722" hidden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2"/>
      <c r="O722" s="2"/>
      <c r="S722" s="3"/>
      <c r="V722" s="4"/>
      <c r="W722" s="5"/>
    </row>
    <row r="723" hidden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2"/>
      <c r="O723" s="2"/>
      <c r="S723" s="3"/>
      <c r="V723" s="4"/>
      <c r="W723" s="5"/>
    </row>
    <row r="724" hidden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2"/>
      <c r="O724" s="2"/>
      <c r="S724" s="3"/>
      <c r="V724" s="4"/>
      <c r="W724" s="5"/>
    </row>
    <row r="725" hidden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2"/>
      <c r="O725" s="2"/>
      <c r="S725" s="3"/>
      <c r="V725" s="4"/>
      <c r="W725" s="5"/>
    </row>
    <row r="726" hidden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2"/>
      <c r="O726" s="2"/>
      <c r="S726" s="3"/>
      <c r="V726" s="4"/>
      <c r="W726" s="5"/>
    </row>
    <row r="727" hidden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2"/>
      <c r="O727" s="2"/>
      <c r="S727" s="3"/>
      <c r="V727" s="4"/>
      <c r="W727" s="5"/>
    </row>
    <row r="728" hidden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2"/>
      <c r="O728" s="2"/>
      <c r="S728" s="3"/>
      <c r="V728" s="4"/>
      <c r="W728" s="5"/>
    </row>
    <row r="729" hidden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2"/>
      <c r="O729" s="2"/>
      <c r="S729" s="3"/>
      <c r="V729" s="4"/>
      <c r="W729" s="5"/>
    </row>
    <row r="730" hidden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2"/>
      <c r="O730" s="2"/>
      <c r="S730" s="3"/>
      <c r="V730" s="4"/>
      <c r="W730" s="5"/>
    </row>
    <row r="731" hidden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2"/>
      <c r="O731" s="2"/>
      <c r="S731" s="3"/>
      <c r="V731" s="4"/>
      <c r="W731" s="5"/>
    </row>
    <row r="732" hidden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2"/>
      <c r="O732" s="2"/>
      <c r="S732" s="3"/>
      <c r="V732" s="4"/>
      <c r="W732" s="5"/>
    </row>
    <row r="733" hidden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2"/>
      <c r="O733" s="2"/>
      <c r="S733" s="3"/>
      <c r="V733" s="4"/>
      <c r="W733" s="5"/>
    </row>
    <row r="734" hidden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2"/>
      <c r="O734" s="2"/>
      <c r="S734" s="3"/>
      <c r="V734" s="4"/>
      <c r="W734" s="5"/>
    </row>
    <row r="735" hidden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2"/>
      <c r="O735" s="2"/>
      <c r="S735" s="3"/>
      <c r="V735" s="4"/>
      <c r="W735" s="5"/>
    </row>
    <row r="736" hidden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2"/>
      <c r="O736" s="2"/>
      <c r="S736" s="3"/>
      <c r="V736" s="4"/>
      <c r="W736" s="5"/>
    </row>
    <row r="737" hidden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2"/>
      <c r="O737" s="2"/>
      <c r="S737" s="3"/>
      <c r="V737" s="4"/>
      <c r="W737" s="5"/>
    </row>
    <row r="738" hidden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2"/>
      <c r="O738" s="2"/>
      <c r="S738" s="3"/>
      <c r="V738" s="4"/>
      <c r="W738" s="5"/>
    </row>
    <row r="739" hidden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2"/>
      <c r="O739" s="2"/>
      <c r="S739" s="3"/>
      <c r="V739" s="4"/>
      <c r="W739" s="5"/>
    </row>
    <row r="740" hidden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2"/>
      <c r="O740" s="2"/>
      <c r="S740" s="3"/>
      <c r="V740" s="4"/>
      <c r="W740" s="5"/>
    </row>
    <row r="741" hidden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2"/>
      <c r="O741" s="2"/>
      <c r="S741" s="3"/>
      <c r="V741" s="4"/>
      <c r="W741" s="5"/>
    </row>
    <row r="742" hidden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2"/>
      <c r="O742" s="2"/>
      <c r="S742" s="3"/>
      <c r="V742" s="4"/>
      <c r="W742" s="5"/>
    </row>
    <row r="743" hidden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2"/>
      <c r="O743" s="2"/>
      <c r="S743" s="3"/>
      <c r="V743" s="4"/>
      <c r="W743" s="5"/>
    </row>
    <row r="744" hidden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2"/>
      <c r="O744" s="2"/>
      <c r="S744" s="3"/>
      <c r="V744" s="4"/>
      <c r="W744" s="5"/>
    </row>
    <row r="745" hidden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2"/>
      <c r="O745" s="2"/>
      <c r="S745" s="3"/>
      <c r="V745" s="4"/>
      <c r="W745" s="5"/>
    </row>
    <row r="746" hidden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2"/>
      <c r="O746" s="2"/>
      <c r="S746" s="3"/>
      <c r="V746" s="4"/>
      <c r="W746" s="5"/>
    </row>
    <row r="747" hidden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2"/>
      <c r="O747" s="2"/>
      <c r="S747" s="3"/>
      <c r="V747" s="4"/>
      <c r="W747" s="5"/>
    </row>
    <row r="748" hidden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2"/>
      <c r="O748" s="2"/>
      <c r="S748" s="3"/>
      <c r="V748" s="4"/>
      <c r="W748" s="5"/>
    </row>
    <row r="749" hidden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2"/>
      <c r="O749" s="2"/>
      <c r="S749" s="3"/>
      <c r="V749" s="4"/>
      <c r="W749" s="5"/>
    </row>
    <row r="750" hidden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2"/>
      <c r="O750" s="2"/>
      <c r="S750" s="3"/>
      <c r="V750" s="4"/>
      <c r="W750" s="5"/>
    </row>
    <row r="751" hidden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2"/>
      <c r="O751" s="2"/>
      <c r="S751" s="3"/>
      <c r="V751" s="4"/>
      <c r="W751" s="5"/>
    </row>
    <row r="752" hidden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2"/>
      <c r="O752" s="2"/>
      <c r="S752" s="3"/>
      <c r="V752" s="4"/>
      <c r="W752" s="5"/>
    </row>
    <row r="753" hidden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2"/>
      <c r="O753" s="2"/>
      <c r="S753" s="3"/>
      <c r="V753" s="4"/>
      <c r="W753" s="5"/>
    </row>
    <row r="754" hidden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2"/>
      <c r="O754" s="2"/>
      <c r="S754" s="3"/>
      <c r="V754" s="4"/>
      <c r="W754" s="5"/>
    </row>
    <row r="755" hidden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2"/>
      <c r="O755" s="2"/>
      <c r="S755" s="3"/>
      <c r="V755" s="4"/>
      <c r="W755" s="5"/>
    </row>
    <row r="756" hidden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2"/>
      <c r="O756" s="2"/>
      <c r="S756" s="3"/>
      <c r="V756" s="4"/>
      <c r="W756" s="5"/>
    </row>
    <row r="757" hidden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2"/>
      <c r="O757" s="2"/>
      <c r="S757" s="3"/>
      <c r="V757" s="4"/>
      <c r="W757" s="5"/>
    </row>
    <row r="758" hidden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2"/>
      <c r="O758" s="2"/>
      <c r="S758" s="3"/>
      <c r="V758" s="4"/>
      <c r="W758" s="5"/>
    </row>
    <row r="759" hidden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2"/>
      <c r="O759" s="2"/>
      <c r="S759" s="3"/>
      <c r="V759" s="4"/>
      <c r="W759" s="5"/>
    </row>
    <row r="760" hidden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2"/>
      <c r="O760" s="2"/>
      <c r="S760" s="3"/>
      <c r="V760" s="4"/>
      <c r="W760" s="5"/>
    </row>
    <row r="761" hidden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2"/>
      <c r="O761" s="2"/>
      <c r="S761" s="3"/>
      <c r="V761" s="4"/>
      <c r="W761" s="5"/>
    </row>
    <row r="762" hidden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2"/>
      <c r="O762" s="2"/>
      <c r="S762" s="3"/>
      <c r="V762" s="4"/>
      <c r="W762" s="5"/>
    </row>
    <row r="763" hidden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2"/>
      <c r="O763" s="2"/>
      <c r="S763" s="3"/>
      <c r="V763" s="4"/>
      <c r="W763" s="5"/>
    </row>
    <row r="764" hidden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2"/>
      <c r="O764" s="2"/>
      <c r="S764" s="3"/>
      <c r="V764" s="4"/>
      <c r="W764" s="5"/>
    </row>
    <row r="765" hidden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2"/>
      <c r="O765" s="2"/>
      <c r="S765" s="3"/>
      <c r="V765" s="4"/>
      <c r="W765" s="5"/>
    </row>
    <row r="766" hidden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2"/>
      <c r="O766" s="2"/>
      <c r="S766" s="3"/>
      <c r="V766" s="4"/>
      <c r="W766" s="5"/>
    </row>
    <row r="767" hidden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2"/>
      <c r="O767" s="2"/>
      <c r="S767" s="3"/>
      <c r="V767" s="4"/>
      <c r="W767" s="5"/>
    </row>
    <row r="768" hidden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2"/>
      <c r="O768" s="2"/>
      <c r="S768" s="3"/>
      <c r="V768" s="4"/>
      <c r="W768" s="5"/>
    </row>
    <row r="769" hidden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2"/>
      <c r="O769" s="2"/>
      <c r="S769" s="3"/>
      <c r="V769" s="4"/>
      <c r="W769" s="5"/>
    </row>
    <row r="770" hidden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2"/>
      <c r="O770" s="2"/>
      <c r="S770" s="3"/>
      <c r="V770" s="4"/>
      <c r="W770" s="5"/>
    </row>
    <row r="771" hidden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2"/>
      <c r="O771" s="2"/>
      <c r="S771" s="3"/>
      <c r="V771" s="4"/>
      <c r="W771" s="5"/>
    </row>
    <row r="772" hidden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2"/>
      <c r="O772" s="2"/>
      <c r="S772" s="3"/>
      <c r="V772" s="4"/>
      <c r="W772" s="5"/>
    </row>
    <row r="773" hidden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2"/>
      <c r="O773" s="2"/>
      <c r="S773" s="3"/>
      <c r="V773" s="4"/>
      <c r="W773" s="5"/>
    </row>
    <row r="774" hidden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2"/>
      <c r="O774" s="2"/>
      <c r="S774" s="3"/>
      <c r="V774" s="4"/>
      <c r="W774" s="5"/>
    </row>
    <row r="775" hidden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2"/>
      <c r="O775" s="2"/>
      <c r="S775" s="3"/>
      <c r="V775" s="4"/>
      <c r="W775" s="5"/>
    </row>
    <row r="776" hidden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2"/>
      <c r="O776" s="2"/>
      <c r="S776" s="3"/>
      <c r="V776" s="4"/>
      <c r="W776" s="5"/>
    </row>
    <row r="777" hidden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2"/>
      <c r="O777" s="2"/>
      <c r="S777" s="3"/>
      <c r="V777" s="4"/>
      <c r="W777" s="5"/>
    </row>
    <row r="778" hidden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2"/>
      <c r="O778" s="2"/>
      <c r="S778" s="3"/>
      <c r="V778" s="4"/>
      <c r="W778" s="5"/>
    </row>
    <row r="779" hidden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2"/>
      <c r="O779" s="2"/>
      <c r="S779" s="3"/>
      <c r="V779" s="4"/>
      <c r="W779" s="5"/>
    </row>
    <row r="780" hidden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2"/>
      <c r="O780" s="2"/>
      <c r="S780" s="3"/>
      <c r="V780" s="4"/>
      <c r="W780" s="5"/>
    </row>
    <row r="781" hidden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2"/>
      <c r="O781" s="2"/>
      <c r="S781" s="3"/>
      <c r="V781" s="4"/>
      <c r="W781" s="5"/>
    </row>
    <row r="782" hidden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2"/>
      <c r="O782" s="2"/>
      <c r="S782" s="3"/>
      <c r="V782" s="4"/>
      <c r="W782" s="5"/>
    </row>
    <row r="783" hidden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2"/>
      <c r="O783" s="2"/>
      <c r="S783" s="3"/>
      <c r="V783" s="4"/>
      <c r="W783" s="5"/>
    </row>
    <row r="784" hidden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2"/>
      <c r="O784" s="2"/>
      <c r="S784" s="3"/>
      <c r="V784" s="4"/>
      <c r="W784" s="5"/>
    </row>
    <row r="785" hidden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2"/>
      <c r="O785" s="2"/>
      <c r="S785" s="3"/>
      <c r="V785" s="4"/>
      <c r="W785" s="5"/>
    </row>
    <row r="786" hidden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2"/>
      <c r="O786" s="2"/>
      <c r="S786" s="3"/>
      <c r="V786" s="4"/>
      <c r="W786" s="5"/>
    </row>
    <row r="787" hidden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2"/>
      <c r="O787" s="2"/>
      <c r="S787" s="3"/>
      <c r="V787" s="4"/>
      <c r="W787" s="5"/>
    </row>
    <row r="788" hidden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2"/>
      <c r="O788" s="2"/>
      <c r="S788" s="3"/>
      <c r="V788" s="4"/>
      <c r="W788" s="5"/>
    </row>
    <row r="789" hidden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2"/>
      <c r="O789" s="2"/>
      <c r="S789" s="3"/>
      <c r="V789" s="4"/>
      <c r="W789" s="5"/>
    </row>
    <row r="790" hidden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2"/>
      <c r="O790" s="2"/>
      <c r="S790" s="3"/>
      <c r="V790" s="4"/>
      <c r="W790" s="5"/>
    </row>
    <row r="791" hidden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2"/>
      <c r="O791" s="2"/>
      <c r="S791" s="3"/>
      <c r="V791" s="4"/>
      <c r="W791" s="5"/>
    </row>
    <row r="792" hidden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2"/>
      <c r="O792" s="2"/>
      <c r="S792" s="3"/>
      <c r="V792" s="4"/>
      <c r="W792" s="5"/>
    </row>
    <row r="793" hidden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2"/>
      <c r="O793" s="2"/>
      <c r="S793" s="3"/>
      <c r="V793" s="4"/>
      <c r="W793" s="5"/>
    </row>
    <row r="794" hidden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2"/>
      <c r="O794" s="2"/>
      <c r="S794" s="3"/>
      <c r="V794" s="4"/>
      <c r="W794" s="5"/>
    </row>
    <row r="795" hidden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2"/>
      <c r="O795" s="2"/>
      <c r="S795" s="3"/>
      <c r="V795" s="4"/>
      <c r="W795" s="5"/>
    </row>
    <row r="796" hidden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2"/>
      <c r="O796" s="2"/>
      <c r="S796" s="3"/>
      <c r="V796" s="4"/>
      <c r="W796" s="5"/>
    </row>
    <row r="797" hidden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2"/>
      <c r="O797" s="2"/>
      <c r="S797" s="3"/>
      <c r="V797" s="4"/>
      <c r="W797" s="5"/>
    </row>
    <row r="798" hidden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2"/>
      <c r="O798" s="2"/>
      <c r="S798" s="3"/>
      <c r="V798" s="4"/>
      <c r="W798" s="5"/>
    </row>
    <row r="799" hidden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2"/>
      <c r="O799" s="2"/>
      <c r="S799" s="3"/>
      <c r="V799" s="4"/>
      <c r="W799" s="5"/>
    </row>
    <row r="800" hidden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2"/>
      <c r="O800" s="2"/>
      <c r="S800" s="3"/>
      <c r="V800" s="4"/>
      <c r="W800" s="5"/>
    </row>
    <row r="801" hidden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2"/>
      <c r="O801" s="2"/>
      <c r="S801" s="3"/>
      <c r="V801" s="4"/>
      <c r="W801" s="5"/>
    </row>
    <row r="802" hidden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2"/>
      <c r="O802" s="2"/>
      <c r="S802" s="3"/>
      <c r="V802" s="4"/>
      <c r="W802" s="5"/>
    </row>
    <row r="803" hidden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2"/>
      <c r="O803" s="2"/>
      <c r="S803" s="3"/>
      <c r="V803" s="4"/>
      <c r="W803" s="5"/>
    </row>
    <row r="804" hidden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2"/>
      <c r="O804" s="2"/>
      <c r="S804" s="3"/>
      <c r="V804" s="4"/>
      <c r="W804" s="5"/>
    </row>
    <row r="805" hidden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2"/>
      <c r="O805" s="2"/>
      <c r="S805" s="3"/>
      <c r="V805" s="4"/>
      <c r="W805" s="5"/>
    </row>
    <row r="806" hidden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2"/>
      <c r="O806" s="2"/>
      <c r="S806" s="3"/>
      <c r="V806" s="4"/>
      <c r="W806" s="5"/>
    </row>
    <row r="807" hidden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2"/>
      <c r="O807" s="2"/>
      <c r="S807" s="3"/>
      <c r="V807" s="4"/>
      <c r="W807" s="5"/>
    </row>
    <row r="808" hidden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2"/>
      <c r="O808" s="2"/>
      <c r="S808" s="3"/>
      <c r="V808" s="4"/>
      <c r="W808" s="5"/>
    </row>
    <row r="809" hidden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2"/>
      <c r="O809" s="2"/>
      <c r="S809" s="3"/>
      <c r="V809" s="4"/>
      <c r="W809" s="5"/>
    </row>
    <row r="810" hidden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2"/>
      <c r="O810" s="2"/>
      <c r="S810" s="3"/>
      <c r="V810" s="4"/>
      <c r="W810" s="5"/>
    </row>
    <row r="811" hidden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2"/>
      <c r="O811" s="2"/>
      <c r="S811" s="3"/>
      <c r="V811" s="4"/>
      <c r="W811" s="5"/>
    </row>
    <row r="812" hidden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2"/>
      <c r="O812" s="2"/>
      <c r="S812" s="3"/>
      <c r="V812" s="4"/>
      <c r="W812" s="5"/>
    </row>
    <row r="813" hidden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2"/>
      <c r="O813" s="2"/>
      <c r="S813" s="3"/>
      <c r="V813" s="4"/>
      <c r="W813" s="5"/>
    </row>
    <row r="814" hidden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2"/>
      <c r="O814" s="2"/>
      <c r="S814" s="3"/>
      <c r="V814" s="4"/>
      <c r="W814" s="5"/>
    </row>
    <row r="815" hidden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2"/>
      <c r="O815" s="2"/>
      <c r="S815" s="3"/>
      <c r="V815" s="4"/>
      <c r="W815" s="5"/>
    </row>
    <row r="816" hidden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2"/>
      <c r="O816" s="2"/>
      <c r="S816" s="3"/>
      <c r="V816" s="4"/>
      <c r="W816" s="5"/>
    </row>
    <row r="817" hidden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2"/>
      <c r="O817" s="2"/>
      <c r="S817" s="3"/>
      <c r="V817" s="4"/>
      <c r="W817" s="5"/>
    </row>
    <row r="818" hidden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2"/>
      <c r="O818" s="2"/>
      <c r="S818" s="3"/>
      <c r="V818" s="4"/>
      <c r="W818" s="5"/>
    </row>
    <row r="819" hidden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2"/>
      <c r="O819" s="2"/>
      <c r="S819" s="3"/>
      <c r="V819" s="4"/>
      <c r="W819" s="5"/>
    </row>
    <row r="820" hidden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2"/>
      <c r="O820" s="2"/>
      <c r="S820" s="3"/>
      <c r="V820" s="4"/>
      <c r="W820" s="5"/>
    </row>
    <row r="821" hidden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2"/>
      <c r="O821" s="2"/>
      <c r="S821" s="3"/>
      <c r="V821" s="4"/>
      <c r="W821" s="5"/>
    </row>
    <row r="822" hidden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2"/>
      <c r="O822" s="2"/>
      <c r="S822" s="3"/>
      <c r="V822" s="4"/>
      <c r="W822" s="5"/>
    </row>
    <row r="823" hidden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2"/>
      <c r="O823" s="2"/>
      <c r="S823" s="3"/>
      <c r="V823" s="4"/>
      <c r="W823" s="5"/>
    </row>
    <row r="824" hidden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2"/>
      <c r="O824" s="2"/>
      <c r="S824" s="3"/>
      <c r="V824" s="4"/>
      <c r="W824" s="5"/>
    </row>
    <row r="825" hidden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2"/>
      <c r="O825" s="2"/>
      <c r="S825" s="3"/>
      <c r="V825" s="4"/>
      <c r="W825" s="5"/>
    </row>
    <row r="826" hidden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2"/>
      <c r="O826" s="2"/>
      <c r="S826" s="3"/>
      <c r="V826" s="4"/>
      <c r="W826" s="5"/>
    </row>
    <row r="827" hidden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2"/>
      <c r="O827" s="2"/>
      <c r="S827" s="3"/>
      <c r="V827" s="4"/>
      <c r="W827" s="5"/>
    </row>
    <row r="828" hidden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2"/>
      <c r="O828" s="2"/>
      <c r="S828" s="3"/>
      <c r="V828" s="4"/>
      <c r="W828" s="5"/>
    </row>
    <row r="829" hidden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2"/>
      <c r="O829" s="2"/>
      <c r="S829" s="3"/>
      <c r="V829" s="4"/>
      <c r="W829" s="5"/>
    </row>
    <row r="830" hidden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2"/>
      <c r="O830" s="2"/>
      <c r="S830" s="3"/>
      <c r="V830" s="4"/>
      <c r="W830" s="5"/>
    </row>
    <row r="831" hidden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2"/>
      <c r="O831" s="2"/>
      <c r="S831" s="3"/>
      <c r="V831" s="4"/>
      <c r="W831" s="5"/>
    </row>
    <row r="832" hidden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2"/>
      <c r="O832" s="2"/>
      <c r="S832" s="3"/>
      <c r="V832" s="4"/>
      <c r="W832" s="5"/>
    </row>
    <row r="833" hidden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2"/>
      <c r="O833" s="2"/>
      <c r="S833" s="3"/>
      <c r="V833" s="4"/>
      <c r="W833" s="5"/>
    </row>
    <row r="834" hidden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2"/>
      <c r="O834" s="2"/>
      <c r="S834" s="3"/>
      <c r="V834" s="4"/>
      <c r="W834" s="5"/>
    </row>
    <row r="835" hidden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2"/>
      <c r="O835" s="2"/>
      <c r="S835" s="3"/>
      <c r="V835" s="4"/>
      <c r="W835" s="5"/>
    </row>
    <row r="836" hidden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2"/>
      <c r="O836" s="2"/>
      <c r="S836" s="3"/>
      <c r="V836" s="4"/>
      <c r="W836" s="5"/>
    </row>
    <row r="837" hidden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2"/>
      <c r="O837" s="2"/>
      <c r="S837" s="3"/>
      <c r="V837" s="4"/>
      <c r="W837" s="5"/>
    </row>
    <row r="838" hidden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2"/>
      <c r="O838" s="2"/>
      <c r="S838" s="3"/>
      <c r="V838" s="4"/>
      <c r="W838" s="5"/>
    </row>
    <row r="839" hidden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2"/>
      <c r="O839" s="2"/>
      <c r="S839" s="3"/>
      <c r="V839" s="4"/>
      <c r="W839" s="5"/>
    </row>
    <row r="840" hidden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2"/>
      <c r="O840" s="2"/>
      <c r="S840" s="3"/>
      <c r="V840" s="4"/>
      <c r="W840" s="5"/>
    </row>
    <row r="841" hidden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2"/>
      <c r="O841" s="2"/>
      <c r="S841" s="3"/>
      <c r="V841" s="4"/>
      <c r="W841" s="5"/>
    </row>
    <row r="842" hidden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2"/>
      <c r="O842" s="2"/>
      <c r="S842" s="3"/>
      <c r="V842" s="4"/>
      <c r="W842" s="5"/>
    </row>
    <row r="843" hidden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2"/>
      <c r="O843" s="2"/>
      <c r="S843" s="3"/>
      <c r="V843" s="4"/>
      <c r="W843" s="5"/>
    </row>
    <row r="844" hidden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2"/>
      <c r="O844" s="2"/>
      <c r="S844" s="3"/>
      <c r="V844" s="4"/>
      <c r="W844" s="5"/>
    </row>
    <row r="845" hidden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2"/>
      <c r="O845" s="2"/>
      <c r="S845" s="3"/>
      <c r="V845" s="4"/>
      <c r="W845" s="5"/>
    </row>
    <row r="846" hidden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2"/>
      <c r="O846" s="2"/>
      <c r="S846" s="3"/>
      <c r="V846" s="4"/>
      <c r="W846" s="5"/>
    </row>
    <row r="847" hidden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2"/>
      <c r="O847" s="2"/>
      <c r="S847" s="3"/>
      <c r="V847" s="4"/>
      <c r="W847" s="5"/>
    </row>
    <row r="848" hidden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2"/>
      <c r="O848" s="2"/>
      <c r="S848" s="3"/>
      <c r="V848" s="4"/>
      <c r="W848" s="5"/>
    </row>
    <row r="849" hidden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2"/>
      <c r="O849" s="2"/>
      <c r="S849" s="3"/>
      <c r="V849" s="4"/>
      <c r="W849" s="5"/>
    </row>
    <row r="850" hidden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2"/>
      <c r="O850" s="2"/>
      <c r="S850" s="3"/>
      <c r="V850" s="4"/>
      <c r="W850" s="5"/>
    </row>
    <row r="851" hidden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2"/>
      <c r="O851" s="2"/>
      <c r="S851" s="3"/>
      <c r="V851" s="4"/>
      <c r="W851" s="5"/>
    </row>
    <row r="852" hidden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2"/>
      <c r="O852" s="2"/>
      <c r="S852" s="3"/>
      <c r="V852" s="4"/>
      <c r="W852" s="5"/>
    </row>
    <row r="853" hidden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2"/>
      <c r="O853" s="2"/>
      <c r="S853" s="3"/>
      <c r="V853" s="4"/>
      <c r="W853" s="5"/>
    </row>
    <row r="854" hidden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2"/>
      <c r="O854" s="2"/>
      <c r="S854" s="3"/>
      <c r="V854" s="4"/>
      <c r="W854" s="5"/>
    </row>
    <row r="855" hidden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2"/>
      <c r="O855" s="2"/>
      <c r="S855" s="3"/>
      <c r="V855" s="4"/>
      <c r="W855" s="5"/>
    </row>
    <row r="856" hidden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2"/>
      <c r="O856" s="2"/>
      <c r="S856" s="3"/>
      <c r="V856" s="4"/>
      <c r="W856" s="5"/>
    </row>
    <row r="857" hidden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2"/>
      <c r="O857" s="2"/>
      <c r="S857" s="3"/>
      <c r="V857" s="4"/>
      <c r="W857" s="5"/>
    </row>
    <row r="858" hidden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2"/>
      <c r="O858" s="2"/>
      <c r="S858" s="3"/>
      <c r="V858" s="4"/>
      <c r="W858" s="5"/>
    </row>
    <row r="859" hidden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2"/>
      <c r="O859" s="2"/>
      <c r="S859" s="3"/>
      <c r="V859" s="4"/>
      <c r="W859" s="5"/>
    </row>
    <row r="860" hidden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2"/>
      <c r="O860" s="2"/>
      <c r="S860" s="3"/>
      <c r="V860" s="4"/>
      <c r="W860" s="5"/>
    </row>
    <row r="861" hidden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2"/>
      <c r="O861" s="2"/>
      <c r="S861" s="3"/>
      <c r="V861" s="4"/>
      <c r="W861" s="5"/>
    </row>
    <row r="862" hidden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2"/>
      <c r="O862" s="2"/>
      <c r="S862" s="3"/>
      <c r="V862" s="4"/>
      <c r="W862" s="5"/>
    </row>
    <row r="863" hidden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2"/>
      <c r="O863" s="2"/>
      <c r="S863" s="3"/>
      <c r="V863" s="4"/>
      <c r="W863" s="5"/>
    </row>
    <row r="864" hidden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2"/>
      <c r="O864" s="2"/>
      <c r="S864" s="3"/>
      <c r="V864" s="4"/>
      <c r="W864" s="5"/>
    </row>
    <row r="865" hidden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2"/>
      <c r="O865" s="2"/>
      <c r="S865" s="3"/>
      <c r="V865" s="4"/>
      <c r="W865" s="5"/>
    </row>
    <row r="866" hidden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2"/>
      <c r="O866" s="2"/>
      <c r="S866" s="3"/>
      <c r="V866" s="4"/>
      <c r="W866" s="5"/>
    </row>
    <row r="867" hidden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2"/>
      <c r="O867" s="2"/>
      <c r="S867" s="3"/>
      <c r="V867" s="4"/>
      <c r="W867" s="5"/>
    </row>
    <row r="868" hidden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2"/>
      <c r="O868" s="2"/>
      <c r="S868" s="3"/>
      <c r="V868" s="4"/>
      <c r="W868" s="5"/>
    </row>
    <row r="869" hidden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2"/>
      <c r="O869" s="2"/>
      <c r="S869" s="3"/>
      <c r="V869" s="4"/>
      <c r="W869" s="5"/>
    </row>
    <row r="870" hidden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2"/>
      <c r="O870" s="2"/>
      <c r="S870" s="3"/>
      <c r="V870" s="4"/>
      <c r="W870" s="5"/>
    </row>
    <row r="871" hidden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2"/>
      <c r="O871" s="2"/>
      <c r="S871" s="3"/>
      <c r="V871" s="4"/>
      <c r="W871" s="5"/>
    </row>
    <row r="872" hidden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2"/>
      <c r="O872" s="2"/>
      <c r="S872" s="3"/>
      <c r="V872" s="4"/>
      <c r="W872" s="5"/>
    </row>
    <row r="873" hidden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2"/>
      <c r="O873" s="2"/>
      <c r="S873" s="3"/>
      <c r="V873" s="4"/>
      <c r="W873" s="5"/>
    </row>
    <row r="874" hidden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2"/>
      <c r="O874" s="2"/>
      <c r="S874" s="3"/>
      <c r="V874" s="4"/>
      <c r="W874" s="5"/>
    </row>
    <row r="875" hidden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2"/>
      <c r="O875" s="2"/>
      <c r="S875" s="3"/>
      <c r="V875" s="4"/>
      <c r="W875" s="5"/>
    </row>
    <row r="876" hidden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2"/>
      <c r="O876" s="2"/>
      <c r="S876" s="3"/>
      <c r="V876" s="4"/>
      <c r="W876" s="5"/>
    </row>
    <row r="877" hidden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2"/>
      <c r="O877" s="2"/>
      <c r="S877" s="3"/>
      <c r="V877" s="4"/>
      <c r="W877" s="5"/>
    </row>
    <row r="878" hidden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2"/>
      <c r="O878" s="2"/>
      <c r="S878" s="3"/>
      <c r="V878" s="4"/>
      <c r="W878" s="5"/>
    </row>
    <row r="879" hidden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2"/>
      <c r="O879" s="2"/>
      <c r="S879" s="3"/>
      <c r="V879" s="4"/>
      <c r="W879" s="5"/>
    </row>
    <row r="880" hidden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2"/>
      <c r="O880" s="2"/>
      <c r="S880" s="3"/>
      <c r="V880" s="4"/>
      <c r="W880" s="5"/>
    </row>
    <row r="881" hidden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2"/>
      <c r="O881" s="2"/>
      <c r="S881" s="3"/>
      <c r="V881" s="4"/>
      <c r="W881" s="5"/>
    </row>
    <row r="882" hidden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2"/>
      <c r="O882" s="2"/>
      <c r="S882" s="3"/>
      <c r="V882" s="4"/>
      <c r="W882" s="5"/>
    </row>
    <row r="883" hidden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2"/>
      <c r="O883" s="2"/>
      <c r="S883" s="3"/>
      <c r="V883" s="4"/>
      <c r="W883" s="5"/>
    </row>
    <row r="884" hidden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2"/>
      <c r="O884" s="2"/>
      <c r="S884" s="3"/>
      <c r="V884" s="4"/>
      <c r="W884" s="5"/>
    </row>
    <row r="885" hidden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2"/>
      <c r="O885" s="2"/>
      <c r="S885" s="3"/>
      <c r="V885" s="4"/>
      <c r="W885" s="5"/>
    </row>
    <row r="886" hidden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2"/>
      <c r="O886" s="2"/>
      <c r="S886" s="3"/>
      <c r="V886" s="4"/>
      <c r="W886" s="5"/>
    </row>
    <row r="887" hidden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2"/>
      <c r="O887" s="2"/>
      <c r="S887" s="3"/>
      <c r="V887" s="4"/>
      <c r="W887" s="5"/>
    </row>
    <row r="888" hidden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2"/>
      <c r="O888" s="2"/>
      <c r="S888" s="3"/>
      <c r="V888" s="4"/>
      <c r="W888" s="5"/>
    </row>
    <row r="889" hidden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2"/>
      <c r="O889" s="2"/>
      <c r="S889" s="3"/>
      <c r="V889" s="4"/>
      <c r="W889" s="5"/>
    </row>
    <row r="890" hidden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2"/>
      <c r="O890" s="2"/>
      <c r="S890" s="3"/>
      <c r="V890" s="4"/>
      <c r="W890" s="5"/>
    </row>
    <row r="891" hidden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2"/>
      <c r="O891" s="2"/>
      <c r="S891" s="3"/>
      <c r="V891" s="4"/>
      <c r="W891" s="5"/>
    </row>
    <row r="892" hidden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2"/>
      <c r="O892" s="2"/>
      <c r="S892" s="3"/>
      <c r="V892" s="4"/>
      <c r="W892" s="5"/>
    </row>
    <row r="893" hidden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2"/>
      <c r="O893" s="2"/>
      <c r="S893" s="3"/>
      <c r="V893" s="4"/>
      <c r="W893" s="5"/>
    </row>
    <row r="894" hidden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2"/>
      <c r="O894" s="2"/>
      <c r="S894" s="3"/>
      <c r="V894" s="4"/>
      <c r="W894" s="5"/>
    </row>
    <row r="895" hidden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2"/>
      <c r="O895" s="2"/>
      <c r="S895" s="3"/>
      <c r="V895" s="4"/>
      <c r="W895" s="5"/>
    </row>
    <row r="896" hidden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2"/>
      <c r="O896" s="2"/>
      <c r="S896" s="3"/>
      <c r="V896" s="4"/>
      <c r="W896" s="5"/>
    </row>
    <row r="897" hidden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2"/>
      <c r="O897" s="2"/>
      <c r="S897" s="3"/>
      <c r="V897" s="4"/>
      <c r="W897" s="5"/>
    </row>
    <row r="898" hidden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2"/>
      <c r="O898" s="2"/>
      <c r="S898" s="3"/>
      <c r="V898" s="4"/>
      <c r="W898" s="5"/>
    </row>
    <row r="899" hidden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2"/>
      <c r="O899" s="2"/>
      <c r="S899" s="3"/>
      <c r="V899" s="4"/>
      <c r="W899" s="5"/>
    </row>
    <row r="900" hidden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2"/>
      <c r="O900" s="2"/>
      <c r="S900" s="3"/>
      <c r="V900" s="4"/>
      <c r="W900" s="5"/>
    </row>
    <row r="901" hidden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2"/>
      <c r="O901" s="2"/>
      <c r="S901" s="3"/>
      <c r="V901" s="4"/>
      <c r="W901" s="5"/>
    </row>
    <row r="902" hidden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2"/>
      <c r="O902" s="2"/>
      <c r="S902" s="3"/>
      <c r="V902" s="4"/>
      <c r="W902" s="5"/>
    </row>
    <row r="903" hidden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2"/>
      <c r="O903" s="2"/>
      <c r="S903" s="3"/>
      <c r="V903" s="4"/>
      <c r="W903" s="5"/>
    </row>
    <row r="904" hidden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2"/>
      <c r="O904" s="2"/>
      <c r="S904" s="3"/>
      <c r="V904" s="4"/>
      <c r="W904" s="5"/>
    </row>
    <row r="905" hidden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2"/>
      <c r="O905" s="2"/>
      <c r="S905" s="3"/>
      <c r="V905" s="4"/>
      <c r="W905" s="5"/>
    </row>
    <row r="906" hidden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2"/>
      <c r="O906" s="2"/>
      <c r="S906" s="3"/>
      <c r="V906" s="4"/>
      <c r="W906" s="5"/>
    </row>
    <row r="907" hidden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2"/>
      <c r="O907" s="2"/>
      <c r="S907" s="3"/>
      <c r="V907" s="4"/>
      <c r="W907" s="5"/>
    </row>
    <row r="908" hidden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2"/>
      <c r="O908" s="2"/>
      <c r="S908" s="3"/>
      <c r="V908" s="4"/>
      <c r="W908" s="5"/>
    </row>
    <row r="909" hidden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2"/>
      <c r="O909" s="2"/>
      <c r="S909" s="3"/>
      <c r="V909" s="4"/>
      <c r="W909" s="5"/>
    </row>
    <row r="910" hidden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2"/>
      <c r="O910" s="2"/>
      <c r="S910" s="3"/>
      <c r="V910" s="4"/>
      <c r="W910" s="5"/>
    </row>
    <row r="911" hidden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2"/>
      <c r="O911" s="2"/>
      <c r="S911" s="3"/>
      <c r="V911" s="4"/>
      <c r="W911" s="5"/>
    </row>
    <row r="912" hidden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2"/>
      <c r="O912" s="2"/>
      <c r="S912" s="3"/>
      <c r="V912" s="4"/>
      <c r="W912" s="5"/>
    </row>
    <row r="913" hidden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2"/>
      <c r="O913" s="2"/>
      <c r="S913" s="3"/>
      <c r="V913" s="4"/>
      <c r="W913" s="5"/>
    </row>
    <row r="914" hidden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2"/>
      <c r="O914" s="2"/>
      <c r="S914" s="3"/>
      <c r="V914" s="4"/>
      <c r="W914" s="5"/>
    </row>
    <row r="915" hidden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2"/>
      <c r="O915" s="2"/>
      <c r="S915" s="3"/>
      <c r="V915" s="4"/>
      <c r="W915" s="5"/>
    </row>
    <row r="916" hidden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2"/>
      <c r="O916" s="2"/>
      <c r="S916" s="3"/>
      <c r="V916" s="4"/>
      <c r="W916" s="5"/>
    </row>
    <row r="917" hidden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2"/>
      <c r="O917" s="2"/>
      <c r="S917" s="3"/>
      <c r="V917" s="4"/>
      <c r="W917" s="5"/>
    </row>
    <row r="918" hidden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2"/>
      <c r="O918" s="2"/>
      <c r="S918" s="3"/>
      <c r="V918" s="4"/>
      <c r="W918" s="5"/>
    </row>
    <row r="919" hidden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2"/>
      <c r="O919" s="2"/>
      <c r="S919" s="3"/>
      <c r="V919" s="4"/>
      <c r="W919" s="5"/>
    </row>
    <row r="920" hidden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2"/>
      <c r="O920" s="2"/>
      <c r="S920" s="3"/>
      <c r="V920" s="4"/>
      <c r="W920" s="5"/>
    </row>
    <row r="921" hidden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2"/>
      <c r="O921" s="2"/>
      <c r="S921" s="3"/>
      <c r="V921" s="4"/>
      <c r="W921" s="5"/>
    </row>
    <row r="922" hidden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2"/>
      <c r="O922" s="2"/>
      <c r="S922" s="3"/>
      <c r="V922" s="4"/>
      <c r="W922" s="5"/>
    </row>
    <row r="923" hidden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2"/>
      <c r="O923" s="2"/>
      <c r="S923" s="3"/>
      <c r="V923" s="4"/>
      <c r="W923" s="5"/>
    </row>
    <row r="924" hidden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2"/>
      <c r="O924" s="2"/>
      <c r="S924" s="3"/>
      <c r="V924" s="4"/>
      <c r="W924" s="5"/>
    </row>
    <row r="925" hidden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2"/>
      <c r="O925" s="2"/>
      <c r="S925" s="3"/>
      <c r="V925" s="4"/>
      <c r="W925" s="5"/>
    </row>
    <row r="926" hidden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2"/>
      <c r="O926" s="2"/>
      <c r="S926" s="3"/>
      <c r="V926" s="4"/>
      <c r="W926" s="5"/>
    </row>
    <row r="927" hidden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2"/>
      <c r="O927" s="2"/>
      <c r="S927" s="3"/>
      <c r="V927" s="4"/>
      <c r="W927" s="5"/>
    </row>
    <row r="928" hidden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2"/>
      <c r="O928" s="2"/>
      <c r="S928" s="3"/>
      <c r="V928" s="4"/>
      <c r="W928" s="5"/>
    </row>
    <row r="929" hidden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2"/>
      <c r="O929" s="2"/>
      <c r="S929" s="3"/>
      <c r="V929" s="4"/>
      <c r="W929" s="5"/>
    </row>
    <row r="930" hidden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2"/>
      <c r="O930" s="2"/>
      <c r="S930" s="3"/>
      <c r="V930" s="4"/>
      <c r="W930" s="5"/>
    </row>
    <row r="931" hidden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2"/>
      <c r="O931" s="2"/>
      <c r="S931" s="3"/>
      <c r="V931" s="4"/>
      <c r="W931" s="5"/>
    </row>
    <row r="932" hidden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2"/>
      <c r="O932" s="2"/>
      <c r="S932" s="3"/>
      <c r="V932" s="4"/>
      <c r="W932" s="5"/>
    </row>
    <row r="933" hidden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2"/>
      <c r="O933" s="2"/>
      <c r="S933" s="3"/>
      <c r="V933" s="4"/>
      <c r="W933" s="5"/>
    </row>
    <row r="934" hidden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2"/>
      <c r="O934" s="2"/>
      <c r="S934" s="3"/>
      <c r="V934" s="4"/>
      <c r="W934" s="5"/>
    </row>
    <row r="935" hidden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2"/>
      <c r="O935" s="2"/>
      <c r="S935" s="3"/>
      <c r="V935" s="4"/>
      <c r="W935" s="5"/>
    </row>
    <row r="936" hidden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2"/>
      <c r="O936" s="2"/>
      <c r="S936" s="3"/>
      <c r="V936" s="4"/>
      <c r="W936" s="5"/>
    </row>
    <row r="937" hidden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2"/>
      <c r="O937" s="2"/>
      <c r="S937" s="3"/>
      <c r="V937" s="4"/>
      <c r="W937" s="5"/>
    </row>
    <row r="938" hidden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2"/>
      <c r="O938" s="2"/>
      <c r="S938" s="3"/>
      <c r="V938" s="4"/>
      <c r="W938" s="5"/>
    </row>
    <row r="939" hidden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2"/>
      <c r="O939" s="2"/>
      <c r="S939" s="3"/>
      <c r="V939" s="4"/>
      <c r="W939" s="5"/>
    </row>
    <row r="940" hidden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2"/>
      <c r="O940" s="2"/>
      <c r="S940" s="3"/>
      <c r="V940" s="4"/>
      <c r="W940" s="5"/>
    </row>
    <row r="941" hidden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2"/>
      <c r="O941" s="2"/>
      <c r="S941" s="3"/>
      <c r="V941" s="4"/>
      <c r="W941" s="5"/>
    </row>
    <row r="942" hidden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2"/>
      <c r="O942" s="2"/>
      <c r="S942" s="3"/>
      <c r="V942" s="4"/>
      <c r="W942" s="5"/>
    </row>
    <row r="943" hidden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2"/>
      <c r="O943" s="2"/>
      <c r="S943" s="3"/>
      <c r="V943" s="4"/>
      <c r="W943" s="5"/>
    </row>
    <row r="944" hidden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2"/>
      <c r="O944" s="2"/>
      <c r="S944" s="3"/>
      <c r="V944" s="4"/>
      <c r="W944" s="5"/>
    </row>
    <row r="945" hidden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2"/>
      <c r="O945" s="2"/>
      <c r="S945" s="3"/>
      <c r="V945" s="4"/>
      <c r="W945" s="5"/>
    </row>
    <row r="946" hidden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2"/>
      <c r="O946" s="2"/>
      <c r="S946" s="3"/>
      <c r="V946" s="4"/>
      <c r="W946" s="5"/>
    </row>
    <row r="947" hidden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2"/>
      <c r="O947" s="2"/>
      <c r="S947" s="3"/>
      <c r="V947" s="4"/>
      <c r="W947" s="5"/>
    </row>
    <row r="948" hidden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2"/>
      <c r="O948" s="2"/>
      <c r="S948" s="3"/>
      <c r="V948" s="4"/>
      <c r="W948" s="5"/>
    </row>
    <row r="949" hidden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2"/>
      <c r="O949" s="2"/>
      <c r="S949" s="3"/>
      <c r="V949" s="4"/>
      <c r="W949" s="5"/>
    </row>
    <row r="950" hidden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2"/>
      <c r="O950" s="2"/>
      <c r="S950" s="3"/>
      <c r="V950" s="4"/>
      <c r="W950" s="5"/>
    </row>
    <row r="951" hidden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2"/>
      <c r="O951" s="2"/>
      <c r="S951" s="3"/>
      <c r="V951" s="4"/>
      <c r="W951" s="5"/>
    </row>
    <row r="952" hidden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2"/>
      <c r="O952" s="2"/>
      <c r="S952" s="3"/>
      <c r="V952" s="4"/>
      <c r="W952" s="5"/>
    </row>
    <row r="953" hidden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2"/>
      <c r="O953" s="2"/>
      <c r="S953" s="3"/>
      <c r="V953" s="4"/>
      <c r="W953" s="5"/>
    </row>
    <row r="954" hidden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2"/>
      <c r="O954" s="2"/>
      <c r="S954" s="3"/>
      <c r="V954" s="4"/>
      <c r="W954" s="5"/>
    </row>
    <row r="955" hidden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2"/>
      <c r="O955" s="2"/>
      <c r="S955" s="3"/>
      <c r="V955" s="4"/>
      <c r="W955" s="5"/>
    </row>
    <row r="956" hidden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2"/>
      <c r="O956" s="2"/>
      <c r="S956" s="3"/>
      <c r="V956" s="4"/>
      <c r="W956" s="5"/>
    </row>
    <row r="957" hidden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2"/>
      <c r="O957" s="2"/>
      <c r="S957" s="3"/>
      <c r="V957" s="4"/>
      <c r="W957" s="5"/>
    </row>
    <row r="958" hidden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2"/>
      <c r="O958" s="2"/>
      <c r="S958" s="3"/>
      <c r="V958" s="4"/>
      <c r="W958" s="5"/>
    </row>
    <row r="959" hidden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2"/>
      <c r="O959" s="2"/>
      <c r="S959" s="3"/>
      <c r="V959" s="4"/>
      <c r="W959" s="5"/>
    </row>
    <row r="960" hidden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2"/>
      <c r="O960" s="2"/>
      <c r="S960" s="3"/>
      <c r="V960" s="4"/>
      <c r="W960" s="5"/>
    </row>
    <row r="961" hidden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2"/>
      <c r="O961" s="2"/>
      <c r="S961" s="3"/>
      <c r="V961" s="4"/>
      <c r="W961" s="5"/>
    </row>
    <row r="962" hidden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2"/>
      <c r="O962" s="2"/>
      <c r="S962" s="3"/>
      <c r="V962" s="4"/>
      <c r="W962" s="5"/>
    </row>
    <row r="963" hidden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2"/>
      <c r="O963" s="2"/>
      <c r="S963" s="3"/>
      <c r="V963" s="4"/>
      <c r="W963" s="5"/>
    </row>
    <row r="964" hidden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2"/>
      <c r="O964" s="2"/>
      <c r="S964" s="3"/>
      <c r="V964" s="4"/>
      <c r="W964" s="5"/>
    </row>
    <row r="965" hidden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2"/>
      <c r="O965" s="2"/>
      <c r="S965" s="3"/>
      <c r="V965" s="4"/>
      <c r="W965" s="5"/>
    </row>
    <row r="966" hidden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2"/>
      <c r="O966" s="2"/>
      <c r="S966" s="3"/>
      <c r="V966" s="4"/>
      <c r="W966" s="5"/>
    </row>
    <row r="967" hidden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2"/>
      <c r="O967" s="2"/>
      <c r="S967" s="3"/>
      <c r="V967" s="4"/>
      <c r="W967" s="5"/>
    </row>
    <row r="968" hidden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2"/>
      <c r="O968" s="2"/>
      <c r="S968" s="3"/>
      <c r="V968" s="4"/>
      <c r="W968" s="5"/>
    </row>
    <row r="969" hidden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2"/>
      <c r="O969" s="2"/>
      <c r="S969" s="3"/>
      <c r="V969" s="4"/>
      <c r="W969" s="5"/>
    </row>
    <row r="970" hidden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2"/>
      <c r="O970" s="2"/>
      <c r="S970" s="3"/>
      <c r="V970" s="4"/>
      <c r="W970" s="5"/>
    </row>
    <row r="971" hidden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2"/>
      <c r="O971" s="2"/>
      <c r="S971" s="3"/>
      <c r="V971" s="4"/>
      <c r="W971" s="5"/>
    </row>
    <row r="972" hidden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2"/>
      <c r="O972" s="2"/>
      <c r="S972" s="3"/>
      <c r="V972" s="4"/>
      <c r="W972" s="5"/>
    </row>
    <row r="973" hidden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2"/>
      <c r="O973" s="2"/>
      <c r="S973" s="3"/>
      <c r="V973" s="4"/>
      <c r="W973" s="5"/>
    </row>
    <row r="974" hidden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2"/>
      <c r="O974" s="2"/>
      <c r="S974" s="3"/>
      <c r="V974" s="4"/>
      <c r="W974" s="5"/>
    </row>
    <row r="975" hidden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2"/>
      <c r="O975" s="2"/>
      <c r="S975" s="3"/>
      <c r="V975" s="4"/>
      <c r="W975" s="5"/>
    </row>
    <row r="976" hidden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2"/>
      <c r="O976" s="2"/>
      <c r="S976" s="3"/>
      <c r="V976" s="4"/>
      <c r="W976" s="5"/>
    </row>
    <row r="977" hidden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2"/>
      <c r="O977" s="2"/>
      <c r="S977" s="3"/>
      <c r="V977" s="4"/>
      <c r="W977" s="5"/>
    </row>
    <row r="978" hidden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2"/>
      <c r="O978" s="2"/>
      <c r="S978" s="3"/>
      <c r="V978" s="4"/>
      <c r="W978" s="5"/>
    </row>
    <row r="979" hidden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2"/>
      <c r="O979" s="2"/>
      <c r="S979" s="3"/>
      <c r="V979" s="4"/>
      <c r="W979" s="5"/>
    </row>
    <row r="980" hidden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2"/>
      <c r="O980" s="2"/>
      <c r="S980" s="3"/>
      <c r="V980" s="4"/>
      <c r="W980" s="5"/>
    </row>
    <row r="981" hidden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2"/>
      <c r="O981" s="2"/>
      <c r="S981" s="3"/>
      <c r="V981" s="4"/>
      <c r="W981" s="5"/>
    </row>
    <row r="982" hidden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2"/>
      <c r="O982" s="2"/>
      <c r="S982" s="3"/>
      <c r="V982" s="4"/>
      <c r="W982" s="5"/>
    </row>
    <row r="983" hidden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2"/>
      <c r="O983" s="2"/>
      <c r="S983" s="3"/>
      <c r="V983" s="4"/>
      <c r="W983" s="5"/>
    </row>
    <row r="984" hidden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2"/>
      <c r="O984" s="2"/>
      <c r="S984" s="3"/>
      <c r="V984" s="4"/>
      <c r="W984" s="5"/>
    </row>
    <row r="985" hidden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2"/>
      <c r="O985" s="2"/>
      <c r="S985" s="3"/>
      <c r="V985" s="4"/>
      <c r="W985" s="5"/>
    </row>
    <row r="986" hidden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2"/>
      <c r="O986" s="2"/>
      <c r="S986" s="3"/>
      <c r="V986" s="4"/>
      <c r="W986" s="5"/>
    </row>
    <row r="987" hidden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2"/>
      <c r="O987" s="2"/>
      <c r="S987" s="3"/>
      <c r="V987" s="4"/>
      <c r="W987" s="5"/>
    </row>
    <row r="988" hidden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2"/>
      <c r="O988" s="2"/>
      <c r="S988" s="3"/>
      <c r="V988" s="4"/>
      <c r="W988" s="5"/>
    </row>
    <row r="989" hidden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2"/>
      <c r="O989" s="2"/>
      <c r="S989" s="3"/>
      <c r="V989" s="4"/>
      <c r="W989" s="5"/>
    </row>
    <row r="990" hidden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2"/>
      <c r="O990" s="2"/>
      <c r="S990" s="3"/>
      <c r="V990" s="4"/>
      <c r="W990" s="5"/>
    </row>
    <row r="991" hidden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2"/>
      <c r="O991" s="2"/>
      <c r="S991" s="3"/>
      <c r="V991" s="4"/>
      <c r="W991" s="5"/>
    </row>
    <row r="992" hidden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2"/>
      <c r="O992" s="2"/>
      <c r="S992" s="3"/>
      <c r="V992" s="4"/>
      <c r="W992" s="5"/>
    </row>
    <row r="993" hidden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2"/>
      <c r="O993" s="2"/>
      <c r="S993" s="3"/>
      <c r="V993" s="4"/>
      <c r="W993" s="5"/>
    </row>
    <row r="994" hidden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2"/>
      <c r="O994" s="2"/>
      <c r="S994" s="3"/>
      <c r="V994" s="4"/>
      <c r="W994" s="5"/>
    </row>
    <row r="995" hidden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2"/>
      <c r="O995" s="2"/>
      <c r="S995" s="3"/>
      <c r="V995" s="4"/>
      <c r="W995" s="5"/>
    </row>
    <row r="996" hidden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2"/>
      <c r="O996" s="2"/>
      <c r="S996" s="3"/>
      <c r="V996" s="4"/>
      <c r="W996" s="5"/>
    </row>
    <row r="997" hidden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2"/>
      <c r="O997" s="2"/>
      <c r="S997" s="3"/>
      <c r="V997" s="4"/>
      <c r="W997" s="5"/>
    </row>
    <row r="998" hidden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2"/>
      <c r="O998" s="2"/>
      <c r="S998" s="3"/>
      <c r="V998" s="4"/>
      <c r="W998" s="5"/>
    </row>
    <row r="999" hidden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2"/>
      <c r="O999" s="2"/>
      <c r="S999" s="3"/>
      <c r="V999" s="4"/>
      <c r="W999" s="5"/>
    </row>
    <row r="1000" hidden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2"/>
      <c r="O1000" s="2"/>
      <c r="S1000" s="3"/>
      <c r="V1000" s="4"/>
      <c r="W1000" s="5"/>
    </row>
    <row r="1001" hidden="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2"/>
      <c r="O1001" s="2"/>
      <c r="S1001" s="3"/>
      <c r="V1001" s="4"/>
      <c r="W1001" s="5"/>
    </row>
    <row r="1002" hidden="1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2"/>
      <c r="O1002" s="2"/>
      <c r="S1002" s="3"/>
      <c r="V1002" s="4"/>
      <c r="W1002" s="5"/>
    </row>
    <row r="1003" hidden="1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2"/>
      <c r="O1003" s="2"/>
      <c r="S1003" s="3"/>
      <c r="V1003" s="4"/>
      <c r="W1003" s="5"/>
    </row>
    <row r="1004" hidden="1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2"/>
      <c r="O1004" s="2"/>
      <c r="S1004" s="3"/>
      <c r="V1004" s="4"/>
      <c r="W1004" s="5"/>
    </row>
    <row r="1005" hidden="1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2"/>
      <c r="O1005" s="2"/>
      <c r="S1005" s="3"/>
      <c r="V1005" s="4"/>
      <c r="W1005" s="5"/>
    </row>
    <row r="1006" hidden="1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2"/>
      <c r="O1006" s="2"/>
      <c r="S1006" s="3"/>
      <c r="V1006" s="4"/>
      <c r="W1006" s="5"/>
    </row>
    <row r="1007" hidden="1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2"/>
      <c r="O1007" s="2"/>
      <c r="S1007" s="3"/>
      <c r="V1007" s="4"/>
      <c r="W1007" s="5"/>
    </row>
    <row r="1008" hidden="1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2"/>
      <c r="O1008" s="2"/>
      <c r="S1008" s="3"/>
      <c r="V1008" s="4"/>
      <c r="W1008" s="5"/>
    </row>
    <row r="1009" hidden="1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2"/>
      <c r="O1009" s="2"/>
      <c r="S1009" s="3"/>
      <c r="V1009" s="4"/>
      <c r="W1009" s="5"/>
    </row>
    <row r="1010" hidden="1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2"/>
      <c r="O1010" s="2"/>
      <c r="S1010" s="3"/>
      <c r="V1010" s="4"/>
      <c r="W1010" s="5"/>
    </row>
    <row r="1011" hidden="1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2"/>
      <c r="O1011" s="2"/>
      <c r="S1011" s="3"/>
      <c r="V1011" s="4"/>
      <c r="W1011" s="5"/>
    </row>
    <row r="1012" hidden="1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2"/>
      <c r="O1012" s="2"/>
      <c r="S1012" s="3"/>
      <c r="V1012" s="4"/>
      <c r="W1012" s="5"/>
    </row>
    <row r="1013" hidden="1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2"/>
      <c r="O1013" s="2"/>
      <c r="S1013" s="3"/>
      <c r="V1013" s="4"/>
      <c r="W1013" s="5"/>
    </row>
    <row r="1014" hidden="1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2"/>
      <c r="O1014" s="2"/>
      <c r="S1014" s="3"/>
      <c r="V1014" s="4"/>
      <c r="W1014" s="5"/>
    </row>
    <row r="1015" hidden="1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2"/>
      <c r="O1015" s="2"/>
      <c r="S1015" s="3"/>
      <c r="V1015" s="4"/>
      <c r="W1015" s="5"/>
    </row>
    <row r="1016" hidden="1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2"/>
      <c r="O1016" s="2"/>
      <c r="S1016" s="3"/>
      <c r="V1016" s="4"/>
      <c r="W1016" s="5"/>
    </row>
    <row r="1017" hidden="1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2"/>
      <c r="O1017" s="2"/>
      <c r="S1017" s="3"/>
      <c r="V1017" s="4"/>
      <c r="W1017" s="5"/>
    </row>
    <row r="1018" hidden="1">
      <c r="A1018" s="1"/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2"/>
      <c r="O1018" s="2"/>
      <c r="S1018" s="3"/>
      <c r="V1018" s="4"/>
      <c r="W1018" s="5"/>
    </row>
    <row r="1019" ht="15.0" hidden="1" customHeight="1">
      <c r="A1019" s="1"/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2"/>
      <c r="O1019" s="2"/>
      <c r="S1019" s="3"/>
      <c r="V1019" s="4"/>
      <c r="W1019" s="5"/>
    </row>
    <row r="1020">
      <c r="A1020" s="1"/>
      <c r="B1020" s="1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2"/>
      <c r="O1020" s="2"/>
      <c r="S1020" s="3"/>
      <c r="V1020" s="4"/>
      <c r="W1020" s="5"/>
    </row>
    <row r="1021" ht="29.25" customHeight="1">
      <c r="A1021" s="1"/>
      <c r="B1021" s="1"/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2"/>
      <c r="O1021" s="2"/>
      <c r="S1021" s="3"/>
      <c r="V1021" s="4"/>
      <c r="W1021" s="5"/>
    </row>
    <row r="1022" ht="15.0" customHeight="1">
      <c r="A1022" s="1"/>
      <c r="B1022" s="1"/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2"/>
      <c r="O1022" s="2"/>
      <c r="S1022" s="3"/>
      <c r="V1022" s="4"/>
      <c r="W1022" s="5"/>
    </row>
    <row r="1023" ht="26.25" customHeight="1">
      <c r="A1023" s="1"/>
      <c r="B1023" s="1"/>
      <c r="C1023" s="1"/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2"/>
      <c r="O1023" s="2"/>
      <c r="S1023" s="3"/>
      <c r="V1023" s="4"/>
      <c r="W1023" s="5"/>
    </row>
    <row r="1024" ht="15.0" customHeight="1">
      <c r="A1024" s="1"/>
      <c r="B1024" s="1"/>
      <c r="C1024" s="1"/>
      <c r="D1024" s="1"/>
      <c r="E1024" s="1"/>
      <c r="F1024" s="1"/>
      <c r="G1024" s="1"/>
      <c r="H1024" s="1"/>
      <c r="I1024" s="1"/>
      <c r="J1024" s="1"/>
      <c r="K1024" s="1"/>
      <c r="L1024" s="1"/>
      <c r="M1024" s="1"/>
      <c r="N1024" s="2"/>
      <c r="O1024" s="2"/>
      <c r="S1024" s="3"/>
      <c r="V1024" s="4"/>
      <c r="W1024" s="5"/>
    </row>
    <row r="1025" ht="15.0" customHeight="1">
      <c r="A1025" s="1"/>
      <c r="B1025" s="1"/>
      <c r="C1025" s="1"/>
      <c r="D1025" s="1"/>
      <c r="E1025" s="1"/>
      <c r="F1025" s="1"/>
      <c r="G1025" s="1"/>
      <c r="H1025" s="1"/>
      <c r="I1025" s="1"/>
      <c r="J1025" s="1"/>
      <c r="K1025" s="1"/>
      <c r="L1025" s="1"/>
      <c r="M1025" s="1"/>
      <c r="N1025" s="2"/>
      <c r="O1025" s="2"/>
      <c r="S1025" s="3"/>
      <c r="V1025" s="4"/>
      <c r="W1025" s="5"/>
    </row>
    <row r="1026" ht="15.0" customHeight="1">
      <c r="A1026" s="1"/>
      <c r="B1026" s="1"/>
      <c r="C1026" s="1"/>
      <c r="D1026" s="1"/>
      <c r="E1026" s="1"/>
      <c r="F1026" s="1"/>
      <c r="G1026" s="1"/>
      <c r="H1026" s="1"/>
      <c r="I1026" s="1"/>
      <c r="J1026" s="1"/>
      <c r="K1026" s="1"/>
      <c r="L1026" s="1"/>
      <c r="M1026" s="1"/>
      <c r="N1026" s="2"/>
      <c r="O1026" s="2"/>
      <c r="S1026" s="3"/>
      <c r="V1026" s="4"/>
      <c r="W1026" s="5"/>
    </row>
    <row r="1027" ht="15.0" customHeight="1">
      <c r="A1027" s="1"/>
      <c r="B1027" s="1"/>
      <c r="C1027" s="1"/>
      <c r="D1027" s="1"/>
      <c r="E1027" s="1"/>
      <c r="F1027" s="1"/>
      <c r="G1027" s="1"/>
      <c r="H1027" s="1"/>
      <c r="I1027" s="1"/>
      <c r="J1027" s="1"/>
      <c r="K1027" s="1"/>
      <c r="L1027" s="1"/>
      <c r="M1027" s="1"/>
      <c r="N1027" s="2"/>
      <c r="O1027" s="2"/>
      <c r="S1027" s="3"/>
      <c r="V1027" s="4"/>
      <c r="W1027" s="5"/>
    </row>
    <row r="1028" ht="15.0" customHeight="1">
      <c r="A1028" s="1"/>
      <c r="B1028" s="1"/>
      <c r="C1028" s="1"/>
      <c r="D1028" s="1"/>
      <c r="E1028" s="1"/>
      <c r="F1028" s="1"/>
      <c r="G1028" s="1"/>
      <c r="H1028" s="1"/>
      <c r="I1028" s="1"/>
      <c r="J1028" s="1"/>
      <c r="K1028" s="1"/>
      <c r="L1028" s="1"/>
      <c r="M1028" s="1"/>
      <c r="N1028" s="2"/>
      <c r="O1028" s="2"/>
      <c r="S1028" s="3"/>
      <c r="V1028" s="4"/>
      <c r="W1028" s="5"/>
    </row>
    <row r="1029" ht="15.0" customHeight="1">
      <c r="A1029" s="1"/>
      <c r="B1029" s="1"/>
      <c r="C1029" s="1"/>
      <c r="D1029" s="1"/>
      <c r="E1029" s="1"/>
      <c r="F1029" s="1"/>
      <c r="G1029" s="1"/>
      <c r="H1029" s="1"/>
      <c r="I1029" s="1"/>
      <c r="J1029" s="1"/>
      <c r="K1029" s="1"/>
      <c r="L1029" s="1"/>
      <c r="M1029" s="1"/>
      <c r="N1029" s="2"/>
      <c r="O1029" s="2"/>
      <c r="S1029" s="3"/>
      <c r="V1029" s="4"/>
      <c r="W1029" s="5"/>
    </row>
    <row r="1030" ht="15.0" customHeight="1">
      <c r="A1030" s="1"/>
      <c r="B1030" s="1"/>
      <c r="C1030" s="1"/>
      <c r="D1030" s="1"/>
      <c r="E1030" s="1"/>
      <c r="F1030" s="1"/>
      <c r="G1030" s="1"/>
      <c r="H1030" s="1"/>
      <c r="I1030" s="1"/>
      <c r="J1030" s="1"/>
      <c r="K1030" s="1"/>
      <c r="L1030" s="1"/>
      <c r="M1030" s="1"/>
      <c r="N1030" s="2"/>
      <c r="O1030" s="2"/>
      <c r="S1030" s="3"/>
      <c r="V1030" s="4"/>
      <c r="W1030" s="5"/>
    </row>
    <row r="1031" ht="15.0" customHeight="1">
      <c r="A1031" s="1"/>
      <c r="B1031" s="1"/>
      <c r="C1031" s="1"/>
      <c r="D1031" s="1"/>
      <c r="E1031" s="1"/>
      <c r="F1031" s="1"/>
      <c r="G1031" s="1"/>
      <c r="H1031" s="1"/>
      <c r="I1031" s="1"/>
      <c r="J1031" s="1"/>
      <c r="K1031" s="1"/>
      <c r="L1031" s="1"/>
      <c r="M1031" s="1"/>
      <c r="N1031" s="2"/>
      <c r="O1031" s="2"/>
      <c r="S1031" s="3"/>
      <c r="V1031" s="4"/>
      <c r="W1031" s="5"/>
    </row>
    <row r="1032" ht="15.0" customHeight="1">
      <c r="A1032" s="1"/>
      <c r="B1032" s="1"/>
      <c r="C1032" s="1"/>
      <c r="D1032" s="1"/>
      <c r="E1032" s="1"/>
      <c r="F1032" s="1"/>
      <c r="G1032" s="1"/>
      <c r="H1032" s="1"/>
      <c r="I1032" s="1"/>
      <c r="J1032" s="1"/>
      <c r="K1032" s="1"/>
      <c r="L1032" s="1"/>
      <c r="M1032" s="1"/>
      <c r="N1032" s="2"/>
      <c r="O1032" s="2"/>
      <c r="S1032" s="3"/>
      <c r="V1032" s="4"/>
      <c r="W1032" s="5"/>
    </row>
    <row r="1033" ht="15.0" customHeight="1">
      <c r="A1033" s="1"/>
      <c r="B1033" s="1"/>
      <c r="C1033" s="1"/>
      <c r="D1033" s="1"/>
      <c r="E1033" s="1"/>
      <c r="F1033" s="1"/>
      <c r="G1033" s="1"/>
      <c r="H1033" s="1"/>
      <c r="I1033" s="1"/>
      <c r="J1033" s="1"/>
      <c r="K1033" s="1"/>
      <c r="L1033" s="1"/>
      <c r="M1033" s="1"/>
      <c r="N1033" s="2"/>
      <c r="O1033" s="2"/>
      <c r="S1033" s="3"/>
      <c r="V1033" s="4"/>
      <c r="W1033" s="5"/>
    </row>
    <row r="1034" ht="15.0" customHeight="1">
      <c r="A1034" s="1"/>
      <c r="B1034" s="1"/>
      <c r="C1034" s="1"/>
      <c r="D1034" s="1"/>
      <c r="E1034" s="1"/>
      <c r="F1034" s="1"/>
      <c r="G1034" s="1"/>
      <c r="H1034" s="1"/>
      <c r="I1034" s="1"/>
      <c r="J1034" s="1"/>
      <c r="K1034" s="1"/>
      <c r="L1034" s="1"/>
      <c r="M1034" s="1"/>
      <c r="N1034" s="2"/>
      <c r="O1034" s="2"/>
      <c r="S1034" s="3"/>
      <c r="V1034" s="4"/>
      <c r="W1034" s="5"/>
    </row>
    <row r="1035" ht="15.0" customHeight="1">
      <c r="A1035" s="1"/>
      <c r="B1035" s="1"/>
      <c r="C1035" s="1"/>
      <c r="D1035" s="1"/>
      <c r="E1035" s="1"/>
      <c r="F1035" s="1"/>
      <c r="G1035" s="1"/>
      <c r="H1035" s="1"/>
      <c r="I1035" s="1"/>
      <c r="J1035" s="1"/>
      <c r="K1035" s="1"/>
      <c r="L1035" s="1"/>
      <c r="M1035" s="1"/>
      <c r="N1035" s="2"/>
      <c r="O1035" s="2"/>
      <c r="S1035" s="3"/>
      <c r="V1035" s="4"/>
      <c r="W1035" s="5"/>
    </row>
    <row r="1036" ht="15.0" customHeight="1">
      <c r="A1036" s="1"/>
      <c r="B1036" s="1"/>
      <c r="C1036" s="1"/>
      <c r="D1036" s="1"/>
      <c r="E1036" s="1"/>
      <c r="F1036" s="1"/>
      <c r="G1036" s="1"/>
      <c r="H1036" s="1"/>
      <c r="I1036" s="1"/>
      <c r="J1036" s="1"/>
      <c r="K1036" s="1"/>
      <c r="L1036" s="1"/>
      <c r="M1036" s="1"/>
      <c r="N1036" s="2"/>
      <c r="O1036" s="2"/>
      <c r="S1036" s="3"/>
      <c r="V1036" s="4"/>
      <c r="W1036" s="5"/>
    </row>
    <row r="1037" ht="15.0" customHeight="1">
      <c r="A1037" s="1"/>
      <c r="B1037" s="1"/>
      <c r="C1037" s="1"/>
      <c r="D1037" s="1"/>
      <c r="E1037" s="1"/>
      <c r="F1037" s="1"/>
      <c r="G1037" s="1"/>
      <c r="H1037" s="1"/>
      <c r="I1037" s="1"/>
      <c r="J1037" s="1"/>
      <c r="K1037" s="1"/>
      <c r="L1037" s="1"/>
      <c r="M1037" s="1"/>
      <c r="N1037" s="2"/>
      <c r="O1037" s="2"/>
      <c r="S1037" s="3"/>
      <c r="V1037" s="4"/>
      <c r="W1037" s="5"/>
    </row>
    <row r="1038" ht="15.0" customHeight="1">
      <c r="A1038" s="1"/>
      <c r="B1038" s="1"/>
      <c r="C1038" s="1"/>
      <c r="D1038" s="1"/>
      <c r="E1038" s="1"/>
      <c r="F1038" s="1"/>
      <c r="G1038" s="1"/>
      <c r="H1038" s="1"/>
      <c r="I1038" s="1"/>
      <c r="J1038" s="1"/>
      <c r="K1038" s="1"/>
      <c r="L1038" s="1"/>
      <c r="M1038" s="1"/>
      <c r="N1038" s="2"/>
      <c r="O1038" s="2"/>
      <c r="S1038" s="3"/>
      <c r="V1038" s="4"/>
      <c r="W1038" s="5"/>
    </row>
    <row r="1039" ht="15.0" customHeight="1">
      <c r="A1039" s="1"/>
      <c r="B1039" s="1"/>
      <c r="C1039" s="1"/>
      <c r="D1039" s="1"/>
      <c r="E1039" s="1"/>
      <c r="F1039" s="1"/>
      <c r="G1039" s="1"/>
      <c r="H1039" s="1"/>
      <c r="I1039" s="1"/>
      <c r="J1039" s="1"/>
      <c r="K1039" s="1"/>
      <c r="L1039" s="1"/>
      <c r="M1039" s="1"/>
      <c r="N1039" s="2"/>
      <c r="O1039" s="2"/>
      <c r="S1039" s="3"/>
      <c r="V1039" s="4"/>
      <c r="W1039" s="5"/>
    </row>
    <row r="1040" ht="15.0" customHeight="1">
      <c r="A1040" s="1"/>
      <c r="B1040" s="1"/>
      <c r="C1040" s="1"/>
      <c r="D1040" s="1"/>
      <c r="E1040" s="1"/>
      <c r="F1040" s="1"/>
      <c r="G1040" s="1"/>
      <c r="H1040" s="1"/>
      <c r="I1040" s="1"/>
      <c r="J1040" s="1"/>
      <c r="K1040" s="1"/>
      <c r="L1040" s="1"/>
      <c r="M1040" s="1"/>
      <c r="N1040" s="2"/>
      <c r="O1040" s="2"/>
      <c r="S1040" s="3"/>
      <c r="V1040" s="4"/>
      <c r="W1040" s="5"/>
    </row>
    <row r="1041" ht="15.0" customHeight="1">
      <c r="A1041" s="1"/>
      <c r="B1041" s="1"/>
      <c r="C1041" s="1"/>
      <c r="D1041" s="1"/>
      <c r="E1041" s="1"/>
      <c r="F1041" s="1"/>
      <c r="G1041" s="1"/>
      <c r="H1041" s="1"/>
      <c r="I1041" s="1"/>
      <c r="J1041" s="1"/>
      <c r="K1041" s="1"/>
      <c r="L1041" s="1"/>
      <c r="M1041" s="1"/>
      <c r="N1041" s="2"/>
      <c r="O1041" s="2"/>
      <c r="S1041" s="3"/>
      <c r="V1041" s="4"/>
      <c r="W1041" s="5"/>
    </row>
    <row r="1042" ht="15.0" customHeight="1">
      <c r="A1042" s="1"/>
      <c r="B1042" s="1"/>
      <c r="C1042" s="1"/>
      <c r="D1042" s="1"/>
      <c r="E1042" s="1"/>
      <c r="F1042" s="1"/>
      <c r="G1042" s="1"/>
      <c r="H1042" s="1"/>
      <c r="I1042" s="1"/>
      <c r="J1042" s="1"/>
      <c r="K1042" s="1"/>
      <c r="L1042" s="1"/>
      <c r="M1042" s="1"/>
      <c r="N1042" s="2"/>
      <c r="O1042" s="2"/>
      <c r="S1042" s="3"/>
      <c r="V1042" s="4"/>
      <c r="W1042" s="5"/>
    </row>
    <row r="1043" ht="15.0" customHeight="1">
      <c r="A1043" s="1"/>
      <c r="B1043" s="1"/>
      <c r="C1043" s="1"/>
      <c r="D1043" s="1"/>
      <c r="E1043" s="1"/>
      <c r="F1043" s="1"/>
      <c r="G1043" s="1"/>
      <c r="H1043" s="1"/>
      <c r="I1043" s="1"/>
      <c r="J1043" s="1"/>
      <c r="K1043" s="1"/>
      <c r="L1043" s="1"/>
      <c r="M1043" s="1"/>
      <c r="N1043" s="2"/>
      <c r="O1043" s="2"/>
      <c r="S1043" s="3"/>
      <c r="V1043" s="4"/>
      <c r="W1043" s="5"/>
    </row>
    <row r="1044" ht="15.0" customHeight="1">
      <c r="A1044" s="1"/>
      <c r="B1044" s="1"/>
      <c r="C1044" s="1"/>
      <c r="D1044" s="1"/>
      <c r="E1044" s="1"/>
      <c r="F1044" s="1"/>
      <c r="G1044" s="1"/>
      <c r="H1044" s="1"/>
      <c r="I1044" s="1"/>
      <c r="J1044" s="1"/>
      <c r="K1044" s="1"/>
      <c r="L1044" s="1"/>
      <c r="M1044" s="1"/>
      <c r="N1044" s="2"/>
      <c r="O1044" s="2"/>
      <c r="S1044" s="3"/>
      <c r="V1044" s="4"/>
      <c r="W1044" s="5"/>
    </row>
    <row r="1045" ht="15.0" customHeight="1">
      <c r="A1045" s="1"/>
      <c r="B1045" s="1"/>
      <c r="C1045" s="1"/>
      <c r="D1045" s="1"/>
      <c r="E1045" s="1"/>
      <c r="F1045" s="1"/>
      <c r="G1045" s="1"/>
      <c r="H1045" s="1"/>
      <c r="I1045" s="1"/>
      <c r="J1045" s="1"/>
      <c r="K1045" s="1"/>
      <c r="L1045" s="1"/>
      <c r="M1045" s="1"/>
      <c r="N1045" s="2"/>
      <c r="O1045" s="2"/>
      <c r="S1045" s="3"/>
      <c r="V1045" s="4"/>
      <c r="W1045" s="5"/>
    </row>
    <row r="1046" ht="15.0" customHeight="1">
      <c r="A1046" s="1"/>
      <c r="B1046" s="1"/>
      <c r="C1046" s="1"/>
      <c r="D1046" s="1"/>
      <c r="E1046" s="1"/>
      <c r="F1046" s="1"/>
      <c r="G1046" s="1"/>
      <c r="H1046" s="1"/>
      <c r="I1046" s="1"/>
      <c r="J1046" s="1"/>
      <c r="K1046" s="1"/>
      <c r="L1046" s="1"/>
      <c r="M1046" s="1"/>
      <c r="N1046" s="2"/>
      <c r="O1046" s="2"/>
      <c r="S1046" s="3"/>
      <c r="V1046" s="4"/>
      <c r="W1046" s="5"/>
    </row>
    <row r="1047" ht="15.0" customHeight="1">
      <c r="A1047" s="1"/>
      <c r="B1047" s="1"/>
      <c r="C1047" s="1"/>
      <c r="D1047" s="1"/>
      <c r="E1047" s="1"/>
      <c r="F1047" s="1"/>
      <c r="G1047" s="1"/>
      <c r="H1047" s="1"/>
      <c r="I1047" s="1"/>
      <c r="J1047" s="1"/>
      <c r="K1047" s="1"/>
      <c r="L1047" s="1"/>
      <c r="M1047" s="1"/>
      <c r="N1047" s="2"/>
      <c r="O1047" s="2"/>
      <c r="S1047" s="3"/>
      <c r="V1047" s="4"/>
      <c r="W1047" s="5"/>
    </row>
    <row r="1048" ht="15.0" customHeight="1">
      <c r="A1048" s="1"/>
      <c r="B1048" s="1"/>
      <c r="C1048" s="1"/>
      <c r="D1048" s="1"/>
      <c r="E1048" s="1"/>
      <c r="F1048" s="1"/>
      <c r="G1048" s="1"/>
      <c r="H1048" s="1"/>
      <c r="I1048" s="1"/>
      <c r="J1048" s="1"/>
      <c r="K1048" s="1"/>
      <c r="L1048" s="1"/>
      <c r="M1048" s="1"/>
      <c r="N1048" s="2"/>
      <c r="O1048" s="2"/>
      <c r="S1048" s="3"/>
      <c r="V1048" s="4"/>
      <c r="W1048" s="5"/>
    </row>
    <row r="1049" ht="15.0" customHeight="1">
      <c r="A1049" s="1"/>
      <c r="B1049" s="1"/>
      <c r="C1049" s="1"/>
      <c r="D1049" s="1"/>
      <c r="E1049" s="1"/>
      <c r="F1049" s="1"/>
      <c r="G1049" s="1"/>
      <c r="H1049" s="1"/>
      <c r="I1049" s="1"/>
      <c r="J1049" s="1"/>
      <c r="K1049" s="1"/>
      <c r="L1049" s="1"/>
      <c r="M1049" s="1"/>
      <c r="N1049" s="2"/>
      <c r="O1049" s="2"/>
      <c r="S1049" s="3"/>
      <c r="V1049" s="4"/>
      <c r="W1049" s="5"/>
    </row>
    <row r="1050" ht="15.0" customHeight="1">
      <c r="A1050" s="1"/>
      <c r="B1050" s="1"/>
      <c r="C1050" s="1"/>
      <c r="D1050" s="1"/>
      <c r="E1050" s="1"/>
      <c r="F1050" s="1"/>
      <c r="G1050" s="1"/>
      <c r="H1050" s="1"/>
      <c r="I1050" s="1"/>
      <c r="J1050" s="1"/>
      <c r="K1050" s="1"/>
      <c r="L1050" s="1"/>
      <c r="M1050" s="1"/>
      <c r="N1050" s="2"/>
      <c r="O1050" s="2"/>
      <c r="S1050" s="3"/>
      <c r="V1050" s="4"/>
      <c r="W1050" s="5"/>
    </row>
    <row r="1051" ht="15.0" customHeight="1">
      <c r="A1051" s="1"/>
      <c r="B1051" s="1"/>
      <c r="C1051" s="1"/>
      <c r="D1051" s="1"/>
      <c r="E1051" s="1"/>
      <c r="F1051" s="1"/>
      <c r="G1051" s="1"/>
      <c r="H1051" s="1"/>
      <c r="I1051" s="1"/>
      <c r="J1051" s="1"/>
      <c r="K1051" s="1"/>
      <c r="L1051" s="1"/>
      <c r="M1051" s="1"/>
      <c r="N1051" s="2"/>
      <c r="O1051" s="2"/>
      <c r="S1051" s="3"/>
      <c r="V1051" s="4"/>
      <c r="W1051" s="5"/>
    </row>
    <row r="1052" ht="15.0" customHeight="1">
      <c r="A1052" s="1"/>
      <c r="B1052" s="1"/>
      <c r="C1052" s="1"/>
      <c r="D1052" s="1"/>
      <c r="E1052" s="1"/>
      <c r="F1052" s="1"/>
      <c r="G1052" s="1"/>
      <c r="H1052" s="1"/>
      <c r="I1052" s="1"/>
      <c r="J1052" s="1"/>
      <c r="K1052" s="1"/>
      <c r="L1052" s="1"/>
      <c r="M1052" s="1"/>
      <c r="N1052" s="2"/>
      <c r="O1052" s="2"/>
      <c r="S1052" s="3"/>
      <c r="V1052" s="4"/>
      <c r="W1052" s="5"/>
    </row>
    <row r="1053" ht="15.0" customHeight="1">
      <c r="A1053" s="1"/>
      <c r="B1053" s="1"/>
      <c r="C1053" s="1"/>
      <c r="D1053" s="1"/>
      <c r="E1053" s="1"/>
      <c r="F1053" s="1"/>
      <c r="G1053" s="1"/>
      <c r="H1053" s="1"/>
      <c r="I1053" s="1"/>
      <c r="J1053" s="1"/>
      <c r="K1053" s="1"/>
      <c r="L1053" s="1"/>
      <c r="M1053" s="1"/>
      <c r="N1053" s="2"/>
      <c r="O1053" s="2"/>
      <c r="S1053" s="3"/>
      <c r="V1053" s="4"/>
      <c r="W1053" s="5"/>
    </row>
    <row r="1054" ht="15.0" customHeight="1">
      <c r="A1054" s="1"/>
      <c r="B1054" s="1"/>
      <c r="C1054" s="1"/>
      <c r="D1054" s="1"/>
      <c r="E1054" s="1"/>
      <c r="F1054" s="1"/>
      <c r="G1054" s="1"/>
      <c r="H1054" s="1"/>
      <c r="I1054" s="1"/>
      <c r="J1054" s="1"/>
      <c r="K1054" s="1"/>
      <c r="L1054" s="1"/>
      <c r="M1054" s="1"/>
      <c r="N1054" s="2"/>
      <c r="O1054" s="2"/>
      <c r="S1054" s="3"/>
      <c r="V1054" s="4"/>
      <c r="W1054" s="5"/>
    </row>
    <row r="1055" ht="15.0" customHeight="1">
      <c r="A1055" s="1"/>
      <c r="B1055" s="1"/>
      <c r="C1055" s="1"/>
      <c r="D1055" s="1"/>
      <c r="E1055" s="1"/>
      <c r="F1055" s="1"/>
      <c r="G1055" s="1"/>
      <c r="H1055" s="1"/>
      <c r="I1055" s="1"/>
      <c r="J1055" s="1"/>
      <c r="K1055" s="1"/>
      <c r="L1055" s="1"/>
      <c r="M1055" s="1"/>
      <c r="N1055" s="2"/>
      <c r="O1055" s="2"/>
      <c r="S1055" s="3"/>
      <c r="V1055" s="4"/>
      <c r="W1055" s="5"/>
    </row>
    <row r="1056" ht="15.0" customHeight="1">
      <c r="A1056" s="1"/>
      <c r="B1056" s="1"/>
      <c r="C1056" s="1"/>
      <c r="D1056" s="1"/>
      <c r="E1056" s="1"/>
      <c r="F1056" s="1"/>
      <c r="G1056" s="1"/>
      <c r="H1056" s="1"/>
      <c r="I1056" s="1"/>
      <c r="J1056" s="1"/>
      <c r="K1056" s="1"/>
      <c r="L1056" s="1"/>
      <c r="M1056" s="1"/>
      <c r="N1056" s="2"/>
      <c r="O1056" s="2"/>
      <c r="S1056" s="3"/>
      <c r="V1056" s="4"/>
      <c r="W1056" s="5"/>
    </row>
    <row r="1057" ht="15.0" customHeight="1">
      <c r="A1057" s="1"/>
      <c r="B1057" s="1"/>
      <c r="C1057" s="1"/>
      <c r="D1057" s="1"/>
      <c r="E1057" s="1"/>
      <c r="F1057" s="1"/>
      <c r="G1057" s="1"/>
      <c r="H1057" s="1"/>
      <c r="I1057" s="1"/>
      <c r="J1057" s="1"/>
      <c r="K1057" s="1"/>
      <c r="L1057" s="1"/>
      <c r="M1057" s="1"/>
      <c r="N1057" s="2"/>
      <c r="O1057" s="2"/>
      <c r="S1057" s="3"/>
      <c r="V1057" s="4"/>
      <c r="W1057" s="5"/>
    </row>
    <row r="1058" ht="15.0" customHeight="1">
      <c r="A1058" s="1"/>
      <c r="B1058" s="1"/>
      <c r="C1058" s="1"/>
      <c r="D1058" s="1"/>
      <c r="E1058" s="1"/>
      <c r="F1058" s="1"/>
      <c r="G1058" s="1"/>
      <c r="H1058" s="1"/>
      <c r="I1058" s="1"/>
      <c r="J1058" s="1"/>
      <c r="K1058" s="1"/>
      <c r="L1058" s="1"/>
      <c r="M1058" s="1"/>
      <c r="N1058" s="2"/>
      <c r="O1058" s="2"/>
      <c r="S1058" s="3"/>
      <c r="V1058" s="4"/>
      <c r="W1058" s="5"/>
    </row>
    <row r="1059" ht="15.0" customHeight="1">
      <c r="A1059" s="1"/>
      <c r="B1059" s="1"/>
      <c r="C1059" s="1"/>
      <c r="D1059" s="1"/>
      <c r="E1059" s="1"/>
      <c r="F1059" s="1"/>
      <c r="G1059" s="1"/>
      <c r="H1059" s="1"/>
      <c r="I1059" s="1"/>
      <c r="J1059" s="1"/>
      <c r="K1059" s="1"/>
      <c r="L1059" s="1"/>
      <c r="M1059" s="1"/>
      <c r="N1059" s="2"/>
      <c r="O1059" s="2"/>
      <c r="S1059" s="3"/>
      <c r="V1059" s="4"/>
      <c r="W1059" s="5"/>
    </row>
    <row r="1060" ht="15.0" customHeight="1">
      <c r="A1060" s="1"/>
      <c r="B1060" s="1"/>
      <c r="C1060" s="1"/>
      <c r="D1060" s="1"/>
      <c r="E1060" s="1"/>
      <c r="F1060" s="1"/>
      <c r="G1060" s="1"/>
      <c r="H1060" s="1"/>
      <c r="I1060" s="1"/>
      <c r="J1060" s="1"/>
      <c r="K1060" s="1"/>
      <c r="L1060" s="1"/>
      <c r="M1060" s="1"/>
      <c r="N1060" s="2"/>
      <c r="O1060" s="2"/>
      <c r="S1060" s="3"/>
      <c r="V1060" s="4"/>
      <c r="W1060" s="5"/>
    </row>
    <row r="1061" ht="15.0" customHeight="1">
      <c r="A1061" s="1"/>
      <c r="B1061" s="1"/>
      <c r="C1061" s="1"/>
      <c r="D1061" s="1"/>
      <c r="E1061" s="1"/>
      <c r="F1061" s="1"/>
      <c r="G1061" s="1"/>
      <c r="H1061" s="1"/>
      <c r="I1061" s="1"/>
      <c r="J1061" s="1"/>
      <c r="K1061" s="1"/>
      <c r="L1061" s="1"/>
      <c r="M1061" s="1"/>
      <c r="N1061" s="2"/>
      <c r="O1061" s="2"/>
      <c r="S1061" s="3"/>
      <c r="V1061" s="4"/>
      <c r="W1061" s="5"/>
    </row>
    <row r="1062" ht="15.0" customHeight="1">
      <c r="A1062" s="1"/>
      <c r="B1062" s="1"/>
      <c r="C1062" s="1"/>
      <c r="D1062" s="1"/>
      <c r="E1062" s="1"/>
      <c r="F1062" s="1"/>
      <c r="G1062" s="1"/>
      <c r="H1062" s="1"/>
      <c r="I1062" s="1"/>
      <c r="J1062" s="1"/>
      <c r="K1062" s="1"/>
      <c r="L1062" s="1"/>
      <c r="M1062" s="1"/>
      <c r="N1062" s="2"/>
      <c r="O1062" s="2"/>
      <c r="S1062" s="3"/>
      <c r="V1062" s="4"/>
      <c r="W1062" s="5"/>
    </row>
    <row r="1063" ht="15.0" customHeight="1">
      <c r="A1063" s="1"/>
      <c r="B1063" s="1"/>
      <c r="C1063" s="1"/>
      <c r="D1063" s="1"/>
      <c r="E1063" s="1"/>
      <c r="F1063" s="1"/>
      <c r="G1063" s="1"/>
      <c r="H1063" s="1"/>
      <c r="I1063" s="1"/>
      <c r="J1063" s="1"/>
      <c r="K1063" s="1"/>
      <c r="L1063" s="1"/>
      <c r="M1063" s="1"/>
      <c r="N1063" s="2"/>
      <c r="O1063" s="2"/>
      <c r="S1063" s="3"/>
      <c r="V1063" s="4"/>
      <c r="W1063" s="5"/>
    </row>
    <row r="1064" ht="15.0" customHeight="1">
      <c r="A1064" s="1"/>
      <c r="B1064" s="1"/>
      <c r="C1064" s="1"/>
      <c r="D1064" s="1"/>
      <c r="E1064" s="1"/>
      <c r="F1064" s="1"/>
      <c r="G1064" s="1"/>
      <c r="H1064" s="1"/>
      <c r="I1064" s="1"/>
      <c r="J1064" s="1"/>
      <c r="K1064" s="1"/>
      <c r="L1064" s="1"/>
      <c r="M1064" s="1"/>
      <c r="N1064" s="2"/>
      <c r="O1064" s="2"/>
      <c r="S1064" s="3"/>
      <c r="V1064" s="4"/>
      <c r="W1064" s="5"/>
    </row>
    <row r="1065" ht="15.0" customHeight="1">
      <c r="A1065" s="1"/>
      <c r="B1065" s="1"/>
      <c r="C1065" s="1"/>
      <c r="D1065" s="1"/>
      <c r="E1065" s="1"/>
      <c r="F1065" s="1"/>
      <c r="G1065" s="1"/>
      <c r="H1065" s="1"/>
      <c r="I1065" s="1"/>
      <c r="J1065" s="1"/>
      <c r="K1065" s="1"/>
      <c r="L1065" s="1"/>
      <c r="M1065" s="1"/>
      <c r="N1065" s="2"/>
      <c r="O1065" s="2"/>
      <c r="S1065" s="3"/>
      <c r="V1065" s="4"/>
      <c r="W1065" s="5"/>
    </row>
    <row r="1066" ht="15.0" customHeight="1">
      <c r="A1066" s="1"/>
      <c r="B1066" s="1"/>
      <c r="C1066" s="1"/>
      <c r="D1066" s="1"/>
      <c r="E1066" s="1"/>
      <c r="F1066" s="1"/>
      <c r="G1066" s="1"/>
      <c r="H1066" s="1"/>
      <c r="I1066" s="1"/>
      <c r="J1066" s="1"/>
      <c r="K1066" s="1"/>
      <c r="L1066" s="1"/>
      <c r="M1066" s="1"/>
      <c r="N1066" s="2"/>
      <c r="O1066" s="2"/>
      <c r="S1066" s="3"/>
      <c r="V1066" s="4"/>
      <c r="W1066" s="5"/>
    </row>
    <row r="1067" ht="15.0" customHeight="1">
      <c r="A1067" s="1"/>
      <c r="B1067" s="1"/>
      <c r="C1067" s="1"/>
      <c r="D1067" s="1"/>
      <c r="E1067" s="1"/>
      <c r="F1067" s="1"/>
      <c r="G1067" s="1"/>
      <c r="H1067" s="1"/>
      <c r="I1067" s="1"/>
      <c r="J1067" s="1"/>
      <c r="K1067" s="1"/>
      <c r="L1067" s="1"/>
      <c r="M1067" s="1"/>
      <c r="N1067" s="2"/>
      <c r="O1067" s="2"/>
      <c r="S1067" s="3"/>
      <c r="V1067" s="4"/>
      <c r="W1067" s="5"/>
    </row>
    <row r="1068" ht="15.0" customHeight="1">
      <c r="A1068" s="1"/>
      <c r="B1068" s="1"/>
      <c r="C1068" s="1"/>
      <c r="D1068" s="1"/>
      <c r="E1068" s="1"/>
      <c r="F1068" s="1"/>
      <c r="G1068" s="1"/>
      <c r="H1068" s="1"/>
      <c r="I1068" s="1"/>
      <c r="J1068" s="1"/>
      <c r="K1068" s="1"/>
      <c r="L1068" s="1"/>
      <c r="M1068" s="1"/>
      <c r="N1068" s="2"/>
      <c r="O1068" s="2"/>
      <c r="S1068" s="3"/>
      <c r="V1068" s="4"/>
      <c r="W1068" s="5"/>
    </row>
    <row r="1069" ht="15.0" customHeight="1">
      <c r="A1069" s="1"/>
      <c r="B1069" s="1"/>
      <c r="C1069" s="1"/>
      <c r="D1069" s="1"/>
      <c r="E1069" s="1"/>
      <c r="F1069" s="1"/>
      <c r="G1069" s="1"/>
      <c r="H1069" s="1"/>
      <c r="I1069" s="1"/>
      <c r="J1069" s="1"/>
      <c r="K1069" s="1"/>
      <c r="L1069" s="1"/>
      <c r="M1069" s="1"/>
      <c r="N1069" s="2"/>
      <c r="O1069" s="2"/>
      <c r="S1069" s="3"/>
      <c r="V1069" s="4"/>
      <c r="W1069" s="5"/>
    </row>
    <row r="1070" ht="15.0" customHeight="1">
      <c r="A1070" s="1"/>
      <c r="B1070" s="1"/>
      <c r="C1070" s="1"/>
      <c r="D1070" s="1"/>
      <c r="E1070" s="1"/>
      <c r="F1070" s="1"/>
      <c r="G1070" s="1"/>
      <c r="H1070" s="1"/>
      <c r="I1070" s="1"/>
      <c r="J1070" s="1"/>
      <c r="K1070" s="1"/>
      <c r="L1070" s="1"/>
      <c r="M1070" s="1"/>
      <c r="N1070" s="2"/>
      <c r="O1070" s="2"/>
      <c r="S1070" s="3"/>
      <c r="V1070" s="4"/>
      <c r="W1070" s="5"/>
    </row>
    <row r="1071" ht="15.0" customHeight="1">
      <c r="A1071" s="1"/>
      <c r="B1071" s="1"/>
      <c r="C1071" s="1"/>
      <c r="D1071" s="1"/>
      <c r="E1071" s="1"/>
      <c r="F1071" s="1"/>
      <c r="G1071" s="1"/>
      <c r="H1071" s="1"/>
      <c r="I1071" s="1"/>
      <c r="J1071" s="1"/>
      <c r="K1071" s="1"/>
      <c r="L1071" s="1"/>
      <c r="M1071" s="1"/>
      <c r="N1071" s="2"/>
      <c r="O1071" s="2"/>
      <c r="S1071" s="3"/>
      <c r="V1071" s="4"/>
      <c r="W1071" s="5"/>
    </row>
    <row r="1072" ht="15.0" customHeight="1">
      <c r="A1072" s="1"/>
      <c r="B1072" s="1"/>
      <c r="C1072" s="1"/>
      <c r="D1072" s="1"/>
      <c r="E1072" s="1"/>
      <c r="F1072" s="1"/>
      <c r="G1072" s="1"/>
      <c r="H1072" s="1"/>
      <c r="I1072" s="1"/>
      <c r="J1072" s="1"/>
      <c r="K1072" s="1"/>
      <c r="L1072" s="1"/>
      <c r="M1072" s="1"/>
      <c r="N1072" s="2"/>
      <c r="O1072" s="2"/>
      <c r="S1072" s="3"/>
      <c r="V1072" s="4"/>
      <c r="W1072" s="5"/>
    </row>
    <row r="1073" ht="15.0" customHeight="1">
      <c r="A1073" s="1"/>
      <c r="B1073" s="1"/>
      <c r="C1073" s="1"/>
      <c r="D1073" s="1"/>
      <c r="E1073" s="1"/>
      <c r="F1073" s="1"/>
      <c r="G1073" s="1"/>
      <c r="H1073" s="1"/>
      <c r="I1073" s="1"/>
      <c r="J1073" s="1"/>
      <c r="K1073" s="1"/>
      <c r="L1073" s="1"/>
      <c r="M1073" s="1"/>
      <c r="N1073" s="2"/>
      <c r="O1073" s="2"/>
      <c r="S1073" s="3"/>
      <c r="V1073" s="4"/>
      <c r="W1073" s="5"/>
    </row>
    <row r="1074" ht="15.0" customHeight="1">
      <c r="A1074" s="1"/>
      <c r="B1074" s="1"/>
      <c r="C1074" s="1"/>
      <c r="D1074" s="1"/>
      <c r="E1074" s="1"/>
      <c r="F1074" s="1"/>
      <c r="G1074" s="1"/>
      <c r="H1074" s="1"/>
      <c r="I1074" s="1"/>
      <c r="J1074" s="1"/>
      <c r="K1074" s="1"/>
      <c r="L1074" s="1"/>
      <c r="M1074" s="1"/>
      <c r="N1074" s="2"/>
      <c r="O1074" s="2"/>
      <c r="S1074" s="3"/>
      <c r="V1074" s="4"/>
      <c r="W1074" s="5"/>
    </row>
    <row r="1075" ht="15.0" customHeight="1">
      <c r="A1075" s="1"/>
      <c r="B1075" s="1"/>
      <c r="C1075" s="1"/>
      <c r="D1075" s="1"/>
      <c r="E1075" s="1"/>
      <c r="F1075" s="1"/>
      <c r="G1075" s="1"/>
      <c r="H1075" s="1"/>
      <c r="I1075" s="1"/>
      <c r="J1075" s="1"/>
      <c r="K1075" s="1"/>
      <c r="L1075" s="1"/>
      <c r="M1075" s="1"/>
      <c r="N1075" s="2"/>
      <c r="O1075" s="2"/>
      <c r="S1075" s="3"/>
      <c r="V1075" s="4"/>
      <c r="W1075" s="5"/>
    </row>
    <row r="1076" ht="15.0" customHeight="1">
      <c r="A1076" s="1"/>
      <c r="B1076" s="1"/>
      <c r="C1076" s="1"/>
      <c r="D1076" s="1"/>
      <c r="E1076" s="1"/>
      <c r="F1076" s="1"/>
      <c r="G1076" s="1"/>
      <c r="H1076" s="1"/>
      <c r="I1076" s="1"/>
      <c r="J1076" s="1"/>
      <c r="K1076" s="1"/>
      <c r="L1076" s="1"/>
      <c r="M1076" s="1"/>
      <c r="N1076" s="2"/>
      <c r="O1076" s="2"/>
      <c r="S1076" s="3"/>
      <c r="V1076" s="4"/>
      <c r="W1076" s="5"/>
    </row>
    <row r="1077" ht="15.0" customHeight="1">
      <c r="A1077" s="1"/>
      <c r="B1077" s="1"/>
      <c r="C1077" s="1"/>
      <c r="D1077" s="1"/>
      <c r="E1077" s="1"/>
      <c r="F1077" s="1"/>
      <c r="G1077" s="1"/>
      <c r="H1077" s="1"/>
      <c r="I1077" s="1"/>
      <c r="J1077" s="1"/>
      <c r="K1077" s="1"/>
      <c r="L1077" s="1"/>
      <c r="M1077" s="1"/>
      <c r="N1077" s="2"/>
      <c r="O1077" s="2"/>
      <c r="S1077" s="3"/>
      <c r="V1077" s="4"/>
      <c r="W1077" s="5"/>
    </row>
    <row r="1078" ht="15.0" customHeight="1">
      <c r="A1078" s="1"/>
      <c r="B1078" s="1"/>
      <c r="C1078" s="1"/>
      <c r="D1078" s="1"/>
      <c r="E1078" s="1"/>
      <c r="F1078" s="1"/>
      <c r="G1078" s="1"/>
      <c r="H1078" s="1"/>
      <c r="I1078" s="1"/>
      <c r="J1078" s="1"/>
      <c r="K1078" s="1"/>
      <c r="L1078" s="1"/>
      <c r="M1078" s="1"/>
      <c r="N1078" s="2"/>
      <c r="O1078" s="2"/>
      <c r="S1078" s="3"/>
      <c r="V1078" s="4"/>
      <c r="W1078" s="5"/>
    </row>
    <row r="1079" ht="15.0" customHeight="1">
      <c r="A1079" s="1"/>
      <c r="B1079" s="1"/>
      <c r="C1079" s="1"/>
      <c r="D1079" s="1"/>
      <c r="E1079" s="1"/>
      <c r="F1079" s="1"/>
      <c r="G1079" s="1"/>
      <c r="H1079" s="1"/>
      <c r="I1079" s="1"/>
      <c r="J1079" s="1"/>
      <c r="K1079" s="1"/>
      <c r="L1079" s="1"/>
      <c r="M1079" s="1"/>
      <c r="N1079" s="2"/>
      <c r="O1079" s="2"/>
      <c r="S1079" s="3"/>
      <c r="V1079" s="4"/>
      <c r="W1079" s="5"/>
    </row>
    <row r="1080" ht="15.0" customHeight="1">
      <c r="A1080" s="1"/>
      <c r="B1080" s="1"/>
      <c r="C1080" s="1"/>
      <c r="D1080" s="1"/>
      <c r="E1080" s="1"/>
      <c r="F1080" s="1"/>
      <c r="G1080" s="1"/>
      <c r="H1080" s="1"/>
      <c r="I1080" s="1"/>
      <c r="J1080" s="1"/>
      <c r="K1080" s="1"/>
      <c r="L1080" s="1"/>
      <c r="M1080" s="1"/>
      <c r="N1080" s="2"/>
      <c r="O1080" s="2"/>
      <c r="S1080" s="3"/>
      <c r="V1080" s="4"/>
      <c r="W1080" s="5"/>
    </row>
    <row r="1081" ht="15.0" customHeight="1">
      <c r="A1081" s="1"/>
      <c r="B1081" s="1"/>
      <c r="C1081" s="1"/>
      <c r="D1081" s="1"/>
      <c r="E1081" s="1"/>
      <c r="F1081" s="1"/>
      <c r="G1081" s="1"/>
      <c r="H1081" s="1"/>
      <c r="I1081" s="1"/>
      <c r="J1081" s="1"/>
      <c r="K1081" s="1"/>
      <c r="L1081" s="1"/>
      <c r="M1081" s="1"/>
      <c r="N1081" s="2"/>
      <c r="O1081" s="2"/>
      <c r="S1081" s="3"/>
      <c r="V1081" s="4"/>
      <c r="W1081" s="5"/>
    </row>
    <row r="1082" ht="15.0" customHeight="1">
      <c r="A1082" s="1"/>
      <c r="B1082" s="1"/>
      <c r="C1082" s="1"/>
      <c r="D1082" s="1"/>
      <c r="E1082" s="1"/>
      <c r="F1082" s="1"/>
      <c r="G1082" s="1"/>
      <c r="H1082" s="1"/>
      <c r="I1082" s="1"/>
      <c r="J1082" s="1"/>
      <c r="K1082" s="1"/>
      <c r="L1082" s="1"/>
      <c r="M1082" s="1"/>
      <c r="N1082" s="2"/>
      <c r="O1082" s="2"/>
      <c r="S1082" s="3"/>
      <c r="V1082" s="4"/>
      <c r="W1082" s="5"/>
    </row>
    <row r="1083" ht="15.0" customHeight="1">
      <c r="A1083" s="1"/>
      <c r="B1083" s="1"/>
      <c r="C1083" s="1"/>
      <c r="D1083" s="1"/>
      <c r="E1083" s="1"/>
      <c r="F1083" s="1"/>
      <c r="G1083" s="1"/>
      <c r="H1083" s="1"/>
      <c r="I1083" s="1"/>
      <c r="J1083" s="1"/>
      <c r="K1083" s="1"/>
      <c r="L1083" s="1"/>
      <c r="M1083" s="1"/>
      <c r="N1083" s="2"/>
      <c r="O1083" s="2"/>
      <c r="S1083" s="3"/>
      <c r="V1083" s="4"/>
      <c r="W1083" s="5"/>
    </row>
    <row r="1084" ht="15.0" customHeight="1">
      <c r="A1084" s="1"/>
      <c r="B1084" s="1"/>
      <c r="C1084" s="1"/>
      <c r="D1084" s="1"/>
      <c r="E1084" s="1"/>
      <c r="F1084" s="1"/>
      <c r="G1084" s="1"/>
      <c r="H1084" s="1"/>
      <c r="I1084" s="1"/>
      <c r="J1084" s="1"/>
      <c r="K1084" s="1"/>
      <c r="L1084" s="1"/>
      <c r="M1084" s="1"/>
      <c r="N1084" s="2"/>
      <c r="O1084" s="2"/>
      <c r="S1084" s="3"/>
      <c r="V1084" s="4"/>
      <c r="W1084" s="5"/>
    </row>
    <row r="1085" ht="15.0" customHeight="1">
      <c r="A1085" s="1"/>
      <c r="B1085" s="1"/>
      <c r="C1085" s="1"/>
      <c r="D1085" s="1"/>
      <c r="E1085" s="1"/>
      <c r="F1085" s="1"/>
      <c r="G1085" s="1"/>
      <c r="H1085" s="1"/>
      <c r="I1085" s="1"/>
      <c r="J1085" s="1"/>
      <c r="K1085" s="1"/>
      <c r="L1085" s="1"/>
      <c r="M1085" s="1"/>
      <c r="N1085" s="2"/>
      <c r="O1085" s="2"/>
      <c r="S1085" s="3"/>
      <c r="V1085" s="4"/>
      <c r="W1085" s="5"/>
    </row>
    <row r="1086" ht="15.0" customHeight="1">
      <c r="A1086" s="1"/>
      <c r="B1086" s="1"/>
      <c r="C1086" s="1"/>
      <c r="D1086" s="1"/>
      <c r="E1086" s="1"/>
      <c r="F1086" s="1"/>
      <c r="G1086" s="1"/>
      <c r="H1086" s="1"/>
      <c r="I1086" s="1"/>
      <c r="J1086" s="1"/>
      <c r="K1086" s="1"/>
      <c r="L1086" s="1"/>
      <c r="M1086" s="1"/>
      <c r="N1086" s="2"/>
      <c r="O1086" s="2"/>
      <c r="S1086" s="3"/>
      <c r="V1086" s="4"/>
      <c r="W1086" s="5"/>
    </row>
    <row r="1087" ht="15.0" customHeight="1">
      <c r="A1087" s="1"/>
      <c r="B1087" s="1"/>
      <c r="C1087" s="1"/>
      <c r="D1087" s="1"/>
      <c r="E1087" s="1"/>
      <c r="F1087" s="1"/>
      <c r="G1087" s="1"/>
      <c r="H1087" s="1"/>
      <c r="I1087" s="1"/>
      <c r="J1087" s="1"/>
      <c r="K1087" s="1"/>
      <c r="L1087" s="1"/>
      <c r="M1087" s="1"/>
      <c r="N1087" s="2"/>
      <c r="O1087" s="2"/>
      <c r="S1087" s="3"/>
      <c r="V1087" s="4"/>
      <c r="W1087" s="5"/>
    </row>
    <row r="1088" ht="15.0" customHeight="1">
      <c r="A1088" s="1"/>
      <c r="B1088" s="1"/>
      <c r="C1088" s="1"/>
      <c r="D1088" s="1"/>
      <c r="E1088" s="1"/>
      <c r="F1088" s="1"/>
      <c r="G1088" s="1"/>
      <c r="H1088" s="1"/>
      <c r="I1088" s="1"/>
      <c r="J1088" s="1"/>
      <c r="K1088" s="1"/>
      <c r="L1088" s="1"/>
      <c r="M1088" s="1"/>
      <c r="N1088" s="2"/>
      <c r="O1088" s="2"/>
      <c r="S1088" s="3"/>
      <c r="V1088" s="4"/>
      <c r="W1088" s="5"/>
    </row>
    <row r="1089" ht="15.0" customHeight="1">
      <c r="A1089" s="1"/>
      <c r="B1089" s="1"/>
      <c r="C1089" s="1"/>
      <c r="D1089" s="1"/>
      <c r="E1089" s="1"/>
      <c r="F1089" s="1"/>
      <c r="G1089" s="1"/>
      <c r="H1089" s="1"/>
      <c r="I1089" s="1"/>
      <c r="J1089" s="1"/>
      <c r="K1089" s="1"/>
      <c r="L1089" s="1"/>
      <c r="M1089" s="1"/>
      <c r="N1089" s="2"/>
      <c r="O1089" s="2"/>
      <c r="S1089" s="3"/>
      <c r="V1089" s="4"/>
      <c r="W1089" s="5"/>
    </row>
    <row r="1090" ht="15.0" customHeight="1">
      <c r="A1090" s="1"/>
      <c r="B1090" s="1"/>
      <c r="C1090" s="1"/>
      <c r="D1090" s="1"/>
      <c r="E1090" s="1"/>
      <c r="F1090" s="1"/>
      <c r="G1090" s="1"/>
      <c r="H1090" s="1"/>
      <c r="I1090" s="1"/>
      <c r="J1090" s="1"/>
      <c r="K1090" s="1"/>
      <c r="L1090" s="1"/>
      <c r="M1090" s="1"/>
      <c r="N1090" s="2"/>
      <c r="O1090" s="2"/>
      <c r="S1090" s="3"/>
      <c r="V1090" s="4"/>
      <c r="W1090" s="5"/>
    </row>
    <row r="1091" ht="15.0" customHeight="1">
      <c r="A1091" s="1"/>
      <c r="B1091" s="1"/>
      <c r="C1091" s="1"/>
      <c r="D1091" s="1"/>
      <c r="E1091" s="1"/>
      <c r="F1091" s="1"/>
      <c r="G1091" s="1"/>
      <c r="H1091" s="1"/>
      <c r="I1091" s="1"/>
      <c r="J1091" s="1"/>
      <c r="K1091" s="1"/>
      <c r="L1091" s="1"/>
      <c r="M1091" s="1"/>
      <c r="N1091" s="2"/>
      <c r="O1091" s="2"/>
      <c r="S1091" s="3"/>
      <c r="V1091" s="4"/>
      <c r="W1091" s="5"/>
    </row>
    <row r="1092" ht="15.0" customHeight="1">
      <c r="A1092" s="1"/>
      <c r="B1092" s="1"/>
      <c r="C1092" s="1"/>
      <c r="D1092" s="1"/>
      <c r="E1092" s="1"/>
      <c r="F1092" s="1"/>
      <c r="G1092" s="1"/>
      <c r="H1092" s="1"/>
      <c r="I1092" s="1"/>
      <c r="J1092" s="1"/>
      <c r="K1092" s="1"/>
      <c r="L1092" s="1"/>
      <c r="M1092" s="1"/>
      <c r="N1092" s="2"/>
      <c r="O1092" s="2"/>
      <c r="S1092" s="3"/>
      <c r="V1092" s="4"/>
      <c r="W1092" s="5"/>
    </row>
    <row r="1093" ht="15.0" customHeight="1">
      <c r="A1093" s="1"/>
      <c r="B1093" s="1"/>
      <c r="C1093" s="1"/>
      <c r="D1093" s="1"/>
      <c r="E1093" s="1"/>
      <c r="F1093" s="1"/>
      <c r="G1093" s="1"/>
      <c r="H1093" s="1"/>
      <c r="I1093" s="1"/>
      <c r="J1093" s="1"/>
      <c r="K1093" s="1"/>
      <c r="L1093" s="1"/>
      <c r="M1093" s="1"/>
      <c r="N1093" s="2"/>
      <c r="O1093" s="2"/>
      <c r="S1093" s="3"/>
      <c r="V1093" s="4"/>
      <c r="W1093" s="5"/>
    </row>
    <row r="1094" ht="15.0" customHeight="1">
      <c r="A1094" s="1"/>
      <c r="B1094" s="1"/>
      <c r="C1094" s="1"/>
      <c r="D1094" s="1"/>
      <c r="E1094" s="1"/>
      <c r="F1094" s="1"/>
      <c r="G1094" s="1"/>
      <c r="H1094" s="1"/>
      <c r="I1094" s="1"/>
      <c r="J1094" s="1"/>
      <c r="K1094" s="1"/>
      <c r="L1094" s="1"/>
      <c r="M1094" s="1"/>
      <c r="N1094" s="2"/>
      <c r="O1094" s="2"/>
      <c r="S1094" s="3"/>
      <c r="V1094" s="4"/>
      <c r="W1094" s="5"/>
    </row>
    <row r="1095" ht="15.0" customHeight="1">
      <c r="A1095" s="1"/>
      <c r="B1095" s="1"/>
      <c r="C1095" s="1"/>
      <c r="D1095" s="1"/>
      <c r="E1095" s="1"/>
      <c r="F1095" s="1"/>
      <c r="G1095" s="1"/>
      <c r="H1095" s="1"/>
      <c r="I1095" s="1"/>
      <c r="J1095" s="1"/>
      <c r="K1095" s="1"/>
      <c r="L1095" s="1"/>
      <c r="M1095" s="1"/>
      <c r="N1095" s="2"/>
      <c r="O1095" s="2"/>
      <c r="S1095" s="3"/>
      <c r="V1095" s="4"/>
      <c r="W1095" s="5"/>
    </row>
    <row r="1096" ht="15.0" customHeight="1">
      <c r="A1096" s="1"/>
      <c r="B1096" s="1"/>
      <c r="C1096" s="1"/>
      <c r="D1096" s="1"/>
      <c r="E1096" s="1"/>
      <c r="F1096" s="1"/>
      <c r="G1096" s="1"/>
      <c r="H1096" s="1"/>
      <c r="I1096" s="1"/>
      <c r="J1096" s="1"/>
      <c r="K1096" s="1"/>
      <c r="L1096" s="1"/>
      <c r="M1096" s="1"/>
      <c r="N1096" s="2"/>
      <c r="O1096" s="2"/>
      <c r="S1096" s="3"/>
      <c r="V1096" s="4"/>
      <c r="W1096" s="5"/>
    </row>
    <row r="1097" ht="15.0" customHeight="1">
      <c r="A1097" s="1"/>
      <c r="B1097" s="1"/>
      <c r="C1097" s="1"/>
      <c r="D1097" s="1"/>
      <c r="E1097" s="1"/>
      <c r="F1097" s="1"/>
      <c r="G1097" s="1"/>
      <c r="H1097" s="1"/>
      <c r="I1097" s="1"/>
      <c r="J1097" s="1"/>
      <c r="K1097" s="1"/>
      <c r="L1097" s="1"/>
      <c r="M1097" s="1"/>
      <c r="N1097" s="2"/>
      <c r="O1097" s="2"/>
      <c r="S1097" s="3"/>
      <c r="V1097" s="4"/>
      <c r="W1097" s="5"/>
    </row>
    <row r="1098" ht="15.0" customHeight="1">
      <c r="A1098" s="1"/>
      <c r="B1098" s="1"/>
      <c r="C1098" s="1"/>
      <c r="D1098" s="1"/>
      <c r="E1098" s="1"/>
      <c r="F1098" s="1"/>
      <c r="G1098" s="1"/>
      <c r="H1098" s="1"/>
      <c r="I1098" s="1"/>
      <c r="J1098" s="1"/>
      <c r="K1098" s="1"/>
      <c r="L1098" s="1"/>
      <c r="M1098" s="1"/>
      <c r="N1098" s="2"/>
      <c r="O1098" s="2"/>
      <c r="S1098" s="3"/>
      <c r="V1098" s="4"/>
      <c r="W1098" s="5"/>
    </row>
    <row r="1099" ht="15.0" customHeight="1">
      <c r="A1099" s="1"/>
      <c r="B1099" s="1"/>
      <c r="C1099" s="1"/>
      <c r="D1099" s="1"/>
      <c r="E1099" s="1"/>
      <c r="F1099" s="1"/>
      <c r="G1099" s="1"/>
      <c r="H1099" s="1"/>
      <c r="I1099" s="1"/>
      <c r="J1099" s="1"/>
      <c r="K1099" s="1"/>
      <c r="L1099" s="1"/>
      <c r="M1099" s="1"/>
      <c r="N1099" s="2"/>
      <c r="O1099" s="2"/>
      <c r="S1099" s="3"/>
      <c r="V1099" s="4"/>
      <c r="W1099" s="5"/>
    </row>
    <row r="1100" ht="15.0" customHeight="1">
      <c r="A1100" s="1"/>
      <c r="B1100" s="1"/>
      <c r="C1100" s="1"/>
      <c r="D1100" s="1"/>
      <c r="E1100" s="1"/>
      <c r="F1100" s="1"/>
      <c r="G1100" s="1"/>
      <c r="H1100" s="1"/>
      <c r="I1100" s="1"/>
      <c r="J1100" s="1"/>
      <c r="K1100" s="1"/>
      <c r="L1100" s="1"/>
      <c r="M1100" s="1"/>
      <c r="N1100" s="2"/>
      <c r="O1100" s="2"/>
      <c r="S1100" s="3"/>
      <c r="V1100" s="4"/>
      <c r="W1100" s="5"/>
    </row>
    <row r="1101" ht="15.0" customHeight="1">
      <c r="A1101" s="1"/>
      <c r="B1101" s="1"/>
      <c r="C1101" s="1"/>
      <c r="D1101" s="1"/>
      <c r="E1101" s="1"/>
      <c r="F1101" s="1"/>
      <c r="G1101" s="1"/>
      <c r="H1101" s="1"/>
      <c r="I1101" s="1"/>
      <c r="J1101" s="1"/>
      <c r="K1101" s="1"/>
      <c r="L1101" s="1"/>
      <c r="M1101" s="1"/>
      <c r="N1101" s="2"/>
      <c r="O1101" s="2"/>
      <c r="S1101" s="3"/>
      <c r="V1101" s="4"/>
      <c r="W1101" s="5"/>
    </row>
    <row r="1102" ht="15.0" customHeight="1">
      <c r="A1102" s="1"/>
      <c r="B1102" s="1"/>
      <c r="C1102" s="1"/>
      <c r="D1102" s="1"/>
      <c r="E1102" s="1"/>
      <c r="F1102" s="1"/>
      <c r="G1102" s="1"/>
      <c r="H1102" s="1"/>
      <c r="I1102" s="1"/>
      <c r="J1102" s="1"/>
      <c r="K1102" s="1"/>
      <c r="L1102" s="1"/>
      <c r="M1102" s="1"/>
      <c r="N1102" s="2"/>
      <c r="O1102" s="2"/>
      <c r="S1102" s="3"/>
      <c r="V1102" s="4"/>
      <c r="W1102" s="5"/>
    </row>
    <row r="1103" ht="15.0" customHeight="1">
      <c r="A1103" s="1"/>
      <c r="B1103" s="1"/>
      <c r="C1103" s="1"/>
      <c r="D1103" s="1"/>
      <c r="E1103" s="1"/>
      <c r="F1103" s="1"/>
      <c r="G1103" s="1"/>
      <c r="H1103" s="1"/>
      <c r="I1103" s="1"/>
      <c r="J1103" s="1"/>
      <c r="K1103" s="1"/>
      <c r="L1103" s="1"/>
      <c r="M1103" s="1"/>
      <c r="N1103" s="2"/>
      <c r="O1103" s="2"/>
      <c r="S1103" s="3"/>
      <c r="V1103" s="4"/>
      <c r="W1103" s="5"/>
    </row>
    <row r="1104" ht="15.0" customHeight="1">
      <c r="A1104" s="1"/>
      <c r="B1104" s="1"/>
      <c r="C1104" s="1"/>
      <c r="D1104" s="1"/>
      <c r="E1104" s="1"/>
      <c r="F1104" s="1"/>
      <c r="G1104" s="1"/>
      <c r="H1104" s="1"/>
      <c r="I1104" s="1"/>
      <c r="J1104" s="1"/>
      <c r="K1104" s="1"/>
      <c r="L1104" s="1"/>
      <c r="M1104" s="1"/>
      <c r="N1104" s="2"/>
      <c r="O1104" s="2"/>
      <c r="S1104" s="3"/>
      <c r="V1104" s="4"/>
      <c r="W1104" s="5"/>
    </row>
    <row r="1105" ht="15.0" customHeight="1">
      <c r="A1105" s="1"/>
      <c r="B1105" s="1"/>
      <c r="C1105" s="1"/>
      <c r="D1105" s="1"/>
      <c r="E1105" s="1"/>
      <c r="F1105" s="1"/>
      <c r="G1105" s="1"/>
      <c r="H1105" s="1"/>
      <c r="I1105" s="1"/>
      <c r="J1105" s="1"/>
      <c r="K1105" s="1"/>
      <c r="L1105" s="1"/>
      <c r="M1105" s="1"/>
      <c r="N1105" s="2"/>
      <c r="O1105" s="2"/>
      <c r="S1105" s="3"/>
      <c r="V1105" s="4"/>
      <c r="W1105" s="5"/>
    </row>
    <row r="1106" ht="15.0" customHeight="1">
      <c r="A1106" s="1"/>
      <c r="B1106" s="1"/>
      <c r="C1106" s="1"/>
      <c r="D1106" s="1"/>
      <c r="E1106" s="1"/>
      <c r="F1106" s="1"/>
      <c r="G1106" s="1"/>
      <c r="H1106" s="1"/>
      <c r="I1106" s="1"/>
      <c r="J1106" s="1"/>
      <c r="K1106" s="1"/>
      <c r="L1106" s="1"/>
      <c r="M1106" s="1"/>
      <c r="N1106" s="2"/>
      <c r="O1106" s="2"/>
      <c r="S1106" s="3"/>
      <c r="V1106" s="4"/>
      <c r="W1106" s="5"/>
    </row>
    <row r="1107" ht="15.0" customHeight="1">
      <c r="A1107" s="1"/>
      <c r="B1107" s="1"/>
      <c r="C1107" s="1"/>
      <c r="D1107" s="1"/>
      <c r="E1107" s="1"/>
      <c r="F1107" s="1"/>
      <c r="G1107" s="1"/>
      <c r="H1107" s="1"/>
      <c r="I1107" s="1"/>
      <c r="J1107" s="1"/>
      <c r="K1107" s="1"/>
      <c r="L1107" s="1"/>
      <c r="M1107" s="1"/>
      <c r="N1107" s="2"/>
      <c r="O1107" s="2"/>
      <c r="S1107" s="3"/>
      <c r="V1107" s="4"/>
      <c r="W1107" s="5"/>
    </row>
    <row r="1108" ht="15.0" customHeight="1">
      <c r="A1108" s="1"/>
      <c r="B1108" s="1"/>
      <c r="C1108" s="1"/>
      <c r="D1108" s="1"/>
      <c r="E1108" s="1"/>
      <c r="F1108" s="1"/>
      <c r="G1108" s="1"/>
      <c r="H1108" s="1"/>
      <c r="I1108" s="1"/>
      <c r="J1108" s="1"/>
      <c r="K1108" s="1"/>
      <c r="L1108" s="1"/>
      <c r="M1108" s="1"/>
      <c r="N1108" s="2"/>
      <c r="O1108" s="2"/>
      <c r="S1108" s="3"/>
      <c r="V1108" s="4"/>
      <c r="W1108" s="5"/>
    </row>
    <row r="1109" ht="15.0" customHeight="1">
      <c r="A1109" s="1"/>
      <c r="B1109" s="1"/>
      <c r="C1109" s="1"/>
      <c r="D1109" s="1"/>
      <c r="E1109" s="1"/>
      <c r="F1109" s="1"/>
      <c r="G1109" s="1"/>
      <c r="H1109" s="1"/>
      <c r="I1109" s="1"/>
      <c r="J1109" s="1"/>
      <c r="K1109" s="1"/>
      <c r="L1109" s="1"/>
      <c r="M1109" s="1"/>
      <c r="N1109" s="2"/>
      <c r="O1109" s="2"/>
      <c r="S1109" s="3"/>
      <c r="V1109" s="4"/>
      <c r="W1109" s="5"/>
    </row>
    <row r="1110" ht="15.0" customHeight="1">
      <c r="A1110" s="1"/>
      <c r="B1110" s="1"/>
      <c r="C1110" s="1"/>
      <c r="D1110" s="1"/>
      <c r="E1110" s="1"/>
      <c r="F1110" s="1"/>
      <c r="G1110" s="1"/>
      <c r="H1110" s="1"/>
      <c r="I1110" s="1"/>
      <c r="J1110" s="1"/>
      <c r="K1110" s="1"/>
      <c r="L1110" s="1"/>
      <c r="M1110" s="1"/>
      <c r="N1110" s="2"/>
      <c r="O1110" s="2"/>
      <c r="S1110" s="3"/>
      <c r="V1110" s="4"/>
      <c r="W1110" s="5"/>
    </row>
    <row r="1111" ht="15.0" customHeight="1">
      <c r="A1111" s="1"/>
      <c r="B1111" s="1"/>
      <c r="C1111" s="1"/>
      <c r="D1111" s="1"/>
      <c r="E1111" s="1"/>
      <c r="F1111" s="1"/>
      <c r="G1111" s="1"/>
      <c r="H1111" s="1"/>
      <c r="I1111" s="1"/>
      <c r="J1111" s="1"/>
      <c r="K1111" s="1"/>
      <c r="L1111" s="1"/>
      <c r="M1111" s="1"/>
      <c r="N1111" s="2"/>
      <c r="O1111" s="2"/>
      <c r="S1111" s="3"/>
      <c r="V1111" s="4"/>
      <c r="W1111" s="5"/>
    </row>
    <row r="1112" ht="15.0" customHeight="1">
      <c r="A1112" s="1"/>
      <c r="B1112" s="1"/>
      <c r="C1112" s="1"/>
      <c r="D1112" s="1"/>
      <c r="E1112" s="1"/>
      <c r="F1112" s="1"/>
      <c r="G1112" s="1"/>
      <c r="H1112" s="1"/>
      <c r="I1112" s="1"/>
      <c r="J1112" s="1"/>
      <c r="K1112" s="1"/>
      <c r="L1112" s="1"/>
      <c r="M1112" s="1"/>
      <c r="N1112" s="2"/>
      <c r="O1112" s="2"/>
      <c r="S1112" s="3"/>
      <c r="V1112" s="4"/>
      <c r="W1112" s="5"/>
    </row>
    <row r="1113" ht="15.0" customHeight="1">
      <c r="A1113" s="1"/>
      <c r="B1113" s="1"/>
      <c r="C1113" s="1"/>
      <c r="D1113" s="1"/>
      <c r="E1113" s="1"/>
      <c r="F1113" s="1"/>
      <c r="G1113" s="1"/>
      <c r="H1113" s="1"/>
      <c r="I1113" s="1"/>
      <c r="J1113" s="1"/>
      <c r="K1113" s="1"/>
      <c r="L1113" s="1"/>
      <c r="M1113" s="1"/>
      <c r="N1113" s="2"/>
      <c r="O1113" s="2"/>
      <c r="S1113" s="3"/>
      <c r="V1113" s="4"/>
      <c r="W1113" s="5"/>
    </row>
    <row r="1114" ht="15.0" customHeight="1">
      <c r="A1114" s="1"/>
      <c r="B1114" s="1"/>
      <c r="C1114" s="1"/>
      <c r="D1114" s="1"/>
      <c r="E1114" s="1"/>
      <c r="F1114" s="1"/>
      <c r="G1114" s="1"/>
      <c r="H1114" s="1"/>
      <c r="I1114" s="1"/>
      <c r="J1114" s="1"/>
      <c r="K1114" s="1"/>
      <c r="L1114" s="1"/>
      <c r="M1114" s="1"/>
      <c r="N1114" s="2"/>
      <c r="O1114" s="2"/>
      <c r="S1114" s="3"/>
      <c r="V1114" s="4"/>
      <c r="W1114" s="5"/>
    </row>
    <row r="1115" ht="15.0" customHeight="1">
      <c r="A1115" s="1"/>
      <c r="B1115" s="1"/>
      <c r="C1115" s="1"/>
      <c r="D1115" s="1"/>
      <c r="E1115" s="1"/>
      <c r="F1115" s="1"/>
      <c r="G1115" s="1"/>
      <c r="H1115" s="1"/>
      <c r="I1115" s="1"/>
      <c r="J1115" s="1"/>
      <c r="K1115" s="1"/>
      <c r="L1115" s="1"/>
      <c r="M1115" s="1"/>
      <c r="N1115" s="2"/>
      <c r="O1115" s="2"/>
      <c r="S1115" s="3"/>
      <c r="V1115" s="4"/>
      <c r="W1115" s="5"/>
    </row>
    <row r="1116" ht="15.0" customHeight="1">
      <c r="A1116" s="1"/>
      <c r="B1116" s="1"/>
      <c r="C1116" s="1"/>
      <c r="D1116" s="1"/>
      <c r="E1116" s="1"/>
      <c r="F1116" s="1"/>
      <c r="G1116" s="1"/>
      <c r="H1116" s="1"/>
      <c r="I1116" s="1"/>
      <c r="J1116" s="1"/>
      <c r="K1116" s="1"/>
      <c r="L1116" s="1"/>
      <c r="M1116" s="1"/>
      <c r="N1116" s="2"/>
      <c r="O1116" s="2"/>
      <c r="S1116" s="3"/>
      <c r="V1116" s="4"/>
      <c r="W1116" s="5"/>
    </row>
    <row r="1117" ht="15.0" customHeight="1">
      <c r="A1117" s="1"/>
      <c r="B1117" s="1"/>
      <c r="C1117" s="1"/>
      <c r="D1117" s="1"/>
      <c r="E1117" s="1"/>
      <c r="F1117" s="1"/>
      <c r="G1117" s="1"/>
      <c r="H1117" s="1"/>
      <c r="I1117" s="1"/>
      <c r="J1117" s="1"/>
      <c r="K1117" s="1"/>
      <c r="L1117" s="1"/>
      <c r="M1117" s="1"/>
      <c r="N1117" s="2"/>
      <c r="O1117" s="2"/>
      <c r="S1117" s="3"/>
      <c r="V1117" s="4"/>
      <c r="W1117" s="5"/>
    </row>
    <row r="1118" ht="15.0" customHeight="1">
      <c r="A1118" s="1"/>
      <c r="B1118" s="1"/>
      <c r="C1118" s="1"/>
      <c r="D1118" s="1"/>
      <c r="E1118" s="1"/>
      <c r="F1118" s="1"/>
      <c r="G1118" s="1"/>
      <c r="H1118" s="1"/>
      <c r="I1118" s="1"/>
      <c r="J1118" s="1"/>
      <c r="K1118" s="1"/>
      <c r="L1118" s="1"/>
      <c r="M1118" s="1"/>
      <c r="N1118" s="2"/>
      <c r="O1118" s="2"/>
      <c r="S1118" s="3"/>
      <c r="V1118" s="4"/>
      <c r="W1118" s="5"/>
    </row>
    <row r="1119" ht="15.0" customHeight="1">
      <c r="A1119" s="1"/>
      <c r="B1119" s="1"/>
      <c r="C1119" s="1"/>
      <c r="D1119" s="1"/>
      <c r="E1119" s="1"/>
      <c r="F1119" s="1"/>
      <c r="G1119" s="1"/>
      <c r="H1119" s="1"/>
      <c r="I1119" s="1"/>
      <c r="J1119" s="1"/>
      <c r="K1119" s="1"/>
      <c r="L1119" s="1"/>
      <c r="M1119" s="1"/>
      <c r="N1119" s="2"/>
      <c r="O1119" s="2"/>
      <c r="S1119" s="3"/>
      <c r="V1119" s="4"/>
      <c r="W1119" s="5"/>
    </row>
  </sheetData>
  <customSheetViews>
    <customSheetView guid="{6509E05F-0030-439D-B6DE-CA1B3B4B5EAD}" filter="1" showAutoFilter="1">
      <autoFilter ref="$S$35:$S$39"/>
    </customSheetView>
  </customSheetViews>
  <mergeCells count="5">
    <mergeCell ref="C10:E10"/>
    <mergeCell ref="F10:H10"/>
    <mergeCell ref="J10:S10"/>
    <mergeCell ref="J41:K41"/>
    <mergeCell ref="J42:K42"/>
  </mergeCells>
  <conditionalFormatting sqref="I12:I39">
    <cfRule type="colorScale" priority="1">
      <colorScale>
        <cfvo type="formula" val="-1"/>
        <cfvo type="formula" val="1"/>
        <color rgb="FFEB9999"/>
        <color rgb="FF94C37D"/>
      </colorScale>
    </cfRule>
  </conditionalFormatting>
  <conditionalFormatting sqref="Q12:Q31 Q33:Q39">
    <cfRule type="colorScale" priority="2">
      <colorScale>
        <cfvo type="min"/>
        <cfvo type="percentile" val="50"/>
        <cfvo type="max"/>
        <color rgb="FFE67C73"/>
        <color rgb="FFFFFFFF"/>
        <color rgb="FF57BB8A"/>
      </colorScale>
    </cfRule>
  </conditionalFormatting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10.75"/>
    <col customWidth="1" min="2" max="2" width="14.5"/>
    <col customWidth="1" min="3" max="3" width="13.38"/>
    <col customWidth="1" min="4" max="4" width="8.88"/>
    <col customWidth="1" min="5" max="5" width="11.13"/>
    <col customWidth="1" min="6" max="6" width="12.75"/>
    <col customWidth="1" min="7" max="7" width="9.0"/>
    <col customWidth="1" min="8" max="9" width="12.5"/>
    <col customWidth="1" min="10" max="10" width="11.25"/>
    <col customWidth="1" min="11" max="12" width="9.13"/>
    <col customWidth="1" min="13" max="13" width="12.13"/>
    <col customWidth="1" min="14" max="14" width="15.63"/>
    <col customWidth="1" min="15" max="15" width="13.0"/>
    <col customWidth="1" min="16" max="16" width="15.63"/>
    <col customWidth="1" min="17" max="19" width="14.5"/>
    <col customWidth="1" min="21" max="21" width="1.5"/>
    <col customWidth="1" min="22" max="22" width="13.75"/>
    <col customWidth="1" min="23" max="23" width="12.88"/>
    <col customWidth="1" min="30" max="30" width="23.25"/>
    <col customWidth="1" min="31" max="31" width="21.75"/>
  </cols>
  <sheetData>
    <row r="1" hidden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2"/>
      <c r="O1" s="2"/>
      <c r="T1" s="3"/>
      <c r="W1" s="4"/>
      <c r="X1" s="5"/>
    </row>
    <row r="2" hidden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2"/>
      <c r="O2" s="2"/>
      <c r="T2" s="3"/>
      <c r="W2" s="4"/>
      <c r="X2" s="5"/>
    </row>
    <row r="3" hidden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2"/>
      <c r="O3" s="2"/>
      <c r="T3" s="3"/>
      <c r="W3" s="4"/>
      <c r="X3" s="5"/>
    </row>
    <row r="4" hidden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2"/>
      <c r="O4" s="2"/>
      <c r="T4" s="3"/>
      <c r="W4" s="4"/>
      <c r="X4" s="5"/>
    </row>
    <row r="5" hidden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2"/>
      <c r="O5" s="2"/>
      <c r="T5" s="3"/>
      <c r="W5" s="4"/>
      <c r="X5" s="5"/>
    </row>
    <row r="6" hidden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2"/>
      <c r="O6" s="2"/>
      <c r="T6" s="3"/>
      <c r="W6" s="4"/>
      <c r="X6" s="5"/>
    </row>
    <row r="7" hidden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2"/>
      <c r="O7" s="2"/>
      <c r="T7" s="3"/>
      <c r="W7" s="4"/>
      <c r="X7" s="5"/>
    </row>
    <row r="8" hidden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7"/>
      <c r="O8" s="7"/>
      <c r="T8" s="3"/>
      <c r="W8" s="4"/>
      <c r="X8" s="5"/>
    </row>
    <row r="9" ht="17.25" customHeight="1">
      <c r="A9" s="8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10"/>
      <c r="W9" s="10"/>
      <c r="X9" s="10"/>
      <c r="Y9" s="10"/>
      <c r="Z9" s="10"/>
      <c r="AA9" s="10"/>
      <c r="AB9" s="10"/>
      <c r="AC9" s="10"/>
      <c r="AD9" s="10"/>
    </row>
    <row r="10" ht="24.75" customHeight="1">
      <c r="A10" s="8"/>
      <c r="B10" s="11"/>
      <c r="C10" s="12" t="s">
        <v>0</v>
      </c>
      <c r="D10" s="13"/>
      <c r="E10" s="13"/>
      <c r="F10" s="14" t="s">
        <v>1</v>
      </c>
      <c r="G10" s="13"/>
      <c r="H10" s="13"/>
      <c r="I10" s="15" t="s">
        <v>2</v>
      </c>
      <c r="J10" s="16" t="s">
        <v>3</v>
      </c>
      <c r="U10" s="17"/>
      <c r="V10" s="18"/>
      <c r="W10" s="18"/>
      <c r="X10" s="18"/>
      <c r="Y10" s="18"/>
      <c r="Z10" s="18"/>
      <c r="AA10" s="18"/>
      <c r="AB10" s="18"/>
      <c r="AC10" s="18"/>
      <c r="AD10" s="18"/>
    </row>
    <row r="11" ht="37.5" customHeight="1">
      <c r="A11" s="19" t="s">
        <v>4</v>
      </c>
      <c r="B11" s="19" t="s">
        <v>5</v>
      </c>
      <c r="C11" s="19" t="s">
        <v>6</v>
      </c>
      <c r="D11" s="19" t="s">
        <v>7</v>
      </c>
      <c r="E11" s="19" t="s">
        <v>8</v>
      </c>
      <c r="F11" s="19" t="s">
        <v>9</v>
      </c>
      <c r="G11" s="19" t="s">
        <v>10</v>
      </c>
      <c r="H11" s="19" t="s">
        <v>8</v>
      </c>
      <c r="I11" s="19" t="s">
        <v>11</v>
      </c>
      <c r="J11" s="19" t="s">
        <v>12</v>
      </c>
      <c r="K11" s="19" t="s">
        <v>13</v>
      </c>
      <c r="L11" s="19" t="s">
        <v>14</v>
      </c>
      <c r="M11" s="19" t="s">
        <v>15</v>
      </c>
      <c r="N11" s="20" t="s">
        <v>16</v>
      </c>
      <c r="O11" s="20" t="s">
        <v>17</v>
      </c>
      <c r="P11" s="19" t="s">
        <v>18</v>
      </c>
      <c r="Q11" s="19" t="s">
        <v>19</v>
      </c>
      <c r="R11" s="19" t="s">
        <v>62</v>
      </c>
      <c r="S11" s="19" t="s">
        <v>20</v>
      </c>
      <c r="T11" s="19" t="s">
        <v>21</v>
      </c>
      <c r="U11" s="17"/>
      <c r="V11" s="21"/>
      <c r="W11" s="22"/>
      <c r="X11" s="22"/>
      <c r="Y11" s="22"/>
      <c r="Z11" s="22"/>
      <c r="AA11" s="22"/>
      <c r="AB11" s="22"/>
      <c r="AC11" s="22"/>
      <c r="AD11" s="22"/>
    </row>
    <row r="12">
      <c r="A12" s="23">
        <v>46023.0</v>
      </c>
      <c r="B12" s="24">
        <f t="shared" ref="B12:B42" si="1">C12*6.2</f>
        <v>31989.396</v>
      </c>
      <c r="C12" s="25">
        <v>5159.58</v>
      </c>
      <c r="D12" s="26">
        <v>314.0</v>
      </c>
      <c r="E12" s="24">
        <f t="shared" ref="E12:E42" si="2">B12/$D$12</f>
        <v>101.8770573</v>
      </c>
      <c r="F12" s="25">
        <v>4440.07</v>
      </c>
      <c r="G12" s="26">
        <v>186.0</v>
      </c>
      <c r="H12" s="24">
        <f t="shared" ref="H12:H43" si="3">F12/G12</f>
        <v>23.87134409</v>
      </c>
      <c r="I12" s="27">
        <f t="shared" ref="I12:I42" si="4">C12-F12</f>
        <v>719.51</v>
      </c>
      <c r="J12" s="28">
        <v>169.0</v>
      </c>
      <c r="K12" s="28">
        <v>146.0</v>
      </c>
      <c r="L12" s="28">
        <v>264.0</v>
      </c>
      <c r="M12" s="29"/>
      <c r="N12" s="29">
        <v>33031.4</v>
      </c>
      <c r="O12" s="29">
        <v>0.0</v>
      </c>
      <c r="P12" s="29">
        <v>28251.67</v>
      </c>
      <c r="Q12" s="29">
        <v>-4779.73</v>
      </c>
      <c r="R12" s="29">
        <v>-4779.73</v>
      </c>
      <c r="S12" s="29">
        <v>-4779.73</v>
      </c>
      <c r="T12" s="40">
        <v>-16.92</v>
      </c>
      <c r="U12" s="31"/>
      <c r="V12" s="32"/>
      <c r="W12" s="33"/>
      <c r="X12" s="33"/>
      <c r="Y12" s="33"/>
      <c r="Z12" s="33"/>
      <c r="AA12" s="34"/>
      <c r="AB12" s="35"/>
      <c r="AC12" s="36"/>
      <c r="AD12" s="37"/>
    </row>
    <row r="13">
      <c r="A13" s="23">
        <f t="shared" ref="A13:A42" si="5">A12+1</f>
        <v>46024</v>
      </c>
      <c r="B13" s="24">
        <f t="shared" si="1"/>
        <v>36552.906</v>
      </c>
      <c r="C13" s="25">
        <v>5895.63</v>
      </c>
      <c r="D13" s="26">
        <v>285.0</v>
      </c>
      <c r="E13" s="24">
        <f t="shared" si="2"/>
        <v>116.4105287</v>
      </c>
      <c r="F13" s="25">
        <v>8231.05</v>
      </c>
      <c r="G13" s="26">
        <v>142.0</v>
      </c>
      <c r="H13" s="24">
        <f t="shared" si="3"/>
        <v>57.96514085</v>
      </c>
      <c r="I13" s="27">
        <f t="shared" si="4"/>
        <v>-2335.42</v>
      </c>
      <c r="J13" s="28">
        <v>98.0</v>
      </c>
      <c r="K13" s="28">
        <v>67.0</v>
      </c>
      <c r="L13" s="28">
        <v>221.0</v>
      </c>
      <c r="M13" s="29"/>
      <c r="N13" s="29">
        <v>43702.4</v>
      </c>
      <c r="O13" s="29">
        <v>0.0</v>
      </c>
      <c r="P13" s="29">
        <v>42664.33</v>
      </c>
      <c r="Q13" s="29">
        <v>-1038.07</v>
      </c>
      <c r="R13" s="29">
        <v>-1038.07</v>
      </c>
      <c r="S13" s="29">
        <v>-1038.07</v>
      </c>
      <c r="T13" s="40">
        <v>-2.43</v>
      </c>
      <c r="U13" s="31"/>
      <c r="V13" s="32"/>
      <c r="W13" s="33"/>
      <c r="X13" s="33"/>
      <c r="Y13" s="33"/>
      <c r="Z13" s="33"/>
      <c r="AA13" s="34"/>
      <c r="AB13" s="35"/>
      <c r="AC13" s="36"/>
      <c r="AD13" s="37"/>
    </row>
    <row r="14">
      <c r="A14" s="23">
        <f t="shared" si="5"/>
        <v>46025</v>
      </c>
      <c r="B14" s="24">
        <f t="shared" si="1"/>
        <v>29237.34</v>
      </c>
      <c r="C14" s="25">
        <v>4715.7</v>
      </c>
      <c r="D14" s="26">
        <v>215.0</v>
      </c>
      <c r="E14" s="24">
        <f t="shared" si="2"/>
        <v>93.11254777</v>
      </c>
      <c r="F14" s="25">
        <v>3740.79</v>
      </c>
      <c r="G14" s="26">
        <v>84.0</v>
      </c>
      <c r="H14" s="24">
        <f t="shared" si="3"/>
        <v>44.53321429</v>
      </c>
      <c r="I14" s="27">
        <f t="shared" si="4"/>
        <v>974.91</v>
      </c>
      <c r="J14" s="28">
        <v>45.0</v>
      </c>
      <c r="K14" s="28">
        <v>21.0</v>
      </c>
      <c r="L14" s="28">
        <v>151.0</v>
      </c>
      <c r="M14" s="29"/>
      <c r="N14" s="29">
        <v>69435.32</v>
      </c>
      <c r="O14" s="29">
        <v>0.0</v>
      </c>
      <c r="P14" s="29">
        <v>88139.28</v>
      </c>
      <c r="Q14" s="29">
        <v>18703.96</v>
      </c>
      <c r="R14" s="29">
        <v>18703.96</v>
      </c>
      <c r="S14" s="29">
        <v>18703.96</v>
      </c>
      <c r="T14" s="40">
        <v>21.22</v>
      </c>
      <c r="U14" s="31"/>
      <c r="V14" s="32"/>
      <c r="W14" s="33"/>
      <c r="X14" s="33"/>
      <c r="Y14" s="33"/>
      <c r="Z14" s="33"/>
      <c r="AA14" s="34"/>
      <c r="AB14" s="35"/>
      <c r="AC14" s="36"/>
      <c r="AD14" s="37"/>
    </row>
    <row r="15">
      <c r="A15" s="23">
        <f t="shared" si="5"/>
        <v>46026</v>
      </c>
      <c r="B15" s="24">
        <f t="shared" si="1"/>
        <v>25910.606</v>
      </c>
      <c r="C15" s="25">
        <v>4179.13</v>
      </c>
      <c r="D15" s="26">
        <v>207.0</v>
      </c>
      <c r="E15" s="24">
        <f t="shared" si="2"/>
        <v>82.5178535</v>
      </c>
      <c r="F15" s="25">
        <v>3253.16</v>
      </c>
      <c r="G15" s="26">
        <v>60.0</v>
      </c>
      <c r="H15" s="24">
        <f t="shared" si="3"/>
        <v>54.21933333</v>
      </c>
      <c r="I15" s="27">
        <f t="shared" si="4"/>
        <v>925.97</v>
      </c>
      <c r="J15" s="28">
        <v>44.0</v>
      </c>
      <c r="K15" s="28">
        <v>20.0</v>
      </c>
      <c r="L15" s="28">
        <v>155.0</v>
      </c>
      <c r="M15" s="29"/>
      <c r="N15" s="29">
        <v>27115.72</v>
      </c>
      <c r="O15" s="29">
        <v>4.64</v>
      </c>
      <c r="P15" s="29">
        <v>29494.14</v>
      </c>
      <c r="Q15" s="29">
        <v>2381.42</v>
      </c>
      <c r="R15" s="29">
        <v>2381.42</v>
      </c>
      <c r="S15" s="29">
        <v>2381.42</v>
      </c>
      <c r="T15" s="40">
        <v>8.06</v>
      </c>
      <c r="U15" s="31"/>
      <c r="V15" s="32"/>
      <c r="W15" s="33"/>
      <c r="X15" s="33"/>
      <c r="Y15" s="33"/>
      <c r="Z15" s="33"/>
      <c r="AA15" s="34"/>
      <c r="AB15" s="35"/>
      <c r="AC15" s="36"/>
      <c r="AD15" s="37"/>
    </row>
    <row r="16">
      <c r="A16" s="23">
        <f t="shared" si="5"/>
        <v>46027</v>
      </c>
      <c r="B16" s="24">
        <f t="shared" si="1"/>
        <v>28393.21</v>
      </c>
      <c r="C16" s="25">
        <v>4579.55</v>
      </c>
      <c r="D16" s="26">
        <v>213.0</v>
      </c>
      <c r="E16" s="24">
        <f t="shared" si="2"/>
        <v>90.42423567</v>
      </c>
      <c r="F16" s="25">
        <v>2183.49</v>
      </c>
      <c r="G16" s="26">
        <v>63.0</v>
      </c>
      <c r="H16" s="24">
        <f t="shared" si="3"/>
        <v>34.65857143</v>
      </c>
      <c r="I16" s="27">
        <f t="shared" si="4"/>
        <v>2396.06</v>
      </c>
      <c r="J16" s="28">
        <v>111.0</v>
      </c>
      <c r="K16" s="28">
        <v>18.0</v>
      </c>
      <c r="L16" s="28">
        <v>155.0</v>
      </c>
      <c r="M16" s="29"/>
      <c r="N16" s="29">
        <v>26098.77</v>
      </c>
      <c r="O16" s="29">
        <v>34.97</v>
      </c>
      <c r="P16" s="29">
        <v>27151.21</v>
      </c>
      <c r="Q16" s="29">
        <v>1041.43</v>
      </c>
      <c r="R16" s="29">
        <v>1041.43</v>
      </c>
      <c r="S16" s="29">
        <v>1041.43</v>
      </c>
      <c r="T16" s="40">
        <v>3.88</v>
      </c>
      <c r="U16" s="31"/>
      <c r="V16" s="32"/>
      <c r="W16" s="33"/>
      <c r="X16" s="33"/>
      <c r="Y16" s="33"/>
      <c r="Z16" s="33"/>
      <c r="AA16" s="34"/>
      <c r="AB16" s="35"/>
      <c r="AC16" s="36"/>
      <c r="AD16" s="37"/>
    </row>
    <row r="17">
      <c r="A17" s="23">
        <f t="shared" si="5"/>
        <v>46028</v>
      </c>
      <c r="B17" s="24">
        <f t="shared" si="1"/>
        <v>85272.692</v>
      </c>
      <c r="C17" s="25">
        <v>13753.66</v>
      </c>
      <c r="D17" s="26">
        <v>259.0</v>
      </c>
      <c r="E17" s="24">
        <f t="shared" si="2"/>
        <v>271.5690828</v>
      </c>
      <c r="F17" s="25">
        <v>6315.92</v>
      </c>
      <c r="G17" s="26">
        <v>95.0</v>
      </c>
      <c r="H17" s="24">
        <f t="shared" si="3"/>
        <v>66.48336842</v>
      </c>
      <c r="I17" s="27">
        <f t="shared" si="4"/>
        <v>7437.74</v>
      </c>
      <c r="J17" s="28">
        <v>112.0</v>
      </c>
      <c r="K17" s="28">
        <v>21.0</v>
      </c>
      <c r="L17" s="28">
        <v>170.0</v>
      </c>
      <c r="M17" s="29"/>
      <c r="N17" s="29">
        <v>137606.99</v>
      </c>
      <c r="O17" s="29">
        <v>50.32</v>
      </c>
      <c r="P17" s="29">
        <v>140995.74</v>
      </c>
      <c r="Q17" s="29">
        <v>3401.67</v>
      </c>
      <c r="R17" s="29">
        <v>3401.67</v>
      </c>
      <c r="S17" s="29">
        <v>3401.67</v>
      </c>
      <c r="T17" s="40">
        <v>2.4</v>
      </c>
      <c r="U17" s="31"/>
      <c r="V17" s="32"/>
      <c r="W17" s="33"/>
      <c r="X17" s="33"/>
      <c r="Y17" s="33"/>
      <c r="Z17" s="33"/>
      <c r="AA17" s="34"/>
      <c r="AB17" s="35"/>
      <c r="AC17" s="36"/>
      <c r="AD17" s="37"/>
    </row>
    <row r="18">
      <c r="A18" s="23">
        <f t="shared" si="5"/>
        <v>46029</v>
      </c>
      <c r="B18" s="24">
        <f t="shared" si="1"/>
        <v>38023.36</v>
      </c>
      <c r="C18" s="25">
        <v>6132.8</v>
      </c>
      <c r="D18" s="26">
        <v>240.0</v>
      </c>
      <c r="E18" s="24">
        <f t="shared" si="2"/>
        <v>121.0935032</v>
      </c>
      <c r="F18" s="25">
        <v>4349.96</v>
      </c>
      <c r="G18" s="26">
        <v>98.0</v>
      </c>
      <c r="H18" s="24">
        <f t="shared" si="3"/>
        <v>44.38734694</v>
      </c>
      <c r="I18" s="27">
        <f t="shared" si="4"/>
        <v>1782.84</v>
      </c>
      <c r="J18" s="28">
        <v>88.0</v>
      </c>
      <c r="K18" s="28">
        <v>23.0</v>
      </c>
      <c r="L18" s="28">
        <v>179.0</v>
      </c>
      <c r="M18" s="29"/>
      <c r="N18" s="29">
        <v>54503.98</v>
      </c>
      <c r="O18" s="29">
        <v>24.36</v>
      </c>
      <c r="P18" s="29">
        <v>61606.9</v>
      </c>
      <c r="Q18" s="29">
        <v>7082.21</v>
      </c>
      <c r="R18" s="29">
        <v>7082.21</v>
      </c>
      <c r="S18" s="29">
        <v>7082.21</v>
      </c>
      <c r="T18" s="40">
        <v>11.53</v>
      </c>
      <c r="U18" s="31"/>
      <c r="V18" s="32"/>
      <c r="W18" s="33"/>
      <c r="X18" s="33"/>
      <c r="Y18" s="33"/>
      <c r="Z18" s="33"/>
      <c r="AA18" s="34"/>
      <c r="AB18" s="35"/>
      <c r="AC18" s="36"/>
      <c r="AD18" s="37"/>
    </row>
    <row r="19">
      <c r="A19" s="23">
        <f t="shared" si="5"/>
        <v>46030</v>
      </c>
      <c r="B19" s="24">
        <f t="shared" si="1"/>
        <v>51031.146</v>
      </c>
      <c r="C19" s="25">
        <v>8230.83</v>
      </c>
      <c r="D19" s="26">
        <v>263.0</v>
      </c>
      <c r="E19" s="24">
        <f t="shared" si="2"/>
        <v>162.5195732</v>
      </c>
      <c r="F19" s="25">
        <v>4576.62</v>
      </c>
      <c r="G19" s="26">
        <v>94.0</v>
      </c>
      <c r="H19" s="24">
        <f t="shared" si="3"/>
        <v>48.68744681</v>
      </c>
      <c r="I19" s="27">
        <f t="shared" si="4"/>
        <v>3654.21</v>
      </c>
      <c r="J19" s="28">
        <v>54.0</v>
      </c>
      <c r="K19" s="28">
        <v>27.0</v>
      </c>
      <c r="L19" s="28">
        <v>228.0</v>
      </c>
      <c r="M19" s="29"/>
      <c r="N19" s="29">
        <v>47683.17</v>
      </c>
      <c r="O19" s="29">
        <v>5.25</v>
      </c>
      <c r="P19" s="29">
        <v>52063.86</v>
      </c>
      <c r="Q19" s="29">
        <v>4385.94</v>
      </c>
      <c r="R19" s="29">
        <v>4385.94</v>
      </c>
      <c r="S19" s="29">
        <v>4385.94</v>
      </c>
      <c r="T19" s="40">
        <v>8.41</v>
      </c>
      <c r="U19" s="31"/>
      <c r="V19" s="32"/>
      <c r="W19" s="33"/>
      <c r="X19" s="33"/>
      <c r="Y19" s="33"/>
      <c r="Z19" s="33"/>
      <c r="AA19" s="34"/>
      <c r="AB19" s="35"/>
      <c r="AC19" s="36"/>
      <c r="AD19" s="37"/>
    </row>
    <row r="20">
      <c r="A20" s="23">
        <f t="shared" si="5"/>
        <v>46031</v>
      </c>
      <c r="B20" s="24">
        <f t="shared" si="1"/>
        <v>38627.054</v>
      </c>
      <c r="C20" s="25">
        <v>6230.17</v>
      </c>
      <c r="D20" s="26">
        <v>343.0</v>
      </c>
      <c r="E20" s="24">
        <f t="shared" si="2"/>
        <v>123.0160955</v>
      </c>
      <c r="F20" s="25">
        <v>4494.78</v>
      </c>
      <c r="G20" s="26">
        <v>133.0</v>
      </c>
      <c r="H20" s="24">
        <f t="shared" si="3"/>
        <v>33.79533835</v>
      </c>
      <c r="I20" s="27">
        <f t="shared" si="4"/>
        <v>1735.39</v>
      </c>
      <c r="J20" s="28">
        <v>229.0</v>
      </c>
      <c r="K20" s="28">
        <v>76.0</v>
      </c>
      <c r="L20" s="28">
        <v>272.0</v>
      </c>
      <c r="M20" s="29"/>
      <c r="N20" s="29">
        <v>35571.63</v>
      </c>
      <c r="O20" s="29">
        <v>3.33</v>
      </c>
      <c r="P20" s="29">
        <v>36714.61</v>
      </c>
      <c r="Q20" s="29">
        <v>1146.49</v>
      </c>
      <c r="R20" s="29">
        <v>1146.49</v>
      </c>
      <c r="S20" s="29">
        <v>1146.49</v>
      </c>
      <c r="T20" s="40">
        <v>3.11</v>
      </c>
      <c r="U20" s="31"/>
      <c r="V20" s="32"/>
      <c r="W20" s="33"/>
      <c r="X20" s="33"/>
      <c r="Y20" s="33"/>
      <c r="Z20" s="33"/>
      <c r="AA20" s="34"/>
      <c r="AB20" s="35"/>
      <c r="AC20" s="36"/>
      <c r="AD20" s="37"/>
    </row>
    <row r="21">
      <c r="A21" s="23">
        <f t="shared" si="5"/>
        <v>46032</v>
      </c>
      <c r="B21" s="24">
        <f t="shared" si="1"/>
        <v>36583.038</v>
      </c>
      <c r="C21" s="25">
        <v>5900.49</v>
      </c>
      <c r="D21" s="26">
        <v>362.0</v>
      </c>
      <c r="E21" s="24">
        <f t="shared" si="2"/>
        <v>116.5064904</v>
      </c>
      <c r="F21" s="25">
        <v>6580.79</v>
      </c>
      <c r="G21" s="26">
        <v>125.0</v>
      </c>
      <c r="H21" s="24">
        <f t="shared" si="3"/>
        <v>52.64632</v>
      </c>
      <c r="I21" s="27">
        <f t="shared" si="4"/>
        <v>-680.3</v>
      </c>
      <c r="J21" s="28">
        <v>137.0</v>
      </c>
      <c r="K21" s="28">
        <v>56.0</v>
      </c>
      <c r="L21" s="28">
        <v>248.0</v>
      </c>
      <c r="M21" s="29"/>
      <c r="N21" s="29">
        <v>42414.3</v>
      </c>
      <c r="O21" s="29">
        <v>6.21</v>
      </c>
      <c r="P21" s="29">
        <v>43409.29</v>
      </c>
      <c r="Q21" s="29">
        <v>960.66</v>
      </c>
      <c r="R21" s="29">
        <v>960.66</v>
      </c>
      <c r="S21" s="29">
        <v>960.66</v>
      </c>
      <c r="T21" s="40">
        <v>2.29</v>
      </c>
      <c r="U21" s="31"/>
      <c r="V21" s="32"/>
      <c r="W21" s="33"/>
      <c r="X21" s="33"/>
      <c r="Y21" s="33"/>
      <c r="Z21" s="33"/>
      <c r="AA21" s="34"/>
      <c r="AB21" s="35"/>
      <c r="AC21" s="36"/>
      <c r="AD21" s="37"/>
    </row>
    <row r="22">
      <c r="A22" s="23">
        <f t="shared" si="5"/>
        <v>46033</v>
      </c>
      <c r="B22" s="24">
        <f t="shared" si="1"/>
        <v>29779.84</v>
      </c>
      <c r="C22" s="25">
        <v>4803.2</v>
      </c>
      <c r="D22" s="26">
        <v>255.0</v>
      </c>
      <c r="E22" s="24">
        <f t="shared" si="2"/>
        <v>94.84025478</v>
      </c>
      <c r="F22" s="25">
        <v>3453.06</v>
      </c>
      <c r="G22" s="26">
        <v>77.0</v>
      </c>
      <c r="H22" s="24">
        <f t="shared" si="3"/>
        <v>44.84493506</v>
      </c>
      <c r="I22" s="27">
        <f t="shared" si="4"/>
        <v>1350.14</v>
      </c>
      <c r="J22" s="28">
        <v>85.0</v>
      </c>
      <c r="K22" s="28">
        <v>15.0</v>
      </c>
      <c r="L22" s="28">
        <v>180.0</v>
      </c>
      <c r="M22" s="29"/>
      <c r="N22" s="29">
        <v>30378.54</v>
      </c>
      <c r="O22" s="29">
        <v>31.93</v>
      </c>
      <c r="P22" s="29">
        <v>32421.86</v>
      </c>
      <c r="Q22" s="29">
        <v>2054.59</v>
      </c>
      <c r="R22" s="29">
        <v>2054.59</v>
      </c>
      <c r="S22" s="29">
        <v>2054.59</v>
      </c>
      <c r="T22" s="40">
        <v>6.3</v>
      </c>
      <c r="U22" s="31"/>
      <c r="V22" s="32"/>
      <c r="W22" s="33"/>
      <c r="X22" s="33"/>
      <c r="Y22" s="33"/>
      <c r="Z22" s="33"/>
      <c r="AA22" s="34"/>
      <c r="AB22" s="35"/>
      <c r="AC22" s="36"/>
      <c r="AD22" s="37"/>
    </row>
    <row r="23">
      <c r="A23" s="23">
        <f t="shared" si="5"/>
        <v>46034</v>
      </c>
      <c r="B23" s="24">
        <f t="shared" si="1"/>
        <v>31115.63</v>
      </c>
      <c r="C23" s="25">
        <v>5018.65</v>
      </c>
      <c r="D23" s="26">
        <v>264.0</v>
      </c>
      <c r="E23" s="24">
        <f t="shared" si="2"/>
        <v>99.09436306</v>
      </c>
      <c r="F23" s="25">
        <v>4559.21</v>
      </c>
      <c r="G23" s="26">
        <v>66.0</v>
      </c>
      <c r="H23" s="24">
        <f t="shared" si="3"/>
        <v>69.07893939</v>
      </c>
      <c r="I23" s="27">
        <f t="shared" si="4"/>
        <v>459.44</v>
      </c>
      <c r="J23" s="28">
        <v>96.0</v>
      </c>
      <c r="K23" s="28">
        <v>13.0</v>
      </c>
      <c r="L23" s="28">
        <v>184.0</v>
      </c>
      <c r="M23" s="29"/>
      <c r="N23" s="29">
        <v>37369.71</v>
      </c>
      <c r="O23" s="29">
        <v>79.97</v>
      </c>
      <c r="P23" s="29">
        <v>39379.0</v>
      </c>
      <c r="Q23" s="29">
        <v>2084.35</v>
      </c>
      <c r="R23" s="29">
        <v>2084.35</v>
      </c>
      <c r="S23" s="29">
        <v>2084.35</v>
      </c>
      <c r="T23" s="40">
        <v>5.1</v>
      </c>
      <c r="U23" s="31"/>
      <c r="V23" s="32"/>
      <c r="W23" s="33"/>
      <c r="X23" s="33"/>
      <c r="Y23" s="33"/>
      <c r="Z23" s="33"/>
      <c r="AA23" s="34"/>
      <c r="AB23" s="35"/>
      <c r="AC23" s="36"/>
      <c r="AD23" s="37"/>
    </row>
    <row r="24">
      <c r="A24" s="23">
        <f t="shared" si="5"/>
        <v>46035</v>
      </c>
      <c r="B24" s="24">
        <f t="shared" si="1"/>
        <v>34605.486</v>
      </c>
      <c r="C24" s="25">
        <v>5581.53</v>
      </c>
      <c r="D24" s="26">
        <v>299.0</v>
      </c>
      <c r="E24" s="24">
        <f t="shared" si="2"/>
        <v>110.2085541</v>
      </c>
      <c r="F24" s="25">
        <v>5464.85</v>
      </c>
      <c r="G24" s="26">
        <v>136.0</v>
      </c>
      <c r="H24" s="24">
        <f t="shared" si="3"/>
        <v>40.18272059</v>
      </c>
      <c r="I24" s="27">
        <f t="shared" si="4"/>
        <v>116.68</v>
      </c>
      <c r="J24" s="28">
        <v>201.0</v>
      </c>
      <c r="K24" s="28">
        <v>91.0</v>
      </c>
      <c r="L24" s="28">
        <v>268.0</v>
      </c>
      <c r="M24" s="29"/>
      <c r="N24" s="29">
        <v>40219.28</v>
      </c>
      <c r="O24" s="29">
        <v>30.25</v>
      </c>
      <c r="P24" s="29">
        <v>41602.15</v>
      </c>
      <c r="Q24" s="29">
        <v>1408.32</v>
      </c>
      <c r="R24" s="29">
        <v>1408.32</v>
      </c>
      <c r="S24" s="29">
        <v>1408.32</v>
      </c>
      <c r="T24" s="40">
        <v>3.32</v>
      </c>
      <c r="U24" s="38"/>
      <c r="AE24" s="39"/>
    </row>
    <row r="25" ht="16.5" customHeight="1">
      <c r="A25" s="23">
        <f t="shared" si="5"/>
        <v>46036</v>
      </c>
      <c r="B25" s="24">
        <f t="shared" si="1"/>
        <v>69363.43</v>
      </c>
      <c r="C25" s="25">
        <v>11187.65</v>
      </c>
      <c r="D25" s="26">
        <v>252.0</v>
      </c>
      <c r="E25" s="24">
        <f t="shared" si="2"/>
        <v>220.9026433</v>
      </c>
      <c r="F25" s="25">
        <v>5919.22</v>
      </c>
      <c r="G25" s="26">
        <v>87.0</v>
      </c>
      <c r="H25" s="24">
        <f t="shared" si="3"/>
        <v>68.03701149</v>
      </c>
      <c r="I25" s="27">
        <f t="shared" si="4"/>
        <v>5268.43</v>
      </c>
      <c r="J25" s="40">
        <v>95.0</v>
      </c>
      <c r="K25" s="40">
        <v>36.0</v>
      </c>
      <c r="L25" s="40">
        <v>235.0</v>
      </c>
      <c r="M25" s="41"/>
      <c r="N25" s="41">
        <v>65034.33</v>
      </c>
      <c r="O25" s="41">
        <v>14.14</v>
      </c>
      <c r="P25" s="29">
        <v>63880.26</v>
      </c>
      <c r="Q25" s="29">
        <v>-1140.15</v>
      </c>
      <c r="R25" s="29">
        <v>-1140.15</v>
      </c>
      <c r="S25" s="29">
        <v>-1140.15</v>
      </c>
      <c r="T25" s="40">
        <v>-1.81</v>
      </c>
      <c r="U25" s="38"/>
      <c r="X25" s="42"/>
      <c r="Y25" s="42"/>
      <c r="Z25" s="42"/>
      <c r="AA25" s="42"/>
      <c r="AB25" s="42"/>
      <c r="AC25" s="42"/>
      <c r="AD25" s="42"/>
      <c r="AE25" s="42"/>
    </row>
    <row r="26">
      <c r="A26" s="23">
        <f t="shared" si="5"/>
        <v>46037</v>
      </c>
      <c r="B26" s="24">
        <f t="shared" si="1"/>
        <v>32794.838</v>
      </c>
      <c r="C26" s="25">
        <v>5289.49</v>
      </c>
      <c r="D26" s="26">
        <v>267.0</v>
      </c>
      <c r="E26" s="24">
        <f t="shared" si="2"/>
        <v>104.4421592</v>
      </c>
      <c r="F26" s="25">
        <v>4964.34</v>
      </c>
      <c r="G26" s="26">
        <v>75.0</v>
      </c>
      <c r="H26" s="24">
        <f t="shared" si="3"/>
        <v>66.1912</v>
      </c>
      <c r="I26" s="27">
        <f t="shared" si="4"/>
        <v>325.15</v>
      </c>
      <c r="J26" s="28">
        <v>255.0</v>
      </c>
      <c r="K26" s="28">
        <v>43.0</v>
      </c>
      <c r="L26" s="28">
        <v>243.0</v>
      </c>
      <c r="M26" s="29"/>
      <c r="N26" s="29">
        <v>56289.26</v>
      </c>
      <c r="O26" s="29">
        <v>311.35</v>
      </c>
      <c r="P26" s="29">
        <v>52599.9</v>
      </c>
      <c r="Q26" s="29">
        <v>-5174.81</v>
      </c>
      <c r="R26" s="29">
        <v>-5174.81</v>
      </c>
      <c r="S26" s="29">
        <v>-5174.81</v>
      </c>
      <c r="T26" s="40">
        <v>-7.01</v>
      </c>
      <c r="U26" s="38"/>
    </row>
    <row r="27">
      <c r="A27" s="23">
        <f t="shared" si="5"/>
        <v>46038</v>
      </c>
      <c r="B27" s="24">
        <f t="shared" si="1"/>
        <v>40293.924</v>
      </c>
      <c r="C27" s="25">
        <v>6499.02</v>
      </c>
      <c r="D27" s="26">
        <v>388.0</v>
      </c>
      <c r="E27" s="24">
        <f t="shared" si="2"/>
        <v>128.3245987</v>
      </c>
      <c r="F27" s="25">
        <v>4316.55</v>
      </c>
      <c r="G27" s="26">
        <v>112.0</v>
      </c>
      <c r="H27" s="24">
        <f t="shared" si="3"/>
        <v>38.540625</v>
      </c>
      <c r="I27" s="27">
        <f t="shared" si="4"/>
        <v>2182.47</v>
      </c>
      <c r="J27" s="28">
        <v>581.0</v>
      </c>
      <c r="K27" s="28">
        <v>97.0</v>
      </c>
      <c r="L27" s="28">
        <v>271.0</v>
      </c>
      <c r="M27" s="29"/>
      <c r="N27" s="29">
        <v>42645.15</v>
      </c>
      <c r="O27" s="29">
        <v>1808.54</v>
      </c>
      <c r="P27" s="29">
        <v>42625.54</v>
      </c>
      <c r="Q27" s="29">
        <v>1557.02</v>
      </c>
      <c r="R27" s="29">
        <v>1557.02</v>
      </c>
      <c r="S27" s="29">
        <v>1557.02</v>
      </c>
      <c r="T27" s="40">
        <v>-0.05</v>
      </c>
      <c r="U27" s="38"/>
      <c r="V27" s="43"/>
      <c r="W27" s="43"/>
      <c r="X27" s="5"/>
      <c r="Y27" s="44"/>
      <c r="Z27" s="5"/>
    </row>
    <row r="28">
      <c r="A28" s="23">
        <f t="shared" si="5"/>
        <v>46039</v>
      </c>
      <c r="B28" s="24">
        <f t="shared" si="1"/>
        <v>44657.794</v>
      </c>
      <c r="C28" s="25">
        <v>7202.87</v>
      </c>
      <c r="D28" s="26">
        <v>433.0</v>
      </c>
      <c r="E28" s="24">
        <f t="shared" si="2"/>
        <v>142.2222739</v>
      </c>
      <c r="F28" s="25">
        <v>4397.75</v>
      </c>
      <c r="G28" s="26">
        <v>116.0</v>
      </c>
      <c r="H28" s="24">
        <f t="shared" si="3"/>
        <v>37.91163793</v>
      </c>
      <c r="I28" s="27">
        <f t="shared" si="4"/>
        <v>2805.12</v>
      </c>
      <c r="J28" s="28">
        <v>457.0</v>
      </c>
      <c r="K28" s="28">
        <v>90.0</v>
      </c>
      <c r="L28" s="28">
        <v>281.0</v>
      </c>
      <c r="M28" s="29"/>
      <c r="N28" s="29">
        <v>43096.7</v>
      </c>
      <c r="O28" s="29">
        <v>91.93</v>
      </c>
      <c r="P28" s="29">
        <v>45742.52</v>
      </c>
      <c r="Q28" s="29">
        <v>2737.75</v>
      </c>
      <c r="R28" s="29">
        <v>2737.75</v>
      </c>
      <c r="S28" s="29">
        <v>2737.75</v>
      </c>
      <c r="T28" s="40">
        <v>5.78</v>
      </c>
      <c r="U28" s="38"/>
      <c r="V28" s="43"/>
      <c r="W28" s="43"/>
      <c r="X28" s="5"/>
      <c r="Y28" s="44"/>
      <c r="Z28" s="5"/>
    </row>
    <row r="29">
      <c r="A29" s="23">
        <f t="shared" si="5"/>
        <v>46040</v>
      </c>
      <c r="B29" s="24">
        <f t="shared" si="1"/>
        <v>34801.716</v>
      </c>
      <c r="C29" s="25">
        <v>5613.18</v>
      </c>
      <c r="D29" s="26">
        <v>339.0</v>
      </c>
      <c r="E29" s="24">
        <f t="shared" si="2"/>
        <v>110.8334904</v>
      </c>
      <c r="F29" s="25">
        <v>3780.98</v>
      </c>
      <c r="G29" s="26">
        <v>88.0</v>
      </c>
      <c r="H29" s="24">
        <f t="shared" si="3"/>
        <v>42.96568182</v>
      </c>
      <c r="I29" s="27">
        <f t="shared" si="4"/>
        <v>1832.2</v>
      </c>
      <c r="J29" s="28">
        <v>523.0</v>
      </c>
      <c r="K29" s="28">
        <v>74.0</v>
      </c>
      <c r="L29" s="28">
        <v>245.0</v>
      </c>
      <c r="M29" s="29"/>
      <c r="N29" s="29">
        <v>35518.45</v>
      </c>
      <c r="O29" s="29">
        <v>506.99</v>
      </c>
      <c r="P29" s="29">
        <v>36927.79</v>
      </c>
      <c r="Q29" s="29">
        <v>1820.67</v>
      </c>
      <c r="R29" s="29">
        <v>1820.67</v>
      </c>
      <c r="S29" s="29">
        <v>1820.67</v>
      </c>
      <c r="T29" s="40">
        <v>3.82</v>
      </c>
      <c r="U29" s="38"/>
      <c r="V29" s="43"/>
      <c r="W29" s="43"/>
      <c r="X29" s="5"/>
      <c r="Y29" s="44"/>
      <c r="Z29" s="5"/>
      <c r="AA29" s="5"/>
      <c r="AB29" s="5"/>
      <c r="AC29" s="3"/>
    </row>
    <row r="30">
      <c r="A30" s="23">
        <f t="shared" si="5"/>
        <v>46041</v>
      </c>
      <c r="B30" s="24">
        <f t="shared" si="1"/>
        <v>32468.098</v>
      </c>
      <c r="C30" s="25">
        <v>5236.79</v>
      </c>
      <c r="D30" s="26">
        <v>351.0</v>
      </c>
      <c r="E30" s="24">
        <f t="shared" si="2"/>
        <v>103.401586</v>
      </c>
      <c r="F30" s="25">
        <v>3584.57</v>
      </c>
      <c r="G30" s="26">
        <v>81.0</v>
      </c>
      <c r="H30" s="24">
        <f t="shared" si="3"/>
        <v>44.25395062</v>
      </c>
      <c r="I30" s="27">
        <f t="shared" si="4"/>
        <v>1652.22</v>
      </c>
      <c r="J30" s="28">
        <v>483.0</v>
      </c>
      <c r="K30" s="28">
        <v>117.0</v>
      </c>
      <c r="L30" s="28">
        <v>340.0</v>
      </c>
      <c r="M30" s="29"/>
      <c r="N30" s="29">
        <v>31609.91</v>
      </c>
      <c r="O30" s="29">
        <v>55.36</v>
      </c>
      <c r="P30" s="29">
        <v>32769.4</v>
      </c>
      <c r="Q30" s="29">
        <v>1179.29</v>
      </c>
      <c r="R30" s="29">
        <v>1179.29</v>
      </c>
      <c r="S30" s="29">
        <v>1179.29</v>
      </c>
      <c r="T30" s="40">
        <v>3.54</v>
      </c>
      <c r="U30" s="38"/>
      <c r="V30" s="43"/>
      <c r="W30" s="43"/>
      <c r="X30" s="5"/>
      <c r="Y30" s="44"/>
      <c r="Z30" s="5"/>
      <c r="AA30" s="5"/>
      <c r="AB30" s="5"/>
      <c r="AC30" s="3"/>
    </row>
    <row r="31">
      <c r="A31" s="23">
        <f t="shared" si="5"/>
        <v>46042</v>
      </c>
      <c r="B31" s="24">
        <f t="shared" si="1"/>
        <v>44952.108</v>
      </c>
      <c r="C31" s="25">
        <v>7250.34</v>
      </c>
      <c r="D31" s="26">
        <v>464.0</v>
      </c>
      <c r="E31" s="24">
        <f t="shared" si="2"/>
        <v>143.1595796</v>
      </c>
      <c r="F31" s="25">
        <v>4901.42</v>
      </c>
      <c r="G31" s="26">
        <v>139.0</v>
      </c>
      <c r="H31" s="24">
        <f t="shared" si="3"/>
        <v>35.26201439</v>
      </c>
      <c r="I31" s="27">
        <f t="shared" si="4"/>
        <v>2348.92</v>
      </c>
      <c r="J31" s="40">
        <v>260.0</v>
      </c>
      <c r="K31" s="40">
        <v>86.0</v>
      </c>
      <c r="L31" s="40">
        <v>325.0</v>
      </c>
      <c r="M31" s="41"/>
      <c r="N31" s="41">
        <v>69120.58</v>
      </c>
      <c r="O31" s="29">
        <v>70.32</v>
      </c>
      <c r="P31" s="29">
        <v>146147.83</v>
      </c>
      <c r="Q31" s="29">
        <v>77001.48</v>
      </c>
      <c r="R31" s="29">
        <v>10294.0</v>
      </c>
      <c r="S31" s="29">
        <v>77001.48</v>
      </c>
      <c r="T31" s="40">
        <v>52.71</v>
      </c>
      <c r="U31" s="38"/>
      <c r="V31" s="43"/>
      <c r="W31" s="43"/>
      <c r="X31" s="5"/>
      <c r="Y31" s="44"/>
      <c r="Z31" s="5"/>
      <c r="AA31" s="5"/>
      <c r="AB31" s="5"/>
      <c r="AC31" s="3"/>
    </row>
    <row r="32">
      <c r="A32" s="23">
        <f t="shared" si="5"/>
        <v>46043</v>
      </c>
      <c r="B32" s="24">
        <f t="shared" si="1"/>
        <v>94866.448</v>
      </c>
      <c r="C32" s="25">
        <v>15301.04</v>
      </c>
      <c r="D32" s="26">
        <v>438.0</v>
      </c>
      <c r="E32" s="24">
        <f t="shared" si="2"/>
        <v>302.1224459</v>
      </c>
      <c r="F32" s="25">
        <v>16997.25</v>
      </c>
      <c r="G32" s="26">
        <v>263.0</v>
      </c>
      <c r="H32" s="24">
        <f t="shared" si="3"/>
        <v>64.628327</v>
      </c>
      <c r="I32" s="27">
        <f t="shared" si="4"/>
        <v>-1696.21</v>
      </c>
      <c r="J32" s="40">
        <v>207.0</v>
      </c>
      <c r="K32" s="40">
        <v>56.0</v>
      </c>
      <c r="L32" s="40">
        <v>271.0</v>
      </c>
      <c r="M32" s="41"/>
      <c r="N32" s="118">
        <v>62259.43</v>
      </c>
      <c r="O32" s="119">
        <v>4372.45</v>
      </c>
      <c r="P32" s="119">
        <v>1048593.46</v>
      </c>
      <c r="Q32" s="119">
        <v>986096.42</v>
      </c>
      <c r="R32" s="29">
        <v>10294.0</v>
      </c>
      <c r="S32" s="119">
        <v>986096.42</v>
      </c>
      <c r="T32" s="120">
        <v>94.06</v>
      </c>
      <c r="U32" s="38"/>
      <c r="V32" s="43"/>
      <c r="W32" s="43"/>
      <c r="X32" s="5"/>
      <c r="Y32" s="44"/>
      <c r="Z32" s="5"/>
      <c r="AA32" s="5"/>
      <c r="AB32" s="5"/>
      <c r="AC32" s="3"/>
    </row>
    <row r="33">
      <c r="A33" s="23">
        <f t="shared" si="5"/>
        <v>46044</v>
      </c>
      <c r="B33" s="24">
        <f t="shared" si="1"/>
        <v>51427.636</v>
      </c>
      <c r="C33" s="25">
        <v>8294.78</v>
      </c>
      <c r="D33" s="26">
        <v>362.0</v>
      </c>
      <c r="E33" s="24">
        <f t="shared" si="2"/>
        <v>163.7822803</v>
      </c>
      <c r="F33" s="25">
        <v>3905.58</v>
      </c>
      <c r="G33" s="26">
        <v>115.0</v>
      </c>
      <c r="H33" s="24">
        <f t="shared" si="3"/>
        <v>33.96156522</v>
      </c>
      <c r="I33" s="27">
        <f t="shared" si="4"/>
        <v>4389.2</v>
      </c>
      <c r="J33" s="40">
        <v>125.0</v>
      </c>
      <c r="K33" s="40">
        <v>43.0</v>
      </c>
      <c r="L33" s="40">
        <v>255.0</v>
      </c>
      <c r="M33" s="41"/>
      <c r="N33" s="41">
        <v>63879.0</v>
      </c>
      <c r="O33" s="29">
        <v>4802.49</v>
      </c>
      <c r="P33" s="29">
        <v>67580.39</v>
      </c>
      <c r="Q33" s="29">
        <v>5682.85</v>
      </c>
      <c r="R33" s="29">
        <v>5682.85</v>
      </c>
      <c r="S33" s="29">
        <v>5682.85</v>
      </c>
      <c r="T33" s="40">
        <v>5.48</v>
      </c>
      <c r="U33" s="31"/>
      <c r="V33" s="43"/>
      <c r="W33" s="43"/>
      <c r="X33" s="5"/>
      <c r="Y33" s="44"/>
      <c r="Z33" s="5"/>
      <c r="AA33" s="5"/>
      <c r="AB33" s="5"/>
      <c r="AC33" s="3"/>
    </row>
    <row r="34">
      <c r="A34" s="23">
        <f t="shared" si="5"/>
        <v>46045</v>
      </c>
      <c r="B34" s="24">
        <f t="shared" si="1"/>
        <v>41157.274</v>
      </c>
      <c r="C34" s="25">
        <v>6638.27</v>
      </c>
      <c r="D34" s="26">
        <v>365.0</v>
      </c>
      <c r="E34" s="24">
        <f t="shared" si="2"/>
        <v>131.074121</v>
      </c>
      <c r="F34" s="25">
        <v>5523.13</v>
      </c>
      <c r="G34" s="26">
        <v>113.0</v>
      </c>
      <c r="H34" s="24">
        <f t="shared" si="3"/>
        <v>48.87725664</v>
      </c>
      <c r="I34" s="27">
        <f t="shared" si="4"/>
        <v>1115.14</v>
      </c>
      <c r="J34" s="40">
        <v>148.0</v>
      </c>
      <c r="K34" s="40">
        <v>42.0</v>
      </c>
      <c r="L34" s="40">
        <v>381.0</v>
      </c>
      <c r="M34" s="41"/>
      <c r="N34" s="41">
        <v>48395.41</v>
      </c>
      <c r="O34" s="29">
        <v>326.09</v>
      </c>
      <c r="P34" s="29">
        <v>50346.28</v>
      </c>
      <c r="Q34" s="29">
        <v>1962.81</v>
      </c>
      <c r="R34" s="29">
        <v>1962.81</v>
      </c>
      <c r="S34" s="29">
        <v>1962.81</v>
      </c>
      <c r="T34" s="40">
        <v>3.87</v>
      </c>
      <c r="U34" s="31"/>
      <c r="V34" s="43"/>
      <c r="W34" s="43"/>
      <c r="X34" s="5"/>
      <c r="Y34" s="44"/>
      <c r="Z34" s="5"/>
      <c r="AA34" s="5"/>
      <c r="AB34" s="5"/>
      <c r="AC34" s="3"/>
    </row>
    <row r="35">
      <c r="A35" s="23">
        <f t="shared" si="5"/>
        <v>46046</v>
      </c>
      <c r="B35" s="24">
        <f t="shared" si="1"/>
        <v>55958.596</v>
      </c>
      <c r="C35" s="25">
        <v>9025.58</v>
      </c>
      <c r="D35" s="26">
        <v>427.0</v>
      </c>
      <c r="E35" s="24">
        <f t="shared" si="2"/>
        <v>178.2120892</v>
      </c>
      <c r="F35" s="25">
        <v>4240.62</v>
      </c>
      <c r="G35" s="26">
        <v>108.0</v>
      </c>
      <c r="H35" s="24">
        <f t="shared" si="3"/>
        <v>39.265</v>
      </c>
      <c r="I35" s="27">
        <f t="shared" si="4"/>
        <v>4784.96</v>
      </c>
      <c r="J35" s="40">
        <v>152.0</v>
      </c>
      <c r="K35" s="40">
        <v>39.0</v>
      </c>
      <c r="L35" s="40">
        <v>317.0</v>
      </c>
      <c r="M35" s="41"/>
      <c r="N35" s="41">
        <v>138330.67</v>
      </c>
      <c r="O35" s="29">
        <v>2754.06</v>
      </c>
      <c r="P35" s="29">
        <v>156049.01</v>
      </c>
      <c r="Q35" s="29">
        <v>20150.46</v>
      </c>
      <c r="R35" s="29">
        <v>20150.46</v>
      </c>
      <c r="S35" s="29">
        <v>20150.46</v>
      </c>
      <c r="T35" s="40">
        <v>11.35</v>
      </c>
      <c r="U35" s="31"/>
      <c r="V35" s="43"/>
      <c r="W35" s="43"/>
      <c r="X35" s="5"/>
      <c r="Y35" s="44"/>
      <c r="Z35" s="5"/>
      <c r="AA35" s="5"/>
      <c r="AB35" s="5"/>
      <c r="AC35" s="3"/>
      <c r="AE35" s="45"/>
    </row>
    <row r="36">
      <c r="A36" s="23">
        <f t="shared" si="5"/>
        <v>46047</v>
      </c>
      <c r="B36" s="24">
        <f t="shared" si="1"/>
        <v>34140.92</v>
      </c>
      <c r="C36" s="25">
        <v>5506.6</v>
      </c>
      <c r="D36" s="26">
        <v>249.0</v>
      </c>
      <c r="E36" s="24">
        <f t="shared" si="2"/>
        <v>108.7290446</v>
      </c>
      <c r="F36" s="25">
        <v>4444.01</v>
      </c>
      <c r="G36" s="26">
        <v>112.0</v>
      </c>
      <c r="H36" s="24">
        <f t="shared" si="3"/>
        <v>39.67866071</v>
      </c>
      <c r="I36" s="27">
        <f t="shared" si="4"/>
        <v>1062.59</v>
      </c>
      <c r="J36" s="40">
        <v>136.0</v>
      </c>
      <c r="K36" s="40">
        <v>19.0</v>
      </c>
      <c r="L36" s="40">
        <v>185.0</v>
      </c>
      <c r="M36" s="41"/>
      <c r="N36" s="41">
        <v>37639.63</v>
      </c>
      <c r="O36" s="29">
        <v>442.99</v>
      </c>
      <c r="P36" s="29">
        <v>39185.2</v>
      </c>
      <c r="Q36" s="29">
        <v>1368.35</v>
      </c>
      <c r="R36" s="29">
        <v>1368.35</v>
      </c>
      <c r="S36" s="29">
        <v>1368.35</v>
      </c>
      <c r="T36" s="40">
        <v>3.94</v>
      </c>
      <c r="U36" s="38"/>
      <c r="V36" s="43"/>
      <c r="W36" s="43"/>
      <c r="X36" s="5"/>
      <c r="Y36" s="44"/>
      <c r="Z36" s="5"/>
      <c r="AA36" s="5"/>
      <c r="AB36" s="5"/>
      <c r="AC36" s="3"/>
      <c r="AE36" s="45"/>
    </row>
    <row r="37">
      <c r="A37" s="23">
        <f t="shared" si="5"/>
        <v>46048</v>
      </c>
      <c r="B37" s="24">
        <f t="shared" si="1"/>
        <v>50235.19</v>
      </c>
      <c r="C37" s="25">
        <v>8102.45</v>
      </c>
      <c r="D37" s="26">
        <v>241.0</v>
      </c>
      <c r="E37" s="24">
        <f t="shared" si="2"/>
        <v>159.9846815</v>
      </c>
      <c r="F37" s="25">
        <v>3693.19</v>
      </c>
      <c r="G37" s="26">
        <v>71.0</v>
      </c>
      <c r="H37" s="24">
        <f t="shared" si="3"/>
        <v>52.01676056</v>
      </c>
      <c r="I37" s="27">
        <f t="shared" si="4"/>
        <v>4409.26</v>
      </c>
      <c r="J37" s="28">
        <v>95.0</v>
      </c>
      <c r="K37" s="28">
        <v>28.0</v>
      </c>
      <c r="L37" s="28">
        <v>189.0</v>
      </c>
      <c r="M37" s="29"/>
      <c r="N37" s="29">
        <v>66971.43</v>
      </c>
      <c r="O37" s="29">
        <v>268.18</v>
      </c>
      <c r="P37" s="29">
        <v>71801.25</v>
      </c>
      <c r="Q37" s="29">
        <v>4717.59</v>
      </c>
      <c r="R37" s="29">
        <v>4717.59</v>
      </c>
      <c r="S37" s="29">
        <v>4717.59</v>
      </c>
      <c r="T37" s="40">
        <v>6.73</v>
      </c>
      <c r="U37" s="38"/>
      <c r="V37" s="43"/>
      <c r="W37" s="43"/>
      <c r="X37" s="5"/>
      <c r="Y37" s="44"/>
      <c r="Z37" s="5"/>
      <c r="AA37" s="5"/>
      <c r="AB37" s="5"/>
      <c r="AC37" s="3"/>
      <c r="AE37" s="46"/>
    </row>
    <row r="38">
      <c r="A38" s="23">
        <f t="shared" si="5"/>
        <v>46049</v>
      </c>
      <c r="B38" s="24">
        <f t="shared" si="1"/>
        <v>28498.3</v>
      </c>
      <c r="C38" s="25">
        <v>4596.5</v>
      </c>
      <c r="D38" s="26">
        <v>254.0</v>
      </c>
      <c r="E38" s="24">
        <f t="shared" si="2"/>
        <v>90.7589172</v>
      </c>
      <c r="F38" s="25">
        <v>3993.33</v>
      </c>
      <c r="G38" s="26">
        <v>79.0</v>
      </c>
      <c r="H38" s="24">
        <f t="shared" si="3"/>
        <v>50.54848101</v>
      </c>
      <c r="I38" s="27">
        <f t="shared" si="4"/>
        <v>603.17</v>
      </c>
      <c r="J38" s="28">
        <v>155.0</v>
      </c>
      <c r="K38" s="28">
        <v>37.0</v>
      </c>
      <c r="L38" s="28">
        <v>206.0</v>
      </c>
      <c r="M38" s="29"/>
      <c r="N38" s="29">
        <v>41615.48</v>
      </c>
      <c r="O38" s="29">
        <v>512.31</v>
      </c>
      <c r="P38" s="29">
        <v>45496.61</v>
      </c>
      <c r="Q38" s="29">
        <v>4233.13</v>
      </c>
      <c r="R38" s="29">
        <v>4233.13</v>
      </c>
      <c r="S38" s="29">
        <v>4233.13</v>
      </c>
      <c r="T38" s="40">
        <v>8.53</v>
      </c>
      <c r="U38" s="38"/>
      <c r="V38" s="43"/>
      <c r="W38" s="43"/>
      <c r="X38" s="5"/>
      <c r="Y38" s="44"/>
      <c r="Z38" s="5"/>
      <c r="AA38" s="5"/>
      <c r="AB38" s="5"/>
      <c r="AC38" s="3"/>
      <c r="AE38" s="45"/>
    </row>
    <row r="39">
      <c r="A39" s="23">
        <f t="shared" si="5"/>
        <v>46050</v>
      </c>
      <c r="B39" s="24">
        <f t="shared" si="1"/>
        <v>45821.844</v>
      </c>
      <c r="C39" s="25">
        <v>7390.62</v>
      </c>
      <c r="D39" s="26">
        <v>289.0</v>
      </c>
      <c r="E39" s="24">
        <f t="shared" si="2"/>
        <v>145.9294395</v>
      </c>
      <c r="F39" s="25">
        <v>6066.46</v>
      </c>
      <c r="G39" s="26">
        <v>111.0</v>
      </c>
      <c r="H39" s="24">
        <f t="shared" si="3"/>
        <v>54.65279279</v>
      </c>
      <c r="I39" s="27">
        <f t="shared" si="4"/>
        <v>1324.16</v>
      </c>
      <c r="J39" s="40">
        <v>202.0</v>
      </c>
      <c r="K39" s="40">
        <v>55.0</v>
      </c>
      <c r="L39" s="40">
        <v>228.0</v>
      </c>
      <c r="M39" s="41"/>
      <c r="N39" s="41">
        <v>39553.49</v>
      </c>
      <c r="O39" s="29">
        <v>1601.08</v>
      </c>
      <c r="P39" s="29">
        <v>41694.83</v>
      </c>
      <c r="Q39" s="29">
        <v>3444.41</v>
      </c>
      <c r="R39" s="29">
        <v>3444.41</v>
      </c>
      <c r="S39" s="29">
        <v>3444.41</v>
      </c>
      <c r="T39" s="40">
        <v>5.14</v>
      </c>
      <c r="U39" s="38"/>
      <c r="V39" s="43"/>
      <c r="W39" s="43"/>
      <c r="X39" s="5"/>
      <c r="Y39" s="44"/>
      <c r="Z39" s="5"/>
      <c r="AA39" s="5"/>
      <c r="AB39" s="5"/>
      <c r="AC39" s="3"/>
      <c r="AE39" s="45"/>
    </row>
    <row r="40">
      <c r="A40" s="23">
        <f t="shared" si="5"/>
        <v>46051</v>
      </c>
      <c r="B40" s="24">
        <f t="shared" si="1"/>
        <v>31353.214</v>
      </c>
      <c r="C40" s="25">
        <v>5056.97</v>
      </c>
      <c r="D40" s="26">
        <v>403.0</v>
      </c>
      <c r="E40" s="24">
        <f t="shared" si="2"/>
        <v>99.851</v>
      </c>
      <c r="F40" s="25">
        <v>2012.89</v>
      </c>
      <c r="G40" s="26">
        <v>83.0</v>
      </c>
      <c r="H40" s="24">
        <f t="shared" si="3"/>
        <v>24.25168675</v>
      </c>
      <c r="I40" s="27">
        <f t="shared" si="4"/>
        <v>3044.08</v>
      </c>
      <c r="J40" s="40">
        <v>362.0</v>
      </c>
      <c r="K40" s="40">
        <v>111.0</v>
      </c>
      <c r="L40" s="40">
        <v>282.0</v>
      </c>
      <c r="M40" s="41"/>
      <c r="N40" s="41">
        <v>32262.3</v>
      </c>
      <c r="O40" s="29">
        <v>678.2</v>
      </c>
      <c r="P40" s="29">
        <v>34527.37</v>
      </c>
      <c r="Q40" s="29">
        <v>2467.59</v>
      </c>
      <c r="R40" s="29">
        <v>2467.59</v>
      </c>
      <c r="S40" s="29">
        <v>2467.59</v>
      </c>
      <c r="T40" s="40">
        <v>6.56</v>
      </c>
      <c r="U40" s="38"/>
      <c r="V40" s="43"/>
      <c r="W40" s="43"/>
      <c r="X40" s="5"/>
      <c r="Y40" s="44"/>
      <c r="Z40" s="5"/>
      <c r="AA40" s="5"/>
      <c r="AB40" s="5"/>
      <c r="AC40" s="3"/>
      <c r="AE40" s="45"/>
    </row>
    <row r="41">
      <c r="A41" s="23">
        <f t="shared" si="5"/>
        <v>46052</v>
      </c>
      <c r="B41" s="24">
        <f t="shared" si="1"/>
        <v>41098.312</v>
      </c>
      <c r="C41" s="25">
        <v>6628.76</v>
      </c>
      <c r="D41" s="26">
        <v>341.0</v>
      </c>
      <c r="E41" s="24">
        <f t="shared" si="2"/>
        <v>130.8863439</v>
      </c>
      <c r="F41" s="25">
        <v>2383.14</v>
      </c>
      <c r="G41" s="26">
        <v>58.0</v>
      </c>
      <c r="H41" s="24">
        <f t="shared" si="3"/>
        <v>41.08862069</v>
      </c>
      <c r="I41" s="27">
        <f t="shared" si="4"/>
        <v>4245.62</v>
      </c>
      <c r="J41" s="40">
        <v>194.0</v>
      </c>
      <c r="K41" s="40">
        <v>77.0</v>
      </c>
      <c r="L41" s="40">
        <v>271.0</v>
      </c>
      <c r="M41" s="41"/>
      <c r="N41" s="41">
        <v>52091.51</v>
      </c>
      <c r="O41" s="29">
        <v>865.48</v>
      </c>
      <c r="P41" s="29">
        <v>53594.83</v>
      </c>
      <c r="Q41" s="29">
        <v>1686.61</v>
      </c>
      <c r="R41" s="29">
        <v>1686.61</v>
      </c>
      <c r="S41" s="29">
        <v>1686.61</v>
      </c>
      <c r="T41" s="40">
        <v>2.8</v>
      </c>
      <c r="U41" s="38"/>
      <c r="V41" s="43"/>
      <c r="W41" s="43"/>
      <c r="X41" s="5"/>
      <c r="Y41" s="44"/>
      <c r="Z41" s="5"/>
      <c r="AA41" s="5"/>
      <c r="AB41" s="5"/>
      <c r="AC41" s="3"/>
      <c r="AE41" s="45"/>
    </row>
    <row r="42">
      <c r="A42" s="23">
        <f t="shared" si="5"/>
        <v>46053</v>
      </c>
      <c r="B42" s="24">
        <f t="shared" si="1"/>
        <v>24090.658</v>
      </c>
      <c r="C42" s="25">
        <v>3885.59</v>
      </c>
      <c r="D42" s="26">
        <v>309.0</v>
      </c>
      <c r="E42" s="24">
        <f t="shared" si="2"/>
        <v>76.72184076</v>
      </c>
      <c r="F42" s="25">
        <v>4392.34</v>
      </c>
      <c r="G42" s="26">
        <v>63.0</v>
      </c>
      <c r="H42" s="24">
        <f t="shared" si="3"/>
        <v>69.71968254</v>
      </c>
      <c r="I42" s="27">
        <f t="shared" si="4"/>
        <v>-506.75</v>
      </c>
      <c r="J42" s="40">
        <v>171.0</v>
      </c>
      <c r="K42" s="40">
        <v>57.0</v>
      </c>
      <c r="L42" s="40">
        <v>259.0</v>
      </c>
      <c r="M42" s="41"/>
      <c r="N42" s="41">
        <v>107805.27</v>
      </c>
      <c r="O42" s="29">
        <v>476.68</v>
      </c>
      <c r="P42" s="29">
        <v>73716.51</v>
      </c>
      <c r="Q42" s="47">
        <v>-34054.07</v>
      </c>
      <c r="R42" s="47">
        <v>-34054.07</v>
      </c>
      <c r="S42" s="29">
        <v>-34054.07</v>
      </c>
      <c r="T42" s="40">
        <v>2.8</v>
      </c>
      <c r="U42" s="38"/>
      <c r="V42" s="43"/>
      <c r="W42" s="43"/>
      <c r="X42" s="5"/>
      <c r="Y42" s="44"/>
      <c r="Z42" s="5"/>
      <c r="AA42" s="5"/>
      <c r="AB42" s="5"/>
      <c r="AC42" s="3"/>
      <c r="AE42" s="45"/>
    </row>
    <row r="43" ht="33.0" customHeight="1">
      <c r="A43" s="48" t="s">
        <v>22</v>
      </c>
      <c r="B43" s="117">
        <v>1268028.0</v>
      </c>
      <c r="C43" s="50">
        <f t="shared" ref="C43:D43" si="6">sum(C12:C42)</f>
        <v>208887.42</v>
      </c>
      <c r="D43" s="51">
        <f t="shared" si="6"/>
        <v>9691</v>
      </c>
      <c r="E43" s="52">
        <f>B43/D43</f>
        <v>130.8459395</v>
      </c>
      <c r="F43" s="117">
        <v>945498.0</v>
      </c>
      <c r="G43" s="51">
        <f>sum(G12:G42)</f>
        <v>3233</v>
      </c>
      <c r="H43" s="54">
        <f t="shared" si="3"/>
        <v>292.4522116</v>
      </c>
      <c r="I43" s="54">
        <f>B43-F43</f>
        <v>322530</v>
      </c>
      <c r="J43" s="51">
        <f t="shared" ref="J43:L43" si="7">sum(J12:J42)</f>
        <v>6070</v>
      </c>
      <c r="K43" s="51">
        <f t="shared" si="7"/>
        <v>1701</v>
      </c>
      <c r="L43" s="51">
        <f t="shared" si="7"/>
        <v>7459</v>
      </c>
      <c r="M43" s="54">
        <f>SUM(M12:M42)</f>
        <v>0</v>
      </c>
      <c r="N43" s="54">
        <f t="shared" ref="N43:Q43" si="8">SUM(N12:N42)*6.2</f>
        <v>10287345.1</v>
      </c>
      <c r="O43" s="54">
        <f t="shared" si="8"/>
        <v>125425.194</v>
      </c>
      <c r="P43" s="54">
        <f t="shared" si="8"/>
        <v>17156472.72</v>
      </c>
      <c r="Q43" s="54">
        <f t="shared" si="8"/>
        <v>6910337.968</v>
      </c>
      <c r="R43" s="54">
        <f>sum(R11:R42)*6.2</f>
        <v>446776.588</v>
      </c>
      <c r="S43" s="54">
        <f>SUM(S12:S42)*6.2</f>
        <v>6910337.968</v>
      </c>
      <c r="T43" s="55">
        <f>Q43/P43</f>
        <v>0.4027831408</v>
      </c>
      <c r="U43" s="56"/>
      <c r="V43" s="57"/>
      <c r="W43" s="57"/>
      <c r="X43" s="58"/>
      <c r="Y43" s="59"/>
      <c r="Z43" s="57"/>
      <c r="AA43" s="57"/>
      <c r="AB43" s="58"/>
      <c r="AC43" s="60"/>
      <c r="AD43" s="57"/>
    </row>
    <row r="44" ht="30.0" customHeight="1">
      <c r="A44" s="8"/>
      <c r="B44" s="11"/>
      <c r="C44" s="12" t="s">
        <v>0</v>
      </c>
      <c r="D44" s="61" t="s">
        <v>23</v>
      </c>
      <c r="E44" s="61" t="s">
        <v>24</v>
      </c>
      <c r="F44" s="14" t="s">
        <v>1</v>
      </c>
      <c r="G44" s="62" t="s">
        <v>25</v>
      </c>
      <c r="H44" s="62" t="s">
        <v>26</v>
      </c>
      <c r="I44" s="8" t="s">
        <v>27</v>
      </c>
      <c r="J44" s="63" t="s">
        <v>28</v>
      </c>
      <c r="K44" s="64"/>
      <c r="L44" s="63"/>
      <c r="M44" s="63" t="s">
        <v>29</v>
      </c>
      <c r="N44" s="65" t="s">
        <v>30</v>
      </c>
      <c r="O44" s="66" t="s">
        <v>31</v>
      </c>
      <c r="P44" s="63" t="s">
        <v>32</v>
      </c>
      <c r="Q44" s="14" t="s">
        <v>33</v>
      </c>
      <c r="R44" s="14"/>
      <c r="S44" s="14" t="s">
        <v>34</v>
      </c>
      <c r="T44" s="67" t="s">
        <v>35</v>
      </c>
      <c r="U44" s="42"/>
      <c r="V44" s="43"/>
      <c r="X44" s="5"/>
    </row>
    <row r="45">
      <c r="E45" s="3"/>
      <c r="I45" s="68">
        <f>I43-Q45</f>
        <v>284900.058</v>
      </c>
      <c r="J45" s="69">
        <f>K43/J43</f>
        <v>0.2802306425</v>
      </c>
      <c r="K45" s="64"/>
      <c r="L45" s="70"/>
      <c r="M45" s="68"/>
      <c r="N45" s="71">
        <f>J43-K43</f>
        <v>4369</v>
      </c>
      <c r="O45" s="72">
        <f>N45/J43</f>
        <v>0.7197693575</v>
      </c>
      <c r="P45" s="68">
        <f>Q43/K43</f>
        <v>4062.514972</v>
      </c>
      <c r="Q45" s="68">
        <f>(B43+F43)*0.017</f>
        <v>37629.942</v>
      </c>
      <c r="R45" s="68"/>
      <c r="S45" s="73">
        <v>35000.0</v>
      </c>
      <c r="T45" s="3"/>
      <c r="V45" s="43"/>
      <c r="X45" s="5"/>
      <c r="AE45" s="45"/>
    </row>
    <row r="46" ht="27.75" customHeight="1">
      <c r="K46" s="6"/>
      <c r="L46" s="6"/>
      <c r="M46" s="6"/>
      <c r="N46" s="7"/>
      <c r="O46" s="7"/>
      <c r="T46" s="3"/>
      <c r="W46" s="4"/>
      <c r="X46" s="5"/>
      <c r="AE46" s="45"/>
    </row>
    <row r="47" ht="27.75" customHeight="1">
      <c r="K47" s="6"/>
      <c r="L47" s="6"/>
      <c r="M47" s="6"/>
      <c r="N47" s="7"/>
      <c r="O47" s="7"/>
      <c r="T47" s="3"/>
      <c r="W47" s="4"/>
      <c r="X47" s="5"/>
      <c r="AE47" s="45"/>
    </row>
    <row r="48" ht="24.0" customHeight="1">
      <c r="K48" s="6"/>
      <c r="L48" s="6"/>
      <c r="M48" s="6"/>
      <c r="N48" s="7"/>
      <c r="O48" s="7"/>
      <c r="T48" s="3"/>
      <c r="W48" s="4"/>
      <c r="X48" s="5"/>
      <c r="AE48" s="45"/>
    </row>
    <row r="49" ht="24.75" customHeight="1">
      <c r="K49" s="6"/>
      <c r="L49" s="6"/>
      <c r="M49" s="6"/>
      <c r="N49" s="7"/>
      <c r="O49" s="7"/>
      <c r="T49" s="3"/>
      <c r="W49" s="4"/>
      <c r="X49" s="5"/>
      <c r="AE49" s="45"/>
    </row>
    <row r="50" ht="25.5" customHeight="1">
      <c r="K50" s="6"/>
      <c r="L50" s="6"/>
      <c r="M50" s="6"/>
      <c r="N50" s="7"/>
      <c r="O50" s="7"/>
      <c r="T50" s="3"/>
      <c r="W50" s="4"/>
      <c r="X50" s="5"/>
      <c r="AE50" s="45"/>
    </row>
    <row r="51" ht="26.25" customHeight="1">
      <c r="K51" s="6"/>
      <c r="L51" s="6"/>
      <c r="M51" s="6"/>
      <c r="N51" s="7"/>
      <c r="O51" s="7"/>
      <c r="T51" s="3"/>
      <c r="W51" s="4"/>
      <c r="X51" s="5"/>
    </row>
    <row r="52" ht="34.5" customHeight="1">
      <c r="K52" s="6"/>
      <c r="L52" s="6"/>
      <c r="M52" s="6"/>
      <c r="N52" s="7"/>
      <c r="O52" s="7"/>
      <c r="T52" s="3"/>
      <c r="W52" s="4"/>
      <c r="X52" s="5"/>
    </row>
    <row r="53">
      <c r="K53" s="6"/>
      <c r="L53" s="6"/>
      <c r="M53" s="6"/>
      <c r="N53" s="7"/>
      <c r="O53" s="7"/>
      <c r="T53" s="3"/>
      <c r="W53" s="4"/>
      <c r="X53" s="5"/>
    </row>
    <row r="54" ht="27.0" customHeight="1">
      <c r="K54" s="6"/>
      <c r="L54" s="6"/>
      <c r="M54" s="6"/>
      <c r="N54" s="7"/>
      <c r="O54" s="7"/>
      <c r="T54" s="3"/>
      <c r="W54" s="4"/>
      <c r="X54" s="5"/>
    </row>
    <row r="55">
      <c r="K55" s="6"/>
      <c r="L55" s="6"/>
      <c r="M55" s="6"/>
      <c r="N55" s="7"/>
      <c r="O55" s="7"/>
      <c r="T55" s="3"/>
      <c r="W55" s="4"/>
      <c r="X55" s="5"/>
    </row>
    <row r="56" ht="28.5" customHeight="1">
      <c r="K56" s="6"/>
      <c r="L56" s="6"/>
      <c r="M56" s="6"/>
      <c r="N56" s="7"/>
      <c r="O56" s="7"/>
      <c r="T56" s="3"/>
      <c r="W56" s="4"/>
      <c r="X56" s="5"/>
    </row>
    <row r="57" ht="37.5" customHeight="1">
      <c r="K57" s="6"/>
      <c r="L57" s="6"/>
      <c r="M57" s="6"/>
      <c r="N57" s="7"/>
      <c r="O57" s="7"/>
      <c r="T57" s="3"/>
      <c r="W57" s="4"/>
      <c r="X57" s="5"/>
    </row>
    <row r="58" ht="27.75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7"/>
      <c r="O58" s="7"/>
      <c r="T58" s="3"/>
      <c r="W58" s="4"/>
      <c r="X58" s="5"/>
    </row>
    <row r="59" ht="25.5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7"/>
      <c r="O59" s="7"/>
      <c r="T59" s="3"/>
      <c r="W59" s="4"/>
      <c r="X59" s="5"/>
    </row>
    <row r="60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7"/>
      <c r="O60" s="7"/>
      <c r="T60" s="3"/>
      <c r="W60" s="4"/>
      <c r="X60" s="5"/>
    </row>
    <row r="61" ht="25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2"/>
      <c r="O61" s="2"/>
      <c r="T61" s="3"/>
      <c r="W61" s="4"/>
      <c r="X61" s="5"/>
    </row>
    <row r="62" hidden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2"/>
      <c r="O62" s="2"/>
      <c r="T62" s="3"/>
      <c r="W62" s="4"/>
      <c r="X62" s="5"/>
    </row>
    <row r="63" hidden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2"/>
      <c r="O63" s="2"/>
      <c r="T63" s="3"/>
      <c r="W63" s="4"/>
      <c r="X63" s="5"/>
    </row>
    <row r="64" hidden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2"/>
      <c r="O64" s="2"/>
      <c r="T64" s="3"/>
      <c r="W64" s="4"/>
      <c r="X64" s="5"/>
    </row>
    <row r="65" hidden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2"/>
      <c r="O65" s="2"/>
      <c r="T65" s="3"/>
      <c r="W65" s="4"/>
      <c r="X65" s="5"/>
    </row>
    <row r="66" hidden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2"/>
      <c r="O66" s="2"/>
      <c r="T66" s="3"/>
      <c r="W66" s="4"/>
      <c r="X66" s="5"/>
    </row>
    <row r="67" hidden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2"/>
      <c r="O67" s="2"/>
      <c r="T67" s="3"/>
      <c r="W67" s="4"/>
      <c r="X67" s="5"/>
    </row>
    <row r="68" hidden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2"/>
      <c r="O68" s="2"/>
      <c r="T68" s="3"/>
      <c r="W68" s="4"/>
      <c r="X68" s="5"/>
    </row>
    <row r="69" hidden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2"/>
      <c r="O69" s="2"/>
      <c r="T69" s="3"/>
      <c r="W69" s="4"/>
      <c r="X69" s="5"/>
    </row>
    <row r="70" hidden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2"/>
      <c r="O70" s="2"/>
      <c r="T70" s="3"/>
      <c r="W70" s="4"/>
      <c r="X70" s="5"/>
    </row>
    <row r="71" hidden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2"/>
      <c r="O71" s="2"/>
      <c r="T71" s="3"/>
      <c r="W71" s="4"/>
      <c r="X71" s="5"/>
    </row>
    <row r="72" hidden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2"/>
      <c r="O72" s="2"/>
      <c r="T72" s="3"/>
      <c r="W72" s="4"/>
      <c r="X72" s="5"/>
    </row>
    <row r="73" hidden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2"/>
      <c r="O73" s="2"/>
      <c r="T73" s="3"/>
      <c r="W73" s="4"/>
      <c r="X73" s="5"/>
    </row>
    <row r="74" hidden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2"/>
      <c r="O74" s="2"/>
      <c r="T74" s="3"/>
      <c r="W74" s="4"/>
      <c r="X74" s="5"/>
    </row>
    <row r="75" hidden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2"/>
      <c r="O75" s="2"/>
      <c r="T75" s="3"/>
      <c r="W75" s="4"/>
      <c r="X75" s="5"/>
    </row>
    <row r="76" hidden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2"/>
      <c r="O76" s="2"/>
      <c r="T76" s="3"/>
      <c r="W76" s="4"/>
      <c r="X76" s="5"/>
    </row>
    <row r="77" hidden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2"/>
      <c r="O77" s="2"/>
      <c r="T77" s="3"/>
      <c r="W77" s="4"/>
      <c r="X77" s="5"/>
    </row>
    <row r="78" hidden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2"/>
      <c r="O78" s="2"/>
      <c r="T78" s="3"/>
      <c r="W78" s="4"/>
      <c r="X78" s="5"/>
    </row>
    <row r="79" hidden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2"/>
      <c r="O79" s="2"/>
      <c r="T79" s="3"/>
      <c r="W79" s="4"/>
      <c r="X79" s="5"/>
    </row>
    <row r="80" hidden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2"/>
      <c r="O80" s="2"/>
      <c r="T80" s="3"/>
      <c r="W80" s="4"/>
      <c r="X80" s="5"/>
    </row>
    <row r="81" hidden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2"/>
      <c r="O81" s="2"/>
      <c r="T81" s="3"/>
      <c r="W81" s="4"/>
      <c r="X81" s="5"/>
    </row>
    <row r="82" hidden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2"/>
      <c r="O82" s="2"/>
      <c r="T82" s="3"/>
      <c r="W82" s="4"/>
      <c r="X82" s="5"/>
    </row>
    <row r="83" hidden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2"/>
      <c r="O83" s="2"/>
      <c r="T83" s="3"/>
      <c r="W83" s="4"/>
      <c r="X83" s="5"/>
    </row>
    <row r="84" hidden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2"/>
      <c r="O84" s="2"/>
      <c r="T84" s="3"/>
      <c r="W84" s="4"/>
      <c r="X84" s="5"/>
    </row>
    <row r="85" hidden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2"/>
      <c r="O85" s="2"/>
      <c r="T85" s="3"/>
      <c r="W85" s="4"/>
      <c r="X85" s="5"/>
    </row>
    <row r="86" hidden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2"/>
      <c r="O86" s="2"/>
      <c r="T86" s="3"/>
      <c r="W86" s="4"/>
      <c r="X86" s="5"/>
    </row>
    <row r="87" hidden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2"/>
      <c r="O87" s="2"/>
      <c r="T87" s="3"/>
      <c r="W87" s="4"/>
      <c r="X87" s="5"/>
    </row>
    <row r="88" hidden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2"/>
      <c r="O88" s="2"/>
      <c r="T88" s="3"/>
      <c r="W88" s="4"/>
      <c r="X88" s="5"/>
    </row>
    <row r="89" hidden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2"/>
      <c r="O89" s="2"/>
      <c r="T89" s="3"/>
      <c r="W89" s="4"/>
      <c r="X89" s="5"/>
    </row>
    <row r="90" hidden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2"/>
      <c r="O90" s="2"/>
      <c r="T90" s="3"/>
      <c r="W90" s="4"/>
      <c r="X90" s="5"/>
    </row>
    <row r="91" hidden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2"/>
      <c r="O91" s="2"/>
      <c r="T91" s="3"/>
      <c r="W91" s="4"/>
      <c r="X91" s="5"/>
    </row>
    <row r="92" hidden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2"/>
      <c r="O92" s="2"/>
      <c r="T92" s="3"/>
      <c r="W92" s="4"/>
      <c r="X92" s="5"/>
    </row>
    <row r="93" hidden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2"/>
      <c r="O93" s="2"/>
      <c r="T93" s="3"/>
      <c r="W93" s="4"/>
      <c r="X93" s="5"/>
    </row>
    <row r="94" hidden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2"/>
      <c r="O94" s="2"/>
      <c r="T94" s="3"/>
      <c r="W94" s="4"/>
      <c r="X94" s="5"/>
    </row>
    <row r="95" hidden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2"/>
      <c r="O95" s="2"/>
      <c r="T95" s="3"/>
      <c r="W95" s="4"/>
      <c r="X95" s="5"/>
    </row>
    <row r="96" hidden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2"/>
      <c r="O96" s="2"/>
      <c r="T96" s="3"/>
      <c r="W96" s="4"/>
      <c r="X96" s="5"/>
    </row>
    <row r="97" hidden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2"/>
      <c r="O97" s="2"/>
      <c r="T97" s="3"/>
      <c r="W97" s="4"/>
      <c r="X97" s="5"/>
    </row>
    <row r="98" hidden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2"/>
      <c r="O98" s="2"/>
      <c r="T98" s="3"/>
      <c r="W98" s="4"/>
      <c r="X98" s="5"/>
    </row>
    <row r="99" hidden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2"/>
      <c r="O99" s="2"/>
      <c r="T99" s="3"/>
      <c r="W99" s="4"/>
      <c r="X99" s="5"/>
    </row>
    <row r="100" hidden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2"/>
      <c r="O100" s="2"/>
      <c r="T100" s="3"/>
      <c r="W100" s="4"/>
      <c r="X100" s="5"/>
    </row>
    <row r="101" hidden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2"/>
      <c r="O101" s="2"/>
      <c r="T101" s="3"/>
      <c r="W101" s="4"/>
      <c r="X101" s="5"/>
    </row>
    <row r="102" hidden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2"/>
      <c r="O102" s="2"/>
      <c r="T102" s="3"/>
      <c r="W102" s="4"/>
      <c r="X102" s="5"/>
    </row>
    <row r="103" hidden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2"/>
      <c r="O103" s="2"/>
      <c r="T103" s="3"/>
      <c r="W103" s="4"/>
      <c r="X103" s="5"/>
    </row>
    <row r="104" hidden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2"/>
      <c r="O104" s="2"/>
      <c r="T104" s="3"/>
      <c r="W104" s="4"/>
      <c r="X104" s="5"/>
    </row>
    <row r="105" hidden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2"/>
      <c r="O105" s="2"/>
      <c r="T105" s="3"/>
      <c r="W105" s="4"/>
      <c r="X105" s="5"/>
    </row>
    <row r="106" hidden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2"/>
      <c r="O106" s="2"/>
      <c r="T106" s="3"/>
      <c r="W106" s="4"/>
      <c r="X106" s="5"/>
    </row>
    <row r="107" hidden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2"/>
      <c r="O107" s="2"/>
      <c r="T107" s="3"/>
      <c r="W107" s="4"/>
      <c r="X107" s="5"/>
    </row>
    <row r="108" hidden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2"/>
      <c r="O108" s="2"/>
      <c r="T108" s="3"/>
      <c r="W108" s="4"/>
      <c r="X108" s="5"/>
    </row>
    <row r="109" hidden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2"/>
      <c r="O109" s="2"/>
      <c r="T109" s="3"/>
      <c r="W109" s="4"/>
      <c r="X109" s="5"/>
    </row>
    <row r="110" hidden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2"/>
      <c r="O110" s="2"/>
      <c r="T110" s="3"/>
      <c r="W110" s="4"/>
      <c r="X110" s="5"/>
    </row>
    <row r="111" hidden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2"/>
      <c r="O111" s="2"/>
      <c r="T111" s="3"/>
      <c r="W111" s="4"/>
      <c r="X111" s="5"/>
    </row>
    <row r="112" hidden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2"/>
      <c r="O112" s="2"/>
      <c r="T112" s="3"/>
      <c r="W112" s="4"/>
      <c r="X112" s="5"/>
    </row>
    <row r="113" hidden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2"/>
      <c r="O113" s="2"/>
      <c r="T113" s="3"/>
      <c r="W113" s="4"/>
      <c r="X113" s="5"/>
    </row>
    <row r="114" hidden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2"/>
      <c r="O114" s="2"/>
      <c r="T114" s="3"/>
      <c r="W114" s="4"/>
      <c r="X114" s="5"/>
    </row>
    <row r="115" hidden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2"/>
      <c r="O115" s="2"/>
      <c r="T115" s="3"/>
      <c r="W115" s="4"/>
      <c r="X115" s="5"/>
    </row>
    <row r="116" hidden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2"/>
      <c r="O116" s="2"/>
      <c r="T116" s="3"/>
      <c r="W116" s="4"/>
      <c r="X116" s="5"/>
    </row>
    <row r="117" hidden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2"/>
      <c r="O117" s="2"/>
      <c r="T117" s="3"/>
      <c r="W117" s="4"/>
      <c r="X117" s="5"/>
    </row>
    <row r="118" hidden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2"/>
      <c r="O118" s="2"/>
      <c r="T118" s="3"/>
      <c r="W118" s="4"/>
      <c r="X118" s="5"/>
    </row>
    <row r="119" hidden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2"/>
      <c r="O119" s="2"/>
      <c r="T119" s="3"/>
      <c r="W119" s="4"/>
      <c r="X119" s="5"/>
    </row>
    <row r="120" hidden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2"/>
      <c r="O120" s="2"/>
      <c r="T120" s="3"/>
      <c r="W120" s="4"/>
      <c r="X120" s="5"/>
    </row>
    <row r="121" hidden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2"/>
      <c r="O121" s="2"/>
      <c r="T121" s="3"/>
      <c r="W121" s="4"/>
      <c r="X121" s="5"/>
    </row>
    <row r="122" hidden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2"/>
      <c r="O122" s="2"/>
      <c r="T122" s="3"/>
      <c r="W122" s="4"/>
      <c r="X122" s="5"/>
    </row>
    <row r="123" hidden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2"/>
      <c r="O123" s="2"/>
      <c r="T123" s="3"/>
      <c r="W123" s="4"/>
      <c r="X123" s="5"/>
    </row>
    <row r="124" hidden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2"/>
      <c r="O124" s="2"/>
      <c r="T124" s="3"/>
      <c r="W124" s="4"/>
      <c r="X124" s="5"/>
    </row>
    <row r="125" hidden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2"/>
      <c r="O125" s="2"/>
      <c r="T125" s="3"/>
      <c r="W125" s="4"/>
      <c r="X125" s="5"/>
    </row>
    <row r="126" hidden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2"/>
      <c r="O126" s="2"/>
      <c r="T126" s="3"/>
      <c r="W126" s="4"/>
      <c r="X126" s="5"/>
    </row>
    <row r="127" hidden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2"/>
      <c r="O127" s="2"/>
      <c r="T127" s="3"/>
      <c r="W127" s="4"/>
      <c r="X127" s="5"/>
    </row>
    <row r="128" hidden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2"/>
      <c r="O128" s="2"/>
      <c r="T128" s="3"/>
      <c r="W128" s="4"/>
      <c r="X128" s="5"/>
    </row>
    <row r="129" hidden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2"/>
      <c r="O129" s="2"/>
      <c r="T129" s="3"/>
      <c r="W129" s="4"/>
      <c r="X129" s="5"/>
    </row>
    <row r="130" hidden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2"/>
      <c r="O130" s="2"/>
      <c r="T130" s="3"/>
      <c r="W130" s="4"/>
      <c r="X130" s="5"/>
    </row>
    <row r="131" hidden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2"/>
      <c r="O131" s="2"/>
      <c r="T131" s="3"/>
      <c r="W131" s="4"/>
      <c r="X131" s="5"/>
    </row>
    <row r="132" hidden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2"/>
      <c r="O132" s="2"/>
      <c r="T132" s="3"/>
      <c r="W132" s="4"/>
      <c r="X132" s="5"/>
    </row>
    <row r="133" hidden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2"/>
      <c r="O133" s="2"/>
      <c r="T133" s="3"/>
      <c r="W133" s="4"/>
      <c r="X133" s="5"/>
    </row>
    <row r="134" hidden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2"/>
      <c r="O134" s="2"/>
      <c r="T134" s="3"/>
      <c r="W134" s="4"/>
      <c r="X134" s="5"/>
    </row>
    <row r="135" hidden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2"/>
      <c r="O135" s="2"/>
      <c r="T135" s="3"/>
      <c r="W135" s="4"/>
      <c r="X135" s="5"/>
    </row>
    <row r="136" hidden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2"/>
      <c r="O136" s="2"/>
      <c r="T136" s="3"/>
      <c r="W136" s="4"/>
      <c r="X136" s="5"/>
    </row>
    <row r="137" hidden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2"/>
      <c r="O137" s="2"/>
      <c r="T137" s="3"/>
      <c r="W137" s="4"/>
      <c r="X137" s="5"/>
    </row>
    <row r="138" hidden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2"/>
      <c r="O138" s="2"/>
      <c r="T138" s="3"/>
      <c r="W138" s="4"/>
      <c r="X138" s="5"/>
    </row>
    <row r="139" hidden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2"/>
      <c r="O139" s="2"/>
      <c r="T139" s="3"/>
      <c r="W139" s="4"/>
      <c r="X139" s="5"/>
    </row>
    <row r="140" hidden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2"/>
      <c r="O140" s="2"/>
      <c r="T140" s="3"/>
      <c r="W140" s="4"/>
      <c r="X140" s="5"/>
    </row>
    <row r="141" hidden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2"/>
      <c r="O141" s="2"/>
      <c r="T141" s="3"/>
      <c r="W141" s="4"/>
      <c r="X141" s="5"/>
    </row>
    <row r="142" hidden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2"/>
      <c r="O142" s="2"/>
      <c r="T142" s="3"/>
      <c r="W142" s="4"/>
      <c r="X142" s="5"/>
    </row>
    <row r="143" hidden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2"/>
      <c r="O143" s="2"/>
      <c r="T143" s="3"/>
      <c r="W143" s="4"/>
      <c r="X143" s="5"/>
    </row>
    <row r="144" hidden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2"/>
      <c r="O144" s="2"/>
      <c r="T144" s="3"/>
      <c r="W144" s="4"/>
      <c r="X144" s="5"/>
    </row>
    <row r="145" hidden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2"/>
      <c r="O145" s="2"/>
      <c r="T145" s="3"/>
      <c r="W145" s="4"/>
      <c r="X145" s="5"/>
    </row>
    <row r="146" hidden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2"/>
      <c r="O146" s="2"/>
      <c r="T146" s="3"/>
      <c r="W146" s="4"/>
      <c r="X146" s="5"/>
    </row>
    <row r="147" hidden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2"/>
      <c r="O147" s="2"/>
      <c r="T147" s="3"/>
      <c r="W147" s="4"/>
      <c r="X147" s="5"/>
    </row>
    <row r="148" hidden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2"/>
      <c r="O148" s="2"/>
      <c r="T148" s="3"/>
      <c r="W148" s="4"/>
      <c r="X148" s="5"/>
    </row>
    <row r="149" hidden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2"/>
      <c r="O149" s="2"/>
      <c r="T149" s="3"/>
      <c r="W149" s="4"/>
      <c r="X149" s="5"/>
    </row>
    <row r="150" hidden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2"/>
      <c r="O150" s="2"/>
      <c r="T150" s="3"/>
      <c r="W150" s="4"/>
      <c r="X150" s="5"/>
    </row>
    <row r="151" hidden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2"/>
      <c r="O151" s="2"/>
      <c r="T151" s="3"/>
      <c r="W151" s="4"/>
      <c r="X151" s="5"/>
    </row>
    <row r="152" hidden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2"/>
      <c r="O152" s="2"/>
      <c r="T152" s="3"/>
      <c r="W152" s="4"/>
      <c r="X152" s="5"/>
    </row>
    <row r="153" hidden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2"/>
      <c r="O153" s="2"/>
      <c r="T153" s="3"/>
      <c r="W153" s="4"/>
      <c r="X153" s="5"/>
    </row>
    <row r="154" hidden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2"/>
      <c r="O154" s="2"/>
      <c r="T154" s="3"/>
      <c r="W154" s="4"/>
      <c r="X154" s="5"/>
    </row>
    <row r="155" hidden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2"/>
      <c r="O155" s="2"/>
      <c r="T155" s="3"/>
      <c r="W155" s="4"/>
      <c r="X155" s="5"/>
    </row>
    <row r="156" hidden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2"/>
      <c r="O156" s="2"/>
      <c r="T156" s="3"/>
      <c r="W156" s="4"/>
      <c r="X156" s="5"/>
    </row>
    <row r="157" hidden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2"/>
      <c r="O157" s="2"/>
      <c r="T157" s="3"/>
      <c r="W157" s="4"/>
      <c r="X157" s="5"/>
    </row>
    <row r="158" hidden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2"/>
      <c r="O158" s="2"/>
      <c r="T158" s="3"/>
      <c r="W158" s="4"/>
      <c r="X158" s="5"/>
    </row>
    <row r="159" hidden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2"/>
      <c r="O159" s="2"/>
      <c r="T159" s="3"/>
      <c r="W159" s="4"/>
      <c r="X159" s="5"/>
    </row>
    <row r="160" hidden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2"/>
      <c r="O160" s="2"/>
      <c r="T160" s="3"/>
      <c r="W160" s="4"/>
      <c r="X160" s="5"/>
    </row>
    <row r="161" hidden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2"/>
      <c r="O161" s="2"/>
      <c r="T161" s="3"/>
      <c r="W161" s="4"/>
      <c r="X161" s="5"/>
    </row>
    <row r="162" hidden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2"/>
      <c r="O162" s="2"/>
      <c r="T162" s="3"/>
      <c r="W162" s="4"/>
      <c r="X162" s="5"/>
    </row>
    <row r="163" hidden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2"/>
      <c r="O163" s="2"/>
      <c r="T163" s="3"/>
      <c r="W163" s="4"/>
      <c r="X163" s="5"/>
    </row>
    <row r="164" hidden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2"/>
      <c r="O164" s="2"/>
      <c r="T164" s="3"/>
      <c r="W164" s="4"/>
      <c r="X164" s="5"/>
    </row>
    <row r="165" hidden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2"/>
      <c r="O165" s="2"/>
      <c r="T165" s="3"/>
      <c r="W165" s="4"/>
      <c r="X165" s="5"/>
    </row>
    <row r="166" hidden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2"/>
      <c r="O166" s="2"/>
      <c r="T166" s="3"/>
      <c r="W166" s="4"/>
      <c r="X166" s="5"/>
    </row>
    <row r="167" hidden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2"/>
      <c r="O167" s="2"/>
      <c r="T167" s="3"/>
      <c r="W167" s="4"/>
      <c r="X167" s="5"/>
    </row>
    <row r="168" hidden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2"/>
      <c r="O168" s="2"/>
      <c r="T168" s="3"/>
      <c r="W168" s="4"/>
      <c r="X168" s="5"/>
    </row>
    <row r="169" hidden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2"/>
      <c r="O169" s="2"/>
      <c r="T169" s="3"/>
      <c r="W169" s="4"/>
      <c r="X169" s="5"/>
    </row>
    <row r="170" hidden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2"/>
      <c r="O170" s="2"/>
      <c r="T170" s="3"/>
      <c r="W170" s="4"/>
      <c r="X170" s="5"/>
    </row>
    <row r="171" hidden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2"/>
      <c r="O171" s="2"/>
      <c r="T171" s="3"/>
      <c r="W171" s="4"/>
      <c r="X171" s="5"/>
    </row>
    <row r="172" hidden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2"/>
      <c r="O172" s="2"/>
      <c r="T172" s="3"/>
      <c r="W172" s="4"/>
      <c r="X172" s="5"/>
    </row>
    <row r="173" hidden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2"/>
      <c r="O173" s="2"/>
      <c r="T173" s="3"/>
      <c r="W173" s="4"/>
      <c r="X173" s="5"/>
    </row>
    <row r="174" hidden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2"/>
      <c r="O174" s="2"/>
      <c r="T174" s="3"/>
      <c r="W174" s="4"/>
      <c r="X174" s="5"/>
    </row>
    <row r="175" hidden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2"/>
      <c r="O175" s="2"/>
      <c r="T175" s="3"/>
      <c r="W175" s="4"/>
      <c r="X175" s="5"/>
    </row>
    <row r="176" hidden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2"/>
      <c r="O176" s="2"/>
      <c r="T176" s="3"/>
      <c r="W176" s="4"/>
      <c r="X176" s="5"/>
    </row>
    <row r="177" hidden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2"/>
      <c r="O177" s="2"/>
      <c r="T177" s="3"/>
      <c r="W177" s="4"/>
      <c r="X177" s="5"/>
    </row>
    <row r="178" hidden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2"/>
      <c r="O178" s="2"/>
      <c r="T178" s="3"/>
      <c r="W178" s="4"/>
      <c r="X178" s="5"/>
    </row>
    <row r="179" hidden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2"/>
      <c r="O179" s="2"/>
      <c r="T179" s="3"/>
      <c r="W179" s="4"/>
      <c r="X179" s="5"/>
    </row>
    <row r="180" hidden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2"/>
      <c r="O180" s="2"/>
      <c r="T180" s="3"/>
      <c r="W180" s="4"/>
      <c r="X180" s="5"/>
    </row>
    <row r="181" hidden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2"/>
      <c r="O181" s="2"/>
      <c r="T181" s="3"/>
      <c r="W181" s="4"/>
      <c r="X181" s="5"/>
    </row>
    <row r="182" hidden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2"/>
      <c r="O182" s="2"/>
      <c r="T182" s="3"/>
      <c r="W182" s="4"/>
      <c r="X182" s="5"/>
    </row>
    <row r="183" hidden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2"/>
      <c r="O183" s="2"/>
      <c r="T183" s="3"/>
      <c r="W183" s="4"/>
      <c r="X183" s="5"/>
    </row>
    <row r="184" hidden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2"/>
      <c r="O184" s="2"/>
      <c r="T184" s="3"/>
      <c r="W184" s="4"/>
      <c r="X184" s="5"/>
    </row>
    <row r="185" hidden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2"/>
      <c r="O185" s="2"/>
      <c r="T185" s="3"/>
      <c r="W185" s="4"/>
      <c r="X185" s="5"/>
    </row>
    <row r="186" hidden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2"/>
      <c r="O186" s="2"/>
      <c r="T186" s="3"/>
      <c r="W186" s="4"/>
      <c r="X186" s="5"/>
    </row>
    <row r="187" hidden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2"/>
      <c r="O187" s="2"/>
      <c r="T187" s="3"/>
      <c r="W187" s="4"/>
      <c r="X187" s="5"/>
    </row>
    <row r="188" hidden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2"/>
      <c r="O188" s="2"/>
      <c r="T188" s="3"/>
      <c r="W188" s="4"/>
      <c r="X188" s="5"/>
    </row>
    <row r="189" hidden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2"/>
      <c r="O189" s="2"/>
      <c r="T189" s="3"/>
      <c r="W189" s="4"/>
      <c r="X189" s="5"/>
    </row>
    <row r="190" hidden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2"/>
      <c r="O190" s="2"/>
      <c r="T190" s="3"/>
      <c r="W190" s="4"/>
      <c r="X190" s="5"/>
    </row>
    <row r="191" hidden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2"/>
      <c r="O191" s="2"/>
      <c r="T191" s="3"/>
      <c r="W191" s="4"/>
      <c r="X191" s="5"/>
    </row>
    <row r="192" hidden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2"/>
      <c r="O192" s="2"/>
      <c r="T192" s="3"/>
      <c r="W192" s="4"/>
      <c r="X192" s="5"/>
    </row>
    <row r="193" hidden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2"/>
      <c r="O193" s="2"/>
      <c r="T193" s="3"/>
      <c r="W193" s="4"/>
      <c r="X193" s="5"/>
    </row>
    <row r="194" hidden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2"/>
      <c r="O194" s="2"/>
      <c r="T194" s="3"/>
      <c r="W194" s="4"/>
      <c r="X194" s="5"/>
    </row>
    <row r="195" hidden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2"/>
      <c r="O195" s="2"/>
      <c r="T195" s="3"/>
      <c r="W195" s="4"/>
      <c r="X195" s="5"/>
    </row>
    <row r="196" hidden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2"/>
      <c r="O196" s="2"/>
      <c r="T196" s="3"/>
      <c r="W196" s="4"/>
      <c r="X196" s="5"/>
    </row>
    <row r="197" hidden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2"/>
      <c r="O197" s="2"/>
      <c r="T197" s="3"/>
      <c r="W197" s="4"/>
      <c r="X197" s="5"/>
    </row>
    <row r="198" hidden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2"/>
      <c r="O198" s="2"/>
      <c r="T198" s="3"/>
      <c r="W198" s="4"/>
      <c r="X198" s="5"/>
    </row>
    <row r="199" hidden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2"/>
      <c r="O199" s="2"/>
      <c r="T199" s="3"/>
      <c r="W199" s="4"/>
      <c r="X199" s="5"/>
    </row>
    <row r="200" hidden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2"/>
      <c r="O200" s="2"/>
      <c r="T200" s="3"/>
      <c r="W200" s="4"/>
      <c r="X200" s="5"/>
    </row>
    <row r="201" hidden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2"/>
      <c r="O201" s="2"/>
      <c r="T201" s="3"/>
      <c r="W201" s="4"/>
      <c r="X201" s="5"/>
    </row>
    <row r="202" hidden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2"/>
      <c r="O202" s="2"/>
      <c r="T202" s="3"/>
      <c r="W202" s="4"/>
      <c r="X202" s="5"/>
    </row>
    <row r="203" hidden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2"/>
      <c r="O203" s="2"/>
      <c r="T203" s="3"/>
      <c r="W203" s="4"/>
      <c r="X203" s="5"/>
    </row>
    <row r="204" hidden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2"/>
      <c r="O204" s="2"/>
      <c r="T204" s="3"/>
      <c r="W204" s="4"/>
      <c r="X204" s="5"/>
    </row>
    <row r="205" hidden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2"/>
      <c r="O205" s="2"/>
      <c r="T205" s="3"/>
      <c r="W205" s="4"/>
      <c r="X205" s="5"/>
    </row>
    <row r="206" hidden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2"/>
      <c r="O206" s="2"/>
      <c r="T206" s="3"/>
      <c r="W206" s="4"/>
      <c r="X206" s="5"/>
    </row>
    <row r="207" hidden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2"/>
      <c r="O207" s="2"/>
      <c r="T207" s="3"/>
      <c r="W207" s="4"/>
      <c r="X207" s="5"/>
    </row>
    <row r="208" hidden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2"/>
      <c r="O208" s="2"/>
      <c r="T208" s="3"/>
      <c r="W208" s="4"/>
      <c r="X208" s="5"/>
    </row>
    <row r="209" hidden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2"/>
      <c r="O209" s="2"/>
      <c r="T209" s="3"/>
      <c r="W209" s="4"/>
      <c r="X209" s="5"/>
    </row>
    <row r="210" hidden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2"/>
      <c r="O210" s="2"/>
      <c r="T210" s="3"/>
      <c r="W210" s="4"/>
      <c r="X210" s="5"/>
    </row>
    <row r="211" hidden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2"/>
      <c r="O211" s="2"/>
      <c r="T211" s="3"/>
      <c r="W211" s="4"/>
      <c r="X211" s="5"/>
    </row>
    <row r="212" hidden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2"/>
      <c r="O212" s="2"/>
      <c r="T212" s="3"/>
      <c r="W212" s="4"/>
      <c r="X212" s="5"/>
    </row>
    <row r="213" hidden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2"/>
      <c r="O213" s="2"/>
      <c r="T213" s="3"/>
      <c r="W213" s="4"/>
      <c r="X213" s="5"/>
    </row>
    <row r="214" hidden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2"/>
      <c r="O214" s="2"/>
      <c r="T214" s="3"/>
      <c r="W214" s="4"/>
      <c r="X214" s="5"/>
    </row>
    <row r="215" hidden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2"/>
      <c r="O215" s="2"/>
      <c r="T215" s="3"/>
      <c r="W215" s="4"/>
      <c r="X215" s="5"/>
    </row>
    <row r="216" hidden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2"/>
      <c r="O216" s="2"/>
      <c r="T216" s="3"/>
      <c r="W216" s="4"/>
      <c r="X216" s="5"/>
    </row>
    <row r="217" hidden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2"/>
      <c r="O217" s="2"/>
      <c r="T217" s="3"/>
      <c r="W217" s="4"/>
      <c r="X217" s="5"/>
    </row>
    <row r="218" hidden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2"/>
      <c r="O218" s="2"/>
      <c r="T218" s="3"/>
      <c r="W218" s="4"/>
      <c r="X218" s="5"/>
    </row>
    <row r="219" hidden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2"/>
      <c r="O219" s="2"/>
      <c r="T219" s="3"/>
      <c r="W219" s="4"/>
      <c r="X219" s="5"/>
    </row>
    <row r="220" hidden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2"/>
      <c r="O220" s="2"/>
      <c r="T220" s="3"/>
      <c r="W220" s="4"/>
      <c r="X220" s="5"/>
    </row>
    <row r="221" hidden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2"/>
      <c r="O221" s="2"/>
      <c r="T221" s="3"/>
      <c r="W221" s="4"/>
      <c r="X221" s="5"/>
    </row>
    <row r="222" hidden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2"/>
      <c r="O222" s="2"/>
      <c r="T222" s="3"/>
      <c r="W222" s="4"/>
      <c r="X222" s="5"/>
    </row>
    <row r="223" hidden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2"/>
      <c r="O223" s="2"/>
      <c r="T223" s="3"/>
      <c r="W223" s="4"/>
      <c r="X223" s="5"/>
    </row>
    <row r="224" hidden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2"/>
      <c r="O224" s="2"/>
      <c r="T224" s="3"/>
      <c r="W224" s="4"/>
      <c r="X224" s="5"/>
    </row>
    <row r="225" hidden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2"/>
      <c r="O225" s="2"/>
      <c r="T225" s="3"/>
      <c r="W225" s="4"/>
      <c r="X225" s="5"/>
    </row>
    <row r="226" hidden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2"/>
      <c r="O226" s="2"/>
      <c r="T226" s="3"/>
      <c r="W226" s="4"/>
      <c r="X226" s="5"/>
    </row>
    <row r="227" hidden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2"/>
      <c r="O227" s="2"/>
      <c r="T227" s="3"/>
      <c r="W227" s="4"/>
      <c r="X227" s="5"/>
    </row>
    <row r="228" hidden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2"/>
      <c r="O228" s="2"/>
      <c r="T228" s="3"/>
      <c r="W228" s="4"/>
      <c r="X228" s="5"/>
    </row>
    <row r="229" hidden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2"/>
      <c r="O229" s="2"/>
      <c r="T229" s="3"/>
      <c r="W229" s="4"/>
      <c r="X229" s="5"/>
    </row>
    <row r="230" hidden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2"/>
      <c r="O230" s="2"/>
      <c r="T230" s="3"/>
      <c r="W230" s="4"/>
      <c r="X230" s="5"/>
    </row>
    <row r="231" hidden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2"/>
      <c r="O231" s="2"/>
      <c r="T231" s="3"/>
      <c r="W231" s="4"/>
      <c r="X231" s="5"/>
    </row>
    <row r="232" hidden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2"/>
      <c r="O232" s="2"/>
      <c r="T232" s="3"/>
      <c r="W232" s="4"/>
      <c r="X232" s="5"/>
    </row>
    <row r="233" hidden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2"/>
      <c r="O233" s="2"/>
      <c r="T233" s="3"/>
      <c r="W233" s="4"/>
      <c r="X233" s="5"/>
    </row>
    <row r="234" hidden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2"/>
      <c r="O234" s="2"/>
      <c r="T234" s="3"/>
      <c r="W234" s="4"/>
      <c r="X234" s="5"/>
    </row>
    <row r="235" hidden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2"/>
      <c r="O235" s="2"/>
      <c r="T235" s="3"/>
      <c r="W235" s="4"/>
      <c r="X235" s="5"/>
    </row>
    <row r="236" hidden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2"/>
      <c r="O236" s="2"/>
      <c r="T236" s="3"/>
      <c r="W236" s="4"/>
      <c r="X236" s="5"/>
    </row>
    <row r="237" hidden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2"/>
      <c r="O237" s="2"/>
      <c r="T237" s="3"/>
      <c r="W237" s="4"/>
      <c r="X237" s="5"/>
    </row>
    <row r="238" hidden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2"/>
      <c r="O238" s="2"/>
      <c r="T238" s="3"/>
      <c r="W238" s="4"/>
      <c r="X238" s="5"/>
    </row>
    <row r="239" hidden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2"/>
      <c r="O239" s="2"/>
      <c r="T239" s="3"/>
      <c r="W239" s="4"/>
      <c r="X239" s="5"/>
    </row>
    <row r="240" hidden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2"/>
      <c r="O240" s="2"/>
      <c r="T240" s="3"/>
      <c r="W240" s="4"/>
      <c r="X240" s="5"/>
    </row>
    <row r="241" hidden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2"/>
      <c r="O241" s="2"/>
      <c r="T241" s="3"/>
      <c r="W241" s="4"/>
      <c r="X241" s="5"/>
    </row>
    <row r="242" hidden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2"/>
      <c r="O242" s="2"/>
      <c r="T242" s="3"/>
      <c r="W242" s="4"/>
      <c r="X242" s="5"/>
    </row>
    <row r="243" hidden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2"/>
      <c r="O243" s="2"/>
      <c r="T243" s="3"/>
      <c r="W243" s="4"/>
      <c r="X243" s="5"/>
    </row>
    <row r="244" hidden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2"/>
      <c r="O244" s="2"/>
      <c r="T244" s="3"/>
      <c r="W244" s="4"/>
      <c r="X244" s="5"/>
    </row>
    <row r="245" hidden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2"/>
      <c r="O245" s="2"/>
      <c r="T245" s="3"/>
      <c r="W245" s="4"/>
      <c r="X245" s="5"/>
    </row>
    <row r="246" hidden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2"/>
      <c r="O246" s="2"/>
      <c r="T246" s="3"/>
      <c r="W246" s="4"/>
      <c r="X246" s="5"/>
    </row>
    <row r="247" hidden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2"/>
      <c r="O247" s="2"/>
      <c r="T247" s="3"/>
      <c r="W247" s="4"/>
      <c r="X247" s="5"/>
    </row>
    <row r="248" hidden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2"/>
      <c r="O248" s="2"/>
      <c r="T248" s="3"/>
      <c r="W248" s="4"/>
      <c r="X248" s="5"/>
    </row>
    <row r="249" hidden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2"/>
      <c r="O249" s="2"/>
      <c r="T249" s="3"/>
      <c r="W249" s="4"/>
      <c r="X249" s="5"/>
    </row>
    <row r="250" hidden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2"/>
      <c r="O250" s="2"/>
      <c r="T250" s="3"/>
      <c r="W250" s="4"/>
      <c r="X250" s="5"/>
    </row>
    <row r="251" hidden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2"/>
      <c r="O251" s="2"/>
      <c r="T251" s="3"/>
      <c r="W251" s="4"/>
      <c r="X251" s="5"/>
    </row>
    <row r="252" hidden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2"/>
      <c r="O252" s="2"/>
      <c r="T252" s="3"/>
      <c r="W252" s="4"/>
      <c r="X252" s="5"/>
    </row>
    <row r="253" hidden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2"/>
      <c r="O253" s="2"/>
      <c r="T253" s="3"/>
      <c r="W253" s="4"/>
      <c r="X253" s="5"/>
    </row>
    <row r="254" hidden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2"/>
      <c r="O254" s="2"/>
      <c r="T254" s="3"/>
      <c r="W254" s="4"/>
      <c r="X254" s="5"/>
    </row>
    <row r="255" hidden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2"/>
      <c r="O255" s="2"/>
      <c r="T255" s="3"/>
      <c r="W255" s="4"/>
      <c r="X255" s="5"/>
    </row>
    <row r="256" hidden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2"/>
      <c r="O256" s="2"/>
      <c r="T256" s="3"/>
      <c r="W256" s="4"/>
      <c r="X256" s="5"/>
    </row>
    <row r="257" hidden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2"/>
      <c r="O257" s="2"/>
      <c r="T257" s="3"/>
      <c r="W257" s="4"/>
      <c r="X257" s="5"/>
    </row>
    <row r="258" hidden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2"/>
      <c r="O258" s="2"/>
      <c r="T258" s="3"/>
      <c r="W258" s="4"/>
      <c r="X258" s="5"/>
    </row>
    <row r="259" hidden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2"/>
      <c r="O259" s="2"/>
      <c r="T259" s="3"/>
      <c r="W259" s="4"/>
      <c r="X259" s="5"/>
    </row>
    <row r="260" hidden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2"/>
      <c r="O260" s="2"/>
      <c r="T260" s="3"/>
      <c r="W260" s="4"/>
      <c r="X260" s="5"/>
    </row>
    <row r="261" hidden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2"/>
      <c r="O261" s="2"/>
      <c r="T261" s="3"/>
      <c r="W261" s="4"/>
      <c r="X261" s="5"/>
    </row>
    <row r="262" hidden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2"/>
      <c r="O262" s="2"/>
      <c r="T262" s="3"/>
      <c r="W262" s="4"/>
      <c r="X262" s="5"/>
    </row>
    <row r="263" hidden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2"/>
      <c r="O263" s="2"/>
      <c r="T263" s="3"/>
      <c r="W263" s="4"/>
      <c r="X263" s="5"/>
    </row>
    <row r="264" hidden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2"/>
      <c r="O264" s="2"/>
      <c r="T264" s="3"/>
      <c r="W264" s="4"/>
      <c r="X264" s="5"/>
    </row>
    <row r="265" hidden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2"/>
      <c r="O265" s="2"/>
      <c r="T265" s="3"/>
      <c r="W265" s="4"/>
      <c r="X265" s="5"/>
    </row>
    <row r="266" hidden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2"/>
      <c r="O266" s="2"/>
      <c r="T266" s="3"/>
      <c r="W266" s="4"/>
      <c r="X266" s="5"/>
    </row>
    <row r="267" hidden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2"/>
      <c r="O267" s="2"/>
      <c r="T267" s="3"/>
      <c r="W267" s="4"/>
      <c r="X267" s="5"/>
    </row>
    <row r="268" hidden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2"/>
      <c r="O268" s="2"/>
      <c r="T268" s="3"/>
      <c r="W268" s="4"/>
      <c r="X268" s="5"/>
    </row>
    <row r="269" hidden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2"/>
      <c r="O269" s="2"/>
      <c r="T269" s="3"/>
      <c r="W269" s="4"/>
      <c r="X269" s="5"/>
    </row>
    <row r="270" hidden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2"/>
      <c r="O270" s="2"/>
      <c r="T270" s="3"/>
      <c r="W270" s="4"/>
      <c r="X270" s="5"/>
    </row>
    <row r="271" hidden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2"/>
      <c r="O271" s="2"/>
      <c r="T271" s="3"/>
      <c r="W271" s="4"/>
      <c r="X271" s="5"/>
    </row>
    <row r="272" hidden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2"/>
      <c r="O272" s="2"/>
      <c r="T272" s="3"/>
      <c r="W272" s="4"/>
      <c r="X272" s="5"/>
    </row>
    <row r="273" hidden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2"/>
      <c r="O273" s="2"/>
      <c r="T273" s="3"/>
      <c r="W273" s="4"/>
      <c r="X273" s="5"/>
    </row>
    <row r="274" hidden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2"/>
      <c r="O274" s="2"/>
      <c r="T274" s="3"/>
      <c r="W274" s="4"/>
      <c r="X274" s="5"/>
    </row>
    <row r="275" hidden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2"/>
      <c r="O275" s="2"/>
      <c r="T275" s="3"/>
      <c r="W275" s="4"/>
      <c r="X275" s="5"/>
    </row>
    <row r="276" hidden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2"/>
      <c r="O276" s="2"/>
      <c r="T276" s="3"/>
      <c r="W276" s="4"/>
      <c r="X276" s="5"/>
    </row>
    <row r="277" hidden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2"/>
      <c r="O277" s="2"/>
      <c r="T277" s="3"/>
      <c r="W277" s="4"/>
      <c r="X277" s="5"/>
    </row>
    <row r="278" hidden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2"/>
      <c r="O278" s="2"/>
      <c r="T278" s="3"/>
      <c r="W278" s="4"/>
      <c r="X278" s="5"/>
    </row>
    <row r="279" hidden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2"/>
      <c r="O279" s="2"/>
      <c r="T279" s="3"/>
      <c r="W279" s="4"/>
      <c r="X279" s="5"/>
    </row>
    <row r="280" hidden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2"/>
      <c r="O280" s="2"/>
      <c r="T280" s="3"/>
      <c r="W280" s="4"/>
      <c r="X280" s="5"/>
    </row>
    <row r="281" hidden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2"/>
      <c r="O281" s="2"/>
      <c r="T281" s="3"/>
      <c r="W281" s="4"/>
      <c r="X281" s="5"/>
    </row>
    <row r="282" hidden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2"/>
      <c r="O282" s="2"/>
      <c r="T282" s="3"/>
      <c r="W282" s="4"/>
      <c r="X282" s="5"/>
    </row>
    <row r="283" hidden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2"/>
      <c r="O283" s="2"/>
      <c r="T283" s="3"/>
      <c r="W283" s="4"/>
      <c r="X283" s="5"/>
    </row>
    <row r="284" hidden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2"/>
      <c r="O284" s="2"/>
      <c r="T284" s="3"/>
      <c r="W284" s="4"/>
      <c r="X284" s="5"/>
    </row>
    <row r="285" hidden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2"/>
      <c r="O285" s="2"/>
      <c r="T285" s="3"/>
      <c r="W285" s="4"/>
      <c r="X285" s="5"/>
    </row>
    <row r="286" hidden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2"/>
      <c r="O286" s="2"/>
      <c r="T286" s="3"/>
      <c r="W286" s="4"/>
      <c r="X286" s="5"/>
    </row>
    <row r="287" hidden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2"/>
      <c r="O287" s="2"/>
      <c r="T287" s="3"/>
      <c r="W287" s="4"/>
      <c r="X287" s="5"/>
    </row>
    <row r="288" hidden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2"/>
      <c r="O288" s="2"/>
      <c r="T288" s="3"/>
      <c r="W288" s="4"/>
      <c r="X288" s="5"/>
    </row>
    <row r="289" hidden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2"/>
      <c r="O289" s="2"/>
      <c r="T289" s="3"/>
      <c r="W289" s="4"/>
      <c r="X289" s="5"/>
    </row>
    <row r="290" hidden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2"/>
      <c r="O290" s="2"/>
      <c r="T290" s="3"/>
      <c r="W290" s="4"/>
      <c r="X290" s="5"/>
    </row>
    <row r="291" hidden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2"/>
      <c r="O291" s="2"/>
      <c r="T291" s="3"/>
      <c r="W291" s="4"/>
      <c r="X291" s="5"/>
    </row>
    <row r="292" hidden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2"/>
      <c r="O292" s="2"/>
      <c r="T292" s="3"/>
      <c r="W292" s="4"/>
      <c r="X292" s="5"/>
    </row>
    <row r="293" hidden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2"/>
      <c r="O293" s="2"/>
      <c r="T293" s="3"/>
      <c r="W293" s="4"/>
      <c r="X293" s="5"/>
    </row>
    <row r="294" hidden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2"/>
      <c r="O294" s="2"/>
      <c r="T294" s="3"/>
      <c r="W294" s="4"/>
      <c r="X294" s="5"/>
    </row>
    <row r="295" hidden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2"/>
      <c r="O295" s="2"/>
      <c r="T295" s="3"/>
      <c r="W295" s="4"/>
      <c r="X295" s="5"/>
    </row>
    <row r="296" hidden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2"/>
      <c r="O296" s="2"/>
      <c r="T296" s="3"/>
      <c r="W296" s="4"/>
      <c r="X296" s="5"/>
    </row>
    <row r="297" hidden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2"/>
      <c r="O297" s="2"/>
      <c r="T297" s="3"/>
      <c r="W297" s="4"/>
      <c r="X297" s="5"/>
    </row>
    <row r="298" hidden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2"/>
      <c r="O298" s="2"/>
      <c r="T298" s="3"/>
      <c r="W298" s="4"/>
      <c r="X298" s="5"/>
    </row>
    <row r="299" hidden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2"/>
      <c r="O299" s="2"/>
      <c r="T299" s="3"/>
      <c r="W299" s="4"/>
      <c r="X299" s="5"/>
    </row>
    <row r="300" hidden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2"/>
      <c r="O300" s="2"/>
      <c r="T300" s="3"/>
      <c r="W300" s="4"/>
      <c r="X300" s="5"/>
    </row>
    <row r="301" hidden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2"/>
      <c r="O301" s="2"/>
      <c r="T301" s="3"/>
      <c r="W301" s="4"/>
      <c r="X301" s="5"/>
    </row>
    <row r="302" hidden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2"/>
      <c r="O302" s="2"/>
      <c r="T302" s="3"/>
      <c r="W302" s="4"/>
      <c r="X302" s="5"/>
    </row>
    <row r="303" hidden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2"/>
      <c r="O303" s="2"/>
      <c r="T303" s="3"/>
      <c r="W303" s="4"/>
      <c r="X303" s="5"/>
    </row>
    <row r="304" hidden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2"/>
      <c r="O304" s="2"/>
      <c r="T304" s="3"/>
      <c r="W304" s="4"/>
      <c r="X304" s="5"/>
    </row>
    <row r="305" hidden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2"/>
      <c r="O305" s="2"/>
      <c r="T305" s="3"/>
      <c r="W305" s="4"/>
      <c r="X305" s="5"/>
    </row>
    <row r="306" hidden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2"/>
      <c r="O306" s="2"/>
      <c r="T306" s="3"/>
      <c r="W306" s="4"/>
      <c r="X306" s="5"/>
    </row>
    <row r="307" hidden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2"/>
      <c r="O307" s="2"/>
      <c r="T307" s="3"/>
      <c r="W307" s="4"/>
      <c r="X307" s="5"/>
    </row>
    <row r="308" hidden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2"/>
      <c r="O308" s="2"/>
      <c r="T308" s="3"/>
      <c r="W308" s="4"/>
      <c r="X308" s="5"/>
    </row>
    <row r="309" hidden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2"/>
      <c r="O309" s="2"/>
      <c r="T309" s="3"/>
      <c r="W309" s="4"/>
      <c r="X309" s="5"/>
    </row>
    <row r="310" hidden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2"/>
      <c r="O310" s="2"/>
      <c r="T310" s="3"/>
      <c r="W310" s="4"/>
      <c r="X310" s="5"/>
    </row>
    <row r="311" hidden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2"/>
      <c r="O311" s="2"/>
      <c r="T311" s="3"/>
      <c r="W311" s="4"/>
      <c r="X311" s="5"/>
    </row>
    <row r="312" hidden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2"/>
      <c r="O312" s="2"/>
      <c r="T312" s="3"/>
      <c r="W312" s="4"/>
      <c r="X312" s="5"/>
    </row>
    <row r="313" hidden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2"/>
      <c r="O313" s="2"/>
      <c r="T313" s="3"/>
      <c r="W313" s="4"/>
      <c r="X313" s="5"/>
    </row>
    <row r="314" hidden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2"/>
      <c r="O314" s="2"/>
      <c r="T314" s="3"/>
      <c r="W314" s="4"/>
      <c r="X314" s="5"/>
    </row>
    <row r="315" hidden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2"/>
      <c r="O315" s="2"/>
      <c r="T315" s="3"/>
      <c r="W315" s="4"/>
      <c r="X315" s="5"/>
    </row>
    <row r="316" hidden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2"/>
      <c r="O316" s="2"/>
      <c r="T316" s="3"/>
      <c r="W316" s="4"/>
      <c r="X316" s="5"/>
    </row>
    <row r="317" hidden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2"/>
      <c r="O317" s="2"/>
      <c r="T317" s="3"/>
      <c r="W317" s="4"/>
      <c r="X317" s="5"/>
    </row>
    <row r="318" hidden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2"/>
      <c r="O318" s="2"/>
      <c r="T318" s="3"/>
      <c r="W318" s="4"/>
      <c r="X318" s="5"/>
    </row>
    <row r="319" hidden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2"/>
      <c r="O319" s="2"/>
      <c r="T319" s="3"/>
      <c r="W319" s="4"/>
      <c r="X319" s="5"/>
    </row>
    <row r="320" hidden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2"/>
      <c r="O320" s="2"/>
      <c r="T320" s="3"/>
      <c r="W320" s="4"/>
      <c r="X320" s="5"/>
    </row>
    <row r="321" hidden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2"/>
      <c r="O321" s="2"/>
      <c r="T321" s="3"/>
      <c r="W321" s="4"/>
      <c r="X321" s="5"/>
    </row>
    <row r="322" hidden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2"/>
      <c r="O322" s="2"/>
      <c r="T322" s="3"/>
      <c r="W322" s="4"/>
      <c r="X322" s="5"/>
    </row>
    <row r="323" hidden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2"/>
      <c r="O323" s="2"/>
      <c r="T323" s="3"/>
      <c r="W323" s="4"/>
      <c r="X323" s="5"/>
    </row>
    <row r="324" hidden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2"/>
      <c r="O324" s="2"/>
      <c r="T324" s="3"/>
      <c r="W324" s="4"/>
      <c r="X324" s="5"/>
    </row>
    <row r="325" hidden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2"/>
      <c r="O325" s="2"/>
      <c r="T325" s="3"/>
      <c r="W325" s="4"/>
      <c r="X325" s="5"/>
    </row>
    <row r="326" hidden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2"/>
      <c r="O326" s="2"/>
      <c r="T326" s="3"/>
      <c r="W326" s="4"/>
      <c r="X326" s="5"/>
    </row>
    <row r="327" hidden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2"/>
      <c r="O327" s="2"/>
      <c r="T327" s="3"/>
      <c r="W327" s="4"/>
      <c r="X327" s="5"/>
    </row>
    <row r="328" hidden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2"/>
      <c r="O328" s="2"/>
      <c r="T328" s="3"/>
      <c r="W328" s="4"/>
      <c r="X328" s="5"/>
    </row>
    <row r="329" hidden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2"/>
      <c r="O329" s="2"/>
      <c r="T329" s="3"/>
      <c r="W329" s="4"/>
      <c r="X329" s="5"/>
    </row>
    <row r="330" hidden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2"/>
      <c r="O330" s="2"/>
      <c r="T330" s="3"/>
      <c r="W330" s="4"/>
      <c r="X330" s="5"/>
    </row>
    <row r="331" hidden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2"/>
      <c r="O331" s="2"/>
      <c r="T331" s="3"/>
      <c r="W331" s="4"/>
      <c r="X331" s="5"/>
    </row>
    <row r="332" hidden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2"/>
      <c r="O332" s="2"/>
      <c r="T332" s="3"/>
      <c r="W332" s="4"/>
      <c r="X332" s="5"/>
    </row>
    <row r="333" hidden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2"/>
      <c r="O333" s="2"/>
      <c r="T333" s="3"/>
      <c r="W333" s="4"/>
      <c r="X333" s="5"/>
    </row>
    <row r="334" hidden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2"/>
      <c r="O334" s="2"/>
      <c r="T334" s="3"/>
      <c r="W334" s="4"/>
      <c r="X334" s="5"/>
    </row>
    <row r="335" hidden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2"/>
      <c r="O335" s="2"/>
      <c r="T335" s="3"/>
      <c r="W335" s="4"/>
      <c r="X335" s="5"/>
    </row>
    <row r="336" hidden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2"/>
      <c r="O336" s="2"/>
      <c r="T336" s="3"/>
      <c r="W336" s="4"/>
      <c r="X336" s="5"/>
    </row>
    <row r="337" hidden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2"/>
      <c r="O337" s="2"/>
      <c r="T337" s="3"/>
      <c r="W337" s="4"/>
      <c r="X337" s="5"/>
    </row>
    <row r="338" hidden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2"/>
      <c r="O338" s="2"/>
      <c r="T338" s="3"/>
      <c r="W338" s="4"/>
      <c r="X338" s="5"/>
    </row>
    <row r="339" hidden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2"/>
      <c r="O339" s="2"/>
      <c r="T339" s="3"/>
      <c r="W339" s="4"/>
      <c r="X339" s="5"/>
    </row>
    <row r="340" hidden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2"/>
      <c r="O340" s="2"/>
      <c r="T340" s="3"/>
      <c r="W340" s="4"/>
      <c r="X340" s="5"/>
    </row>
    <row r="341" hidden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2"/>
      <c r="O341" s="2"/>
      <c r="T341" s="3"/>
      <c r="W341" s="4"/>
      <c r="X341" s="5"/>
    </row>
    <row r="342" hidden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2"/>
      <c r="O342" s="2"/>
      <c r="T342" s="3"/>
      <c r="W342" s="4"/>
      <c r="X342" s="5"/>
    </row>
    <row r="343" hidden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2"/>
      <c r="O343" s="2"/>
      <c r="T343" s="3"/>
      <c r="W343" s="4"/>
      <c r="X343" s="5"/>
    </row>
    <row r="344" hidden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2"/>
      <c r="O344" s="2"/>
      <c r="T344" s="3"/>
      <c r="W344" s="4"/>
      <c r="X344" s="5"/>
    </row>
    <row r="345" hidden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2"/>
      <c r="O345" s="2"/>
      <c r="T345" s="3"/>
      <c r="W345" s="4"/>
      <c r="X345" s="5"/>
    </row>
    <row r="346" hidden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2"/>
      <c r="O346" s="2"/>
      <c r="T346" s="3"/>
      <c r="W346" s="4"/>
      <c r="X346" s="5"/>
    </row>
    <row r="347" hidden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2"/>
      <c r="O347" s="2"/>
      <c r="T347" s="3"/>
      <c r="W347" s="4"/>
      <c r="X347" s="5"/>
    </row>
    <row r="348" hidden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2"/>
      <c r="O348" s="2"/>
      <c r="T348" s="3"/>
      <c r="W348" s="4"/>
      <c r="X348" s="5"/>
    </row>
    <row r="349" hidden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2"/>
      <c r="O349" s="2"/>
      <c r="T349" s="3"/>
      <c r="W349" s="4"/>
      <c r="X349" s="5"/>
    </row>
    <row r="350" hidden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2"/>
      <c r="O350" s="2"/>
      <c r="T350" s="3"/>
      <c r="W350" s="4"/>
      <c r="X350" s="5"/>
    </row>
    <row r="351" hidden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2"/>
      <c r="O351" s="2"/>
      <c r="T351" s="3"/>
      <c r="W351" s="4"/>
      <c r="X351" s="5"/>
    </row>
    <row r="352" hidden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2"/>
      <c r="O352" s="2"/>
      <c r="T352" s="3"/>
      <c r="W352" s="4"/>
      <c r="X352" s="5"/>
    </row>
    <row r="353" hidden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2"/>
      <c r="O353" s="2"/>
      <c r="T353" s="3"/>
      <c r="W353" s="4"/>
      <c r="X353" s="5"/>
    </row>
    <row r="354" hidden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2"/>
      <c r="O354" s="2"/>
      <c r="T354" s="3"/>
      <c r="W354" s="4"/>
      <c r="X354" s="5"/>
    </row>
    <row r="355" hidden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2"/>
      <c r="O355" s="2"/>
      <c r="T355" s="3"/>
      <c r="W355" s="4"/>
      <c r="X355" s="5"/>
    </row>
    <row r="356" hidden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2"/>
      <c r="O356" s="2"/>
      <c r="T356" s="3"/>
      <c r="W356" s="4"/>
      <c r="X356" s="5"/>
    </row>
    <row r="357" hidden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2"/>
      <c r="O357" s="2"/>
      <c r="T357" s="3"/>
      <c r="W357" s="4"/>
      <c r="X357" s="5"/>
    </row>
    <row r="358" hidden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2"/>
      <c r="O358" s="2"/>
      <c r="T358" s="3"/>
      <c r="W358" s="4"/>
      <c r="X358" s="5"/>
    </row>
    <row r="359" hidden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2"/>
      <c r="O359" s="2"/>
      <c r="T359" s="3"/>
      <c r="W359" s="4"/>
      <c r="X359" s="5"/>
    </row>
    <row r="360" hidden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2"/>
      <c r="O360" s="2"/>
      <c r="T360" s="3"/>
      <c r="W360" s="4"/>
      <c r="X360" s="5"/>
    </row>
    <row r="361" hidden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2"/>
      <c r="O361" s="2"/>
      <c r="T361" s="3"/>
      <c r="W361" s="4"/>
      <c r="X361" s="5"/>
    </row>
    <row r="362" hidden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2"/>
      <c r="O362" s="2"/>
      <c r="T362" s="3"/>
      <c r="W362" s="4"/>
      <c r="X362" s="5"/>
    </row>
    <row r="363" hidden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2"/>
      <c r="O363" s="2"/>
      <c r="T363" s="3"/>
      <c r="W363" s="4"/>
      <c r="X363" s="5"/>
    </row>
    <row r="364" hidden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2"/>
      <c r="O364" s="2"/>
      <c r="T364" s="3"/>
      <c r="W364" s="4"/>
      <c r="X364" s="5"/>
    </row>
    <row r="365" hidden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2"/>
      <c r="O365" s="2"/>
      <c r="T365" s="3"/>
      <c r="W365" s="4"/>
      <c r="X365" s="5"/>
    </row>
    <row r="366" hidden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2"/>
      <c r="O366" s="2"/>
      <c r="T366" s="3"/>
      <c r="W366" s="4"/>
      <c r="X366" s="5"/>
    </row>
    <row r="367" hidden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2"/>
      <c r="O367" s="2"/>
      <c r="T367" s="3"/>
      <c r="W367" s="4"/>
      <c r="X367" s="5"/>
    </row>
    <row r="368" hidden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2"/>
      <c r="O368" s="2"/>
      <c r="T368" s="3"/>
      <c r="W368" s="4"/>
      <c r="X368" s="5"/>
    </row>
    <row r="369" hidden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2"/>
      <c r="O369" s="2"/>
      <c r="T369" s="3"/>
      <c r="W369" s="4"/>
      <c r="X369" s="5"/>
    </row>
    <row r="370" hidden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2"/>
      <c r="O370" s="2"/>
      <c r="T370" s="3"/>
      <c r="W370" s="4"/>
      <c r="X370" s="5"/>
    </row>
    <row r="371" hidden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2"/>
      <c r="O371" s="2"/>
      <c r="T371" s="3"/>
      <c r="W371" s="4"/>
      <c r="X371" s="5"/>
    </row>
    <row r="372" hidden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2"/>
      <c r="O372" s="2"/>
      <c r="T372" s="3"/>
      <c r="W372" s="4"/>
      <c r="X372" s="5"/>
    </row>
    <row r="373" hidden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2"/>
      <c r="O373" s="2"/>
      <c r="T373" s="3"/>
      <c r="W373" s="4"/>
      <c r="X373" s="5"/>
    </row>
    <row r="374" hidden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2"/>
      <c r="O374" s="2"/>
      <c r="T374" s="3"/>
      <c r="W374" s="4"/>
      <c r="X374" s="5"/>
    </row>
    <row r="375" hidden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2"/>
      <c r="O375" s="2"/>
      <c r="T375" s="3"/>
      <c r="W375" s="4"/>
      <c r="X375" s="5"/>
    </row>
    <row r="376" hidden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2"/>
      <c r="O376" s="2"/>
      <c r="T376" s="3"/>
      <c r="W376" s="4"/>
      <c r="X376" s="5"/>
    </row>
    <row r="377" hidden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2"/>
      <c r="O377" s="2"/>
      <c r="T377" s="3"/>
      <c r="W377" s="4"/>
      <c r="X377" s="5"/>
    </row>
    <row r="378" hidden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2"/>
      <c r="O378" s="2"/>
      <c r="T378" s="3"/>
      <c r="W378" s="4"/>
      <c r="X378" s="5"/>
    </row>
    <row r="379" hidden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2"/>
      <c r="O379" s="2"/>
      <c r="T379" s="3"/>
      <c r="W379" s="4"/>
      <c r="X379" s="5"/>
    </row>
    <row r="380" hidden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2"/>
      <c r="O380" s="2"/>
      <c r="T380" s="3"/>
      <c r="W380" s="4"/>
      <c r="X380" s="5"/>
    </row>
    <row r="381" hidden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2"/>
      <c r="O381" s="2"/>
      <c r="T381" s="3"/>
      <c r="W381" s="4"/>
      <c r="X381" s="5"/>
    </row>
    <row r="382" hidden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2"/>
      <c r="O382" s="2"/>
      <c r="T382" s="3"/>
      <c r="W382" s="4"/>
      <c r="X382" s="5"/>
    </row>
    <row r="383" hidden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2"/>
      <c r="O383" s="2"/>
      <c r="T383" s="3"/>
      <c r="W383" s="4"/>
      <c r="X383" s="5"/>
    </row>
    <row r="384" hidden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2"/>
      <c r="O384" s="2"/>
      <c r="T384" s="3"/>
      <c r="W384" s="4"/>
      <c r="X384" s="5"/>
    </row>
    <row r="385" hidden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2"/>
      <c r="O385" s="2"/>
      <c r="T385" s="3"/>
      <c r="W385" s="4"/>
      <c r="X385" s="5"/>
    </row>
    <row r="386" hidden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2"/>
      <c r="O386" s="2"/>
      <c r="T386" s="3"/>
      <c r="W386" s="4"/>
      <c r="X386" s="5"/>
    </row>
    <row r="387" hidden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2"/>
      <c r="O387" s="2"/>
      <c r="T387" s="3"/>
      <c r="W387" s="4"/>
      <c r="X387" s="5"/>
    </row>
    <row r="388" hidden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2"/>
      <c r="O388" s="2"/>
      <c r="T388" s="3"/>
      <c r="W388" s="4"/>
      <c r="X388" s="5"/>
    </row>
    <row r="389" hidden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2"/>
      <c r="O389" s="2"/>
      <c r="T389" s="3"/>
      <c r="W389" s="4"/>
      <c r="X389" s="5"/>
    </row>
    <row r="390" hidden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2"/>
      <c r="O390" s="2"/>
      <c r="T390" s="3"/>
      <c r="W390" s="4"/>
      <c r="X390" s="5"/>
    </row>
    <row r="391" hidden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2"/>
      <c r="O391" s="2"/>
      <c r="T391" s="3"/>
      <c r="W391" s="4"/>
      <c r="X391" s="5"/>
    </row>
    <row r="392" hidden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2"/>
      <c r="O392" s="2"/>
      <c r="T392" s="3"/>
      <c r="W392" s="4"/>
      <c r="X392" s="5"/>
    </row>
    <row r="393" hidden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2"/>
      <c r="O393" s="2"/>
      <c r="T393" s="3"/>
      <c r="W393" s="4"/>
      <c r="X393" s="5"/>
    </row>
    <row r="394" hidden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2"/>
      <c r="O394" s="2"/>
      <c r="T394" s="3"/>
      <c r="W394" s="4"/>
      <c r="X394" s="5"/>
    </row>
    <row r="395" hidden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2"/>
      <c r="O395" s="2"/>
      <c r="T395" s="3"/>
      <c r="W395" s="4"/>
      <c r="X395" s="5"/>
    </row>
    <row r="396" hidden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2"/>
      <c r="O396" s="2"/>
      <c r="T396" s="3"/>
      <c r="W396" s="4"/>
      <c r="X396" s="5"/>
    </row>
    <row r="397" hidden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2"/>
      <c r="O397" s="2"/>
      <c r="T397" s="3"/>
      <c r="W397" s="4"/>
      <c r="X397" s="5"/>
    </row>
    <row r="398" hidden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2"/>
      <c r="O398" s="2"/>
      <c r="T398" s="3"/>
      <c r="W398" s="4"/>
      <c r="X398" s="5"/>
    </row>
    <row r="399" hidden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2"/>
      <c r="O399" s="2"/>
      <c r="T399" s="3"/>
      <c r="W399" s="4"/>
      <c r="X399" s="5"/>
    </row>
    <row r="400" hidden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2"/>
      <c r="O400" s="2"/>
      <c r="T400" s="3"/>
      <c r="W400" s="4"/>
      <c r="X400" s="5"/>
    </row>
    <row r="401" hidden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2"/>
      <c r="O401" s="2"/>
      <c r="T401" s="3"/>
      <c r="W401" s="4"/>
      <c r="X401" s="5"/>
    </row>
    <row r="402" hidden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2"/>
      <c r="O402" s="2"/>
      <c r="T402" s="3"/>
      <c r="W402" s="4"/>
      <c r="X402" s="5"/>
    </row>
    <row r="403" hidden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2"/>
      <c r="O403" s="2"/>
      <c r="T403" s="3"/>
      <c r="W403" s="4"/>
      <c r="X403" s="5"/>
    </row>
    <row r="404" hidden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2"/>
      <c r="O404" s="2"/>
      <c r="T404" s="3"/>
      <c r="W404" s="4"/>
      <c r="X404" s="5"/>
    </row>
    <row r="405" hidden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2"/>
      <c r="O405" s="2"/>
      <c r="T405" s="3"/>
      <c r="W405" s="4"/>
      <c r="X405" s="5"/>
    </row>
    <row r="406" hidden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2"/>
      <c r="O406" s="2"/>
      <c r="T406" s="3"/>
      <c r="W406" s="4"/>
      <c r="X406" s="5"/>
    </row>
    <row r="407" hidden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2"/>
      <c r="O407" s="2"/>
      <c r="T407" s="3"/>
      <c r="W407" s="4"/>
      <c r="X407" s="5"/>
    </row>
    <row r="408" hidden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2"/>
      <c r="O408" s="2"/>
      <c r="T408" s="3"/>
      <c r="W408" s="4"/>
      <c r="X408" s="5"/>
    </row>
    <row r="409" hidden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2"/>
      <c r="O409" s="2"/>
      <c r="T409" s="3"/>
      <c r="W409" s="4"/>
      <c r="X409" s="5"/>
    </row>
    <row r="410" hidden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2"/>
      <c r="O410" s="2"/>
      <c r="T410" s="3"/>
      <c r="W410" s="4"/>
      <c r="X410" s="5"/>
    </row>
    <row r="411" hidden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2"/>
      <c r="O411" s="2"/>
      <c r="T411" s="3"/>
      <c r="W411" s="4"/>
      <c r="X411" s="5"/>
    </row>
    <row r="412" hidden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2"/>
      <c r="O412" s="2"/>
      <c r="T412" s="3"/>
      <c r="W412" s="4"/>
      <c r="X412" s="5"/>
    </row>
    <row r="413" hidden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2"/>
      <c r="O413" s="2"/>
      <c r="T413" s="3"/>
      <c r="W413" s="4"/>
      <c r="X413" s="5"/>
    </row>
    <row r="414" hidden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2"/>
      <c r="O414" s="2"/>
      <c r="T414" s="3"/>
      <c r="W414" s="4"/>
      <c r="X414" s="5"/>
    </row>
    <row r="415" hidden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2"/>
      <c r="O415" s="2"/>
      <c r="T415" s="3"/>
      <c r="W415" s="4"/>
      <c r="X415" s="5"/>
    </row>
    <row r="416" hidden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2"/>
      <c r="O416" s="2"/>
      <c r="T416" s="3"/>
      <c r="W416" s="4"/>
      <c r="X416" s="5"/>
    </row>
    <row r="417" hidden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2"/>
      <c r="O417" s="2"/>
      <c r="T417" s="3"/>
      <c r="W417" s="4"/>
      <c r="X417" s="5"/>
    </row>
    <row r="418" hidden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2"/>
      <c r="O418" s="2"/>
      <c r="T418" s="3"/>
      <c r="W418" s="4"/>
      <c r="X418" s="5"/>
    </row>
    <row r="419" hidden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2"/>
      <c r="O419" s="2"/>
      <c r="T419" s="3"/>
      <c r="W419" s="4"/>
      <c r="X419" s="5"/>
    </row>
    <row r="420" hidden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2"/>
      <c r="O420" s="2"/>
      <c r="T420" s="3"/>
      <c r="W420" s="4"/>
      <c r="X420" s="5"/>
    </row>
    <row r="421" hidden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2"/>
      <c r="O421" s="2"/>
      <c r="T421" s="3"/>
      <c r="W421" s="4"/>
      <c r="X421" s="5"/>
    </row>
    <row r="422" hidden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2"/>
      <c r="O422" s="2"/>
      <c r="T422" s="3"/>
      <c r="W422" s="4"/>
      <c r="X422" s="5"/>
    </row>
    <row r="423" hidden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2"/>
      <c r="O423" s="2"/>
      <c r="T423" s="3"/>
      <c r="W423" s="4"/>
      <c r="X423" s="5"/>
    </row>
    <row r="424" hidden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2"/>
      <c r="O424" s="2"/>
      <c r="T424" s="3"/>
      <c r="W424" s="4"/>
      <c r="X424" s="5"/>
    </row>
    <row r="425" hidden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2"/>
      <c r="O425" s="2"/>
      <c r="T425" s="3"/>
      <c r="W425" s="4"/>
      <c r="X425" s="5"/>
    </row>
    <row r="426" hidden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2"/>
      <c r="O426" s="2"/>
      <c r="T426" s="3"/>
      <c r="W426" s="4"/>
      <c r="X426" s="5"/>
    </row>
    <row r="427" hidden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2"/>
      <c r="O427" s="2"/>
      <c r="T427" s="3"/>
      <c r="W427" s="4"/>
      <c r="X427" s="5"/>
    </row>
    <row r="428" hidden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2"/>
      <c r="O428" s="2"/>
      <c r="T428" s="3"/>
      <c r="W428" s="4"/>
      <c r="X428" s="5"/>
    </row>
    <row r="429" hidden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2"/>
      <c r="O429" s="2"/>
      <c r="T429" s="3"/>
      <c r="W429" s="4"/>
      <c r="X429" s="5"/>
    </row>
    <row r="430" hidden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2"/>
      <c r="O430" s="2"/>
      <c r="T430" s="3"/>
      <c r="W430" s="4"/>
      <c r="X430" s="5"/>
    </row>
    <row r="431" hidden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2"/>
      <c r="O431" s="2"/>
      <c r="T431" s="3"/>
      <c r="W431" s="4"/>
      <c r="X431" s="5"/>
    </row>
    <row r="432" hidden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2"/>
      <c r="O432" s="2"/>
      <c r="T432" s="3"/>
      <c r="W432" s="4"/>
      <c r="X432" s="5"/>
    </row>
    <row r="433" hidden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2"/>
      <c r="O433" s="2"/>
      <c r="T433" s="3"/>
      <c r="W433" s="4"/>
      <c r="X433" s="5"/>
    </row>
    <row r="434" hidden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2"/>
      <c r="O434" s="2"/>
      <c r="T434" s="3"/>
      <c r="W434" s="4"/>
      <c r="X434" s="5"/>
    </row>
    <row r="435" hidden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2"/>
      <c r="O435" s="2"/>
      <c r="T435" s="3"/>
      <c r="W435" s="4"/>
      <c r="X435" s="5"/>
    </row>
    <row r="436" hidden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2"/>
      <c r="O436" s="2"/>
      <c r="T436" s="3"/>
      <c r="W436" s="4"/>
      <c r="X436" s="5"/>
    </row>
    <row r="437" hidden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2"/>
      <c r="O437" s="2"/>
      <c r="T437" s="3"/>
      <c r="W437" s="4"/>
      <c r="X437" s="5"/>
    </row>
    <row r="438" hidden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2"/>
      <c r="O438" s="2"/>
      <c r="T438" s="3"/>
      <c r="W438" s="4"/>
      <c r="X438" s="5"/>
    </row>
    <row r="439" hidden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2"/>
      <c r="O439" s="2"/>
      <c r="T439" s="3"/>
      <c r="W439" s="4"/>
      <c r="X439" s="5"/>
    </row>
    <row r="440" hidden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2"/>
      <c r="O440" s="2"/>
      <c r="T440" s="3"/>
      <c r="W440" s="4"/>
      <c r="X440" s="5"/>
    </row>
    <row r="441" hidden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2"/>
      <c r="O441" s="2"/>
      <c r="T441" s="3"/>
      <c r="W441" s="4"/>
      <c r="X441" s="5"/>
    </row>
    <row r="442" hidden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2"/>
      <c r="O442" s="2"/>
      <c r="T442" s="3"/>
      <c r="W442" s="4"/>
      <c r="X442" s="5"/>
    </row>
    <row r="443" hidden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2"/>
      <c r="O443" s="2"/>
      <c r="T443" s="3"/>
      <c r="W443" s="4"/>
      <c r="X443" s="5"/>
    </row>
    <row r="444" hidden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2"/>
      <c r="O444" s="2"/>
      <c r="T444" s="3"/>
      <c r="W444" s="4"/>
      <c r="X444" s="5"/>
    </row>
    <row r="445" hidden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2"/>
      <c r="O445" s="2"/>
      <c r="T445" s="3"/>
      <c r="W445" s="4"/>
      <c r="X445" s="5"/>
    </row>
    <row r="446" hidden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2"/>
      <c r="O446" s="2"/>
      <c r="T446" s="3"/>
      <c r="W446" s="4"/>
      <c r="X446" s="5"/>
    </row>
    <row r="447" hidden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2"/>
      <c r="O447" s="2"/>
      <c r="T447" s="3"/>
      <c r="W447" s="4"/>
      <c r="X447" s="5"/>
    </row>
    <row r="448" hidden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2"/>
      <c r="O448" s="2"/>
      <c r="T448" s="3"/>
      <c r="W448" s="4"/>
      <c r="X448" s="5"/>
    </row>
    <row r="449" hidden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2"/>
      <c r="O449" s="2"/>
      <c r="T449" s="3"/>
      <c r="W449" s="4"/>
      <c r="X449" s="5"/>
    </row>
    <row r="450" hidden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2"/>
      <c r="O450" s="2"/>
      <c r="T450" s="3"/>
      <c r="W450" s="4"/>
      <c r="X450" s="5"/>
    </row>
    <row r="451" hidden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2"/>
      <c r="O451" s="2"/>
      <c r="T451" s="3"/>
      <c r="W451" s="4"/>
      <c r="X451" s="5"/>
    </row>
    <row r="452" hidden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2"/>
      <c r="O452" s="2"/>
      <c r="T452" s="3"/>
      <c r="W452" s="4"/>
      <c r="X452" s="5"/>
    </row>
    <row r="453" hidden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2"/>
      <c r="O453" s="2"/>
      <c r="T453" s="3"/>
      <c r="W453" s="4"/>
      <c r="X453" s="5"/>
    </row>
    <row r="454" hidden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2"/>
      <c r="O454" s="2"/>
      <c r="T454" s="3"/>
      <c r="W454" s="4"/>
      <c r="X454" s="5"/>
    </row>
    <row r="455" hidden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2"/>
      <c r="O455" s="2"/>
      <c r="T455" s="3"/>
      <c r="W455" s="4"/>
      <c r="X455" s="5"/>
    </row>
    <row r="456" hidden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2"/>
      <c r="O456" s="2"/>
      <c r="T456" s="3"/>
      <c r="W456" s="4"/>
      <c r="X456" s="5"/>
    </row>
    <row r="457" hidden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2"/>
      <c r="O457" s="2"/>
      <c r="T457" s="3"/>
      <c r="W457" s="4"/>
      <c r="X457" s="5"/>
    </row>
    <row r="458" hidden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2"/>
      <c r="O458" s="2"/>
      <c r="T458" s="3"/>
      <c r="W458" s="4"/>
      <c r="X458" s="5"/>
    </row>
    <row r="459" hidden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2"/>
      <c r="O459" s="2"/>
      <c r="T459" s="3"/>
      <c r="W459" s="4"/>
      <c r="X459" s="5"/>
    </row>
    <row r="460" hidden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2"/>
      <c r="O460" s="2"/>
      <c r="T460" s="3"/>
      <c r="W460" s="4"/>
      <c r="X460" s="5"/>
    </row>
    <row r="461" hidden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2"/>
      <c r="O461" s="2"/>
      <c r="T461" s="3"/>
      <c r="W461" s="4"/>
      <c r="X461" s="5"/>
    </row>
    <row r="462" hidden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2"/>
      <c r="O462" s="2"/>
      <c r="T462" s="3"/>
      <c r="W462" s="4"/>
      <c r="X462" s="5"/>
    </row>
    <row r="463" hidden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2"/>
      <c r="O463" s="2"/>
      <c r="T463" s="3"/>
      <c r="W463" s="4"/>
      <c r="X463" s="5"/>
    </row>
    <row r="464" hidden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2"/>
      <c r="O464" s="2"/>
      <c r="T464" s="3"/>
      <c r="W464" s="4"/>
      <c r="X464" s="5"/>
    </row>
    <row r="465" hidden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2"/>
      <c r="O465" s="2"/>
      <c r="T465" s="3"/>
      <c r="W465" s="4"/>
      <c r="X465" s="5"/>
    </row>
    <row r="466" hidden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2"/>
      <c r="O466" s="2"/>
      <c r="T466" s="3"/>
      <c r="W466" s="4"/>
      <c r="X466" s="5"/>
    </row>
    <row r="467" hidden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2"/>
      <c r="O467" s="2"/>
      <c r="T467" s="3"/>
      <c r="W467" s="4"/>
      <c r="X467" s="5"/>
    </row>
    <row r="468" hidden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2"/>
      <c r="O468" s="2"/>
      <c r="T468" s="3"/>
      <c r="W468" s="4"/>
      <c r="X468" s="5"/>
    </row>
    <row r="469" hidden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2"/>
      <c r="O469" s="2"/>
      <c r="T469" s="3"/>
      <c r="W469" s="4"/>
      <c r="X469" s="5"/>
    </row>
    <row r="470" hidden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2"/>
      <c r="O470" s="2"/>
      <c r="T470" s="3"/>
      <c r="W470" s="4"/>
      <c r="X470" s="5"/>
    </row>
    <row r="471" hidden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2"/>
      <c r="O471" s="2"/>
      <c r="T471" s="3"/>
      <c r="W471" s="4"/>
      <c r="X471" s="5"/>
    </row>
    <row r="472" hidden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2"/>
      <c r="O472" s="2"/>
      <c r="T472" s="3"/>
      <c r="W472" s="4"/>
      <c r="X472" s="5"/>
    </row>
    <row r="473" hidden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2"/>
      <c r="O473" s="2"/>
      <c r="T473" s="3"/>
      <c r="W473" s="4"/>
      <c r="X473" s="5"/>
    </row>
    <row r="474" hidden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2"/>
      <c r="O474" s="2"/>
      <c r="T474" s="3"/>
      <c r="W474" s="4"/>
      <c r="X474" s="5"/>
    </row>
    <row r="475" hidden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2"/>
      <c r="O475" s="2"/>
      <c r="T475" s="3"/>
      <c r="W475" s="4"/>
      <c r="X475" s="5"/>
    </row>
    <row r="476" hidden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2"/>
      <c r="O476" s="2"/>
      <c r="T476" s="3"/>
      <c r="W476" s="4"/>
      <c r="X476" s="5"/>
    </row>
    <row r="477" hidden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2"/>
      <c r="O477" s="2"/>
      <c r="T477" s="3"/>
      <c r="W477" s="4"/>
      <c r="X477" s="5"/>
    </row>
    <row r="478" hidden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2"/>
      <c r="O478" s="2"/>
      <c r="T478" s="3"/>
      <c r="W478" s="4"/>
      <c r="X478" s="5"/>
    </row>
    <row r="479" hidden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2"/>
      <c r="O479" s="2"/>
      <c r="T479" s="3"/>
      <c r="W479" s="4"/>
      <c r="X479" s="5"/>
    </row>
    <row r="480" hidden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2"/>
      <c r="O480" s="2"/>
      <c r="T480" s="3"/>
      <c r="W480" s="4"/>
      <c r="X480" s="5"/>
    </row>
    <row r="481" hidden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2"/>
      <c r="O481" s="2"/>
      <c r="T481" s="3"/>
      <c r="W481" s="4"/>
      <c r="X481" s="5"/>
    </row>
    <row r="482" hidden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2"/>
      <c r="O482" s="2"/>
      <c r="T482" s="3"/>
      <c r="W482" s="4"/>
      <c r="X482" s="5"/>
    </row>
    <row r="483" hidden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2"/>
      <c r="O483" s="2"/>
      <c r="T483" s="3"/>
      <c r="W483" s="4"/>
      <c r="X483" s="5"/>
    </row>
    <row r="484" hidden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2"/>
      <c r="O484" s="2"/>
      <c r="T484" s="3"/>
      <c r="W484" s="4"/>
      <c r="X484" s="5"/>
    </row>
    <row r="485" hidden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2"/>
      <c r="O485" s="2"/>
      <c r="T485" s="3"/>
      <c r="W485" s="4"/>
      <c r="X485" s="5"/>
    </row>
    <row r="486" hidden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2"/>
      <c r="O486" s="2"/>
      <c r="T486" s="3"/>
      <c r="W486" s="4"/>
      <c r="X486" s="5"/>
    </row>
    <row r="487" hidden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2"/>
      <c r="O487" s="2"/>
      <c r="T487" s="3"/>
      <c r="W487" s="4"/>
      <c r="X487" s="5"/>
    </row>
    <row r="488" hidden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2"/>
      <c r="O488" s="2"/>
      <c r="T488" s="3"/>
      <c r="W488" s="4"/>
      <c r="X488" s="5"/>
    </row>
    <row r="489" hidden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2"/>
      <c r="O489" s="2"/>
      <c r="T489" s="3"/>
      <c r="W489" s="4"/>
      <c r="X489" s="5"/>
    </row>
    <row r="490" hidden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2"/>
      <c r="O490" s="2"/>
      <c r="T490" s="3"/>
      <c r="W490" s="4"/>
      <c r="X490" s="5"/>
    </row>
    <row r="491" hidden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2"/>
      <c r="O491" s="2"/>
      <c r="T491" s="3"/>
      <c r="W491" s="4"/>
      <c r="X491" s="5"/>
    </row>
    <row r="492" hidden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2"/>
      <c r="O492" s="2"/>
      <c r="T492" s="3"/>
      <c r="W492" s="4"/>
      <c r="X492" s="5"/>
    </row>
    <row r="493" hidden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2"/>
      <c r="O493" s="2"/>
      <c r="T493" s="3"/>
      <c r="W493" s="4"/>
      <c r="X493" s="5"/>
    </row>
    <row r="494" hidden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2"/>
      <c r="O494" s="2"/>
      <c r="T494" s="3"/>
      <c r="W494" s="4"/>
      <c r="X494" s="5"/>
    </row>
    <row r="495" hidden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2"/>
      <c r="O495" s="2"/>
      <c r="T495" s="3"/>
      <c r="W495" s="4"/>
      <c r="X495" s="5"/>
    </row>
    <row r="496" hidden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2"/>
      <c r="O496" s="2"/>
      <c r="T496" s="3"/>
      <c r="W496" s="4"/>
      <c r="X496" s="5"/>
    </row>
    <row r="497" hidden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2"/>
      <c r="O497" s="2"/>
      <c r="T497" s="3"/>
      <c r="W497" s="4"/>
      <c r="X497" s="5"/>
    </row>
    <row r="498" hidden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2"/>
      <c r="O498" s="2"/>
      <c r="T498" s="3"/>
      <c r="W498" s="4"/>
      <c r="X498" s="5"/>
    </row>
    <row r="499" hidden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2"/>
      <c r="O499" s="2"/>
      <c r="T499" s="3"/>
      <c r="W499" s="4"/>
      <c r="X499" s="5"/>
    </row>
    <row r="500" hidden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2"/>
      <c r="O500" s="2"/>
      <c r="T500" s="3"/>
      <c r="W500" s="4"/>
      <c r="X500" s="5"/>
    </row>
    <row r="501" hidden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2"/>
      <c r="O501" s="2"/>
      <c r="T501" s="3"/>
      <c r="W501" s="4"/>
      <c r="X501" s="5"/>
    </row>
    <row r="502" hidden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2"/>
      <c r="O502" s="2"/>
      <c r="T502" s="3"/>
      <c r="W502" s="4"/>
      <c r="X502" s="5"/>
    </row>
    <row r="503" hidden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2"/>
      <c r="O503" s="2"/>
      <c r="T503" s="3"/>
      <c r="W503" s="4"/>
      <c r="X503" s="5"/>
    </row>
    <row r="504" hidden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2"/>
      <c r="O504" s="2"/>
      <c r="T504" s="3"/>
      <c r="W504" s="4"/>
      <c r="X504" s="5"/>
    </row>
    <row r="505" hidden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2"/>
      <c r="O505" s="2"/>
      <c r="T505" s="3"/>
      <c r="W505" s="4"/>
      <c r="X505" s="5"/>
    </row>
    <row r="506" hidden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2"/>
      <c r="O506" s="2"/>
      <c r="T506" s="3"/>
      <c r="W506" s="4"/>
      <c r="X506" s="5"/>
    </row>
    <row r="507" hidden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2"/>
      <c r="O507" s="2"/>
      <c r="T507" s="3"/>
      <c r="W507" s="4"/>
      <c r="X507" s="5"/>
    </row>
    <row r="508" hidden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2"/>
      <c r="O508" s="2"/>
      <c r="T508" s="3"/>
      <c r="W508" s="4"/>
      <c r="X508" s="5"/>
    </row>
    <row r="509" hidden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2"/>
      <c r="O509" s="2"/>
      <c r="T509" s="3"/>
      <c r="W509" s="4"/>
      <c r="X509" s="5"/>
    </row>
    <row r="510" hidden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2"/>
      <c r="O510" s="2"/>
      <c r="T510" s="3"/>
      <c r="W510" s="4"/>
      <c r="X510" s="5"/>
    </row>
    <row r="511" hidden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2"/>
      <c r="O511" s="2"/>
      <c r="T511" s="3"/>
      <c r="W511" s="4"/>
      <c r="X511" s="5"/>
    </row>
    <row r="512" hidden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2"/>
      <c r="O512" s="2"/>
      <c r="T512" s="3"/>
      <c r="W512" s="4"/>
      <c r="X512" s="5"/>
    </row>
    <row r="513" hidden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2"/>
      <c r="O513" s="2"/>
      <c r="T513" s="3"/>
      <c r="W513" s="4"/>
      <c r="X513" s="5"/>
    </row>
    <row r="514" hidden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2"/>
      <c r="O514" s="2"/>
      <c r="T514" s="3"/>
      <c r="W514" s="4"/>
      <c r="X514" s="5"/>
    </row>
    <row r="515" hidden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2"/>
      <c r="O515" s="2"/>
      <c r="T515" s="3"/>
      <c r="W515" s="4"/>
      <c r="X515" s="5"/>
    </row>
    <row r="516" hidden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2"/>
      <c r="O516" s="2"/>
      <c r="T516" s="3"/>
      <c r="W516" s="4"/>
      <c r="X516" s="5"/>
    </row>
    <row r="517" hidden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2"/>
      <c r="O517" s="2"/>
      <c r="T517" s="3"/>
      <c r="W517" s="4"/>
      <c r="X517" s="5"/>
    </row>
    <row r="518" hidden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2"/>
      <c r="O518" s="2"/>
      <c r="T518" s="3"/>
      <c r="W518" s="4"/>
      <c r="X518" s="5"/>
    </row>
    <row r="519" hidden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2"/>
      <c r="O519" s="2"/>
      <c r="T519" s="3"/>
      <c r="W519" s="4"/>
      <c r="X519" s="5"/>
    </row>
    <row r="520" hidden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2"/>
      <c r="O520" s="2"/>
      <c r="T520" s="3"/>
      <c r="W520" s="4"/>
      <c r="X520" s="5"/>
    </row>
    <row r="521" hidden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2"/>
      <c r="O521" s="2"/>
      <c r="T521" s="3"/>
      <c r="W521" s="4"/>
      <c r="X521" s="5"/>
    </row>
    <row r="522" hidden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2"/>
      <c r="O522" s="2"/>
      <c r="T522" s="3"/>
      <c r="W522" s="4"/>
      <c r="X522" s="5"/>
    </row>
    <row r="523" hidden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2"/>
      <c r="O523" s="2"/>
      <c r="T523" s="3"/>
      <c r="W523" s="4"/>
      <c r="X523" s="5"/>
    </row>
    <row r="524" hidden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2"/>
      <c r="O524" s="2"/>
      <c r="T524" s="3"/>
      <c r="W524" s="4"/>
      <c r="X524" s="5"/>
    </row>
    <row r="525" hidden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2"/>
      <c r="O525" s="2"/>
      <c r="T525" s="3"/>
      <c r="W525" s="4"/>
      <c r="X525" s="5"/>
    </row>
    <row r="526" hidden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2"/>
      <c r="O526" s="2"/>
      <c r="T526" s="3"/>
      <c r="W526" s="4"/>
      <c r="X526" s="5"/>
    </row>
    <row r="527" hidden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2"/>
      <c r="O527" s="2"/>
      <c r="T527" s="3"/>
      <c r="W527" s="4"/>
      <c r="X527" s="5"/>
    </row>
    <row r="528" hidden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2"/>
      <c r="O528" s="2"/>
      <c r="T528" s="3"/>
      <c r="W528" s="4"/>
      <c r="X528" s="5"/>
    </row>
    <row r="529" hidden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2"/>
      <c r="O529" s="2"/>
      <c r="T529" s="3"/>
      <c r="W529" s="4"/>
      <c r="X529" s="5"/>
    </row>
    <row r="530" hidden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2"/>
      <c r="O530" s="2"/>
      <c r="T530" s="3"/>
      <c r="W530" s="4"/>
      <c r="X530" s="5"/>
    </row>
    <row r="531" hidden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2"/>
      <c r="O531" s="2"/>
      <c r="T531" s="3"/>
      <c r="W531" s="4"/>
      <c r="X531" s="5"/>
    </row>
    <row r="532" hidden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2"/>
      <c r="O532" s="2"/>
      <c r="T532" s="3"/>
      <c r="W532" s="4"/>
      <c r="X532" s="5"/>
    </row>
    <row r="533" hidden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2"/>
      <c r="O533" s="2"/>
      <c r="T533" s="3"/>
      <c r="W533" s="4"/>
      <c r="X533" s="5"/>
    </row>
    <row r="534" hidden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2"/>
      <c r="O534" s="2"/>
      <c r="T534" s="3"/>
      <c r="W534" s="4"/>
      <c r="X534" s="5"/>
    </row>
    <row r="535" hidden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2"/>
      <c r="O535" s="2"/>
      <c r="T535" s="3"/>
      <c r="W535" s="4"/>
      <c r="X535" s="5"/>
    </row>
    <row r="536" hidden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2"/>
      <c r="O536" s="2"/>
      <c r="T536" s="3"/>
      <c r="W536" s="4"/>
      <c r="X536" s="5"/>
    </row>
    <row r="537" hidden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2"/>
      <c r="O537" s="2"/>
      <c r="T537" s="3"/>
      <c r="W537" s="4"/>
      <c r="X537" s="5"/>
    </row>
    <row r="538" hidden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2"/>
      <c r="O538" s="2"/>
      <c r="T538" s="3"/>
      <c r="W538" s="4"/>
      <c r="X538" s="5"/>
    </row>
    <row r="539" hidden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2"/>
      <c r="O539" s="2"/>
      <c r="T539" s="3"/>
      <c r="W539" s="4"/>
      <c r="X539" s="5"/>
    </row>
    <row r="540" hidden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2"/>
      <c r="O540" s="2"/>
      <c r="T540" s="3"/>
      <c r="W540" s="4"/>
      <c r="X540" s="5"/>
    </row>
    <row r="541" hidden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2"/>
      <c r="O541" s="2"/>
      <c r="T541" s="3"/>
      <c r="W541" s="4"/>
      <c r="X541" s="5"/>
    </row>
    <row r="542" hidden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2"/>
      <c r="O542" s="2"/>
      <c r="T542" s="3"/>
      <c r="W542" s="4"/>
      <c r="X542" s="5"/>
    </row>
    <row r="543" hidden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2"/>
      <c r="O543" s="2"/>
      <c r="T543" s="3"/>
      <c r="W543" s="4"/>
      <c r="X543" s="5"/>
    </row>
    <row r="544" hidden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2"/>
      <c r="O544" s="2"/>
      <c r="T544" s="3"/>
      <c r="W544" s="4"/>
      <c r="X544" s="5"/>
    </row>
    <row r="545" hidden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2"/>
      <c r="O545" s="2"/>
      <c r="T545" s="3"/>
      <c r="W545" s="4"/>
      <c r="X545" s="5"/>
    </row>
    <row r="546" hidden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2"/>
      <c r="O546" s="2"/>
      <c r="T546" s="3"/>
      <c r="W546" s="4"/>
      <c r="X546" s="5"/>
    </row>
    <row r="547" hidden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2"/>
      <c r="O547" s="2"/>
      <c r="T547" s="3"/>
      <c r="W547" s="4"/>
      <c r="X547" s="5"/>
    </row>
    <row r="548" hidden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2"/>
      <c r="O548" s="2"/>
      <c r="T548" s="3"/>
      <c r="W548" s="4"/>
      <c r="X548" s="5"/>
    </row>
    <row r="549" hidden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2"/>
      <c r="O549" s="2"/>
      <c r="T549" s="3"/>
      <c r="W549" s="4"/>
      <c r="X549" s="5"/>
    </row>
    <row r="550" hidden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2"/>
      <c r="O550" s="2"/>
      <c r="T550" s="3"/>
      <c r="W550" s="4"/>
      <c r="X550" s="5"/>
    </row>
    <row r="551" hidden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2"/>
      <c r="O551" s="2"/>
      <c r="T551" s="3"/>
      <c r="W551" s="4"/>
      <c r="X551" s="5"/>
    </row>
    <row r="552" hidden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2"/>
      <c r="O552" s="2"/>
      <c r="T552" s="3"/>
      <c r="W552" s="4"/>
      <c r="X552" s="5"/>
    </row>
    <row r="553" hidden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2"/>
      <c r="O553" s="2"/>
      <c r="T553" s="3"/>
      <c r="W553" s="4"/>
      <c r="X553" s="5"/>
    </row>
    <row r="554" hidden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2"/>
      <c r="O554" s="2"/>
      <c r="T554" s="3"/>
      <c r="W554" s="4"/>
      <c r="X554" s="5"/>
    </row>
    <row r="555" hidden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2"/>
      <c r="O555" s="2"/>
      <c r="T555" s="3"/>
      <c r="W555" s="4"/>
      <c r="X555" s="5"/>
    </row>
    <row r="556" hidden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2"/>
      <c r="O556" s="2"/>
      <c r="T556" s="3"/>
      <c r="W556" s="4"/>
      <c r="X556" s="5"/>
    </row>
    <row r="557" hidden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2"/>
      <c r="O557" s="2"/>
      <c r="T557" s="3"/>
      <c r="W557" s="4"/>
      <c r="X557" s="5"/>
    </row>
    <row r="558" hidden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2"/>
      <c r="O558" s="2"/>
      <c r="T558" s="3"/>
      <c r="W558" s="4"/>
      <c r="X558" s="5"/>
    </row>
    <row r="559" hidden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2"/>
      <c r="O559" s="2"/>
      <c r="T559" s="3"/>
      <c r="W559" s="4"/>
      <c r="X559" s="5"/>
    </row>
    <row r="560" hidden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2"/>
      <c r="O560" s="2"/>
      <c r="T560" s="3"/>
      <c r="W560" s="4"/>
      <c r="X560" s="5"/>
    </row>
    <row r="561" hidden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2"/>
      <c r="O561" s="2"/>
      <c r="T561" s="3"/>
      <c r="W561" s="4"/>
      <c r="X561" s="5"/>
    </row>
    <row r="562" hidden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2"/>
      <c r="O562" s="2"/>
      <c r="T562" s="3"/>
      <c r="W562" s="4"/>
      <c r="X562" s="5"/>
    </row>
    <row r="563" hidden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2"/>
      <c r="O563" s="2"/>
      <c r="T563" s="3"/>
      <c r="W563" s="4"/>
      <c r="X563" s="5"/>
    </row>
    <row r="564" hidden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2"/>
      <c r="O564" s="2"/>
      <c r="T564" s="3"/>
      <c r="W564" s="4"/>
      <c r="X564" s="5"/>
    </row>
    <row r="565" hidden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2"/>
      <c r="O565" s="2"/>
      <c r="T565" s="3"/>
      <c r="W565" s="4"/>
      <c r="X565" s="5"/>
    </row>
    <row r="566" hidden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2"/>
      <c r="O566" s="2"/>
      <c r="T566" s="3"/>
      <c r="W566" s="4"/>
      <c r="X566" s="5"/>
    </row>
    <row r="567" hidden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2"/>
      <c r="O567" s="2"/>
      <c r="T567" s="3"/>
      <c r="W567" s="4"/>
      <c r="X567" s="5"/>
    </row>
    <row r="568" hidden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2"/>
      <c r="O568" s="2"/>
      <c r="T568" s="3"/>
      <c r="W568" s="4"/>
      <c r="X568" s="5"/>
    </row>
    <row r="569" hidden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2"/>
      <c r="O569" s="2"/>
      <c r="T569" s="3"/>
      <c r="W569" s="4"/>
      <c r="X569" s="5"/>
    </row>
    <row r="570" hidden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2"/>
      <c r="O570" s="2"/>
      <c r="T570" s="3"/>
      <c r="W570" s="4"/>
      <c r="X570" s="5"/>
    </row>
    <row r="571" hidden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2"/>
      <c r="O571" s="2"/>
      <c r="T571" s="3"/>
      <c r="W571" s="4"/>
      <c r="X571" s="5"/>
    </row>
    <row r="572" hidden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2"/>
      <c r="O572" s="2"/>
      <c r="T572" s="3"/>
      <c r="W572" s="4"/>
      <c r="X572" s="5"/>
    </row>
    <row r="573" hidden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2"/>
      <c r="O573" s="2"/>
      <c r="T573" s="3"/>
      <c r="W573" s="4"/>
      <c r="X573" s="5"/>
    </row>
    <row r="574" hidden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2"/>
      <c r="O574" s="2"/>
      <c r="T574" s="3"/>
      <c r="W574" s="4"/>
      <c r="X574" s="5"/>
    </row>
    <row r="575" hidden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2"/>
      <c r="O575" s="2"/>
      <c r="T575" s="3"/>
      <c r="W575" s="4"/>
      <c r="X575" s="5"/>
    </row>
    <row r="576" hidden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2"/>
      <c r="O576" s="2"/>
      <c r="T576" s="3"/>
      <c r="W576" s="4"/>
      <c r="X576" s="5"/>
    </row>
    <row r="577" hidden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2"/>
      <c r="O577" s="2"/>
      <c r="T577" s="3"/>
      <c r="W577" s="4"/>
      <c r="X577" s="5"/>
    </row>
    <row r="578" hidden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2"/>
      <c r="O578" s="2"/>
      <c r="T578" s="3"/>
      <c r="W578" s="4"/>
      <c r="X578" s="5"/>
    </row>
    <row r="579" hidden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2"/>
      <c r="O579" s="2"/>
      <c r="T579" s="3"/>
      <c r="W579" s="4"/>
      <c r="X579" s="5"/>
    </row>
    <row r="580" hidden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2"/>
      <c r="O580" s="2"/>
      <c r="T580" s="3"/>
      <c r="W580" s="4"/>
      <c r="X580" s="5"/>
    </row>
    <row r="581" hidden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2"/>
      <c r="O581" s="2"/>
      <c r="T581" s="3"/>
      <c r="W581" s="4"/>
      <c r="X581" s="5"/>
    </row>
    <row r="582" hidden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2"/>
      <c r="O582" s="2"/>
      <c r="T582" s="3"/>
      <c r="W582" s="4"/>
      <c r="X582" s="5"/>
    </row>
    <row r="583" hidden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2"/>
      <c r="O583" s="2"/>
      <c r="T583" s="3"/>
      <c r="W583" s="4"/>
      <c r="X583" s="5"/>
    </row>
    <row r="584" hidden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2"/>
      <c r="O584" s="2"/>
      <c r="T584" s="3"/>
      <c r="W584" s="4"/>
      <c r="X584" s="5"/>
    </row>
    <row r="585" hidden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2"/>
      <c r="O585" s="2"/>
      <c r="T585" s="3"/>
      <c r="W585" s="4"/>
      <c r="X585" s="5"/>
    </row>
    <row r="586" hidden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2"/>
      <c r="O586" s="2"/>
      <c r="T586" s="3"/>
      <c r="W586" s="4"/>
      <c r="X586" s="5"/>
    </row>
    <row r="587" hidden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2"/>
      <c r="O587" s="2"/>
      <c r="T587" s="3"/>
      <c r="W587" s="4"/>
      <c r="X587" s="5"/>
    </row>
    <row r="588" hidden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2"/>
      <c r="O588" s="2"/>
      <c r="T588" s="3"/>
      <c r="W588" s="4"/>
      <c r="X588" s="5"/>
    </row>
    <row r="589" hidden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2"/>
      <c r="O589" s="2"/>
      <c r="T589" s="3"/>
      <c r="W589" s="4"/>
      <c r="X589" s="5"/>
    </row>
    <row r="590" hidden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2"/>
      <c r="O590" s="2"/>
      <c r="T590" s="3"/>
      <c r="W590" s="4"/>
      <c r="X590" s="5"/>
    </row>
    <row r="591" hidden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2"/>
      <c r="O591" s="2"/>
      <c r="T591" s="3"/>
      <c r="W591" s="4"/>
      <c r="X591" s="5"/>
    </row>
    <row r="592" hidden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2"/>
      <c r="O592" s="2"/>
      <c r="T592" s="3"/>
      <c r="W592" s="4"/>
      <c r="X592" s="5"/>
    </row>
    <row r="593" hidden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2"/>
      <c r="O593" s="2"/>
      <c r="T593" s="3"/>
      <c r="W593" s="4"/>
      <c r="X593" s="5"/>
    </row>
    <row r="594" hidden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2"/>
      <c r="O594" s="2"/>
      <c r="T594" s="3"/>
      <c r="W594" s="4"/>
      <c r="X594" s="5"/>
    </row>
    <row r="595" hidden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2"/>
      <c r="O595" s="2"/>
      <c r="T595" s="3"/>
      <c r="W595" s="4"/>
      <c r="X595" s="5"/>
    </row>
    <row r="596" hidden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2"/>
      <c r="O596" s="2"/>
      <c r="T596" s="3"/>
      <c r="W596" s="4"/>
      <c r="X596" s="5"/>
    </row>
    <row r="597" hidden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2"/>
      <c r="O597" s="2"/>
      <c r="T597" s="3"/>
      <c r="W597" s="4"/>
      <c r="X597" s="5"/>
    </row>
    <row r="598" hidden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2"/>
      <c r="O598" s="2"/>
      <c r="T598" s="3"/>
      <c r="W598" s="4"/>
      <c r="X598" s="5"/>
    </row>
    <row r="599" hidden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2"/>
      <c r="O599" s="2"/>
      <c r="T599" s="3"/>
      <c r="W599" s="4"/>
      <c r="X599" s="5"/>
    </row>
    <row r="600" hidden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2"/>
      <c r="O600" s="2"/>
      <c r="T600" s="3"/>
      <c r="W600" s="4"/>
      <c r="X600" s="5"/>
    </row>
    <row r="601" hidden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2"/>
      <c r="O601" s="2"/>
      <c r="T601" s="3"/>
      <c r="W601" s="4"/>
      <c r="X601" s="5"/>
    </row>
    <row r="602" hidden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2"/>
      <c r="O602" s="2"/>
      <c r="T602" s="3"/>
      <c r="W602" s="4"/>
      <c r="X602" s="5"/>
    </row>
    <row r="603" hidden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2"/>
      <c r="O603" s="2"/>
      <c r="T603" s="3"/>
      <c r="W603" s="4"/>
      <c r="X603" s="5"/>
    </row>
    <row r="604" hidden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2"/>
      <c r="O604" s="2"/>
      <c r="T604" s="3"/>
      <c r="W604" s="4"/>
      <c r="X604" s="5"/>
    </row>
    <row r="605" hidden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2"/>
      <c r="O605" s="2"/>
      <c r="T605" s="3"/>
      <c r="W605" s="4"/>
      <c r="X605" s="5"/>
    </row>
    <row r="606" hidden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2"/>
      <c r="O606" s="2"/>
      <c r="T606" s="3"/>
      <c r="W606" s="4"/>
      <c r="X606" s="5"/>
    </row>
    <row r="607" hidden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2"/>
      <c r="O607" s="2"/>
      <c r="T607" s="3"/>
      <c r="W607" s="4"/>
      <c r="X607" s="5"/>
    </row>
    <row r="608" hidden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2"/>
      <c r="O608" s="2"/>
      <c r="T608" s="3"/>
      <c r="W608" s="4"/>
      <c r="X608" s="5"/>
    </row>
    <row r="609" hidden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2"/>
      <c r="O609" s="2"/>
      <c r="T609" s="3"/>
      <c r="W609" s="4"/>
      <c r="X609" s="5"/>
    </row>
    <row r="610" hidden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2"/>
      <c r="O610" s="2"/>
      <c r="T610" s="3"/>
      <c r="W610" s="4"/>
      <c r="X610" s="5"/>
    </row>
    <row r="611" hidden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2"/>
      <c r="O611" s="2"/>
      <c r="T611" s="3"/>
      <c r="W611" s="4"/>
      <c r="X611" s="5"/>
    </row>
    <row r="612" hidden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2"/>
      <c r="O612" s="2"/>
      <c r="T612" s="3"/>
      <c r="W612" s="4"/>
      <c r="X612" s="5"/>
    </row>
    <row r="613" hidden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2"/>
      <c r="O613" s="2"/>
      <c r="T613" s="3"/>
      <c r="W613" s="4"/>
      <c r="X613" s="5"/>
    </row>
    <row r="614" hidden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2"/>
      <c r="O614" s="2"/>
      <c r="T614" s="3"/>
      <c r="W614" s="4"/>
      <c r="X614" s="5"/>
    </row>
    <row r="615" hidden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2"/>
      <c r="O615" s="2"/>
      <c r="T615" s="3"/>
      <c r="W615" s="4"/>
      <c r="X615" s="5"/>
    </row>
    <row r="616" hidden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2"/>
      <c r="O616" s="2"/>
      <c r="T616" s="3"/>
      <c r="W616" s="4"/>
      <c r="X616" s="5"/>
    </row>
    <row r="617" hidden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2"/>
      <c r="O617" s="2"/>
      <c r="T617" s="3"/>
      <c r="W617" s="4"/>
      <c r="X617" s="5"/>
    </row>
    <row r="618" hidden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2"/>
      <c r="O618" s="2"/>
      <c r="T618" s="3"/>
      <c r="W618" s="4"/>
      <c r="X618" s="5"/>
    </row>
    <row r="619" hidden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2"/>
      <c r="O619" s="2"/>
      <c r="T619" s="3"/>
      <c r="W619" s="4"/>
      <c r="X619" s="5"/>
    </row>
    <row r="620" hidden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2"/>
      <c r="O620" s="2"/>
      <c r="T620" s="3"/>
      <c r="W620" s="4"/>
      <c r="X620" s="5"/>
    </row>
    <row r="621" hidden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2"/>
      <c r="O621" s="2"/>
      <c r="T621" s="3"/>
      <c r="W621" s="4"/>
      <c r="X621" s="5"/>
    </row>
    <row r="622" hidden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2"/>
      <c r="O622" s="2"/>
      <c r="T622" s="3"/>
      <c r="W622" s="4"/>
      <c r="X622" s="5"/>
    </row>
    <row r="623" hidden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2"/>
      <c r="O623" s="2"/>
      <c r="T623" s="3"/>
      <c r="W623" s="4"/>
      <c r="X623" s="5"/>
    </row>
    <row r="624" hidden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2"/>
      <c r="O624" s="2"/>
      <c r="T624" s="3"/>
      <c r="W624" s="4"/>
      <c r="X624" s="5"/>
    </row>
    <row r="625" hidden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2"/>
      <c r="O625" s="2"/>
      <c r="T625" s="3"/>
      <c r="W625" s="4"/>
      <c r="X625" s="5"/>
    </row>
    <row r="626" hidden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2"/>
      <c r="O626" s="2"/>
      <c r="T626" s="3"/>
      <c r="W626" s="4"/>
      <c r="X626" s="5"/>
    </row>
    <row r="627" hidden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2"/>
      <c r="O627" s="2"/>
      <c r="T627" s="3"/>
      <c r="W627" s="4"/>
      <c r="X627" s="5"/>
    </row>
    <row r="628" hidden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2"/>
      <c r="O628" s="2"/>
      <c r="T628" s="3"/>
      <c r="W628" s="4"/>
      <c r="X628" s="5"/>
    </row>
    <row r="629" hidden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2"/>
      <c r="O629" s="2"/>
      <c r="T629" s="3"/>
      <c r="W629" s="4"/>
      <c r="X629" s="5"/>
    </row>
    <row r="630" hidden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2"/>
      <c r="O630" s="2"/>
      <c r="T630" s="3"/>
      <c r="W630" s="4"/>
      <c r="X630" s="5"/>
    </row>
    <row r="631" hidden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2"/>
      <c r="O631" s="2"/>
      <c r="T631" s="3"/>
      <c r="W631" s="4"/>
      <c r="X631" s="5"/>
    </row>
    <row r="632" hidden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2"/>
      <c r="O632" s="2"/>
      <c r="T632" s="3"/>
      <c r="W632" s="4"/>
      <c r="X632" s="5"/>
    </row>
    <row r="633" hidden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2"/>
      <c r="O633" s="2"/>
      <c r="T633" s="3"/>
      <c r="W633" s="4"/>
      <c r="X633" s="5"/>
    </row>
    <row r="634" hidden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2"/>
      <c r="O634" s="2"/>
      <c r="T634" s="3"/>
      <c r="W634" s="4"/>
      <c r="X634" s="5"/>
    </row>
    <row r="635" hidden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2"/>
      <c r="O635" s="2"/>
      <c r="T635" s="3"/>
      <c r="W635" s="4"/>
      <c r="X635" s="5"/>
    </row>
    <row r="636" hidden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2"/>
      <c r="O636" s="2"/>
      <c r="T636" s="3"/>
      <c r="W636" s="4"/>
      <c r="X636" s="5"/>
    </row>
    <row r="637" hidden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2"/>
      <c r="O637" s="2"/>
      <c r="T637" s="3"/>
      <c r="W637" s="4"/>
      <c r="X637" s="5"/>
    </row>
    <row r="638" hidden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2"/>
      <c r="O638" s="2"/>
      <c r="T638" s="3"/>
      <c r="W638" s="4"/>
      <c r="X638" s="5"/>
    </row>
    <row r="639" hidden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2"/>
      <c r="O639" s="2"/>
      <c r="T639" s="3"/>
      <c r="W639" s="4"/>
      <c r="X639" s="5"/>
    </row>
    <row r="640" hidden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2"/>
      <c r="O640" s="2"/>
      <c r="T640" s="3"/>
      <c r="W640" s="4"/>
      <c r="X640" s="5"/>
    </row>
    <row r="641" hidden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2"/>
      <c r="O641" s="2"/>
      <c r="T641" s="3"/>
      <c r="W641" s="4"/>
      <c r="X641" s="5"/>
    </row>
    <row r="642" hidden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2"/>
      <c r="O642" s="2"/>
      <c r="T642" s="3"/>
      <c r="W642" s="4"/>
      <c r="X642" s="5"/>
    </row>
    <row r="643" hidden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2"/>
      <c r="O643" s="2"/>
      <c r="T643" s="3"/>
      <c r="W643" s="4"/>
      <c r="X643" s="5"/>
    </row>
    <row r="644" hidden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2"/>
      <c r="O644" s="2"/>
      <c r="T644" s="3"/>
      <c r="W644" s="4"/>
      <c r="X644" s="5"/>
    </row>
    <row r="645" hidden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2"/>
      <c r="O645" s="2"/>
      <c r="T645" s="3"/>
      <c r="W645" s="4"/>
      <c r="X645" s="5"/>
    </row>
    <row r="646" hidden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2"/>
      <c r="O646" s="2"/>
      <c r="T646" s="3"/>
      <c r="W646" s="4"/>
      <c r="X646" s="5"/>
    </row>
    <row r="647" hidden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2"/>
      <c r="O647" s="2"/>
      <c r="T647" s="3"/>
      <c r="W647" s="4"/>
      <c r="X647" s="5"/>
    </row>
    <row r="648" hidden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2"/>
      <c r="O648" s="2"/>
      <c r="T648" s="3"/>
      <c r="W648" s="4"/>
      <c r="X648" s="5"/>
    </row>
    <row r="649" hidden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2"/>
      <c r="O649" s="2"/>
      <c r="T649" s="3"/>
      <c r="W649" s="4"/>
      <c r="X649" s="5"/>
    </row>
    <row r="650" hidden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2"/>
      <c r="O650" s="2"/>
      <c r="T650" s="3"/>
      <c r="W650" s="4"/>
      <c r="X650" s="5"/>
    </row>
    <row r="651" hidden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2"/>
      <c r="O651" s="2"/>
      <c r="T651" s="3"/>
      <c r="W651" s="4"/>
      <c r="X651" s="5"/>
    </row>
    <row r="652" hidden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2"/>
      <c r="O652" s="2"/>
      <c r="T652" s="3"/>
      <c r="W652" s="4"/>
      <c r="X652" s="5"/>
    </row>
    <row r="653" hidden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2"/>
      <c r="O653" s="2"/>
      <c r="T653" s="3"/>
      <c r="W653" s="4"/>
      <c r="X653" s="5"/>
    </row>
    <row r="654" hidden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2"/>
      <c r="O654" s="2"/>
      <c r="T654" s="3"/>
      <c r="W654" s="4"/>
      <c r="X654" s="5"/>
    </row>
    <row r="655" hidden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2"/>
      <c r="O655" s="2"/>
      <c r="T655" s="3"/>
      <c r="W655" s="4"/>
      <c r="X655" s="5"/>
    </row>
    <row r="656" hidden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2"/>
      <c r="O656" s="2"/>
      <c r="T656" s="3"/>
      <c r="W656" s="4"/>
      <c r="X656" s="5"/>
    </row>
    <row r="657" hidden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2"/>
      <c r="O657" s="2"/>
      <c r="T657" s="3"/>
      <c r="W657" s="4"/>
      <c r="X657" s="5"/>
    </row>
    <row r="658" hidden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2"/>
      <c r="O658" s="2"/>
      <c r="T658" s="3"/>
      <c r="W658" s="4"/>
      <c r="X658" s="5"/>
    </row>
    <row r="659" hidden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2"/>
      <c r="O659" s="2"/>
      <c r="T659" s="3"/>
      <c r="W659" s="4"/>
      <c r="X659" s="5"/>
    </row>
    <row r="660" hidden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2"/>
      <c r="O660" s="2"/>
      <c r="T660" s="3"/>
      <c r="W660" s="4"/>
      <c r="X660" s="5"/>
    </row>
    <row r="661" hidden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2"/>
      <c r="O661" s="2"/>
      <c r="T661" s="3"/>
      <c r="W661" s="4"/>
      <c r="X661" s="5"/>
    </row>
    <row r="662" hidden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2"/>
      <c r="O662" s="2"/>
      <c r="T662" s="3"/>
      <c r="W662" s="4"/>
      <c r="X662" s="5"/>
    </row>
    <row r="663" hidden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2"/>
      <c r="O663" s="2"/>
      <c r="T663" s="3"/>
      <c r="W663" s="4"/>
      <c r="X663" s="5"/>
    </row>
    <row r="664" hidden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2"/>
      <c r="O664" s="2"/>
      <c r="T664" s="3"/>
      <c r="W664" s="4"/>
      <c r="X664" s="5"/>
    </row>
    <row r="665" hidden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2"/>
      <c r="O665" s="2"/>
      <c r="T665" s="3"/>
      <c r="W665" s="4"/>
      <c r="X665" s="5"/>
    </row>
    <row r="666" hidden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2"/>
      <c r="O666" s="2"/>
      <c r="T666" s="3"/>
      <c r="W666" s="4"/>
      <c r="X666" s="5"/>
    </row>
    <row r="667" hidden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2"/>
      <c r="O667" s="2"/>
      <c r="T667" s="3"/>
      <c r="W667" s="4"/>
      <c r="X667" s="5"/>
    </row>
    <row r="668" hidden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2"/>
      <c r="O668" s="2"/>
      <c r="T668" s="3"/>
      <c r="W668" s="4"/>
      <c r="X668" s="5"/>
    </row>
    <row r="669" hidden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2"/>
      <c r="O669" s="2"/>
      <c r="T669" s="3"/>
      <c r="W669" s="4"/>
      <c r="X669" s="5"/>
    </row>
    <row r="670" hidden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2"/>
      <c r="O670" s="2"/>
      <c r="T670" s="3"/>
      <c r="W670" s="4"/>
      <c r="X670" s="5"/>
    </row>
    <row r="671" hidden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2"/>
      <c r="O671" s="2"/>
      <c r="T671" s="3"/>
      <c r="W671" s="4"/>
      <c r="X671" s="5"/>
    </row>
    <row r="672" hidden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2"/>
      <c r="O672" s="2"/>
      <c r="T672" s="3"/>
      <c r="W672" s="4"/>
      <c r="X672" s="5"/>
    </row>
    <row r="673" hidden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2"/>
      <c r="O673" s="2"/>
      <c r="T673" s="3"/>
      <c r="W673" s="4"/>
      <c r="X673" s="5"/>
    </row>
    <row r="674" hidden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2"/>
      <c r="O674" s="2"/>
      <c r="T674" s="3"/>
      <c r="W674" s="4"/>
      <c r="X674" s="5"/>
    </row>
    <row r="675" hidden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2"/>
      <c r="O675" s="2"/>
      <c r="T675" s="3"/>
      <c r="W675" s="4"/>
      <c r="X675" s="5"/>
    </row>
    <row r="676" hidden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2"/>
      <c r="O676" s="2"/>
      <c r="T676" s="3"/>
      <c r="W676" s="4"/>
      <c r="X676" s="5"/>
    </row>
    <row r="677" hidden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2"/>
      <c r="O677" s="2"/>
      <c r="T677" s="3"/>
      <c r="W677" s="4"/>
      <c r="X677" s="5"/>
    </row>
    <row r="678" hidden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2"/>
      <c r="O678" s="2"/>
      <c r="T678" s="3"/>
      <c r="W678" s="4"/>
      <c r="X678" s="5"/>
    </row>
    <row r="679" hidden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2"/>
      <c r="O679" s="2"/>
      <c r="T679" s="3"/>
      <c r="W679" s="4"/>
      <c r="X679" s="5"/>
    </row>
    <row r="680" hidden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2"/>
      <c r="O680" s="2"/>
      <c r="T680" s="3"/>
      <c r="W680" s="4"/>
      <c r="X680" s="5"/>
    </row>
    <row r="681" hidden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2"/>
      <c r="O681" s="2"/>
      <c r="T681" s="3"/>
      <c r="W681" s="4"/>
      <c r="X681" s="5"/>
    </row>
    <row r="682" hidden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2"/>
      <c r="O682" s="2"/>
      <c r="T682" s="3"/>
      <c r="W682" s="4"/>
      <c r="X682" s="5"/>
    </row>
    <row r="683" hidden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2"/>
      <c r="O683" s="2"/>
      <c r="T683" s="3"/>
      <c r="W683" s="4"/>
      <c r="X683" s="5"/>
    </row>
    <row r="684" hidden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2"/>
      <c r="O684" s="2"/>
      <c r="T684" s="3"/>
      <c r="W684" s="4"/>
      <c r="X684" s="5"/>
    </row>
    <row r="685" hidden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2"/>
      <c r="O685" s="2"/>
      <c r="T685" s="3"/>
      <c r="W685" s="4"/>
      <c r="X685" s="5"/>
    </row>
    <row r="686" hidden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2"/>
      <c r="O686" s="2"/>
      <c r="T686" s="3"/>
      <c r="W686" s="4"/>
      <c r="X686" s="5"/>
    </row>
    <row r="687" hidden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2"/>
      <c r="O687" s="2"/>
      <c r="T687" s="3"/>
      <c r="W687" s="4"/>
      <c r="X687" s="5"/>
    </row>
    <row r="688" hidden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2"/>
      <c r="O688" s="2"/>
      <c r="T688" s="3"/>
      <c r="W688" s="4"/>
      <c r="X688" s="5"/>
    </row>
    <row r="689" hidden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2"/>
      <c r="O689" s="2"/>
      <c r="T689" s="3"/>
      <c r="W689" s="4"/>
      <c r="X689" s="5"/>
    </row>
    <row r="690" hidden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2"/>
      <c r="O690" s="2"/>
      <c r="T690" s="3"/>
      <c r="W690" s="4"/>
      <c r="X690" s="5"/>
    </row>
    <row r="691" hidden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2"/>
      <c r="O691" s="2"/>
      <c r="T691" s="3"/>
      <c r="W691" s="4"/>
      <c r="X691" s="5"/>
    </row>
    <row r="692" hidden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2"/>
      <c r="O692" s="2"/>
      <c r="T692" s="3"/>
      <c r="W692" s="4"/>
      <c r="X692" s="5"/>
    </row>
    <row r="693" hidden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2"/>
      <c r="O693" s="2"/>
      <c r="T693" s="3"/>
      <c r="W693" s="4"/>
      <c r="X693" s="5"/>
    </row>
    <row r="694" hidden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2"/>
      <c r="O694" s="2"/>
      <c r="T694" s="3"/>
      <c r="W694" s="4"/>
      <c r="X694" s="5"/>
    </row>
    <row r="695" hidden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2"/>
      <c r="O695" s="2"/>
      <c r="T695" s="3"/>
      <c r="W695" s="4"/>
      <c r="X695" s="5"/>
    </row>
    <row r="696" hidden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2"/>
      <c r="O696" s="2"/>
      <c r="T696" s="3"/>
      <c r="W696" s="4"/>
      <c r="X696" s="5"/>
    </row>
    <row r="697" hidden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2"/>
      <c r="O697" s="2"/>
      <c r="T697" s="3"/>
      <c r="W697" s="4"/>
      <c r="X697" s="5"/>
    </row>
    <row r="698" hidden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2"/>
      <c r="O698" s="2"/>
      <c r="T698" s="3"/>
      <c r="W698" s="4"/>
      <c r="X698" s="5"/>
    </row>
    <row r="699" hidden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2"/>
      <c r="O699" s="2"/>
      <c r="T699" s="3"/>
      <c r="W699" s="4"/>
      <c r="X699" s="5"/>
    </row>
    <row r="700" hidden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2"/>
      <c r="O700" s="2"/>
      <c r="T700" s="3"/>
      <c r="W700" s="4"/>
      <c r="X700" s="5"/>
    </row>
    <row r="701" hidden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2"/>
      <c r="O701" s="2"/>
      <c r="T701" s="3"/>
      <c r="W701" s="4"/>
      <c r="X701" s="5"/>
    </row>
    <row r="702" hidden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2"/>
      <c r="O702" s="2"/>
      <c r="T702" s="3"/>
      <c r="W702" s="4"/>
      <c r="X702" s="5"/>
    </row>
    <row r="703" hidden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2"/>
      <c r="O703" s="2"/>
      <c r="T703" s="3"/>
      <c r="W703" s="4"/>
      <c r="X703" s="5"/>
    </row>
    <row r="704" hidden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2"/>
      <c r="O704" s="2"/>
      <c r="T704" s="3"/>
      <c r="W704" s="4"/>
      <c r="X704" s="5"/>
    </row>
    <row r="705" hidden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2"/>
      <c r="O705" s="2"/>
      <c r="T705" s="3"/>
      <c r="W705" s="4"/>
      <c r="X705" s="5"/>
    </row>
    <row r="706" hidden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2"/>
      <c r="O706" s="2"/>
      <c r="T706" s="3"/>
      <c r="W706" s="4"/>
      <c r="X706" s="5"/>
    </row>
    <row r="707" hidden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2"/>
      <c r="O707" s="2"/>
      <c r="T707" s="3"/>
      <c r="W707" s="4"/>
      <c r="X707" s="5"/>
    </row>
    <row r="708" hidden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2"/>
      <c r="O708" s="2"/>
      <c r="T708" s="3"/>
      <c r="W708" s="4"/>
      <c r="X708" s="5"/>
    </row>
    <row r="709" hidden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2"/>
      <c r="O709" s="2"/>
      <c r="T709" s="3"/>
      <c r="W709" s="4"/>
      <c r="X709" s="5"/>
    </row>
    <row r="710" hidden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2"/>
      <c r="O710" s="2"/>
      <c r="T710" s="3"/>
      <c r="W710" s="4"/>
      <c r="X710" s="5"/>
    </row>
    <row r="711" hidden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2"/>
      <c r="O711" s="2"/>
      <c r="T711" s="3"/>
      <c r="W711" s="4"/>
      <c r="X711" s="5"/>
    </row>
    <row r="712" hidden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2"/>
      <c r="O712" s="2"/>
      <c r="T712" s="3"/>
      <c r="W712" s="4"/>
      <c r="X712" s="5"/>
    </row>
    <row r="713" hidden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2"/>
      <c r="O713" s="2"/>
      <c r="T713" s="3"/>
      <c r="W713" s="4"/>
      <c r="X713" s="5"/>
    </row>
    <row r="714" hidden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2"/>
      <c r="O714" s="2"/>
      <c r="T714" s="3"/>
      <c r="W714" s="4"/>
      <c r="X714" s="5"/>
    </row>
    <row r="715" hidden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2"/>
      <c r="O715" s="2"/>
      <c r="T715" s="3"/>
      <c r="W715" s="4"/>
      <c r="X715" s="5"/>
    </row>
    <row r="716" hidden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2"/>
      <c r="O716" s="2"/>
      <c r="T716" s="3"/>
      <c r="W716" s="4"/>
      <c r="X716" s="5"/>
    </row>
    <row r="717" hidden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2"/>
      <c r="O717" s="2"/>
      <c r="T717" s="3"/>
      <c r="W717" s="4"/>
      <c r="X717" s="5"/>
    </row>
    <row r="718" hidden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2"/>
      <c r="O718" s="2"/>
      <c r="T718" s="3"/>
      <c r="W718" s="4"/>
      <c r="X718" s="5"/>
    </row>
    <row r="719" hidden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2"/>
      <c r="O719" s="2"/>
      <c r="T719" s="3"/>
      <c r="W719" s="4"/>
      <c r="X719" s="5"/>
    </row>
    <row r="720" hidden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2"/>
      <c r="O720" s="2"/>
      <c r="T720" s="3"/>
      <c r="W720" s="4"/>
      <c r="X720" s="5"/>
    </row>
    <row r="721" hidden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2"/>
      <c r="O721" s="2"/>
      <c r="T721" s="3"/>
      <c r="W721" s="4"/>
      <c r="X721" s="5"/>
    </row>
    <row r="722" hidden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2"/>
      <c r="O722" s="2"/>
      <c r="T722" s="3"/>
      <c r="W722" s="4"/>
      <c r="X722" s="5"/>
    </row>
    <row r="723" hidden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2"/>
      <c r="O723" s="2"/>
      <c r="T723" s="3"/>
      <c r="W723" s="4"/>
      <c r="X723" s="5"/>
    </row>
    <row r="724" hidden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2"/>
      <c r="O724" s="2"/>
      <c r="T724" s="3"/>
      <c r="W724" s="4"/>
      <c r="X724" s="5"/>
    </row>
    <row r="725" hidden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2"/>
      <c r="O725" s="2"/>
      <c r="T725" s="3"/>
      <c r="W725" s="4"/>
      <c r="X725" s="5"/>
    </row>
    <row r="726" hidden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2"/>
      <c r="O726" s="2"/>
      <c r="T726" s="3"/>
      <c r="W726" s="4"/>
      <c r="X726" s="5"/>
    </row>
    <row r="727" hidden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2"/>
      <c r="O727" s="2"/>
      <c r="T727" s="3"/>
      <c r="W727" s="4"/>
      <c r="X727" s="5"/>
    </row>
    <row r="728" hidden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2"/>
      <c r="O728" s="2"/>
      <c r="T728" s="3"/>
      <c r="W728" s="4"/>
      <c r="X728" s="5"/>
    </row>
    <row r="729" hidden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2"/>
      <c r="O729" s="2"/>
      <c r="T729" s="3"/>
      <c r="W729" s="4"/>
      <c r="X729" s="5"/>
    </row>
    <row r="730" hidden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2"/>
      <c r="O730" s="2"/>
      <c r="T730" s="3"/>
      <c r="W730" s="4"/>
      <c r="X730" s="5"/>
    </row>
    <row r="731" hidden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2"/>
      <c r="O731" s="2"/>
      <c r="T731" s="3"/>
      <c r="W731" s="4"/>
      <c r="X731" s="5"/>
    </row>
    <row r="732" hidden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2"/>
      <c r="O732" s="2"/>
      <c r="T732" s="3"/>
      <c r="W732" s="4"/>
      <c r="X732" s="5"/>
    </row>
    <row r="733" hidden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2"/>
      <c r="O733" s="2"/>
      <c r="T733" s="3"/>
      <c r="W733" s="4"/>
      <c r="X733" s="5"/>
    </row>
    <row r="734" hidden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2"/>
      <c r="O734" s="2"/>
      <c r="T734" s="3"/>
      <c r="W734" s="4"/>
      <c r="X734" s="5"/>
    </row>
    <row r="735" hidden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2"/>
      <c r="O735" s="2"/>
      <c r="T735" s="3"/>
      <c r="W735" s="4"/>
      <c r="X735" s="5"/>
    </row>
    <row r="736" hidden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2"/>
      <c r="O736" s="2"/>
      <c r="T736" s="3"/>
      <c r="W736" s="4"/>
      <c r="X736" s="5"/>
    </row>
    <row r="737" hidden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2"/>
      <c r="O737" s="2"/>
      <c r="T737" s="3"/>
      <c r="W737" s="4"/>
      <c r="X737" s="5"/>
    </row>
    <row r="738" hidden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2"/>
      <c r="O738" s="2"/>
      <c r="T738" s="3"/>
      <c r="W738" s="4"/>
      <c r="X738" s="5"/>
    </row>
    <row r="739" hidden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2"/>
      <c r="O739" s="2"/>
      <c r="T739" s="3"/>
      <c r="W739" s="4"/>
      <c r="X739" s="5"/>
    </row>
    <row r="740" hidden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2"/>
      <c r="O740" s="2"/>
      <c r="T740" s="3"/>
      <c r="W740" s="4"/>
      <c r="X740" s="5"/>
    </row>
    <row r="741" hidden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2"/>
      <c r="O741" s="2"/>
      <c r="T741" s="3"/>
      <c r="W741" s="4"/>
      <c r="X741" s="5"/>
    </row>
    <row r="742" hidden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2"/>
      <c r="O742" s="2"/>
      <c r="T742" s="3"/>
      <c r="W742" s="4"/>
      <c r="X742" s="5"/>
    </row>
    <row r="743" hidden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2"/>
      <c r="O743" s="2"/>
      <c r="T743" s="3"/>
      <c r="W743" s="4"/>
      <c r="X743" s="5"/>
    </row>
    <row r="744" hidden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2"/>
      <c r="O744" s="2"/>
      <c r="T744" s="3"/>
      <c r="W744" s="4"/>
      <c r="X744" s="5"/>
    </row>
    <row r="745" hidden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2"/>
      <c r="O745" s="2"/>
      <c r="T745" s="3"/>
      <c r="W745" s="4"/>
      <c r="X745" s="5"/>
    </row>
    <row r="746" hidden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2"/>
      <c r="O746" s="2"/>
      <c r="T746" s="3"/>
      <c r="W746" s="4"/>
      <c r="X746" s="5"/>
    </row>
    <row r="747" hidden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2"/>
      <c r="O747" s="2"/>
      <c r="T747" s="3"/>
      <c r="W747" s="4"/>
      <c r="X747" s="5"/>
    </row>
    <row r="748" hidden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2"/>
      <c r="O748" s="2"/>
      <c r="T748" s="3"/>
      <c r="W748" s="4"/>
      <c r="X748" s="5"/>
    </row>
    <row r="749" hidden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2"/>
      <c r="O749" s="2"/>
      <c r="T749" s="3"/>
      <c r="W749" s="4"/>
      <c r="X749" s="5"/>
    </row>
    <row r="750" hidden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2"/>
      <c r="O750" s="2"/>
      <c r="T750" s="3"/>
      <c r="W750" s="4"/>
      <c r="X750" s="5"/>
    </row>
    <row r="751" hidden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2"/>
      <c r="O751" s="2"/>
      <c r="T751" s="3"/>
      <c r="W751" s="4"/>
      <c r="X751" s="5"/>
    </row>
    <row r="752" hidden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2"/>
      <c r="O752" s="2"/>
      <c r="T752" s="3"/>
      <c r="W752" s="4"/>
      <c r="X752" s="5"/>
    </row>
    <row r="753" hidden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2"/>
      <c r="O753" s="2"/>
      <c r="T753" s="3"/>
      <c r="W753" s="4"/>
      <c r="X753" s="5"/>
    </row>
    <row r="754" hidden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2"/>
      <c r="O754" s="2"/>
      <c r="T754" s="3"/>
      <c r="W754" s="4"/>
      <c r="X754" s="5"/>
    </row>
    <row r="755" hidden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2"/>
      <c r="O755" s="2"/>
      <c r="T755" s="3"/>
      <c r="W755" s="4"/>
      <c r="X755" s="5"/>
    </row>
    <row r="756" hidden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2"/>
      <c r="O756" s="2"/>
      <c r="T756" s="3"/>
      <c r="W756" s="4"/>
      <c r="X756" s="5"/>
    </row>
    <row r="757" hidden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2"/>
      <c r="O757" s="2"/>
      <c r="T757" s="3"/>
      <c r="W757" s="4"/>
      <c r="X757" s="5"/>
    </row>
    <row r="758" hidden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2"/>
      <c r="O758" s="2"/>
      <c r="T758" s="3"/>
      <c r="W758" s="4"/>
      <c r="X758" s="5"/>
    </row>
    <row r="759" hidden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2"/>
      <c r="O759" s="2"/>
      <c r="T759" s="3"/>
      <c r="W759" s="4"/>
      <c r="X759" s="5"/>
    </row>
    <row r="760" hidden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2"/>
      <c r="O760" s="2"/>
      <c r="T760" s="3"/>
      <c r="W760" s="4"/>
      <c r="X760" s="5"/>
    </row>
    <row r="761" hidden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2"/>
      <c r="O761" s="2"/>
      <c r="T761" s="3"/>
      <c r="W761" s="4"/>
      <c r="X761" s="5"/>
    </row>
    <row r="762" hidden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2"/>
      <c r="O762" s="2"/>
      <c r="T762" s="3"/>
      <c r="W762" s="4"/>
      <c r="X762" s="5"/>
    </row>
    <row r="763" hidden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2"/>
      <c r="O763" s="2"/>
      <c r="T763" s="3"/>
      <c r="W763" s="4"/>
      <c r="X763" s="5"/>
    </row>
    <row r="764" hidden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2"/>
      <c r="O764" s="2"/>
      <c r="T764" s="3"/>
      <c r="W764" s="4"/>
      <c r="X764" s="5"/>
    </row>
    <row r="765" hidden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2"/>
      <c r="O765" s="2"/>
      <c r="T765" s="3"/>
      <c r="W765" s="4"/>
      <c r="X765" s="5"/>
    </row>
    <row r="766" hidden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2"/>
      <c r="O766" s="2"/>
      <c r="T766" s="3"/>
      <c r="W766" s="4"/>
      <c r="X766" s="5"/>
    </row>
    <row r="767" hidden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2"/>
      <c r="O767" s="2"/>
      <c r="T767" s="3"/>
      <c r="W767" s="4"/>
      <c r="X767" s="5"/>
    </row>
    <row r="768" hidden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2"/>
      <c r="O768" s="2"/>
      <c r="T768" s="3"/>
      <c r="W768" s="4"/>
      <c r="X768" s="5"/>
    </row>
    <row r="769" hidden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2"/>
      <c r="O769" s="2"/>
      <c r="T769" s="3"/>
      <c r="W769" s="4"/>
      <c r="X769" s="5"/>
    </row>
    <row r="770" hidden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2"/>
      <c r="O770" s="2"/>
      <c r="T770" s="3"/>
      <c r="W770" s="4"/>
      <c r="X770" s="5"/>
    </row>
    <row r="771" hidden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2"/>
      <c r="O771" s="2"/>
      <c r="T771" s="3"/>
      <c r="W771" s="4"/>
      <c r="X771" s="5"/>
    </row>
    <row r="772" hidden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2"/>
      <c r="O772" s="2"/>
      <c r="T772" s="3"/>
      <c r="W772" s="4"/>
      <c r="X772" s="5"/>
    </row>
    <row r="773" hidden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2"/>
      <c r="O773" s="2"/>
      <c r="T773" s="3"/>
      <c r="W773" s="4"/>
      <c r="X773" s="5"/>
    </row>
    <row r="774" hidden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2"/>
      <c r="O774" s="2"/>
      <c r="T774" s="3"/>
      <c r="W774" s="4"/>
      <c r="X774" s="5"/>
    </row>
    <row r="775" hidden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2"/>
      <c r="O775" s="2"/>
      <c r="T775" s="3"/>
      <c r="W775" s="4"/>
      <c r="X775" s="5"/>
    </row>
    <row r="776" hidden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2"/>
      <c r="O776" s="2"/>
      <c r="T776" s="3"/>
      <c r="W776" s="4"/>
      <c r="X776" s="5"/>
    </row>
    <row r="777" hidden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2"/>
      <c r="O777" s="2"/>
      <c r="T777" s="3"/>
      <c r="W777" s="4"/>
      <c r="X777" s="5"/>
    </row>
    <row r="778" hidden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2"/>
      <c r="O778" s="2"/>
      <c r="T778" s="3"/>
      <c r="W778" s="4"/>
      <c r="X778" s="5"/>
    </row>
    <row r="779" hidden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2"/>
      <c r="O779" s="2"/>
      <c r="T779" s="3"/>
      <c r="W779" s="4"/>
      <c r="X779" s="5"/>
    </row>
    <row r="780" hidden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2"/>
      <c r="O780" s="2"/>
      <c r="T780" s="3"/>
      <c r="W780" s="4"/>
      <c r="X780" s="5"/>
    </row>
    <row r="781" hidden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2"/>
      <c r="O781" s="2"/>
      <c r="T781" s="3"/>
      <c r="W781" s="4"/>
      <c r="X781" s="5"/>
    </row>
    <row r="782" hidden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2"/>
      <c r="O782" s="2"/>
      <c r="T782" s="3"/>
      <c r="W782" s="4"/>
      <c r="X782" s="5"/>
    </row>
    <row r="783" hidden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2"/>
      <c r="O783" s="2"/>
      <c r="T783" s="3"/>
      <c r="W783" s="4"/>
      <c r="X783" s="5"/>
    </row>
    <row r="784" hidden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2"/>
      <c r="O784" s="2"/>
      <c r="T784" s="3"/>
      <c r="W784" s="4"/>
      <c r="X784" s="5"/>
    </row>
    <row r="785" hidden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2"/>
      <c r="O785" s="2"/>
      <c r="T785" s="3"/>
      <c r="W785" s="4"/>
      <c r="X785" s="5"/>
    </row>
    <row r="786" hidden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2"/>
      <c r="O786" s="2"/>
      <c r="T786" s="3"/>
      <c r="W786" s="4"/>
      <c r="X786" s="5"/>
    </row>
    <row r="787" hidden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2"/>
      <c r="O787" s="2"/>
      <c r="T787" s="3"/>
      <c r="W787" s="4"/>
      <c r="X787" s="5"/>
    </row>
    <row r="788" hidden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2"/>
      <c r="O788" s="2"/>
      <c r="T788" s="3"/>
      <c r="W788" s="4"/>
      <c r="X788" s="5"/>
    </row>
    <row r="789" hidden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2"/>
      <c r="O789" s="2"/>
      <c r="T789" s="3"/>
      <c r="W789" s="4"/>
      <c r="X789" s="5"/>
    </row>
    <row r="790" hidden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2"/>
      <c r="O790" s="2"/>
      <c r="T790" s="3"/>
      <c r="W790" s="4"/>
      <c r="X790" s="5"/>
    </row>
    <row r="791" hidden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2"/>
      <c r="O791" s="2"/>
      <c r="T791" s="3"/>
      <c r="W791" s="4"/>
      <c r="X791" s="5"/>
    </row>
    <row r="792" hidden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2"/>
      <c r="O792" s="2"/>
      <c r="T792" s="3"/>
      <c r="W792" s="4"/>
      <c r="X792" s="5"/>
    </row>
    <row r="793" hidden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2"/>
      <c r="O793" s="2"/>
      <c r="T793" s="3"/>
      <c r="W793" s="4"/>
      <c r="X793" s="5"/>
    </row>
    <row r="794" hidden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2"/>
      <c r="O794" s="2"/>
      <c r="T794" s="3"/>
      <c r="W794" s="4"/>
      <c r="X794" s="5"/>
    </row>
    <row r="795" hidden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2"/>
      <c r="O795" s="2"/>
      <c r="T795" s="3"/>
      <c r="W795" s="4"/>
      <c r="X795" s="5"/>
    </row>
    <row r="796" hidden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2"/>
      <c r="O796" s="2"/>
      <c r="T796" s="3"/>
      <c r="W796" s="4"/>
      <c r="X796" s="5"/>
    </row>
    <row r="797" hidden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2"/>
      <c r="O797" s="2"/>
      <c r="T797" s="3"/>
      <c r="W797" s="4"/>
      <c r="X797" s="5"/>
    </row>
    <row r="798" hidden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2"/>
      <c r="O798" s="2"/>
      <c r="T798" s="3"/>
      <c r="W798" s="4"/>
      <c r="X798" s="5"/>
    </row>
    <row r="799" hidden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2"/>
      <c r="O799" s="2"/>
      <c r="T799" s="3"/>
      <c r="W799" s="4"/>
      <c r="X799" s="5"/>
    </row>
    <row r="800" hidden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2"/>
      <c r="O800" s="2"/>
      <c r="T800" s="3"/>
      <c r="W800" s="4"/>
      <c r="X800" s="5"/>
    </row>
    <row r="801" hidden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2"/>
      <c r="O801" s="2"/>
      <c r="T801" s="3"/>
      <c r="W801" s="4"/>
      <c r="X801" s="5"/>
    </row>
    <row r="802" hidden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2"/>
      <c r="O802" s="2"/>
      <c r="T802" s="3"/>
      <c r="W802" s="4"/>
      <c r="X802" s="5"/>
    </row>
    <row r="803" hidden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2"/>
      <c r="O803" s="2"/>
      <c r="T803" s="3"/>
      <c r="W803" s="4"/>
      <c r="X803" s="5"/>
    </row>
    <row r="804" hidden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2"/>
      <c r="O804" s="2"/>
      <c r="T804" s="3"/>
      <c r="W804" s="4"/>
      <c r="X804" s="5"/>
    </row>
    <row r="805" hidden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2"/>
      <c r="O805" s="2"/>
      <c r="T805" s="3"/>
      <c r="W805" s="4"/>
      <c r="X805" s="5"/>
    </row>
    <row r="806" hidden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2"/>
      <c r="O806" s="2"/>
      <c r="T806" s="3"/>
      <c r="W806" s="4"/>
      <c r="X806" s="5"/>
    </row>
    <row r="807" hidden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2"/>
      <c r="O807" s="2"/>
      <c r="T807" s="3"/>
      <c r="W807" s="4"/>
      <c r="X807" s="5"/>
    </row>
    <row r="808" hidden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2"/>
      <c r="O808" s="2"/>
      <c r="T808" s="3"/>
      <c r="W808" s="4"/>
      <c r="X808" s="5"/>
    </row>
    <row r="809" hidden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2"/>
      <c r="O809" s="2"/>
      <c r="T809" s="3"/>
      <c r="W809" s="4"/>
      <c r="X809" s="5"/>
    </row>
    <row r="810" hidden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2"/>
      <c r="O810" s="2"/>
      <c r="T810" s="3"/>
      <c r="W810" s="4"/>
      <c r="X810" s="5"/>
    </row>
    <row r="811" hidden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2"/>
      <c r="O811" s="2"/>
      <c r="T811" s="3"/>
      <c r="W811" s="4"/>
      <c r="X811" s="5"/>
    </row>
    <row r="812" hidden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2"/>
      <c r="O812" s="2"/>
      <c r="T812" s="3"/>
      <c r="W812" s="4"/>
      <c r="X812" s="5"/>
    </row>
    <row r="813" hidden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2"/>
      <c r="O813" s="2"/>
      <c r="T813" s="3"/>
      <c r="W813" s="4"/>
      <c r="X813" s="5"/>
    </row>
    <row r="814" hidden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2"/>
      <c r="O814" s="2"/>
      <c r="T814" s="3"/>
      <c r="W814" s="4"/>
      <c r="X814" s="5"/>
    </row>
    <row r="815" hidden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2"/>
      <c r="O815" s="2"/>
      <c r="T815" s="3"/>
      <c r="W815" s="4"/>
      <c r="X815" s="5"/>
    </row>
    <row r="816" hidden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2"/>
      <c r="O816" s="2"/>
      <c r="T816" s="3"/>
      <c r="W816" s="4"/>
      <c r="X816" s="5"/>
    </row>
    <row r="817" hidden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2"/>
      <c r="O817" s="2"/>
      <c r="T817" s="3"/>
      <c r="W817" s="4"/>
      <c r="X817" s="5"/>
    </row>
    <row r="818" hidden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2"/>
      <c r="O818" s="2"/>
      <c r="T818" s="3"/>
      <c r="W818" s="4"/>
      <c r="X818" s="5"/>
    </row>
    <row r="819" hidden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2"/>
      <c r="O819" s="2"/>
      <c r="T819" s="3"/>
      <c r="W819" s="4"/>
      <c r="X819" s="5"/>
    </row>
    <row r="820" hidden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2"/>
      <c r="O820" s="2"/>
      <c r="T820" s="3"/>
      <c r="W820" s="4"/>
      <c r="X820" s="5"/>
    </row>
    <row r="821" hidden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2"/>
      <c r="O821" s="2"/>
      <c r="T821" s="3"/>
      <c r="W821" s="4"/>
      <c r="X821" s="5"/>
    </row>
    <row r="822" hidden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2"/>
      <c r="O822" s="2"/>
      <c r="T822" s="3"/>
      <c r="W822" s="4"/>
      <c r="X822" s="5"/>
    </row>
    <row r="823" hidden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2"/>
      <c r="O823" s="2"/>
      <c r="T823" s="3"/>
      <c r="W823" s="4"/>
      <c r="X823" s="5"/>
    </row>
    <row r="824" hidden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2"/>
      <c r="O824" s="2"/>
      <c r="T824" s="3"/>
      <c r="W824" s="4"/>
      <c r="X824" s="5"/>
    </row>
    <row r="825" hidden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2"/>
      <c r="O825" s="2"/>
      <c r="T825" s="3"/>
      <c r="W825" s="4"/>
      <c r="X825" s="5"/>
    </row>
    <row r="826" hidden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2"/>
      <c r="O826" s="2"/>
      <c r="T826" s="3"/>
      <c r="W826" s="4"/>
      <c r="X826" s="5"/>
    </row>
    <row r="827" hidden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2"/>
      <c r="O827" s="2"/>
      <c r="T827" s="3"/>
      <c r="W827" s="4"/>
      <c r="X827" s="5"/>
    </row>
    <row r="828" hidden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2"/>
      <c r="O828" s="2"/>
      <c r="T828" s="3"/>
      <c r="W828" s="4"/>
      <c r="X828" s="5"/>
    </row>
    <row r="829" hidden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2"/>
      <c r="O829" s="2"/>
      <c r="T829" s="3"/>
      <c r="W829" s="4"/>
      <c r="X829" s="5"/>
    </row>
    <row r="830" hidden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2"/>
      <c r="O830" s="2"/>
      <c r="T830" s="3"/>
      <c r="W830" s="4"/>
      <c r="X830" s="5"/>
    </row>
    <row r="831" hidden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2"/>
      <c r="O831" s="2"/>
      <c r="T831" s="3"/>
      <c r="W831" s="4"/>
      <c r="X831" s="5"/>
    </row>
    <row r="832" hidden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2"/>
      <c r="O832" s="2"/>
      <c r="T832" s="3"/>
      <c r="W832" s="4"/>
      <c r="X832" s="5"/>
    </row>
    <row r="833" hidden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2"/>
      <c r="O833" s="2"/>
      <c r="T833" s="3"/>
      <c r="W833" s="4"/>
      <c r="X833" s="5"/>
    </row>
    <row r="834" hidden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2"/>
      <c r="O834" s="2"/>
      <c r="T834" s="3"/>
      <c r="W834" s="4"/>
      <c r="X834" s="5"/>
    </row>
    <row r="835" hidden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2"/>
      <c r="O835" s="2"/>
      <c r="T835" s="3"/>
      <c r="W835" s="4"/>
      <c r="X835" s="5"/>
    </row>
    <row r="836" hidden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2"/>
      <c r="O836" s="2"/>
      <c r="T836" s="3"/>
      <c r="W836" s="4"/>
      <c r="X836" s="5"/>
    </row>
    <row r="837" hidden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2"/>
      <c r="O837" s="2"/>
      <c r="T837" s="3"/>
      <c r="W837" s="4"/>
      <c r="X837" s="5"/>
    </row>
    <row r="838" hidden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2"/>
      <c r="O838" s="2"/>
      <c r="T838" s="3"/>
      <c r="W838" s="4"/>
      <c r="X838" s="5"/>
    </row>
    <row r="839" hidden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2"/>
      <c r="O839" s="2"/>
      <c r="T839" s="3"/>
      <c r="W839" s="4"/>
      <c r="X839" s="5"/>
    </row>
    <row r="840" hidden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2"/>
      <c r="O840" s="2"/>
      <c r="T840" s="3"/>
      <c r="W840" s="4"/>
      <c r="X840" s="5"/>
    </row>
    <row r="841" hidden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2"/>
      <c r="O841" s="2"/>
      <c r="T841" s="3"/>
      <c r="W841" s="4"/>
      <c r="X841" s="5"/>
    </row>
    <row r="842" hidden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2"/>
      <c r="O842" s="2"/>
      <c r="T842" s="3"/>
      <c r="W842" s="4"/>
      <c r="X842" s="5"/>
    </row>
    <row r="843" hidden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2"/>
      <c r="O843" s="2"/>
      <c r="T843" s="3"/>
      <c r="W843" s="4"/>
      <c r="X843" s="5"/>
    </row>
    <row r="844" hidden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2"/>
      <c r="O844" s="2"/>
      <c r="T844" s="3"/>
      <c r="W844" s="4"/>
      <c r="X844" s="5"/>
    </row>
    <row r="845" hidden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2"/>
      <c r="O845" s="2"/>
      <c r="T845" s="3"/>
      <c r="W845" s="4"/>
      <c r="X845" s="5"/>
    </row>
    <row r="846" hidden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2"/>
      <c r="O846" s="2"/>
      <c r="T846" s="3"/>
      <c r="W846" s="4"/>
      <c r="X846" s="5"/>
    </row>
    <row r="847" hidden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2"/>
      <c r="O847" s="2"/>
      <c r="T847" s="3"/>
      <c r="W847" s="4"/>
      <c r="X847" s="5"/>
    </row>
    <row r="848" hidden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2"/>
      <c r="O848" s="2"/>
      <c r="T848" s="3"/>
      <c r="W848" s="4"/>
      <c r="X848" s="5"/>
    </row>
    <row r="849" hidden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2"/>
      <c r="O849" s="2"/>
      <c r="T849" s="3"/>
      <c r="W849" s="4"/>
      <c r="X849" s="5"/>
    </row>
    <row r="850" hidden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2"/>
      <c r="O850" s="2"/>
      <c r="T850" s="3"/>
      <c r="W850" s="4"/>
      <c r="X850" s="5"/>
    </row>
    <row r="851" hidden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2"/>
      <c r="O851" s="2"/>
      <c r="T851" s="3"/>
      <c r="W851" s="4"/>
      <c r="X851" s="5"/>
    </row>
    <row r="852" hidden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2"/>
      <c r="O852" s="2"/>
      <c r="T852" s="3"/>
      <c r="W852" s="4"/>
      <c r="X852" s="5"/>
    </row>
    <row r="853" hidden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2"/>
      <c r="O853" s="2"/>
      <c r="T853" s="3"/>
      <c r="W853" s="4"/>
      <c r="X853" s="5"/>
    </row>
    <row r="854" hidden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2"/>
      <c r="O854" s="2"/>
      <c r="T854" s="3"/>
      <c r="W854" s="4"/>
      <c r="X854" s="5"/>
    </row>
    <row r="855" hidden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2"/>
      <c r="O855" s="2"/>
      <c r="T855" s="3"/>
      <c r="W855" s="4"/>
      <c r="X855" s="5"/>
    </row>
    <row r="856" hidden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2"/>
      <c r="O856" s="2"/>
      <c r="T856" s="3"/>
      <c r="W856" s="4"/>
      <c r="X856" s="5"/>
    </row>
    <row r="857" hidden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2"/>
      <c r="O857" s="2"/>
      <c r="T857" s="3"/>
      <c r="W857" s="4"/>
      <c r="X857" s="5"/>
    </row>
    <row r="858" hidden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2"/>
      <c r="O858" s="2"/>
      <c r="T858" s="3"/>
      <c r="W858" s="4"/>
      <c r="X858" s="5"/>
    </row>
    <row r="859" hidden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2"/>
      <c r="O859" s="2"/>
      <c r="T859" s="3"/>
      <c r="W859" s="4"/>
      <c r="X859" s="5"/>
    </row>
    <row r="860" hidden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2"/>
      <c r="O860" s="2"/>
      <c r="T860" s="3"/>
      <c r="W860" s="4"/>
      <c r="X860" s="5"/>
    </row>
    <row r="861" hidden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2"/>
      <c r="O861" s="2"/>
      <c r="T861" s="3"/>
      <c r="W861" s="4"/>
      <c r="X861" s="5"/>
    </row>
    <row r="862" hidden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2"/>
      <c r="O862" s="2"/>
      <c r="T862" s="3"/>
      <c r="W862" s="4"/>
      <c r="X862" s="5"/>
    </row>
    <row r="863" hidden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2"/>
      <c r="O863" s="2"/>
      <c r="T863" s="3"/>
      <c r="W863" s="4"/>
      <c r="X863" s="5"/>
    </row>
    <row r="864" hidden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2"/>
      <c r="O864" s="2"/>
      <c r="T864" s="3"/>
      <c r="W864" s="4"/>
      <c r="X864" s="5"/>
    </row>
    <row r="865" hidden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2"/>
      <c r="O865" s="2"/>
      <c r="T865" s="3"/>
      <c r="W865" s="4"/>
      <c r="X865" s="5"/>
    </row>
    <row r="866" hidden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2"/>
      <c r="O866" s="2"/>
      <c r="T866" s="3"/>
      <c r="W866" s="4"/>
      <c r="X866" s="5"/>
    </row>
    <row r="867" hidden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2"/>
      <c r="O867" s="2"/>
      <c r="T867" s="3"/>
      <c r="W867" s="4"/>
      <c r="X867" s="5"/>
    </row>
    <row r="868" hidden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2"/>
      <c r="O868" s="2"/>
      <c r="T868" s="3"/>
      <c r="W868" s="4"/>
      <c r="X868" s="5"/>
    </row>
    <row r="869" hidden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2"/>
      <c r="O869" s="2"/>
      <c r="T869" s="3"/>
      <c r="W869" s="4"/>
      <c r="X869" s="5"/>
    </row>
    <row r="870" hidden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2"/>
      <c r="O870" s="2"/>
      <c r="T870" s="3"/>
      <c r="W870" s="4"/>
      <c r="X870" s="5"/>
    </row>
    <row r="871" hidden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2"/>
      <c r="O871" s="2"/>
      <c r="T871" s="3"/>
      <c r="W871" s="4"/>
      <c r="X871" s="5"/>
    </row>
    <row r="872" hidden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2"/>
      <c r="O872" s="2"/>
      <c r="T872" s="3"/>
      <c r="W872" s="4"/>
      <c r="X872" s="5"/>
    </row>
    <row r="873" hidden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2"/>
      <c r="O873" s="2"/>
      <c r="T873" s="3"/>
      <c r="W873" s="4"/>
      <c r="X873" s="5"/>
    </row>
    <row r="874" hidden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2"/>
      <c r="O874" s="2"/>
      <c r="T874" s="3"/>
      <c r="W874" s="4"/>
      <c r="X874" s="5"/>
    </row>
    <row r="875" hidden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2"/>
      <c r="O875" s="2"/>
      <c r="T875" s="3"/>
      <c r="W875" s="4"/>
      <c r="X875" s="5"/>
    </row>
    <row r="876" hidden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2"/>
      <c r="O876" s="2"/>
      <c r="T876" s="3"/>
      <c r="W876" s="4"/>
      <c r="X876" s="5"/>
    </row>
    <row r="877" hidden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2"/>
      <c r="O877" s="2"/>
      <c r="T877" s="3"/>
      <c r="W877" s="4"/>
      <c r="X877" s="5"/>
    </row>
    <row r="878" hidden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2"/>
      <c r="O878" s="2"/>
      <c r="T878" s="3"/>
      <c r="W878" s="4"/>
      <c r="X878" s="5"/>
    </row>
    <row r="879" hidden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2"/>
      <c r="O879" s="2"/>
      <c r="T879" s="3"/>
      <c r="W879" s="4"/>
      <c r="X879" s="5"/>
    </row>
    <row r="880" hidden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2"/>
      <c r="O880" s="2"/>
      <c r="T880" s="3"/>
      <c r="W880" s="4"/>
      <c r="X880" s="5"/>
    </row>
    <row r="881" hidden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2"/>
      <c r="O881" s="2"/>
      <c r="T881" s="3"/>
      <c r="W881" s="4"/>
      <c r="X881" s="5"/>
    </row>
    <row r="882" hidden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2"/>
      <c r="O882" s="2"/>
      <c r="T882" s="3"/>
      <c r="W882" s="4"/>
      <c r="X882" s="5"/>
    </row>
    <row r="883" hidden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2"/>
      <c r="O883" s="2"/>
      <c r="T883" s="3"/>
      <c r="W883" s="4"/>
      <c r="X883" s="5"/>
    </row>
    <row r="884" hidden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2"/>
      <c r="O884" s="2"/>
      <c r="T884" s="3"/>
      <c r="W884" s="4"/>
      <c r="X884" s="5"/>
    </row>
    <row r="885" hidden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2"/>
      <c r="O885" s="2"/>
      <c r="T885" s="3"/>
      <c r="W885" s="4"/>
      <c r="X885" s="5"/>
    </row>
    <row r="886" hidden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2"/>
      <c r="O886" s="2"/>
      <c r="T886" s="3"/>
      <c r="W886" s="4"/>
      <c r="X886" s="5"/>
    </row>
    <row r="887" hidden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2"/>
      <c r="O887" s="2"/>
      <c r="T887" s="3"/>
      <c r="W887" s="4"/>
      <c r="X887" s="5"/>
    </row>
    <row r="888" hidden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2"/>
      <c r="O888" s="2"/>
      <c r="T888" s="3"/>
      <c r="W888" s="4"/>
      <c r="X888" s="5"/>
    </row>
    <row r="889" hidden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2"/>
      <c r="O889" s="2"/>
      <c r="T889" s="3"/>
      <c r="W889" s="4"/>
      <c r="X889" s="5"/>
    </row>
    <row r="890" hidden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2"/>
      <c r="O890" s="2"/>
      <c r="T890" s="3"/>
      <c r="W890" s="4"/>
      <c r="X890" s="5"/>
    </row>
    <row r="891" hidden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2"/>
      <c r="O891" s="2"/>
      <c r="T891" s="3"/>
      <c r="W891" s="4"/>
      <c r="X891" s="5"/>
    </row>
    <row r="892" hidden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2"/>
      <c r="O892" s="2"/>
      <c r="T892" s="3"/>
      <c r="W892" s="4"/>
      <c r="X892" s="5"/>
    </row>
    <row r="893" hidden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2"/>
      <c r="O893" s="2"/>
      <c r="T893" s="3"/>
      <c r="W893" s="4"/>
      <c r="X893" s="5"/>
    </row>
    <row r="894" hidden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2"/>
      <c r="O894" s="2"/>
      <c r="T894" s="3"/>
      <c r="W894" s="4"/>
      <c r="X894" s="5"/>
    </row>
    <row r="895" hidden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2"/>
      <c r="O895" s="2"/>
      <c r="T895" s="3"/>
      <c r="W895" s="4"/>
      <c r="X895" s="5"/>
    </row>
    <row r="896" hidden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2"/>
      <c r="O896" s="2"/>
      <c r="T896" s="3"/>
      <c r="W896" s="4"/>
      <c r="X896" s="5"/>
    </row>
    <row r="897" hidden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2"/>
      <c r="O897" s="2"/>
      <c r="T897" s="3"/>
      <c r="W897" s="4"/>
      <c r="X897" s="5"/>
    </row>
    <row r="898" hidden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2"/>
      <c r="O898" s="2"/>
      <c r="T898" s="3"/>
      <c r="W898" s="4"/>
      <c r="X898" s="5"/>
    </row>
    <row r="899" hidden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2"/>
      <c r="O899" s="2"/>
      <c r="T899" s="3"/>
      <c r="W899" s="4"/>
      <c r="X899" s="5"/>
    </row>
    <row r="900" hidden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2"/>
      <c r="O900" s="2"/>
      <c r="T900" s="3"/>
      <c r="W900" s="4"/>
      <c r="X900" s="5"/>
    </row>
    <row r="901" hidden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2"/>
      <c r="O901" s="2"/>
      <c r="T901" s="3"/>
      <c r="W901" s="4"/>
      <c r="X901" s="5"/>
    </row>
    <row r="902" hidden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2"/>
      <c r="O902" s="2"/>
      <c r="T902" s="3"/>
      <c r="W902" s="4"/>
      <c r="X902" s="5"/>
    </row>
    <row r="903" hidden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2"/>
      <c r="O903" s="2"/>
      <c r="T903" s="3"/>
      <c r="W903" s="4"/>
      <c r="X903" s="5"/>
    </row>
    <row r="904" hidden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2"/>
      <c r="O904" s="2"/>
      <c r="T904" s="3"/>
      <c r="W904" s="4"/>
      <c r="X904" s="5"/>
    </row>
    <row r="905" hidden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2"/>
      <c r="O905" s="2"/>
      <c r="T905" s="3"/>
      <c r="W905" s="4"/>
      <c r="X905" s="5"/>
    </row>
    <row r="906" hidden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2"/>
      <c r="O906" s="2"/>
      <c r="T906" s="3"/>
      <c r="W906" s="4"/>
      <c r="X906" s="5"/>
    </row>
    <row r="907" hidden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2"/>
      <c r="O907" s="2"/>
      <c r="T907" s="3"/>
      <c r="W907" s="4"/>
      <c r="X907" s="5"/>
    </row>
    <row r="908" hidden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2"/>
      <c r="O908" s="2"/>
      <c r="T908" s="3"/>
      <c r="W908" s="4"/>
      <c r="X908" s="5"/>
    </row>
    <row r="909" hidden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2"/>
      <c r="O909" s="2"/>
      <c r="T909" s="3"/>
      <c r="W909" s="4"/>
      <c r="X909" s="5"/>
    </row>
    <row r="910" hidden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2"/>
      <c r="O910" s="2"/>
      <c r="T910" s="3"/>
      <c r="W910" s="4"/>
      <c r="X910" s="5"/>
    </row>
    <row r="911" hidden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2"/>
      <c r="O911" s="2"/>
      <c r="T911" s="3"/>
      <c r="W911" s="4"/>
      <c r="X911" s="5"/>
    </row>
    <row r="912" hidden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2"/>
      <c r="O912" s="2"/>
      <c r="T912" s="3"/>
      <c r="W912" s="4"/>
      <c r="X912" s="5"/>
    </row>
    <row r="913" hidden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2"/>
      <c r="O913" s="2"/>
      <c r="T913" s="3"/>
      <c r="W913" s="4"/>
      <c r="X913" s="5"/>
    </row>
    <row r="914" hidden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2"/>
      <c r="O914" s="2"/>
      <c r="T914" s="3"/>
      <c r="W914" s="4"/>
      <c r="X914" s="5"/>
    </row>
    <row r="915" hidden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2"/>
      <c r="O915" s="2"/>
      <c r="T915" s="3"/>
      <c r="W915" s="4"/>
      <c r="X915" s="5"/>
    </row>
    <row r="916" hidden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2"/>
      <c r="O916" s="2"/>
      <c r="T916" s="3"/>
      <c r="W916" s="4"/>
      <c r="X916" s="5"/>
    </row>
    <row r="917" hidden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2"/>
      <c r="O917" s="2"/>
      <c r="T917" s="3"/>
      <c r="W917" s="4"/>
      <c r="X917" s="5"/>
    </row>
    <row r="918" hidden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2"/>
      <c r="O918" s="2"/>
      <c r="T918" s="3"/>
      <c r="W918" s="4"/>
      <c r="X918" s="5"/>
    </row>
    <row r="919" hidden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2"/>
      <c r="O919" s="2"/>
      <c r="T919" s="3"/>
      <c r="W919" s="4"/>
      <c r="X919" s="5"/>
    </row>
    <row r="920" hidden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2"/>
      <c r="O920" s="2"/>
      <c r="T920" s="3"/>
      <c r="W920" s="4"/>
      <c r="X920" s="5"/>
    </row>
    <row r="921" hidden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2"/>
      <c r="O921" s="2"/>
      <c r="T921" s="3"/>
      <c r="W921" s="4"/>
      <c r="X921" s="5"/>
    </row>
    <row r="922" hidden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2"/>
      <c r="O922" s="2"/>
      <c r="T922" s="3"/>
      <c r="W922" s="4"/>
      <c r="X922" s="5"/>
    </row>
    <row r="923" hidden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2"/>
      <c r="O923" s="2"/>
      <c r="T923" s="3"/>
      <c r="W923" s="4"/>
      <c r="X923" s="5"/>
    </row>
    <row r="924" hidden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2"/>
      <c r="O924" s="2"/>
      <c r="T924" s="3"/>
      <c r="W924" s="4"/>
      <c r="X924" s="5"/>
    </row>
    <row r="925" hidden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2"/>
      <c r="O925" s="2"/>
      <c r="T925" s="3"/>
      <c r="W925" s="4"/>
      <c r="X925" s="5"/>
    </row>
    <row r="926" hidden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2"/>
      <c r="O926" s="2"/>
      <c r="T926" s="3"/>
      <c r="W926" s="4"/>
      <c r="X926" s="5"/>
    </row>
    <row r="927" hidden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2"/>
      <c r="O927" s="2"/>
      <c r="T927" s="3"/>
      <c r="W927" s="4"/>
      <c r="X927" s="5"/>
    </row>
    <row r="928" hidden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2"/>
      <c r="O928" s="2"/>
      <c r="T928" s="3"/>
      <c r="W928" s="4"/>
      <c r="X928" s="5"/>
    </row>
    <row r="929" hidden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2"/>
      <c r="O929" s="2"/>
      <c r="T929" s="3"/>
      <c r="W929" s="4"/>
      <c r="X929" s="5"/>
    </row>
    <row r="930" hidden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2"/>
      <c r="O930" s="2"/>
      <c r="T930" s="3"/>
      <c r="W930" s="4"/>
      <c r="X930" s="5"/>
    </row>
    <row r="931" hidden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2"/>
      <c r="O931" s="2"/>
      <c r="T931" s="3"/>
      <c r="W931" s="4"/>
      <c r="X931" s="5"/>
    </row>
    <row r="932" hidden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2"/>
      <c r="O932" s="2"/>
      <c r="T932" s="3"/>
      <c r="W932" s="4"/>
      <c r="X932" s="5"/>
    </row>
    <row r="933" hidden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2"/>
      <c r="O933" s="2"/>
      <c r="T933" s="3"/>
      <c r="W933" s="4"/>
      <c r="X933" s="5"/>
    </row>
    <row r="934" hidden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2"/>
      <c r="O934" s="2"/>
      <c r="T934" s="3"/>
      <c r="W934" s="4"/>
      <c r="X934" s="5"/>
    </row>
    <row r="935" hidden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2"/>
      <c r="O935" s="2"/>
      <c r="T935" s="3"/>
      <c r="W935" s="4"/>
      <c r="X935" s="5"/>
    </row>
    <row r="936" hidden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2"/>
      <c r="O936" s="2"/>
      <c r="T936" s="3"/>
      <c r="W936" s="4"/>
      <c r="X936" s="5"/>
    </row>
    <row r="937" hidden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2"/>
      <c r="O937" s="2"/>
      <c r="T937" s="3"/>
      <c r="W937" s="4"/>
      <c r="X937" s="5"/>
    </row>
    <row r="938" hidden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2"/>
      <c r="O938" s="2"/>
      <c r="T938" s="3"/>
      <c r="W938" s="4"/>
      <c r="X938" s="5"/>
    </row>
    <row r="939" hidden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2"/>
      <c r="O939" s="2"/>
      <c r="T939" s="3"/>
      <c r="W939" s="4"/>
      <c r="X939" s="5"/>
    </row>
    <row r="940" hidden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2"/>
      <c r="O940" s="2"/>
      <c r="T940" s="3"/>
      <c r="W940" s="4"/>
      <c r="X940" s="5"/>
    </row>
    <row r="941" hidden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2"/>
      <c r="O941" s="2"/>
      <c r="T941" s="3"/>
      <c r="W941" s="4"/>
      <c r="X941" s="5"/>
    </row>
    <row r="942" hidden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2"/>
      <c r="O942" s="2"/>
      <c r="T942" s="3"/>
      <c r="W942" s="4"/>
      <c r="X942" s="5"/>
    </row>
    <row r="943" hidden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2"/>
      <c r="O943" s="2"/>
      <c r="T943" s="3"/>
      <c r="W943" s="4"/>
      <c r="X943" s="5"/>
    </row>
    <row r="944" hidden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2"/>
      <c r="O944" s="2"/>
      <c r="T944" s="3"/>
      <c r="W944" s="4"/>
      <c r="X944" s="5"/>
    </row>
    <row r="945" hidden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2"/>
      <c r="O945" s="2"/>
      <c r="T945" s="3"/>
      <c r="W945" s="4"/>
      <c r="X945" s="5"/>
    </row>
    <row r="946" hidden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2"/>
      <c r="O946" s="2"/>
      <c r="T946" s="3"/>
      <c r="W946" s="4"/>
      <c r="X946" s="5"/>
    </row>
    <row r="947" hidden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2"/>
      <c r="O947" s="2"/>
      <c r="T947" s="3"/>
      <c r="W947" s="4"/>
      <c r="X947" s="5"/>
    </row>
    <row r="948" hidden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2"/>
      <c r="O948" s="2"/>
      <c r="T948" s="3"/>
      <c r="W948" s="4"/>
      <c r="X948" s="5"/>
    </row>
    <row r="949" hidden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2"/>
      <c r="O949" s="2"/>
      <c r="T949" s="3"/>
      <c r="W949" s="4"/>
      <c r="X949" s="5"/>
    </row>
    <row r="950" hidden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2"/>
      <c r="O950" s="2"/>
      <c r="T950" s="3"/>
      <c r="W950" s="4"/>
      <c r="X950" s="5"/>
    </row>
    <row r="951" hidden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2"/>
      <c r="O951" s="2"/>
      <c r="T951" s="3"/>
      <c r="W951" s="4"/>
      <c r="X951" s="5"/>
    </row>
    <row r="952" hidden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2"/>
      <c r="O952" s="2"/>
      <c r="T952" s="3"/>
      <c r="W952" s="4"/>
      <c r="X952" s="5"/>
    </row>
    <row r="953" hidden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2"/>
      <c r="O953" s="2"/>
      <c r="T953" s="3"/>
      <c r="W953" s="4"/>
      <c r="X953" s="5"/>
    </row>
    <row r="954" hidden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2"/>
      <c r="O954" s="2"/>
      <c r="T954" s="3"/>
      <c r="W954" s="4"/>
      <c r="X954" s="5"/>
    </row>
    <row r="955" hidden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2"/>
      <c r="O955" s="2"/>
      <c r="T955" s="3"/>
      <c r="W955" s="4"/>
      <c r="X955" s="5"/>
    </row>
    <row r="956" hidden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2"/>
      <c r="O956" s="2"/>
      <c r="T956" s="3"/>
      <c r="W956" s="4"/>
      <c r="X956" s="5"/>
    </row>
    <row r="957" hidden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2"/>
      <c r="O957" s="2"/>
      <c r="T957" s="3"/>
      <c r="W957" s="4"/>
      <c r="X957" s="5"/>
    </row>
    <row r="958" hidden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2"/>
      <c r="O958" s="2"/>
      <c r="T958" s="3"/>
      <c r="W958" s="4"/>
      <c r="X958" s="5"/>
    </row>
    <row r="959" hidden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2"/>
      <c r="O959" s="2"/>
      <c r="T959" s="3"/>
      <c r="W959" s="4"/>
      <c r="X959" s="5"/>
    </row>
    <row r="960" hidden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2"/>
      <c r="O960" s="2"/>
      <c r="T960" s="3"/>
      <c r="W960" s="4"/>
      <c r="X960" s="5"/>
    </row>
    <row r="961" hidden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2"/>
      <c r="O961" s="2"/>
      <c r="T961" s="3"/>
      <c r="W961" s="4"/>
      <c r="X961" s="5"/>
    </row>
    <row r="962" hidden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2"/>
      <c r="O962" s="2"/>
      <c r="T962" s="3"/>
      <c r="W962" s="4"/>
      <c r="X962" s="5"/>
    </row>
    <row r="963" hidden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2"/>
      <c r="O963" s="2"/>
      <c r="T963" s="3"/>
      <c r="W963" s="4"/>
      <c r="X963" s="5"/>
    </row>
    <row r="964" hidden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2"/>
      <c r="O964" s="2"/>
      <c r="T964" s="3"/>
      <c r="W964" s="4"/>
      <c r="X964" s="5"/>
    </row>
    <row r="965" hidden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2"/>
      <c r="O965" s="2"/>
      <c r="T965" s="3"/>
      <c r="W965" s="4"/>
      <c r="X965" s="5"/>
    </row>
    <row r="966" hidden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2"/>
      <c r="O966" s="2"/>
      <c r="T966" s="3"/>
      <c r="W966" s="4"/>
      <c r="X966" s="5"/>
    </row>
    <row r="967" hidden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2"/>
      <c r="O967" s="2"/>
      <c r="T967" s="3"/>
      <c r="W967" s="4"/>
      <c r="X967" s="5"/>
    </row>
    <row r="968" hidden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2"/>
      <c r="O968" s="2"/>
      <c r="T968" s="3"/>
      <c r="W968" s="4"/>
      <c r="X968" s="5"/>
    </row>
    <row r="969" hidden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2"/>
      <c r="O969" s="2"/>
      <c r="T969" s="3"/>
      <c r="W969" s="4"/>
      <c r="X969" s="5"/>
    </row>
    <row r="970" hidden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2"/>
      <c r="O970" s="2"/>
      <c r="T970" s="3"/>
      <c r="W970" s="4"/>
      <c r="X970" s="5"/>
    </row>
    <row r="971" hidden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2"/>
      <c r="O971" s="2"/>
      <c r="T971" s="3"/>
      <c r="W971" s="4"/>
      <c r="X971" s="5"/>
    </row>
    <row r="972" hidden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2"/>
      <c r="O972" s="2"/>
      <c r="T972" s="3"/>
      <c r="W972" s="4"/>
      <c r="X972" s="5"/>
    </row>
    <row r="973" hidden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2"/>
      <c r="O973" s="2"/>
      <c r="T973" s="3"/>
      <c r="W973" s="4"/>
      <c r="X973" s="5"/>
    </row>
    <row r="974" hidden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2"/>
      <c r="O974" s="2"/>
      <c r="T974" s="3"/>
      <c r="W974" s="4"/>
      <c r="X974" s="5"/>
    </row>
    <row r="975" hidden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2"/>
      <c r="O975" s="2"/>
      <c r="T975" s="3"/>
      <c r="W975" s="4"/>
      <c r="X975" s="5"/>
    </row>
    <row r="976" hidden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2"/>
      <c r="O976" s="2"/>
      <c r="T976" s="3"/>
      <c r="W976" s="4"/>
      <c r="X976" s="5"/>
    </row>
    <row r="977" hidden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2"/>
      <c r="O977" s="2"/>
      <c r="T977" s="3"/>
      <c r="W977" s="4"/>
      <c r="X977" s="5"/>
    </row>
    <row r="978" hidden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2"/>
      <c r="O978" s="2"/>
      <c r="T978" s="3"/>
      <c r="W978" s="4"/>
      <c r="X978" s="5"/>
    </row>
    <row r="979" hidden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2"/>
      <c r="O979" s="2"/>
      <c r="T979" s="3"/>
      <c r="W979" s="4"/>
      <c r="X979" s="5"/>
    </row>
    <row r="980" hidden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2"/>
      <c r="O980" s="2"/>
      <c r="T980" s="3"/>
      <c r="W980" s="4"/>
      <c r="X980" s="5"/>
    </row>
    <row r="981" hidden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2"/>
      <c r="O981" s="2"/>
      <c r="T981" s="3"/>
      <c r="W981" s="4"/>
      <c r="X981" s="5"/>
    </row>
    <row r="982" hidden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2"/>
      <c r="O982" s="2"/>
      <c r="T982" s="3"/>
      <c r="W982" s="4"/>
      <c r="X982" s="5"/>
    </row>
    <row r="983" hidden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2"/>
      <c r="O983" s="2"/>
      <c r="T983" s="3"/>
      <c r="W983" s="4"/>
      <c r="X983" s="5"/>
    </row>
    <row r="984" hidden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2"/>
      <c r="O984" s="2"/>
      <c r="T984" s="3"/>
      <c r="W984" s="4"/>
      <c r="X984" s="5"/>
    </row>
    <row r="985" hidden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2"/>
      <c r="O985" s="2"/>
      <c r="T985" s="3"/>
      <c r="W985" s="4"/>
      <c r="X985" s="5"/>
    </row>
    <row r="986" hidden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2"/>
      <c r="O986" s="2"/>
      <c r="T986" s="3"/>
      <c r="W986" s="4"/>
      <c r="X986" s="5"/>
    </row>
    <row r="987" hidden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2"/>
      <c r="O987" s="2"/>
      <c r="T987" s="3"/>
      <c r="W987" s="4"/>
      <c r="X987" s="5"/>
    </row>
    <row r="988" hidden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2"/>
      <c r="O988" s="2"/>
      <c r="T988" s="3"/>
      <c r="W988" s="4"/>
      <c r="X988" s="5"/>
    </row>
    <row r="989" hidden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2"/>
      <c r="O989" s="2"/>
      <c r="T989" s="3"/>
      <c r="W989" s="4"/>
      <c r="X989" s="5"/>
    </row>
    <row r="990" hidden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2"/>
      <c r="O990" s="2"/>
      <c r="T990" s="3"/>
      <c r="W990" s="4"/>
      <c r="X990" s="5"/>
    </row>
    <row r="991" hidden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2"/>
      <c r="O991" s="2"/>
      <c r="T991" s="3"/>
      <c r="W991" s="4"/>
      <c r="X991" s="5"/>
    </row>
    <row r="992" hidden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2"/>
      <c r="O992" s="2"/>
      <c r="T992" s="3"/>
      <c r="W992" s="4"/>
      <c r="X992" s="5"/>
    </row>
    <row r="993" hidden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2"/>
      <c r="O993" s="2"/>
      <c r="T993" s="3"/>
      <c r="W993" s="4"/>
      <c r="X993" s="5"/>
    </row>
    <row r="994" hidden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2"/>
      <c r="O994" s="2"/>
      <c r="T994" s="3"/>
      <c r="W994" s="4"/>
      <c r="X994" s="5"/>
    </row>
    <row r="995" hidden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2"/>
      <c r="O995" s="2"/>
      <c r="T995" s="3"/>
      <c r="W995" s="4"/>
      <c r="X995" s="5"/>
    </row>
    <row r="996" hidden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2"/>
      <c r="O996" s="2"/>
      <c r="T996" s="3"/>
      <c r="W996" s="4"/>
      <c r="X996" s="5"/>
    </row>
    <row r="997" hidden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2"/>
      <c r="O997" s="2"/>
      <c r="T997" s="3"/>
      <c r="W997" s="4"/>
      <c r="X997" s="5"/>
    </row>
    <row r="998" hidden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2"/>
      <c r="O998" s="2"/>
      <c r="T998" s="3"/>
      <c r="W998" s="4"/>
      <c r="X998" s="5"/>
    </row>
    <row r="999" hidden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2"/>
      <c r="O999" s="2"/>
      <c r="T999" s="3"/>
      <c r="W999" s="4"/>
      <c r="X999" s="5"/>
    </row>
    <row r="1000" hidden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2"/>
      <c r="O1000" s="2"/>
      <c r="T1000" s="3"/>
      <c r="W1000" s="4"/>
      <c r="X1000" s="5"/>
    </row>
    <row r="1001" hidden="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2"/>
      <c r="O1001" s="2"/>
      <c r="T1001" s="3"/>
      <c r="W1001" s="4"/>
      <c r="X1001" s="5"/>
    </row>
    <row r="1002" hidden="1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2"/>
      <c r="O1002" s="2"/>
      <c r="T1002" s="3"/>
      <c r="W1002" s="4"/>
      <c r="X1002" s="5"/>
    </row>
    <row r="1003" hidden="1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2"/>
      <c r="O1003" s="2"/>
      <c r="T1003" s="3"/>
      <c r="W1003" s="4"/>
      <c r="X1003" s="5"/>
    </row>
    <row r="1004" hidden="1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2"/>
      <c r="O1004" s="2"/>
      <c r="T1004" s="3"/>
      <c r="W1004" s="4"/>
      <c r="X1004" s="5"/>
    </row>
    <row r="1005" hidden="1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2"/>
      <c r="O1005" s="2"/>
      <c r="T1005" s="3"/>
      <c r="W1005" s="4"/>
      <c r="X1005" s="5"/>
    </row>
    <row r="1006" hidden="1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2"/>
      <c r="O1006" s="2"/>
      <c r="T1006" s="3"/>
      <c r="W1006" s="4"/>
      <c r="X1006" s="5"/>
    </row>
    <row r="1007" hidden="1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2"/>
      <c r="O1007" s="2"/>
      <c r="T1007" s="3"/>
      <c r="W1007" s="4"/>
      <c r="X1007" s="5"/>
    </row>
    <row r="1008" hidden="1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2"/>
      <c r="O1008" s="2"/>
      <c r="T1008" s="3"/>
      <c r="W1008" s="4"/>
      <c r="X1008" s="5"/>
    </row>
    <row r="1009" hidden="1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2"/>
      <c r="O1009" s="2"/>
      <c r="T1009" s="3"/>
      <c r="W1009" s="4"/>
      <c r="X1009" s="5"/>
    </row>
    <row r="1010" hidden="1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2"/>
      <c r="O1010" s="2"/>
      <c r="T1010" s="3"/>
      <c r="W1010" s="4"/>
      <c r="X1010" s="5"/>
    </row>
    <row r="1011" hidden="1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2"/>
      <c r="O1011" s="2"/>
      <c r="T1011" s="3"/>
      <c r="W1011" s="4"/>
      <c r="X1011" s="5"/>
    </row>
    <row r="1012" hidden="1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2"/>
      <c r="O1012" s="2"/>
      <c r="T1012" s="3"/>
      <c r="W1012" s="4"/>
      <c r="X1012" s="5"/>
    </row>
    <row r="1013" hidden="1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2"/>
      <c r="O1013" s="2"/>
      <c r="T1013" s="3"/>
      <c r="W1013" s="4"/>
      <c r="X1013" s="5"/>
    </row>
    <row r="1014" hidden="1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2"/>
      <c r="O1014" s="2"/>
      <c r="T1014" s="3"/>
      <c r="W1014" s="4"/>
      <c r="X1014" s="5"/>
    </row>
    <row r="1015" hidden="1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2"/>
      <c r="O1015" s="2"/>
      <c r="T1015" s="3"/>
      <c r="W1015" s="4"/>
      <c r="X1015" s="5"/>
    </row>
    <row r="1016" hidden="1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2"/>
      <c r="O1016" s="2"/>
      <c r="T1016" s="3"/>
      <c r="W1016" s="4"/>
      <c r="X1016" s="5"/>
    </row>
    <row r="1017" hidden="1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2"/>
      <c r="O1017" s="2"/>
      <c r="T1017" s="3"/>
      <c r="W1017" s="4"/>
      <c r="X1017" s="5"/>
    </row>
    <row r="1018" hidden="1">
      <c r="A1018" s="1"/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2"/>
      <c r="O1018" s="2"/>
      <c r="T1018" s="3"/>
      <c r="W1018" s="4"/>
      <c r="X1018" s="5"/>
    </row>
    <row r="1019" hidden="1">
      <c r="A1019" s="1"/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2"/>
      <c r="O1019" s="2"/>
      <c r="T1019" s="3"/>
      <c r="W1019" s="4"/>
      <c r="X1019" s="5"/>
    </row>
    <row r="1020" hidden="1">
      <c r="A1020" s="1"/>
      <c r="B1020" s="1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2"/>
      <c r="O1020" s="2"/>
      <c r="T1020" s="3"/>
      <c r="W1020" s="4"/>
      <c r="X1020" s="5"/>
    </row>
    <row r="1021" hidden="1">
      <c r="A1021" s="1"/>
      <c r="B1021" s="1"/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2"/>
      <c r="O1021" s="2"/>
      <c r="T1021" s="3"/>
      <c r="W1021" s="4"/>
      <c r="X1021" s="5"/>
    </row>
    <row r="1022" ht="15.0" hidden="1" customHeight="1">
      <c r="A1022" s="1"/>
      <c r="B1022" s="1"/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2"/>
      <c r="O1022" s="2"/>
      <c r="T1022" s="3"/>
      <c r="W1022" s="4"/>
      <c r="X1022" s="5"/>
    </row>
    <row r="1023">
      <c r="A1023" s="1"/>
      <c r="B1023" s="1"/>
      <c r="C1023" s="1"/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2"/>
      <c r="O1023" s="2"/>
      <c r="T1023" s="3"/>
      <c r="W1023" s="4"/>
      <c r="X1023" s="5"/>
    </row>
    <row r="1024" ht="29.25" customHeight="1">
      <c r="A1024" s="1"/>
      <c r="B1024" s="1"/>
      <c r="C1024" s="1"/>
      <c r="D1024" s="1"/>
      <c r="E1024" s="1"/>
      <c r="F1024" s="1"/>
      <c r="G1024" s="1"/>
      <c r="H1024" s="1"/>
      <c r="I1024" s="1"/>
      <c r="J1024" s="1"/>
      <c r="K1024" s="1"/>
      <c r="L1024" s="1"/>
      <c r="M1024" s="1"/>
      <c r="N1024" s="2"/>
      <c r="O1024" s="2"/>
      <c r="T1024" s="3"/>
      <c r="W1024" s="4"/>
      <c r="X1024" s="5"/>
    </row>
    <row r="1025" ht="15.0" customHeight="1">
      <c r="A1025" s="1"/>
      <c r="B1025" s="1"/>
      <c r="C1025" s="1"/>
      <c r="D1025" s="1"/>
      <c r="E1025" s="1"/>
      <c r="F1025" s="1"/>
      <c r="G1025" s="1"/>
      <c r="H1025" s="1"/>
      <c r="I1025" s="1"/>
      <c r="J1025" s="1"/>
      <c r="K1025" s="1"/>
      <c r="L1025" s="1"/>
      <c r="M1025" s="1"/>
      <c r="N1025" s="2"/>
      <c r="O1025" s="2"/>
      <c r="T1025" s="3"/>
      <c r="W1025" s="4"/>
      <c r="X1025" s="5"/>
    </row>
    <row r="1026" ht="26.25" customHeight="1">
      <c r="A1026" s="1"/>
      <c r="B1026" s="1"/>
      <c r="C1026" s="1"/>
      <c r="D1026" s="1"/>
      <c r="E1026" s="1"/>
      <c r="F1026" s="1"/>
      <c r="G1026" s="1"/>
      <c r="H1026" s="1"/>
      <c r="I1026" s="1"/>
      <c r="J1026" s="1"/>
      <c r="K1026" s="1"/>
      <c r="L1026" s="1"/>
      <c r="M1026" s="1"/>
      <c r="N1026" s="2"/>
      <c r="O1026" s="2"/>
      <c r="T1026" s="3"/>
      <c r="W1026" s="4"/>
      <c r="X1026" s="5"/>
    </row>
    <row r="1027" ht="15.0" customHeight="1">
      <c r="A1027" s="1"/>
      <c r="B1027" s="1"/>
      <c r="C1027" s="1"/>
      <c r="D1027" s="1"/>
      <c r="E1027" s="1"/>
      <c r="F1027" s="1"/>
      <c r="G1027" s="1"/>
      <c r="H1027" s="1"/>
      <c r="I1027" s="1"/>
      <c r="J1027" s="1"/>
      <c r="K1027" s="1"/>
      <c r="L1027" s="1"/>
      <c r="M1027" s="1"/>
      <c r="N1027" s="2"/>
      <c r="O1027" s="2"/>
      <c r="T1027" s="3"/>
      <c r="W1027" s="4"/>
      <c r="X1027" s="5"/>
    </row>
    <row r="1028" ht="15.0" customHeight="1">
      <c r="A1028" s="1"/>
      <c r="B1028" s="1"/>
      <c r="C1028" s="1"/>
      <c r="D1028" s="1"/>
      <c r="E1028" s="1"/>
      <c r="F1028" s="1"/>
      <c r="G1028" s="1"/>
      <c r="H1028" s="1"/>
      <c r="I1028" s="1"/>
      <c r="J1028" s="1"/>
      <c r="K1028" s="1"/>
      <c r="L1028" s="1"/>
      <c r="M1028" s="1"/>
      <c r="N1028" s="2"/>
      <c r="O1028" s="2"/>
      <c r="T1028" s="3"/>
      <c r="W1028" s="4"/>
      <c r="X1028" s="5"/>
    </row>
    <row r="1029" ht="15.0" customHeight="1">
      <c r="A1029" s="1"/>
      <c r="B1029" s="1"/>
      <c r="C1029" s="1"/>
      <c r="D1029" s="1"/>
      <c r="E1029" s="1"/>
      <c r="F1029" s="1"/>
      <c r="G1029" s="1"/>
      <c r="H1029" s="1"/>
      <c r="I1029" s="1"/>
      <c r="J1029" s="1"/>
      <c r="K1029" s="1"/>
      <c r="L1029" s="1"/>
      <c r="M1029" s="1"/>
      <c r="N1029" s="2"/>
      <c r="O1029" s="2"/>
      <c r="T1029" s="3"/>
      <c r="W1029" s="4"/>
      <c r="X1029" s="5"/>
    </row>
    <row r="1030" ht="15.0" customHeight="1">
      <c r="A1030" s="1"/>
      <c r="B1030" s="1"/>
      <c r="C1030" s="1"/>
      <c r="D1030" s="1"/>
      <c r="E1030" s="1"/>
      <c r="F1030" s="1"/>
      <c r="G1030" s="1"/>
      <c r="H1030" s="1"/>
      <c r="I1030" s="1"/>
      <c r="J1030" s="1"/>
      <c r="K1030" s="1"/>
      <c r="L1030" s="1"/>
      <c r="M1030" s="1"/>
      <c r="N1030" s="2"/>
      <c r="O1030" s="2"/>
      <c r="T1030" s="3"/>
      <c r="W1030" s="4"/>
      <c r="X1030" s="5"/>
    </row>
    <row r="1031" ht="15.0" customHeight="1">
      <c r="A1031" s="1"/>
      <c r="B1031" s="1"/>
      <c r="C1031" s="1"/>
      <c r="D1031" s="1"/>
      <c r="E1031" s="1"/>
      <c r="F1031" s="1"/>
      <c r="G1031" s="1"/>
      <c r="H1031" s="1"/>
      <c r="I1031" s="1"/>
      <c r="J1031" s="1"/>
      <c r="K1031" s="1"/>
      <c r="L1031" s="1"/>
      <c r="M1031" s="1"/>
      <c r="N1031" s="2"/>
      <c r="O1031" s="2"/>
      <c r="T1031" s="3"/>
      <c r="W1031" s="4"/>
      <c r="X1031" s="5"/>
    </row>
    <row r="1032" ht="15.0" customHeight="1">
      <c r="A1032" s="1"/>
      <c r="B1032" s="1"/>
      <c r="C1032" s="1"/>
      <c r="D1032" s="1"/>
      <c r="E1032" s="1"/>
      <c r="F1032" s="1"/>
      <c r="G1032" s="1"/>
      <c r="H1032" s="1"/>
      <c r="I1032" s="1"/>
      <c r="J1032" s="1"/>
      <c r="K1032" s="1"/>
      <c r="L1032" s="1"/>
      <c r="M1032" s="1"/>
      <c r="N1032" s="2"/>
      <c r="O1032" s="2"/>
      <c r="T1032" s="3"/>
      <c r="W1032" s="4"/>
      <c r="X1032" s="5"/>
    </row>
    <row r="1033" ht="15.0" customHeight="1">
      <c r="A1033" s="1"/>
      <c r="B1033" s="1"/>
      <c r="C1033" s="1"/>
      <c r="D1033" s="1"/>
      <c r="E1033" s="1"/>
      <c r="F1033" s="1"/>
      <c r="G1033" s="1"/>
      <c r="H1033" s="1"/>
      <c r="I1033" s="1"/>
      <c r="J1033" s="1"/>
      <c r="K1033" s="1"/>
      <c r="L1033" s="1"/>
      <c r="M1033" s="1"/>
      <c r="N1033" s="2"/>
      <c r="O1033" s="2"/>
      <c r="T1033" s="3"/>
      <c r="W1033" s="4"/>
      <c r="X1033" s="5"/>
    </row>
    <row r="1034" ht="15.0" customHeight="1">
      <c r="A1034" s="1"/>
      <c r="B1034" s="1"/>
      <c r="C1034" s="1"/>
      <c r="D1034" s="1"/>
      <c r="E1034" s="1"/>
      <c r="F1034" s="1"/>
      <c r="G1034" s="1"/>
      <c r="H1034" s="1"/>
      <c r="I1034" s="1"/>
      <c r="J1034" s="1"/>
      <c r="K1034" s="1"/>
      <c r="L1034" s="1"/>
      <c r="M1034" s="1"/>
      <c r="N1034" s="2"/>
      <c r="O1034" s="2"/>
      <c r="T1034" s="3"/>
      <c r="W1034" s="4"/>
      <c r="X1034" s="5"/>
    </row>
    <row r="1035" ht="15.0" customHeight="1">
      <c r="A1035" s="1"/>
      <c r="B1035" s="1"/>
      <c r="C1035" s="1"/>
      <c r="D1035" s="1"/>
      <c r="E1035" s="1"/>
      <c r="F1035" s="1"/>
      <c r="G1035" s="1"/>
      <c r="H1035" s="1"/>
      <c r="I1035" s="1"/>
      <c r="J1035" s="1"/>
      <c r="K1035" s="1"/>
      <c r="L1035" s="1"/>
      <c r="M1035" s="1"/>
      <c r="N1035" s="2"/>
      <c r="O1035" s="2"/>
      <c r="T1035" s="3"/>
      <c r="W1035" s="4"/>
      <c r="X1035" s="5"/>
    </row>
    <row r="1036" ht="15.0" customHeight="1">
      <c r="A1036" s="1"/>
      <c r="B1036" s="1"/>
      <c r="C1036" s="1"/>
      <c r="D1036" s="1"/>
      <c r="E1036" s="1"/>
      <c r="F1036" s="1"/>
      <c r="G1036" s="1"/>
      <c r="H1036" s="1"/>
      <c r="I1036" s="1"/>
      <c r="J1036" s="1"/>
      <c r="K1036" s="1"/>
      <c r="L1036" s="1"/>
      <c r="M1036" s="1"/>
      <c r="N1036" s="2"/>
      <c r="O1036" s="2"/>
      <c r="T1036" s="3"/>
      <c r="W1036" s="4"/>
      <c r="X1036" s="5"/>
    </row>
    <row r="1037" ht="15.0" customHeight="1">
      <c r="A1037" s="1"/>
      <c r="B1037" s="1"/>
      <c r="C1037" s="1"/>
      <c r="D1037" s="1"/>
      <c r="E1037" s="1"/>
      <c r="F1037" s="1"/>
      <c r="G1037" s="1"/>
      <c r="H1037" s="1"/>
      <c r="I1037" s="1"/>
      <c r="J1037" s="1"/>
      <c r="K1037" s="1"/>
      <c r="L1037" s="1"/>
      <c r="M1037" s="1"/>
      <c r="N1037" s="2"/>
      <c r="O1037" s="2"/>
      <c r="T1037" s="3"/>
      <c r="W1037" s="4"/>
      <c r="X1037" s="5"/>
    </row>
    <row r="1038" ht="15.0" customHeight="1">
      <c r="A1038" s="1"/>
      <c r="B1038" s="1"/>
      <c r="C1038" s="1"/>
      <c r="D1038" s="1"/>
      <c r="E1038" s="1"/>
      <c r="F1038" s="1"/>
      <c r="G1038" s="1"/>
      <c r="H1038" s="1"/>
      <c r="I1038" s="1"/>
      <c r="J1038" s="1"/>
      <c r="K1038" s="1"/>
      <c r="L1038" s="1"/>
      <c r="M1038" s="1"/>
      <c r="N1038" s="2"/>
      <c r="O1038" s="2"/>
      <c r="T1038" s="3"/>
      <c r="W1038" s="4"/>
      <c r="X1038" s="5"/>
    </row>
    <row r="1039" ht="15.0" customHeight="1">
      <c r="A1039" s="1"/>
      <c r="B1039" s="1"/>
      <c r="C1039" s="1"/>
      <c r="D1039" s="1"/>
      <c r="E1039" s="1"/>
      <c r="F1039" s="1"/>
      <c r="G1039" s="1"/>
      <c r="H1039" s="1"/>
      <c r="I1039" s="1"/>
      <c r="J1039" s="1"/>
      <c r="K1039" s="1"/>
      <c r="L1039" s="1"/>
      <c r="M1039" s="1"/>
      <c r="N1039" s="2"/>
      <c r="O1039" s="2"/>
      <c r="T1039" s="3"/>
      <c r="W1039" s="4"/>
      <c r="X1039" s="5"/>
    </row>
    <row r="1040" ht="15.0" customHeight="1">
      <c r="A1040" s="1"/>
      <c r="B1040" s="1"/>
      <c r="C1040" s="1"/>
      <c r="D1040" s="1"/>
      <c r="E1040" s="1"/>
      <c r="F1040" s="1"/>
      <c r="G1040" s="1"/>
      <c r="H1040" s="1"/>
      <c r="I1040" s="1"/>
      <c r="J1040" s="1"/>
      <c r="K1040" s="1"/>
      <c r="L1040" s="1"/>
      <c r="M1040" s="1"/>
      <c r="N1040" s="2"/>
      <c r="O1040" s="2"/>
      <c r="T1040" s="3"/>
      <c r="W1040" s="4"/>
      <c r="X1040" s="5"/>
    </row>
    <row r="1041" ht="15.0" customHeight="1">
      <c r="A1041" s="1"/>
      <c r="B1041" s="1"/>
      <c r="C1041" s="1"/>
      <c r="D1041" s="1"/>
      <c r="E1041" s="1"/>
      <c r="F1041" s="1"/>
      <c r="G1041" s="1"/>
      <c r="H1041" s="1"/>
      <c r="I1041" s="1"/>
      <c r="J1041" s="1"/>
      <c r="K1041" s="1"/>
      <c r="L1041" s="1"/>
      <c r="M1041" s="1"/>
      <c r="N1041" s="2"/>
      <c r="O1041" s="2"/>
      <c r="T1041" s="3"/>
      <c r="W1041" s="4"/>
      <c r="X1041" s="5"/>
    </row>
    <row r="1042" ht="15.0" customHeight="1">
      <c r="A1042" s="1"/>
      <c r="B1042" s="1"/>
      <c r="C1042" s="1"/>
      <c r="D1042" s="1"/>
      <c r="E1042" s="1"/>
      <c r="F1042" s="1"/>
      <c r="G1042" s="1"/>
      <c r="H1042" s="1"/>
      <c r="I1042" s="1"/>
      <c r="J1042" s="1"/>
      <c r="K1042" s="1"/>
      <c r="L1042" s="1"/>
      <c r="M1042" s="1"/>
      <c r="N1042" s="2"/>
      <c r="O1042" s="2"/>
      <c r="T1042" s="3"/>
      <c r="W1042" s="4"/>
      <c r="X1042" s="5"/>
    </row>
    <row r="1043" ht="15.0" customHeight="1">
      <c r="A1043" s="1"/>
      <c r="B1043" s="1"/>
      <c r="C1043" s="1"/>
      <c r="D1043" s="1"/>
      <c r="E1043" s="1"/>
      <c r="F1043" s="1"/>
      <c r="G1043" s="1"/>
      <c r="H1043" s="1"/>
      <c r="I1043" s="1"/>
      <c r="J1043" s="1"/>
      <c r="K1043" s="1"/>
      <c r="L1043" s="1"/>
      <c r="M1043" s="1"/>
      <c r="N1043" s="2"/>
      <c r="O1043" s="2"/>
      <c r="T1043" s="3"/>
      <c r="W1043" s="4"/>
      <c r="X1043" s="5"/>
    </row>
    <row r="1044" ht="15.0" customHeight="1">
      <c r="A1044" s="1"/>
      <c r="B1044" s="1"/>
      <c r="C1044" s="1"/>
      <c r="D1044" s="1"/>
      <c r="E1044" s="1"/>
      <c r="F1044" s="1"/>
      <c r="G1044" s="1"/>
      <c r="H1044" s="1"/>
      <c r="I1044" s="1"/>
      <c r="J1044" s="1"/>
      <c r="K1044" s="1"/>
      <c r="L1044" s="1"/>
      <c r="M1044" s="1"/>
      <c r="N1044" s="2"/>
      <c r="O1044" s="2"/>
      <c r="T1044" s="3"/>
      <c r="W1044" s="4"/>
      <c r="X1044" s="5"/>
    </row>
    <row r="1045" ht="15.0" customHeight="1">
      <c r="A1045" s="1"/>
      <c r="B1045" s="1"/>
      <c r="C1045" s="1"/>
      <c r="D1045" s="1"/>
      <c r="E1045" s="1"/>
      <c r="F1045" s="1"/>
      <c r="G1045" s="1"/>
      <c r="H1045" s="1"/>
      <c r="I1045" s="1"/>
      <c r="J1045" s="1"/>
      <c r="K1045" s="1"/>
      <c r="L1045" s="1"/>
      <c r="M1045" s="1"/>
      <c r="N1045" s="2"/>
      <c r="O1045" s="2"/>
      <c r="T1045" s="3"/>
      <c r="W1045" s="4"/>
      <c r="X1045" s="5"/>
    </row>
    <row r="1046" ht="15.0" customHeight="1">
      <c r="A1046" s="1"/>
      <c r="B1046" s="1"/>
      <c r="C1046" s="1"/>
      <c r="D1046" s="1"/>
      <c r="E1046" s="1"/>
      <c r="F1046" s="1"/>
      <c r="G1046" s="1"/>
      <c r="H1046" s="1"/>
      <c r="I1046" s="1"/>
      <c r="J1046" s="1"/>
      <c r="K1046" s="1"/>
      <c r="L1046" s="1"/>
      <c r="M1046" s="1"/>
      <c r="N1046" s="2"/>
      <c r="O1046" s="2"/>
      <c r="T1046" s="3"/>
      <c r="W1046" s="4"/>
      <c r="X1046" s="5"/>
    </row>
    <row r="1047" ht="15.0" customHeight="1">
      <c r="A1047" s="1"/>
      <c r="B1047" s="1"/>
      <c r="C1047" s="1"/>
      <c r="D1047" s="1"/>
      <c r="E1047" s="1"/>
      <c r="F1047" s="1"/>
      <c r="G1047" s="1"/>
      <c r="H1047" s="1"/>
      <c r="I1047" s="1"/>
      <c r="J1047" s="1"/>
      <c r="K1047" s="1"/>
      <c r="L1047" s="1"/>
      <c r="M1047" s="1"/>
      <c r="N1047" s="2"/>
      <c r="O1047" s="2"/>
      <c r="T1047" s="3"/>
      <c r="W1047" s="4"/>
      <c r="X1047" s="5"/>
    </row>
    <row r="1048" ht="15.0" customHeight="1">
      <c r="A1048" s="1"/>
      <c r="B1048" s="1"/>
      <c r="C1048" s="1"/>
      <c r="D1048" s="1"/>
      <c r="E1048" s="1"/>
      <c r="F1048" s="1"/>
      <c r="G1048" s="1"/>
      <c r="H1048" s="1"/>
      <c r="I1048" s="1"/>
      <c r="J1048" s="1"/>
      <c r="K1048" s="1"/>
      <c r="L1048" s="1"/>
      <c r="M1048" s="1"/>
      <c r="N1048" s="2"/>
      <c r="O1048" s="2"/>
      <c r="T1048" s="3"/>
      <c r="W1048" s="4"/>
      <c r="X1048" s="5"/>
    </row>
    <row r="1049" ht="15.0" customHeight="1">
      <c r="A1049" s="1"/>
      <c r="B1049" s="1"/>
      <c r="C1049" s="1"/>
      <c r="D1049" s="1"/>
      <c r="E1049" s="1"/>
      <c r="F1049" s="1"/>
      <c r="G1049" s="1"/>
      <c r="H1049" s="1"/>
      <c r="I1049" s="1"/>
      <c r="J1049" s="1"/>
      <c r="K1049" s="1"/>
      <c r="L1049" s="1"/>
      <c r="M1049" s="1"/>
      <c r="N1049" s="2"/>
      <c r="O1049" s="2"/>
      <c r="T1049" s="3"/>
      <c r="W1049" s="4"/>
      <c r="X1049" s="5"/>
    </row>
    <row r="1050" ht="15.0" customHeight="1">
      <c r="A1050" s="1"/>
      <c r="B1050" s="1"/>
      <c r="C1050" s="1"/>
      <c r="D1050" s="1"/>
      <c r="E1050" s="1"/>
      <c r="F1050" s="1"/>
      <c r="G1050" s="1"/>
      <c r="H1050" s="1"/>
      <c r="I1050" s="1"/>
      <c r="J1050" s="1"/>
      <c r="K1050" s="1"/>
      <c r="L1050" s="1"/>
      <c r="M1050" s="1"/>
      <c r="N1050" s="2"/>
      <c r="O1050" s="2"/>
      <c r="T1050" s="3"/>
      <c r="W1050" s="4"/>
      <c r="X1050" s="5"/>
    </row>
    <row r="1051" ht="15.0" customHeight="1">
      <c r="A1051" s="1"/>
      <c r="B1051" s="1"/>
      <c r="C1051" s="1"/>
      <c r="D1051" s="1"/>
      <c r="E1051" s="1"/>
      <c r="F1051" s="1"/>
      <c r="G1051" s="1"/>
      <c r="H1051" s="1"/>
      <c r="I1051" s="1"/>
      <c r="J1051" s="1"/>
      <c r="K1051" s="1"/>
      <c r="L1051" s="1"/>
      <c r="M1051" s="1"/>
      <c r="N1051" s="2"/>
      <c r="O1051" s="2"/>
      <c r="T1051" s="3"/>
      <c r="W1051" s="4"/>
      <c r="X1051" s="5"/>
    </row>
    <row r="1052" ht="15.0" customHeight="1">
      <c r="A1052" s="1"/>
      <c r="B1052" s="1"/>
      <c r="C1052" s="1"/>
      <c r="D1052" s="1"/>
      <c r="E1052" s="1"/>
      <c r="F1052" s="1"/>
      <c r="G1052" s="1"/>
      <c r="H1052" s="1"/>
      <c r="I1052" s="1"/>
      <c r="J1052" s="1"/>
      <c r="K1052" s="1"/>
      <c r="L1052" s="1"/>
      <c r="M1052" s="1"/>
      <c r="N1052" s="2"/>
      <c r="O1052" s="2"/>
      <c r="T1052" s="3"/>
      <c r="W1052" s="4"/>
      <c r="X1052" s="5"/>
    </row>
    <row r="1053" ht="15.0" customHeight="1">
      <c r="A1053" s="1"/>
      <c r="B1053" s="1"/>
      <c r="C1053" s="1"/>
      <c r="D1053" s="1"/>
      <c r="E1053" s="1"/>
      <c r="F1053" s="1"/>
      <c r="G1053" s="1"/>
      <c r="H1053" s="1"/>
      <c r="I1053" s="1"/>
      <c r="J1053" s="1"/>
      <c r="K1053" s="1"/>
      <c r="L1053" s="1"/>
      <c r="M1053" s="1"/>
      <c r="N1053" s="2"/>
      <c r="O1053" s="2"/>
      <c r="T1053" s="3"/>
      <c r="W1053" s="4"/>
      <c r="X1053" s="5"/>
    </row>
    <row r="1054" ht="15.0" customHeight="1">
      <c r="A1054" s="1"/>
      <c r="B1054" s="1"/>
      <c r="C1054" s="1"/>
      <c r="D1054" s="1"/>
      <c r="E1054" s="1"/>
      <c r="F1054" s="1"/>
      <c r="G1054" s="1"/>
      <c r="H1054" s="1"/>
      <c r="I1054" s="1"/>
      <c r="J1054" s="1"/>
      <c r="K1054" s="1"/>
      <c r="L1054" s="1"/>
      <c r="M1054" s="1"/>
      <c r="N1054" s="2"/>
      <c r="O1054" s="2"/>
      <c r="T1054" s="3"/>
      <c r="W1054" s="4"/>
      <c r="X1054" s="5"/>
    </row>
    <row r="1055" ht="15.0" customHeight="1">
      <c r="A1055" s="1"/>
      <c r="B1055" s="1"/>
      <c r="C1055" s="1"/>
      <c r="D1055" s="1"/>
      <c r="E1055" s="1"/>
      <c r="F1055" s="1"/>
      <c r="G1055" s="1"/>
      <c r="H1055" s="1"/>
      <c r="I1055" s="1"/>
      <c r="J1055" s="1"/>
      <c r="K1055" s="1"/>
      <c r="L1055" s="1"/>
      <c r="M1055" s="1"/>
      <c r="N1055" s="2"/>
      <c r="O1055" s="2"/>
      <c r="T1055" s="3"/>
      <c r="W1055" s="4"/>
      <c r="X1055" s="5"/>
    </row>
    <row r="1056" ht="15.0" customHeight="1">
      <c r="A1056" s="1"/>
      <c r="B1056" s="1"/>
      <c r="C1056" s="1"/>
      <c r="D1056" s="1"/>
      <c r="E1056" s="1"/>
      <c r="F1056" s="1"/>
      <c r="G1056" s="1"/>
      <c r="H1056" s="1"/>
      <c r="I1056" s="1"/>
      <c r="J1056" s="1"/>
      <c r="K1056" s="1"/>
      <c r="L1056" s="1"/>
      <c r="M1056" s="1"/>
      <c r="N1056" s="2"/>
      <c r="O1056" s="2"/>
      <c r="T1056" s="3"/>
      <c r="W1056" s="4"/>
      <c r="X1056" s="5"/>
    </row>
    <row r="1057" ht="15.0" customHeight="1">
      <c r="A1057" s="1"/>
      <c r="B1057" s="1"/>
      <c r="C1057" s="1"/>
      <c r="D1057" s="1"/>
      <c r="E1057" s="1"/>
      <c r="F1057" s="1"/>
      <c r="G1057" s="1"/>
      <c r="H1057" s="1"/>
      <c r="I1057" s="1"/>
      <c r="J1057" s="1"/>
      <c r="K1057" s="1"/>
      <c r="L1057" s="1"/>
      <c r="M1057" s="1"/>
      <c r="N1057" s="2"/>
      <c r="O1057" s="2"/>
      <c r="T1057" s="3"/>
      <c r="W1057" s="4"/>
      <c r="X1057" s="5"/>
    </row>
    <row r="1058" ht="15.0" customHeight="1">
      <c r="A1058" s="1"/>
      <c r="B1058" s="1"/>
      <c r="C1058" s="1"/>
      <c r="D1058" s="1"/>
      <c r="E1058" s="1"/>
      <c r="F1058" s="1"/>
      <c r="G1058" s="1"/>
      <c r="H1058" s="1"/>
      <c r="I1058" s="1"/>
      <c r="J1058" s="1"/>
      <c r="K1058" s="1"/>
      <c r="L1058" s="1"/>
      <c r="M1058" s="1"/>
      <c r="N1058" s="2"/>
      <c r="O1058" s="2"/>
      <c r="T1058" s="3"/>
      <c r="W1058" s="4"/>
      <c r="X1058" s="5"/>
    </row>
    <row r="1059" ht="15.0" customHeight="1">
      <c r="A1059" s="1"/>
      <c r="B1059" s="1"/>
      <c r="C1059" s="1"/>
      <c r="D1059" s="1"/>
      <c r="E1059" s="1"/>
      <c r="F1059" s="1"/>
      <c r="G1059" s="1"/>
      <c r="H1059" s="1"/>
      <c r="I1059" s="1"/>
      <c r="J1059" s="1"/>
      <c r="K1059" s="1"/>
      <c r="L1059" s="1"/>
      <c r="M1059" s="1"/>
      <c r="N1059" s="2"/>
      <c r="O1059" s="2"/>
      <c r="T1059" s="3"/>
      <c r="W1059" s="4"/>
      <c r="X1059" s="5"/>
    </row>
    <row r="1060" ht="15.0" customHeight="1">
      <c r="A1060" s="1"/>
      <c r="B1060" s="1"/>
      <c r="C1060" s="1"/>
      <c r="D1060" s="1"/>
      <c r="E1060" s="1"/>
      <c r="F1060" s="1"/>
      <c r="G1060" s="1"/>
      <c r="H1060" s="1"/>
      <c r="I1060" s="1"/>
      <c r="J1060" s="1"/>
      <c r="K1060" s="1"/>
      <c r="L1060" s="1"/>
      <c r="M1060" s="1"/>
      <c r="N1060" s="2"/>
      <c r="O1060" s="2"/>
      <c r="T1060" s="3"/>
      <c r="W1060" s="4"/>
      <c r="X1060" s="5"/>
    </row>
    <row r="1061" ht="15.0" customHeight="1">
      <c r="A1061" s="1"/>
      <c r="B1061" s="1"/>
      <c r="C1061" s="1"/>
      <c r="D1061" s="1"/>
      <c r="E1061" s="1"/>
      <c r="F1061" s="1"/>
      <c r="G1061" s="1"/>
      <c r="H1061" s="1"/>
      <c r="I1061" s="1"/>
      <c r="J1061" s="1"/>
      <c r="K1061" s="1"/>
      <c r="L1061" s="1"/>
      <c r="M1061" s="1"/>
      <c r="N1061" s="2"/>
      <c r="O1061" s="2"/>
      <c r="T1061" s="3"/>
      <c r="W1061" s="4"/>
      <c r="X1061" s="5"/>
    </row>
    <row r="1062" ht="15.0" customHeight="1">
      <c r="A1062" s="1"/>
      <c r="B1062" s="1"/>
      <c r="C1062" s="1"/>
      <c r="D1062" s="1"/>
      <c r="E1062" s="1"/>
      <c r="F1062" s="1"/>
      <c r="G1062" s="1"/>
      <c r="H1062" s="1"/>
      <c r="I1062" s="1"/>
      <c r="J1062" s="1"/>
      <c r="K1062" s="1"/>
      <c r="L1062" s="1"/>
      <c r="M1062" s="1"/>
      <c r="N1062" s="2"/>
      <c r="O1062" s="2"/>
      <c r="T1062" s="3"/>
      <c r="W1062" s="4"/>
      <c r="X1062" s="5"/>
    </row>
    <row r="1063" ht="15.0" customHeight="1">
      <c r="A1063" s="1"/>
      <c r="B1063" s="1"/>
      <c r="C1063" s="1"/>
      <c r="D1063" s="1"/>
      <c r="E1063" s="1"/>
      <c r="F1063" s="1"/>
      <c r="G1063" s="1"/>
      <c r="H1063" s="1"/>
      <c r="I1063" s="1"/>
      <c r="J1063" s="1"/>
      <c r="K1063" s="1"/>
      <c r="L1063" s="1"/>
      <c r="M1063" s="1"/>
      <c r="N1063" s="2"/>
      <c r="O1063" s="2"/>
      <c r="T1063" s="3"/>
      <c r="W1063" s="4"/>
      <c r="X1063" s="5"/>
    </row>
    <row r="1064" ht="15.0" customHeight="1">
      <c r="A1064" s="1"/>
      <c r="B1064" s="1"/>
      <c r="C1064" s="1"/>
      <c r="D1064" s="1"/>
      <c r="E1064" s="1"/>
      <c r="F1064" s="1"/>
      <c r="G1064" s="1"/>
      <c r="H1064" s="1"/>
      <c r="I1064" s="1"/>
      <c r="J1064" s="1"/>
      <c r="K1064" s="1"/>
      <c r="L1064" s="1"/>
      <c r="M1064" s="1"/>
      <c r="N1064" s="2"/>
      <c r="O1064" s="2"/>
      <c r="T1064" s="3"/>
      <c r="W1064" s="4"/>
      <c r="X1064" s="5"/>
    </row>
    <row r="1065" ht="15.0" customHeight="1">
      <c r="A1065" s="1"/>
      <c r="B1065" s="1"/>
      <c r="C1065" s="1"/>
      <c r="D1065" s="1"/>
      <c r="E1065" s="1"/>
      <c r="F1065" s="1"/>
      <c r="G1065" s="1"/>
      <c r="H1065" s="1"/>
      <c r="I1065" s="1"/>
      <c r="J1065" s="1"/>
      <c r="K1065" s="1"/>
      <c r="L1065" s="1"/>
      <c r="M1065" s="1"/>
      <c r="N1065" s="2"/>
      <c r="O1065" s="2"/>
      <c r="T1065" s="3"/>
      <c r="W1065" s="4"/>
      <c r="X1065" s="5"/>
    </row>
    <row r="1066" ht="15.0" customHeight="1">
      <c r="A1066" s="1"/>
      <c r="B1066" s="1"/>
      <c r="C1066" s="1"/>
      <c r="D1066" s="1"/>
      <c r="E1066" s="1"/>
      <c r="F1066" s="1"/>
      <c r="G1066" s="1"/>
      <c r="H1066" s="1"/>
      <c r="I1066" s="1"/>
      <c r="J1066" s="1"/>
      <c r="K1066" s="1"/>
      <c r="L1066" s="1"/>
      <c r="M1066" s="1"/>
      <c r="N1066" s="2"/>
      <c r="O1066" s="2"/>
      <c r="T1066" s="3"/>
      <c r="W1066" s="4"/>
      <c r="X1066" s="5"/>
    </row>
    <row r="1067" ht="15.0" customHeight="1">
      <c r="A1067" s="1"/>
      <c r="B1067" s="1"/>
      <c r="C1067" s="1"/>
      <c r="D1067" s="1"/>
      <c r="E1067" s="1"/>
      <c r="F1067" s="1"/>
      <c r="G1067" s="1"/>
      <c r="H1067" s="1"/>
      <c r="I1067" s="1"/>
      <c r="J1067" s="1"/>
      <c r="K1067" s="1"/>
      <c r="L1067" s="1"/>
      <c r="M1067" s="1"/>
      <c r="N1067" s="2"/>
      <c r="O1067" s="2"/>
      <c r="T1067" s="3"/>
      <c r="W1067" s="4"/>
      <c r="X1067" s="5"/>
    </row>
    <row r="1068" ht="15.0" customHeight="1">
      <c r="A1068" s="1"/>
      <c r="B1068" s="1"/>
      <c r="C1068" s="1"/>
      <c r="D1068" s="1"/>
      <c r="E1068" s="1"/>
      <c r="F1068" s="1"/>
      <c r="G1068" s="1"/>
      <c r="H1068" s="1"/>
      <c r="I1068" s="1"/>
      <c r="J1068" s="1"/>
      <c r="K1068" s="1"/>
      <c r="L1068" s="1"/>
      <c r="M1068" s="1"/>
      <c r="N1068" s="2"/>
      <c r="O1068" s="2"/>
      <c r="T1068" s="3"/>
      <c r="W1068" s="4"/>
      <c r="X1068" s="5"/>
    </row>
    <row r="1069" ht="15.0" customHeight="1">
      <c r="A1069" s="1"/>
      <c r="B1069" s="1"/>
      <c r="C1069" s="1"/>
      <c r="D1069" s="1"/>
      <c r="E1069" s="1"/>
      <c r="F1069" s="1"/>
      <c r="G1069" s="1"/>
      <c r="H1069" s="1"/>
      <c r="I1069" s="1"/>
      <c r="J1069" s="1"/>
      <c r="K1069" s="1"/>
      <c r="L1069" s="1"/>
      <c r="M1069" s="1"/>
      <c r="N1069" s="2"/>
      <c r="O1069" s="2"/>
      <c r="T1069" s="3"/>
      <c r="W1069" s="4"/>
      <c r="X1069" s="5"/>
    </row>
    <row r="1070" ht="15.0" customHeight="1">
      <c r="A1070" s="1"/>
      <c r="B1070" s="1"/>
      <c r="C1070" s="1"/>
      <c r="D1070" s="1"/>
      <c r="E1070" s="1"/>
      <c r="F1070" s="1"/>
      <c r="G1070" s="1"/>
      <c r="H1070" s="1"/>
      <c r="I1070" s="1"/>
      <c r="J1070" s="1"/>
      <c r="K1070" s="1"/>
      <c r="L1070" s="1"/>
      <c r="M1070" s="1"/>
      <c r="N1070" s="2"/>
      <c r="O1070" s="2"/>
      <c r="T1070" s="3"/>
      <c r="W1070" s="4"/>
      <c r="X1070" s="5"/>
    </row>
    <row r="1071" ht="15.0" customHeight="1">
      <c r="A1071" s="1"/>
      <c r="B1071" s="1"/>
      <c r="C1071" s="1"/>
      <c r="D1071" s="1"/>
      <c r="E1071" s="1"/>
      <c r="F1071" s="1"/>
      <c r="G1071" s="1"/>
      <c r="H1071" s="1"/>
      <c r="I1071" s="1"/>
      <c r="J1071" s="1"/>
      <c r="K1071" s="1"/>
      <c r="L1071" s="1"/>
      <c r="M1071" s="1"/>
      <c r="N1071" s="2"/>
      <c r="O1071" s="2"/>
      <c r="T1071" s="3"/>
      <c r="W1071" s="4"/>
      <c r="X1071" s="5"/>
    </row>
    <row r="1072" ht="15.0" customHeight="1">
      <c r="A1072" s="1"/>
      <c r="B1072" s="1"/>
      <c r="C1072" s="1"/>
      <c r="D1072" s="1"/>
      <c r="E1072" s="1"/>
      <c r="F1072" s="1"/>
      <c r="G1072" s="1"/>
      <c r="H1072" s="1"/>
      <c r="I1072" s="1"/>
      <c r="J1072" s="1"/>
      <c r="K1072" s="1"/>
      <c r="L1072" s="1"/>
      <c r="M1072" s="1"/>
      <c r="N1072" s="2"/>
      <c r="O1072" s="2"/>
      <c r="T1072" s="3"/>
      <c r="W1072" s="4"/>
      <c r="X1072" s="5"/>
    </row>
    <row r="1073" ht="15.0" customHeight="1">
      <c r="A1073" s="1"/>
      <c r="B1073" s="1"/>
      <c r="C1073" s="1"/>
      <c r="D1073" s="1"/>
      <c r="E1073" s="1"/>
      <c r="F1073" s="1"/>
      <c r="G1073" s="1"/>
      <c r="H1073" s="1"/>
      <c r="I1073" s="1"/>
      <c r="J1073" s="1"/>
      <c r="K1073" s="1"/>
      <c r="L1073" s="1"/>
      <c r="M1073" s="1"/>
      <c r="N1073" s="2"/>
      <c r="O1073" s="2"/>
      <c r="T1073" s="3"/>
      <c r="W1073" s="4"/>
      <c r="X1073" s="5"/>
    </row>
    <row r="1074" ht="15.0" customHeight="1">
      <c r="A1074" s="1"/>
      <c r="B1074" s="1"/>
      <c r="C1074" s="1"/>
      <c r="D1074" s="1"/>
      <c r="E1074" s="1"/>
      <c r="F1074" s="1"/>
      <c r="G1074" s="1"/>
      <c r="H1074" s="1"/>
      <c r="I1074" s="1"/>
      <c r="J1074" s="1"/>
      <c r="K1074" s="1"/>
      <c r="L1074" s="1"/>
      <c r="M1074" s="1"/>
      <c r="N1074" s="2"/>
      <c r="O1074" s="2"/>
      <c r="T1074" s="3"/>
      <c r="W1074" s="4"/>
      <c r="X1074" s="5"/>
    </row>
    <row r="1075" ht="15.0" customHeight="1">
      <c r="A1075" s="1"/>
      <c r="B1075" s="1"/>
      <c r="C1075" s="1"/>
      <c r="D1075" s="1"/>
      <c r="E1075" s="1"/>
      <c r="F1075" s="1"/>
      <c r="G1075" s="1"/>
      <c r="H1075" s="1"/>
      <c r="I1075" s="1"/>
      <c r="J1075" s="1"/>
      <c r="K1075" s="1"/>
      <c r="L1075" s="1"/>
      <c r="M1075" s="1"/>
      <c r="N1075" s="2"/>
      <c r="O1075" s="2"/>
      <c r="T1075" s="3"/>
      <c r="W1075" s="4"/>
      <c r="X1075" s="5"/>
    </row>
    <row r="1076" ht="15.0" customHeight="1">
      <c r="A1076" s="1"/>
      <c r="B1076" s="1"/>
      <c r="C1076" s="1"/>
      <c r="D1076" s="1"/>
      <c r="E1076" s="1"/>
      <c r="F1076" s="1"/>
      <c r="G1076" s="1"/>
      <c r="H1076" s="1"/>
      <c r="I1076" s="1"/>
      <c r="J1076" s="1"/>
      <c r="K1076" s="1"/>
      <c r="L1076" s="1"/>
      <c r="M1076" s="1"/>
      <c r="N1076" s="2"/>
      <c r="O1076" s="2"/>
      <c r="T1076" s="3"/>
      <c r="W1076" s="4"/>
      <c r="X1076" s="5"/>
    </row>
    <row r="1077" ht="15.0" customHeight="1">
      <c r="A1077" s="1"/>
      <c r="B1077" s="1"/>
      <c r="C1077" s="1"/>
      <c r="D1077" s="1"/>
      <c r="E1077" s="1"/>
      <c r="F1077" s="1"/>
      <c r="G1077" s="1"/>
      <c r="H1077" s="1"/>
      <c r="I1077" s="1"/>
      <c r="J1077" s="1"/>
      <c r="K1077" s="1"/>
      <c r="L1077" s="1"/>
      <c r="M1077" s="1"/>
      <c r="N1077" s="2"/>
      <c r="O1077" s="2"/>
      <c r="T1077" s="3"/>
      <c r="W1077" s="4"/>
      <c r="X1077" s="5"/>
    </row>
    <row r="1078" ht="15.0" customHeight="1">
      <c r="A1078" s="1"/>
      <c r="B1078" s="1"/>
      <c r="C1078" s="1"/>
      <c r="D1078" s="1"/>
      <c r="E1078" s="1"/>
      <c r="F1078" s="1"/>
      <c r="G1078" s="1"/>
      <c r="H1078" s="1"/>
      <c r="I1078" s="1"/>
      <c r="J1078" s="1"/>
      <c r="K1078" s="1"/>
      <c r="L1078" s="1"/>
      <c r="M1078" s="1"/>
      <c r="N1078" s="2"/>
      <c r="O1078" s="2"/>
      <c r="T1078" s="3"/>
      <c r="W1078" s="4"/>
      <c r="X1078" s="5"/>
    </row>
    <row r="1079" ht="15.0" customHeight="1">
      <c r="A1079" s="1"/>
      <c r="B1079" s="1"/>
      <c r="C1079" s="1"/>
      <c r="D1079" s="1"/>
      <c r="E1079" s="1"/>
      <c r="F1079" s="1"/>
      <c r="G1079" s="1"/>
      <c r="H1079" s="1"/>
      <c r="I1079" s="1"/>
      <c r="J1079" s="1"/>
      <c r="K1079" s="1"/>
      <c r="L1079" s="1"/>
      <c r="M1079" s="1"/>
      <c r="N1079" s="2"/>
      <c r="O1079" s="2"/>
      <c r="T1079" s="3"/>
      <c r="W1079" s="4"/>
      <c r="X1079" s="5"/>
    </row>
    <row r="1080" ht="15.0" customHeight="1">
      <c r="A1080" s="1"/>
      <c r="B1080" s="1"/>
      <c r="C1080" s="1"/>
      <c r="D1080" s="1"/>
      <c r="E1080" s="1"/>
      <c r="F1080" s="1"/>
      <c r="G1080" s="1"/>
      <c r="H1080" s="1"/>
      <c r="I1080" s="1"/>
      <c r="J1080" s="1"/>
      <c r="K1080" s="1"/>
      <c r="L1080" s="1"/>
      <c r="M1080" s="1"/>
      <c r="N1080" s="2"/>
      <c r="O1080" s="2"/>
      <c r="T1080" s="3"/>
      <c r="W1080" s="4"/>
      <c r="X1080" s="5"/>
    </row>
    <row r="1081" ht="15.0" customHeight="1">
      <c r="A1081" s="1"/>
      <c r="B1081" s="1"/>
      <c r="C1081" s="1"/>
      <c r="D1081" s="1"/>
      <c r="E1081" s="1"/>
      <c r="F1081" s="1"/>
      <c r="G1081" s="1"/>
      <c r="H1081" s="1"/>
      <c r="I1081" s="1"/>
      <c r="J1081" s="1"/>
      <c r="K1081" s="1"/>
      <c r="L1081" s="1"/>
      <c r="M1081" s="1"/>
      <c r="N1081" s="2"/>
      <c r="O1081" s="2"/>
      <c r="T1081" s="3"/>
      <c r="W1081" s="4"/>
      <c r="X1081" s="5"/>
    </row>
    <row r="1082" ht="15.0" customHeight="1">
      <c r="A1082" s="1"/>
      <c r="B1082" s="1"/>
      <c r="C1082" s="1"/>
      <c r="D1082" s="1"/>
      <c r="E1082" s="1"/>
      <c r="F1082" s="1"/>
      <c r="G1082" s="1"/>
      <c r="H1082" s="1"/>
      <c r="I1082" s="1"/>
      <c r="J1082" s="1"/>
      <c r="K1082" s="1"/>
      <c r="L1082" s="1"/>
      <c r="M1082" s="1"/>
      <c r="N1082" s="2"/>
      <c r="O1082" s="2"/>
      <c r="T1082" s="3"/>
      <c r="W1082" s="4"/>
      <c r="X1082" s="5"/>
    </row>
    <row r="1083" ht="15.0" customHeight="1">
      <c r="A1083" s="1"/>
      <c r="B1083" s="1"/>
      <c r="C1083" s="1"/>
      <c r="D1083" s="1"/>
      <c r="E1083" s="1"/>
      <c r="F1083" s="1"/>
      <c r="G1083" s="1"/>
      <c r="H1083" s="1"/>
      <c r="I1083" s="1"/>
      <c r="J1083" s="1"/>
      <c r="K1083" s="1"/>
      <c r="L1083" s="1"/>
      <c r="M1083" s="1"/>
      <c r="N1083" s="2"/>
      <c r="O1083" s="2"/>
      <c r="T1083" s="3"/>
      <c r="W1083" s="4"/>
      <c r="X1083" s="5"/>
    </row>
    <row r="1084" ht="15.0" customHeight="1">
      <c r="A1084" s="1"/>
      <c r="B1084" s="1"/>
      <c r="C1084" s="1"/>
      <c r="D1084" s="1"/>
      <c r="E1084" s="1"/>
      <c r="F1084" s="1"/>
      <c r="G1084" s="1"/>
      <c r="H1084" s="1"/>
      <c r="I1084" s="1"/>
      <c r="J1084" s="1"/>
      <c r="K1084" s="1"/>
      <c r="L1084" s="1"/>
      <c r="M1084" s="1"/>
      <c r="N1084" s="2"/>
      <c r="O1084" s="2"/>
      <c r="T1084" s="3"/>
      <c r="W1084" s="4"/>
      <c r="X1084" s="5"/>
    </row>
    <row r="1085" ht="15.0" customHeight="1">
      <c r="A1085" s="1"/>
      <c r="B1085" s="1"/>
      <c r="C1085" s="1"/>
      <c r="D1085" s="1"/>
      <c r="E1085" s="1"/>
      <c r="F1085" s="1"/>
      <c r="G1085" s="1"/>
      <c r="H1085" s="1"/>
      <c r="I1085" s="1"/>
      <c r="J1085" s="1"/>
      <c r="K1085" s="1"/>
      <c r="L1085" s="1"/>
      <c r="M1085" s="1"/>
      <c r="N1085" s="2"/>
      <c r="O1085" s="2"/>
      <c r="T1085" s="3"/>
      <c r="W1085" s="4"/>
      <c r="X1085" s="5"/>
    </row>
    <row r="1086" ht="15.0" customHeight="1">
      <c r="A1086" s="1"/>
      <c r="B1086" s="1"/>
      <c r="C1086" s="1"/>
      <c r="D1086" s="1"/>
      <c r="E1086" s="1"/>
      <c r="F1086" s="1"/>
      <c r="G1086" s="1"/>
      <c r="H1086" s="1"/>
      <c r="I1086" s="1"/>
      <c r="J1086" s="1"/>
      <c r="K1086" s="1"/>
      <c r="L1086" s="1"/>
      <c r="M1086" s="1"/>
      <c r="N1086" s="2"/>
      <c r="O1086" s="2"/>
      <c r="T1086" s="3"/>
      <c r="W1086" s="4"/>
      <c r="X1086" s="5"/>
    </row>
    <row r="1087" ht="15.0" customHeight="1">
      <c r="A1087" s="1"/>
      <c r="B1087" s="1"/>
      <c r="C1087" s="1"/>
      <c r="D1087" s="1"/>
      <c r="E1087" s="1"/>
      <c r="F1087" s="1"/>
      <c r="G1087" s="1"/>
      <c r="H1087" s="1"/>
      <c r="I1087" s="1"/>
      <c r="J1087" s="1"/>
      <c r="K1087" s="1"/>
      <c r="L1087" s="1"/>
      <c r="M1087" s="1"/>
      <c r="N1087" s="2"/>
      <c r="O1087" s="2"/>
      <c r="T1087" s="3"/>
      <c r="W1087" s="4"/>
      <c r="X1087" s="5"/>
    </row>
    <row r="1088" ht="15.0" customHeight="1">
      <c r="A1088" s="1"/>
      <c r="B1088" s="1"/>
      <c r="C1088" s="1"/>
      <c r="D1088" s="1"/>
      <c r="E1088" s="1"/>
      <c r="F1088" s="1"/>
      <c r="G1088" s="1"/>
      <c r="H1088" s="1"/>
      <c r="I1088" s="1"/>
      <c r="J1088" s="1"/>
      <c r="K1088" s="1"/>
      <c r="L1088" s="1"/>
      <c r="M1088" s="1"/>
      <c r="N1088" s="2"/>
      <c r="O1088" s="2"/>
      <c r="T1088" s="3"/>
      <c r="W1088" s="4"/>
      <c r="X1088" s="5"/>
    </row>
    <row r="1089" ht="15.0" customHeight="1">
      <c r="A1089" s="1"/>
      <c r="B1089" s="1"/>
      <c r="C1089" s="1"/>
      <c r="D1089" s="1"/>
      <c r="E1089" s="1"/>
      <c r="F1089" s="1"/>
      <c r="G1089" s="1"/>
      <c r="H1089" s="1"/>
      <c r="I1089" s="1"/>
      <c r="J1089" s="1"/>
      <c r="K1089" s="1"/>
      <c r="L1089" s="1"/>
      <c r="M1089" s="1"/>
      <c r="N1089" s="2"/>
      <c r="O1089" s="2"/>
      <c r="T1089" s="3"/>
      <c r="W1089" s="4"/>
      <c r="X1089" s="5"/>
    </row>
    <row r="1090" ht="15.0" customHeight="1">
      <c r="A1090" s="1"/>
      <c r="B1090" s="1"/>
      <c r="C1090" s="1"/>
      <c r="D1090" s="1"/>
      <c r="E1090" s="1"/>
      <c r="F1090" s="1"/>
      <c r="G1090" s="1"/>
      <c r="H1090" s="1"/>
      <c r="I1090" s="1"/>
      <c r="J1090" s="1"/>
      <c r="K1090" s="1"/>
      <c r="L1090" s="1"/>
      <c r="M1090" s="1"/>
      <c r="N1090" s="2"/>
      <c r="O1090" s="2"/>
      <c r="T1090" s="3"/>
      <c r="W1090" s="4"/>
      <c r="X1090" s="5"/>
    </row>
    <row r="1091" ht="15.0" customHeight="1">
      <c r="A1091" s="1"/>
      <c r="B1091" s="1"/>
      <c r="C1091" s="1"/>
      <c r="D1091" s="1"/>
      <c r="E1091" s="1"/>
      <c r="F1091" s="1"/>
      <c r="G1091" s="1"/>
      <c r="H1091" s="1"/>
      <c r="I1091" s="1"/>
      <c r="J1091" s="1"/>
      <c r="K1091" s="1"/>
      <c r="L1091" s="1"/>
      <c r="M1091" s="1"/>
      <c r="N1091" s="2"/>
      <c r="O1091" s="2"/>
      <c r="T1091" s="3"/>
      <c r="W1091" s="4"/>
      <c r="X1091" s="5"/>
    </row>
    <row r="1092" ht="15.0" customHeight="1">
      <c r="A1092" s="1"/>
      <c r="B1092" s="1"/>
      <c r="C1092" s="1"/>
      <c r="D1092" s="1"/>
      <c r="E1092" s="1"/>
      <c r="F1092" s="1"/>
      <c r="G1092" s="1"/>
      <c r="H1092" s="1"/>
      <c r="I1092" s="1"/>
      <c r="J1092" s="1"/>
      <c r="K1092" s="1"/>
      <c r="L1092" s="1"/>
      <c r="M1092" s="1"/>
      <c r="N1092" s="2"/>
      <c r="O1092" s="2"/>
      <c r="T1092" s="3"/>
      <c r="W1092" s="4"/>
      <c r="X1092" s="5"/>
    </row>
    <row r="1093" ht="15.0" customHeight="1">
      <c r="A1093" s="1"/>
      <c r="B1093" s="1"/>
      <c r="C1093" s="1"/>
      <c r="D1093" s="1"/>
      <c r="E1093" s="1"/>
      <c r="F1093" s="1"/>
      <c r="G1093" s="1"/>
      <c r="H1093" s="1"/>
      <c r="I1093" s="1"/>
      <c r="J1093" s="1"/>
      <c r="K1093" s="1"/>
      <c r="L1093" s="1"/>
      <c r="M1093" s="1"/>
      <c r="N1093" s="2"/>
      <c r="O1093" s="2"/>
      <c r="T1093" s="3"/>
      <c r="W1093" s="4"/>
      <c r="X1093" s="5"/>
    </row>
    <row r="1094" ht="15.0" customHeight="1">
      <c r="A1094" s="1"/>
      <c r="B1094" s="1"/>
      <c r="C1094" s="1"/>
      <c r="D1094" s="1"/>
      <c r="E1094" s="1"/>
      <c r="F1094" s="1"/>
      <c r="G1094" s="1"/>
      <c r="H1094" s="1"/>
      <c r="I1094" s="1"/>
      <c r="J1094" s="1"/>
      <c r="K1094" s="1"/>
      <c r="L1094" s="1"/>
      <c r="M1094" s="1"/>
      <c r="N1094" s="2"/>
      <c r="O1094" s="2"/>
      <c r="T1094" s="3"/>
      <c r="W1094" s="4"/>
      <c r="X1094" s="5"/>
    </row>
    <row r="1095" ht="15.0" customHeight="1">
      <c r="A1095" s="1"/>
      <c r="B1095" s="1"/>
      <c r="C1095" s="1"/>
      <c r="D1095" s="1"/>
      <c r="E1095" s="1"/>
      <c r="F1095" s="1"/>
      <c r="G1095" s="1"/>
      <c r="H1095" s="1"/>
      <c r="I1095" s="1"/>
      <c r="J1095" s="1"/>
      <c r="K1095" s="1"/>
      <c r="L1095" s="1"/>
      <c r="M1095" s="1"/>
      <c r="N1095" s="2"/>
      <c r="O1095" s="2"/>
      <c r="T1095" s="3"/>
      <c r="W1095" s="4"/>
      <c r="X1095" s="5"/>
    </row>
    <row r="1096" ht="15.0" customHeight="1">
      <c r="A1096" s="1"/>
      <c r="B1096" s="1"/>
      <c r="C1096" s="1"/>
      <c r="D1096" s="1"/>
      <c r="E1096" s="1"/>
      <c r="F1096" s="1"/>
      <c r="G1096" s="1"/>
      <c r="H1096" s="1"/>
      <c r="I1096" s="1"/>
      <c r="J1096" s="1"/>
      <c r="K1096" s="1"/>
      <c r="L1096" s="1"/>
      <c r="M1096" s="1"/>
      <c r="N1096" s="2"/>
      <c r="O1096" s="2"/>
      <c r="T1096" s="3"/>
      <c r="W1096" s="4"/>
      <c r="X1096" s="5"/>
    </row>
    <row r="1097" ht="15.0" customHeight="1">
      <c r="A1097" s="1"/>
      <c r="B1097" s="1"/>
      <c r="C1097" s="1"/>
      <c r="D1097" s="1"/>
      <c r="E1097" s="1"/>
      <c r="F1097" s="1"/>
      <c r="G1097" s="1"/>
      <c r="H1097" s="1"/>
      <c r="I1097" s="1"/>
      <c r="J1097" s="1"/>
      <c r="K1097" s="1"/>
      <c r="L1097" s="1"/>
      <c r="M1097" s="1"/>
      <c r="N1097" s="2"/>
      <c r="O1097" s="2"/>
      <c r="T1097" s="3"/>
      <c r="W1097" s="4"/>
      <c r="X1097" s="5"/>
    </row>
    <row r="1098" ht="15.0" customHeight="1">
      <c r="A1098" s="1"/>
      <c r="B1098" s="1"/>
      <c r="C1098" s="1"/>
      <c r="D1098" s="1"/>
      <c r="E1098" s="1"/>
      <c r="F1098" s="1"/>
      <c r="G1098" s="1"/>
      <c r="H1098" s="1"/>
      <c r="I1098" s="1"/>
      <c r="J1098" s="1"/>
      <c r="K1098" s="1"/>
      <c r="L1098" s="1"/>
      <c r="M1098" s="1"/>
      <c r="N1098" s="2"/>
      <c r="O1098" s="2"/>
      <c r="T1098" s="3"/>
      <c r="W1098" s="4"/>
      <c r="X1098" s="5"/>
    </row>
    <row r="1099" ht="15.0" customHeight="1">
      <c r="A1099" s="1"/>
      <c r="B1099" s="1"/>
      <c r="C1099" s="1"/>
      <c r="D1099" s="1"/>
      <c r="E1099" s="1"/>
      <c r="F1099" s="1"/>
      <c r="G1099" s="1"/>
      <c r="H1099" s="1"/>
      <c r="I1099" s="1"/>
      <c r="J1099" s="1"/>
      <c r="K1099" s="1"/>
      <c r="L1099" s="1"/>
      <c r="M1099" s="1"/>
      <c r="N1099" s="2"/>
      <c r="O1099" s="2"/>
      <c r="T1099" s="3"/>
      <c r="W1099" s="4"/>
      <c r="X1099" s="5"/>
    </row>
    <row r="1100" ht="15.0" customHeight="1">
      <c r="A1100" s="1"/>
      <c r="B1100" s="1"/>
      <c r="C1100" s="1"/>
      <c r="D1100" s="1"/>
      <c r="E1100" s="1"/>
      <c r="F1100" s="1"/>
      <c r="G1100" s="1"/>
      <c r="H1100" s="1"/>
      <c r="I1100" s="1"/>
      <c r="J1100" s="1"/>
      <c r="K1100" s="1"/>
      <c r="L1100" s="1"/>
      <c r="M1100" s="1"/>
      <c r="N1100" s="2"/>
      <c r="O1100" s="2"/>
      <c r="T1100" s="3"/>
      <c r="W1100" s="4"/>
      <c r="X1100" s="5"/>
    </row>
    <row r="1101" ht="15.0" customHeight="1">
      <c r="A1101" s="1"/>
      <c r="B1101" s="1"/>
      <c r="C1101" s="1"/>
      <c r="D1101" s="1"/>
      <c r="E1101" s="1"/>
      <c r="F1101" s="1"/>
      <c r="G1101" s="1"/>
      <c r="H1101" s="1"/>
      <c r="I1101" s="1"/>
      <c r="J1101" s="1"/>
      <c r="K1101" s="1"/>
      <c r="L1101" s="1"/>
      <c r="M1101" s="1"/>
      <c r="N1101" s="2"/>
      <c r="O1101" s="2"/>
      <c r="T1101" s="3"/>
      <c r="W1101" s="4"/>
      <c r="X1101" s="5"/>
    </row>
    <row r="1102" ht="15.0" customHeight="1">
      <c r="A1102" s="1"/>
      <c r="B1102" s="1"/>
      <c r="C1102" s="1"/>
      <c r="D1102" s="1"/>
      <c r="E1102" s="1"/>
      <c r="F1102" s="1"/>
      <c r="G1102" s="1"/>
      <c r="H1102" s="1"/>
      <c r="I1102" s="1"/>
      <c r="J1102" s="1"/>
      <c r="K1102" s="1"/>
      <c r="L1102" s="1"/>
      <c r="M1102" s="1"/>
      <c r="N1102" s="2"/>
      <c r="O1102" s="2"/>
      <c r="T1102" s="3"/>
      <c r="W1102" s="4"/>
      <c r="X1102" s="5"/>
    </row>
    <row r="1103" ht="15.0" customHeight="1">
      <c r="A1103" s="1"/>
      <c r="B1103" s="1"/>
      <c r="C1103" s="1"/>
      <c r="D1103" s="1"/>
      <c r="E1103" s="1"/>
      <c r="F1103" s="1"/>
      <c r="G1103" s="1"/>
      <c r="H1103" s="1"/>
      <c r="I1103" s="1"/>
      <c r="J1103" s="1"/>
      <c r="K1103" s="1"/>
      <c r="L1103" s="1"/>
      <c r="M1103" s="1"/>
      <c r="N1103" s="2"/>
      <c r="O1103" s="2"/>
      <c r="T1103" s="3"/>
      <c r="W1103" s="4"/>
      <c r="X1103" s="5"/>
    </row>
    <row r="1104" ht="15.0" customHeight="1">
      <c r="A1104" s="1"/>
      <c r="B1104" s="1"/>
      <c r="C1104" s="1"/>
      <c r="D1104" s="1"/>
      <c r="E1104" s="1"/>
      <c r="F1104" s="1"/>
      <c r="G1104" s="1"/>
      <c r="H1104" s="1"/>
      <c r="I1104" s="1"/>
      <c r="J1104" s="1"/>
      <c r="K1104" s="1"/>
      <c r="L1104" s="1"/>
      <c r="M1104" s="1"/>
      <c r="N1104" s="2"/>
      <c r="O1104" s="2"/>
      <c r="T1104" s="3"/>
      <c r="W1104" s="4"/>
      <c r="X1104" s="5"/>
    </row>
    <row r="1105" ht="15.0" customHeight="1">
      <c r="A1105" s="1"/>
      <c r="B1105" s="1"/>
      <c r="C1105" s="1"/>
      <c r="D1105" s="1"/>
      <c r="E1105" s="1"/>
      <c r="F1105" s="1"/>
      <c r="G1105" s="1"/>
      <c r="H1105" s="1"/>
      <c r="I1105" s="1"/>
      <c r="J1105" s="1"/>
      <c r="K1105" s="1"/>
      <c r="L1105" s="1"/>
      <c r="M1105" s="1"/>
      <c r="N1105" s="2"/>
      <c r="O1105" s="2"/>
      <c r="T1105" s="3"/>
      <c r="W1105" s="4"/>
      <c r="X1105" s="5"/>
    </row>
    <row r="1106" ht="15.0" customHeight="1">
      <c r="A1106" s="1"/>
      <c r="B1106" s="1"/>
      <c r="C1106" s="1"/>
      <c r="D1106" s="1"/>
      <c r="E1106" s="1"/>
      <c r="F1106" s="1"/>
      <c r="G1106" s="1"/>
      <c r="H1106" s="1"/>
      <c r="I1106" s="1"/>
      <c r="J1106" s="1"/>
      <c r="K1106" s="1"/>
      <c r="L1106" s="1"/>
      <c r="M1106" s="1"/>
      <c r="N1106" s="2"/>
      <c r="O1106" s="2"/>
      <c r="T1106" s="3"/>
      <c r="W1106" s="4"/>
      <c r="X1106" s="5"/>
    </row>
    <row r="1107" ht="15.0" customHeight="1">
      <c r="A1107" s="1"/>
      <c r="B1107" s="1"/>
      <c r="C1107" s="1"/>
      <c r="D1107" s="1"/>
      <c r="E1107" s="1"/>
      <c r="F1107" s="1"/>
      <c r="G1107" s="1"/>
      <c r="H1107" s="1"/>
      <c r="I1107" s="1"/>
      <c r="J1107" s="1"/>
      <c r="K1107" s="1"/>
      <c r="L1107" s="1"/>
      <c r="M1107" s="1"/>
      <c r="N1107" s="2"/>
      <c r="O1107" s="2"/>
      <c r="T1107" s="3"/>
      <c r="W1107" s="4"/>
      <c r="X1107" s="5"/>
    </row>
    <row r="1108" ht="15.0" customHeight="1">
      <c r="A1108" s="1"/>
      <c r="B1108" s="1"/>
      <c r="C1108" s="1"/>
      <c r="D1108" s="1"/>
      <c r="E1108" s="1"/>
      <c r="F1108" s="1"/>
      <c r="G1108" s="1"/>
      <c r="H1108" s="1"/>
      <c r="I1108" s="1"/>
      <c r="J1108" s="1"/>
      <c r="K1108" s="1"/>
      <c r="L1108" s="1"/>
      <c r="M1108" s="1"/>
      <c r="N1108" s="2"/>
      <c r="O1108" s="2"/>
      <c r="T1108" s="3"/>
      <c r="W1108" s="4"/>
      <c r="X1108" s="5"/>
    </row>
    <row r="1109" ht="15.0" customHeight="1">
      <c r="A1109" s="1"/>
      <c r="B1109" s="1"/>
      <c r="C1109" s="1"/>
      <c r="D1109" s="1"/>
      <c r="E1109" s="1"/>
      <c r="F1109" s="1"/>
      <c r="G1109" s="1"/>
      <c r="H1109" s="1"/>
      <c r="I1109" s="1"/>
      <c r="J1109" s="1"/>
      <c r="K1109" s="1"/>
      <c r="L1109" s="1"/>
      <c r="M1109" s="1"/>
      <c r="N1109" s="2"/>
      <c r="O1109" s="2"/>
      <c r="T1109" s="3"/>
      <c r="W1109" s="4"/>
      <c r="X1109" s="5"/>
    </row>
    <row r="1110" ht="15.0" customHeight="1">
      <c r="A1110" s="1"/>
      <c r="B1110" s="1"/>
      <c r="C1110" s="1"/>
      <c r="D1110" s="1"/>
      <c r="E1110" s="1"/>
      <c r="F1110" s="1"/>
      <c r="G1110" s="1"/>
      <c r="H1110" s="1"/>
      <c r="I1110" s="1"/>
      <c r="J1110" s="1"/>
      <c r="K1110" s="1"/>
      <c r="L1110" s="1"/>
      <c r="M1110" s="1"/>
      <c r="N1110" s="2"/>
      <c r="O1110" s="2"/>
      <c r="T1110" s="3"/>
      <c r="W1110" s="4"/>
      <c r="X1110" s="5"/>
    </row>
    <row r="1111" ht="15.0" customHeight="1">
      <c r="A1111" s="1"/>
      <c r="B1111" s="1"/>
      <c r="C1111" s="1"/>
      <c r="D1111" s="1"/>
      <c r="E1111" s="1"/>
      <c r="F1111" s="1"/>
      <c r="G1111" s="1"/>
      <c r="H1111" s="1"/>
      <c r="I1111" s="1"/>
      <c r="J1111" s="1"/>
      <c r="K1111" s="1"/>
      <c r="L1111" s="1"/>
      <c r="M1111" s="1"/>
      <c r="N1111" s="2"/>
      <c r="O1111" s="2"/>
      <c r="T1111" s="3"/>
      <c r="W1111" s="4"/>
      <c r="X1111" s="5"/>
    </row>
    <row r="1112" ht="15.0" customHeight="1">
      <c r="A1112" s="1"/>
      <c r="B1112" s="1"/>
      <c r="C1112" s="1"/>
      <c r="D1112" s="1"/>
      <c r="E1112" s="1"/>
      <c r="F1112" s="1"/>
      <c r="G1112" s="1"/>
      <c r="H1112" s="1"/>
      <c r="I1112" s="1"/>
      <c r="J1112" s="1"/>
      <c r="K1112" s="1"/>
      <c r="L1112" s="1"/>
      <c r="M1112" s="1"/>
      <c r="N1112" s="2"/>
      <c r="O1112" s="2"/>
      <c r="T1112" s="3"/>
      <c r="W1112" s="4"/>
      <c r="X1112" s="5"/>
    </row>
    <row r="1113" ht="15.0" customHeight="1">
      <c r="A1113" s="1"/>
      <c r="B1113" s="1"/>
      <c r="C1113" s="1"/>
      <c r="D1113" s="1"/>
      <c r="E1113" s="1"/>
      <c r="F1113" s="1"/>
      <c r="G1113" s="1"/>
      <c r="H1113" s="1"/>
      <c r="I1113" s="1"/>
      <c r="J1113" s="1"/>
      <c r="K1113" s="1"/>
      <c r="L1113" s="1"/>
      <c r="M1113" s="1"/>
      <c r="N1113" s="2"/>
      <c r="O1113" s="2"/>
      <c r="T1113" s="3"/>
      <c r="W1113" s="4"/>
      <c r="X1113" s="5"/>
    </row>
    <row r="1114" ht="15.0" customHeight="1">
      <c r="A1114" s="1"/>
      <c r="B1114" s="1"/>
      <c r="C1114" s="1"/>
      <c r="D1114" s="1"/>
      <c r="E1114" s="1"/>
      <c r="F1114" s="1"/>
      <c r="G1114" s="1"/>
      <c r="H1114" s="1"/>
      <c r="I1114" s="1"/>
      <c r="J1114" s="1"/>
      <c r="K1114" s="1"/>
      <c r="L1114" s="1"/>
      <c r="M1114" s="1"/>
      <c r="N1114" s="2"/>
      <c r="O1114" s="2"/>
      <c r="T1114" s="3"/>
      <c r="W1114" s="4"/>
      <c r="X1114" s="5"/>
    </row>
    <row r="1115" ht="15.0" customHeight="1">
      <c r="A1115" s="1"/>
      <c r="B1115" s="1"/>
      <c r="C1115" s="1"/>
      <c r="D1115" s="1"/>
      <c r="E1115" s="1"/>
      <c r="F1115" s="1"/>
      <c r="G1115" s="1"/>
      <c r="H1115" s="1"/>
      <c r="I1115" s="1"/>
      <c r="J1115" s="1"/>
      <c r="K1115" s="1"/>
      <c r="L1115" s="1"/>
      <c r="M1115" s="1"/>
      <c r="N1115" s="2"/>
      <c r="O1115" s="2"/>
      <c r="T1115" s="3"/>
      <c r="W1115" s="4"/>
      <c r="X1115" s="5"/>
    </row>
    <row r="1116" ht="15.0" customHeight="1">
      <c r="A1116" s="1"/>
      <c r="B1116" s="1"/>
      <c r="C1116" s="1"/>
      <c r="D1116" s="1"/>
      <c r="E1116" s="1"/>
      <c r="F1116" s="1"/>
      <c r="G1116" s="1"/>
      <c r="H1116" s="1"/>
      <c r="I1116" s="1"/>
      <c r="J1116" s="1"/>
      <c r="K1116" s="1"/>
      <c r="L1116" s="1"/>
      <c r="M1116" s="1"/>
      <c r="N1116" s="2"/>
      <c r="O1116" s="2"/>
      <c r="T1116" s="3"/>
      <c r="W1116" s="4"/>
      <c r="X1116" s="5"/>
    </row>
    <row r="1117" ht="15.0" customHeight="1">
      <c r="A1117" s="1"/>
      <c r="B1117" s="1"/>
      <c r="C1117" s="1"/>
      <c r="D1117" s="1"/>
      <c r="E1117" s="1"/>
      <c r="F1117" s="1"/>
      <c r="G1117" s="1"/>
      <c r="H1117" s="1"/>
      <c r="I1117" s="1"/>
      <c r="J1117" s="1"/>
      <c r="K1117" s="1"/>
      <c r="L1117" s="1"/>
      <c r="M1117" s="1"/>
      <c r="N1117" s="2"/>
      <c r="O1117" s="2"/>
      <c r="T1117" s="3"/>
      <c r="W1117" s="4"/>
      <c r="X1117" s="5"/>
    </row>
    <row r="1118" ht="15.0" customHeight="1">
      <c r="A1118" s="1"/>
      <c r="B1118" s="1"/>
      <c r="C1118" s="1"/>
      <c r="D1118" s="1"/>
      <c r="E1118" s="1"/>
      <c r="F1118" s="1"/>
      <c r="G1118" s="1"/>
      <c r="H1118" s="1"/>
      <c r="I1118" s="1"/>
      <c r="J1118" s="1"/>
      <c r="K1118" s="1"/>
      <c r="L1118" s="1"/>
      <c r="M1118" s="1"/>
      <c r="N1118" s="2"/>
      <c r="O1118" s="2"/>
      <c r="T1118" s="3"/>
      <c r="W1118" s="4"/>
      <c r="X1118" s="5"/>
    </row>
    <row r="1119" ht="15.0" customHeight="1">
      <c r="A1119" s="1"/>
      <c r="B1119" s="1"/>
      <c r="C1119" s="1"/>
      <c r="D1119" s="1"/>
      <c r="E1119" s="1"/>
      <c r="F1119" s="1"/>
      <c r="G1119" s="1"/>
      <c r="H1119" s="1"/>
      <c r="I1119" s="1"/>
      <c r="J1119" s="1"/>
      <c r="K1119" s="1"/>
      <c r="L1119" s="1"/>
      <c r="M1119" s="1"/>
      <c r="N1119" s="2"/>
      <c r="O1119" s="2"/>
      <c r="T1119" s="3"/>
      <c r="W1119" s="4"/>
      <c r="X1119" s="5"/>
    </row>
    <row r="1120" ht="15.0" customHeight="1">
      <c r="A1120" s="1"/>
      <c r="B1120" s="1"/>
      <c r="C1120" s="1"/>
      <c r="D1120" s="1"/>
      <c r="E1120" s="1"/>
      <c r="F1120" s="1"/>
      <c r="G1120" s="1"/>
      <c r="H1120" s="1"/>
      <c r="I1120" s="1"/>
      <c r="J1120" s="1"/>
      <c r="K1120" s="1"/>
      <c r="L1120" s="1"/>
      <c r="M1120" s="1"/>
      <c r="N1120" s="2"/>
      <c r="O1120" s="2"/>
      <c r="T1120" s="3"/>
      <c r="W1120" s="4"/>
      <c r="X1120" s="5"/>
    </row>
    <row r="1121" ht="15.0" customHeight="1">
      <c r="A1121" s="1"/>
      <c r="B1121" s="1"/>
      <c r="C1121" s="1"/>
      <c r="D1121" s="1"/>
      <c r="E1121" s="1"/>
      <c r="F1121" s="1"/>
      <c r="G1121" s="1"/>
      <c r="H1121" s="1"/>
      <c r="I1121" s="1"/>
      <c r="J1121" s="1"/>
      <c r="K1121" s="1"/>
      <c r="L1121" s="1"/>
      <c r="M1121" s="1"/>
      <c r="N1121" s="2"/>
      <c r="O1121" s="2"/>
      <c r="T1121" s="3"/>
      <c r="W1121" s="4"/>
      <c r="X1121" s="5"/>
    </row>
    <row r="1122" ht="15.0" customHeight="1">
      <c r="A1122" s="1"/>
      <c r="B1122" s="1"/>
      <c r="C1122" s="1"/>
      <c r="D1122" s="1"/>
      <c r="E1122" s="1"/>
      <c r="F1122" s="1"/>
      <c r="G1122" s="1"/>
      <c r="H1122" s="1"/>
      <c r="I1122" s="1"/>
      <c r="J1122" s="1"/>
      <c r="K1122" s="1"/>
      <c r="L1122" s="1"/>
      <c r="M1122" s="1"/>
      <c r="N1122" s="2"/>
      <c r="O1122" s="2"/>
      <c r="T1122" s="3"/>
      <c r="W1122" s="4"/>
      <c r="X1122" s="5"/>
    </row>
  </sheetData>
  <customSheetViews>
    <customSheetView guid="{6509E05F-0030-439D-B6DE-CA1B3B4B5EAD}" filter="1" showAutoFilter="1">
      <autoFilter ref="$T$35:$T$42"/>
    </customSheetView>
  </customSheetViews>
  <mergeCells count="5">
    <mergeCell ref="C10:E10"/>
    <mergeCell ref="F10:H10"/>
    <mergeCell ref="J10:T10"/>
    <mergeCell ref="J44:K44"/>
    <mergeCell ref="J45:K45"/>
  </mergeCells>
  <conditionalFormatting sqref="I12:I42">
    <cfRule type="colorScale" priority="1">
      <colorScale>
        <cfvo type="formula" val="-1"/>
        <cfvo type="formula" val="1"/>
        <color rgb="FFEB9999"/>
        <color rgb="FF94C37D"/>
      </colorScale>
    </cfRule>
  </conditionalFormatting>
  <conditionalFormatting sqref="Q12:R42">
    <cfRule type="colorScale" priority="2">
      <colorScale>
        <cfvo type="min"/>
        <cfvo type="percentile" val="50"/>
        <cfvo type="max"/>
        <color rgb="FFE67C73"/>
        <color rgb="FFFFFFFF"/>
        <color rgb="FF57BB8A"/>
      </colorScale>
    </cfRule>
  </conditionalFormatting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10.75"/>
    <col customWidth="1" min="2" max="3" width="13.38"/>
    <col customWidth="1" min="4" max="4" width="8.88"/>
    <col customWidth="1" min="5" max="5" width="11.13"/>
    <col customWidth="1" min="6" max="6" width="12.75"/>
    <col customWidth="1" min="7" max="7" width="9.0"/>
    <col customWidth="1" min="8" max="9" width="12.5"/>
    <col customWidth="1" min="10" max="10" width="11.25"/>
    <col customWidth="1" min="11" max="12" width="9.13"/>
    <col customWidth="1" min="13" max="13" width="12.13"/>
    <col customWidth="1" min="14" max="14" width="13.38"/>
    <col customWidth="1" min="15" max="15" width="13.63"/>
    <col customWidth="1" min="16" max="16" width="14.13"/>
    <col customWidth="1" min="18" max="18" width="14.63"/>
    <col customWidth="1" min="20" max="20" width="1.5"/>
    <col customWidth="1" min="21" max="21" width="13.75"/>
    <col customWidth="1" min="22" max="22" width="12.88"/>
    <col customWidth="1" min="29" max="29" width="23.25"/>
    <col customWidth="1" min="30" max="30" width="22.25"/>
    <col customWidth="1" min="31" max="31" width="16.38"/>
    <col customWidth="1" min="32" max="32" width="15.13"/>
    <col customWidth="1" min="34" max="34" width="10.13"/>
    <col customWidth="1" min="37" max="37" width="6.63"/>
    <col customWidth="1" min="38" max="38" width="3.13"/>
    <col customWidth="1" min="40" max="40" width="14.5"/>
    <col customWidth="1" min="42" max="42" width="15.5"/>
    <col customWidth="1" min="43" max="43" width="12.38"/>
    <col customWidth="1" min="47" max="47" width="15.0"/>
    <col customWidth="1" min="49" max="49" width="3.0"/>
    <col hidden="1" min="50" max="57" width="12.63"/>
  </cols>
  <sheetData>
    <row r="1" hidden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2"/>
      <c r="O1" s="2"/>
      <c r="S1" s="3"/>
      <c r="V1" s="4"/>
      <c r="W1" s="5"/>
      <c r="AD1" s="6"/>
      <c r="AE1" s="121"/>
      <c r="AF1" s="122"/>
      <c r="AG1" s="6"/>
      <c r="AH1" s="6"/>
      <c r="AM1" s="123"/>
      <c r="AN1" s="123"/>
      <c r="AO1" s="123"/>
      <c r="AP1" s="123"/>
      <c r="AQ1" s="123"/>
      <c r="AR1" s="123"/>
      <c r="AS1" s="123"/>
      <c r="AT1" s="123"/>
      <c r="AU1" s="123"/>
    </row>
    <row r="2" hidden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2"/>
      <c r="O2" s="2"/>
      <c r="S2" s="3"/>
      <c r="V2" s="4"/>
      <c r="W2" s="5"/>
      <c r="AD2" s="6"/>
      <c r="AE2" s="121"/>
      <c r="AF2" s="122"/>
      <c r="AG2" s="6"/>
      <c r="AH2" s="6"/>
      <c r="AM2" s="123"/>
      <c r="AN2" s="123"/>
      <c r="AO2" s="123"/>
      <c r="AP2" s="123"/>
      <c r="AQ2" s="123"/>
      <c r="AR2" s="123"/>
      <c r="AS2" s="123"/>
      <c r="AT2" s="123"/>
      <c r="AU2" s="123"/>
    </row>
    <row r="3" hidden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2"/>
      <c r="O3" s="2"/>
      <c r="S3" s="3"/>
      <c r="V3" s="4"/>
      <c r="W3" s="5"/>
      <c r="AD3" s="6"/>
      <c r="AE3" s="121"/>
      <c r="AF3" s="122"/>
      <c r="AG3" s="6"/>
      <c r="AH3" s="6"/>
      <c r="AM3" s="123"/>
      <c r="AN3" s="123"/>
      <c r="AO3" s="123"/>
      <c r="AP3" s="123"/>
      <c r="AQ3" s="123"/>
      <c r="AR3" s="123"/>
      <c r="AS3" s="123"/>
      <c r="AT3" s="123"/>
      <c r="AU3" s="123"/>
    </row>
    <row r="4" hidden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2"/>
      <c r="O4" s="2"/>
      <c r="S4" s="3"/>
      <c r="V4" s="4"/>
      <c r="W4" s="5"/>
      <c r="AD4" s="6"/>
      <c r="AE4" s="121"/>
      <c r="AF4" s="122"/>
      <c r="AG4" s="6"/>
      <c r="AH4" s="6"/>
      <c r="AM4" s="123"/>
      <c r="AN4" s="123"/>
      <c r="AO4" s="123"/>
      <c r="AP4" s="123"/>
      <c r="AQ4" s="123"/>
      <c r="AR4" s="123"/>
      <c r="AS4" s="123"/>
      <c r="AT4" s="123"/>
      <c r="AU4" s="123"/>
    </row>
    <row r="5" hidden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2"/>
      <c r="O5" s="2"/>
      <c r="S5" s="3"/>
      <c r="V5" s="4"/>
      <c r="W5" s="5"/>
      <c r="AD5" s="6"/>
      <c r="AE5" s="121"/>
      <c r="AF5" s="122"/>
      <c r="AG5" s="6"/>
      <c r="AH5" s="6"/>
      <c r="AM5" s="123"/>
      <c r="AN5" s="123"/>
      <c r="AO5" s="123"/>
      <c r="AP5" s="123"/>
      <c r="AQ5" s="123"/>
      <c r="AR5" s="123"/>
      <c r="AS5" s="123"/>
      <c r="AT5" s="123"/>
      <c r="AU5" s="123"/>
    </row>
    <row r="6" hidden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2"/>
      <c r="O6" s="2"/>
      <c r="S6" s="3"/>
      <c r="V6" s="4"/>
      <c r="W6" s="5"/>
      <c r="AD6" s="6"/>
      <c r="AE6" s="121"/>
      <c r="AF6" s="122"/>
      <c r="AG6" s="6"/>
      <c r="AH6" s="6"/>
      <c r="AM6" s="123"/>
      <c r="AN6" s="123"/>
      <c r="AO6" s="123"/>
      <c r="AP6" s="123"/>
      <c r="AQ6" s="123"/>
      <c r="AR6" s="123"/>
      <c r="AS6" s="123"/>
      <c r="AT6" s="123"/>
      <c r="AU6" s="123"/>
    </row>
    <row r="7" hidden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2"/>
      <c r="O7" s="2"/>
      <c r="S7" s="3"/>
      <c r="V7" s="4"/>
      <c r="W7" s="5"/>
      <c r="AD7" s="6"/>
      <c r="AE7" s="121"/>
      <c r="AF7" s="122"/>
      <c r="AG7" s="6"/>
      <c r="AH7" s="6"/>
    </row>
    <row r="8" hidden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7"/>
      <c r="O8" s="7"/>
      <c r="S8" s="3"/>
      <c r="V8" s="4"/>
      <c r="W8" s="5"/>
      <c r="AD8" s="6"/>
      <c r="AE8" s="121"/>
      <c r="AF8" s="122"/>
      <c r="AG8" s="6"/>
      <c r="AH8" s="6"/>
    </row>
    <row r="9" ht="17.25" customHeight="1">
      <c r="A9" s="8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10"/>
      <c r="V9" s="10"/>
      <c r="W9" s="10"/>
      <c r="X9" s="10"/>
      <c r="Y9" s="10"/>
      <c r="Z9" s="10"/>
      <c r="AA9" s="10"/>
      <c r="AB9" s="10"/>
      <c r="AC9" s="10"/>
      <c r="AD9" s="10"/>
      <c r="AE9" s="9"/>
      <c r="AF9" s="9"/>
      <c r="AG9" s="9"/>
      <c r="AH9" s="9"/>
      <c r="AI9" s="9"/>
      <c r="AJ9" s="9"/>
      <c r="AK9" s="9"/>
      <c r="AL9" s="9"/>
      <c r="AM9" s="124"/>
      <c r="AN9" s="124"/>
      <c r="AO9" s="124"/>
      <c r="AP9" s="124"/>
      <c r="AQ9" s="124"/>
      <c r="AR9" s="124"/>
      <c r="AS9" s="124"/>
      <c r="AT9" s="124"/>
      <c r="AU9" s="124"/>
      <c r="AV9" s="124"/>
      <c r="AX9" s="125"/>
      <c r="AY9" s="125"/>
      <c r="AZ9" s="125"/>
      <c r="BA9" s="125"/>
      <c r="BB9" s="125"/>
      <c r="BC9" s="125"/>
      <c r="BD9" s="125"/>
      <c r="BE9" s="125"/>
    </row>
    <row r="10" ht="24.75" customHeight="1">
      <c r="A10" s="8"/>
      <c r="B10" s="11"/>
      <c r="C10" s="12" t="s">
        <v>0</v>
      </c>
      <c r="D10" s="13"/>
      <c r="E10" s="13"/>
      <c r="F10" s="14" t="s">
        <v>1</v>
      </c>
      <c r="G10" s="13"/>
      <c r="H10" s="13"/>
      <c r="I10" s="15" t="s">
        <v>2</v>
      </c>
      <c r="J10" s="16" t="s">
        <v>3</v>
      </c>
      <c r="T10" s="17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J10" s="43"/>
      <c r="AK10" s="43"/>
      <c r="AL10" s="43"/>
      <c r="AX10" s="126"/>
      <c r="AY10" s="126"/>
      <c r="AZ10" s="126"/>
      <c r="BA10" s="126"/>
      <c r="BB10" s="126"/>
      <c r="BC10" s="126"/>
      <c r="BD10" s="126"/>
      <c r="BE10" s="126"/>
    </row>
    <row r="11" ht="37.5" customHeight="1">
      <c r="A11" s="19" t="s">
        <v>4</v>
      </c>
      <c r="B11" s="19" t="s">
        <v>5</v>
      </c>
      <c r="C11" s="19" t="s">
        <v>63</v>
      </c>
      <c r="D11" s="19" t="s">
        <v>64</v>
      </c>
      <c r="E11" s="19" t="s">
        <v>8</v>
      </c>
      <c r="F11" s="19" t="s">
        <v>63</v>
      </c>
      <c r="G11" s="19" t="s">
        <v>64</v>
      </c>
      <c r="H11" s="19" t="s">
        <v>8</v>
      </c>
      <c r="I11" s="19" t="s">
        <v>11</v>
      </c>
      <c r="J11" s="19" t="s">
        <v>12</v>
      </c>
      <c r="K11" s="19" t="s">
        <v>13</v>
      </c>
      <c r="L11" s="19" t="s">
        <v>14</v>
      </c>
      <c r="M11" s="19" t="s">
        <v>15</v>
      </c>
      <c r="N11" s="20" t="s">
        <v>65</v>
      </c>
      <c r="O11" s="20" t="s">
        <v>66</v>
      </c>
      <c r="P11" s="19" t="s">
        <v>18</v>
      </c>
      <c r="Q11" s="19" t="s">
        <v>67</v>
      </c>
      <c r="R11" s="19" t="s">
        <v>68</v>
      </c>
      <c r="S11" s="127" t="s">
        <v>69</v>
      </c>
      <c r="T11" s="17"/>
      <c r="U11" s="21"/>
      <c r="V11" s="22"/>
      <c r="W11" s="22"/>
      <c r="X11" s="22"/>
      <c r="Y11" s="22"/>
      <c r="Z11" s="22"/>
      <c r="AA11" s="22"/>
      <c r="AB11" s="22"/>
      <c r="AC11" s="22"/>
      <c r="AD11" s="21"/>
      <c r="AJ11" s="43"/>
      <c r="AK11" s="43"/>
      <c r="AL11" s="43"/>
      <c r="AX11" s="128"/>
      <c r="AY11" s="128"/>
      <c r="AZ11" s="128"/>
      <c r="BA11" s="128"/>
      <c r="BB11" s="128"/>
      <c r="BC11" s="128"/>
      <c r="BD11" s="128"/>
      <c r="BE11" s="128"/>
    </row>
    <row r="12">
      <c r="A12" s="23">
        <v>45992.0</v>
      </c>
      <c r="B12" s="24">
        <f t="shared" ref="B12:B42" si="1">C12*6</f>
        <v>40756.14</v>
      </c>
      <c r="C12" s="25">
        <v>6792.69</v>
      </c>
      <c r="D12" s="26">
        <v>317.0</v>
      </c>
      <c r="E12" s="24">
        <f t="shared" ref="E12:E42" si="2">C12/D12</f>
        <v>21.42804416</v>
      </c>
      <c r="F12" s="25">
        <v>5529.34</v>
      </c>
      <c r="G12" s="26">
        <v>86.0</v>
      </c>
      <c r="H12" s="24">
        <f t="shared" ref="H12:H43" si="3">F12/G12</f>
        <v>64.29465116</v>
      </c>
      <c r="I12" s="27">
        <f t="shared" ref="I12:I42" si="4">C12-F12</f>
        <v>1263.35</v>
      </c>
      <c r="J12" s="28">
        <v>107.0</v>
      </c>
      <c r="K12" s="28">
        <v>47.0</v>
      </c>
      <c r="L12" s="28">
        <v>226.0</v>
      </c>
      <c r="M12" s="29"/>
      <c r="N12" s="29">
        <v>53201.24</v>
      </c>
      <c r="O12" s="29"/>
      <c r="P12" s="29">
        <v>48164.98</v>
      </c>
      <c r="Q12" s="29">
        <v>-5036.26</v>
      </c>
      <c r="R12" s="29">
        <v>-5083.49</v>
      </c>
      <c r="S12" s="40">
        <v>-10.46</v>
      </c>
      <c r="T12" s="31"/>
      <c r="U12" s="32"/>
      <c r="V12" s="33"/>
      <c r="W12" s="33"/>
      <c r="X12" s="33"/>
      <c r="Y12" s="33"/>
      <c r="Z12" s="34"/>
      <c r="AA12" s="35"/>
      <c r="AB12" s="36"/>
      <c r="AC12" s="37"/>
      <c r="AD12" s="37"/>
      <c r="AJ12" s="5"/>
      <c r="AK12" s="3"/>
      <c r="AL12" s="3"/>
      <c r="AX12" s="129"/>
      <c r="AY12" s="129"/>
      <c r="AZ12" s="129"/>
      <c r="BA12" s="129"/>
      <c r="BB12" s="129"/>
      <c r="BC12" s="129"/>
      <c r="BD12" s="129"/>
      <c r="BE12" s="129"/>
    </row>
    <row r="13">
      <c r="A13" s="23">
        <f t="shared" ref="A13:A42" si="5">A12+1</f>
        <v>45993</v>
      </c>
      <c r="B13" s="24">
        <f t="shared" si="1"/>
        <v>43916.4</v>
      </c>
      <c r="C13" s="25">
        <v>7319.4</v>
      </c>
      <c r="D13" s="26">
        <v>279.0</v>
      </c>
      <c r="E13" s="24">
        <f t="shared" si="2"/>
        <v>26.2344086</v>
      </c>
      <c r="F13" s="25">
        <v>8897.53</v>
      </c>
      <c r="G13" s="26">
        <v>100.0</v>
      </c>
      <c r="H13" s="24">
        <f t="shared" si="3"/>
        <v>88.9753</v>
      </c>
      <c r="I13" s="27">
        <f t="shared" si="4"/>
        <v>-1578.13</v>
      </c>
      <c r="J13" s="28">
        <v>98.0</v>
      </c>
      <c r="K13" s="28">
        <v>52.0</v>
      </c>
      <c r="L13" s="28">
        <v>240.0</v>
      </c>
      <c r="M13" s="29"/>
      <c r="N13" s="29">
        <v>62513.87</v>
      </c>
      <c r="O13" s="29"/>
      <c r="P13" s="29">
        <v>63163.32</v>
      </c>
      <c r="Q13" s="29">
        <v>649.45</v>
      </c>
      <c r="R13" s="29">
        <v>745.28</v>
      </c>
      <c r="S13" s="40">
        <v>1.03</v>
      </c>
      <c r="T13" s="31"/>
      <c r="U13" s="32"/>
      <c r="V13" s="33"/>
      <c r="W13" s="33"/>
      <c r="X13" s="33"/>
      <c r="Y13" s="33"/>
      <c r="Z13" s="34"/>
      <c r="AA13" s="35"/>
      <c r="AB13" s="36"/>
      <c r="AC13" s="37"/>
      <c r="AD13" s="37"/>
      <c r="AJ13" s="5"/>
      <c r="AK13" s="3"/>
      <c r="AL13" s="3"/>
      <c r="AX13" s="129"/>
      <c r="AY13" s="129"/>
      <c r="AZ13" s="129"/>
      <c r="BA13" s="129"/>
      <c r="BB13" s="129"/>
      <c r="BC13" s="129"/>
      <c r="BD13" s="129"/>
      <c r="BE13" s="129"/>
    </row>
    <row r="14">
      <c r="A14" s="23">
        <f t="shared" si="5"/>
        <v>45994</v>
      </c>
      <c r="B14" s="24">
        <f t="shared" si="1"/>
        <v>47063.76</v>
      </c>
      <c r="C14" s="25">
        <v>7843.96</v>
      </c>
      <c r="D14" s="26">
        <v>294.0</v>
      </c>
      <c r="E14" s="24">
        <f t="shared" si="2"/>
        <v>26.68013605</v>
      </c>
      <c r="F14" s="25">
        <v>4720.75</v>
      </c>
      <c r="G14" s="26">
        <v>89.0</v>
      </c>
      <c r="H14" s="24">
        <f t="shared" si="3"/>
        <v>53.04213483</v>
      </c>
      <c r="I14" s="27">
        <f t="shared" si="4"/>
        <v>3123.21</v>
      </c>
      <c r="J14" s="28">
        <v>103.0</v>
      </c>
      <c r="K14" s="28">
        <v>41.0</v>
      </c>
      <c r="L14" s="28">
        <v>235.0</v>
      </c>
      <c r="M14" s="29"/>
      <c r="N14" s="29">
        <v>57513.65</v>
      </c>
      <c r="O14" s="29"/>
      <c r="P14" s="29">
        <v>64089.54</v>
      </c>
      <c r="Q14" s="29">
        <v>6575.89</v>
      </c>
      <c r="R14" s="29">
        <v>6334.3</v>
      </c>
      <c r="S14" s="40">
        <v>10.26</v>
      </c>
      <c r="T14" s="31"/>
      <c r="U14" s="32"/>
      <c r="V14" s="33"/>
      <c r="W14" s="33"/>
      <c r="X14" s="33"/>
      <c r="Y14" s="33"/>
      <c r="Z14" s="34"/>
      <c r="AA14" s="35"/>
      <c r="AB14" s="36"/>
      <c r="AC14" s="37"/>
      <c r="AD14" s="37"/>
      <c r="AJ14" s="5"/>
      <c r="AK14" s="3"/>
      <c r="AL14" s="3"/>
      <c r="AX14" s="129"/>
      <c r="AY14" s="129"/>
      <c r="AZ14" s="129"/>
      <c r="BA14" s="129"/>
      <c r="BB14" s="129"/>
      <c r="BC14" s="129"/>
      <c r="BD14" s="129"/>
      <c r="BE14" s="129"/>
    </row>
    <row r="15">
      <c r="A15" s="23">
        <f t="shared" si="5"/>
        <v>45995</v>
      </c>
      <c r="B15" s="24">
        <f t="shared" si="1"/>
        <v>31916.58</v>
      </c>
      <c r="C15" s="25">
        <v>5319.43</v>
      </c>
      <c r="D15" s="26">
        <v>238.0</v>
      </c>
      <c r="E15" s="24">
        <f t="shared" si="2"/>
        <v>22.35054622</v>
      </c>
      <c r="F15" s="25">
        <v>5622.08</v>
      </c>
      <c r="G15" s="26">
        <v>101.0</v>
      </c>
      <c r="H15" s="24">
        <f t="shared" si="3"/>
        <v>55.66415842</v>
      </c>
      <c r="I15" s="27">
        <f t="shared" si="4"/>
        <v>-302.65</v>
      </c>
      <c r="J15" s="28">
        <v>85.0</v>
      </c>
      <c r="K15" s="28">
        <v>31.0</v>
      </c>
      <c r="L15" s="28">
        <v>196.0</v>
      </c>
      <c r="M15" s="29"/>
      <c r="N15" s="29">
        <v>34562.38</v>
      </c>
      <c r="O15" s="29"/>
      <c r="P15" s="29">
        <v>34413.03</v>
      </c>
      <c r="Q15" s="29">
        <v>-149.35</v>
      </c>
      <c r="R15" s="29">
        <v>-72.12</v>
      </c>
      <c r="S15" s="40">
        <v>-0.43</v>
      </c>
      <c r="T15" s="31"/>
      <c r="U15" s="32"/>
      <c r="V15" s="33"/>
      <c r="W15" s="33"/>
      <c r="X15" s="33"/>
      <c r="Y15" s="33"/>
      <c r="Z15" s="34"/>
      <c r="AA15" s="35"/>
      <c r="AB15" s="36"/>
      <c r="AC15" s="37"/>
      <c r="AD15" s="37"/>
      <c r="AJ15" s="5"/>
      <c r="AK15" s="3"/>
      <c r="AL15" s="3"/>
      <c r="AX15" s="129"/>
      <c r="AY15" s="129"/>
      <c r="AZ15" s="129"/>
      <c r="BA15" s="129"/>
      <c r="BB15" s="129"/>
      <c r="BC15" s="129"/>
      <c r="BD15" s="129"/>
      <c r="BE15" s="129"/>
    </row>
    <row r="16">
      <c r="A16" s="23">
        <f t="shared" si="5"/>
        <v>45996</v>
      </c>
      <c r="B16" s="24">
        <f t="shared" si="1"/>
        <v>37990.14</v>
      </c>
      <c r="C16" s="25">
        <v>6331.69</v>
      </c>
      <c r="D16" s="26">
        <v>287.0</v>
      </c>
      <c r="E16" s="24">
        <f t="shared" si="2"/>
        <v>22.06163763</v>
      </c>
      <c r="F16" s="25">
        <v>4496.57</v>
      </c>
      <c r="G16" s="26">
        <v>82.0</v>
      </c>
      <c r="H16" s="24">
        <f t="shared" si="3"/>
        <v>54.83621951</v>
      </c>
      <c r="I16" s="27">
        <f t="shared" si="4"/>
        <v>1835.12</v>
      </c>
      <c r="J16" s="28">
        <v>92.0</v>
      </c>
      <c r="K16" s="28">
        <v>46.0</v>
      </c>
      <c r="L16" s="28">
        <v>247.0</v>
      </c>
      <c r="M16" s="29"/>
      <c r="N16" s="29">
        <v>39278.0</v>
      </c>
      <c r="O16" s="29"/>
      <c r="P16" s="29">
        <v>45879.09</v>
      </c>
      <c r="Q16" s="29">
        <v>6601.09</v>
      </c>
      <c r="R16" s="29">
        <v>6908.98</v>
      </c>
      <c r="S16" s="40">
        <v>14.39</v>
      </c>
      <c r="T16" s="31"/>
      <c r="U16" s="32"/>
      <c r="V16" s="33"/>
      <c r="W16" s="33"/>
      <c r="X16" s="33"/>
      <c r="Y16" s="33"/>
      <c r="Z16" s="34"/>
      <c r="AA16" s="35"/>
      <c r="AB16" s="36"/>
      <c r="AC16" s="37"/>
      <c r="AD16" s="37"/>
      <c r="AJ16" s="5"/>
      <c r="AK16" s="3"/>
      <c r="AL16" s="3"/>
      <c r="AX16" s="129"/>
      <c r="AY16" s="129"/>
      <c r="AZ16" s="129"/>
      <c r="BA16" s="129"/>
      <c r="BB16" s="129"/>
      <c r="BC16" s="129"/>
      <c r="BD16" s="129"/>
      <c r="BE16" s="129"/>
    </row>
    <row r="17">
      <c r="A17" s="23">
        <f t="shared" si="5"/>
        <v>45997</v>
      </c>
      <c r="B17" s="24">
        <f t="shared" si="1"/>
        <v>51438.54</v>
      </c>
      <c r="C17" s="25">
        <v>8573.09</v>
      </c>
      <c r="D17" s="26">
        <v>395.0</v>
      </c>
      <c r="E17" s="24">
        <f t="shared" si="2"/>
        <v>21.70402532</v>
      </c>
      <c r="F17" s="25">
        <v>5844.07</v>
      </c>
      <c r="G17" s="26">
        <v>117.0</v>
      </c>
      <c r="H17" s="24">
        <f t="shared" si="3"/>
        <v>49.94931624</v>
      </c>
      <c r="I17" s="27">
        <f t="shared" si="4"/>
        <v>2729.02</v>
      </c>
      <c r="J17" s="28">
        <v>84.0</v>
      </c>
      <c r="K17" s="28">
        <v>41.0</v>
      </c>
      <c r="L17" s="28">
        <v>269.0</v>
      </c>
      <c r="M17" s="29"/>
      <c r="N17" s="29">
        <v>71313.79</v>
      </c>
      <c r="O17" s="29"/>
      <c r="P17" s="29">
        <v>75896.56</v>
      </c>
      <c r="Q17" s="29">
        <v>4582.77</v>
      </c>
      <c r="R17" s="29">
        <v>4590.37</v>
      </c>
      <c r="S17" s="40">
        <v>6.04</v>
      </c>
      <c r="T17" s="31"/>
      <c r="U17" s="32"/>
      <c r="V17" s="33"/>
      <c r="W17" s="33"/>
      <c r="X17" s="33"/>
      <c r="Y17" s="33"/>
      <c r="Z17" s="34"/>
      <c r="AA17" s="35"/>
      <c r="AB17" s="36"/>
      <c r="AC17" s="37"/>
      <c r="AD17" s="37"/>
      <c r="AJ17" s="5"/>
      <c r="AK17" s="3"/>
      <c r="AL17" s="3"/>
      <c r="AX17" s="129"/>
      <c r="AY17" s="129"/>
      <c r="AZ17" s="129"/>
      <c r="BA17" s="129"/>
      <c r="BB17" s="129"/>
      <c r="BC17" s="129"/>
      <c r="BD17" s="129"/>
      <c r="BE17" s="129"/>
    </row>
    <row r="18">
      <c r="A18" s="23">
        <f t="shared" si="5"/>
        <v>45998</v>
      </c>
      <c r="B18" s="24">
        <f t="shared" si="1"/>
        <v>43127.76</v>
      </c>
      <c r="C18" s="25">
        <v>7187.96</v>
      </c>
      <c r="D18" s="26">
        <v>328.0</v>
      </c>
      <c r="E18" s="24">
        <f t="shared" si="2"/>
        <v>21.9145122</v>
      </c>
      <c r="F18" s="25">
        <v>4621.32</v>
      </c>
      <c r="G18" s="26">
        <v>116.0</v>
      </c>
      <c r="H18" s="24">
        <f t="shared" si="3"/>
        <v>39.83896552</v>
      </c>
      <c r="I18" s="27">
        <f t="shared" si="4"/>
        <v>2566.64</v>
      </c>
      <c r="J18" s="28">
        <v>97.0</v>
      </c>
      <c r="K18" s="28">
        <v>40.0</v>
      </c>
      <c r="L18" s="28">
        <v>228.0</v>
      </c>
      <c r="M18" s="29"/>
      <c r="N18" s="29">
        <v>60198.97</v>
      </c>
      <c r="O18" s="29"/>
      <c r="P18" s="29">
        <v>63673.17</v>
      </c>
      <c r="Q18" s="29">
        <v>3474.2</v>
      </c>
      <c r="R18" s="29">
        <v>3540.79</v>
      </c>
      <c r="S18" s="40">
        <v>5.46</v>
      </c>
      <c r="T18" s="31"/>
      <c r="U18" s="32"/>
      <c r="V18" s="33"/>
      <c r="W18" s="33"/>
      <c r="X18" s="33"/>
      <c r="Y18" s="33"/>
      <c r="Z18" s="34"/>
      <c r="AA18" s="35"/>
      <c r="AB18" s="36"/>
      <c r="AC18" s="37"/>
      <c r="AD18" s="37"/>
      <c r="AJ18" s="5"/>
      <c r="AK18" s="3"/>
      <c r="AL18" s="3"/>
      <c r="AX18" s="129"/>
      <c r="AY18" s="129"/>
      <c r="AZ18" s="129"/>
      <c r="BA18" s="129"/>
      <c r="BB18" s="129"/>
      <c r="BC18" s="129"/>
      <c r="BD18" s="129"/>
      <c r="BE18" s="129"/>
    </row>
    <row r="19">
      <c r="A19" s="23">
        <f t="shared" si="5"/>
        <v>45999</v>
      </c>
      <c r="B19" s="24">
        <f t="shared" si="1"/>
        <v>41197.92</v>
      </c>
      <c r="C19" s="25">
        <v>6866.32</v>
      </c>
      <c r="D19" s="26">
        <v>318.0</v>
      </c>
      <c r="E19" s="24">
        <f t="shared" si="2"/>
        <v>21.59220126</v>
      </c>
      <c r="F19" s="25">
        <v>4920.58</v>
      </c>
      <c r="G19" s="26">
        <v>114.0</v>
      </c>
      <c r="H19" s="24">
        <f t="shared" si="3"/>
        <v>43.16298246</v>
      </c>
      <c r="I19" s="27">
        <f t="shared" si="4"/>
        <v>1945.74</v>
      </c>
      <c r="J19" s="28">
        <v>84.0</v>
      </c>
      <c r="K19" s="28">
        <v>28.0</v>
      </c>
      <c r="L19" s="28">
        <v>204.0</v>
      </c>
      <c r="M19" s="29"/>
      <c r="N19" s="29">
        <v>61172.31</v>
      </c>
      <c r="O19" s="29"/>
      <c r="P19" s="29">
        <v>65848.11</v>
      </c>
      <c r="Q19" s="29">
        <v>4675.8</v>
      </c>
      <c r="R19" s="29">
        <v>4676.05</v>
      </c>
      <c r="S19" s="40">
        <v>7.1</v>
      </c>
      <c r="T19" s="31"/>
      <c r="U19" s="32"/>
      <c r="V19" s="33"/>
      <c r="W19" s="33"/>
      <c r="X19" s="33"/>
      <c r="Y19" s="33"/>
      <c r="Z19" s="34"/>
      <c r="AA19" s="35"/>
      <c r="AB19" s="36"/>
      <c r="AC19" s="37"/>
      <c r="AD19" s="37"/>
      <c r="AJ19" s="5"/>
      <c r="AK19" s="3"/>
      <c r="AL19" s="3"/>
      <c r="AX19" s="129"/>
      <c r="AY19" s="129"/>
      <c r="AZ19" s="129"/>
      <c r="BA19" s="129"/>
      <c r="BB19" s="129"/>
      <c r="BC19" s="129"/>
      <c r="BD19" s="129"/>
      <c r="BE19" s="129"/>
    </row>
    <row r="20">
      <c r="A20" s="23">
        <f t="shared" si="5"/>
        <v>46000</v>
      </c>
      <c r="B20" s="24">
        <f t="shared" si="1"/>
        <v>43665</v>
      </c>
      <c r="C20" s="25">
        <v>7277.5</v>
      </c>
      <c r="D20" s="26">
        <v>327.0</v>
      </c>
      <c r="E20" s="24">
        <f t="shared" si="2"/>
        <v>22.25535168</v>
      </c>
      <c r="F20" s="25">
        <v>5750.19</v>
      </c>
      <c r="G20" s="26">
        <v>118.0</v>
      </c>
      <c r="H20" s="24">
        <f t="shared" si="3"/>
        <v>48.73042373</v>
      </c>
      <c r="I20" s="27">
        <f t="shared" si="4"/>
        <v>1527.31</v>
      </c>
      <c r="J20" s="28">
        <v>107.0</v>
      </c>
      <c r="K20" s="28">
        <v>33.0</v>
      </c>
      <c r="L20" s="28">
        <v>205.0</v>
      </c>
      <c r="M20" s="29"/>
      <c r="N20" s="29">
        <v>51721.14</v>
      </c>
      <c r="O20" s="29"/>
      <c r="P20" s="29">
        <v>53084.72</v>
      </c>
      <c r="Q20" s="29">
        <v>1363.58</v>
      </c>
      <c r="R20" s="29">
        <v>1372.06</v>
      </c>
      <c r="S20" s="40">
        <v>2.57</v>
      </c>
      <c r="T20" s="31"/>
      <c r="U20" s="32"/>
      <c r="V20" s="33"/>
      <c r="W20" s="33"/>
      <c r="X20" s="33"/>
      <c r="Y20" s="33"/>
      <c r="Z20" s="34"/>
      <c r="AA20" s="35"/>
      <c r="AB20" s="36"/>
      <c r="AC20" s="37"/>
      <c r="AD20" s="37"/>
      <c r="AJ20" s="5"/>
      <c r="AK20" s="3"/>
      <c r="AL20" s="3"/>
      <c r="AX20" s="129"/>
      <c r="AY20" s="129"/>
      <c r="AZ20" s="129"/>
      <c r="BA20" s="129"/>
      <c r="BB20" s="129"/>
      <c r="BC20" s="129"/>
      <c r="BD20" s="129"/>
      <c r="BE20" s="129"/>
    </row>
    <row r="21">
      <c r="A21" s="23">
        <f t="shared" si="5"/>
        <v>46001</v>
      </c>
      <c r="B21" s="24">
        <f t="shared" si="1"/>
        <v>65058.48</v>
      </c>
      <c r="C21" s="25">
        <v>10843.08</v>
      </c>
      <c r="D21" s="26">
        <v>613.0</v>
      </c>
      <c r="E21" s="24">
        <f t="shared" si="2"/>
        <v>17.68854812</v>
      </c>
      <c r="F21" s="25">
        <v>9061.2</v>
      </c>
      <c r="G21" s="26">
        <v>354.0</v>
      </c>
      <c r="H21" s="24">
        <f t="shared" si="3"/>
        <v>25.59661017</v>
      </c>
      <c r="I21" s="27">
        <f t="shared" si="4"/>
        <v>1781.88</v>
      </c>
      <c r="J21" s="28">
        <v>327.0</v>
      </c>
      <c r="K21" s="28">
        <v>270.0</v>
      </c>
      <c r="L21" s="28">
        <v>449.0</v>
      </c>
      <c r="M21" s="29"/>
      <c r="N21" s="29">
        <v>67250.11</v>
      </c>
      <c r="O21" s="29"/>
      <c r="P21" s="29">
        <v>68784.34</v>
      </c>
      <c r="Q21" s="29">
        <v>1534.23</v>
      </c>
      <c r="R21" s="29">
        <v>1532.1</v>
      </c>
      <c r="S21" s="40">
        <v>2.23</v>
      </c>
      <c r="T21" s="31"/>
      <c r="U21" s="32"/>
      <c r="V21" s="33"/>
      <c r="W21" s="33"/>
      <c r="X21" s="33"/>
      <c r="Y21" s="33"/>
      <c r="Z21" s="34"/>
      <c r="AA21" s="35"/>
      <c r="AB21" s="36"/>
      <c r="AC21" s="37"/>
      <c r="AD21" s="37"/>
      <c r="AJ21" s="5"/>
      <c r="AK21" s="3"/>
      <c r="AL21" s="3"/>
      <c r="AX21" s="129"/>
      <c r="AY21" s="129"/>
      <c r="AZ21" s="129"/>
      <c r="BA21" s="129"/>
      <c r="BB21" s="129"/>
      <c r="BC21" s="129"/>
      <c r="BD21" s="129"/>
      <c r="BE21" s="129"/>
    </row>
    <row r="22">
      <c r="A22" s="23">
        <f t="shared" si="5"/>
        <v>46002</v>
      </c>
      <c r="B22" s="24">
        <f t="shared" si="1"/>
        <v>32403</v>
      </c>
      <c r="C22" s="25">
        <v>5400.5</v>
      </c>
      <c r="D22" s="26">
        <v>342.0</v>
      </c>
      <c r="E22" s="24">
        <f t="shared" si="2"/>
        <v>15.79093567</v>
      </c>
      <c r="F22" s="25">
        <v>4079.44</v>
      </c>
      <c r="G22" s="26">
        <v>150.0</v>
      </c>
      <c r="H22" s="24">
        <f t="shared" si="3"/>
        <v>27.19626667</v>
      </c>
      <c r="I22" s="27">
        <f t="shared" si="4"/>
        <v>1321.06</v>
      </c>
      <c r="J22" s="28">
        <v>117.0</v>
      </c>
      <c r="K22" s="28">
        <v>89.0</v>
      </c>
      <c r="L22" s="28">
        <v>229.0</v>
      </c>
      <c r="M22" s="29"/>
      <c r="N22" s="29">
        <v>61966.63</v>
      </c>
      <c r="O22" s="29"/>
      <c r="P22" s="29">
        <v>63009.14</v>
      </c>
      <c r="Q22" s="29">
        <v>1042.51</v>
      </c>
      <c r="R22" s="29">
        <v>1068.93</v>
      </c>
      <c r="S22" s="40">
        <v>1.65</v>
      </c>
      <c r="T22" s="31"/>
      <c r="U22" s="32"/>
      <c r="V22" s="33"/>
      <c r="W22" s="33"/>
      <c r="X22" s="33"/>
      <c r="Y22" s="33"/>
      <c r="Z22" s="34"/>
      <c r="AA22" s="35"/>
      <c r="AB22" s="36"/>
      <c r="AC22" s="37"/>
      <c r="AD22" s="37"/>
      <c r="AJ22" s="5"/>
      <c r="AK22" s="3"/>
      <c r="AL22" s="3"/>
      <c r="AX22" s="129"/>
      <c r="AY22" s="129"/>
      <c r="AZ22" s="129"/>
      <c r="BA22" s="129"/>
      <c r="BB22" s="129"/>
      <c r="BC22" s="129"/>
      <c r="BD22" s="129"/>
      <c r="BE22" s="129"/>
    </row>
    <row r="23">
      <c r="A23" s="23">
        <f t="shared" si="5"/>
        <v>46003</v>
      </c>
      <c r="B23" s="24">
        <f t="shared" si="1"/>
        <v>33351.18</v>
      </c>
      <c r="C23" s="25">
        <v>5558.53</v>
      </c>
      <c r="D23" s="26">
        <v>276.0</v>
      </c>
      <c r="E23" s="24">
        <f t="shared" si="2"/>
        <v>20.13960145</v>
      </c>
      <c r="F23" s="25">
        <v>5064.8</v>
      </c>
      <c r="G23" s="26">
        <v>82.0</v>
      </c>
      <c r="H23" s="24">
        <f t="shared" si="3"/>
        <v>61.76585366</v>
      </c>
      <c r="I23" s="27">
        <f t="shared" si="4"/>
        <v>493.73</v>
      </c>
      <c r="J23" s="28">
        <v>87.0</v>
      </c>
      <c r="K23" s="28">
        <v>33.0</v>
      </c>
      <c r="L23" s="28">
        <v>197.0</v>
      </c>
      <c r="M23" s="29"/>
      <c r="N23" s="29">
        <v>50746.21</v>
      </c>
      <c r="O23" s="29"/>
      <c r="P23" s="29">
        <v>50865.7</v>
      </c>
      <c r="Q23" s="29">
        <v>119.49</v>
      </c>
      <c r="R23" s="29">
        <v>32.93</v>
      </c>
      <c r="S23" s="40">
        <v>0.23</v>
      </c>
      <c r="T23" s="31"/>
      <c r="U23" s="32"/>
      <c r="V23" s="33"/>
      <c r="W23" s="33"/>
      <c r="X23" s="33"/>
      <c r="Y23" s="33"/>
      <c r="Z23" s="34"/>
      <c r="AA23" s="35"/>
      <c r="AB23" s="36"/>
      <c r="AC23" s="37"/>
      <c r="AD23" s="37"/>
      <c r="AJ23" s="5"/>
      <c r="AK23" s="3"/>
      <c r="AL23" s="3"/>
      <c r="AX23" s="129"/>
      <c r="AY23" s="129"/>
      <c r="AZ23" s="129"/>
      <c r="BA23" s="129"/>
      <c r="BB23" s="129"/>
      <c r="BC23" s="129"/>
      <c r="BD23" s="129"/>
      <c r="BE23" s="129"/>
    </row>
    <row r="24">
      <c r="A24" s="23">
        <f t="shared" si="5"/>
        <v>46004</v>
      </c>
      <c r="B24" s="24">
        <f t="shared" si="1"/>
        <v>32402.28</v>
      </c>
      <c r="C24" s="25">
        <v>5400.38</v>
      </c>
      <c r="D24" s="26">
        <v>265.0</v>
      </c>
      <c r="E24" s="24">
        <f t="shared" si="2"/>
        <v>20.37879245</v>
      </c>
      <c r="F24" s="25">
        <v>2529.0</v>
      </c>
      <c r="G24" s="26">
        <v>74.0</v>
      </c>
      <c r="H24" s="24">
        <f t="shared" si="3"/>
        <v>34.17567568</v>
      </c>
      <c r="I24" s="27">
        <f t="shared" si="4"/>
        <v>2871.38</v>
      </c>
      <c r="J24" s="28">
        <v>101.0</v>
      </c>
      <c r="K24" s="28">
        <v>33.0</v>
      </c>
      <c r="L24" s="28">
        <v>169.0</v>
      </c>
      <c r="M24" s="29"/>
      <c r="N24" s="29">
        <v>31041.14</v>
      </c>
      <c r="O24" s="29"/>
      <c r="P24" s="29">
        <v>32563.86</v>
      </c>
      <c r="Q24" s="29">
        <v>1522.72</v>
      </c>
      <c r="R24" s="29">
        <v>1530.62</v>
      </c>
      <c r="S24" s="40">
        <v>4.68</v>
      </c>
      <c r="T24" s="38"/>
      <c r="AJ24" s="5"/>
      <c r="AK24" s="3"/>
      <c r="AL24" s="3"/>
      <c r="AW24" s="39"/>
      <c r="AX24" s="129"/>
      <c r="AY24" s="129"/>
      <c r="AZ24" s="129"/>
      <c r="BA24" s="129"/>
      <c r="BB24" s="129"/>
      <c r="BC24" s="129"/>
      <c r="BD24" s="129"/>
      <c r="BE24" s="129"/>
    </row>
    <row r="25" ht="16.5" customHeight="1">
      <c r="A25" s="23">
        <f t="shared" si="5"/>
        <v>46005</v>
      </c>
      <c r="B25" s="24">
        <f t="shared" si="1"/>
        <v>19523.16</v>
      </c>
      <c r="C25" s="130">
        <v>3253.86</v>
      </c>
      <c r="D25" s="131">
        <v>214.0</v>
      </c>
      <c r="E25" s="24">
        <f t="shared" si="2"/>
        <v>15.20495327</v>
      </c>
      <c r="F25" s="130">
        <v>4116.48</v>
      </c>
      <c r="G25" s="131">
        <v>73.0</v>
      </c>
      <c r="H25" s="24">
        <f t="shared" si="3"/>
        <v>56.39013699</v>
      </c>
      <c r="I25" s="27">
        <f t="shared" si="4"/>
        <v>-862.62</v>
      </c>
      <c r="J25" s="40">
        <v>100.0</v>
      </c>
      <c r="K25" s="40">
        <v>29.0</v>
      </c>
      <c r="L25" s="40">
        <v>160.0</v>
      </c>
      <c r="M25" s="41"/>
      <c r="N25" s="41">
        <v>33961.6</v>
      </c>
      <c r="O25" s="41"/>
      <c r="P25" s="29">
        <v>34043.81</v>
      </c>
      <c r="Q25" s="29">
        <v>82.21</v>
      </c>
      <c r="R25" s="29">
        <v>100.96</v>
      </c>
      <c r="S25" s="40">
        <v>0.24</v>
      </c>
      <c r="T25" s="38"/>
      <c r="W25" s="42"/>
      <c r="X25" s="42"/>
      <c r="Y25" s="42"/>
      <c r="Z25" s="42"/>
      <c r="AA25" s="42"/>
      <c r="AB25" s="42"/>
      <c r="AC25" s="42"/>
      <c r="AD25" s="42"/>
      <c r="AJ25" s="5"/>
      <c r="AK25" s="3"/>
      <c r="AL25" s="3"/>
      <c r="AW25" s="42"/>
      <c r="AX25" s="132"/>
      <c r="AY25" s="132"/>
      <c r="AZ25" s="132"/>
      <c r="BA25" s="132"/>
      <c r="BB25" s="132"/>
      <c r="BC25" s="132"/>
      <c r="BD25" s="132"/>
      <c r="BE25" s="132"/>
    </row>
    <row r="26">
      <c r="A26" s="23">
        <f t="shared" si="5"/>
        <v>46006</v>
      </c>
      <c r="B26" s="24">
        <f t="shared" si="1"/>
        <v>31001.1</v>
      </c>
      <c r="C26" s="25">
        <v>5166.85</v>
      </c>
      <c r="D26" s="26">
        <v>328.0</v>
      </c>
      <c r="E26" s="24">
        <f t="shared" si="2"/>
        <v>15.75259146</v>
      </c>
      <c r="F26" s="25">
        <v>4613.29</v>
      </c>
      <c r="G26" s="131">
        <v>75.0</v>
      </c>
      <c r="H26" s="24">
        <f t="shared" si="3"/>
        <v>61.51053333</v>
      </c>
      <c r="I26" s="27">
        <f t="shared" si="4"/>
        <v>553.56</v>
      </c>
      <c r="J26" s="28">
        <v>105.0</v>
      </c>
      <c r="K26" s="28">
        <v>34.0</v>
      </c>
      <c r="L26" s="28">
        <v>181.0</v>
      </c>
      <c r="M26" s="29"/>
      <c r="N26" s="29">
        <v>50456.67</v>
      </c>
      <c r="O26" s="29"/>
      <c r="P26" s="29">
        <v>50985.68</v>
      </c>
      <c r="Q26" s="29">
        <v>529.01</v>
      </c>
      <c r="R26" s="29">
        <v>595.24</v>
      </c>
      <c r="S26" s="40">
        <v>1.04</v>
      </c>
      <c r="T26" s="38"/>
      <c r="AJ26" s="5"/>
      <c r="AK26" s="3"/>
      <c r="AL26" s="3"/>
      <c r="AX26" s="132"/>
      <c r="AY26" s="132"/>
      <c r="AZ26" s="132"/>
      <c r="BA26" s="132"/>
      <c r="BB26" s="132"/>
      <c r="BC26" s="132"/>
      <c r="BD26" s="132"/>
      <c r="BE26" s="132"/>
    </row>
    <row r="27">
      <c r="A27" s="23">
        <f t="shared" si="5"/>
        <v>46007</v>
      </c>
      <c r="B27" s="24">
        <f t="shared" si="1"/>
        <v>20093.16</v>
      </c>
      <c r="C27" s="25">
        <v>3348.86</v>
      </c>
      <c r="D27" s="26">
        <v>206.0</v>
      </c>
      <c r="E27" s="24">
        <f t="shared" si="2"/>
        <v>16.25660194</v>
      </c>
      <c r="F27" s="25">
        <v>3388.38</v>
      </c>
      <c r="G27" s="26">
        <v>67.0</v>
      </c>
      <c r="H27" s="24">
        <f t="shared" si="3"/>
        <v>50.57283582</v>
      </c>
      <c r="I27" s="27">
        <f t="shared" si="4"/>
        <v>-39.52</v>
      </c>
      <c r="J27" s="28">
        <v>103.0</v>
      </c>
      <c r="K27" s="28">
        <v>47.0</v>
      </c>
      <c r="L27" s="28">
        <v>183.0</v>
      </c>
      <c r="M27" s="29"/>
      <c r="N27" s="29">
        <v>58072.97</v>
      </c>
      <c r="O27" s="29"/>
      <c r="P27" s="29">
        <v>56928.96</v>
      </c>
      <c r="Q27" s="29">
        <v>-1144.01</v>
      </c>
      <c r="R27" s="29">
        <v>-1158.34</v>
      </c>
      <c r="S27" s="40">
        <v>-2.01</v>
      </c>
      <c r="T27" s="38"/>
      <c r="U27" s="43"/>
      <c r="V27" s="43"/>
      <c r="W27" s="5"/>
      <c r="X27" s="44"/>
      <c r="Y27" s="5"/>
      <c r="AJ27" s="5"/>
      <c r="AK27" s="3"/>
      <c r="AL27" s="3"/>
      <c r="AX27" s="132"/>
      <c r="AY27" s="132"/>
      <c r="AZ27" s="132"/>
      <c r="BA27" s="132"/>
      <c r="BB27" s="132"/>
      <c r="BC27" s="132"/>
      <c r="BD27" s="132"/>
      <c r="BE27" s="132"/>
    </row>
    <row r="28">
      <c r="A28" s="23">
        <f t="shared" si="5"/>
        <v>46008</v>
      </c>
      <c r="B28" s="24">
        <f t="shared" si="1"/>
        <v>23650.68</v>
      </c>
      <c r="C28" s="25">
        <v>3941.78</v>
      </c>
      <c r="D28" s="26">
        <v>230.0</v>
      </c>
      <c r="E28" s="24">
        <f t="shared" si="2"/>
        <v>17.13817391</v>
      </c>
      <c r="F28" s="25">
        <v>3971.46</v>
      </c>
      <c r="G28" s="26">
        <v>70.0</v>
      </c>
      <c r="H28" s="24">
        <f t="shared" si="3"/>
        <v>56.73514286</v>
      </c>
      <c r="I28" s="27">
        <f t="shared" si="4"/>
        <v>-29.68</v>
      </c>
      <c r="J28" s="28">
        <v>48.0</v>
      </c>
      <c r="K28" s="28">
        <v>28.0</v>
      </c>
      <c r="L28" s="28">
        <v>160.0</v>
      </c>
      <c r="M28" s="29"/>
      <c r="N28" s="29">
        <v>55056.71</v>
      </c>
      <c r="O28" s="29"/>
      <c r="P28" s="29">
        <v>57316.31</v>
      </c>
      <c r="Q28" s="29">
        <v>2259.6</v>
      </c>
      <c r="R28" s="29">
        <v>2308.47</v>
      </c>
      <c r="S28" s="40">
        <v>3.94</v>
      </c>
      <c r="T28" s="38"/>
      <c r="U28" s="43"/>
      <c r="V28" s="43"/>
      <c r="W28" s="5"/>
      <c r="X28" s="44"/>
      <c r="Y28" s="5"/>
      <c r="AJ28" s="5"/>
      <c r="AK28" s="3"/>
      <c r="AL28" s="3"/>
      <c r="AX28" s="132"/>
      <c r="AY28" s="132"/>
      <c r="AZ28" s="132"/>
      <c r="BA28" s="132"/>
      <c r="BB28" s="132"/>
      <c r="BC28" s="132"/>
      <c r="BD28" s="132"/>
      <c r="BE28" s="132"/>
    </row>
    <row r="29">
      <c r="A29" s="23">
        <f t="shared" si="5"/>
        <v>46009</v>
      </c>
      <c r="B29" s="24">
        <f t="shared" si="1"/>
        <v>30509.76</v>
      </c>
      <c r="C29" s="25">
        <v>5084.96</v>
      </c>
      <c r="D29" s="26">
        <v>266.0</v>
      </c>
      <c r="E29" s="24">
        <f t="shared" si="2"/>
        <v>19.11639098</v>
      </c>
      <c r="F29" s="25">
        <v>3551.18</v>
      </c>
      <c r="G29" s="26">
        <v>73.0</v>
      </c>
      <c r="H29" s="24">
        <f t="shared" si="3"/>
        <v>48.64630137</v>
      </c>
      <c r="I29" s="27">
        <f t="shared" si="4"/>
        <v>1533.78</v>
      </c>
      <c r="J29" s="28">
        <v>47.0</v>
      </c>
      <c r="K29" s="28">
        <v>22.0</v>
      </c>
      <c r="L29" s="28">
        <v>171.0</v>
      </c>
      <c r="M29" s="29"/>
      <c r="N29" s="29">
        <v>49385.55</v>
      </c>
      <c r="O29" s="29"/>
      <c r="P29" s="29">
        <v>48190.25</v>
      </c>
      <c r="Q29" s="29">
        <v>-1195.3</v>
      </c>
      <c r="R29" s="29">
        <v>-1158.49</v>
      </c>
      <c r="S29" s="40">
        <v>-2.48</v>
      </c>
      <c r="T29" s="38"/>
      <c r="U29" s="43"/>
      <c r="V29" s="43"/>
      <c r="W29" s="5"/>
      <c r="X29" s="44"/>
      <c r="Y29" s="5"/>
      <c r="Z29" s="5"/>
      <c r="AA29" s="5"/>
      <c r="AB29" s="3"/>
      <c r="AD29" s="43"/>
      <c r="AE29" s="44"/>
      <c r="AF29" s="5"/>
      <c r="AG29" s="44"/>
      <c r="AH29" s="5"/>
      <c r="AI29" s="5"/>
      <c r="AJ29" s="5"/>
      <c r="AK29" s="3"/>
      <c r="AL29" s="3"/>
      <c r="AX29" s="132"/>
      <c r="AY29" s="132"/>
      <c r="AZ29" s="132"/>
      <c r="BA29" s="132"/>
      <c r="BB29" s="132"/>
      <c r="BC29" s="132"/>
      <c r="BD29" s="132"/>
      <c r="BE29" s="132"/>
    </row>
    <row r="30">
      <c r="A30" s="23">
        <f t="shared" si="5"/>
        <v>46010</v>
      </c>
      <c r="B30" s="24">
        <f t="shared" si="1"/>
        <v>41950.86</v>
      </c>
      <c r="C30" s="25">
        <v>6991.81</v>
      </c>
      <c r="D30" s="26">
        <v>315.0</v>
      </c>
      <c r="E30" s="24">
        <f t="shared" si="2"/>
        <v>22.19622222</v>
      </c>
      <c r="F30" s="25">
        <v>6094.47</v>
      </c>
      <c r="G30" s="26">
        <v>107.0</v>
      </c>
      <c r="H30" s="24">
        <f t="shared" si="3"/>
        <v>56.95766355</v>
      </c>
      <c r="I30" s="27">
        <f t="shared" si="4"/>
        <v>897.34</v>
      </c>
      <c r="J30" s="28">
        <v>70.0</v>
      </c>
      <c r="K30" s="28">
        <v>28.0</v>
      </c>
      <c r="L30" s="28">
        <v>206.0</v>
      </c>
      <c r="M30" s="29"/>
      <c r="N30" s="29">
        <v>71404.94</v>
      </c>
      <c r="O30" s="29"/>
      <c r="P30" s="29">
        <v>72389.03</v>
      </c>
      <c r="Q30" s="29">
        <v>984.09</v>
      </c>
      <c r="R30" s="29">
        <v>982.05</v>
      </c>
      <c r="S30" s="40">
        <v>1.36</v>
      </c>
      <c r="T30" s="38"/>
      <c r="U30" s="43"/>
      <c r="V30" s="43"/>
      <c r="W30" s="5"/>
      <c r="X30" s="44"/>
      <c r="Y30" s="5"/>
      <c r="Z30" s="5"/>
      <c r="AA30" s="5"/>
      <c r="AB30" s="3"/>
      <c r="AD30" s="43"/>
      <c r="AE30" s="44"/>
      <c r="AF30" s="5"/>
      <c r="AG30" s="44"/>
      <c r="AH30" s="5"/>
      <c r="AI30" s="5"/>
      <c r="AJ30" s="5"/>
      <c r="AK30" s="3"/>
      <c r="AL30" s="3"/>
      <c r="AX30" s="132"/>
      <c r="AY30" s="132"/>
      <c r="AZ30" s="132"/>
      <c r="BA30" s="132"/>
      <c r="BB30" s="132"/>
      <c r="BC30" s="132"/>
      <c r="BD30" s="132"/>
      <c r="BE30" s="132"/>
    </row>
    <row r="31">
      <c r="A31" s="23">
        <f t="shared" si="5"/>
        <v>46011</v>
      </c>
      <c r="B31" s="24">
        <f t="shared" si="1"/>
        <v>43523.28</v>
      </c>
      <c r="C31" s="25">
        <v>7253.88</v>
      </c>
      <c r="D31" s="131">
        <v>343.0</v>
      </c>
      <c r="E31" s="24">
        <f t="shared" si="2"/>
        <v>21.14833819</v>
      </c>
      <c r="F31" s="130">
        <v>5054.0</v>
      </c>
      <c r="G31" s="131">
        <v>104.0</v>
      </c>
      <c r="H31" s="24">
        <f t="shared" si="3"/>
        <v>48.59615385</v>
      </c>
      <c r="I31" s="27">
        <f t="shared" si="4"/>
        <v>2199.88</v>
      </c>
      <c r="J31" s="40">
        <v>472.0</v>
      </c>
      <c r="K31" s="40">
        <v>27.0</v>
      </c>
      <c r="L31" s="40">
        <v>204.0</v>
      </c>
      <c r="M31" s="41"/>
      <c r="N31" s="41">
        <v>62307.73</v>
      </c>
      <c r="O31" s="29"/>
      <c r="P31" s="29">
        <v>58813.72</v>
      </c>
      <c r="Q31" s="29">
        <v>-3494.01</v>
      </c>
      <c r="R31" s="29">
        <v>-3455.35</v>
      </c>
      <c r="S31" s="40">
        <v>-5.94</v>
      </c>
      <c r="T31" s="38"/>
      <c r="U31" s="43"/>
      <c r="V31" s="43"/>
      <c r="W31" s="5"/>
      <c r="X31" s="44"/>
      <c r="Y31" s="5"/>
      <c r="Z31" s="5"/>
      <c r="AA31" s="5"/>
      <c r="AB31" s="3"/>
      <c r="AD31" s="43"/>
      <c r="AE31" s="44"/>
      <c r="AF31" s="5"/>
      <c r="AG31" s="44"/>
      <c r="AH31" s="5"/>
      <c r="AI31" s="5"/>
      <c r="AJ31" s="5"/>
      <c r="AK31" s="3"/>
      <c r="AL31" s="3"/>
      <c r="AX31" s="132"/>
      <c r="AY31" s="132"/>
      <c r="AZ31" s="132"/>
      <c r="BA31" s="132"/>
      <c r="BB31" s="132"/>
      <c r="BC31" s="132"/>
      <c r="BD31" s="132"/>
      <c r="BE31" s="132"/>
    </row>
    <row r="32">
      <c r="A32" s="23">
        <f t="shared" si="5"/>
        <v>46012</v>
      </c>
      <c r="B32" s="24">
        <f t="shared" si="1"/>
        <v>45164.34</v>
      </c>
      <c r="C32" s="130">
        <v>7527.39</v>
      </c>
      <c r="D32" s="131">
        <v>330.0</v>
      </c>
      <c r="E32" s="24">
        <f t="shared" si="2"/>
        <v>22.81027273</v>
      </c>
      <c r="F32" s="130">
        <v>4766.01</v>
      </c>
      <c r="G32" s="131">
        <v>119.0</v>
      </c>
      <c r="H32" s="24">
        <f t="shared" si="3"/>
        <v>40.0505042</v>
      </c>
      <c r="I32" s="27">
        <f t="shared" si="4"/>
        <v>2761.38</v>
      </c>
      <c r="J32" s="40">
        <v>55.0</v>
      </c>
      <c r="K32" s="40">
        <v>19.0</v>
      </c>
      <c r="L32" s="40">
        <v>174.0</v>
      </c>
      <c r="M32" s="41"/>
      <c r="N32" s="41">
        <v>48839.81</v>
      </c>
      <c r="O32" s="29"/>
      <c r="P32" s="29">
        <v>52724.17</v>
      </c>
      <c r="Q32" s="29">
        <v>3884.36</v>
      </c>
      <c r="R32" s="29">
        <v>3907.69</v>
      </c>
      <c r="S32" s="40">
        <v>7.37</v>
      </c>
      <c r="T32" s="38"/>
      <c r="U32" s="43"/>
      <c r="V32" s="43"/>
      <c r="W32" s="5"/>
      <c r="X32" s="44"/>
      <c r="Y32" s="5"/>
      <c r="Z32" s="5"/>
      <c r="AA32" s="5"/>
      <c r="AB32" s="3"/>
      <c r="AD32" s="43"/>
      <c r="AE32" s="44"/>
      <c r="AF32" s="5"/>
      <c r="AG32" s="44"/>
      <c r="AH32" s="5"/>
      <c r="AI32" s="5"/>
      <c r="AJ32" s="5"/>
      <c r="AK32" s="3"/>
      <c r="AL32" s="3"/>
      <c r="AX32" s="132"/>
      <c r="AY32" s="132"/>
      <c r="AZ32" s="132"/>
      <c r="BA32" s="132"/>
      <c r="BB32" s="132"/>
      <c r="BC32" s="132"/>
      <c r="BD32" s="132"/>
      <c r="BE32" s="132"/>
    </row>
    <row r="33">
      <c r="A33" s="23">
        <f t="shared" si="5"/>
        <v>46013</v>
      </c>
      <c r="B33" s="24">
        <f t="shared" si="1"/>
        <v>39468.36</v>
      </c>
      <c r="C33" s="130">
        <v>6578.06</v>
      </c>
      <c r="D33" s="131">
        <v>365.0</v>
      </c>
      <c r="E33" s="24">
        <f t="shared" si="2"/>
        <v>18.02208219</v>
      </c>
      <c r="F33" s="130">
        <v>3777.49</v>
      </c>
      <c r="G33" s="131">
        <v>121.0</v>
      </c>
      <c r="H33" s="24">
        <f t="shared" si="3"/>
        <v>31.21892562</v>
      </c>
      <c r="I33" s="27">
        <f t="shared" si="4"/>
        <v>2800.57</v>
      </c>
      <c r="J33" s="40">
        <v>103.0</v>
      </c>
      <c r="K33" s="40">
        <v>26.0</v>
      </c>
      <c r="L33" s="40">
        <v>188.0</v>
      </c>
      <c r="M33" s="41"/>
      <c r="N33" s="41">
        <v>47844.08</v>
      </c>
      <c r="O33" s="29"/>
      <c r="P33" s="29">
        <v>49250.12</v>
      </c>
      <c r="Q33" s="29">
        <v>1406.04</v>
      </c>
      <c r="R33" s="29">
        <v>1478.31</v>
      </c>
      <c r="S33" s="40">
        <v>2.85</v>
      </c>
      <c r="T33" s="31"/>
      <c r="U33" s="43"/>
      <c r="V33" s="43"/>
      <c r="W33" s="5"/>
      <c r="X33" s="44"/>
      <c r="Y33" s="5"/>
      <c r="Z33" s="5"/>
      <c r="AA33" s="5"/>
      <c r="AB33" s="3"/>
      <c r="AD33" s="43"/>
      <c r="AE33" s="44"/>
      <c r="AF33" s="5"/>
      <c r="AG33" s="44"/>
      <c r="AH33" s="5"/>
      <c r="AI33" s="5"/>
      <c r="AJ33" s="5"/>
      <c r="AK33" s="3"/>
      <c r="AL33" s="3"/>
      <c r="AX33" s="132"/>
      <c r="AY33" s="132"/>
      <c r="AZ33" s="132"/>
      <c r="BA33" s="132"/>
      <c r="BB33" s="132"/>
      <c r="BC33" s="132"/>
      <c r="BD33" s="132"/>
      <c r="BE33" s="132"/>
    </row>
    <row r="34">
      <c r="A34" s="23">
        <f t="shared" si="5"/>
        <v>46014</v>
      </c>
      <c r="B34" s="24">
        <f t="shared" si="1"/>
        <v>41054.76</v>
      </c>
      <c r="C34" s="130">
        <v>6842.46</v>
      </c>
      <c r="D34" s="131">
        <v>486.0</v>
      </c>
      <c r="E34" s="24">
        <f t="shared" si="2"/>
        <v>14.0791358</v>
      </c>
      <c r="F34" s="130">
        <v>7263.01</v>
      </c>
      <c r="G34" s="131">
        <v>141.0</v>
      </c>
      <c r="H34" s="24">
        <f t="shared" si="3"/>
        <v>51.51070922</v>
      </c>
      <c r="I34" s="27">
        <f t="shared" si="4"/>
        <v>-420.55</v>
      </c>
      <c r="J34" s="40">
        <v>142.0</v>
      </c>
      <c r="K34" s="40">
        <v>28.0</v>
      </c>
      <c r="L34" s="40">
        <v>194.0</v>
      </c>
      <c r="M34" s="41"/>
      <c r="N34" s="41">
        <v>48605.05</v>
      </c>
      <c r="O34" s="29"/>
      <c r="P34" s="29">
        <v>51908.09</v>
      </c>
      <c r="Q34" s="29">
        <v>3303.04</v>
      </c>
      <c r="R34" s="29">
        <v>3304.45</v>
      </c>
      <c r="S34" s="40">
        <v>6.36</v>
      </c>
      <c r="T34" s="31"/>
      <c r="U34" s="43"/>
      <c r="V34" s="43"/>
      <c r="W34" s="5"/>
      <c r="X34" s="44"/>
      <c r="Y34" s="5"/>
      <c r="Z34" s="5"/>
      <c r="AA34" s="5"/>
      <c r="AB34" s="3"/>
      <c r="AD34" s="43"/>
      <c r="AE34" s="44"/>
      <c r="AF34" s="5"/>
      <c r="AG34" s="44"/>
      <c r="AH34" s="5"/>
      <c r="AI34" s="5"/>
      <c r="AJ34" s="5"/>
      <c r="AK34" s="3"/>
      <c r="AL34" s="3"/>
      <c r="AX34" s="132"/>
      <c r="AY34" s="132"/>
      <c r="AZ34" s="132"/>
      <c r="BA34" s="132"/>
      <c r="BB34" s="132"/>
      <c r="BC34" s="132"/>
      <c r="BD34" s="132"/>
      <c r="BE34" s="132"/>
    </row>
    <row r="35">
      <c r="A35" s="23">
        <f t="shared" si="5"/>
        <v>46015</v>
      </c>
      <c r="B35" s="24">
        <f t="shared" si="1"/>
        <v>51664.08</v>
      </c>
      <c r="C35" s="130">
        <v>8610.68</v>
      </c>
      <c r="D35" s="131">
        <v>729.0</v>
      </c>
      <c r="E35" s="24">
        <f t="shared" si="2"/>
        <v>11.81163237</v>
      </c>
      <c r="F35" s="130">
        <v>5883.82</v>
      </c>
      <c r="G35" s="131">
        <v>156.0</v>
      </c>
      <c r="H35" s="24">
        <f t="shared" si="3"/>
        <v>37.71679487</v>
      </c>
      <c r="I35" s="27">
        <f t="shared" si="4"/>
        <v>2726.86</v>
      </c>
      <c r="J35" s="40">
        <v>193.0</v>
      </c>
      <c r="K35" s="40">
        <v>68.0</v>
      </c>
      <c r="L35" s="40">
        <v>255.0</v>
      </c>
      <c r="M35" s="41"/>
      <c r="N35" s="41">
        <v>59379.98</v>
      </c>
      <c r="O35" s="29"/>
      <c r="P35" s="29">
        <v>60587.76</v>
      </c>
      <c r="Q35" s="29">
        <v>1207.78</v>
      </c>
      <c r="R35" s="29">
        <v>1216.75</v>
      </c>
      <c r="S35" s="40">
        <v>1.99</v>
      </c>
      <c r="T35" s="31"/>
      <c r="U35" s="43"/>
      <c r="V35" s="43"/>
      <c r="W35" s="5"/>
      <c r="X35" s="44"/>
      <c r="Y35" s="5"/>
      <c r="Z35" s="5"/>
      <c r="AA35" s="5"/>
      <c r="AB35" s="3"/>
      <c r="AD35" s="43"/>
      <c r="AE35" s="44"/>
      <c r="AF35" s="5"/>
      <c r="AG35" s="44"/>
      <c r="AH35" s="5"/>
      <c r="AI35" s="5"/>
      <c r="AJ35" s="5"/>
      <c r="AK35" s="3"/>
      <c r="AL35" s="3"/>
      <c r="AW35" s="45"/>
      <c r="AX35" s="132"/>
      <c r="AY35" s="132"/>
      <c r="AZ35" s="132"/>
      <c r="BA35" s="132"/>
      <c r="BB35" s="132"/>
      <c r="BC35" s="132"/>
      <c r="BD35" s="132"/>
      <c r="BE35" s="132"/>
    </row>
    <row r="36">
      <c r="A36" s="23">
        <f t="shared" si="5"/>
        <v>46016</v>
      </c>
      <c r="B36" s="24">
        <f t="shared" si="1"/>
        <v>35164.56</v>
      </c>
      <c r="C36" s="130">
        <v>5860.76</v>
      </c>
      <c r="D36" s="131">
        <v>407.0</v>
      </c>
      <c r="E36" s="24">
        <f t="shared" si="2"/>
        <v>14.39990172</v>
      </c>
      <c r="F36" s="130">
        <v>2477.66</v>
      </c>
      <c r="G36" s="131">
        <v>132.0</v>
      </c>
      <c r="H36" s="24">
        <f t="shared" si="3"/>
        <v>18.77015152</v>
      </c>
      <c r="I36" s="27">
        <f t="shared" si="4"/>
        <v>3383.1</v>
      </c>
      <c r="J36" s="40">
        <v>326.0</v>
      </c>
      <c r="K36" s="40">
        <v>158.0</v>
      </c>
      <c r="L36" s="40">
        <v>304.0</v>
      </c>
      <c r="M36" s="41"/>
      <c r="N36" s="41">
        <v>30491.36</v>
      </c>
      <c r="O36" s="29"/>
      <c r="P36" s="29">
        <v>34533.15</v>
      </c>
      <c r="Q36" s="29">
        <v>4041.79</v>
      </c>
      <c r="R36" s="29">
        <v>4044.09</v>
      </c>
      <c r="S36" s="40">
        <v>11.7</v>
      </c>
      <c r="T36" s="38"/>
      <c r="U36" s="43"/>
      <c r="V36" s="43"/>
      <c r="W36" s="5"/>
      <c r="X36" s="44"/>
      <c r="Y36" s="5"/>
      <c r="Z36" s="5"/>
      <c r="AA36" s="5"/>
      <c r="AB36" s="3"/>
      <c r="AD36" s="43"/>
      <c r="AE36" s="44"/>
      <c r="AF36" s="5"/>
      <c r="AG36" s="44"/>
      <c r="AH36" s="5"/>
      <c r="AI36" s="5"/>
      <c r="AJ36" s="5"/>
      <c r="AK36" s="3"/>
      <c r="AL36" s="3"/>
      <c r="AW36" s="45"/>
      <c r="AX36" s="132"/>
      <c r="AY36" s="132"/>
      <c r="AZ36" s="132"/>
      <c r="BA36" s="132"/>
      <c r="BB36" s="132"/>
      <c r="BC36" s="132"/>
      <c r="BD36" s="132"/>
      <c r="BE36" s="132"/>
    </row>
    <row r="37">
      <c r="A37" s="23">
        <f t="shared" si="5"/>
        <v>46017</v>
      </c>
      <c r="B37" s="24">
        <f t="shared" si="1"/>
        <v>38627.7</v>
      </c>
      <c r="C37" s="25">
        <v>6437.95</v>
      </c>
      <c r="D37" s="26">
        <v>379.0</v>
      </c>
      <c r="E37" s="24">
        <f t="shared" si="2"/>
        <v>16.98667546</v>
      </c>
      <c r="F37" s="25">
        <v>4920.48</v>
      </c>
      <c r="G37" s="26">
        <v>154.0</v>
      </c>
      <c r="H37" s="24">
        <f t="shared" si="3"/>
        <v>31.95116883</v>
      </c>
      <c r="I37" s="27">
        <f t="shared" si="4"/>
        <v>1517.47</v>
      </c>
      <c r="J37" s="28">
        <v>258.0</v>
      </c>
      <c r="K37" s="28">
        <v>144.0</v>
      </c>
      <c r="L37" s="28">
        <v>332.0</v>
      </c>
      <c r="M37" s="29"/>
      <c r="N37" s="29">
        <v>49111.95</v>
      </c>
      <c r="O37" s="29"/>
      <c r="P37" s="29">
        <v>49156.48</v>
      </c>
      <c r="Q37" s="29">
        <v>44.53</v>
      </c>
      <c r="R37" s="29">
        <v>28.15</v>
      </c>
      <c r="S37" s="40">
        <v>0.09</v>
      </c>
      <c r="T37" s="38"/>
      <c r="U37" s="43"/>
      <c r="V37" s="43"/>
      <c r="W37" s="5"/>
      <c r="X37" s="44"/>
      <c r="Y37" s="5"/>
      <c r="Z37" s="5"/>
      <c r="AA37" s="5"/>
      <c r="AB37" s="3"/>
      <c r="AD37" s="43"/>
      <c r="AE37" s="44"/>
      <c r="AF37" s="5"/>
      <c r="AG37" s="44"/>
      <c r="AH37" s="5"/>
      <c r="AI37" s="5"/>
      <c r="AJ37" s="5"/>
      <c r="AK37" s="3"/>
      <c r="AL37" s="3"/>
      <c r="AW37" s="46"/>
      <c r="AX37" s="132"/>
      <c r="AY37" s="132"/>
      <c r="AZ37" s="132"/>
      <c r="BA37" s="132"/>
      <c r="BB37" s="132"/>
      <c r="BC37" s="132"/>
      <c r="BD37" s="132"/>
      <c r="BE37" s="132"/>
    </row>
    <row r="38">
      <c r="A38" s="23">
        <f t="shared" si="5"/>
        <v>46018</v>
      </c>
      <c r="B38" s="24">
        <f t="shared" si="1"/>
        <v>34529.88</v>
      </c>
      <c r="C38" s="25">
        <v>5754.98</v>
      </c>
      <c r="D38" s="26">
        <v>357.0</v>
      </c>
      <c r="E38" s="24">
        <f t="shared" si="2"/>
        <v>16.12039216</v>
      </c>
      <c r="F38" s="25">
        <v>5774.76</v>
      </c>
      <c r="G38" s="26">
        <v>201.0</v>
      </c>
      <c r="H38" s="24">
        <f t="shared" si="3"/>
        <v>28.73014925</v>
      </c>
      <c r="I38" s="27">
        <f t="shared" si="4"/>
        <v>-19.78</v>
      </c>
      <c r="J38" s="28">
        <v>206.0</v>
      </c>
      <c r="K38" s="28">
        <v>177.0</v>
      </c>
      <c r="L38" s="28">
        <v>344.0</v>
      </c>
      <c r="M38" s="29"/>
      <c r="N38" s="29">
        <v>36234.29</v>
      </c>
      <c r="O38" s="29"/>
      <c r="P38" s="29">
        <v>38804.78</v>
      </c>
      <c r="Q38" s="29">
        <v>2570.49</v>
      </c>
      <c r="R38" s="29">
        <v>2586.54</v>
      </c>
      <c r="S38" s="40">
        <v>6.62</v>
      </c>
      <c r="T38" s="38"/>
      <c r="U38" s="43"/>
      <c r="V38" s="43"/>
      <c r="W38" s="5"/>
      <c r="X38" s="44"/>
      <c r="Y38" s="5"/>
      <c r="Z38" s="5"/>
      <c r="AA38" s="5"/>
      <c r="AB38" s="3"/>
      <c r="AD38" s="43"/>
      <c r="AE38" s="44"/>
      <c r="AF38" s="5"/>
      <c r="AG38" s="44"/>
      <c r="AH38" s="5"/>
      <c r="AI38" s="5"/>
      <c r="AJ38" s="5"/>
      <c r="AK38" s="3"/>
      <c r="AL38" s="3"/>
      <c r="AW38" s="45"/>
      <c r="AX38" s="132"/>
      <c r="AY38" s="132"/>
      <c r="AZ38" s="132"/>
      <c r="BA38" s="132"/>
      <c r="BB38" s="132"/>
      <c r="BC38" s="132"/>
      <c r="BD38" s="132"/>
      <c r="BE38" s="132"/>
    </row>
    <row r="39">
      <c r="A39" s="23">
        <f t="shared" si="5"/>
        <v>46019</v>
      </c>
      <c r="B39" s="24">
        <f t="shared" si="1"/>
        <v>33942.12</v>
      </c>
      <c r="C39" s="130">
        <v>5657.02</v>
      </c>
      <c r="D39" s="131">
        <v>324.0</v>
      </c>
      <c r="E39" s="24">
        <f t="shared" si="2"/>
        <v>17.45993827</v>
      </c>
      <c r="F39" s="130">
        <v>3693.37</v>
      </c>
      <c r="G39" s="131">
        <v>169.0</v>
      </c>
      <c r="H39" s="24">
        <f t="shared" si="3"/>
        <v>21.85426036</v>
      </c>
      <c r="I39" s="27">
        <f t="shared" si="4"/>
        <v>1963.65</v>
      </c>
      <c r="J39" s="40">
        <v>280.0</v>
      </c>
      <c r="K39" s="40">
        <v>157.0</v>
      </c>
      <c r="L39" s="40">
        <v>288.0</v>
      </c>
      <c r="M39" s="41"/>
      <c r="N39" s="41">
        <v>27473.74</v>
      </c>
      <c r="O39" s="29"/>
      <c r="P39" s="29">
        <v>29117.16</v>
      </c>
      <c r="Q39" s="29">
        <v>1643.42</v>
      </c>
      <c r="R39" s="29">
        <v>1655.23</v>
      </c>
      <c r="S39" s="40">
        <v>5.64</v>
      </c>
      <c r="T39" s="38"/>
      <c r="U39" s="43"/>
      <c r="V39" s="43"/>
      <c r="W39" s="5"/>
      <c r="X39" s="44"/>
      <c r="Y39" s="5"/>
      <c r="Z39" s="5"/>
      <c r="AA39" s="5"/>
      <c r="AB39" s="3"/>
      <c r="AD39" s="43"/>
      <c r="AE39" s="44"/>
      <c r="AF39" s="5"/>
      <c r="AG39" s="44"/>
      <c r="AH39" s="5"/>
      <c r="AI39" s="5"/>
      <c r="AJ39" s="5"/>
      <c r="AK39" s="3"/>
      <c r="AL39" s="3"/>
      <c r="AW39" s="45"/>
      <c r="AX39" s="132"/>
      <c r="AY39" s="132"/>
      <c r="AZ39" s="132"/>
      <c r="BA39" s="132"/>
      <c r="BB39" s="132"/>
      <c r="BC39" s="132"/>
      <c r="BD39" s="132"/>
      <c r="BE39" s="132"/>
    </row>
    <row r="40">
      <c r="A40" s="23">
        <f t="shared" si="5"/>
        <v>46020</v>
      </c>
      <c r="B40" s="24">
        <f t="shared" si="1"/>
        <v>32469.54</v>
      </c>
      <c r="C40" s="130">
        <v>5411.59</v>
      </c>
      <c r="D40" s="131">
        <v>423.0</v>
      </c>
      <c r="E40" s="24">
        <f t="shared" si="2"/>
        <v>12.79335697</v>
      </c>
      <c r="F40" s="130">
        <v>5281.13</v>
      </c>
      <c r="G40" s="131">
        <v>189.0</v>
      </c>
      <c r="H40" s="24">
        <f t="shared" si="3"/>
        <v>27.94248677</v>
      </c>
      <c r="I40" s="27">
        <f t="shared" si="4"/>
        <v>130.46</v>
      </c>
      <c r="J40" s="40">
        <v>327.0</v>
      </c>
      <c r="K40" s="40">
        <v>185.0</v>
      </c>
      <c r="L40" s="40">
        <v>322.0</v>
      </c>
      <c r="M40" s="41"/>
      <c r="N40" s="41">
        <v>32824.33</v>
      </c>
      <c r="O40" s="29"/>
      <c r="P40" s="29">
        <v>30110.49</v>
      </c>
      <c r="Q40" s="29">
        <v>-2713.84</v>
      </c>
      <c r="R40" s="29">
        <v>-2715.06</v>
      </c>
      <c r="S40" s="40">
        <v>-9.01</v>
      </c>
      <c r="T40" s="38"/>
      <c r="U40" s="43"/>
      <c r="V40" s="43"/>
      <c r="W40" s="5"/>
      <c r="X40" s="44"/>
      <c r="Y40" s="5"/>
      <c r="Z40" s="5"/>
      <c r="AA40" s="5"/>
      <c r="AB40" s="3"/>
      <c r="AD40" s="43"/>
      <c r="AE40" s="44"/>
      <c r="AF40" s="5"/>
      <c r="AG40" s="44"/>
      <c r="AH40" s="5"/>
      <c r="AI40" s="5"/>
      <c r="AJ40" s="5"/>
      <c r="AK40" s="3"/>
      <c r="AL40" s="3"/>
      <c r="AW40" s="45"/>
      <c r="AX40" s="132"/>
      <c r="AY40" s="132"/>
      <c r="AZ40" s="132"/>
      <c r="BA40" s="132"/>
      <c r="BB40" s="132"/>
      <c r="BC40" s="132"/>
      <c r="BD40" s="132"/>
      <c r="BE40" s="132"/>
    </row>
    <row r="41">
      <c r="A41" s="23">
        <f t="shared" si="5"/>
        <v>46021</v>
      </c>
      <c r="B41" s="24">
        <f t="shared" si="1"/>
        <v>46999.56</v>
      </c>
      <c r="C41" s="130">
        <v>7833.26</v>
      </c>
      <c r="D41" s="131">
        <v>433.0</v>
      </c>
      <c r="E41" s="24">
        <f t="shared" si="2"/>
        <v>18.09066975</v>
      </c>
      <c r="F41" s="130">
        <v>6065.14</v>
      </c>
      <c r="G41" s="131">
        <v>228.0</v>
      </c>
      <c r="H41" s="24">
        <f t="shared" si="3"/>
        <v>26.60149123</v>
      </c>
      <c r="I41" s="27">
        <f t="shared" si="4"/>
        <v>1768.12</v>
      </c>
      <c r="J41" s="40">
        <v>231.0</v>
      </c>
      <c r="K41" s="40">
        <v>171.0</v>
      </c>
      <c r="L41" s="40">
        <v>345.0</v>
      </c>
      <c r="M41" s="41"/>
      <c r="N41" s="41">
        <v>65534.16</v>
      </c>
      <c r="O41" s="29"/>
      <c r="P41" s="29">
        <v>65754.56</v>
      </c>
      <c r="Q41" s="29">
        <v>220.4</v>
      </c>
      <c r="R41" s="29">
        <v>235.35</v>
      </c>
      <c r="S41" s="40">
        <v>0.34</v>
      </c>
      <c r="T41" s="38"/>
      <c r="U41" s="43"/>
      <c r="V41" s="43"/>
      <c r="W41" s="5"/>
      <c r="X41" s="44"/>
      <c r="Y41" s="5"/>
      <c r="Z41" s="5"/>
      <c r="AA41" s="5"/>
      <c r="AB41" s="3"/>
      <c r="AD41" s="43"/>
      <c r="AE41" s="44"/>
      <c r="AF41" s="5"/>
      <c r="AG41" s="44"/>
      <c r="AH41" s="5"/>
      <c r="AI41" s="5"/>
      <c r="AJ41" s="5"/>
      <c r="AK41" s="3"/>
      <c r="AL41" s="3"/>
      <c r="AW41" s="45"/>
      <c r="AX41" s="132"/>
      <c r="AY41" s="132"/>
      <c r="AZ41" s="132"/>
      <c r="BA41" s="132"/>
      <c r="BB41" s="132"/>
      <c r="BC41" s="132"/>
      <c r="BD41" s="132"/>
      <c r="BE41" s="132"/>
    </row>
    <row r="42">
      <c r="A42" s="23">
        <f t="shared" si="5"/>
        <v>46022</v>
      </c>
      <c r="B42" s="24">
        <f t="shared" si="1"/>
        <v>24330.6</v>
      </c>
      <c r="C42" s="130">
        <v>4055.1</v>
      </c>
      <c r="D42" s="131">
        <v>367.0</v>
      </c>
      <c r="E42" s="24">
        <f t="shared" si="2"/>
        <v>11.0493188</v>
      </c>
      <c r="F42" s="130">
        <v>3432.25</v>
      </c>
      <c r="G42" s="131">
        <v>227.0</v>
      </c>
      <c r="H42" s="24">
        <f t="shared" si="3"/>
        <v>15.12004405</v>
      </c>
      <c r="I42" s="27">
        <f t="shared" si="4"/>
        <v>622.85</v>
      </c>
      <c r="J42" s="40">
        <v>217.0</v>
      </c>
      <c r="K42" s="40">
        <v>180.0</v>
      </c>
      <c r="L42" s="40">
        <v>325.0</v>
      </c>
      <c r="M42" s="41"/>
      <c r="N42" s="41">
        <v>34295.9</v>
      </c>
      <c r="O42" s="29"/>
      <c r="P42" s="29">
        <v>36517.05</v>
      </c>
      <c r="Q42" s="29">
        <v>2221.15</v>
      </c>
      <c r="R42" s="29">
        <v>2221.15</v>
      </c>
      <c r="S42" s="40">
        <v>6.08</v>
      </c>
      <c r="T42" s="38"/>
      <c r="U42" s="43"/>
      <c r="V42" s="43"/>
      <c r="W42" s="5"/>
      <c r="X42" s="44"/>
      <c r="Y42" s="5"/>
      <c r="Z42" s="5"/>
      <c r="AA42" s="5"/>
      <c r="AB42" s="3"/>
      <c r="AD42" s="43"/>
      <c r="AE42" s="44"/>
      <c r="AF42" s="5"/>
      <c r="AG42" s="44"/>
      <c r="AH42" s="5"/>
      <c r="AI42" s="5"/>
      <c r="AJ42" s="5"/>
      <c r="AK42" s="3"/>
      <c r="AL42" s="3"/>
      <c r="AW42" s="45"/>
      <c r="AX42" s="132"/>
      <c r="AY42" s="132"/>
      <c r="AZ42" s="132"/>
      <c r="BA42" s="132"/>
      <c r="BB42" s="132"/>
      <c r="BC42" s="132"/>
      <c r="BD42" s="132"/>
      <c r="BE42" s="132"/>
    </row>
    <row r="43" ht="33.0" customHeight="1">
      <c r="A43" s="48" t="s">
        <v>22</v>
      </c>
      <c r="B43" s="133">
        <f t="shared" ref="B43:D43" si="6">sum(B12:B42)</f>
        <v>1177954.68</v>
      </c>
      <c r="C43" s="50">
        <f t="shared" si="6"/>
        <v>196325.78</v>
      </c>
      <c r="D43" s="51">
        <f t="shared" si="6"/>
        <v>10781</v>
      </c>
      <c r="E43" s="52">
        <f>B43/D43</f>
        <v>109.2620981</v>
      </c>
      <c r="F43" s="133">
        <f>sum(F12:F42)*6</f>
        <v>931567.5</v>
      </c>
      <c r="G43" s="51">
        <f>sum(G12:G42)</f>
        <v>3989</v>
      </c>
      <c r="H43" s="54">
        <f t="shared" si="3"/>
        <v>233.5340938</v>
      </c>
      <c r="I43" s="54">
        <f>B43-F43</f>
        <v>246387.18</v>
      </c>
      <c r="J43" s="51">
        <f t="shared" ref="J43:L43" si="7">sum(J12:J42)</f>
        <v>4772</v>
      </c>
      <c r="K43" s="51">
        <f t="shared" si="7"/>
        <v>2312</v>
      </c>
      <c r="L43" s="51">
        <f t="shared" si="7"/>
        <v>7430</v>
      </c>
      <c r="M43" s="54">
        <f>SUM(M12:M42)</f>
        <v>0</v>
      </c>
      <c r="N43" s="54">
        <f>SUM(N12:N42)*6</f>
        <v>9382561.56</v>
      </c>
      <c r="O43" s="54">
        <f>SUM(O12:O42)</f>
        <v>0</v>
      </c>
      <c r="P43" s="54">
        <f t="shared" ref="P43:R43" si="8">SUM(P12:P42)*6</f>
        <v>9639402.78</v>
      </c>
      <c r="Q43" s="54">
        <f t="shared" si="8"/>
        <v>256841.22</v>
      </c>
      <c r="R43" s="54">
        <f t="shared" si="8"/>
        <v>260123.94</v>
      </c>
      <c r="S43" s="55">
        <f>Q43/P43</f>
        <v>0.0266449308</v>
      </c>
      <c r="T43" s="56"/>
      <c r="U43" s="57"/>
      <c r="V43" s="57"/>
      <c r="W43" s="58"/>
      <c r="X43" s="59"/>
      <c r="Y43" s="57"/>
      <c r="Z43" s="57"/>
      <c r="AA43" s="58"/>
      <c r="AB43" s="60"/>
      <c r="AC43" s="57"/>
      <c r="AD43" s="57"/>
      <c r="AE43" s="134"/>
      <c r="AF43" s="58"/>
      <c r="AG43" s="135"/>
      <c r="AH43" s="57"/>
      <c r="AI43" s="57"/>
      <c r="AJ43" s="57"/>
      <c r="AK43" s="60"/>
      <c r="AL43" s="57"/>
      <c r="AM43" s="136"/>
      <c r="AN43" s="136"/>
      <c r="AO43" s="136"/>
      <c r="AP43" s="136"/>
      <c r="AQ43" s="136"/>
      <c r="AR43" s="137"/>
      <c r="AS43" s="137"/>
      <c r="AT43" s="137"/>
      <c r="AX43" s="138"/>
      <c r="AY43" s="138"/>
      <c r="AZ43" s="139"/>
      <c r="BA43" s="139"/>
      <c r="BB43" s="139"/>
      <c r="BC43" s="139"/>
      <c r="BD43" s="139"/>
      <c r="BE43" s="139"/>
    </row>
    <row r="44" ht="30.0" customHeight="1">
      <c r="A44" s="8"/>
      <c r="B44" s="11"/>
      <c r="C44" s="12" t="s">
        <v>0</v>
      </c>
      <c r="D44" s="61" t="s">
        <v>23</v>
      </c>
      <c r="E44" s="61" t="s">
        <v>24</v>
      </c>
      <c r="F44" s="14" t="s">
        <v>1</v>
      </c>
      <c r="G44" s="62" t="s">
        <v>25</v>
      </c>
      <c r="H44" s="62" t="s">
        <v>26</v>
      </c>
      <c r="I44" s="8" t="s">
        <v>27</v>
      </c>
      <c r="J44" s="63" t="s">
        <v>28</v>
      </c>
      <c r="K44" s="64"/>
      <c r="L44" s="63"/>
      <c r="M44" s="63" t="s">
        <v>29</v>
      </c>
      <c r="N44" s="65" t="s">
        <v>30</v>
      </c>
      <c r="O44" s="66" t="s">
        <v>31</v>
      </c>
      <c r="P44" s="63" t="s">
        <v>32</v>
      </c>
      <c r="Q44" s="14" t="s">
        <v>33</v>
      </c>
      <c r="R44" s="14" t="s">
        <v>34</v>
      </c>
      <c r="S44" s="67" t="s">
        <v>35</v>
      </c>
      <c r="T44" s="42"/>
      <c r="U44" s="43"/>
      <c r="W44" s="5"/>
      <c r="AD44" s="32"/>
      <c r="AE44" s="33"/>
      <c r="AF44" s="33"/>
      <c r="AG44" s="33"/>
      <c r="AH44" s="33"/>
      <c r="AI44" s="34"/>
      <c r="AJ44" s="35"/>
      <c r="AK44" s="36"/>
      <c r="AL44" s="37"/>
      <c r="AM44" s="37"/>
      <c r="AN44" s="140"/>
      <c r="AO44" s="140"/>
      <c r="AP44" s="140"/>
      <c r="AQ44" s="140"/>
      <c r="AR44" s="141"/>
      <c r="AS44" s="141"/>
      <c r="AT44" s="141"/>
      <c r="AX44" s="42"/>
      <c r="AY44" s="42"/>
      <c r="AZ44" s="42"/>
      <c r="BA44" s="42"/>
      <c r="BB44" s="42"/>
      <c r="BC44" s="42"/>
      <c r="BD44" s="42"/>
      <c r="BE44" s="42"/>
    </row>
    <row r="45">
      <c r="E45" s="3"/>
      <c r="I45" s="68">
        <f>I43-Q45</f>
        <v>226649.0476</v>
      </c>
      <c r="J45" s="69">
        <f>K43/J43</f>
        <v>0.4844928751</v>
      </c>
      <c r="K45" s="64"/>
      <c r="L45" s="70"/>
      <c r="M45" s="68"/>
      <c r="N45" s="71">
        <f>J43-K43</f>
        <v>2460</v>
      </c>
      <c r="O45" s="72">
        <f>N45/J43</f>
        <v>0.5155071249</v>
      </c>
      <c r="P45" s="68">
        <f>Q43/K43</f>
        <v>111.0904931</v>
      </c>
      <c r="Q45" s="68">
        <f>(C43+F43)*0.0175</f>
        <v>19738.1324</v>
      </c>
      <c r="R45" s="68">
        <f>Q43*0.15</f>
        <v>38526.183</v>
      </c>
      <c r="S45" s="3"/>
      <c r="U45" s="43"/>
      <c r="W45" s="5"/>
      <c r="AD45" s="32"/>
      <c r="AE45" s="33"/>
      <c r="AF45" s="33"/>
      <c r="AG45" s="33"/>
      <c r="AH45" s="33"/>
      <c r="AI45" s="34"/>
      <c r="AJ45" s="35"/>
      <c r="AK45" s="36"/>
      <c r="AL45" s="37"/>
      <c r="AM45" s="37"/>
      <c r="AN45" s="140"/>
      <c r="AO45" s="140"/>
      <c r="AP45" s="140"/>
      <c r="AQ45" s="140"/>
      <c r="AR45" s="142"/>
      <c r="AS45" s="142"/>
      <c r="AT45" s="142"/>
      <c r="AU45" s="142"/>
      <c r="AW45" s="45"/>
    </row>
    <row r="46" ht="27.75" customHeight="1">
      <c r="K46" s="6"/>
      <c r="L46" s="6"/>
      <c r="M46" s="6"/>
      <c r="N46" s="7"/>
      <c r="O46" s="7"/>
      <c r="S46" s="3"/>
      <c r="V46" s="4"/>
      <c r="W46" s="5"/>
      <c r="AE46" s="44"/>
      <c r="AF46" s="5"/>
      <c r="AW46" s="45"/>
    </row>
    <row r="47" ht="27.75" customHeight="1">
      <c r="K47" s="6"/>
      <c r="L47" s="6"/>
      <c r="M47" s="6"/>
      <c r="N47" s="7"/>
      <c r="O47" s="7"/>
      <c r="S47" s="3"/>
      <c r="V47" s="4"/>
      <c r="W47" s="5"/>
      <c r="AE47" s="44"/>
      <c r="AF47" s="5"/>
      <c r="AW47" s="45"/>
    </row>
    <row r="48" ht="24.0" customHeight="1">
      <c r="K48" s="6"/>
      <c r="L48" s="6"/>
      <c r="M48" s="6"/>
      <c r="N48" s="7"/>
      <c r="O48" s="7"/>
      <c r="S48" s="3"/>
      <c r="V48" s="4"/>
      <c r="W48" s="5"/>
      <c r="AE48" s="44"/>
      <c r="AF48" s="5"/>
      <c r="AW48" s="45"/>
    </row>
    <row r="49" ht="24.75" customHeight="1">
      <c r="K49" s="6"/>
      <c r="L49" s="6"/>
      <c r="M49" s="6"/>
      <c r="N49" s="7"/>
      <c r="O49" s="7"/>
      <c r="S49" s="3"/>
      <c r="V49" s="4"/>
      <c r="W49" s="5"/>
      <c r="AE49" s="44"/>
      <c r="AF49" s="5"/>
      <c r="AW49" s="45"/>
    </row>
    <row r="50" ht="25.5" customHeight="1">
      <c r="K50" s="6"/>
      <c r="L50" s="6"/>
      <c r="M50" s="6"/>
      <c r="N50" s="7"/>
      <c r="O50" s="7"/>
      <c r="S50" s="3"/>
      <c r="V50" s="4"/>
      <c r="W50" s="5"/>
      <c r="AE50" s="44"/>
      <c r="AF50" s="5"/>
      <c r="AW50" s="45"/>
    </row>
    <row r="51" ht="26.25" customHeight="1">
      <c r="K51" s="6"/>
      <c r="L51" s="6"/>
      <c r="M51" s="6"/>
      <c r="N51" s="7"/>
      <c r="O51" s="7"/>
      <c r="S51" s="3"/>
      <c r="V51" s="4"/>
      <c r="W51" s="5"/>
      <c r="AE51" s="44"/>
      <c r="AF51" s="5"/>
    </row>
    <row r="52" ht="34.5" customHeight="1">
      <c r="K52" s="6"/>
      <c r="L52" s="6"/>
      <c r="M52" s="6"/>
      <c r="N52" s="7"/>
      <c r="O52" s="7"/>
      <c r="S52" s="3"/>
      <c r="V52" s="4"/>
      <c r="W52" s="5"/>
      <c r="AE52" s="44"/>
      <c r="AF52" s="5"/>
    </row>
    <row r="53">
      <c r="K53" s="6"/>
      <c r="L53" s="6"/>
      <c r="M53" s="6"/>
      <c r="N53" s="7"/>
      <c r="O53" s="7"/>
      <c r="S53" s="3"/>
      <c r="V53" s="4"/>
      <c r="W53" s="5"/>
      <c r="AE53" s="44"/>
      <c r="AF53" s="5"/>
    </row>
    <row r="54" ht="27.0" customHeight="1">
      <c r="K54" s="6"/>
      <c r="L54" s="6"/>
      <c r="M54" s="6"/>
      <c r="N54" s="7"/>
      <c r="O54" s="7"/>
      <c r="S54" s="3"/>
      <c r="V54" s="4"/>
      <c r="W54" s="5"/>
      <c r="AE54" s="44"/>
      <c r="AF54" s="5"/>
    </row>
    <row r="55">
      <c r="K55" s="6"/>
      <c r="L55" s="6"/>
      <c r="M55" s="6"/>
      <c r="N55" s="7"/>
      <c r="O55" s="7"/>
      <c r="S55" s="3"/>
      <c r="V55" s="4"/>
      <c r="W55" s="5"/>
      <c r="AE55" s="44"/>
      <c r="AF55" s="5"/>
    </row>
    <row r="56" ht="28.5" customHeight="1">
      <c r="K56" s="6"/>
      <c r="L56" s="6"/>
      <c r="M56" s="6"/>
      <c r="N56" s="7"/>
      <c r="O56" s="7"/>
      <c r="S56" s="3"/>
      <c r="V56" s="4"/>
      <c r="W56" s="5"/>
      <c r="AE56" s="44"/>
      <c r="AF56" s="5"/>
    </row>
    <row r="57" ht="37.5" customHeight="1">
      <c r="K57" s="6"/>
      <c r="L57" s="6"/>
      <c r="M57" s="6"/>
      <c r="N57" s="7"/>
      <c r="O57" s="7"/>
      <c r="S57" s="3"/>
      <c r="V57" s="4"/>
      <c r="W57" s="5"/>
      <c r="AE57" s="44"/>
      <c r="AF57" s="5"/>
    </row>
    <row r="58" ht="27.75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7"/>
      <c r="O58" s="7"/>
      <c r="S58" s="3"/>
      <c r="V58" s="4"/>
      <c r="W58" s="5"/>
      <c r="AE58" s="44"/>
      <c r="AF58" s="5"/>
    </row>
    <row r="59" ht="25.5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7"/>
      <c r="O59" s="7"/>
      <c r="S59" s="3"/>
      <c r="V59" s="4"/>
      <c r="W59" s="5"/>
      <c r="AE59" s="44"/>
      <c r="AF59" s="5"/>
    </row>
    <row r="60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7"/>
      <c r="O60" s="7"/>
      <c r="S60" s="3"/>
      <c r="V60" s="4"/>
      <c r="W60" s="5"/>
      <c r="AE60" s="44"/>
      <c r="AF60" s="5"/>
    </row>
    <row r="61" ht="25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2"/>
      <c r="O61" s="2"/>
      <c r="S61" s="3"/>
      <c r="V61" s="4"/>
      <c r="W61" s="5"/>
      <c r="AD61" s="143"/>
      <c r="AE61" s="144"/>
      <c r="AF61" s="145"/>
      <c r="AG61" s="146"/>
      <c r="AH61" s="143"/>
      <c r="AI61" s="144"/>
      <c r="AJ61" s="147"/>
      <c r="AK61" s="148"/>
      <c r="AL61" s="149"/>
    </row>
    <row r="62" hidden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2"/>
      <c r="O62" s="2"/>
      <c r="S62" s="3"/>
      <c r="V62" s="4"/>
      <c r="W62" s="5"/>
      <c r="AD62" s="143"/>
      <c r="AE62" s="144"/>
      <c r="AF62" s="145"/>
      <c r="AG62" s="146"/>
      <c r="AH62" s="143"/>
      <c r="AI62" s="144"/>
      <c r="AJ62" s="147"/>
      <c r="AK62" s="148"/>
      <c r="AL62" s="149"/>
    </row>
    <row r="63" hidden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2"/>
      <c r="O63" s="2"/>
      <c r="S63" s="3"/>
      <c r="V63" s="4"/>
      <c r="W63" s="5"/>
      <c r="AD63" s="143"/>
      <c r="AE63" s="144"/>
      <c r="AF63" s="145"/>
      <c r="AG63" s="146"/>
      <c r="AH63" s="143"/>
      <c r="AI63" s="144"/>
      <c r="AJ63" s="147"/>
      <c r="AK63" s="148"/>
      <c r="AL63" s="149"/>
    </row>
    <row r="64" hidden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2"/>
      <c r="O64" s="2"/>
      <c r="S64" s="3"/>
      <c r="V64" s="4"/>
      <c r="W64" s="5"/>
      <c r="AD64" s="150"/>
      <c r="AL64" s="150"/>
    </row>
    <row r="65" hidden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2"/>
      <c r="O65" s="2"/>
      <c r="S65" s="3"/>
      <c r="V65" s="4"/>
      <c r="W65" s="5"/>
      <c r="AD65" s="151"/>
      <c r="AL65" s="151"/>
    </row>
    <row r="66" hidden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2"/>
      <c r="O66" s="2"/>
      <c r="S66" s="3"/>
      <c r="V66" s="4"/>
      <c r="W66" s="5"/>
      <c r="AD66" s="140"/>
      <c r="AE66" s="152"/>
      <c r="AF66" s="153"/>
      <c r="AG66" s="140"/>
      <c r="AH66" s="140"/>
      <c r="AI66" s="142"/>
      <c r="AJ66" s="142"/>
      <c r="AK66" s="142"/>
      <c r="AL66" s="142"/>
    </row>
    <row r="67" hidden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2"/>
      <c r="O67" s="2"/>
      <c r="S67" s="3"/>
      <c r="V67" s="4"/>
      <c r="W67" s="5"/>
      <c r="AD67" s="140"/>
      <c r="AE67" s="152"/>
      <c r="AF67" s="153"/>
      <c r="AG67" s="140"/>
      <c r="AH67" s="140"/>
      <c r="AI67" s="142"/>
      <c r="AJ67" s="142"/>
      <c r="AK67" s="142"/>
      <c r="AL67" s="142"/>
    </row>
    <row r="68" hidden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2"/>
      <c r="O68" s="2"/>
      <c r="S68" s="3"/>
      <c r="V68" s="4"/>
      <c r="W68" s="5"/>
      <c r="AD68" s="140"/>
      <c r="AE68" s="152"/>
      <c r="AF68" s="153"/>
      <c r="AG68" s="140"/>
      <c r="AH68" s="140"/>
      <c r="AI68" s="142"/>
      <c r="AJ68" s="142"/>
      <c r="AK68" s="142"/>
      <c r="AL68" s="142"/>
    </row>
    <row r="69" hidden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2"/>
      <c r="O69" s="2"/>
      <c r="S69" s="3"/>
      <c r="V69" s="4"/>
      <c r="W69" s="5"/>
      <c r="AD69" s="140"/>
      <c r="AE69" s="152"/>
      <c r="AF69" s="153"/>
      <c r="AG69" s="140"/>
      <c r="AH69" s="140"/>
      <c r="AI69" s="142"/>
      <c r="AJ69" s="142"/>
      <c r="AK69" s="142"/>
      <c r="AL69" s="142"/>
    </row>
    <row r="70" hidden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2"/>
      <c r="O70" s="2"/>
      <c r="S70" s="3"/>
      <c r="V70" s="4"/>
      <c r="W70" s="5"/>
      <c r="AD70" s="140"/>
      <c r="AE70" s="152"/>
      <c r="AF70" s="153"/>
      <c r="AG70" s="140"/>
      <c r="AH70" s="140"/>
      <c r="AI70" s="142"/>
      <c r="AJ70" s="142"/>
      <c r="AK70" s="142"/>
      <c r="AL70" s="142"/>
    </row>
    <row r="71" hidden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2"/>
      <c r="O71" s="2"/>
      <c r="S71" s="3"/>
      <c r="V71" s="4"/>
      <c r="W71" s="5"/>
      <c r="AD71" s="140"/>
      <c r="AE71" s="152"/>
      <c r="AF71" s="153"/>
      <c r="AG71" s="140"/>
      <c r="AH71" s="140"/>
      <c r="AI71" s="142"/>
      <c r="AJ71" s="142"/>
      <c r="AK71" s="142"/>
      <c r="AL71" s="142"/>
    </row>
    <row r="72" hidden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2"/>
      <c r="O72" s="2"/>
      <c r="S72" s="3"/>
      <c r="V72" s="4"/>
      <c r="W72" s="5"/>
      <c r="AD72" s="140"/>
      <c r="AE72" s="152"/>
      <c r="AF72" s="153"/>
      <c r="AG72" s="140"/>
      <c r="AH72" s="140"/>
      <c r="AI72" s="142"/>
      <c r="AJ72" s="142"/>
      <c r="AK72" s="142"/>
      <c r="AL72" s="142"/>
    </row>
    <row r="73" hidden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2"/>
      <c r="O73" s="2"/>
      <c r="S73" s="3"/>
      <c r="V73" s="4"/>
      <c r="W73" s="5"/>
      <c r="AD73" s="140"/>
      <c r="AE73" s="152"/>
      <c r="AF73" s="153"/>
      <c r="AG73" s="140"/>
      <c r="AH73" s="140"/>
      <c r="AI73" s="142"/>
      <c r="AJ73" s="142"/>
      <c r="AK73" s="142"/>
      <c r="AL73" s="142"/>
    </row>
    <row r="74" hidden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2"/>
      <c r="O74" s="2"/>
      <c r="S74" s="3"/>
      <c r="V74" s="4"/>
      <c r="W74" s="5"/>
      <c r="AD74" s="140"/>
      <c r="AE74" s="152"/>
      <c r="AF74" s="153"/>
      <c r="AG74" s="140"/>
      <c r="AH74" s="140"/>
      <c r="AI74" s="142"/>
      <c r="AJ74" s="142"/>
      <c r="AK74" s="142"/>
      <c r="AL74" s="142"/>
    </row>
    <row r="75" hidden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2"/>
      <c r="O75" s="2"/>
      <c r="S75" s="3"/>
      <c r="V75" s="4"/>
      <c r="W75" s="5"/>
      <c r="AD75" s="140"/>
      <c r="AE75" s="152"/>
      <c r="AF75" s="153"/>
      <c r="AG75" s="140"/>
      <c r="AH75" s="140"/>
      <c r="AI75" s="142"/>
      <c r="AJ75" s="142"/>
      <c r="AK75" s="142"/>
      <c r="AL75" s="142"/>
    </row>
    <row r="76" hidden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2"/>
      <c r="O76" s="2"/>
      <c r="S76" s="3"/>
      <c r="V76" s="4"/>
      <c r="W76" s="5"/>
      <c r="AD76" s="140"/>
      <c r="AE76" s="152"/>
      <c r="AF76" s="153"/>
      <c r="AG76" s="140"/>
      <c r="AH76" s="140"/>
      <c r="AI76" s="142"/>
      <c r="AJ76" s="142"/>
      <c r="AK76" s="142"/>
      <c r="AL76" s="142"/>
    </row>
    <row r="77" hidden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2"/>
      <c r="O77" s="2"/>
      <c r="S77" s="3"/>
      <c r="V77" s="4"/>
      <c r="W77" s="5"/>
      <c r="AD77" s="140"/>
      <c r="AE77" s="152"/>
      <c r="AF77" s="153"/>
      <c r="AG77" s="140"/>
      <c r="AH77" s="140"/>
      <c r="AI77" s="142"/>
      <c r="AJ77" s="142"/>
      <c r="AK77" s="142"/>
      <c r="AL77" s="142"/>
    </row>
    <row r="78" hidden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2"/>
      <c r="O78" s="2"/>
      <c r="S78" s="3"/>
      <c r="V78" s="4"/>
      <c r="W78" s="5"/>
      <c r="AD78" s="140"/>
      <c r="AE78" s="152"/>
      <c r="AF78" s="153"/>
      <c r="AG78" s="140"/>
      <c r="AH78" s="140"/>
      <c r="AI78" s="142"/>
      <c r="AJ78" s="142"/>
      <c r="AK78" s="142"/>
      <c r="AL78" s="142"/>
    </row>
    <row r="79" hidden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2"/>
      <c r="O79" s="2"/>
      <c r="S79" s="3"/>
      <c r="V79" s="4"/>
      <c r="W79" s="5"/>
      <c r="AD79" s="140"/>
      <c r="AE79" s="152"/>
      <c r="AF79" s="153"/>
      <c r="AG79" s="140"/>
      <c r="AH79" s="140"/>
      <c r="AI79" s="142"/>
      <c r="AJ79" s="142"/>
      <c r="AK79" s="142"/>
      <c r="AL79" s="142"/>
    </row>
    <row r="80" hidden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2"/>
      <c r="O80" s="2"/>
      <c r="S80" s="3"/>
      <c r="V80" s="4"/>
      <c r="W80" s="5"/>
      <c r="AD80" s="140"/>
      <c r="AE80" s="152"/>
      <c r="AF80" s="153"/>
      <c r="AG80" s="140"/>
      <c r="AH80" s="140"/>
      <c r="AI80" s="142"/>
      <c r="AJ80" s="142"/>
      <c r="AK80" s="142"/>
      <c r="AL80" s="142"/>
    </row>
    <row r="81" hidden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2"/>
      <c r="O81" s="2"/>
      <c r="S81" s="3"/>
      <c r="V81" s="4"/>
      <c r="W81" s="5"/>
      <c r="AD81" s="140"/>
      <c r="AE81" s="152"/>
      <c r="AF81" s="153"/>
      <c r="AG81" s="140"/>
      <c r="AH81" s="140"/>
      <c r="AI81" s="142"/>
      <c r="AJ81" s="142"/>
      <c r="AK81" s="142"/>
      <c r="AL81" s="142"/>
    </row>
    <row r="82" hidden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2"/>
      <c r="O82" s="2"/>
      <c r="S82" s="3"/>
      <c r="V82" s="4"/>
      <c r="W82" s="5"/>
      <c r="AD82" s="140"/>
      <c r="AE82" s="152"/>
      <c r="AF82" s="153"/>
      <c r="AG82" s="140"/>
      <c r="AH82" s="140"/>
      <c r="AI82" s="142"/>
      <c r="AJ82" s="142"/>
      <c r="AK82" s="142"/>
      <c r="AL82" s="142"/>
    </row>
    <row r="83" hidden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2"/>
      <c r="O83" s="2"/>
      <c r="S83" s="3"/>
      <c r="V83" s="4"/>
      <c r="W83" s="5"/>
      <c r="AD83" s="140"/>
      <c r="AE83" s="152"/>
      <c r="AF83" s="153"/>
      <c r="AG83" s="140"/>
      <c r="AH83" s="140"/>
      <c r="AI83" s="142"/>
      <c r="AJ83" s="142"/>
      <c r="AK83" s="142"/>
      <c r="AL83" s="142"/>
    </row>
    <row r="84" hidden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2"/>
      <c r="O84" s="2"/>
      <c r="S84" s="3"/>
      <c r="V84" s="4"/>
      <c r="W84" s="5"/>
      <c r="AD84" s="140"/>
      <c r="AE84" s="152"/>
      <c r="AF84" s="153"/>
      <c r="AG84" s="140"/>
      <c r="AH84" s="140"/>
      <c r="AI84" s="142"/>
      <c r="AJ84" s="142"/>
      <c r="AK84" s="142"/>
      <c r="AL84" s="142"/>
    </row>
    <row r="85" hidden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2"/>
      <c r="O85" s="2"/>
      <c r="S85" s="3"/>
      <c r="V85" s="4"/>
      <c r="W85" s="5"/>
      <c r="AD85" s="140"/>
      <c r="AE85" s="152"/>
      <c r="AF85" s="153"/>
      <c r="AG85" s="140"/>
      <c r="AH85" s="140"/>
      <c r="AI85" s="142"/>
      <c r="AJ85" s="142"/>
      <c r="AK85" s="142"/>
      <c r="AL85" s="142"/>
    </row>
    <row r="86" hidden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2"/>
      <c r="O86" s="2"/>
      <c r="S86" s="3"/>
      <c r="V86" s="4"/>
      <c r="W86" s="5"/>
      <c r="AD86" s="140"/>
      <c r="AE86" s="152"/>
      <c r="AF86" s="153"/>
      <c r="AG86" s="140"/>
      <c r="AH86" s="140"/>
      <c r="AI86" s="142"/>
      <c r="AJ86" s="142"/>
      <c r="AK86" s="142"/>
      <c r="AL86" s="142"/>
    </row>
    <row r="87" hidden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2"/>
      <c r="O87" s="2"/>
      <c r="S87" s="3"/>
      <c r="V87" s="4"/>
      <c r="W87" s="5"/>
      <c r="AD87" s="140"/>
      <c r="AE87" s="152"/>
      <c r="AF87" s="153"/>
      <c r="AG87" s="140"/>
      <c r="AH87" s="140"/>
      <c r="AI87" s="142"/>
      <c r="AJ87" s="142"/>
      <c r="AK87" s="142"/>
      <c r="AL87" s="142"/>
    </row>
    <row r="88" hidden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2"/>
      <c r="O88" s="2"/>
      <c r="S88" s="3"/>
      <c r="V88" s="4"/>
      <c r="W88" s="5"/>
      <c r="AD88" s="140"/>
      <c r="AE88" s="152"/>
      <c r="AF88" s="153"/>
      <c r="AG88" s="140"/>
      <c r="AH88" s="140"/>
      <c r="AI88" s="142"/>
      <c r="AJ88" s="142"/>
      <c r="AK88" s="142"/>
      <c r="AL88" s="142"/>
    </row>
    <row r="89" hidden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2"/>
      <c r="O89" s="2"/>
      <c r="S89" s="3"/>
      <c r="V89" s="4"/>
      <c r="W89" s="5"/>
      <c r="AD89" s="140"/>
      <c r="AE89" s="152"/>
      <c r="AF89" s="153"/>
      <c r="AG89" s="140"/>
      <c r="AH89" s="140"/>
      <c r="AI89" s="142"/>
      <c r="AJ89" s="142"/>
      <c r="AK89" s="142"/>
      <c r="AL89" s="142"/>
    </row>
    <row r="90" hidden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2"/>
      <c r="O90" s="2"/>
      <c r="S90" s="3"/>
      <c r="V90" s="4"/>
      <c r="W90" s="5"/>
      <c r="AD90" s="140"/>
      <c r="AE90" s="152"/>
      <c r="AF90" s="153"/>
      <c r="AG90" s="140"/>
      <c r="AH90" s="140"/>
      <c r="AI90" s="142"/>
      <c r="AJ90" s="142"/>
      <c r="AK90" s="142"/>
      <c r="AL90" s="142"/>
    </row>
    <row r="91" hidden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2"/>
      <c r="O91" s="2"/>
      <c r="S91" s="3"/>
      <c r="V91" s="4"/>
      <c r="W91" s="5"/>
      <c r="AD91" s="140"/>
      <c r="AE91" s="152"/>
      <c r="AF91" s="153"/>
      <c r="AG91" s="140"/>
      <c r="AH91" s="140"/>
      <c r="AI91" s="142"/>
      <c r="AJ91" s="142"/>
      <c r="AK91" s="142"/>
      <c r="AL91" s="142"/>
    </row>
    <row r="92" hidden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2"/>
      <c r="O92" s="2"/>
      <c r="S92" s="3"/>
      <c r="V92" s="4"/>
      <c r="W92" s="5"/>
      <c r="AD92" s="140"/>
      <c r="AE92" s="152"/>
      <c r="AF92" s="153"/>
      <c r="AG92" s="140"/>
      <c r="AH92" s="140"/>
      <c r="AI92" s="142"/>
      <c r="AJ92" s="142"/>
      <c r="AK92" s="142"/>
      <c r="AL92" s="142"/>
    </row>
    <row r="93" hidden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2"/>
      <c r="O93" s="2"/>
      <c r="S93" s="3"/>
      <c r="V93" s="4"/>
      <c r="W93" s="5"/>
      <c r="AD93" s="140"/>
      <c r="AE93" s="152"/>
      <c r="AF93" s="153"/>
      <c r="AG93" s="140"/>
      <c r="AH93" s="140"/>
      <c r="AI93" s="142"/>
      <c r="AJ93" s="142"/>
      <c r="AK93" s="142"/>
      <c r="AL93" s="142"/>
    </row>
    <row r="94" hidden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2"/>
      <c r="O94" s="2"/>
      <c r="S94" s="3"/>
      <c r="V94" s="4"/>
      <c r="W94" s="5"/>
      <c r="AD94" s="140"/>
      <c r="AE94" s="152"/>
      <c r="AF94" s="153"/>
      <c r="AG94" s="140"/>
      <c r="AH94" s="140"/>
      <c r="AI94" s="142"/>
      <c r="AJ94" s="142"/>
      <c r="AK94" s="142"/>
      <c r="AL94" s="142"/>
    </row>
    <row r="95" hidden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2"/>
      <c r="O95" s="2"/>
      <c r="S95" s="3"/>
      <c r="V95" s="4"/>
      <c r="W95" s="5"/>
      <c r="AD95" s="140"/>
      <c r="AE95" s="152"/>
      <c r="AF95" s="153"/>
      <c r="AG95" s="140"/>
      <c r="AH95" s="140"/>
      <c r="AI95" s="142"/>
      <c r="AJ95" s="142"/>
      <c r="AK95" s="142"/>
      <c r="AL95" s="142"/>
    </row>
    <row r="96" hidden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2"/>
      <c r="O96" s="2"/>
      <c r="S96" s="3"/>
      <c r="V96" s="4"/>
      <c r="W96" s="5"/>
      <c r="AD96" s="140"/>
      <c r="AE96" s="152"/>
      <c r="AF96" s="153"/>
      <c r="AG96" s="140"/>
      <c r="AH96" s="140"/>
      <c r="AI96" s="142"/>
      <c r="AJ96" s="142"/>
      <c r="AK96" s="142"/>
      <c r="AL96" s="142"/>
    </row>
    <row r="97" hidden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2"/>
      <c r="O97" s="2"/>
      <c r="S97" s="3"/>
      <c r="V97" s="4"/>
      <c r="W97" s="5"/>
      <c r="AD97" s="140"/>
      <c r="AE97" s="152"/>
      <c r="AF97" s="153"/>
      <c r="AG97" s="140"/>
      <c r="AH97" s="140"/>
      <c r="AI97" s="142"/>
      <c r="AJ97" s="142"/>
      <c r="AK97" s="142"/>
      <c r="AL97" s="142"/>
    </row>
    <row r="98" hidden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2"/>
      <c r="O98" s="2"/>
      <c r="S98" s="3"/>
      <c r="V98" s="4"/>
      <c r="W98" s="5"/>
      <c r="AD98" s="140"/>
      <c r="AE98" s="152"/>
      <c r="AF98" s="153"/>
      <c r="AG98" s="140"/>
      <c r="AH98" s="140"/>
      <c r="AI98" s="142"/>
      <c r="AJ98" s="142"/>
      <c r="AK98" s="142"/>
      <c r="AL98" s="142"/>
    </row>
    <row r="99" hidden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2"/>
      <c r="O99" s="2"/>
      <c r="S99" s="3"/>
      <c r="V99" s="4"/>
      <c r="W99" s="5"/>
      <c r="AD99" s="140"/>
      <c r="AE99" s="152"/>
      <c r="AF99" s="153"/>
      <c r="AG99" s="140"/>
      <c r="AH99" s="140"/>
      <c r="AI99" s="142"/>
      <c r="AJ99" s="142"/>
      <c r="AK99" s="142"/>
      <c r="AL99" s="142"/>
    </row>
    <row r="100" hidden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2"/>
      <c r="O100" s="2"/>
      <c r="S100" s="3"/>
      <c r="V100" s="4"/>
      <c r="W100" s="5"/>
      <c r="AD100" s="140"/>
      <c r="AE100" s="152"/>
      <c r="AF100" s="153"/>
      <c r="AG100" s="140"/>
      <c r="AH100" s="140"/>
      <c r="AI100" s="142"/>
      <c r="AJ100" s="142"/>
      <c r="AK100" s="142"/>
      <c r="AL100" s="142"/>
    </row>
    <row r="101" hidden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2"/>
      <c r="O101" s="2"/>
      <c r="S101" s="3"/>
      <c r="V101" s="4"/>
      <c r="W101" s="5"/>
      <c r="AD101" s="140"/>
      <c r="AE101" s="152"/>
      <c r="AF101" s="153"/>
      <c r="AG101" s="140"/>
      <c r="AH101" s="140"/>
      <c r="AI101" s="142"/>
      <c r="AJ101" s="142"/>
      <c r="AK101" s="142"/>
      <c r="AL101" s="142"/>
    </row>
    <row r="102" hidden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2"/>
      <c r="O102" s="2"/>
      <c r="S102" s="3"/>
      <c r="V102" s="4"/>
      <c r="W102" s="5"/>
      <c r="AD102" s="140"/>
      <c r="AE102" s="152"/>
      <c r="AF102" s="153"/>
      <c r="AG102" s="140"/>
      <c r="AH102" s="140"/>
      <c r="AI102" s="142"/>
      <c r="AJ102" s="142"/>
      <c r="AK102" s="142"/>
      <c r="AL102" s="142"/>
    </row>
    <row r="103" hidden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2"/>
      <c r="O103" s="2"/>
      <c r="S103" s="3"/>
      <c r="V103" s="4"/>
      <c r="W103" s="5"/>
      <c r="AD103" s="140"/>
      <c r="AE103" s="152"/>
      <c r="AF103" s="153"/>
      <c r="AG103" s="140"/>
      <c r="AH103" s="140"/>
      <c r="AI103" s="142"/>
      <c r="AJ103" s="142"/>
      <c r="AK103" s="142"/>
      <c r="AL103" s="142"/>
    </row>
    <row r="104" hidden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2"/>
      <c r="O104" s="2"/>
      <c r="S104" s="3"/>
      <c r="V104" s="4"/>
      <c r="W104" s="5"/>
      <c r="AD104" s="140"/>
      <c r="AE104" s="152"/>
      <c r="AF104" s="153"/>
      <c r="AG104" s="140"/>
      <c r="AH104" s="140"/>
      <c r="AI104" s="142"/>
      <c r="AJ104" s="142"/>
      <c r="AK104" s="142"/>
      <c r="AL104" s="142"/>
    </row>
    <row r="105" hidden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2"/>
      <c r="O105" s="2"/>
      <c r="S105" s="3"/>
      <c r="V105" s="4"/>
      <c r="W105" s="5"/>
      <c r="AD105" s="140"/>
      <c r="AE105" s="152"/>
      <c r="AF105" s="153"/>
      <c r="AG105" s="140"/>
      <c r="AH105" s="140"/>
      <c r="AI105" s="142"/>
      <c r="AJ105" s="142"/>
      <c r="AK105" s="142"/>
      <c r="AL105" s="142"/>
    </row>
    <row r="106" hidden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2"/>
      <c r="O106" s="2"/>
      <c r="S106" s="3"/>
      <c r="V106" s="4"/>
      <c r="W106" s="5"/>
      <c r="AD106" s="140"/>
      <c r="AE106" s="152"/>
      <c r="AF106" s="153"/>
      <c r="AG106" s="140"/>
      <c r="AH106" s="140"/>
      <c r="AI106" s="142"/>
      <c r="AJ106" s="142"/>
      <c r="AK106" s="142"/>
      <c r="AL106" s="142"/>
    </row>
    <row r="107" hidden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2"/>
      <c r="O107" s="2"/>
      <c r="S107" s="3"/>
      <c r="V107" s="4"/>
      <c r="W107" s="5"/>
      <c r="AD107" s="140"/>
      <c r="AE107" s="152"/>
      <c r="AF107" s="153"/>
      <c r="AG107" s="140"/>
      <c r="AH107" s="140"/>
      <c r="AI107" s="142"/>
      <c r="AJ107" s="142"/>
      <c r="AK107" s="142"/>
      <c r="AL107" s="142"/>
    </row>
    <row r="108" hidden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2"/>
      <c r="O108" s="2"/>
      <c r="S108" s="3"/>
      <c r="V108" s="4"/>
      <c r="W108" s="5"/>
      <c r="AD108" s="140"/>
      <c r="AE108" s="152"/>
      <c r="AF108" s="153"/>
      <c r="AG108" s="140"/>
      <c r="AH108" s="140"/>
      <c r="AI108" s="142"/>
      <c r="AJ108" s="142"/>
      <c r="AK108" s="142"/>
      <c r="AL108" s="142"/>
    </row>
    <row r="109" hidden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2"/>
      <c r="O109" s="2"/>
      <c r="S109" s="3"/>
      <c r="V109" s="4"/>
      <c r="W109" s="5"/>
      <c r="AD109" s="140"/>
      <c r="AE109" s="152"/>
      <c r="AF109" s="153"/>
      <c r="AG109" s="140"/>
      <c r="AH109" s="140"/>
      <c r="AI109" s="142"/>
      <c r="AJ109" s="142"/>
      <c r="AK109" s="142"/>
      <c r="AL109" s="142"/>
    </row>
    <row r="110" hidden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2"/>
      <c r="O110" s="2"/>
      <c r="S110" s="3"/>
      <c r="V110" s="4"/>
      <c r="W110" s="5"/>
      <c r="AD110" s="140"/>
      <c r="AE110" s="152"/>
      <c r="AF110" s="153"/>
      <c r="AG110" s="140"/>
      <c r="AH110" s="140"/>
      <c r="AI110" s="142"/>
      <c r="AJ110" s="142"/>
      <c r="AK110" s="142"/>
      <c r="AL110" s="142"/>
    </row>
    <row r="111" hidden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2"/>
      <c r="O111" s="2"/>
      <c r="S111" s="3"/>
      <c r="V111" s="4"/>
      <c r="W111" s="5"/>
      <c r="AD111" s="140"/>
      <c r="AE111" s="152"/>
      <c r="AF111" s="153"/>
      <c r="AG111" s="140"/>
      <c r="AH111" s="140"/>
      <c r="AI111" s="142"/>
      <c r="AJ111" s="142"/>
      <c r="AK111" s="142"/>
      <c r="AL111" s="142"/>
    </row>
    <row r="112" hidden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2"/>
      <c r="O112" s="2"/>
      <c r="S112" s="3"/>
      <c r="V112" s="4"/>
      <c r="W112" s="5"/>
      <c r="AD112" s="140"/>
      <c r="AE112" s="152"/>
      <c r="AF112" s="153"/>
      <c r="AG112" s="140"/>
      <c r="AH112" s="140"/>
      <c r="AI112" s="142"/>
      <c r="AJ112" s="142"/>
      <c r="AK112" s="142"/>
      <c r="AL112" s="142"/>
    </row>
    <row r="113" hidden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2"/>
      <c r="O113" s="2"/>
      <c r="S113" s="3"/>
      <c r="V113" s="4"/>
      <c r="W113" s="5"/>
      <c r="AD113" s="140"/>
      <c r="AE113" s="152"/>
      <c r="AF113" s="153"/>
      <c r="AG113" s="140"/>
      <c r="AH113" s="140"/>
      <c r="AI113" s="142"/>
      <c r="AJ113" s="142"/>
      <c r="AK113" s="142"/>
      <c r="AL113" s="142"/>
    </row>
    <row r="114" hidden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2"/>
      <c r="O114" s="2"/>
      <c r="S114" s="3"/>
      <c r="V114" s="4"/>
      <c r="W114" s="5"/>
      <c r="AD114" s="140"/>
      <c r="AE114" s="152"/>
      <c r="AF114" s="153"/>
      <c r="AG114" s="140"/>
      <c r="AH114" s="140"/>
      <c r="AI114" s="142"/>
      <c r="AJ114" s="142"/>
      <c r="AK114" s="142"/>
      <c r="AL114" s="142"/>
    </row>
    <row r="115" hidden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2"/>
      <c r="O115" s="2"/>
      <c r="S115" s="3"/>
      <c r="V115" s="4"/>
      <c r="W115" s="5"/>
      <c r="AD115" s="140"/>
      <c r="AE115" s="152"/>
      <c r="AF115" s="153"/>
      <c r="AG115" s="140"/>
      <c r="AH115" s="140"/>
      <c r="AI115" s="142"/>
      <c r="AJ115" s="142"/>
      <c r="AK115" s="142"/>
      <c r="AL115" s="142"/>
    </row>
    <row r="116" hidden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2"/>
      <c r="O116" s="2"/>
      <c r="S116" s="3"/>
      <c r="V116" s="4"/>
      <c r="W116" s="5"/>
      <c r="AD116" s="140"/>
      <c r="AE116" s="152"/>
      <c r="AF116" s="153"/>
      <c r="AG116" s="140"/>
      <c r="AH116" s="140"/>
      <c r="AI116" s="142"/>
      <c r="AJ116" s="142"/>
      <c r="AK116" s="142"/>
      <c r="AL116" s="142"/>
    </row>
    <row r="117" hidden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2"/>
      <c r="O117" s="2"/>
      <c r="S117" s="3"/>
      <c r="V117" s="4"/>
      <c r="W117" s="5"/>
      <c r="AD117" s="140"/>
      <c r="AE117" s="152"/>
      <c r="AF117" s="153"/>
      <c r="AG117" s="140"/>
      <c r="AH117" s="140"/>
      <c r="AI117" s="142"/>
      <c r="AJ117" s="142"/>
      <c r="AK117" s="142"/>
      <c r="AL117" s="142"/>
    </row>
    <row r="118" hidden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2"/>
      <c r="O118" s="2"/>
      <c r="S118" s="3"/>
      <c r="V118" s="4"/>
      <c r="W118" s="5"/>
      <c r="AD118" s="140"/>
      <c r="AE118" s="152"/>
      <c r="AF118" s="153"/>
      <c r="AG118" s="140"/>
      <c r="AH118" s="140"/>
      <c r="AI118" s="142"/>
      <c r="AJ118" s="142"/>
      <c r="AK118" s="142"/>
      <c r="AL118" s="142"/>
    </row>
    <row r="119" hidden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2"/>
      <c r="O119" s="2"/>
      <c r="S119" s="3"/>
      <c r="V119" s="4"/>
      <c r="W119" s="5"/>
      <c r="AD119" s="140"/>
      <c r="AE119" s="152"/>
      <c r="AF119" s="153"/>
      <c r="AG119" s="140"/>
      <c r="AH119" s="140"/>
      <c r="AI119" s="142"/>
      <c r="AJ119" s="142"/>
      <c r="AK119" s="142"/>
      <c r="AL119" s="142"/>
    </row>
    <row r="120" hidden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2"/>
      <c r="O120" s="2"/>
      <c r="S120" s="3"/>
      <c r="V120" s="4"/>
      <c r="W120" s="5"/>
      <c r="AD120" s="140"/>
      <c r="AE120" s="152"/>
      <c r="AF120" s="153"/>
      <c r="AG120" s="140"/>
      <c r="AH120" s="140"/>
      <c r="AI120" s="142"/>
      <c r="AJ120" s="142"/>
      <c r="AK120" s="142"/>
      <c r="AL120" s="142"/>
    </row>
    <row r="121" hidden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2"/>
      <c r="O121" s="2"/>
      <c r="S121" s="3"/>
      <c r="V121" s="4"/>
      <c r="W121" s="5"/>
      <c r="AD121" s="140"/>
      <c r="AE121" s="152"/>
      <c r="AF121" s="153"/>
      <c r="AG121" s="140"/>
      <c r="AH121" s="140"/>
      <c r="AI121" s="142"/>
      <c r="AJ121" s="142"/>
      <c r="AK121" s="142"/>
      <c r="AL121" s="142"/>
    </row>
    <row r="122" hidden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2"/>
      <c r="O122" s="2"/>
      <c r="S122" s="3"/>
      <c r="V122" s="4"/>
      <c r="W122" s="5"/>
      <c r="AD122" s="140"/>
      <c r="AE122" s="152"/>
      <c r="AF122" s="153"/>
      <c r="AG122" s="140"/>
      <c r="AH122" s="140"/>
      <c r="AI122" s="142"/>
      <c r="AJ122" s="142"/>
      <c r="AK122" s="142"/>
      <c r="AL122" s="142"/>
    </row>
    <row r="123" hidden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2"/>
      <c r="O123" s="2"/>
      <c r="S123" s="3"/>
      <c r="V123" s="4"/>
      <c r="W123" s="5"/>
      <c r="AD123" s="140"/>
      <c r="AE123" s="152"/>
      <c r="AF123" s="153"/>
      <c r="AG123" s="140"/>
      <c r="AH123" s="140"/>
      <c r="AI123" s="142"/>
      <c r="AJ123" s="142"/>
      <c r="AK123" s="142"/>
      <c r="AL123" s="142"/>
    </row>
    <row r="124" hidden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2"/>
      <c r="O124" s="2"/>
      <c r="S124" s="3"/>
      <c r="V124" s="4"/>
      <c r="W124" s="5"/>
      <c r="AD124" s="140"/>
      <c r="AE124" s="152"/>
      <c r="AF124" s="153"/>
      <c r="AG124" s="140"/>
      <c r="AH124" s="140"/>
      <c r="AI124" s="142"/>
      <c r="AJ124" s="142"/>
      <c r="AK124" s="142"/>
      <c r="AL124" s="142"/>
    </row>
    <row r="125" hidden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2"/>
      <c r="O125" s="2"/>
      <c r="S125" s="3"/>
      <c r="V125" s="4"/>
      <c r="W125" s="5"/>
      <c r="AD125" s="140"/>
      <c r="AE125" s="152"/>
      <c r="AF125" s="153"/>
      <c r="AG125" s="140"/>
      <c r="AH125" s="140"/>
      <c r="AI125" s="142"/>
      <c r="AJ125" s="142"/>
      <c r="AK125" s="142"/>
      <c r="AL125" s="142"/>
    </row>
    <row r="126" hidden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2"/>
      <c r="O126" s="2"/>
      <c r="S126" s="3"/>
      <c r="V126" s="4"/>
      <c r="W126" s="5"/>
      <c r="AD126" s="140"/>
      <c r="AE126" s="152"/>
      <c r="AF126" s="153"/>
      <c r="AG126" s="140"/>
      <c r="AH126" s="140"/>
      <c r="AI126" s="142"/>
      <c r="AJ126" s="142"/>
      <c r="AK126" s="142"/>
      <c r="AL126" s="142"/>
    </row>
    <row r="127" hidden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2"/>
      <c r="O127" s="2"/>
      <c r="S127" s="3"/>
      <c r="V127" s="4"/>
      <c r="W127" s="5"/>
      <c r="AD127" s="140"/>
      <c r="AE127" s="152"/>
      <c r="AF127" s="153"/>
      <c r="AG127" s="140"/>
      <c r="AH127" s="140"/>
      <c r="AI127" s="142"/>
      <c r="AJ127" s="142"/>
      <c r="AK127" s="142"/>
      <c r="AL127" s="142"/>
    </row>
    <row r="128" hidden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2"/>
      <c r="O128" s="2"/>
      <c r="S128" s="3"/>
      <c r="V128" s="4"/>
      <c r="W128" s="5"/>
      <c r="AD128" s="140"/>
      <c r="AE128" s="152"/>
      <c r="AF128" s="153"/>
      <c r="AG128" s="140"/>
      <c r="AH128" s="140"/>
      <c r="AI128" s="142"/>
      <c r="AJ128" s="142"/>
      <c r="AK128" s="142"/>
      <c r="AL128" s="142"/>
    </row>
    <row r="129" hidden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2"/>
      <c r="O129" s="2"/>
      <c r="S129" s="3"/>
      <c r="V129" s="4"/>
      <c r="W129" s="5"/>
      <c r="AD129" s="140"/>
      <c r="AE129" s="152"/>
      <c r="AF129" s="153"/>
      <c r="AG129" s="140"/>
      <c r="AH129" s="140"/>
      <c r="AI129" s="142"/>
      <c r="AJ129" s="142"/>
      <c r="AK129" s="142"/>
      <c r="AL129" s="142"/>
    </row>
    <row r="130" hidden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2"/>
      <c r="O130" s="2"/>
      <c r="S130" s="3"/>
      <c r="V130" s="4"/>
      <c r="W130" s="5"/>
      <c r="AD130" s="140"/>
      <c r="AE130" s="152"/>
      <c r="AF130" s="153"/>
      <c r="AG130" s="140"/>
      <c r="AH130" s="140"/>
      <c r="AI130" s="142"/>
      <c r="AJ130" s="142"/>
      <c r="AK130" s="142"/>
      <c r="AL130" s="142"/>
    </row>
    <row r="131" hidden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2"/>
      <c r="O131" s="2"/>
      <c r="S131" s="3"/>
      <c r="V131" s="4"/>
      <c r="W131" s="5"/>
      <c r="AD131" s="140"/>
      <c r="AE131" s="152"/>
      <c r="AF131" s="153"/>
      <c r="AG131" s="140"/>
      <c r="AH131" s="140"/>
      <c r="AI131" s="142"/>
      <c r="AJ131" s="142"/>
      <c r="AK131" s="142"/>
      <c r="AL131" s="142"/>
    </row>
    <row r="132" hidden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2"/>
      <c r="O132" s="2"/>
      <c r="S132" s="3"/>
      <c r="V132" s="4"/>
      <c r="W132" s="5"/>
      <c r="AD132" s="140"/>
      <c r="AE132" s="152"/>
      <c r="AF132" s="153"/>
      <c r="AG132" s="140"/>
      <c r="AH132" s="140"/>
      <c r="AI132" s="142"/>
      <c r="AJ132" s="142"/>
      <c r="AK132" s="142"/>
      <c r="AL132" s="142"/>
    </row>
    <row r="133" hidden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2"/>
      <c r="O133" s="2"/>
      <c r="S133" s="3"/>
      <c r="V133" s="4"/>
      <c r="W133" s="5"/>
      <c r="AD133" s="140"/>
      <c r="AE133" s="152"/>
      <c r="AF133" s="153"/>
      <c r="AG133" s="140"/>
      <c r="AH133" s="140"/>
      <c r="AI133" s="142"/>
      <c r="AJ133" s="142"/>
      <c r="AK133" s="142"/>
      <c r="AL133" s="142"/>
    </row>
    <row r="134" hidden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2"/>
      <c r="O134" s="2"/>
      <c r="S134" s="3"/>
      <c r="V134" s="4"/>
      <c r="W134" s="5"/>
      <c r="AD134" s="140"/>
      <c r="AE134" s="152"/>
      <c r="AF134" s="153"/>
      <c r="AG134" s="140"/>
      <c r="AH134" s="140"/>
      <c r="AI134" s="142"/>
      <c r="AJ134" s="142"/>
      <c r="AK134" s="142"/>
      <c r="AL134" s="142"/>
    </row>
    <row r="135" hidden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2"/>
      <c r="O135" s="2"/>
      <c r="S135" s="3"/>
      <c r="V135" s="4"/>
      <c r="W135" s="5"/>
      <c r="AD135" s="140"/>
      <c r="AE135" s="152"/>
      <c r="AF135" s="153"/>
      <c r="AG135" s="140"/>
      <c r="AH135" s="140"/>
      <c r="AI135" s="142"/>
      <c r="AJ135" s="142"/>
      <c r="AK135" s="142"/>
      <c r="AL135" s="142"/>
    </row>
    <row r="136" hidden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2"/>
      <c r="O136" s="2"/>
      <c r="S136" s="3"/>
      <c r="V136" s="4"/>
      <c r="W136" s="5"/>
      <c r="AD136" s="140"/>
      <c r="AE136" s="152"/>
      <c r="AF136" s="153"/>
      <c r="AG136" s="140"/>
      <c r="AH136" s="140"/>
      <c r="AI136" s="142"/>
      <c r="AJ136" s="142"/>
      <c r="AK136" s="142"/>
      <c r="AL136" s="142"/>
    </row>
    <row r="137" hidden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2"/>
      <c r="O137" s="2"/>
      <c r="S137" s="3"/>
      <c r="V137" s="4"/>
      <c r="W137" s="5"/>
      <c r="AD137" s="140"/>
      <c r="AE137" s="152"/>
      <c r="AF137" s="153"/>
      <c r="AG137" s="140"/>
      <c r="AH137" s="140"/>
      <c r="AI137" s="142"/>
      <c r="AJ137" s="142"/>
      <c r="AK137" s="142"/>
      <c r="AL137" s="142"/>
    </row>
    <row r="138" hidden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2"/>
      <c r="O138" s="2"/>
      <c r="S138" s="3"/>
      <c r="V138" s="4"/>
      <c r="W138" s="5"/>
      <c r="AD138" s="140"/>
      <c r="AE138" s="152"/>
      <c r="AF138" s="153"/>
      <c r="AG138" s="140"/>
      <c r="AH138" s="140"/>
      <c r="AI138" s="142"/>
      <c r="AJ138" s="142"/>
      <c r="AK138" s="142"/>
      <c r="AL138" s="142"/>
    </row>
    <row r="139" hidden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2"/>
      <c r="O139" s="2"/>
      <c r="S139" s="3"/>
      <c r="V139" s="4"/>
      <c r="W139" s="5"/>
      <c r="AD139" s="140"/>
      <c r="AE139" s="152"/>
      <c r="AF139" s="153"/>
      <c r="AG139" s="140"/>
      <c r="AH139" s="140"/>
      <c r="AI139" s="142"/>
      <c r="AJ139" s="142"/>
      <c r="AK139" s="142"/>
      <c r="AL139" s="142"/>
    </row>
    <row r="140" hidden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2"/>
      <c r="O140" s="2"/>
      <c r="S140" s="3"/>
      <c r="V140" s="4"/>
      <c r="W140" s="5"/>
      <c r="AD140" s="140"/>
      <c r="AE140" s="152"/>
      <c r="AF140" s="153"/>
      <c r="AG140" s="140"/>
      <c r="AH140" s="140"/>
      <c r="AI140" s="142"/>
      <c r="AJ140" s="142"/>
      <c r="AK140" s="142"/>
      <c r="AL140" s="142"/>
    </row>
    <row r="141" hidden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2"/>
      <c r="O141" s="2"/>
      <c r="S141" s="3"/>
      <c r="V141" s="4"/>
      <c r="W141" s="5"/>
      <c r="AD141" s="140"/>
      <c r="AE141" s="152"/>
      <c r="AF141" s="153"/>
      <c r="AG141" s="140"/>
      <c r="AH141" s="140"/>
      <c r="AI141" s="142"/>
      <c r="AJ141" s="142"/>
      <c r="AK141" s="142"/>
      <c r="AL141" s="142"/>
    </row>
    <row r="142" hidden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2"/>
      <c r="O142" s="2"/>
      <c r="S142" s="3"/>
      <c r="V142" s="4"/>
      <c r="W142" s="5"/>
      <c r="AD142" s="140"/>
      <c r="AE142" s="152"/>
      <c r="AF142" s="153"/>
      <c r="AG142" s="140"/>
      <c r="AH142" s="140"/>
      <c r="AI142" s="142"/>
      <c r="AJ142" s="142"/>
      <c r="AK142" s="142"/>
      <c r="AL142" s="142"/>
    </row>
    <row r="143" hidden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2"/>
      <c r="O143" s="2"/>
      <c r="S143" s="3"/>
      <c r="V143" s="4"/>
      <c r="W143" s="5"/>
      <c r="AD143" s="140"/>
      <c r="AE143" s="152"/>
      <c r="AF143" s="153"/>
      <c r="AG143" s="140"/>
      <c r="AH143" s="140"/>
      <c r="AI143" s="142"/>
      <c r="AJ143" s="142"/>
      <c r="AK143" s="142"/>
      <c r="AL143" s="142"/>
    </row>
    <row r="144" hidden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2"/>
      <c r="O144" s="2"/>
      <c r="S144" s="3"/>
      <c r="V144" s="4"/>
      <c r="W144" s="5"/>
      <c r="AD144" s="140"/>
      <c r="AE144" s="152"/>
      <c r="AF144" s="153"/>
      <c r="AG144" s="140"/>
      <c r="AH144" s="140"/>
      <c r="AI144" s="142"/>
      <c r="AJ144" s="142"/>
      <c r="AK144" s="142"/>
      <c r="AL144" s="142"/>
    </row>
    <row r="145" hidden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2"/>
      <c r="O145" s="2"/>
      <c r="S145" s="3"/>
      <c r="V145" s="4"/>
      <c r="W145" s="5"/>
      <c r="AD145" s="140"/>
      <c r="AE145" s="152"/>
      <c r="AF145" s="153"/>
      <c r="AG145" s="140"/>
      <c r="AH145" s="140"/>
      <c r="AI145" s="142"/>
      <c r="AJ145" s="142"/>
      <c r="AK145" s="142"/>
      <c r="AL145" s="142"/>
    </row>
    <row r="146" hidden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2"/>
      <c r="O146" s="2"/>
      <c r="S146" s="3"/>
      <c r="V146" s="4"/>
      <c r="W146" s="5"/>
      <c r="AD146" s="140"/>
      <c r="AE146" s="152"/>
      <c r="AF146" s="153"/>
      <c r="AG146" s="140"/>
      <c r="AH146" s="140"/>
      <c r="AI146" s="142"/>
      <c r="AJ146" s="142"/>
      <c r="AK146" s="142"/>
      <c r="AL146" s="142"/>
    </row>
    <row r="147" hidden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2"/>
      <c r="O147" s="2"/>
      <c r="S147" s="3"/>
      <c r="V147" s="4"/>
      <c r="W147" s="5"/>
      <c r="AD147" s="140"/>
      <c r="AE147" s="152"/>
      <c r="AF147" s="153"/>
      <c r="AG147" s="140"/>
      <c r="AH147" s="140"/>
      <c r="AI147" s="142"/>
      <c r="AJ147" s="142"/>
      <c r="AK147" s="142"/>
      <c r="AL147" s="142"/>
    </row>
    <row r="148" hidden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2"/>
      <c r="O148" s="2"/>
      <c r="S148" s="3"/>
      <c r="V148" s="4"/>
      <c r="W148" s="5"/>
      <c r="AD148" s="140"/>
      <c r="AE148" s="152"/>
      <c r="AF148" s="153"/>
      <c r="AG148" s="140"/>
      <c r="AH148" s="140"/>
      <c r="AI148" s="142"/>
      <c r="AJ148" s="142"/>
      <c r="AK148" s="142"/>
      <c r="AL148" s="142"/>
    </row>
    <row r="149" hidden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2"/>
      <c r="O149" s="2"/>
      <c r="S149" s="3"/>
      <c r="V149" s="4"/>
      <c r="W149" s="5"/>
      <c r="AD149" s="140"/>
      <c r="AE149" s="152"/>
      <c r="AF149" s="153"/>
      <c r="AG149" s="140"/>
      <c r="AH149" s="140"/>
      <c r="AI149" s="142"/>
      <c r="AJ149" s="142"/>
      <c r="AK149" s="142"/>
      <c r="AL149" s="142"/>
    </row>
    <row r="150" hidden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2"/>
      <c r="O150" s="2"/>
      <c r="S150" s="3"/>
      <c r="V150" s="4"/>
      <c r="W150" s="5"/>
      <c r="AD150" s="140"/>
      <c r="AE150" s="152"/>
      <c r="AF150" s="153"/>
      <c r="AG150" s="140"/>
      <c r="AH150" s="140"/>
      <c r="AI150" s="142"/>
      <c r="AJ150" s="142"/>
      <c r="AK150" s="142"/>
      <c r="AL150" s="142"/>
    </row>
    <row r="151" hidden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2"/>
      <c r="O151" s="2"/>
      <c r="S151" s="3"/>
      <c r="V151" s="4"/>
      <c r="W151" s="5"/>
      <c r="AD151" s="140"/>
      <c r="AE151" s="152"/>
      <c r="AF151" s="153"/>
      <c r="AG151" s="140"/>
      <c r="AH151" s="140"/>
      <c r="AI151" s="142"/>
      <c r="AJ151" s="142"/>
      <c r="AK151" s="142"/>
      <c r="AL151" s="142"/>
    </row>
    <row r="152" hidden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2"/>
      <c r="O152" s="2"/>
      <c r="S152" s="3"/>
      <c r="V152" s="4"/>
      <c r="W152" s="5"/>
      <c r="AD152" s="140"/>
      <c r="AE152" s="152"/>
      <c r="AF152" s="153"/>
      <c r="AG152" s="140"/>
      <c r="AH152" s="140"/>
      <c r="AI152" s="142"/>
      <c r="AJ152" s="142"/>
      <c r="AK152" s="142"/>
      <c r="AL152" s="142"/>
    </row>
    <row r="153" hidden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2"/>
      <c r="O153" s="2"/>
      <c r="S153" s="3"/>
      <c r="V153" s="4"/>
      <c r="W153" s="5"/>
      <c r="AD153" s="140"/>
      <c r="AE153" s="152"/>
      <c r="AF153" s="153"/>
      <c r="AG153" s="140"/>
      <c r="AH153" s="140"/>
      <c r="AI153" s="142"/>
      <c r="AJ153" s="142"/>
      <c r="AK153" s="142"/>
      <c r="AL153" s="142"/>
    </row>
    <row r="154" hidden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2"/>
      <c r="O154" s="2"/>
      <c r="S154" s="3"/>
      <c r="V154" s="4"/>
      <c r="W154" s="5"/>
      <c r="AD154" s="140"/>
      <c r="AE154" s="152"/>
      <c r="AF154" s="153"/>
      <c r="AG154" s="140"/>
      <c r="AH154" s="140"/>
      <c r="AI154" s="142"/>
      <c r="AJ154" s="142"/>
      <c r="AK154" s="142"/>
      <c r="AL154" s="142"/>
    </row>
    <row r="155" hidden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2"/>
      <c r="O155" s="2"/>
      <c r="S155" s="3"/>
      <c r="V155" s="4"/>
      <c r="W155" s="5"/>
      <c r="AD155" s="140"/>
      <c r="AE155" s="152"/>
      <c r="AF155" s="153"/>
      <c r="AG155" s="140"/>
      <c r="AH155" s="140"/>
      <c r="AI155" s="142"/>
      <c r="AJ155" s="142"/>
      <c r="AK155" s="142"/>
      <c r="AL155" s="142"/>
    </row>
    <row r="156" hidden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2"/>
      <c r="O156" s="2"/>
      <c r="S156" s="3"/>
      <c r="V156" s="4"/>
      <c r="W156" s="5"/>
      <c r="AD156" s="140"/>
      <c r="AE156" s="152"/>
      <c r="AF156" s="153"/>
      <c r="AG156" s="140"/>
      <c r="AH156" s="140"/>
      <c r="AI156" s="142"/>
      <c r="AJ156" s="142"/>
      <c r="AK156" s="142"/>
      <c r="AL156" s="142"/>
    </row>
    <row r="157" hidden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2"/>
      <c r="O157" s="2"/>
      <c r="S157" s="3"/>
      <c r="V157" s="4"/>
      <c r="W157" s="5"/>
      <c r="AD157" s="140"/>
      <c r="AE157" s="152"/>
      <c r="AF157" s="153"/>
      <c r="AG157" s="140"/>
      <c r="AH157" s="140"/>
      <c r="AI157" s="142"/>
      <c r="AJ157" s="142"/>
      <c r="AK157" s="142"/>
      <c r="AL157" s="142"/>
    </row>
    <row r="158" hidden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2"/>
      <c r="O158" s="2"/>
      <c r="S158" s="3"/>
      <c r="V158" s="4"/>
      <c r="W158" s="5"/>
      <c r="AD158" s="140"/>
      <c r="AE158" s="152"/>
      <c r="AF158" s="153"/>
      <c r="AG158" s="140"/>
      <c r="AH158" s="140"/>
      <c r="AI158" s="142"/>
      <c r="AJ158" s="142"/>
      <c r="AK158" s="142"/>
      <c r="AL158" s="142"/>
    </row>
    <row r="159" hidden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2"/>
      <c r="O159" s="2"/>
      <c r="S159" s="3"/>
      <c r="V159" s="4"/>
      <c r="W159" s="5"/>
      <c r="AD159" s="140"/>
      <c r="AE159" s="152"/>
      <c r="AF159" s="153"/>
      <c r="AG159" s="140"/>
      <c r="AH159" s="140"/>
      <c r="AI159" s="142"/>
      <c r="AJ159" s="142"/>
      <c r="AK159" s="142"/>
      <c r="AL159" s="142"/>
    </row>
    <row r="160" hidden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2"/>
      <c r="O160" s="2"/>
      <c r="S160" s="3"/>
      <c r="V160" s="4"/>
      <c r="W160" s="5"/>
      <c r="AD160" s="140"/>
      <c r="AE160" s="152"/>
      <c r="AF160" s="153"/>
      <c r="AG160" s="140"/>
      <c r="AH160" s="140"/>
      <c r="AI160" s="142"/>
      <c r="AJ160" s="142"/>
      <c r="AK160" s="142"/>
      <c r="AL160" s="142"/>
    </row>
    <row r="161" hidden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2"/>
      <c r="O161" s="2"/>
      <c r="S161" s="3"/>
      <c r="V161" s="4"/>
      <c r="W161" s="5"/>
      <c r="AD161" s="140"/>
      <c r="AE161" s="152"/>
      <c r="AF161" s="153"/>
      <c r="AG161" s="140"/>
      <c r="AH161" s="140"/>
      <c r="AI161" s="142"/>
      <c r="AJ161" s="142"/>
      <c r="AK161" s="142"/>
      <c r="AL161" s="142"/>
    </row>
    <row r="162" hidden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2"/>
      <c r="O162" s="2"/>
      <c r="S162" s="3"/>
      <c r="V162" s="4"/>
      <c r="W162" s="5"/>
      <c r="AD162" s="140"/>
      <c r="AE162" s="152"/>
      <c r="AF162" s="153"/>
      <c r="AG162" s="140"/>
      <c r="AH162" s="140"/>
      <c r="AI162" s="142"/>
      <c r="AJ162" s="142"/>
      <c r="AK162" s="142"/>
      <c r="AL162" s="142"/>
    </row>
    <row r="163" hidden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2"/>
      <c r="O163" s="2"/>
      <c r="S163" s="3"/>
      <c r="V163" s="4"/>
      <c r="W163" s="5"/>
      <c r="AD163" s="140"/>
      <c r="AE163" s="152"/>
      <c r="AF163" s="153"/>
      <c r="AG163" s="140"/>
      <c r="AH163" s="140"/>
      <c r="AI163" s="142"/>
      <c r="AJ163" s="142"/>
      <c r="AK163" s="142"/>
      <c r="AL163" s="142"/>
    </row>
    <row r="164" hidden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2"/>
      <c r="O164" s="2"/>
      <c r="S164" s="3"/>
      <c r="V164" s="4"/>
      <c r="W164" s="5"/>
      <c r="AD164" s="140"/>
      <c r="AE164" s="152"/>
      <c r="AF164" s="153"/>
      <c r="AG164" s="140"/>
      <c r="AH164" s="140"/>
      <c r="AI164" s="142"/>
      <c r="AJ164" s="142"/>
      <c r="AK164" s="142"/>
      <c r="AL164" s="142"/>
    </row>
    <row r="165" hidden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2"/>
      <c r="O165" s="2"/>
      <c r="S165" s="3"/>
      <c r="V165" s="4"/>
      <c r="W165" s="5"/>
      <c r="AD165" s="140"/>
      <c r="AE165" s="152"/>
      <c r="AF165" s="153"/>
      <c r="AG165" s="140"/>
      <c r="AH165" s="140"/>
      <c r="AI165" s="142"/>
      <c r="AJ165" s="142"/>
      <c r="AK165" s="142"/>
      <c r="AL165" s="142"/>
    </row>
    <row r="166" hidden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2"/>
      <c r="O166" s="2"/>
      <c r="S166" s="3"/>
      <c r="V166" s="4"/>
      <c r="W166" s="5"/>
      <c r="AD166" s="140"/>
      <c r="AE166" s="152"/>
      <c r="AF166" s="153"/>
      <c r="AG166" s="140"/>
      <c r="AH166" s="140"/>
      <c r="AI166" s="142"/>
      <c r="AJ166" s="142"/>
      <c r="AK166" s="142"/>
      <c r="AL166" s="142"/>
    </row>
    <row r="167" hidden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2"/>
      <c r="O167" s="2"/>
      <c r="S167" s="3"/>
      <c r="V167" s="4"/>
      <c r="W167" s="5"/>
      <c r="AD167" s="140"/>
      <c r="AE167" s="152"/>
      <c r="AF167" s="153"/>
      <c r="AG167" s="140"/>
      <c r="AH167" s="140"/>
      <c r="AI167" s="142"/>
      <c r="AJ167" s="142"/>
      <c r="AK167" s="142"/>
      <c r="AL167" s="142"/>
    </row>
    <row r="168" hidden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2"/>
      <c r="O168" s="2"/>
      <c r="S168" s="3"/>
      <c r="V168" s="4"/>
      <c r="W168" s="5"/>
      <c r="AD168" s="140"/>
      <c r="AE168" s="152"/>
      <c r="AF168" s="153"/>
      <c r="AG168" s="140"/>
      <c r="AH168" s="140"/>
      <c r="AI168" s="142"/>
      <c r="AJ168" s="142"/>
      <c r="AK168" s="142"/>
      <c r="AL168" s="142"/>
    </row>
    <row r="169" hidden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2"/>
      <c r="O169" s="2"/>
      <c r="S169" s="3"/>
      <c r="V169" s="4"/>
      <c r="W169" s="5"/>
      <c r="AD169" s="140"/>
      <c r="AE169" s="152"/>
      <c r="AF169" s="153"/>
      <c r="AG169" s="140"/>
      <c r="AH169" s="140"/>
      <c r="AI169" s="142"/>
      <c r="AJ169" s="142"/>
      <c r="AK169" s="142"/>
      <c r="AL169" s="142"/>
    </row>
    <row r="170" hidden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2"/>
      <c r="O170" s="2"/>
      <c r="S170" s="3"/>
      <c r="V170" s="4"/>
      <c r="W170" s="5"/>
      <c r="AD170" s="140"/>
      <c r="AE170" s="152"/>
      <c r="AF170" s="153"/>
      <c r="AG170" s="140"/>
      <c r="AH170" s="140"/>
      <c r="AI170" s="142"/>
      <c r="AJ170" s="142"/>
      <c r="AK170" s="142"/>
      <c r="AL170" s="142"/>
    </row>
    <row r="171" hidden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2"/>
      <c r="O171" s="2"/>
      <c r="S171" s="3"/>
      <c r="V171" s="4"/>
      <c r="W171" s="5"/>
      <c r="AD171" s="140"/>
      <c r="AE171" s="152"/>
      <c r="AF171" s="153"/>
      <c r="AG171" s="140"/>
      <c r="AH171" s="140"/>
      <c r="AI171" s="142"/>
      <c r="AJ171" s="142"/>
      <c r="AK171" s="142"/>
      <c r="AL171" s="142"/>
    </row>
    <row r="172" hidden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2"/>
      <c r="O172" s="2"/>
      <c r="S172" s="3"/>
      <c r="V172" s="4"/>
      <c r="W172" s="5"/>
      <c r="AD172" s="140"/>
      <c r="AE172" s="152"/>
      <c r="AF172" s="153"/>
      <c r="AG172" s="140"/>
      <c r="AH172" s="140"/>
      <c r="AI172" s="142"/>
      <c r="AJ172" s="142"/>
      <c r="AK172" s="142"/>
      <c r="AL172" s="142"/>
    </row>
    <row r="173" hidden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2"/>
      <c r="O173" s="2"/>
      <c r="S173" s="3"/>
      <c r="V173" s="4"/>
      <c r="W173" s="5"/>
      <c r="AD173" s="140"/>
      <c r="AE173" s="152"/>
      <c r="AF173" s="153"/>
      <c r="AG173" s="140"/>
      <c r="AH173" s="140"/>
      <c r="AI173" s="142"/>
      <c r="AJ173" s="142"/>
      <c r="AK173" s="142"/>
      <c r="AL173" s="142"/>
    </row>
    <row r="174" hidden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2"/>
      <c r="O174" s="2"/>
      <c r="S174" s="3"/>
      <c r="V174" s="4"/>
      <c r="W174" s="5"/>
      <c r="AD174" s="140"/>
      <c r="AE174" s="152"/>
      <c r="AF174" s="153"/>
      <c r="AG174" s="140"/>
      <c r="AH174" s="140"/>
      <c r="AI174" s="142"/>
      <c r="AJ174" s="142"/>
      <c r="AK174" s="142"/>
      <c r="AL174" s="142"/>
    </row>
    <row r="175" hidden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2"/>
      <c r="O175" s="2"/>
      <c r="S175" s="3"/>
      <c r="V175" s="4"/>
      <c r="W175" s="5"/>
      <c r="AD175" s="140"/>
      <c r="AE175" s="152"/>
      <c r="AF175" s="153"/>
      <c r="AG175" s="140"/>
      <c r="AH175" s="140"/>
      <c r="AI175" s="142"/>
      <c r="AJ175" s="142"/>
      <c r="AK175" s="142"/>
      <c r="AL175" s="142"/>
    </row>
    <row r="176" hidden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2"/>
      <c r="O176" s="2"/>
      <c r="S176" s="3"/>
      <c r="V176" s="4"/>
      <c r="W176" s="5"/>
      <c r="AD176" s="140"/>
      <c r="AE176" s="152"/>
      <c r="AF176" s="153"/>
      <c r="AG176" s="140"/>
      <c r="AH176" s="140"/>
      <c r="AI176" s="142"/>
      <c r="AJ176" s="142"/>
      <c r="AK176" s="142"/>
      <c r="AL176" s="142"/>
    </row>
    <row r="177" hidden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2"/>
      <c r="O177" s="2"/>
      <c r="S177" s="3"/>
      <c r="V177" s="4"/>
      <c r="W177" s="5"/>
      <c r="AD177" s="140"/>
      <c r="AE177" s="152"/>
      <c r="AF177" s="153"/>
      <c r="AG177" s="140"/>
      <c r="AH177" s="140"/>
      <c r="AI177" s="142"/>
      <c r="AJ177" s="142"/>
      <c r="AK177" s="142"/>
      <c r="AL177" s="142"/>
    </row>
    <row r="178" hidden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2"/>
      <c r="O178" s="2"/>
      <c r="S178" s="3"/>
      <c r="V178" s="4"/>
      <c r="W178" s="5"/>
      <c r="AD178" s="140"/>
      <c r="AE178" s="152"/>
      <c r="AF178" s="153"/>
      <c r="AG178" s="140"/>
      <c r="AH178" s="140"/>
      <c r="AI178" s="142"/>
      <c r="AJ178" s="142"/>
      <c r="AK178" s="142"/>
      <c r="AL178" s="142"/>
    </row>
    <row r="179" hidden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2"/>
      <c r="O179" s="2"/>
      <c r="S179" s="3"/>
      <c r="V179" s="4"/>
      <c r="W179" s="5"/>
      <c r="AD179" s="140"/>
      <c r="AE179" s="152"/>
      <c r="AF179" s="153"/>
      <c r="AG179" s="140"/>
      <c r="AH179" s="140"/>
      <c r="AI179" s="142"/>
      <c r="AJ179" s="142"/>
      <c r="AK179" s="142"/>
      <c r="AL179" s="142"/>
    </row>
    <row r="180" hidden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2"/>
      <c r="O180" s="2"/>
      <c r="S180" s="3"/>
      <c r="V180" s="4"/>
      <c r="W180" s="5"/>
      <c r="AD180" s="140"/>
      <c r="AE180" s="152"/>
      <c r="AF180" s="153"/>
      <c r="AG180" s="140"/>
      <c r="AH180" s="140"/>
      <c r="AI180" s="142"/>
      <c r="AJ180" s="142"/>
      <c r="AK180" s="142"/>
      <c r="AL180" s="142"/>
    </row>
    <row r="181" hidden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2"/>
      <c r="O181" s="2"/>
      <c r="S181" s="3"/>
      <c r="V181" s="4"/>
      <c r="W181" s="5"/>
      <c r="AD181" s="140"/>
      <c r="AE181" s="152"/>
      <c r="AF181" s="153"/>
      <c r="AG181" s="140"/>
      <c r="AH181" s="140"/>
      <c r="AI181" s="142"/>
      <c r="AJ181" s="142"/>
      <c r="AK181" s="142"/>
      <c r="AL181" s="142"/>
    </row>
    <row r="182" hidden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2"/>
      <c r="O182" s="2"/>
      <c r="S182" s="3"/>
      <c r="V182" s="4"/>
      <c r="W182" s="5"/>
      <c r="AD182" s="140"/>
      <c r="AE182" s="152"/>
      <c r="AF182" s="153"/>
      <c r="AG182" s="140"/>
      <c r="AH182" s="140"/>
      <c r="AI182" s="142"/>
      <c r="AJ182" s="142"/>
      <c r="AK182" s="142"/>
      <c r="AL182" s="142"/>
    </row>
    <row r="183" hidden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2"/>
      <c r="O183" s="2"/>
      <c r="S183" s="3"/>
      <c r="V183" s="4"/>
      <c r="W183" s="5"/>
      <c r="AD183" s="140"/>
      <c r="AE183" s="152"/>
      <c r="AF183" s="153"/>
      <c r="AG183" s="140"/>
      <c r="AH183" s="140"/>
      <c r="AI183" s="142"/>
      <c r="AJ183" s="142"/>
      <c r="AK183" s="142"/>
      <c r="AL183" s="142"/>
    </row>
    <row r="184" hidden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2"/>
      <c r="O184" s="2"/>
      <c r="S184" s="3"/>
      <c r="V184" s="4"/>
      <c r="W184" s="5"/>
      <c r="AD184" s="140"/>
      <c r="AE184" s="152"/>
      <c r="AF184" s="153"/>
      <c r="AG184" s="140"/>
      <c r="AH184" s="140"/>
      <c r="AI184" s="142"/>
      <c r="AJ184" s="142"/>
      <c r="AK184" s="142"/>
      <c r="AL184" s="142"/>
    </row>
    <row r="185" hidden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2"/>
      <c r="O185" s="2"/>
      <c r="S185" s="3"/>
      <c r="V185" s="4"/>
      <c r="W185" s="5"/>
      <c r="AD185" s="140"/>
      <c r="AE185" s="152"/>
      <c r="AF185" s="153"/>
      <c r="AG185" s="140"/>
      <c r="AH185" s="140"/>
      <c r="AI185" s="142"/>
      <c r="AJ185" s="142"/>
      <c r="AK185" s="142"/>
      <c r="AL185" s="142"/>
    </row>
    <row r="186" hidden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2"/>
      <c r="O186" s="2"/>
      <c r="S186" s="3"/>
      <c r="V186" s="4"/>
      <c r="W186" s="5"/>
      <c r="AD186" s="140"/>
      <c r="AE186" s="152"/>
      <c r="AF186" s="153"/>
      <c r="AG186" s="140"/>
      <c r="AH186" s="140"/>
      <c r="AI186" s="142"/>
      <c r="AJ186" s="142"/>
      <c r="AK186" s="142"/>
      <c r="AL186" s="142"/>
    </row>
    <row r="187" hidden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2"/>
      <c r="O187" s="2"/>
      <c r="S187" s="3"/>
      <c r="V187" s="4"/>
      <c r="W187" s="5"/>
      <c r="AD187" s="140"/>
      <c r="AE187" s="152"/>
      <c r="AF187" s="153"/>
      <c r="AG187" s="140"/>
      <c r="AH187" s="140"/>
      <c r="AI187" s="142"/>
      <c r="AJ187" s="142"/>
      <c r="AK187" s="142"/>
      <c r="AL187" s="142"/>
    </row>
    <row r="188" hidden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2"/>
      <c r="O188" s="2"/>
      <c r="S188" s="3"/>
      <c r="V188" s="4"/>
      <c r="W188" s="5"/>
      <c r="AD188" s="140"/>
      <c r="AE188" s="152"/>
      <c r="AF188" s="153"/>
      <c r="AG188" s="140"/>
      <c r="AH188" s="140"/>
      <c r="AI188" s="142"/>
      <c r="AJ188" s="142"/>
      <c r="AK188" s="142"/>
      <c r="AL188" s="142"/>
    </row>
    <row r="189" hidden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2"/>
      <c r="O189" s="2"/>
      <c r="S189" s="3"/>
      <c r="V189" s="4"/>
      <c r="W189" s="5"/>
      <c r="AD189" s="140"/>
      <c r="AE189" s="152"/>
      <c r="AF189" s="153"/>
      <c r="AG189" s="140"/>
      <c r="AH189" s="140"/>
      <c r="AI189" s="142"/>
      <c r="AJ189" s="142"/>
      <c r="AK189" s="142"/>
      <c r="AL189" s="142"/>
    </row>
    <row r="190" hidden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2"/>
      <c r="O190" s="2"/>
      <c r="S190" s="3"/>
      <c r="V190" s="4"/>
      <c r="W190" s="5"/>
      <c r="AD190" s="140"/>
      <c r="AE190" s="152"/>
      <c r="AF190" s="153"/>
      <c r="AG190" s="140"/>
      <c r="AH190" s="140"/>
      <c r="AI190" s="142"/>
      <c r="AJ190" s="142"/>
      <c r="AK190" s="142"/>
      <c r="AL190" s="142"/>
    </row>
    <row r="191" hidden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2"/>
      <c r="O191" s="2"/>
      <c r="S191" s="3"/>
      <c r="V191" s="4"/>
      <c r="W191" s="5"/>
      <c r="AD191" s="140"/>
      <c r="AE191" s="152"/>
      <c r="AF191" s="153"/>
      <c r="AG191" s="140"/>
      <c r="AH191" s="140"/>
      <c r="AI191" s="142"/>
      <c r="AJ191" s="142"/>
      <c r="AK191" s="142"/>
      <c r="AL191" s="142"/>
    </row>
    <row r="192" hidden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2"/>
      <c r="O192" s="2"/>
      <c r="S192" s="3"/>
      <c r="V192" s="4"/>
      <c r="W192" s="5"/>
      <c r="AD192" s="140"/>
      <c r="AE192" s="152"/>
      <c r="AF192" s="153"/>
      <c r="AG192" s="140"/>
      <c r="AH192" s="140"/>
      <c r="AI192" s="142"/>
      <c r="AJ192" s="142"/>
      <c r="AK192" s="142"/>
      <c r="AL192" s="142"/>
    </row>
    <row r="193" hidden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2"/>
      <c r="O193" s="2"/>
      <c r="S193" s="3"/>
      <c r="V193" s="4"/>
      <c r="W193" s="5"/>
      <c r="AD193" s="140"/>
      <c r="AE193" s="152"/>
      <c r="AF193" s="153"/>
      <c r="AG193" s="140"/>
      <c r="AH193" s="140"/>
      <c r="AI193" s="142"/>
      <c r="AJ193" s="142"/>
      <c r="AK193" s="142"/>
      <c r="AL193" s="142"/>
    </row>
    <row r="194" hidden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2"/>
      <c r="O194" s="2"/>
      <c r="S194" s="3"/>
      <c r="V194" s="4"/>
      <c r="W194" s="5"/>
      <c r="AD194" s="140"/>
      <c r="AE194" s="152"/>
      <c r="AF194" s="153"/>
      <c r="AG194" s="140"/>
      <c r="AH194" s="140"/>
      <c r="AI194" s="142"/>
      <c r="AJ194" s="142"/>
      <c r="AK194" s="142"/>
      <c r="AL194" s="142"/>
    </row>
    <row r="195" hidden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2"/>
      <c r="O195" s="2"/>
      <c r="S195" s="3"/>
      <c r="V195" s="4"/>
      <c r="W195" s="5"/>
      <c r="AD195" s="140"/>
      <c r="AE195" s="152"/>
      <c r="AF195" s="153"/>
      <c r="AG195" s="140"/>
      <c r="AH195" s="140"/>
      <c r="AI195" s="142"/>
      <c r="AJ195" s="142"/>
      <c r="AK195" s="142"/>
      <c r="AL195" s="142"/>
    </row>
    <row r="196" hidden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2"/>
      <c r="O196" s="2"/>
      <c r="S196" s="3"/>
      <c r="V196" s="4"/>
      <c r="W196" s="5"/>
      <c r="AD196" s="140"/>
      <c r="AE196" s="152"/>
      <c r="AF196" s="153"/>
      <c r="AG196" s="140"/>
      <c r="AH196" s="140"/>
      <c r="AI196" s="142"/>
      <c r="AJ196" s="142"/>
      <c r="AK196" s="142"/>
      <c r="AL196" s="142"/>
    </row>
    <row r="197" hidden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2"/>
      <c r="O197" s="2"/>
      <c r="S197" s="3"/>
      <c r="V197" s="4"/>
      <c r="W197" s="5"/>
      <c r="AD197" s="140"/>
      <c r="AE197" s="152"/>
      <c r="AF197" s="153"/>
      <c r="AG197" s="140"/>
      <c r="AH197" s="140"/>
      <c r="AI197" s="142"/>
      <c r="AJ197" s="142"/>
      <c r="AK197" s="142"/>
      <c r="AL197" s="142"/>
    </row>
    <row r="198" hidden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2"/>
      <c r="O198" s="2"/>
      <c r="S198" s="3"/>
      <c r="V198" s="4"/>
      <c r="W198" s="5"/>
      <c r="AD198" s="140"/>
      <c r="AE198" s="152"/>
      <c r="AF198" s="153"/>
      <c r="AG198" s="140"/>
      <c r="AH198" s="140"/>
      <c r="AI198" s="142"/>
      <c r="AJ198" s="142"/>
      <c r="AK198" s="142"/>
      <c r="AL198" s="142"/>
    </row>
    <row r="199" hidden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2"/>
      <c r="O199" s="2"/>
      <c r="S199" s="3"/>
      <c r="V199" s="4"/>
      <c r="W199" s="5"/>
      <c r="AD199" s="140"/>
      <c r="AE199" s="152"/>
      <c r="AF199" s="153"/>
      <c r="AG199" s="140"/>
      <c r="AH199" s="140"/>
      <c r="AI199" s="142"/>
      <c r="AJ199" s="142"/>
      <c r="AK199" s="142"/>
      <c r="AL199" s="142"/>
    </row>
    <row r="200" hidden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2"/>
      <c r="O200" s="2"/>
      <c r="S200" s="3"/>
      <c r="V200" s="4"/>
      <c r="W200" s="5"/>
      <c r="AD200" s="140"/>
      <c r="AE200" s="152"/>
      <c r="AF200" s="153"/>
      <c r="AG200" s="140"/>
      <c r="AH200" s="140"/>
      <c r="AI200" s="142"/>
      <c r="AJ200" s="142"/>
      <c r="AK200" s="142"/>
      <c r="AL200" s="142"/>
    </row>
    <row r="201" hidden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2"/>
      <c r="O201" s="2"/>
      <c r="S201" s="3"/>
      <c r="V201" s="4"/>
      <c r="W201" s="5"/>
      <c r="AD201" s="140"/>
      <c r="AE201" s="152"/>
      <c r="AF201" s="153"/>
      <c r="AG201" s="140"/>
      <c r="AH201" s="140"/>
      <c r="AI201" s="142"/>
      <c r="AJ201" s="142"/>
      <c r="AK201" s="142"/>
      <c r="AL201" s="142"/>
    </row>
    <row r="202" hidden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2"/>
      <c r="O202" s="2"/>
      <c r="S202" s="3"/>
      <c r="V202" s="4"/>
      <c r="W202" s="5"/>
      <c r="AD202" s="140"/>
      <c r="AE202" s="152"/>
      <c r="AF202" s="153"/>
      <c r="AG202" s="140"/>
      <c r="AH202" s="140"/>
      <c r="AI202" s="142"/>
      <c r="AJ202" s="142"/>
      <c r="AK202" s="142"/>
      <c r="AL202" s="142"/>
    </row>
    <row r="203" hidden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2"/>
      <c r="O203" s="2"/>
      <c r="S203" s="3"/>
      <c r="V203" s="4"/>
      <c r="W203" s="5"/>
      <c r="AD203" s="140"/>
      <c r="AE203" s="152"/>
      <c r="AF203" s="153"/>
      <c r="AG203" s="140"/>
      <c r="AH203" s="140"/>
      <c r="AI203" s="142"/>
      <c r="AJ203" s="142"/>
      <c r="AK203" s="142"/>
      <c r="AL203" s="142"/>
    </row>
    <row r="204" hidden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2"/>
      <c r="O204" s="2"/>
      <c r="S204" s="3"/>
      <c r="V204" s="4"/>
      <c r="W204" s="5"/>
      <c r="AD204" s="140"/>
      <c r="AE204" s="152"/>
      <c r="AF204" s="153"/>
      <c r="AG204" s="140"/>
      <c r="AH204" s="140"/>
      <c r="AI204" s="142"/>
      <c r="AJ204" s="142"/>
      <c r="AK204" s="142"/>
      <c r="AL204" s="142"/>
    </row>
    <row r="205" hidden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2"/>
      <c r="O205" s="2"/>
      <c r="S205" s="3"/>
      <c r="V205" s="4"/>
      <c r="W205" s="5"/>
      <c r="AD205" s="140"/>
      <c r="AE205" s="152"/>
      <c r="AF205" s="153"/>
      <c r="AG205" s="140"/>
      <c r="AH205" s="140"/>
      <c r="AI205" s="142"/>
      <c r="AJ205" s="142"/>
      <c r="AK205" s="142"/>
      <c r="AL205" s="142"/>
    </row>
    <row r="206" hidden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2"/>
      <c r="O206" s="2"/>
      <c r="S206" s="3"/>
      <c r="V206" s="4"/>
      <c r="W206" s="5"/>
      <c r="AD206" s="140"/>
      <c r="AE206" s="152"/>
      <c r="AF206" s="153"/>
      <c r="AG206" s="140"/>
      <c r="AH206" s="140"/>
      <c r="AI206" s="142"/>
      <c r="AJ206" s="142"/>
      <c r="AK206" s="142"/>
      <c r="AL206" s="142"/>
    </row>
    <row r="207" hidden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2"/>
      <c r="O207" s="2"/>
      <c r="S207" s="3"/>
      <c r="V207" s="4"/>
      <c r="W207" s="5"/>
      <c r="AD207" s="140"/>
      <c r="AE207" s="152"/>
      <c r="AF207" s="153"/>
      <c r="AG207" s="140"/>
      <c r="AH207" s="140"/>
      <c r="AI207" s="142"/>
      <c r="AJ207" s="142"/>
      <c r="AK207" s="142"/>
      <c r="AL207" s="142"/>
    </row>
    <row r="208" hidden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2"/>
      <c r="O208" s="2"/>
      <c r="S208" s="3"/>
      <c r="V208" s="4"/>
      <c r="W208" s="5"/>
      <c r="AD208" s="140"/>
      <c r="AE208" s="152"/>
      <c r="AF208" s="153"/>
      <c r="AG208" s="140"/>
      <c r="AH208" s="140"/>
      <c r="AI208" s="142"/>
      <c r="AJ208" s="142"/>
      <c r="AK208" s="142"/>
      <c r="AL208" s="142"/>
    </row>
    <row r="209" hidden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2"/>
      <c r="O209" s="2"/>
      <c r="S209" s="3"/>
      <c r="V209" s="4"/>
      <c r="W209" s="5"/>
      <c r="AD209" s="140"/>
      <c r="AE209" s="152"/>
      <c r="AF209" s="153"/>
      <c r="AG209" s="140"/>
      <c r="AH209" s="140"/>
      <c r="AI209" s="142"/>
      <c r="AJ209" s="142"/>
      <c r="AK209" s="142"/>
      <c r="AL209" s="142"/>
    </row>
    <row r="210" hidden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2"/>
      <c r="O210" s="2"/>
      <c r="S210" s="3"/>
      <c r="V210" s="4"/>
      <c r="W210" s="5"/>
      <c r="AD210" s="140"/>
      <c r="AE210" s="152"/>
      <c r="AF210" s="153"/>
      <c r="AG210" s="140"/>
      <c r="AH210" s="140"/>
      <c r="AI210" s="142"/>
      <c r="AJ210" s="142"/>
      <c r="AK210" s="142"/>
      <c r="AL210" s="142"/>
    </row>
    <row r="211" hidden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2"/>
      <c r="O211" s="2"/>
      <c r="S211" s="3"/>
      <c r="V211" s="4"/>
      <c r="W211" s="5"/>
      <c r="AD211" s="140"/>
      <c r="AE211" s="152"/>
      <c r="AF211" s="153"/>
      <c r="AG211" s="140"/>
      <c r="AH211" s="140"/>
      <c r="AI211" s="142"/>
      <c r="AJ211" s="142"/>
      <c r="AK211" s="142"/>
      <c r="AL211" s="142"/>
    </row>
    <row r="212" hidden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2"/>
      <c r="O212" s="2"/>
      <c r="S212" s="3"/>
      <c r="V212" s="4"/>
      <c r="W212" s="5"/>
      <c r="AD212" s="140"/>
      <c r="AE212" s="152"/>
      <c r="AF212" s="153"/>
      <c r="AG212" s="140"/>
      <c r="AH212" s="140"/>
      <c r="AI212" s="142"/>
      <c r="AJ212" s="142"/>
      <c r="AK212" s="142"/>
      <c r="AL212" s="142"/>
    </row>
    <row r="213" hidden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2"/>
      <c r="O213" s="2"/>
      <c r="S213" s="3"/>
      <c r="V213" s="4"/>
      <c r="W213" s="5"/>
      <c r="AD213" s="140"/>
      <c r="AE213" s="152"/>
      <c r="AF213" s="153"/>
      <c r="AG213" s="140"/>
      <c r="AH213" s="140"/>
      <c r="AI213" s="142"/>
      <c r="AJ213" s="142"/>
      <c r="AK213" s="142"/>
      <c r="AL213" s="142"/>
    </row>
    <row r="214" hidden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2"/>
      <c r="O214" s="2"/>
      <c r="S214" s="3"/>
      <c r="V214" s="4"/>
      <c r="W214" s="5"/>
      <c r="AD214" s="140"/>
      <c r="AE214" s="152"/>
      <c r="AF214" s="153"/>
      <c r="AG214" s="140"/>
      <c r="AH214" s="140"/>
      <c r="AI214" s="142"/>
      <c r="AJ214" s="142"/>
      <c r="AK214" s="142"/>
      <c r="AL214" s="142"/>
    </row>
    <row r="215" hidden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2"/>
      <c r="O215" s="2"/>
      <c r="S215" s="3"/>
      <c r="V215" s="4"/>
      <c r="W215" s="5"/>
      <c r="AD215" s="140"/>
      <c r="AE215" s="152"/>
      <c r="AF215" s="153"/>
      <c r="AG215" s="140"/>
      <c r="AH215" s="140"/>
      <c r="AI215" s="142"/>
      <c r="AJ215" s="142"/>
      <c r="AK215" s="142"/>
      <c r="AL215" s="142"/>
    </row>
    <row r="216" hidden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2"/>
      <c r="O216" s="2"/>
      <c r="S216" s="3"/>
      <c r="V216" s="4"/>
      <c r="W216" s="5"/>
      <c r="AD216" s="140"/>
      <c r="AE216" s="152"/>
      <c r="AF216" s="153"/>
      <c r="AG216" s="140"/>
      <c r="AH216" s="140"/>
      <c r="AI216" s="142"/>
      <c r="AJ216" s="142"/>
      <c r="AK216" s="142"/>
      <c r="AL216" s="142"/>
    </row>
    <row r="217" hidden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2"/>
      <c r="O217" s="2"/>
      <c r="S217" s="3"/>
      <c r="V217" s="4"/>
      <c r="W217" s="5"/>
      <c r="AD217" s="140"/>
      <c r="AE217" s="152"/>
      <c r="AF217" s="153"/>
      <c r="AG217" s="140"/>
      <c r="AH217" s="140"/>
      <c r="AI217" s="142"/>
      <c r="AJ217" s="142"/>
      <c r="AK217" s="142"/>
      <c r="AL217" s="142"/>
    </row>
    <row r="218" hidden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2"/>
      <c r="O218" s="2"/>
      <c r="S218" s="3"/>
      <c r="V218" s="4"/>
      <c r="W218" s="5"/>
      <c r="AD218" s="140"/>
      <c r="AE218" s="152"/>
      <c r="AF218" s="153"/>
      <c r="AG218" s="140"/>
      <c r="AH218" s="140"/>
      <c r="AI218" s="142"/>
      <c r="AJ218" s="142"/>
      <c r="AK218" s="142"/>
      <c r="AL218" s="142"/>
    </row>
    <row r="219" hidden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2"/>
      <c r="O219" s="2"/>
      <c r="S219" s="3"/>
      <c r="V219" s="4"/>
      <c r="W219" s="5"/>
      <c r="AD219" s="140"/>
      <c r="AE219" s="152"/>
      <c r="AF219" s="153"/>
      <c r="AG219" s="140"/>
      <c r="AH219" s="140"/>
      <c r="AI219" s="142"/>
      <c r="AJ219" s="142"/>
      <c r="AK219" s="142"/>
      <c r="AL219" s="142"/>
    </row>
    <row r="220" hidden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2"/>
      <c r="O220" s="2"/>
      <c r="S220" s="3"/>
      <c r="V220" s="4"/>
      <c r="W220" s="5"/>
      <c r="AD220" s="140"/>
      <c r="AE220" s="152"/>
      <c r="AF220" s="153"/>
      <c r="AG220" s="140"/>
      <c r="AH220" s="140"/>
      <c r="AI220" s="142"/>
      <c r="AJ220" s="142"/>
      <c r="AK220" s="142"/>
      <c r="AL220" s="142"/>
    </row>
    <row r="221" hidden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2"/>
      <c r="O221" s="2"/>
      <c r="S221" s="3"/>
      <c r="V221" s="4"/>
      <c r="W221" s="5"/>
      <c r="AD221" s="140"/>
      <c r="AE221" s="152"/>
      <c r="AF221" s="153"/>
      <c r="AG221" s="140"/>
      <c r="AH221" s="140"/>
      <c r="AI221" s="142"/>
      <c r="AJ221" s="142"/>
      <c r="AK221" s="142"/>
      <c r="AL221" s="142"/>
    </row>
    <row r="222" hidden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2"/>
      <c r="O222" s="2"/>
      <c r="S222" s="3"/>
      <c r="V222" s="4"/>
      <c r="W222" s="5"/>
      <c r="AD222" s="140"/>
      <c r="AE222" s="152"/>
      <c r="AF222" s="153"/>
      <c r="AG222" s="140"/>
      <c r="AH222" s="140"/>
      <c r="AI222" s="142"/>
      <c r="AJ222" s="142"/>
      <c r="AK222" s="142"/>
      <c r="AL222" s="142"/>
    </row>
    <row r="223" hidden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2"/>
      <c r="O223" s="2"/>
      <c r="S223" s="3"/>
      <c r="V223" s="4"/>
      <c r="W223" s="5"/>
      <c r="AD223" s="140"/>
      <c r="AE223" s="152"/>
      <c r="AF223" s="153"/>
      <c r="AG223" s="140"/>
      <c r="AH223" s="140"/>
      <c r="AI223" s="142"/>
      <c r="AJ223" s="142"/>
      <c r="AK223" s="142"/>
      <c r="AL223" s="142"/>
    </row>
    <row r="224" hidden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2"/>
      <c r="O224" s="2"/>
      <c r="S224" s="3"/>
      <c r="V224" s="4"/>
      <c r="W224" s="5"/>
      <c r="AD224" s="140"/>
      <c r="AE224" s="152"/>
      <c r="AF224" s="153"/>
      <c r="AG224" s="140"/>
      <c r="AH224" s="140"/>
      <c r="AI224" s="142"/>
      <c r="AJ224" s="142"/>
      <c r="AK224" s="142"/>
      <c r="AL224" s="142"/>
    </row>
    <row r="225" hidden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2"/>
      <c r="O225" s="2"/>
      <c r="S225" s="3"/>
      <c r="V225" s="4"/>
      <c r="W225" s="5"/>
      <c r="AD225" s="140"/>
      <c r="AE225" s="152"/>
      <c r="AF225" s="153"/>
      <c r="AG225" s="140"/>
      <c r="AH225" s="140"/>
      <c r="AI225" s="142"/>
      <c r="AJ225" s="142"/>
      <c r="AK225" s="142"/>
      <c r="AL225" s="142"/>
    </row>
    <row r="226" hidden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2"/>
      <c r="O226" s="2"/>
      <c r="S226" s="3"/>
      <c r="V226" s="4"/>
      <c r="W226" s="5"/>
      <c r="AD226" s="140"/>
      <c r="AE226" s="152"/>
      <c r="AF226" s="153"/>
      <c r="AG226" s="140"/>
      <c r="AH226" s="140"/>
      <c r="AI226" s="142"/>
      <c r="AJ226" s="142"/>
      <c r="AK226" s="142"/>
      <c r="AL226" s="142"/>
    </row>
    <row r="227" hidden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2"/>
      <c r="O227" s="2"/>
      <c r="S227" s="3"/>
      <c r="V227" s="4"/>
      <c r="W227" s="5"/>
      <c r="AD227" s="140"/>
      <c r="AE227" s="152"/>
      <c r="AF227" s="153"/>
      <c r="AG227" s="140"/>
      <c r="AH227" s="140"/>
      <c r="AI227" s="142"/>
      <c r="AJ227" s="142"/>
      <c r="AK227" s="142"/>
      <c r="AL227" s="142"/>
    </row>
    <row r="228" hidden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2"/>
      <c r="O228" s="2"/>
      <c r="S228" s="3"/>
      <c r="V228" s="4"/>
      <c r="W228" s="5"/>
      <c r="AD228" s="140"/>
      <c r="AE228" s="152"/>
      <c r="AF228" s="153"/>
      <c r="AG228" s="140"/>
      <c r="AH228" s="140"/>
      <c r="AI228" s="142"/>
      <c r="AJ228" s="142"/>
      <c r="AK228" s="142"/>
      <c r="AL228" s="142"/>
    </row>
    <row r="229" hidden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2"/>
      <c r="O229" s="2"/>
      <c r="S229" s="3"/>
      <c r="V229" s="4"/>
      <c r="W229" s="5"/>
      <c r="AD229" s="140"/>
      <c r="AE229" s="152"/>
      <c r="AF229" s="153"/>
      <c r="AG229" s="140"/>
      <c r="AH229" s="140"/>
      <c r="AI229" s="142"/>
      <c r="AJ229" s="142"/>
      <c r="AK229" s="142"/>
      <c r="AL229" s="142"/>
    </row>
    <row r="230" hidden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2"/>
      <c r="O230" s="2"/>
      <c r="S230" s="3"/>
      <c r="V230" s="4"/>
      <c r="W230" s="5"/>
      <c r="AD230" s="140"/>
      <c r="AE230" s="152"/>
      <c r="AF230" s="153"/>
      <c r="AG230" s="140"/>
      <c r="AH230" s="140"/>
      <c r="AI230" s="142"/>
      <c r="AJ230" s="142"/>
      <c r="AK230" s="142"/>
      <c r="AL230" s="142"/>
    </row>
    <row r="231" hidden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2"/>
      <c r="O231" s="2"/>
      <c r="S231" s="3"/>
      <c r="V231" s="4"/>
      <c r="W231" s="5"/>
      <c r="AD231" s="140"/>
      <c r="AE231" s="152"/>
      <c r="AF231" s="153"/>
      <c r="AG231" s="140"/>
      <c r="AH231" s="140"/>
      <c r="AI231" s="142"/>
      <c r="AJ231" s="142"/>
      <c r="AK231" s="142"/>
      <c r="AL231" s="142"/>
    </row>
    <row r="232" hidden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2"/>
      <c r="O232" s="2"/>
      <c r="S232" s="3"/>
      <c r="V232" s="4"/>
      <c r="W232" s="5"/>
      <c r="AD232" s="140"/>
      <c r="AE232" s="152"/>
      <c r="AF232" s="153"/>
      <c r="AG232" s="140"/>
      <c r="AH232" s="140"/>
      <c r="AI232" s="142"/>
      <c r="AJ232" s="142"/>
      <c r="AK232" s="142"/>
      <c r="AL232" s="142"/>
    </row>
    <row r="233" hidden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2"/>
      <c r="O233" s="2"/>
      <c r="S233" s="3"/>
      <c r="V233" s="4"/>
      <c r="W233" s="5"/>
      <c r="AD233" s="140"/>
      <c r="AE233" s="152"/>
      <c r="AF233" s="153"/>
      <c r="AG233" s="140"/>
      <c r="AH233" s="140"/>
      <c r="AI233" s="142"/>
      <c r="AJ233" s="142"/>
      <c r="AK233" s="142"/>
      <c r="AL233" s="142"/>
    </row>
    <row r="234" hidden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2"/>
      <c r="O234" s="2"/>
      <c r="S234" s="3"/>
      <c r="V234" s="4"/>
      <c r="W234" s="5"/>
      <c r="AD234" s="140"/>
      <c r="AE234" s="152"/>
      <c r="AF234" s="153"/>
      <c r="AG234" s="140"/>
      <c r="AH234" s="140"/>
      <c r="AI234" s="142"/>
      <c r="AJ234" s="142"/>
      <c r="AK234" s="142"/>
      <c r="AL234" s="142"/>
    </row>
    <row r="235" hidden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2"/>
      <c r="O235" s="2"/>
      <c r="S235" s="3"/>
      <c r="V235" s="4"/>
      <c r="W235" s="5"/>
      <c r="AD235" s="140"/>
      <c r="AE235" s="152"/>
      <c r="AF235" s="153"/>
      <c r="AG235" s="140"/>
      <c r="AH235" s="140"/>
      <c r="AI235" s="142"/>
      <c r="AJ235" s="142"/>
      <c r="AK235" s="142"/>
      <c r="AL235" s="142"/>
    </row>
    <row r="236" hidden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2"/>
      <c r="O236" s="2"/>
      <c r="S236" s="3"/>
      <c r="V236" s="4"/>
      <c r="W236" s="5"/>
      <c r="AD236" s="140"/>
      <c r="AE236" s="152"/>
      <c r="AF236" s="153"/>
      <c r="AG236" s="140"/>
      <c r="AH236" s="140"/>
      <c r="AI236" s="142"/>
      <c r="AJ236" s="142"/>
      <c r="AK236" s="142"/>
      <c r="AL236" s="142"/>
    </row>
    <row r="237" hidden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2"/>
      <c r="O237" s="2"/>
      <c r="S237" s="3"/>
      <c r="V237" s="4"/>
      <c r="W237" s="5"/>
      <c r="AD237" s="140"/>
      <c r="AE237" s="152"/>
      <c r="AF237" s="153"/>
      <c r="AG237" s="140"/>
      <c r="AH237" s="140"/>
      <c r="AI237" s="142"/>
      <c r="AJ237" s="142"/>
      <c r="AK237" s="142"/>
      <c r="AL237" s="142"/>
    </row>
    <row r="238" hidden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2"/>
      <c r="O238" s="2"/>
      <c r="S238" s="3"/>
      <c r="V238" s="4"/>
      <c r="W238" s="5"/>
      <c r="AD238" s="140"/>
      <c r="AE238" s="152"/>
      <c r="AF238" s="153"/>
      <c r="AG238" s="140"/>
      <c r="AH238" s="140"/>
      <c r="AI238" s="142"/>
      <c r="AJ238" s="142"/>
      <c r="AK238" s="142"/>
      <c r="AL238" s="142"/>
    </row>
    <row r="239" hidden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2"/>
      <c r="O239" s="2"/>
      <c r="S239" s="3"/>
      <c r="V239" s="4"/>
      <c r="W239" s="5"/>
      <c r="AD239" s="140"/>
      <c r="AE239" s="152"/>
      <c r="AF239" s="153"/>
      <c r="AG239" s="140"/>
      <c r="AH239" s="140"/>
      <c r="AI239" s="142"/>
      <c r="AJ239" s="142"/>
      <c r="AK239" s="142"/>
      <c r="AL239" s="142"/>
    </row>
    <row r="240" hidden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2"/>
      <c r="O240" s="2"/>
      <c r="S240" s="3"/>
      <c r="V240" s="4"/>
      <c r="W240" s="5"/>
      <c r="AD240" s="140"/>
      <c r="AE240" s="152"/>
      <c r="AF240" s="153"/>
      <c r="AG240" s="140"/>
      <c r="AH240" s="140"/>
      <c r="AI240" s="142"/>
      <c r="AJ240" s="142"/>
      <c r="AK240" s="142"/>
      <c r="AL240" s="142"/>
    </row>
    <row r="241" hidden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2"/>
      <c r="O241" s="2"/>
      <c r="S241" s="3"/>
      <c r="V241" s="4"/>
      <c r="W241" s="5"/>
      <c r="AD241" s="140"/>
      <c r="AE241" s="152"/>
      <c r="AF241" s="153"/>
      <c r="AG241" s="140"/>
      <c r="AH241" s="140"/>
      <c r="AI241" s="142"/>
      <c r="AJ241" s="142"/>
      <c r="AK241" s="142"/>
      <c r="AL241" s="142"/>
    </row>
    <row r="242" hidden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2"/>
      <c r="O242" s="2"/>
      <c r="S242" s="3"/>
      <c r="V242" s="4"/>
      <c r="W242" s="5"/>
      <c r="AD242" s="140"/>
      <c r="AE242" s="152"/>
      <c r="AF242" s="153"/>
      <c r="AG242" s="140"/>
      <c r="AH242" s="140"/>
      <c r="AI242" s="142"/>
      <c r="AJ242" s="142"/>
      <c r="AK242" s="142"/>
      <c r="AL242" s="142"/>
    </row>
    <row r="243" hidden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2"/>
      <c r="O243" s="2"/>
      <c r="S243" s="3"/>
      <c r="V243" s="4"/>
      <c r="W243" s="5"/>
      <c r="AD243" s="140"/>
      <c r="AE243" s="152"/>
      <c r="AF243" s="153"/>
      <c r="AG243" s="140"/>
      <c r="AH243" s="140"/>
      <c r="AI243" s="142"/>
      <c r="AJ243" s="142"/>
      <c r="AK243" s="142"/>
      <c r="AL243" s="142"/>
    </row>
    <row r="244" hidden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2"/>
      <c r="O244" s="2"/>
      <c r="S244" s="3"/>
      <c r="V244" s="4"/>
      <c r="W244" s="5"/>
      <c r="AD244" s="140"/>
      <c r="AE244" s="152"/>
      <c r="AF244" s="153"/>
      <c r="AG244" s="140"/>
      <c r="AH244" s="140"/>
      <c r="AI244" s="142"/>
      <c r="AJ244" s="142"/>
      <c r="AK244" s="142"/>
      <c r="AL244" s="142"/>
    </row>
    <row r="245" hidden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2"/>
      <c r="O245" s="2"/>
      <c r="S245" s="3"/>
      <c r="V245" s="4"/>
      <c r="W245" s="5"/>
      <c r="AD245" s="140"/>
      <c r="AE245" s="152"/>
      <c r="AF245" s="153"/>
      <c r="AG245" s="140"/>
      <c r="AH245" s="140"/>
      <c r="AI245" s="142"/>
      <c r="AJ245" s="142"/>
      <c r="AK245" s="142"/>
      <c r="AL245" s="142"/>
    </row>
    <row r="246" hidden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2"/>
      <c r="O246" s="2"/>
      <c r="S246" s="3"/>
      <c r="V246" s="4"/>
      <c r="W246" s="5"/>
      <c r="AD246" s="140"/>
      <c r="AE246" s="152"/>
      <c r="AF246" s="153"/>
      <c r="AG246" s="140"/>
      <c r="AH246" s="140"/>
      <c r="AI246" s="142"/>
      <c r="AJ246" s="142"/>
      <c r="AK246" s="142"/>
      <c r="AL246" s="142"/>
    </row>
    <row r="247" hidden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2"/>
      <c r="O247" s="2"/>
      <c r="S247" s="3"/>
      <c r="V247" s="4"/>
      <c r="W247" s="5"/>
      <c r="AD247" s="140"/>
      <c r="AE247" s="152"/>
      <c r="AF247" s="153"/>
      <c r="AG247" s="140"/>
      <c r="AH247" s="140"/>
      <c r="AI247" s="142"/>
      <c r="AJ247" s="142"/>
      <c r="AK247" s="142"/>
      <c r="AL247" s="142"/>
    </row>
    <row r="248" hidden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2"/>
      <c r="O248" s="2"/>
      <c r="S248" s="3"/>
      <c r="V248" s="4"/>
      <c r="W248" s="5"/>
      <c r="AD248" s="140"/>
      <c r="AE248" s="152"/>
      <c r="AF248" s="153"/>
      <c r="AG248" s="140"/>
      <c r="AH248" s="140"/>
      <c r="AI248" s="142"/>
      <c r="AJ248" s="142"/>
      <c r="AK248" s="142"/>
      <c r="AL248" s="142"/>
    </row>
    <row r="249" hidden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2"/>
      <c r="O249" s="2"/>
      <c r="S249" s="3"/>
      <c r="V249" s="4"/>
      <c r="W249" s="5"/>
      <c r="AD249" s="140"/>
      <c r="AE249" s="152"/>
      <c r="AF249" s="153"/>
      <c r="AG249" s="140"/>
      <c r="AH249" s="140"/>
      <c r="AI249" s="142"/>
      <c r="AJ249" s="142"/>
      <c r="AK249" s="142"/>
      <c r="AL249" s="142"/>
    </row>
    <row r="250" hidden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2"/>
      <c r="O250" s="2"/>
      <c r="S250" s="3"/>
      <c r="V250" s="4"/>
      <c r="W250" s="5"/>
      <c r="AD250" s="140"/>
      <c r="AE250" s="152"/>
      <c r="AF250" s="153"/>
      <c r="AG250" s="140"/>
      <c r="AH250" s="140"/>
      <c r="AI250" s="142"/>
      <c r="AJ250" s="142"/>
      <c r="AK250" s="142"/>
      <c r="AL250" s="142"/>
    </row>
    <row r="251" hidden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2"/>
      <c r="O251" s="2"/>
      <c r="S251" s="3"/>
      <c r="V251" s="4"/>
      <c r="W251" s="5"/>
      <c r="AD251" s="140"/>
      <c r="AE251" s="152"/>
      <c r="AF251" s="153"/>
      <c r="AG251" s="140"/>
      <c r="AH251" s="140"/>
      <c r="AI251" s="142"/>
      <c r="AJ251" s="142"/>
      <c r="AK251" s="142"/>
      <c r="AL251" s="142"/>
    </row>
    <row r="252" hidden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2"/>
      <c r="O252" s="2"/>
      <c r="S252" s="3"/>
      <c r="V252" s="4"/>
      <c r="W252" s="5"/>
      <c r="AD252" s="140"/>
      <c r="AE252" s="152"/>
      <c r="AF252" s="153"/>
      <c r="AG252" s="140"/>
      <c r="AH252" s="140"/>
      <c r="AI252" s="142"/>
      <c r="AJ252" s="142"/>
      <c r="AK252" s="142"/>
      <c r="AL252" s="142"/>
    </row>
    <row r="253" hidden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2"/>
      <c r="O253" s="2"/>
      <c r="S253" s="3"/>
      <c r="V253" s="4"/>
      <c r="W253" s="5"/>
      <c r="AD253" s="140"/>
      <c r="AE253" s="152"/>
      <c r="AF253" s="153"/>
      <c r="AG253" s="140"/>
      <c r="AH253" s="140"/>
      <c r="AI253" s="142"/>
      <c r="AJ253" s="142"/>
      <c r="AK253" s="142"/>
      <c r="AL253" s="142"/>
    </row>
    <row r="254" hidden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2"/>
      <c r="O254" s="2"/>
      <c r="S254" s="3"/>
      <c r="V254" s="4"/>
      <c r="W254" s="5"/>
      <c r="AD254" s="140"/>
      <c r="AE254" s="152"/>
      <c r="AF254" s="153"/>
      <c r="AG254" s="140"/>
      <c r="AH254" s="140"/>
      <c r="AI254" s="142"/>
      <c r="AJ254" s="142"/>
      <c r="AK254" s="142"/>
      <c r="AL254" s="142"/>
    </row>
    <row r="255" hidden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2"/>
      <c r="O255" s="2"/>
      <c r="S255" s="3"/>
      <c r="V255" s="4"/>
      <c r="W255" s="5"/>
      <c r="AD255" s="140"/>
      <c r="AE255" s="152"/>
      <c r="AF255" s="153"/>
      <c r="AG255" s="140"/>
      <c r="AH255" s="140"/>
      <c r="AI255" s="142"/>
      <c r="AJ255" s="142"/>
      <c r="AK255" s="142"/>
      <c r="AL255" s="142"/>
    </row>
    <row r="256" hidden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2"/>
      <c r="O256" s="2"/>
      <c r="S256" s="3"/>
      <c r="V256" s="4"/>
      <c r="W256" s="5"/>
      <c r="AD256" s="140"/>
      <c r="AE256" s="152"/>
      <c r="AF256" s="153"/>
      <c r="AG256" s="140"/>
      <c r="AH256" s="140"/>
      <c r="AI256" s="142"/>
      <c r="AJ256" s="142"/>
      <c r="AK256" s="142"/>
      <c r="AL256" s="142"/>
    </row>
    <row r="257" hidden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2"/>
      <c r="O257" s="2"/>
      <c r="S257" s="3"/>
      <c r="V257" s="4"/>
      <c r="W257" s="5"/>
      <c r="AD257" s="140"/>
      <c r="AE257" s="152"/>
      <c r="AF257" s="153"/>
      <c r="AG257" s="140"/>
      <c r="AH257" s="140"/>
      <c r="AI257" s="142"/>
      <c r="AJ257" s="142"/>
      <c r="AK257" s="142"/>
      <c r="AL257" s="142"/>
    </row>
    <row r="258" hidden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2"/>
      <c r="O258" s="2"/>
      <c r="S258" s="3"/>
      <c r="V258" s="4"/>
      <c r="W258" s="5"/>
      <c r="AD258" s="140"/>
      <c r="AE258" s="152"/>
      <c r="AF258" s="153"/>
      <c r="AG258" s="140"/>
      <c r="AH258" s="140"/>
      <c r="AI258" s="142"/>
      <c r="AJ258" s="142"/>
      <c r="AK258" s="142"/>
      <c r="AL258" s="142"/>
    </row>
    <row r="259" hidden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2"/>
      <c r="O259" s="2"/>
      <c r="S259" s="3"/>
      <c r="V259" s="4"/>
      <c r="W259" s="5"/>
      <c r="AD259" s="140"/>
      <c r="AE259" s="152"/>
      <c r="AF259" s="153"/>
      <c r="AG259" s="140"/>
      <c r="AH259" s="140"/>
      <c r="AI259" s="142"/>
      <c r="AJ259" s="142"/>
      <c r="AK259" s="142"/>
      <c r="AL259" s="142"/>
    </row>
    <row r="260" hidden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2"/>
      <c r="O260" s="2"/>
      <c r="S260" s="3"/>
      <c r="V260" s="4"/>
      <c r="W260" s="5"/>
      <c r="AD260" s="140"/>
      <c r="AE260" s="152"/>
      <c r="AF260" s="153"/>
      <c r="AG260" s="140"/>
      <c r="AH260" s="140"/>
      <c r="AI260" s="142"/>
      <c r="AJ260" s="142"/>
      <c r="AK260" s="142"/>
      <c r="AL260" s="142"/>
    </row>
    <row r="261" hidden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2"/>
      <c r="O261" s="2"/>
      <c r="S261" s="3"/>
      <c r="V261" s="4"/>
      <c r="W261" s="5"/>
      <c r="AD261" s="140"/>
      <c r="AE261" s="152"/>
      <c r="AF261" s="153"/>
      <c r="AG261" s="140"/>
      <c r="AH261" s="140"/>
      <c r="AI261" s="142"/>
      <c r="AJ261" s="142"/>
      <c r="AK261" s="142"/>
      <c r="AL261" s="142"/>
    </row>
    <row r="262" hidden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2"/>
      <c r="O262" s="2"/>
      <c r="S262" s="3"/>
      <c r="V262" s="4"/>
      <c r="W262" s="5"/>
      <c r="AD262" s="140"/>
      <c r="AE262" s="152"/>
      <c r="AF262" s="153"/>
      <c r="AG262" s="140"/>
      <c r="AH262" s="140"/>
      <c r="AI262" s="142"/>
      <c r="AJ262" s="142"/>
      <c r="AK262" s="142"/>
      <c r="AL262" s="142"/>
    </row>
    <row r="263" hidden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2"/>
      <c r="O263" s="2"/>
      <c r="S263" s="3"/>
      <c r="V263" s="4"/>
      <c r="W263" s="5"/>
      <c r="AD263" s="140"/>
      <c r="AE263" s="152"/>
      <c r="AF263" s="153"/>
      <c r="AG263" s="140"/>
      <c r="AH263" s="140"/>
      <c r="AI263" s="142"/>
      <c r="AJ263" s="142"/>
      <c r="AK263" s="142"/>
      <c r="AL263" s="142"/>
    </row>
    <row r="264" hidden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2"/>
      <c r="O264" s="2"/>
      <c r="S264" s="3"/>
      <c r="V264" s="4"/>
      <c r="W264" s="5"/>
      <c r="AD264" s="140"/>
      <c r="AE264" s="152"/>
      <c r="AF264" s="153"/>
      <c r="AG264" s="140"/>
      <c r="AH264" s="140"/>
      <c r="AI264" s="142"/>
      <c r="AJ264" s="142"/>
      <c r="AK264" s="142"/>
      <c r="AL264" s="142"/>
    </row>
    <row r="265" hidden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2"/>
      <c r="O265" s="2"/>
      <c r="S265" s="3"/>
      <c r="V265" s="4"/>
      <c r="W265" s="5"/>
      <c r="AD265" s="140"/>
      <c r="AE265" s="152"/>
      <c r="AF265" s="153"/>
      <c r="AG265" s="140"/>
      <c r="AH265" s="140"/>
      <c r="AI265" s="142"/>
      <c r="AJ265" s="142"/>
      <c r="AK265" s="142"/>
      <c r="AL265" s="142"/>
    </row>
    <row r="266" hidden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2"/>
      <c r="O266" s="2"/>
      <c r="S266" s="3"/>
      <c r="V266" s="4"/>
      <c r="W266" s="5"/>
      <c r="AD266" s="140"/>
      <c r="AE266" s="152"/>
      <c r="AF266" s="153"/>
      <c r="AG266" s="140"/>
      <c r="AH266" s="140"/>
      <c r="AI266" s="142"/>
      <c r="AJ266" s="142"/>
      <c r="AK266" s="142"/>
      <c r="AL266" s="142"/>
    </row>
    <row r="267" hidden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2"/>
      <c r="O267" s="2"/>
      <c r="S267" s="3"/>
      <c r="V267" s="4"/>
      <c r="W267" s="5"/>
      <c r="AD267" s="140"/>
      <c r="AE267" s="152"/>
      <c r="AF267" s="153"/>
      <c r="AG267" s="140"/>
      <c r="AH267" s="140"/>
      <c r="AI267" s="142"/>
      <c r="AJ267" s="142"/>
      <c r="AK267" s="142"/>
      <c r="AL267" s="142"/>
    </row>
    <row r="268" hidden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2"/>
      <c r="O268" s="2"/>
      <c r="S268" s="3"/>
      <c r="V268" s="4"/>
      <c r="W268" s="5"/>
      <c r="AD268" s="140"/>
      <c r="AE268" s="152"/>
      <c r="AF268" s="153"/>
      <c r="AG268" s="140"/>
      <c r="AH268" s="140"/>
      <c r="AI268" s="142"/>
      <c r="AJ268" s="142"/>
      <c r="AK268" s="142"/>
      <c r="AL268" s="142"/>
    </row>
    <row r="269" hidden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2"/>
      <c r="O269" s="2"/>
      <c r="S269" s="3"/>
      <c r="V269" s="4"/>
      <c r="W269" s="5"/>
      <c r="AD269" s="140"/>
      <c r="AE269" s="152"/>
      <c r="AF269" s="153"/>
      <c r="AG269" s="140"/>
      <c r="AH269" s="140"/>
      <c r="AI269" s="142"/>
      <c r="AJ269" s="142"/>
      <c r="AK269" s="142"/>
      <c r="AL269" s="142"/>
    </row>
    <row r="270" hidden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2"/>
      <c r="O270" s="2"/>
      <c r="S270" s="3"/>
      <c r="V270" s="4"/>
      <c r="W270" s="5"/>
      <c r="AD270" s="140"/>
      <c r="AE270" s="152"/>
      <c r="AF270" s="153"/>
      <c r="AG270" s="140"/>
      <c r="AH270" s="140"/>
      <c r="AI270" s="142"/>
      <c r="AJ270" s="142"/>
      <c r="AK270" s="142"/>
      <c r="AL270" s="142"/>
    </row>
    <row r="271" hidden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2"/>
      <c r="O271" s="2"/>
      <c r="S271" s="3"/>
      <c r="V271" s="4"/>
      <c r="W271" s="5"/>
      <c r="AD271" s="140"/>
      <c r="AE271" s="152"/>
      <c r="AF271" s="153"/>
      <c r="AG271" s="140"/>
      <c r="AH271" s="140"/>
      <c r="AI271" s="142"/>
      <c r="AJ271" s="142"/>
      <c r="AK271" s="142"/>
      <c r="AL271" s="142"/>
    </row>
    <row r="272" hidden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2"/>
      <c r="O272" s="2"/>
      <c r="S272" s="3"/>
      <c r="V272" s="4"/>
      <c r="W272" s="5"/>
      <c r="AD272" s="140"/>
      <c r="AE272" s="152"/>
      <c r="AF272" s="153"/>
      <c r="AG272" s="140"/>
      <c r="AH272" s="140"/>
      <c r="AI272" s="142"/>
      <c r="AJ272" s="142"/>
      <c r="AK272" s="142"/>
      <c r="AL272" s="142"/>
    </row>
    <row r="273" hidden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2"/>
      <c r="O273" s="2"/>
      <c r="S273" s="3"/>
      <c r="V273" s="4"/>
      <c r="W273" s="5"/>
      <c r="AD273" s="140"/>
      <c r="AE273" s="152"/>
      <c r="AF273" s="153"/>
      <c r="AG273" s="140"/>
      <c r="AH273" s="140"/>
      <c r="AI273" s="142"/>
      <c r="AJ273" s="142"/>
      <c r="AK273" s="142"/>
      <c r="AL273" s="142"/>
    </row>
    <row r="274" hidden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2"/>
      <c r="O274" s="2"/>
      <c r="S274" s="3"/>
      <c r="V274" s="4"/>
      <c r="W274" s="5"/>
      <c r="AD274" s="140"/>
      <c r="AE274" s="152"/>
      <c r="AF274" s="153"/>
      <c r="AG274" s="140"/>
      <c r="AH274" s="140"/>
      <c r="AI274" s="142"/>
      <c r="AJ274" s="142"/>
      <c r="AK274" s="142"/>
      <c r="AL274" s="142"/>
    </row>
    <row r="275" hidden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2"/>
      <c r="O275" s="2"/>
      <c r="S275" s="3"/>
      <c r="V275" s="4"/>
      <c r="W275" s="5"/>
      <c r="AD275" s="140"/>
      <c r="AE275" s="152"/>
      <c r="AF275" s="153"/>
      <c r="AG275" s="140"/>
      <c r="AH275" s="140"/>
      <c r="AI275" s="142"/>
      <c r="AJ275" s="142"/>
      <c r="AK275" s="142"/>
      <c r="AL275" s="142"/>
    </row>
    <row r="276" hidden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2"/>
      <c r="O276" s="2"/>
      <c r="S276" s="3"/>
      <c r="V276" s="4"/>
      <c r="W276" s="5"/>
      <c r="AD276" s="140"/>
      <c r="AE276" s="152"/>
      <c r="AF276" s="153"/>
      <c r="AG276" s="140"/>
      <c r="AH276" s="140"/>
      <c r="AI276" s="142"/>
      <c r="AJ276" s="142"/>
      <c r="AK276" s="142"/>
      <c r="AL276" s="142"/>
    </row>
    <row r="277" hidden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2"/>
      <c r="O277" s="2"/>
      <c r="S277" s="3"/>
      <c r="V277" s="4"/>
      <c r="W277" s="5"/>
      <c r="AD277" s="140"/>
      <c r="AE277" s="152"/>
      <c r="AF277" s="153"/>
      <c r="AG277" s="140"/>
      <c r="AH277" s="140"/>
      <c r="AI277" s="142"/>
      <c r="AJ277" s="142"/>
      <c r="AK277" s="142"/>
      <c r="AL277" s="142"/>
    </row>
    <row r="278" hidden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2"/>
      <c r="O278" s="2"/>
      <c r="S278" s="3"/>
      <c r="V278" s="4"/>
      <c r="W278" s="5"/>
      <c r="AD278" s="140"/>
      <c r="AE278" s="152"/>
      <c r="AF278" s="153"/>
      <c r="AG278" s="140"/>
      <c r="AH278" s="140"/>
      <c r="AI278" s="142"/>
      <c r="AJ278" s="142"/>
      <c r="AK278" s="142"/>
      <c r="AL278" s="142"/>
    </row>
    <row r="279" hidden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2"/>
      <c r="O279" s="2"/>
      <c r="S279" s="3"/>
      <c r="V279" s="4"/>
      <c r="W279" s="5"/>
      <c r="AD279" s="140"/>
      <c r="AE279" s="152"/>
      <c r="AF279" s="153"/>
      <c r="AG279" s="140"/>
      <c r="AH279" s="140"/>
      <c r="AI279" s="142"/>
      <c r="AJ279" s="142"/>
      <c r="AK279" s="142"/>
      <c r="AL279" s="142"/>
    </row>
    <row r="280" hidden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2"/>
      <c r="O280" s="2"/>
      <c r="S280" s="3"/>
      <c r="V280" s="4"/>
      <c r="W280" s="5"/>
      <c r="AD280" s="140"/>
      <c r="AE280" s="152"/>
      <c r="AF280" s="153"/>
      <c r="AG280" s="140"/>
      <c r="AH280" s="140"/>
      <c r="AI280" s="142"/>
      <c r="AJ280" s="142"/>
      <c r="AK280" s="142"/>
      <c r="AL280" s="142"/>
    </row>
    <row r="281" hidden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2"/>
      <c r="O281" s="2"/>
      <c r="S281" s="3"/>
      <c r="V281" s="4"/>
      <c r="W281" s="5"/>
      <c r="AD281" s="140"/>
      <c r="AE281" s="152"/>
      <c r="AF281" s="153"/>
      <c r="AG281" s="140"/>
      <c r="AH281" s="140"/>
      <c r="AI281" s="142"/>
      <c r="AJ281" s="142"/>
      <c r="AK281" s="142"/>
      <c r="AL281" s="142"/>
    </row>
    <row r="282" hidden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2"/>
      <c r="O282" s="2"/>
      <c r="S282" s="3"/>
      <c r="V282" s="4"/>
      <c r="W282" s="5"/>
      <c r="AD282" s="140"/>
      <c r="AE282" s="152"/>
      <c r="AF282" s="153"/>
      <c r="AG282" s="140"/>
      <c r="AH282" s="140"/>
      <c r="AI282" s="142"/>
      <c r="AJ282" s="142"/>
      <c r="AK282" s="142"/>
      <c r="AL282" s="142"/>
    </row>
    <row r="283" hidden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2"/>
      <c r="O283" s="2"/>
      <c r="S283" s="3"/>
      <c r="V283" s="4"/>
      <c r="W283" s="5"/>
      <c r="AD283" s="140"/>
      <c r="AE283" s="152"/>
      <c r="AF283" s="153"/>
      <c r="AG283" s="140"/>
      <c r="AH283" s="140"/>
      <c r="AI283" s="142"/>
      <c r="AJ283" s="142"/>
      <c r="AK283" s="142"/>
      <c r="AL283" s="142"/>
    </row>
    <row r="284" hidden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2"/>
      <c r="O284" s="2"/>
      <c r="S284" s="3"/>
      <c r="V284" s="4"/>
      <c r="W284" s="5"/>
      <c r="AD284" s="140"/>
      <c r="AE284" s="152"/>
      <c r="AF284" s="153"/>
      <c r="AG284" s="140"/>
      <c r="AH284" s="140"/>
      <c r="AI284" s="142"/>
      <c r="AJ284" s="142"/>
      <c r="AK284" s="142"/>
      <c r="AL284" s="142"/>
    </row>
    <row r="285" hidden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2"/>
      <c r="O285" s="2"/>
      <c r="S285" s="3"/>
      <c r="V285" s="4"/>
      <c r="W285" s="5"/>
      <c r="AD285" s="140"/>
      <c r="AE285" s="152"/>
      <c r="AF285" s="153"/>
      <c r="AG285" s="140"/>
      <c r="AH285" s="140"/>
      <c r="AI285" s="142"/>
      <c r="AJ285" s="142"/>
      <c r="AK285" s="142"/>
      <c r="AL285" s="142"/>
    </row>
    <row r="286" hidden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2"/>
      <c r="O286" s="2"/>
      <c r="S286" s="3"/>
      <c r="V286" s="4"/>
      <c r="W286" s="5"/>
      <c r="AD286" s="140"/>
      <c r="AE286" s="152"/>
      <c r="AF286" s="153"/>
      <c r="AG286" s="140"/>
      <c r="AH286" s="140"/>
      <c r="AI286" s="142"/>
      <c r="AJ286" s="142"/>
      <c r="AK286" s="142"/>
      <c r="AL286" s="142"/>
    </row>
    <row r="287" hidden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2"/>
      <c r="O287" s="2"/>
      <c r="S287" s="3"/>
      <c r="V287" s="4"/>
      <c r="W287" s="5"/>
      <c r="AD287" s="140"/>
      <c r="AE287" s="152"/>
      <c r="AF287" s="153"/>
      <c r="AG287" s="140"/>
      <c r="AH287" s="140"/>
      <c r="AI287" s="142"/>
      <c r="AJ287" s="142"/>
      <c r="AK287" s="142"/>
      <c r="AL287" s="142"/>
    </row>
    <row r="288" hidden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2"/>
      <c r="O288" s="2"/>
      <c r="S288" s="3"/>
      <c r="V288" s="4"/>
      <c r="W288" s="5"/>
      <c r="AD288" s="140"/>
      <c r="AE288" s="152"/>
      <c r="AF288" s="153"/>
      <c r="AG288" s="140"/>
      <c r="AH288" s="140"/>
      <c r="AI288" s="142"/>
      <c r="AJ288" s="142"/>
      <c r="AK288" s="142"/>
      <c r="AL288" s="142"/>
    </row>
    <row r="289" hidden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2"/>
      <c r="O289" s="2"/>
      <c r="S289" s="3"/>
      <c r="V289" s="4"/>
      <c r="W289" s="5"/>
      <c r="AD289" s="140"/>
      <c r="AE289" s="152"/>
      <c r="AF289" s="153"/>
      <c r="AG289" s="140"/>
      <c r="AH289" s="140"/>
      <c r="AI289" s="142"/>
      <c r="AJ289" s="142"/>
      <c r="AK289" s="142"/>
      <c r="AL289" s="142"/>
    </row>
    <row r="290" hidden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2"/>
      <c r="O290" s="2"/>
      <c r="S290" s="3"/>
      <c r="V290" s="4"/>
      <c r="W290" s="5"/>
      <c r="AD290" s="140"/>
      <c r="AE290" s="152"/>
      <c r="AF290" s="153"/>
      <c r="AG290" s="140"/>
      <c r="AH290" s="140"/>
      <c r="AI290" s="142"/>
      <c r="AJ290" s="142"/>
      <c r="AK290" s="142"/>
      <c r="AL290" s="142"/>
    </row>
    <row r="291" hidden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2"/>
      <c r="O291" s="2"/>
      <c r="S291" s="3"/>
      <c r="V291" s="4"/>
      <c r="W291" s="5"/>
      <c r="AD291" s="140"/>
      <c r="AE291" s="152"/>
      <c r="AF291" s="153"/>
      <c r="AG291" s="140"/>
      <c r="AH291" s="140"/>
      <c r="AI291" s="142"/>
      <c r="AJ291" s="142"/>
      <c r="AK291" s="142"/>
      <c r="AL291" s="142"/>
    </row>
    <row r="292" hidden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2"/>
      <c r="O292" s="2"/>
      <c r="S292" s="3"/>
      <c r="V292" s="4"/>
      <c r="W292" s="5"/>
      <c r="AD292" s="140"/>
      <c r="AE292" s="152"/>
      <c r="AF292" s="153"/>
      <c r="AG292" s="140"/>
      <c r="AH292" s="140"/>
      <c r="AI292" s="142"/>
      <c r="AJ292" s="142"/>
      <c r="AK292" s="142"/>
      <c r="AL292" s="142"/>
    </row>
    <row r="293" hidden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2"/>
      <c r="O293" s="2"/>
      <c r="S293" s="3"/>
      <c r="V293" s="4"/>
      <c r="W293" s="5"/>
      <c r="AD293" s="140"/>
      <c r="AE293" s="152"/>
      <c r="AF293" s="153"/>
      <c r="AG293" s="140"/>
      <c r="AH293" s="140"/>
      <c r="AI293" s="142"/>
      <c r="AJ293" s="142"/>
      <c r="AK293" s="142"/>
      <c r="AL293" s="142"/>
    </row>
    <row r="294" hidden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2"/>
      <c r="O294" s="2"/>
      <c r="S294" s="3"/>
      <c r="V294" s="4"/>
      <c r="W294" s="5"/>
      <c r="AD294" s="140"/>
      <c r="AE294" s="152"/>
      <c r="AF294" s="153"/>
      <c r="AG294" s="140"/>
      <c r="AH294" s="140"/>
      <c r="AI294" s="142"/>
      <c r="AJ294" s="142"/>
      <c r="AK294" s="142"/>
      <c r="AL294" s="142"/>
    </row>
    <row r="295" hidden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2"/>
      <c r="O295" s="2"/>
      <c r="S295" s="3"/>
      <c r="V295" s="4"/>
      <c r="W295" s="5"/>
      <c r="AD295" s="140"/>
      <c r="AE295" s="152"/>
      <c r="AF295" s="153"/>
      <c r="AG295" s="140"/>
      <c r="AH295" s="140"/>
      <c r="AI295" s="142"/>
      <c r="AJ295" s="142"/>
      <c r="AK295" s="142"/>
      <c r="AL295" s="142"/>
    </row>
    <row r="296" hidden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2"/>
      <c r="O296" s="2"/>
      <c r="S296" s="3"/>
      <c r="V296" s="4"/>
      <c r="W296" s="5"/>
      <c r="AD296" s="140"/>
      <c r="AE296" s="152"/>
      <c r="AF296" s="153"/>
      <c r="AG296" s="140"/>
      <c r="AH296" s="140"/>
      <c r="AI296" s="142"/>
      <c r="AJ296" s="142"/>
      <c r="AK296" s="142"/>
      <c r="AL296" s="142"/>
    </row>
    <row r="297" hidden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2"/>
      <c r="O297" s="2"/>
      <c r="S297" s="3"/>
      <c r="V297" s="4"/>
      <c r="W297" s="5"/>
      <c r="AD297" s="140"/>
      <c r="AE297" s="152"/>
      <c r="AF297" s="153"/>
      <c r="AG297" s="140"/>
      <c r="AH297" s="140"/>
      <c r="AI297" s="142"/>
      <c r="AJ297" s="142"/>
      <c r="AK297" s="142"/>
      <c r="AL297" s="142"/>
    </row>
    <row r="298" hidden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2"/>
      <c r="O298" s="2"/>
      <c r="S298" s="3"/>
      <c r="V298" s="4"/>
      <c r="W298" s="5"/>
      <c r="AD298" s="140"/>
      <c r="AE298" s="152"/>
      <c r="AF298" s="153"/>
      <c r="AG298" s="140"/>
      <c r="AH298" s="140"/>
      <c r="AI298" s="142"/>
      <c r="AJ298" s="142"/>
      <c r="AK298" s="142"/>
      <c r="AL298" s="142"/>
    </row>
    <row r="299" hidden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2"/>
      <c r="O299" s="2"/>
      <c r="S299" s="3"/>
      <c r="V299" s="4"/>
      <c r="W299" s="5"/>
      <c r="AD299" s="140"/>
      <c r="AE299" s="152"/>
      <c r="AF299" s="153"/>
      <c r="AG299" s="140"/>
      <c r="AH299" s="140"/>
      <c r="AI299" s="142"/>
      <c r="AJ299" s="142"/>
      <c r="AK299" s="142"/>
      <c r="AL299" s="142"/>
    </row>
    <row r="300" hidden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2"/>
      <c r="O300" s="2"/>
      <c r="S300" s="3"/>
      <c r="V300" s="4"/>
      <c r="W300" s="5"/>
      <c r="AD300" s="140"/>
      <c r="AE300" s="152"/>
      <c r="AF300" s="153"/>
      <c r="AG300" s="140"/>
      <c r="AH300" s="140"/>
      <c r="AI300" s="142"/>
      <c r="AJ300" s="142"/>
      <c r="AK300" s="142"/>
      <c r="AL300" s="142"/>
    </row>
    <row r="301" hidden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2"/>
      <c r="O301" s="2"/>
      <c r="S301" s="3"/>
      <c r="V301" s="4"/>
      <c r="W301" s="5"/>
      <c r="AD301" s="140"/>
      <c r="AE301" s="152"/>
      <c r="AF301" s="153"/>
      <c r="AG301" s="140"/>
      <c r="AH301" s="140"/>
      <c r="AI301" s="142"/>
      <c r="AJ301" s="142"/>
      <c r="AK301" s="142"/>
      <c r="AL301" s="142"/>
    </row>
    <row r="302" hidden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2"/>
      <c r="O302" s="2"/>
      <c r="S302" s="3"/>
      <c r="V302" s="4"/>
      <c r="W302" s="5"/>
      <c r="AD302" s="140"/>
      <c r="AE302" s="152"/>
      <c r="AF302" s="153"/>
      <c r="AG302" s="140"/>
      <c r="AH302" s="140"/>
      <c r="AI302" s="142"/>
      <c r="AJ302" s="142"/>
      <c r="AK302" s="142"/>
      <c r="AL302" s="142"/>
    </row>
    <row r="303" hidden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2"/>
      <c r="O303" s="2"/>
      <c r="S303" s="3"/>
      <c r="V303" s="4"/>
      <c r="W303" s="5"/>
      <c r="AD303" s="140"/>
      <c r="AE303" s="152"/>
      <c r="AF303" s="153"/>
      <c r="AG303" s="140"/>
      <c r="AH303" s="140"/>
      <c r="AI303" s="142"/>
      <c r="AJ303" s="142"/>
      <c r="AK303" s="142"/>
      <c r="AL303" s="142"/>
    </row>
    <row r="304" hidden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2"/>
      <c r="O304" s="2"/>
      <c r="S304" s="3"/>
      <c r="V304" s="4"/>
      <c r="W304" s="5"/>
      <c r="AD304" s="140"/>
      <c r="AE304" s="152"/>
      <c r="AF304" s="153"/>
      <c r="AG304" s="140"/>
      <c r="AH304" s="140"/>
      <c r="AI304" s="142"/>
      <c r="AJ304" s="142"/>
      <c r="AK304" s="142"/>
      <c r="AL304" s="142"/>
    </row>
    <row r="305" hidden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2"/>
      <c r="O305" s="2"/>
      <c r="S305" s="3"/>
      <c r="V305" s="4"/>
      <c r="W305" s="5"/>
      <c r="AD305" s="140"/>
      <c r="AE305" s="152"/>
      <c r="AF305" s="153"/>
      <c r="AG305" s="140"/>
      <c r="AH305" s="140"/>
      <c r="AI305" s="142"/>
      <c r="AJ305" s="142"/>
      <c r="AK305" s="142"/>
      <c r="AL305" s="142"/>
    </row>
    <row r="306" hidden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2"/>
      <c r="O306" s="2"/>
      <c r="S306" s="3"/>
      <c r="V306" s="4"/>
      <c r="W306" s="5"/>
      <c r="AD306" s="140"/>
      <c r="AE306" s="152"/>
      <c r="AF306" s="153"/>
      <c r="AG306" s="140"/>
      <c r="AH306" s="140"/>
      <c r="AI306" s="142"/>
      <c r="AJ306" s="142"/>
      <c r="AK306" s="142"/>
      <c r="AL306" s="142"/>
    </row>
    <row r="307" hidden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2"/>
      <c r="O307" s="2"/>
      <c r="S307" s="3"/>
      <c r="V307" s="4"/>
      <c r="W307" s="5"/>
      <c r="AD307" s="140"/>
      <c r="AE307" s="152"/>
      <c r="AF307" s="153"/>
      <c r="AG307" s="140"/>
      <c r="AH307" s="140"/>
      <c r="AI307" s="142"/>
      <c r="AJ307" s="142"/>
      <c r="AK307" s="142"/>
      <c r="AL307" s="142"/>
    </row>
    <row r="308" hidden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2"/>
      <c r="O308" s="2"/>
      <c r="S308" s="3"/>
      <c r="V308" s="4"/>
      <c r="W308" s="5"/>
      <c r="AD308" s="140"/>
      <c r="AE308" s="152"/>
      <c r="AF308" s="153"/>
      <c r="AG308" s="140"/>
      <c r="AH308" s="140"/>
      <c r="AI308" s="142"/>
      <c r="AJ308" s="142"/>
      <c r="AK308" s="142"/>
      <c r="AL308" s="142"/>
    </row>
    <row r="309" hidden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2"/>
      <c r="O309" s="2"/>
      <c r="S309" s="3"/>
      <c r="V309" s="4"/>
      <c r="W309" s="5"/>
      <c r="AD309" s="140"/>
      <c r="AE309" s="152"/>
      <c r="AF309" s="153"/>
      <c r="AG309" s="140"/>
      <c r="AH309" s="140"/>
      <c r="AI309" s="142"/>
      <c r="AJ309" s="142"/>
      <c r="AK309" s="142"/>
      <c r="AL309" s="142"/>
    </row>
    <row r="310" hidden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2"/>
      <c r="O310" s="2"/>
      <c r="S310" s="3"/>
      <c r="V310" s="4"/>
      <c r="W310" s="5"/>
      <c r="AD310" s="140"/>
      <c r="AE310" s="152"/>
      <c r="AF310" s="153"/>
      <c r="AG310" s="140"/>
      <c r="AH310" s="140"/>
      <c r="AI310" s="142"/>
      <c r="AJ310" s="142"/>
      <c r="AK310" s="142"/>
      <c r="AL310" s="142"/>
    </row>
    <row r="311" hidden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2"/>
      <c r="O311" s="2"/>
      <c r="S311" s="3"/>
      <c r="V311" s="4"/>
      <c r="W311" s="5"/>
      <c r="AD311" s="140"/>
      <c r="AE311" s="152"/>
      <c r="AF311" s="153"/>
      <c r="AG311" s="140"/>
      <c r="AH311" s="140"/>
      <c r="AI311" s="142"/>
      <c r="AJ311" s="142"/>
      <c r="AK311" s="142"/>
      <c r="AL311" s="142"/>
    </row>
    <row r="312" hidden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2"/>
      <c r="O312" s="2"/>
      <c r="S312" s="3"/>
      <c r="V312" s="4"/>
      <c r="W312" s="5"/>
      <c r="AD312" s="140"/>
      <c r="AE312" s="152"/>
      <c r="AF312" s="153"/>
      <c r="AG312" s="140"/>
      <c r="AH312" s="140"/>
      <c r="AI312" s="142"/>
      <c r="AJ312" s="142"/>
      <c r="AK312" s="142"/>
      <c r="AL312" s="142"/>
    </row>
    <row r="313" hidden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2"/>
      <c r="O313" s="2"/>
      <c r="S313" s="3"/>
      <c r="V313" s="4"/>
      <c r="W313" s="5"/>
      <c r="AD313" s="140"/>
      <c r="AE313" s="152"/>
      <c r="AF313" s="153"/>
      <c r="AG313" s="140"/>
      <c r="AH313" s="140"/>
      <c r="AI313" s="142"/>
      <c r="AJ313" s="142"/>
      <c r="AK313" s="142"/>
      <c r="AL313" s="142"/>
    </row>
    <row r="314" hidden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2"/>
      <c r="O314" s="2"/>
      <c r="S314" s="3"/>
      <c r="V314" s="4"/>
      <c r="W314" s="5"/>
      <c r="AD314" s="140"/>
      <c r="AE314" s="152"/>
      <c r="AF314" s="153"/>
      <c r="AG314" s="140"/>
      <c r="AH314" s="140"/>
      <c r="AI314" s="142"/>
      <c r="AJ314" s="142"/>
      <c r="AK314" s="142"/>
      <c r="AL314" s="142"/>
    </row>
    <row r="315" hidden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2"/>
      <c r="O315" s="2"/>
      <c r="S315" s="3"/>
      <c r="V315" s="4"/>
      <c r="W315" s="5"/>
      <c r="AD315" s="140"/>
      <c r="AE315" s="152"/>
      <c r="AF315" s="153"/>
      <c r="AG315" s="140"/>
      <c r="AH315" s="140"/>
      <c r="AI315" s="142"/>
      <c r="AJ315" s="142"/>
      <c r="AK315" s="142"/>
      <c r="AL315" s="142"/>
    </row>
    <row r="316" hidden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2"/>
      <c r="O316" s="2"/>
      <c r="S316" s="3"/>
      <c r="V316" s="4"/>
      <c r="W316" s="5"/>
      <c r="AD316" s="140"/>
      <c r="AE316" s="152"/>
      <c r="AF316" s="153"/>
      <c r="AG316" s="140"/>
      <c r="AH316" s="140"/>
      <c r="AI316" s="142"/>
      <c r="AJ316" s="142"/>
      <c r="AK316" s="142"/>
      <c r="AL316" s="142"/>
    </row>
    <row r="317" hidden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2"/>
      <c r="O317" s="2"/>
      <c r="S317" s="3"/>
      <c r="V317" s="4"/>
      <c r="W317" s="5"/>
      <c r="AD317" s="140"/>
      <c r="AE317" s="152"/>
      <c r="AF317" s="153"/>
      <c r="AG317" s="140"/>
      <c r="AH317" s="140"/>
      <c r="AI317" s="142"/>
      <c r="AJ317" s="142"/>
      <c r="AK317" s="142"/>
      <c r="AL317" s="142"/>
    </row>
    <row r="318" hidden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2"/>
      <c r="O318" s="2"/>
      <c r="S318" s="3"/>
      <c r="V318" s="4"/>
      <c r="W318" s="5"/>
      <c r="AD318" s="140"/>
      <c r="AE318" s="152"/>
      <c r="AF318" s="153"/>
      <c r="AG318" s="140"/>
      <c r="AH318" s="140"/>
      <c r="AI318" s="142"/>
      <c r="AJ318" s="142"/>
      <c r="AK318" s="142"/>
      <c r="AL318" s="142"/>
    </row>
    <row r="319" hidden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2"/>
      <c r="O319" s="2"/>
      <c r="S319" s="3"/>
      <c r="V319" s="4"/>
      <c r="W319" s="5"/>
      <c r="AD319" s="140"/>
      <c r="AE319" s="152"/>
      <c r="AF319" s="153"/>
      <c r="AG319" s="140"/>
      <c r="AH319" s="140"/>
      <c r="AI319" s="142"/>
      <c r="AJ319" s="142"/>
      <c r="AK319" s="142"/>
      <c r="AL319" s="142"/>
    </row>
    <row r="320" hidden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2"/>
      <c r="O320" s="2"/>
      <c r="S320" s="3"/>
      <c r="V320" s="4"/>
      <c r="W320" s="5"/>
      <c r="AD320" s="140"/>
      <c r="AE320" s="152"/>
      <c r="AF320" s="153"/>
      <c r="AG320" s="140"/>
      <c r="AH320" s="140"/>
      <c r="AI320" s="142"/>
      <c r="AJ320" s="142"/>
      <c r="AK320" s="142"/>
      <c r="AL320" s="142"/>
    </row>
    <row r="321" hidden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2"/>
      <c r="O321" s="2"/>
      <c r="S321" s="3"/>
      <c r="V321" s="4"/>
      <c r="W321" s="5"/>
      <c r="AD321" s="140"/>
      <c r="AE321" s="152"/>
      <c r="AF321" s="153"/>
      <c r="AG321" s="140"/>
      <c r="AH321" s="140"/>
      <c r="AI321" s="142"/>
      <c r="AJ321" s="142"/>
      <c r="AK321" s="142"/>
      <c r="AL321" s="142"/>
    </row>
    <row r="322" hidden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2"/>
      <c r="O322" s="2"/>
      <c r="S322" s="3"/>
      <c r="V322" s="4"/>
      <c r="W322" s="5"/>
      <c r="AD322" s="140"/>
      <c r="AE322" s="152"/>
      <c r="AF322" s="153"/>
      <c r="AG322" s="140"/>
      <c r="AH322" s="140"/>
      <c r="AI322" s="142"/>
      <c r="AJ322" s="142"/>
      <c r="AK322" s="142"/>
      <c r="AL322" s="142"/>
    </row>
    <row r="323" hidden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2"/>
      <c r="O323" s="2"/>
      <c r="S323" s="3"/>
      <c r="V323" s="4"/>
      <c r="W323" s="5"/>
      <c r="AD323" s="140"/>
      <c r="AE323" s="152"/>
      <c r="AF323" s="153"/>
      <c r="AG323" s="140"/>
      <c r="AH323" s="140"/>
      <c r="AI323" s="142"/>
      <c r="AJ323" s="142"/>
      <c r="AK323" s="142"/>
      <c r="AL323" s="142"/>
    </row>
    <row r="324" hidden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2"/>
      <c r="O324" s="2"/>
      <c r="S324" s="3"/>
      <c r="V324" s="4"/>
      <c r="W324" s="5"/>
      <c r="AD324" s="140"/>
      <c r="AE324" s="152"/>
      <c r="AF324" s="153"/>
      <c r="AG324" s="140"/>
      <c r="AH324" s="140"/>
      <c r="AI324" s="142"/>
      <c r="AJ324" s="142"/>
      <c r="AK324" s="142"/>
      <c r="AL324" s="142"/>
    </row>
    <row r="325" hidden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2"/>
      <c r="O325" s="2"/>
      <c r="S325" s="3"/>
      <c r="V325" s="4"/>
      <c r="W325" s="5"/>
      <c r="AD325" s="140"/>
      <c r="AE325" s="152"/>
      <c r="AF325" s="153"/>
      <c r="AG325" s="140"/>
      <c r="AH325" s="140"/>
      <c r="AI325" s="142"/>
      <c r="AJ325" s="142"/>
      <c r="AK325" s="142"/>
      <c r="AL325" s="142"/>
    </row>
    <row r="326" hidden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2"/>
      <c r="O326" s="2"/>
      <c r="S326" s="3"/>
      <c r="V326" s="4"/>
      <c r="W326" s="5"/>
      <c r="AD326" s="140"/>
      <c r="AE326" s="152"/>
      <c r="AF326" s="153"/>
      <c r="AG326" s="140"/>
      <c r="AH326" s="140"/>
      <c r="AI326" s="142"/>
      <c r="AJ326" s="142"/>
      <c r="AK326" s="142"/>
      <c r="AL326" s="142"/>
    </row>
    <row r="327" hidden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2"/>
      <c r="O327" s="2"/>
      <c r="S327" s="3"/>
      <c r="V327" s="4"/>
      <c r="W327" s="5"/>
      <c r="AD327" s="140"/>
      <c r="AE327" s="152"/>
      <c r="AF327" s="153"/>
      <c r="AG327" s="140"/>
      <c r="AH327" s="140"/>
      <c r="AI327" s="142"/>
      <c r="AJ327" s="142"/>
      <c r="AK327" s="142"/>
      <c r="AL327" s="142"/>
    </row>
    <row r="328" hidden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2"/>
      <c r="O328" s="2"/>
      <c r="S328" s="3"/>
      <c r="V328" s="4"/>
      <c r="W328" s="5"/>
      <c r="AD328" s="140"/>
      <c r="AE328" s="152"/>
      <c r="AF328" s="153"/>
      <c r="AG328" s="140"/>
      <c r="AH328" s="140"/>
      <c r="AI328" s="142"/>
      <c r="AJ328" s="142"/>
      <c r="AK328" s="142"/>
      <c r="AL328" s="142"/>
    </row>
    <row r="329" hidden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2"/>
      <c r="O329" s="2"/>
      <c r="S329" s="3"/>
      <c r="V329" s="4"/>
      <c r="W329" s="5"/>
      <c r="AD329" s="140"/>
      <c r="AE329" s="152"/>
      <c r="AF329" s="153"/>
      <c r="AG329" s="140"/>
      <c r="AH329" s="140"/>
      <c r="AI329" s="142"/>
      <c r="AJ329" s="142"/>
      <c r="AK329" s="142"/>
      <c r="AL329" s="142"/>
    </row>
    <row r="330" hidden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2"/>
      <c r="O330" s="2"/>
      <c r="S330" s="3"/>
      <c r="V330" s="4"/>
      <c r="W330" s="5"/>
      <c r="AD330" s="140"/>
      <c r="AE330" s="152"/>
      <c r="AF330" s="153"/>
      <c r="AG330" s="140"/>
      <c r="AH330" s="140"/>
      <c r="AI330" s="142"/>
      <c r="AJ330" s="142"/>
      <c r="AK330" s="142"/>
      <c r="AL330" s="142"/>
    </row>
    <row r="331" hidden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2"/>
      <c r="O331" s="2"/>
      <c r="S331" s="3"/>
      <c r="V331" s="4"/>
      <c r="W331" s="5"/>
      <c r="AD331" s="140"/>
      <c r="AE331" s="152"/>
      <c r="AF331" s="153"/>
      <c r="AG331" s="140"/>
      <c r="AH331" s="140"/>
      <c r="AI331" s="142"/>
      <c r="AJ331" s="142"/>
      <c r="AK331" s="142"/>
      <c r="AL331" s="142"/>
    </row>
    <row r="332" hidden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2"/>
      <c r="O332" s="2"/>
      <c r="S332" s="3"/>
      <c r="V332" s="4"/>
      <c r="W332" s="5"/>
      <c r="AD332" s="140"/>
      <c r="AE332" s="152"/>
      <c r="AF332" s="153"/>
      <c r="AG332" s="140"/>
      <c r="AH332" s="140"/>
      <c r="AI332" s="142"/>
      <c r="AJ332" s="142"/>
      <c r="AK332" s="142"/>
      <c r="AL332" s="142"/>
    </row>
    <row r="333" hidden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2"/>
      <c r="O333" s="2"/>
      <c r="S333" s="3"/>
      <c r="V333" s="4"/>
      <c r="W333" s="5"/>
      <c r="AD333" s="140"/>
      <c r="AE333" s="152"/>
      <c r="AF333" s="153"/>
      <c r="AG333" s="140"/>
      <c r="AH333" s="140"/>
      <c r="AI333" s="142"/>
      <c r="AJ333" s="142"/>
      <c r="AK333" s="142"/>
      <c r="AL333" s="142"/>
    </row>
    <row r="334" hidden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2"/>
      <c r="O334" s="2"/>
      <c r="S334" s="3"/>
      <c r="V334" s="4"/>
      <c r="W334" s="5"/>
      <c r="AD334" s="140"/>
      <c r="AE334" s="152"/>
      <c r="AF334" s="153"/>
      <c r="AG334" s="140"/>
      <c r="AH334" s="140"/>
      <c r="AI334" s="142"/>
      <c r="AJ334" s="142"/>
      <c r="AK334" s="142"/>
      <c r="AL334" s="142"/>
    </row>
    <row r="335" hidden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2"/>
      <c r="O335" s="2"/>
      <c r="S335" s="3"/>
      <c r="V335" s="4"/>
      <c r="W335" s="5"/>
      <c r="AD335" s="140"/>
      <c r="AE335" s="152"/>
      <c r="AF335" s="153"/>
      <c r="AG335" s="140"/>
      <c r="AH335" s="140"/>
      <c r="AI335" s="142"/>
      <c r="AJ335" s="142"/>
      <c r="AK335" s="142"/>
      <c r="AL335" s="142"/>
    </row>
    <row r="336" hidden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2"/>
      <c r="O336" s="2"/>
      <c r="S336" s="3"/>
      <c r="V336" s="4"/>
      <c r="W336" s="5"/>
      <c r="AD336" s="140"/>
      <c r="AE336" s="152"/>
      <c r="AF336" s="153"/>
      <c r="AG336" s="140"/>
      <c r="AH336" s="140"/>
      <c r="AI336" s="142"/>
      <c r="AJ336" s="142"/>
      <c r="AK336" s="142"/>
      <c r="AL336" s="142"/>
    </row>
    <row r="337" hidden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2"/>
      <c r="O337" s="2"/>
      <c r="S337" s="3"/>
      <c r="V337" s="4"/>
      <c r="W337" s="5"/>
      <c r="AD337" s="140"/>
      <c r="AE337" s="152"/>
      <c r="AF337" s="153"/>
      <c r="AG337" s="140"/>
      <c r="AH337" s="140"/>
      <c r="AI337" s="142"/>
      <c r="AJ337" s="142"/>
      <c r="AK337" s="142"/>
      <c r="AL337" s="142"/>
    </row>
    <row r="338" hidden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2"/>
      <c r="O338" s="2"/>
      <c r="S338" s="3"/>
      <c r="V338" s="4"/>
      <c r="W338" s="5"/>
      <c r="AD338" s="140"/>
      <c r="AE338" s="152"/>
      <c r="AF338" s="153"/>
      <c r="AG338" s="140"/>
      <c r="AH338" s="140"/>
      <c r="AI338" s="142"/>
      <c r="AJ338" s="142"/>
      <c r="AK338" s="142"/>
      <c r="AL338" s="142"/>
    </row>
    <row r="339" hidden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2"/>
      <c r="O339" s="2"/>
      <c r="S339" s="3"/>
      <c r="V339" s="4"/>
      <c r="W339" s="5"/>
      <c r="AD339" s="140"/>
      <c r="AE339" s="152"/>
      <c r="AF339" s="153"/>
      <c r="AG339" s="140"/>
      <c r="AH339" s="140"/>
      <c r="AI339" s="142"/>
      <c r="AJ339" s="142"/>
      <c r="AK339" s="142"/>
      <c r="AL339" s="142"/>
    </row>
    <row r="340" hidden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2"/>
      <c r="O340" s="2"/>
      <c r="S340" s="3"/>
      <c r="V340" s="4"/>
      <c r="W340" s="5"/>
      <c r="AD340" s="140"/>
      <c r="AE340" s="152"/>
      <c r="AF340" s="153"/>
      <c r="AG340" s="140"/>
      <c r="AH340" s="140"/>
      <c r="AI340" s="142"/>
      <c r="AJ340" s="142"/>
      <c r="AK340" s="142"/>
      <c r="AL340" s="142"/>
    </row>
    <row r="341" hidden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2"/>
      <c r="O341" s="2"/>
      <c r="S341" s="3"/>
      <c r="V341" s="4"/>
      <c r="W341" s="5"/>
      <c r="AD341" s="140"/>
      <c r="AE341" s="152"/>
      <c r="AF341" s="153"/>
      <c r="AG341" s="140"/>
      <c r="AH341" s="140"/>
      <c r="AI341" s="142"/>
      <c r="AJ341" s="142"/>
      <c r="AK341" s="142"/>
      <c r="AL341" s="142"/>
    </row>
    <row r="342" hidden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2"/>
      <c r="O342" s="2"/>
      <c r="S342" s="3"/>
      <c r="V342" s="4"/>
      <c r="W342" s="5"/>
      <c r="AD342" s="140"/>
      <c r="AE342" s="152"/>
      <c r="AF342" s="153"/>
      <c r="AG342" s="140"/>
      <c r="AH342" s="140"/>
      <c r="AI342" s="142"/>
      <c r="AJ342" s="142"/>
      <c r="AK342" s="142"/>
      <c r="AL342" s="142"/>
    </row>
    <row r="343" hidden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2"/>
      <c r="O343" s="2"/>
      <c r="S343" s="3"/>
      <c r="V343" s="4"/>
      <c r="W343" s="5"/>
      <c r="AD343" s="140"/>
      <c r="AE343" s="152"/>
      <c r="AF343" s="153"/>
      <c r="AG343" s="140"/>
      <c r="AH343" s="140"/>
      <c r="AI343" s="142"/>
      <c r="AJ343" s="142"/>
      <c r="AK343" s="142"/>
      <c r="AL343" s="142"/>
    </row>
    <row r="344" hidden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2"/>
      <c r="O344" s="2"/>
      <c r="S344" s="3"/>
      <c r="V344" s="4"/>
      <c r="W344" s="5"/>
      <c r="AD344" s="140"/>
      <c r="AE344" s="152"/>
      <c r="AF344" s="153"/>
      <c r="AG344" s="140"/>
      <c r="AH344" s="140"/>
      <c r="AI344" s="142"/>
      <c r="AJ344" s="142"/>
      <c r="AK344" s="142"/>
      <c r="AL344" s="142"/>
    </row>
    <row r="345" hidden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2"/>
      <c r="O345" s="2"/>
      <c r="S345" s="3"/>
      <c r="V345" s="4"/>
      <c r="W345" s="5"/>
      <c r="AD345" s="140"/>
      <c r="AE345" s="152"/>
      <c r="AF345" s="153"/>
      <c r="AG345" s="140"/>
      <c r="AH345" s="140"/>
      <c r="AI345" s="142"/>
      <c r="AJ345" s="142"/>
      <c r="AK345" s="142"/>
      <c r="AL345" s="142"/>
    </row>
    <row r="346" hidden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2"/>
      <c r="O346" s="2"/>
      <c r="S346" s="3"/>
      <c r="V346" s="4"/>
      <c r="W346" s="5"/>
      <c r="AD346" s="140"/>
      <c r="AE346" s="152"/>
      <c r="AF346" s="153"/>
      <c r="AG346" s="140"/>
      <c r="AH346" s="140"/>
      <c r="AI346" s="142"/>
      <c r="AJ346" s="142"/>
      <c r="AK346" s="142"/>
      <c r="AL346" s="142"/>
    </row>
    <row r="347" hidden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2"/>
      <c r="O347" s="2"/>
      <c r="S347" s="3"/>
      <c r="V347" s="4"/>
      <c r="W347" s="5"/>
      <c r="AD347" s="140"/>
      <c r="AE347" s="152"/>
      <c r="AF347" s="153"/>
      <c r="AG347" s="140"/>
      <c r="AH347" s="140"/>
      <c r="AI347" s="142"/>
      <c r="AJ347" s="142"/>
      <c r="AK347" s="142"/>
      <c r="AL347" s="142"/>
    </row>
    <row r="348" hidden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2"/>
      <c r="O348" s="2"/>
      <c r="S348" s="3"/>
      <c r="V348" s="4"/>
      <c r="W348" s="5"/>
      <c r="AD348" s="140"/>
      <c r="AE348" s="152"/>
      <c r="AF348" s="153"/>
      <c r="AG348" s="140"/>
      <c r="AH348" s="140"/>
      <c r="AI348" s="142"/>
      <c r="AJ348" s="142"/>
      <c r="AK348" s="142"/>
      <c r="AL348" s="142"/>
    </row>
    <row r="349" hidden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2"/>
      <c r="O349" s="2"/>
      <c r="S349" s="3"/>
      <c r="V349" s="4"/>
      <c r="W349" s="5"/>
      <c r="AD349" s="140"/>
      <c r="AE349" s="152"/>
      <c r="AF349" s="153"/>
      <c r="AG349" s="140"/>
      <c r="AH349" s="140"/>
      <c r="AI349" s="142"/>
      <c r="AJ349" s="142"/>
      <c r="AK349" s="142"/>
      <c r="AL349" s="142"/>
    </row>
    <row r="350" hidden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2"/>
      <c r="O350" s="2"/>
      <c r="S350" s="3"/>
      <c r="V350" s="4"/>
      <c r="W350" s="5"/>
      <c r="AD350" s="140"/>
      <c r="AE350" s="152"/>
      <c r="AF350" s="153"/>
      <c r="AG350" s="140"/>
      <c r="AH350" s="140"/>
      <c r="AI350" s="142"/>
      <c r="AJ350" s="142"/>
      <c r="AK350" s="142"/>
      <c r="AL350" s="142"/>
    </row>
    <row r="351" hidden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2"/>
      <c r="O351" s="2"/>
      <c r="S351" s="3"/>
      <c r="V351" s="4"/>
      <c r="W351" s="5"/>
      <c r="AD351" s="140"/>
      <c r="AE351" s="152"/>
      <c r="AF351" s="153"/>
      <c r="AG351" s="140"/>
      <c r="AH351" s="140"/>
      <c r="AI351" s="142"/>
      <c r="AJ351" s="142"/>
      <c r="AK351" s="142"/>
      <c r="AL351" s="142"/>
    </row>
    <row r="352" hidden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2"/>
      <c r="O352" s="2"/>
      <c r="S352" s="3"/>
      <c r="V352" s="4"/>
      <c r="W352" s="5"/>
      <c r="AD352" s="140"/>
      <c r="AE352" s="152"/>
      <c r="AF352" s="153"/>
      <c r="AG352" s="140"/>
      <c r="AH352" s="140"/>
      <c r="AI352" s="142"/>
      <c r="AJ352" s="142"/>
      <c r="AK352" s="142"/>
      <c r="AL352" s="142"/>
    </row>
    <row r="353" hidden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2"/>
      <c r="O353" s="2"/>
      <c r="S353" s="3"/>
      <c r="V353" s="4"/>
      <c r="W353" s="5"/>
      <c r="AD353" s="140"/>
      <c r="AE353" s="152"/>
      <c r="AF353" s="153"/>
      <c r="AG353" s="140"/>
      <c r="AH353" s="140"/>
      <c r="AI353" s="142"/>
      <c r="AJ353" s="142"/>
      <c r="AK353" s="142"/>
      <c r="AL353" s="142"/>
    </row>
    <row r="354" hidden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2"/>
      <c r="O354" s="2"/>
      <c r="S354" s="3"/>
      <c r="V354" s="4"/>
      <c r="W354" s="5"/>
      <c r="AD354" s="140"/>
      <c r="AE354" s="152"/>
      <c r="AF354" s="153"/>
      <c r="AG354" s="140"/>
      <c r="AH354" s="140"/>
      <c r="AI354" s="142"/>
      <c r="AJ354" s="142"/>
      <c r="AK354" s="142"/>
      <c r="AL354" s="142"/>
    </row>
    <row r="355" hidden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2"/>
      <c r="O355" s="2"/>
      <c r="S355" s="3"/>
      <c r="V355" s="4"/>
      <c r="W355" s="5"/>
      <c r="AD355" s="140"/>
      <c r="AE355" s="152"/>
      <c r="AF355" s="153"/>
      <c r="AG355" s="140"/>
      <c r="AH355" s="140"/>
      <c r="AI355" s="142"/>
      <c r="AJ355" s="142"/>
      <c r="AK355" s="142"/>
      <c r="AL355" s="142"/>
    </row>
    <row r="356" hidden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2"/>
      <c r="O356" s="2"/>
      <c r="S356" s="3"/>
      <c r="V356" s="4"/>
      <c r="W356" s="5"/>
      <c r="AD356" s="140"/>
      <c r="AE356" s="152"/>
      <c r="AF356" s="153"/>
      <c r="AG356" s="140"/>
      <c r="AH356" s="140"/>
      <c r="AI356" s="142"/>
      <c r="AJ356" s="142"/>
      <c r="AK356" s="142"/>
      <c r="AL356" s="142"/>
    </row>
    <row r="357" hidden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2"/>
      <c r="O357" s="2"/>
      <c r="S357" s="3"/>
      <c r="V357" s="4"/>
      <c r="W357" s="5"/>
      <c r="AD357" s="140"/>
      <c r="AE357" s="152"/>
      <c r="AF357" s="153"/>
      <c r="AG357" s="140"/>
      <c r="AH357" s="140"/>
      <c r="AI357" s="142"/>
      <c r="AJ357" s="142"/>
      <c r="AK357" s="142"/>
      <c r="AL357" s="142"/>
    </row>
    <row r="358" hidden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2"/>
      <c r="O358" s="2"/>
      <c r="S358" s="3"/>
      <c r="V358" s="4"/>
      <c r="W358" s="5"/>
      <c r="AD358" s="140"/>
      <c r="AE358" s="152"/>
      <c r="AF358" s="153"/>
      <c r="AG358" s="140"/>
      <c r="AH358" s="140"/>
      <c r="AI358" s="142"/>
      <c r="AJ358" s="142"/>
      <c r="AK358" s="142"/>
      <c r="AL358" s="142"/>
    </row>
    <row r="359" hidden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2"/>
      <c r="O359" s="2"/>
      <c r="S359" s="3"/>
      <c r="V359" s="4"/>
      <c r="W359" s="5"/>
      <c r="AD359" s="140"/>
      <c r="AE359" s="152"/>
      <c r="AF359" s="153"/>
      <c r="AG359" s="140"/>
      <c r="AH359" s="140"/>
      <c r="AI359" s="142"/>
      <c r="AJ359" s="142"/>
      <c r="AK359" s="142"/>
      <c r="AL359" s="142"/>
    </row>
    <row r="360" hidden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2"/>
      <c r="O360" s="2"/>
      <c r="S360" s="3"/>
      <c r="V360" s="4"/>
      <c r="W360" s="5"/>
      <c r="AD360" s="140"/>
      <c r="AE360" s="152"/>
      <c r="AF360" s="153"/>
      <c r="AG360" s="140"/>
      <c r="AH360" s="140"/>
      <c r="AI360" s="142"/>
      <c r="AJ360" s="142"/>
      <c r="AK360" s="142"/>
      <c r="AL360" s="142"/>
    </row>
    <row r="361" hidden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2"/>
      <c r="O361" s="2"/>
      <c r="S361" s="3"/>
      <c r="V361" s="4"/>
      <c r="W361" s="5"/>
      <c r="AD361" s="140"/>
      <c r="AE361" s="152"/>
      <c r="AF361" s="153"/>
      <c r="AG361" s="140"/>
      <c r="AH361" s="140"/>
      <c r="AI361" s="142"/>
      <c r="AJ361" s="142"/>
      <c r="AK361" s="142"/>
      <c r="AL361" s="142"/>
    </row>
    <row r="362" hidden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2"/>
      <c r="O362" s="2"/>
      <c r="S362" s="3"/>
      <c r="V362" s="4"/>
      <c r="W362" s="5"/>
      <c r="AD362" s="140"/>
      <c r="AE362" s="152"/>
      <c r="AF362" s="153"/>
      <c r="AG362" s="140"/>
      <c r="AH362" s="140"/>
      <c r="AI362" s="142"/>
      <c r="AJ362" s="142"/>
      <c r="AK362" s="142"/>
      <c r="AL362" s="142"/>
    </row>
    <row r="363" hidden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2"/>
      <c r="O363" s="2"/>
      <c r="S363" s="3"/>
      <c r="V363" s="4"/>
      <c r="W363" s="5"/>
      <c r="AD363" s="140"/>
      <c r="AE363" s="152"/>
      <c r="AF363" s="153"/>
      <c r="AG363" s="140"/>
      <c r="AH363" s="140"/>
      <c r="AI363" s="142"/>
      <c r="AJ363" s="142"/>
      <c r="AK363" s="142"/>
      <c r="AL363" s="142"/>
    </row>
    <row r="364" hidden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2"/>
      <c r="O364" s="2"/>
      <c r="S364" s="3"/>
      <c r="V364" s="4"/>
      <c r="W364" s="5"/>
      <c r="AD364" s="140"/>
      <c r="AE364" s="152"/>
      <c r="AF364" s="153"/>
      <c r="AG364" s="140"/>
      <c r="AH364" s="140"/>
      <c r="AI364" s="142"/>
      <c r="AJ364" s="142"/>
      <c r="AK364" s="142"/>
      <c r="AL364" s="142"/>
    </row>
    <row r="365" hidden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2"/>
      <c r="O365" s="2"/>
      <c r="S365" s="3"/>
      <c r="V365" s="4"/>
      <c r="W365" s="5"/>
      <c r="AD365" s="140"/>
      <c r="AE365" s="152"/>
      <c r="AF365" s="153"/>
      <c r="AG365" s="140"/>
      <c r="AH365" s="140"/>
      <c r="AI365" s="142"/>
      <c r="AJ365" s="142"/>
      <c r="AK365" s="142"/>
      <c r="AL365" s="142"/>
    </row>
    <row r="366" hidden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2"/>
      <c r="O366" s="2"/>
      <c r="S366" s="3"/>
      <c r="V366" s="4"/>
      <c r="W366" s="5"/>
      <c r="AD366" s="140"/>
      <c r="AE366" s="152"/>
      <c r="AF366" s="153"/>
      <c r="AG366" s="140"/>
      <c r="AH366" s="140"/>
      <c r="AI366" s="142"/>
      <c r="AJ366" s="142"/>
      <c r="AK366" s="142"/>
      <c r="AL366" s="142"/>
    </row>
    <row r="367" hidden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2"/>
      <c r="O367" s="2"/>
      <c r="S367" s="3"/>
      <c r="V367" s="4"/>
      <c r="W367" s="5"/>
      <c r="AD367" s="140"/>
      <c r="AE367" s="152"/>
      <c r="AF367" s="153"/>
      <c r="AG367" s="140"/>
      <c r="AH367" s="140"/>
      <c r="AI367" s="142"/>
      <c r="AJ367" s="142"/>
      <c r="AK367" s="142"/>
      <c r="AL367" s="142"/>
    </row>
    <row r="368" hidden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2"/>
      <c r="O368" s="2"/>
      <c r="S368" s="3"/>
      <c r="V368" s="4"/>
      <c r="W368" s="5"/>
      <c r="AD368" s="140"/>
      <c r="AE368" s="152"/>
      <c r="AF368" s="153"/>
      <c r="AG368" s="140"/>
      <c r="AH368" s="140"/>
      <c r="AI368" s="142"/>
      <c r="AJ368" s="142"/>
      <c r="AK368" s="142"/>
      <c r="AL368" s="142"/>
    </row>
    <row r="369" hidden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2"/>
      <c r="O369" s="2"/>
      <c r="S369" s="3"/>
      <c r="V369" s="4"/>
      <c r="W369" s="5"/>
      <c r="AD369" s="140"/>
      <c r="AE369" s="152"/>
      <c r="AF369" s="153"/>
      <c r="AG369" s="140"/>
      <c r="AH369" s="140"/>
      <c r="AI369" s="142"/>
      <c r="AJ369" s="142"/>
      <c r="AK369" s="142"/>
      <c r="AL369" s="142"/>
    </row>
    <row r="370" hidden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2"/>
      <c r="O370" s="2"/>
      <c r="S370" s="3"/>
      <c r="V370" s="4"/>
      <c r="W370" s="5"/>
      <c r="AD370" s="140"/>
      <c r="AE370" s="152"/>
      <c r="AF370" s="153"/>
      <c r="AG370" s="140"/>
      <c r="AH370" s="140"/>
      <c r="AI370" s="142"/>
      <c r="AJ370" s="142"/>
      <c r="AK370" s="142"/>
      <c r="AL370" s="142"/>
    </row>
    <row r="371" hidden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2"/>
      <c r="O371" s="2"/>
      <c r="S371" s="3"/>
      <c r="V371" s="4"/>
      <c r="W371" s="5"/>
      <c r="AD371" s="140"/>
      <c r="AE371" s="152"/>
      <c r="AF371" s="153"/>
      <c r="AG371" s="140"/>
      <c r="AH371" s="140"/>
      <c r="AI371" s="142"/>
      <c r="AJ371" s="142"/>
      <c r="AK371" s="142"/>
      <c r="AL371" s="142"/>
    </row>
    <row r="372" hidden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2"/>
      <c r="O372" s="2"/>
      <c r="S372" s="3"/>
      <c r="V372" s="4"/>
      <c r="W372" s="5"/>
      <c r="AD372" s="140"/>
      <c r="AE372" s="152"/>
      <c r="AF372" s="153"/>
      <c r="AG372" s="140"/>
      <c r="AH372" s="140"/>
      <c r="AI372" s="142"/>
      <c r="AJ372" s="142"/>
      <c r="AK372" s="142"/>
      <c r="AL372" s="142"/>
    </row>
    <row r="373" hidden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2"/>
      <c r="O373" s="2"/>
      <c r="S373" s="3"/>
      <c r="V373" s="4"/>
      <c r="W373" s="5"/>
      <c r="AD373" s="140"/>
      <c r="AE373" s="152"/>
      <c r="AF373" s="153"/>
      <c r="AG373" s="140"/>
      <c r="AH373" s="140"/>
      <c r="AI373" s="142"/>
      <c r="AJ373" s="142"/>
      <c r="AK373" s="142"/>
      <c r="AL373" s="142"/>
    </row>
    <row r="374" hidden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2"/>
      <c r="O374" s="2"/>
      <c r="S374" s="3"/>
      <c r="V374" s="4"/>
      <c r="W374" s="5"/>
      <c r="AD374" s="140"/>
      <c r="AE374" s="152"/>
      <c r="AF374" s="153"/>
      <c r="AG374" s="140"/>
      <c r="AH374" s="140"/>
      <c r="AI374" s="142"/>
      <c r="AJ374" s="142"/>
      <c r="AK374" s="142"/>
      <c r="AL374" s="142"/>
    </row>
    <row r="375" hidden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2"/>
      <c r="O375" s="2"/>
      <c r="S375" s="3"/>
      <c r="V375" s="4"/>
      <c r="W375" s="5"/>
      <c r="AD375" s="140"/>
      <c r="AE375" s="152"/>
      <c r="AF375" s="153"/>
      <c r="AG375" s="140"/>
      <c r="AH375" s="140"/>
      <c r="AI375" s="142"/>
      <c r="AJ375" s="142"/>
      <c r="AK375" s="142"/>
      <c r="AL375" s="142"/>
    </row>
    <row r="376" hidden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2"/>
      <c r="O376" s="2"/>
      <c r="S376" s="3"/>
      <c r="V376" s="4"/>
      <c r="W376" s="5"/>
      <c r="AD376" s="140"/>
      <c r="AE376" s="152"/>
      <c r="AF376" s="153"/>
      <c r="AG376" s="140"/>
      <c r="AH376" s="140"/>
      <c r="AI376" s="142"/>
      <c r="AJ376" s="142"/>
      <c r="AK376" s="142"/>
      <c r="AL376" s="142"/>
    </row>
    <row r="377" hidden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2"/>
      <c r="O377" s="2"/>
      <c r="S377" s="3"/>
      <c r="V377" s="4"/>
      <c r="W377" s="5"/>
      <c r="AD377" s="140"/>
      <c r="AE377" s="152"/>
      <c r="AF377" s="153"/>
      <c r="AG377" s="140"/>
      <c r="AH377" s="140"/>
      <c r="AI377" s="142"/>
      <c r="AJ377" s="142"/>
      <c r="AK377" s="142"/>
      <c r="AL377" s="142"/>
    </row>
    <row r="378" hidden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2"/>
      <c r="O378" s="2"/>
      <c r="S378" s="3"/>
      <c r="V378" s="4"/>
      <c r="W378" s="5"/>
      <c r="AD378" s="140"/>
      <c r="AE378" s="152"/>
      <c r="AF378" s="153"/>
      <c r="AG378" s="140"/>
      <c r="AH378" s="140"/>
      <c r="AI378" s="142"/>
      <c r="AJ378" s="142"/>
      <c r="AK378" s="142"/>
      <c r="AL378" s="142"/>
    </row>
    <row r="379" hidden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2"/>
      <c r="O379" s="2"/>
      <c r="S379" s="3"/>
      <c r="V379" s="4"/>
      <c r="W379" s="5"/>
      <c r="AD379" s="140"/>
      <c r="AE379" s="152"/>
      <c r="AF379" s="153"/>
      <c r="AG379" s="140"/>
      <c r="AH379" s="140"/>
      <c r="AI379" s="142"/>
      <c r="AJ379" s="142"/>
      <c r="AK379" s="142"/>
      <c r="AL379" s="142"/>
    </row>
    <row r="380" hidden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2"/>
      <c r="O380" s="2"/>
      <c r="S380" s="3"/>
      <c r="V380" s="4"/>
      <c r="W380" s="5"/>
      <c r="AD380" s="140"/>
      <c r="AE380" s="152"/>
      <c r="AF380" s="153"/>
      <c r="AG380" s="140"/>
      <c r="AH380" s="140"/>
      <c r="AI380" s="142"/>
      <c r="AJ380" s="142"/>
      <c r="AK380" s="142"/>
      <c r="AL380" s="142"/>
    </row>
    <row r="381" hidden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2"/>
      <c r="O381" s="2"/>
      <c r="S381" s="3"/>
      <c r="V381" s="4"/>
      <c r="W381" s="5"/>
      <c r="AD381" s="140"/>
      <c r="AE381" s="152"/>
      <c r="AF381" s="153"/>
      <c r="AG381" s="140"/>
      <c r="AH381" s="140"/>
      <c r="AI381" s="142"/>
      <c r="AJ381" s="142"/>
      <c r="AK381" s="142"/>
      <c r="AL381" s="142"/>
    </row>
    <row r="382" hidden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2"/>
      <c r="O382" s="2"/>
      <c r="S382" s="3"/>
      <c r="V382" s="4"/>
      <c r="W382" s="5"/>
      <c r="AD382" s="140"/>
      <c r="AE382" s="152"/>
      <c r="AF382" s="153"/>
      <c r="AG382" s="140"/>
      <c r="AH382" s="140"/>
      <c r="AI382" s="142"/>
      <c r="AJ382" s="142"/>
      <c r="AK382" s="142"/>
      <c r="AL382" s="142"/>
    </row>
    <row r="383" hidden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2"/>
      <c r="O383" s="2"/>
      <c r="S383" s="3"/>
      <c r="V383" s="4"/>
      <c r="W383" s="5"/>
      <c r="AD383" s="140"/>
      <c r="AE383" s="152"/>
      <c r="AF383" s="153"/>
      <c r="AG383" s="140"/>
      <c r="AH383" s="140"/>
      <c r="AI383" s="142"/>
      <c r="AJ383" s="142"/>
      <c r="AK383" s="142"/>
      <c r="AL383" s="142"/>
    </row>
    <row r="384" hidden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2"/>
      <c r="O384" s="2"/>
      <c r="S384" s="3"/>
      <c r="V384" s="4"/>
      <c r="W384" s="5"/>
      <c r="AD384" s="140"/>
      <c r="AE384" s="152"/>
      <c r="AF384" s="153"/>
      <c r="AG384" s="140"/>
      <c r="AH384" s="140"/>
      <c r="AI384" s="142"/>
      <c r="AJ384" s="142"/>
      <c r="AK384" s="142"/>
      <c r="AL384" s="142"/>
    </row>
    <row r="385" hidden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2"/>
      <c r="O385" s="2"/>
      <c r="S385" s="3"/>
      <c r="V385" s="4"/>
      <c r="W385" s="5"/>
      <c r="AD385" s="140"/>
      <c r="AE385" s="152"/>
      <c r="AF385" s="153"/>
      <c r="AG385" s="140"/>
      <c r="AH385" s="140"/>
      <c r="AI385" s="142"/>
      <c r="AJ385" s="142"/>
      <c r="AK385" s="142"/>
      <c r="AL385" s="142"/>
    </row>
    <row r="386" hidden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2"/>
      <c r="O386" s="2"/>
      <c r="S386" s="3"/>
      <c r="V386" s="4"/>
      <c r="W386" s="5"/>
      <c r="AD386" s="140"/>
      <c r="AE386" s="152"/>
      <c r="AF386" s="153"/>
      <c r="AG386" s="140"/>
      <c r="AH386" s="140"/>
      <c r="AI386" s="142"/>
      <c r="AJ386" s="142"/>
      <c r="AK386" s="142"/>
      <c r="AL386" s="142"/>
    </row>
    <row r="387" hidden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2"/>
      <c r="O387" s="2"/>
      <c r="S387" s="3"/>
      <c r="V387" s="4"/>
      <c r="W387" s="5"/>
      <c r="AD387" s="140"/>
      <c r="AE387" s="152"/>
      <c r="AF387" s="153"/>
      <c r="AG387" s="140"/>
      <c r="AH387" s="140"/>
      <c r="AI387" s="142"/>
      <c r="AJ387" s="142"/>
      <c r="AK387" s="142"/>
      <c r="AL387" s="142"/>
    </row>
    <row r="388" hidden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2"/>
      <c r="O388" s="2"/>
      <c r="S388" s="3"/>
      <c r="V388" s="4"/>
      <c r="W388" s="5"/>
      <c r="AD388" s="140"/>
      <c r="AE388" s="152"/>
      <c r="AF388" s="153"/>
      <c r="AG388" s="140"/>
      <c r="AH388" s="140"/>
      <c r="AI388" s="142"/>
      <c r="AJ388" s="142"/>
      <c r="AK388" s="142"/>
      <c r="AL388" s="142"/>
    </row>
    <row r="389" hidden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2"/>
      <c r="O389" s="2"/>
      <c r="S389" s="3"/>
      <c r="V389" s="4"/>
      <c r="W389" s="5"/>
      <c r="AD389" s="140"/>
      <c r="AE389" s="152"/>
      <c r="AF389" s="153"/>
      <c r="AG389" s="140"/>
      <c r="AH389" s="140"/>
      <c r="AI389" s="142"/>
      <c r="AJ389" s="142"/>
      <c r="AK389" s="142"/>
      <c r="AL389" s="142"/>
    </row>
    <row r="390" hidden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2"/>
      <c r="O390" s="2"/>
      <c r="S390" s="3"/>
      <c r="V390" s="4"/>
      <c r="W390" s="5"/>
      <c r="AD390" s="140"/>
      <c r="AE390" s="152"/>
      <c r="AF390" s="153"/>
      <c r="AG390" s="140"/>
      <c r="AH390" s="140"/>
      <c r="AI390" s="142"/>
      <c r="AJ390" s="142"/>
      <c r="AK390" s="142"/>
      <c r="AL390" s="142"/>
    </row>
    <row r="391" hidden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2"/>
      <c r="O391" s="2"/>
      <c r="S391" s="3"/>
      <c r="V391" s="4"/>
      <c r="W391" s="5"/>
      <c r="AD391" s="140"/>
      <c r="AE391" s="152"/>
      <c r="AF391" s="153"/>
      <c r="AG391" s="140"/>
      <c r="AH391" s="140"/>
      <c r="AI391" s="142"/>
      <c r="AJ391" s="142"/>
      <c r="AK391" s="142"/>
      <c r="AL391" s="142"/>
    </row>
    <row r="392" hidden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2"/>
      <c r="O392" s="2"/>
      <c r="S392" s="3"/>
      <c r="V392" s="4"/>
      <c r="W392" s="5"/>
      <c r="AD392" s="140"/>
      <c r="AE392" s="152"/>
      <c r="AF392" s="153"/>
      <c r="AG392" s="140"/>
      <c r="AH392" s="140"/>
      <c r="AI392" s="142"/>
      <c r="AJ392" s="142"/>
      <c r="AK392" s="142"/>
      <c r="AL392" s="142"/>
    </row>
    <row r="393" hidden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2"/>
      <c r="O393" s="2"/>
      <c r="S393" s="3"/>
      <c r="V393" s="4"/>
      <c r="W393" s="5"/>
      <c r="AD393" s="140"/>
      <c r="AE393" s="152"/>
      <c r="AF393" s="153"/>
      <c r="AG393" s="140"/>
      <c r="AH393" s="140"/>
      <c r="AI393" s="142"/>
      <c r="AJ393" s="142"/>
      <c r="AK393" s="142"/>
      <c r="AL393" s="142"/>
    </row>
    <row r="394" hidden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2"/>
      <c r="O394" s="2"/>
      <c r="S394" s="3"/>
      <c r="V394" s="4"/>
      <c r="W394" s="5"/>
      <c r="AD394" s="140"/>
      <c r="AE394" s="152"/>
      <c r="AF394" s="153"/>
      <c r="AG394" s="140"/>
      <c r="AH394" s="140"/>
      <c r="AI394" s="142"/>
      <c r="AJ394" s="142"/>
      <c r="AK394" s="142"/>
      <c r="AL394" s="142"/>
    </row>
    <row r="395" hidden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2"/>
      <c r="O395" s="2"/>
      <c r="S395" s="3"/>
      <c r="V395" s="4"/>
      <c r="W395" s="5"/>
      <c r="AD395" s="140"/>
      <c r="AE395" s="152"/>
      <c r="AF395" s="153"/>
      <c r="AG395" s="140"/>
      <c r="AH395" s="140"/>
      <c r="AI395" s="142"/>
      <c r="AJ395" s="142"/>
      <c r="AK395" s="142"/>
      <c r="AL395" s="142"/>
    </row>
    <row r="396" hidden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2"/>
      <c r="O396" s="2"/>
      <c r="S396" s="3"/>
      <c r="V396" s="4"/>
      <c r="W396" s="5"/>
      <c r="AD396" s="140"/>
      <c r="AE396" s="152"/>
      <c r="AF396" s="153"/>
      <c r="AG396" s="140"/>
      <c r="AH396" s="140"/>
      <c r="AI396" s="142"/>
      <c r="AJ396" s="142"/>
      <c r="AK396" s="142"/>
      <c r="AL396" s="142"/>
    </row>
    <row r="397" hidden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2"/>
      <c r="O397" s="2"/>
      <c r="S397" s="3"/>
      <c r="V397" s="4"/>
      <c r="W397" s="5"/>
      <c r="AD397" s="140"/>
      <c r="AE397" s="152"/>
      <c r="AF397" s="153"/>
      <c r="AG397" s="140"/>
      <c r="AH397" s="140"/>
      <c r="AI397" s="142"/>
      <c r="AJ397" s="142"/>
      <c r="AK397" s="142"/>
      <c r="AL397" s="142"/>
    </row>
    <row r="398" hidden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2"/>
      <c r="O398" s="2"/>
      <c r="S398" s="3"/>
      <c r="V398" s="4"/>
      <c r="W398" s="5"/>
      <c r="AD398" s="140"/>
      <c r="AE398" s="152"/>
      <c r="AF398" s="153"/>
      <c r="AG398" s="140"/>
      <c r="AH398" s="140"/>
      <c r="AI398" s="142"/>
      <c r="AJ398" s="142"/>
      <c r="AK398" s="142"/>
      <c r="AL398" s="142"/>
    </row>
    <row r="399" hidden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2"/>
      <c r="O399" s="2"/>
      <c r="S399" s="3"/>
      <c r="V399" s="4"/>
      <c r="W399" s="5"/>
      <c r="AD399" s="140"/>
      <c r="AE399" s="152"/>
      <c r="AF399" s="153"/>
      <c r="AG399" s="140"/>
      <c r="AH399" s="140"/>
      <c r="AI399" s="142"/>
      <c r="AJ399" s="142"/>
      <c r="AK399" s="142"/>
      <c r="AL399" s="142"/>
    </row>
    <row r="400" hidden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2"/>
      <c r="O400" s="2"/>
      <c r="S400" s="3"/>
      <c r="V400" s="4"/>
      <c r="W400" s="5"/>
      <c r="AD400" s="140"/>
      <c r="AE400" s="152"/>
      <c r="AF400" s="153"/>
      <c r="AG400" s="140"/>
      <c r="AH400" s="140"/>
      <c r="AI400" s="142"/>
      <c r="AJ400" s="142"/>
      <c r="AK400" s="142"/>
      <c r="AL400" s="142"/>
    </row>
    <row r="401" hidden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2"/>
      <c r="O401" s="2"/>
      <c r="S401" s="3"/>
      <c r="V401" s="4"/>
      <c r="W401" s="5"/>
      <c r="AD401" s="140"/>
      <c r="AE401" s="152"/>
      <c r="AF401" s="153"/>
      <c r="AG401" s="140"/>
      <c r="AH401" s="140"/>
      <c r="AI401" s="142"/>
      <c r="AJ401" s="142"/>
      <c r="AK401" s="142"/>
      <c r="AL401" s="142"/>
    </row>
    <row r="402" hidden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2"/>
      <c r="O402" s="2"/>
      <c r="S402" s="3"/>
      <c r="V402" s="4"/>
      <c r="W402" s="5"/>
      <c r="AD402" s="140"/>
      <c r="AE402" s="152"/>
      <c r="AF402" s="153"/>
      <c r="AG402" s="140"/>
      <c r="AH402" s="140"/>
      <c r="AI402" s="142"/>
      <c r="AJ402" s="142"/>
      <c r="AK402" s="142"/>
      <c r="AL402" s="142"/>
    </row>
    <row r="403" hidden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2"/>
      <c r="O403" s="2"/>
      <c r="S403" s="3"/>
      <c r="V403" s="4"/>
      <c r="W403" s="5"/>
      <c r="AD403" s="140"/>
      <c r="AE403" s="152"/>
      <c r="AF403" s="153"/>
      <c r="AG403" s="140"/>
      <c r="AH403" s="140"/>
      <c r="AI403" s="142"/>
      <c r="AJ403" s="142"/>
      <c r="AK403" s="142"/>
      <c r="AL403" s="142"/>
    </row>
    <row r="404" hidden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2"/>
      <c r="O404" s="2"/>
      <c r="S404" s="3"/>
      <c r="V404" s="4"/>
      <c r="W404" s="5"/>
      <c r="AD404" s="140"/>
      <c r="AE404" s="152"/>
      <c r="AF404" s="153"/>
      <c r="AG404" s="140"/>
      <c r="AH404" s="140"/>
      <c r="AI404" s="142"/>
      <c r="AJ404" s="142"/>
      <c r="AK404" s="142"/>
      <c r="AL404" s="142"/>
    </row>
    <row r="405" hidden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2"/>
      <c r="O405" s="2"/>
      <c r="S405" s="3"/>
      <c r="V405" s="4"/>
      <c r="W405" s="5"/>
      <c r="AD405" s="140"/>
      <c r="AE405" s="152"/>
      <c r="AF405" s="153"/>
      <c r="AG405" s="140"/>
      <c r="AH405" s="140"/>
      <c r="AI405" s="142"/>
      <c r="AJ405" s="142"/>
      <c r="AK405" s="142"/>
      <c r="AL405" s="142"/>
    </row>
    <row r="406" hidden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2"/>
      <c r="O406" s="2"/>
      <c r="S406" s="3"/>
      <c r="V406" s="4"/>
      <c r="W406" s="5"/>
      <c r="AD406" s="140"/>
      <c r="AE406" s="152"/>
      <c r="AF406" s="153"/>
      <c r="AG406" s="140"/>
      <c r="AH406" s="140"/>
      <c r="AI406" s="142"/>
      <c r="AJ406" s="142"/>
      <c r="AK406" s="142"/>
      <c r="AL406" s="142"/>
    </row>
    <row r="407" hidden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2"/>
      <c r="O407" s="2"/>
      <c r="S407" s="3"/>
      <c r="V407" s="4"/>
      <c r="W407" s="5"/>
      <c r="AD407" s="140"/>
      <c r="AE407" s="152"/>
      <c r="AF407" s="153"/>
      <c r="AG407" s="140"/>
      <c r="AH407" s="140"/>
      <c r="AI407" s="142"/>
      <c r="AJ407" s="142"/>
      <c r="AK407" s="142"/>
      <c r="AL407" s="142"/>
    </row>
    <row r="408" hidden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2"/>
      <c r="O408" s="2"/>
      <c r="S408" s="3"/>
      <c r="V408" s="4"/>
      <c r="W408" s="5"/>
      <c r="AD408" s="140"/>
      <c r="AE408" s="152"/>
      <c r="AF408" s="153"/>
      <c r="AG408" s="140"/>
      <c r="AH408" s="140"/>
      <c r="AI408" s="142"/>
      <c r="AJ408" s="142"/>
      <c r="AK408" s="142"/>
      <c r="AL408" s="142"/>
    </row>
    <row r="409" hidden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2"/>
      <c r="O409" s="2"/>
      <c r="S409" s="3"/>
      <c r="V409" s="4"/>
      <c r="W409" s="5"/>
      <c r="AD409" s="140"/>
      <c r="AE409" s="152"/>
      <c r="AF409" s="153"/>
      <c r="AG409" s="140"/>
      <c r="AH409" s="140"/>
      <c r="AI409" s="142"/>
      <c r="AJ409" s="142"/>
      <c r="AK409" s="142"/>
      <c r="AL409" s="142"/>
    </row>
    <row r="410" hidden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2"/>
      <c r="O410" s="2"/>
      <c r="S410" s="3"/>
      <c r="V410" s="4"/>
      <c r="W410" s="5"/>
      <c r="AD410" s="140"/>
      <c r="AE410" s="152"/>
      <c r="AF410" s="153"/>
      <c r="AG410" s="140"/>
      <c r="AH410" s="140"/>
      <c r="AI410" s="142"/>
      <c r="AJ410" s="142"/>
      <c r="AK410" s="142"/>
      <c r="AL410" s="142"/>
    </row>
    <row r="411" hidden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2"/>
      <c r="O411" s="2"/>
      <c r="S411" s="3"/>
      <c r="V411" s="4"/>
      <c r="W411" s="5"/>
      <c r="AD411" s="140"/>
      <c r="AE411" s="152"/>
      <c r="AF411" s="153"/>
      <c r="AG411" s="140"/>
      <c r="AH411" s="140"/>
      <c r="AI411" s="142"/>
      <c r="AJ411" s="142"/>
      <c r="AK411" s="142"/>
      <c r="AL411" s="142"/>
    </row>
    <row r="412" hidden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2"/>
      <c r="O412" s="2"/>
      <c r="S412" s="3"/>
      <c r="V412" s="4"/>
      <c r="W412" s="5"/>
      <c r="AD412" s="140"/>
      <c r="AE412" s="152"/>
      <c r="AF412" s="153"/>
      <c r="AG412" s="140"/>
      <c r="AH412" s="140"/>
      <c r="AI412" s="142"/>
      <c r="AJ412" s="142"/>
      <c r="AK412" s="142"/>
      <c r="AL412" s="142"/>
    </row>
    <row r="413" hidden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2"/>
      <c r="O413" s="2"/>
      <c r="S413" s="3"/>
      <c r="V413" s="4"/>
      <c r="W413" s="5"/>
      <c r="AD413" s="140"/>
      <c r="AE413" s="152"/>
      <c r="AF413" s="153"/>
      <c r="AG413" s="140"/>
      <c r="AH413" s="140"/>
      <c r="AI413" s="142"/>
      <c r="AJ413" s="142"/>
      <c r="AK413" s="142"/>
      <c r="AL413" s="142"/>
    </row>
    <row r="414" hidden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2"/>
      <c r="O414" s="2"/>
      <c r="S414" s="3"/>
      <c r="V414" s="4"/>
      <c r="W414" s="5"/>
      <c r="AD414" s="140"/>
      <c r="AE414" s="152"/>
      <c r="AF414" s="153"/>
      <c r="AG414" s="140"/>
      <c r="AH414" s="140"/>
      <c r="AI414" s="142"/>
      <c r="AJ414" s="142"/>
      <c r="AK414" s="142"/>
      <c r="AL414" s="142"/>
    </row>
    <row r="415" hidden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2"/>
      <c r="O415" s="2"/>
      <c r="S415" s="3"/>
      <c r="V415" s="4"/>
      <c r="W415" s="5"/>
      <c r="AD415" s="140"/>
      <c r="AE415" s="152"/>
      <c r="AF415" s="153"/>
      <c r="AG415" s="140"/>
      <c r="AH415" s="140"/>
      <c r="AI415" s="142"/>
      <c r="AJ415" s="142"/>
      <c r="AK415" s="142"/>
      <c r="AL415" s="142"/>
    </row>
    <row r="416" hidden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2"/>
      <c r="O416" s="2"/>
      <c r="S416" s="3"/>
      <c r="V416" s="4"/>
      <c r="W416" s="5"/>
      <c r="AD416" s="140"/>
      <c r="AE416" s="152"/>
      <c r="AF416" s="153"/>
      <c r="AG416" s="140"/>
      <c r="AH416" s="140"/>
      <c r="AI416" s="142"/>
      <c r="AJ416" s="142"/>
      <c r="AK416" s="142"/>
      <c r="AL416" s="142"/>
    </row>
    <row r="417" hidden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2"/>
      <c r="O417" s="2"/>
      <c r="S417" s="3"/>
      <c r="V417" s="4"/>
      <c r="W417" s="5"/>
      <c r="AD417" s="140"/>
      <c r="AE417" s="152"/>
      <c r="AF417" s="153"/>
      <c r="AG417" s="140"/>
      <c r="AH417" s="140"/>
      <c r="AI417" s="142"/>
      <c r="AJ417" s="142"/>
      <c r="AK417" s="142"/>
      <c r="AL417" s="142"/>
    </row>
    <row r="418" hidden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2"/>
      <c r="O418" s="2"/>
      <c r="S418" s="3"/>
      <c r="V418" s="4"/>
      <c r="W418" s="5"/>
      <c r="AD418" s="140"/>
      <c r="AE418" s="152"/>
      <c r="AF418" s="153"/>
      <c r="AG418" s="140"/>
      <c r="AH418" s="140"/>
      <c r="AI418" s="142"/>
      <c r="AJ418" s="142"/>
      <c r="AK418" s="142"/>
      <c r="AL418" s="142"/>
    </row>
    <row r="419" hidden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2"/>
      <c r="O419" s="2"/>
      <c r="S419" s="3"/>
      <c r="V419" s="4"/>
      <c r="W419" s="5"/>
      <c r="AD419" s="140"/>
      <c r="AE419" s="152"/>
      <c r="AF419" s="153"/>
      <c r="AG419" s="140"/>
      <c r="AH419" s="140"/>
      <c r="AI419" s="142"/>
      <c r="AJ419" s="142"/>
      <c r="AK419" s="142"/>
      <c r="AL419" s="142"/>
    </row>
    <row r="420" hidden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2"/>
      <c r="O420" s="2"/>
      <c r="S420" s="3"/>
      <c r="V420" s="4"/>
      <c r="W420" s="5"/>
      <c r="AD420" s="140"/>
      <c r="AE420" s="152"/>
      <c r="AF420" s="153"/>
      <c r="AG420" s="140"/>
      <c r="AH420" s="140"/>
      <c r="AI420" s="142"/>
      <c r="AJ420" s="142"/>
      <c r="AK420" s="142"/>
      <c r="AL420" s="142"/>
    </row>
    <row r="421" hidden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2"/>
      <c r="O421" s="2"/>
      <c r="S421" s="3"/>
      <c r="V421" s="4"/>
      <c r="W421" s="5"/>
      <c r="AD421" s="140"/>
      <c r="AE421" s="152"/>
      <c r="AF421" s="153"/>
      <c r="AG421" s="140"/>
      <c r="AH421" s="140"/>
      <c r="AI421" s="142"/>
      <c r="AJ421" s="142"/>
      <c r="AK421" s="142"/>
      <c r="AL421" s="142"/>
    </row>
    <row r="422" hidden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2"/>
      <c r="O422" s="2"/>
      <c r="S422" s="3"/>
      <c r="V422" s="4"/>
      <c r="W422" s="5"/>
      <c r="AD422" s="140"/>
      <c r="AE422" s="152"/>
      <c r="AF422" s="153"/>
      <c r="AG422" s="140"/>
      <c r="AH422" s="140"/>
      <c r="AI422" s="142"/>
      <c r="AJ422" s="142"/>
      <c r="AK422" s="142"/>
      <c r="AL422" s="142"/>
    </row>
    <row r="423" hidden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2"/>
      <c r="O423" s="2"/>
      <c r="S423" s="3"/>
      <c r="V423" s="4"/>
      <c r="W423" s="5"/>
      <c r="AD423" s="140"/>
      <c r="AE423" s="152"/>
      <c r="AF423" s="153"/>
      <c r="AG423" s="140"/>
      <c r="AH423" s="140"/>
      <c r="AI423" s="142"/>
      <c r="AJ423" s="142"/>
      <c r="AK423" s="142"/>
      <c r="AL423" s="142"/>
    </row>
    <row r="424" hidden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2"/>
      <c r="O424" s="2"/>
      <c r="S424" s="3"/>
      <c r="V424" s="4"/>
      <c r="W424" s="5"/>
      <c r="AD424" s="140"/>
      <c r="AE424" s="152"/>
      <c r="AF424" s="153"/>
      <c r="AG424" s="140"/>
      <c r="AH424" s="140"/>
      <c r="AI424" s="142"/>
      <c r="AJ424" s="142"/>
      <c r="AK424" s="142"/>
      <c r="AL424" s="142"/>
    </row>
    <row r="425" hidden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2"/>
      <c r="O425" s="2"/>
      <c r="S425" s="3"/>
      <c r="V425" s="4"/>
      <c r="W425" s="5"/>
      <c r="AD425" s="140"/>
      <c r="AE425" s="152"/>
      <c r="AF425" s="153"/>
      <c r="AG425" s="140"/>
      <c r="AH425" s="140"/>
      <c r="AI425" s="142"/>
      <c r="AJ425" s="142"/>
      <c r="AK425" s="142"/>
      <c r="AL425" s="142"/>
    </row>
    <row r="426" hidden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2"/>
      <c r="O426" s="2"/>
      <c r="S426" s="3"/>
      <c r="V426" s="4"/>
      <c r="W426" s="5"/>
      <c r="AD426" s="140"/>
      <c r="AE426" s="152"/>
      <c r="AF426" s="153"/>
      <c r="AG426" s="140"/>
      <c r="AH426" s="140"/>
      <c r="AI426" s="142"/>
      <c r="AJ426" s="142"/>
      <c r="AK426" s="142"/>
      <c r="AL426" s="142"/>
    </row>
    <row r="427" hidden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2"/>
      <c r="O427" s="2"/>
      <c r="S427" s="3"/>
      <c r="V427" s="4"/>
      <c r="W427" s="5"/>
      <c r="AD427" s="140"/>
      <c r="AE427" s="152"/>
      <c r="AF427" s="153"/>
      <c r="AG427" s="140"/>
      <c r="AH427" s="140"/>
      <c r="AI427" s="142"/>
      <c r="AJ427" s="142"/>
      <c r="AK427" s="142"/>
      <c r="AL427" s="142"/>
    </row>
    <row r="428" hidden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2"/>
      <c r="O428" s="2"/>
      <c r="S428" s="3"/>
      <c r="V428" s="4"/>
      <c r="W428" s="5"/>
      <c r="AD428" s="140"/>
      <c r="AE428" s="152"/>
      <c r="AF428" s="153"/>
      <c r="AG428" s="140"/>
      <c r="AH428" s="140"/>
      <c r="AI428" s="142"/>
      <c r="AJ428" s="142"/>
      <c r="AK428" s="142"/>
      <c r="AL428" s="142"/>
    </row>
    <row r="429" hidden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2"/>
      <c r="O429" s="2"/>
      <c r="S429" s="3"/>
      <c r="V429" s="4"/>
      <c r="W429" s="5"/>
      <c r="AD429" s="140"/>
      <c r="AE429" s="152"/>
      <c r="AF429" s="153"/>
      <c r="AG429" s="140"/>
      <c r="AH429" s="140"/>
      <c r="AI429" s="142"/>
      <c r="AJ429" s="142"/>
      <c r="AK429" s="142"/>
      <c r="AL429" s="142"/>
    </row>
    <row r="430" hidden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2"/>
      <c r="O430" s="2"/>
      <c r="S430" s="3"/>
      <c r="V430" s="4"/>
      <c r="W430" s="5"/>
      <c r="AD430" s="140"/>
      <c r="AE430" s="152"/>
      <c r="AF430" s="153"/>
      <c r="AG430" s="140"/>
      <c r="AH430" s="140"/>
      <c r="AI430" s="142"/>
      <c r="AJ430" s="142"/>
      <c r="AK430" s="142"/>
      <c r="AL430" s="142"/>
    </row>
    <row r="431" hidden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2"/>
      <c r="O431" s="2"/>
      <c r="S431" s="3"/>
      <c r="V431" s="4"/>
      <c r="W431" s="5"/>
      <c r="AD431" s="140"/>
      <c r="AE431" s="152"/>
      <c r="AF431" s="153"/>
      <c r="AG431" s="140"/>
      <c r="AH431" s="140"/>
      <c r="AI431" s="142"/>
      <c r="AJ431" s="142"/>
      <c r="AK431" s="142"/>
      <c r="AL431" s="142"/>
    </row>
    <row r="432" hidden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2"/>
      <c r="O432" s="2"/>
      <c r="S432" s="3"/>
      <c r="V432" s="4"/>
      <c r="W432" s="5"/>
      <c r="AD432" s="140"/>
      <c r="AE432" s="152"/>
      <c r="AF432" s="153"/>
      <c r="AG432" s="140"/>
      <c r="AH432" s="140"/>
      <c r="AI432" s="142"/>
      <c r="AJ432" s="142"/>
      <c r="AK432" s="142"/>
      <c r="AL432" s="142"/>
    </row>
    <row r="433" hidden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2"/>
      <c r="O433" s="2"/>
      <c r="S433" s="3"/>
      <c r="V433" s="4"/>
      <c r="W433" s="5"/>
      <c r="AD433" s="140"/>
      <c r="AE433" s="152"/>
      <c r="AF433" s="153"/>
      <c r="AG433" s="140"/>
      <c r="AH433" s="140"/>
      <c r="AI433" s="142"/>
      <c r="AJ433" s="142"/>
      <c r="AK433" s="142"/>
      <c r="AL433" s="142"/>
    </row>
    <row r="434" hidden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2"/>
      <c r="O434" s="2"/>
      <c r="S434" s="3"/>
      <c r="V434" s="4"/>
      <c r="W434" s="5"/>
      <c r="AD434" s="140"/>
      <c r="AE434" s="152"/>
      <c r="AF434" s="153"/>
      <c r="AG434" s="140"/>
      <c r="AH434" s="140"/>
      <c r="AI434" s="142"/>
      <c r="AJ434" s="142"/>
      <c r="AK434" s="142"/>
      <c r="AL434" s="142"/>
    </row>
    <row r="435" hidden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2"/>
      <c r="O435" s="2"/>
      <c r="S435" s="3"/>
      <c r="V435" s="4"/>
      <c r="W435" s="5"/>
      <c r="AD435" s="140"/>
      <c r="AE435" s="152"/>
      <c r="AF435" s="153"/>
      <c r="AG435" s="140"/>
      <c r="AH435" s="140"/>
      <c r="AI435" s="142"/>
      <c r="AJ435" s="142"/>
      <c r="AK435" s="142"/>
      <c r="AL435" s="142"/>
    </row>
    <row r="436" hidden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2"/>
      <c r="O436" s="2"/>
      <c r="S436" s="3"/>
      <c r="V436" s="4"/>
      <c r="W436" s="5"/>
      <c r="AD436" s="140"/>
      <c r="AE436" s="152"/>
      <c r="AF436" s="153"/>
      <c r="AG436" s="140"/>
      <c r="AH436" s="140"/>
      <c r="AI436" s="142"/>
      <c r="AJ436" s="142"/>
      <c r="AK436" s="142"/>
      <c r="AL436" s="142"/>
    </row>
    <row r="437" hidden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2"/>
      <c r="O437" s="2"/>
      <c r="S437" s="3"/>
      <c r="V437" s="4"/>
      <c r="W437" s="5"/>
      <c r="AD437" s="140"/>
      <c r="AE437" s="152"/>
      <c r="AF437" s="153"/>
      <c r="AG437" s="140"/>
      <c r="AH437" s="140"/>
      <c r="AI437" s="142"/>
      <c r="AJ437" s="142"/>
      <c r="AK437" s="142"/>
      <c r="AL437" s="142"/>
    </row>
    <row r="438" hidden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2"/>
      <c r="O438" s="2"/>
      <c r="S438" s="3"/>
      <c r="V438" s="4"/>
      <c r="W438" s="5"/>
      <c r="AD438" s="140"/>
      <c r="AE438" s="152"/>
      <c r="AF438" s="153"/>
      <c r="AG438" s="140"/>
      <c r="AH438" s="140"/>
      <c r="AI438" s="142"/>
      <c r="AJ438" s="142"/>
      <c r="AK438" s="142"/>
      <c r="AL438" s="142"/>
    </row>
    <row r="439" hidden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2"/>
      <c r="O439" s="2"/>
      <c r="S439" s="3"/>
      <c r="V439" s="4"/>
      <c r="W439" s="5"/>
      <c r="AD439" s="140"/>
      <c r="AE439" s="152"/>
      <c r="AF439" s="153"/>
      <c r="AG439" s="140"/>
      <c r="AH439" s="140"/>
      <c r="AI439" s="142"/>
      <c r="AJ439" s="142"/>
      <c r="AK439" s="142"/>
      <c r="AL439" s="142"/>
    </row>
    <row r="440" hidden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2"/>
      <c r="O440" s="2"/>
      <c r="S440" s="3"/>
      <c r="V440" s="4"/>
      <c r="W440" s="5"/>
      <c r="AD440" s="140"/>
      <c r="AE440" s="152"/>
      <c r="AF440" s="153"/>
      <c r="AG440" s="140"/>
      <c r="AH440" s="140"/>
      <c r="AI440" s="142"/>
      <c r="AJ440" s="142"/>
      <c r="AK440" s="142"/>
      <c r="AL440" s="142"/>
    </row>
    <row r="441" hidden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2"/>
      <c r="O441" s="2"/>
      <c r="S441" s="3"/>
      <c r="V441" s="4"/>
      <c r="W441" s="5"/>
      <c r="AD441" s="140"/>
      <c r="AE441" s="152"/>
      <c r="AF441" s="153"/>
      <c r="AG441" s="140"/>
      <c r="AH441" s="140"/>
      <c r="AI441" s="142"/>
      <c r="AJ441" s="142"/>
      <c r="AK441" s="142"/>
      <c r="AL441" s="142"/>
    </row>
    <row r="442" hidden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2"/>
      <c r="O442" s="2"/>
      <c r="S442" s="3"/>
      <c r="V442" s="4"/>
      <c r="W442" s="5"/>
      <c r="AD442" s="140"/>
      <c r="AE442" s="152"/>
      <c r="AF442" s="153"/>
      <c r="AG442" s="140"/>
      <c r="AH442" s="140"/>
      <c r="AI442" s="142"/>
      <c r="AJ442" s="142"/>
      <c r="AK442" s="142"/>
      <c r="AL442" s="142"/>
    </row>
    <row r="443" hidden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2"/>
      <c r="O443" s="2"/>
      <c r="S443" s="3"/>
      <c r="V443" s="4"/>
      <c r="W443" s="5"/>
      <c r="AD443" s="140"/>
      <c r="AE443" s="152"/>
      <c r="AF443" s="153"/>
      <c r="AG443" s="140"/>
      <c r="AH443" s="140"/>
      <c r="AI443" s="142"/>
      <c r="AJ443" s="142"/>
      <c r="AK443" s="142"/>
      <c r="AL443" s="142"/>
    </row>
    <row r="444" hidden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2"/>
      <c r="O444" s="2"/>
      <c r="S444" s="3"/>
      <c r="V444" s="4"/>
      <c r="W444" s="5"/>
      <c r="AD444" s="140"/>
      <c r="AE444" s="152"/>
      <c r="AF444" s="153"/>
      <c r="AG444" s="140"/>
      <c r="AH444" s="140"/>
      <c r="AI444" s="142"/>
      <c r="AJ444" s="142"/>
      <c r="AK444" s="142"/>
      <c r="AL444" s="142"/>
    </row>
    <row r="445" hidden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2"/>
      <c r="O445" s="2"/>
      <c r="S445" s="3"/>
      <c r="V445" s="4"/>
      <c r="W445" s="5"/>
      <c r="AD445" s="140"/>
      <c r="AE445" s="152"/>
      <c r="AF445" s="153"/>
      <c r="AG445" s="140"/>
      <c r="AH445" s="140"/>
      <c r="AI445" s="142"/>
      <c r="AJ445" s="142"/>
      <c r="AK445" s="142"/>
      <c r="AL445" s="142"/>
    </row>
    <row r="446" hidden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2"/>
      <c r="O446" s="2"/>
      <c r="S446" s="3"/>
      <c r="V446" s="4"/>
      <c r="W446" s="5"/>
      <c r="AD446" s="140"/>
      <c r="AE446" s="152"/>
      <c r="AF446" s="153"/>
      <c r="AG446" s="140"/>
      <c r="AH446" s="140"/>
      <c r="AI446" s="142"/>
      <c r="AJ446" s="142"/>
      <c r="AK446" s="142"/>
      <c r="AL446" s="142"/>
    </row>
    <row r="447" hidden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2"/>
      <c r="O447" s="2"/>
      <c r="S447" s="3"/>
      <c r="V447" s="4"/>
      <c r="W447" s="5"/>
      <c r="AD447" s="140"/>
      <c r="AE447" s="152"/>
      <c r="AF447" s="153"/>
      <c r="AG447" s="140"/>
      <c r="AH447" s="140"/>
      <c r="AI447" s="142"/>
      <c r="AJ447" s="142"/>
      <c r="AK447" s="142"/>
      <c r="AL447" s="142"/>
    </row>
    <row r="448" hidden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2"/>
      <c r="O448" s="2"/>
      <c r="S448" s="3"/>
      <c r="V448" s="4"/>
      <c r="W448" s="5"/>
      <c r="AD448" s="140"/>
      <c r="AE448" s="152"/>
      <c r="AF448" s="153"/>
      <c r="AG448" s="140"/>
      <c r="AH448" s="140"/>
      <c r="AI448" s="142"/>
      <c r="AJ448" s="142"/>
      <c r="AK448" s="142"/>
      <c r="AL448" s="142"/>
    </row>
    <row r="449" hidden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2"/>
      <c r="O449" s="2"/>
      <c r="S449" s="3"/>
      <c r="V449" s="4"/>
      <c r="W449" s="5"/>
      <c r="AD449" s="140"/>
      <c r="AE449" s="152"/>
      <c r="AF449" s="153"/>
      <c r="AG449" s="140"/>
      <c r="AH449" s="140"/>
      <c r="AI449" s="142"/>
      <c r="AJ449" s="142"/>
      <c r="AK449" s="142"/>
      <c r="AL449" s="142"/>
    </row>
    <row r="450" hidden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2"/>
      <c r="O450" s="2"/>
      <c r="S450" s="3"/>
      <c r="V450" s="4"/>
      <c r="W450" s="5"/>
      <c r="AD450" s="140"/>
      <c r="AE450" s="152"/>
      <c r="AF450" s="153"/>
      <c r="AG450" s="140"/>
      <c r="AH450" s="140"/>
      <c r="AI450" s="142"/>
      <c r="AJ450" s="142"/>
      <c r="AK450" s="142"/>
      <c r="AL450" s="142"/>
    </row>
    <row r="451" hidden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2"/>
      <c r="O451" s="2"/>
      <c r="S451" s="3"/>
      <c r="V451" s="4"/>
      <c r="W451" s="5"/>
      <c r="AD451" s="140"/>
      <c r="AE451" s="152"/>
      <c r="AF451" s="153"/>
      <c r="AG451" s="140"/>
      <c r="AH451" s="140"/>
      <c r="AI451" s="142"/>
      <c r="AJ451" s="142"/>
      <c r="AK451" s="142"/>
      <c r="AL451" s="142"/>
    </row>
    <row r="452" hidden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2"/>
      <c r="O452" s="2"/>
      <c r="S452" s="3"/>
      <c r="V452" s="4"/>
      <c r="W452" s="5"/>
      <c r="AD452" s="140"/>
      <c r="AE452" s="152"/>
      <c r="AF452" s="153"/>
      <c r="AG452" s="140"/>
      <c r="AH452" s="140"/>
      <c r="AI452" s="142"/>
      <c r="AJ452" s="142"/>
      <c r="AK452" s="142"/>
      <c r="AL452" s="142"/>
    </row>
    <row r="453" hidden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2"/>
      <c r="O453" s="2"/>
      <c r="S453" s="3"/>
      <c r="V453" s="4"/>
      <c r="W453" s="5"/>
      <c r="AD453" s="140"/>
      <c r="AE453" s="152"/>
      <c r="AF453" s="153"/>
      <c r="AG453" s="140"/>
      <c r="AH453" s="140"/>
      <c r="AI453" s="142"/>
      <c r="AJ453" s="142"/>
      <c r="AK453" s="142"/>
      <c r="AL453" s="142"/>
    </row>
    <row r="454" hidden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2"/>
      <c r="O454" s="2"/>
      <c r="S454" s="3"/>
      <c r="V454" s="4"/>
      <c r="W454" s="5"/>
      <c r="AD454" s="140"/>
      <c r="AE454" s="152"/>
      <c r="AF454" s="153"/>
      <c r="AG454" s="140"/>
      <c r="AH454" s="140"/>
      <c r="AI454" s="142"/>
      <c r="AJ454" s="142"/>
      <c r="AK454" s="142"/>
      <c r="AL454" s="142"/>
    </row>
    <row r="455" hidden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2"/>
      <c r="O455" s="2"/>
      <c r="S455" s="3"/>
      <c r="V455" s="4"/>
      <c r="W455" s="5"/>
      <c r="AD455" s="140"/>
      <c r="AE455" s="152"/>
      <c r="AF455" s="153"/>
      <c r="AG455" s="140"/>
      <c r="AH455" s="140"/>
      <c r="AI455" s="142"/>
      <c r="AJ455" s="142"/>
      <c r="AK455" s="142"/>
      <c r="AL455" s="142"/>
    </row>
    <row r="456" hidden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2"/>
      <c r="O456" s="2"/>
      <c r="S456" s="3"/>
      <c r="V456" s="4"/>
      <c r="W456" s="5"/>
      <c r="AD456" s="140"/>
      <c r="AE456" s="152"/>
      <c r="AF456" s="153"/>
      <c r="AG456" s="140"/>
      <c r="AH456" s="140"/>
      <c r="AI456" s="142"/>
      <c r="AJ456" s="142"/>
      <c r="AK456" s="142"/>
      <c r="AL456" s="142"/>
    </row>
    <row r="457" hidden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2"/>
      <c r="O457" s="2"/>
      <c r="S457" s="3"/>
      <c r="V457" s="4"/>
      <c r="W457" s="5"/>
      <c r="AD457" s="140"/>
      <c r="AE457" s="152"/>
      <c r="AF457" s="153"/>
      <c r="AG457" s="140"/>
      <c r="AH457" s="140"/>
      <c r="AI457" s="142"/>
      <c r="AJ457" s="142"/>
      <c r="AK457" s="142"/>
      <c r="AL457" s="142"/>
    </row>
    <row r="458" hidden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2"/>
      <c r="O458" s="2"/>
      <c r="S458" s="3"/>
      <c r="V458" s="4"/>
      <c r="W458" s="5"/>
      <c r="AD458" s="140"/>
      <c r="AE458" s="152"/>
      <c r="AF458" s="153"/>
      <c r="AG458" s="140"/>
      <c r="AH458" s="140"/>
      <c r="AI458" s="142"/>
      <c r="AJ458" s="142"/>
      <c r="AK458" s="142"/>
      <c r="AL458" s="142"/>
    </row>
    <row r="459" hidden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2"/>
      <c r="O459" s="2"/>
      <c r="S459" s="3"/>
      <c r="V459" s="4"/>
      <c r="W459" s="5"/>
      <c r="AD459" s="140"/>
      <c r="AE459" s="152"/>
      <c r="AF459" s="153"/>
      <c r="AG459" s="140"/>
      <c r="AH459" s="140"/>
      <c r="AI459" s="142"/>
      <c r="AJ459" s="142"/>
      <c r="AK459" s="142"/>
      <c r="AL459" s="142"/>
    </row>
    <row r="460" hidden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2"/>
      <c r="O460" s="2"/>
      <c r="S460" s="3"/>
      <c r="V460" s="4"/>
      <c r="W460" s="5"/>
      <c r="AD460" s="140"/>
      <c r="AE460" s="152"/>
      <c r="AF460" s="153"/>
      <c r="AG460" s="140"/>
      <c r="AH460" s="140"/>
      <c r="AI460" s="142"/>
      <c r="AJ460" s="142"/>
      <c r="AK460" s="142"/>
      <c r="AL460" s="142"/>
    </row>
    <row r="461" hidden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2"/>
      <c r="O461" s="2"/>
      <c r="S461" s="3"/>
      <c r="V461" s="4"/>
      <c r="W461" s="5"/>
      <c r="AD461" s="140"/>
      <c r="AE461" s="152"/>
      <c r="AF461" s="153"/>
      <c r="AG461" s="140"/>
      <c r="AH461" s="140"/>
      <c r="AI461" s="142"/>
      <c r="AJ461" s="142"/>
      <c r="AK461" s="142"/>
      <c r="AL461" s="142"/>
    </row>
    <row r="462" hidden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2"/>
      <c r="O462" s="2"/>
      <c r="S462" s="3"/>
      <c r="V462" s="4"/>
      <c r="W462" s="5"/>
      <c r="AD462" s="140"/>
      <c r="AE462" s="152"/>
      <c r="AF462" s="153"/>
      <c r="AG462" s="140"/>
      <c r="AH462" s="140"/>
      <c r="AI462" s="142"/>
      <c r="AJ462" s="142"/>
      <c r="AK462" s="142"/>
      <c r="AL462" s="142"/>
    </row>
    <row r="463" hidden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2"/>
      <c r="O463" s="2"/>
      <c r="S463" s="3"/>
      <c r="V463" s="4"/>
      <c r="W463" s="5"/>
      <c r="AD463" s="140"/>
      <c r="AE463" s="152"/>
      <c r="AF463" s="153"/>
      <c r="AG463" s="140"/>
      <c r="AH463" s="140"/>
      <c r="AI463" s="142"/>
      <c r="AJ463" s="142"/>
      <c r="AK463" s="142"/>
      <c r="AL463" s="142"/>
    </row>
    <row r="464" hidden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2"/>
      <c r="O464" s="2"/>
      <c r="S464" s="3"/>
      <c r="V464" s="4"/>
      <c r="W464" s="5"/>
      <c r="AD464" s="140"/>
      <c r="AE464" s="152"/>
      <c r="AF464" s="153"/>
      <c r="AG464" s="140"/>
      <c r="AH464" s="140"/>
      <c r="AI464" s="142"/>
      <c r="AJ464" s="142"/>
      <c r="AK464" s="142"/>
      <c r="AL464" s="142"/>
    </row>
    <row r="465" hidden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2"/>
      <c r="O465" s="2"/>
      <c r="S465" s="3"/>
      <c r="V465" s="4"/>
      <c r="W465" s="5"/>
      <c r="AD465" s="140"/>
      <c r="AE465" s="152"/>
      <c r="AF465" s="153"/>
      <c r="AG465" s="140"/>
      <c r="AH465" s="140"/>
      <c r="AI465" s="142"/>
      <c r="AJ465" s="142"/>
      <c r="AK465" s="142"/>
      <c r="AL465" s="142"/>
    </row>
    <row r="466" hidden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2"/>
      <c r="O466" s="2"/>
      <c r="S466" s="3"/>
      <c r="V466" s="4"/>
      <c r="W466" s="5"/>
      <c r="AD466" s="140"/>
      <c r="AE466" s="152"/>
      <c r="AF466" s="153"/>
      <c r="AG466" s="140"/>
      <c r="AH466" s="140"/>
      <c r="AI466" s="142"/>
      <c r="AJ466" s="142"/>
      <c r="AK466" s="142"/>
      <c r="AL466" s="142"/>
    </row>
    <row r="467" hidden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2"/>
      <c r="O467" s="2"/>
      <c r="S467" s="3"/>
      <c r="V467" s="4"/>
      <c r="W467" s="5"/>
      <c r="AD467" s="140"/>
      <c r="AE467" s="152"/>
      <c r="AF467" s="153"/>
      <c r="AG467" s="140"/>
      <c r="AH467" s="140"/>
      <c r="AI467" s="142"/>
      <c r="AJ467" s="142"/>
      <c r="AK467" s="142"/>
      <c r="AL467" s="142"/>
    </row>
    <row r="468" hidden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2"/>
      <c r="O468" s="2"/>
      <c r="S468" s="3"/>
      <c r="V468" s="4"/>
      <c r="W468" s="5"/>
      <c r="AD468" s="140"/>
      <c r="AE468" s="152"/>
      <c r="AF468" s="153"/>
      <c r="AG468" s="140"/>
      <c r="AH468" s="140"/>
      <c r="AI468" s="142"/>
      <c r="AJ468" s="142"/>
      <c r="AK468" s="142"/>
      <c r="AL468" s="142"/>
    </row>
    <row r="469" hidden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2"/>
      <c r="O469" s="2"/>
      <c r="S469" s="3"/>
      <c r="V469" s="4"/>
      <c r="W469" s="5"/>
      <c r="AD469" s="140"/>
      <c r="AE469" s="152"/>
      <c r="AF469" s="153"/>
      <c r="AG469" s="140"/>
      <c r="AH469" s="140"/>
      <c r="AI469" s="142"/>
      <c r="AJ469" s="142"/>
      <c r="AK469" s="142"/>
      <c r="AL469" s="142"/>
    </row>
    <row r="470" hidden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2"/>
      <c r="O470" s="2"/>
      <c r="S470" s="3"/>
      <c r="V470" s="4"/>
      <c r="W470" s="5"/>
      <c r="AD470" s="140"/>
      <c r="AE470" s="152"/>
      <c r="AF470" s="153"/>
      <c r="AG470" s="140"/>
      <c r="AH470" s="140"/>
      <c r="AI470" s="142"/>
      <c r="AJ470" s="142"/>
      <c r="AK470" s="142"/>
      <c r="AL470" s="142"/>
    </row>
    <row r="471" hidden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2"/>
      <c r="O471" s="2"/>
      <c r="S471" s="3"/>
      <c r="V471" s="4"/>
      <c r="W471" s="5"/>
      <c r="AD471" s="140"/>
      <c r="AE471" s="152"/>
      <c r="AF471" s="153"/>
      <c r="AG471" s="140"/>
      <c r="AH471" s="140"/>
      <c r="AI471" s="142"/>
      <c r="AJ471" s="142"/>
      <c r="AK471" s="142"/>
      <c r="AL471" s="142"/>
    </row>
    <row r="472" hidden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2"/>
      <c r="O472" s="2"/>
      <c r="S472" s="3"/>
      <c r="V472" s="4"/>
      <c r="W472" s="5"/>
      <c r="AD472" s="140"/>
      <c r="AE472" s="152"/>
      <c r="AF472" s="153"/>
      <c r="AG472" s="140"/>
      <c r="AH472" s="140"/>
      <c r="AI472" s="142"/>
      <c r="AJ472" s="142"/>
      <c r="AK472" s="142"/>
      <c r="AL472" s="142"/>
    </row>
    <row r="473" hidden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2"/>
      <c r="O473" s="2"/>
      <c r="S473" s="3"/>
      <c r="V473" s="4"/>
      <c r="W473" s="5"/>
      <c r="AD473" s="140"/>
      <c r="AE473" s="152"/>
      <c r="AF473" s="153"/>
      <c r="AG473" s="140"/>
      <c r="AH473" s="140"/>
      <c r="AI473" s="142"/>
      <c r="AJ473" s="142"/>
      <c r="AK473" s="142"/>
      <c r="AL473" s="142"/>
    </row>
    <row r="474" hidden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2"/>
      <c r="O474" s="2"/>
      <c r="S474" s="3"/>
      <c r="V474" s="4"/>
      <c r="W474" s="5"/>
      <c r="AD474" s="140"/>
      <c r="AE474" s="152"/>
      <c r="AF474" s="153"/>
      <c r="AG474" s="140"/>
      <c r="AH474" s="140"/>
      <c r="AI474" s="142"/>
      <c r="AJ474" s="142"/>
      <c r="AK474" s="142"/>
      <c r="AL474" s="142"/>
    </row>
    <row r="475" hidden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2"/>
      <c r="O475" s="2"/>
      <c r="S475" s="3"/>
      <c r="V475" s="4"/>
      <c r="W475" s="5"/>
      <c r="AD475" s="140"/>
      <c r="AE475" s="152"/>
      <c r="AF475" s="153"/>
      <c r="AG475" s="140"/>
      <c r="AH475" s="140"/>
      <c r="AI475" s="142"/>
      <c r="AJ475" s="142"/>
      <c r="AK475" s="142"/>
      <c r="AL475" s="142"/>
    </row>
    <row r="476" hidden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2"/>
      <c r="O476" s="2"/>
      <c r="S476" s="3"/>
      <c r="V476" s="4"/>
      <c r="W476" s="5"/>
      <c r="AD476" s="140"/>
      <c r="AE476" s="152"/>
      <c r="AF476" s="153"/>
      <c r="AG476" s="140"/>
      <c r="AH476" s="140"/>
      <c r="AI476" s="142"/>
      <c r="AJ476" s="142"/>
      <c r="AK476" s="142"/>
      <c r="AL476" s="142"/>
    </row>
    <row r="477" hidden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2"/>
      <c r="O477" s="2"/>
      <c r="S477" s="3"/>
      <c r="V477" s="4"/>
      <c r="W477" s="5"/>
      <c r="AD477" s="140"/>
      <c r="AE477" s="152"/>
      <c r="AF477" s="153"/>
      <c r="AG477" s="140"/>
      <c r="AH477" s="140"/>
      <c r="AI477" s="142"/>
      <c r="AJ477" s="142"/>
      <c r="AK477" s="142"/>
      <c r="AL477" s="142"/>
    </row>
    <row r="478" hidden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2"/>
      <c r="O478" s="2"/>
      <c r="S478" s="3"/>
      <c r="V478" s="4"/>
      <c r="W478" s="5"/>
      <c r="AD478" s="140"/>
      <c r="AE478" s="152"/>
      <c r="AF478" s="153"/>
      <c r="AG478" s="140"/>
      <c r="AH478" s="140"/>
      <c r="AI478" s="142"/>
      <c r="AJ478" s="142"/>
      <c r="AK478" s="142"/>
      <c r="AL478" s="142"/>
    </row>
    <row r="479" hidden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2"/>
      <c r="O479" s="2"/>
      <c r="S479" s="3"/>
      <c r="V479" s="4"/>
      <c r="W479" s="5"/>
      <c r="AD479" s="140"/>
      <c r="AE479" s="152"/>
      <c r="AF479" s="153"/>
      <c r="AG479" s="140"/>
      <c r="AH479" s="140"/>
      <c r="AI479" s="142"/>
      <c r="AJ479" s="142"/>
      <c r="AK479" s="142"/>
      <c r="AL479" s="142"/>
    </row>
    <row r="480" hidden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2"/>
      <c r="O480" s="2"/>
      <c r="S480" s="3"/>
      <c r="V480" s="4"/>
      <c r="W480" s="5"/>
      <c r="AD480" s="140"/>
      <c r="AE480" s="152"/>
      <c r="AF480" s="153"/>
      <c r="AG480" s="140"/>
      <c r="AH480" s="140"/>
      <c r="AI480" s="142"/>
      <c r="AJ480" s="142"/>
      <c r="AK480" s="142"/>
      <c r="AL480" s="142"/>
    </row>
    <row r="481" hidden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2"/>
      <c r="O481" s="2"/>
      <c r="S481" s="3"/>
      <c r="V481" s="4"/>
      <c r="W481" s="5"/>
      <c r="AD481" s="140"/>
      <c r="AE481" s="152"/>
      <c r="AF481" s="153"/>
      <c r="AG481" s="140"/>
      <c r="AH481" s="140"/>
      <c r="AI481" s="142"/>
      <c r="AJ481" s="142"/>
      <c r="AK481" s="142"/>
      <c r="AL481" s="142"/>
    </row>
    <row r="482" hidden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2"/>
      <c r="O482" s="2"/>
      <c r="S482" s="3"/>
      <c r="V482" s="4"/>
      <c r="W482" s="5"/>
      <c r="AD482" s="140"/>
      <c r="AE482" s="152"/>
      <c r="AF482" s="153"/>
      <c r="AG482" s="140"/>
      <c r="AH482" s="140"/>
      <c r="AI482" s="142"/>
      <c r="AJ482" s="142"/>
      <c r="AK482" s="142"/>
      <c r="AL482" s="142"/>
    </row>
    <row r="483" hidden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2"/>
      <c r="O483" s="2"/>
      <c r="S483" s="3"/>
      <c r="V483" s="4"/>
      <c r="W483" s="5"/>
      <c r="AD483" s="140"/>
      <c r="AE483" s="152"/>
      <c r="AF483" s="153"/>
      <c r="AG483" s="140"/>
      <c r="AH483" s="140"/>
      <c r="AI483" s="142"/>
      <c r="AJ483" s="142"/>
      <c r="AK483" s="142"/>
      <c r="AL483" s="142"/>
    </row>
    <row r="484" hidden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2"/>
      <c r="O484" s="2"/>
      <c r="S484" s="3"/>
      <c r="V484" s="4"/>
      <c r="W484" s="5"/>
      <c r="AD484" s="140"/>
      <c r="AE484" s="152"/>
      <c r="AF484" s="153"/>
      <c r="AG484" s="140"/>
      <c r="AH484" s="140"/>
      <c r="AI484" s="142"/>
      <c r="AJ484" s="142"/>
      <c r="AK484" s="142"/>
      <c r="AL484" s="142"/>
    </row>
    <row r="485" hidden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2"/>
      <c r="O485" s="2"/>
      <c r="S485" s="3"/>
      <c r="V485" s="4"/>
      <c r="W485" s="5"/>
      <c r="AD485" s="140"/>
      <c r="AE485" s="152"/>
      <c r="AF485" s="153"/>
      <c r="AG485" s="140"/>
      <c r="AH485" s="140"/>
      <c r="AI485" s="142"/>
      <c r="AJ485" s="142"/>
      <c r="AK485" s="142"/>
      <c r="AL485" s="142"/>
    </row>
    <row r="486" hidden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2"/>
      <c r="O486" s="2"/>
      <c r="S486" s="3"/>
      <c r="V486" s="4"/>
      <c r="W486" s="5"/>
      <c r="AD486" s="140"/>
      <c r="AE486" s="152"/>
      <c r="AF486" s="153"/>
      <c r="AG486" s="140"/>
      <c r="AH486" s="140"/>
      <c r="AI486" s="142"/>
      <c r="AJ486" s="142"/>
      <c r="AK486" s="142"/>
      <c r="AL486" s="142"/>
    </row>
    <row r="487" hidden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2"/>
      <c r="O487" s="2"/>
      <c r="S487" s="3"/>
      <c r="V487" s="4"/>
      <c r="W487" s="5"/>
      <c r="AD487" s="140"/>
      <c r="AE487" s="152"/>
      <c r="AF487" s="153"/>
      <c r="AG487" s="140"/>
      <c r="AH487" s="140"/>
      <c r="AI487" s="142"/>
      <c r="AJ487" s="142"/>
      <c r="AK487" s="142"/>
      <c r="AL487" s="142"/>
    </row>
    <row r="488" hidden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2"/>
      <c r="O488" s="2"/>
      <c r="S488" s="3"/>
      <c r="V488" s="4"/>
      <c r="W488" s="5"/>
      <c r="AD488" s="140"/>
      <c r="AE488" s="152"/>
      <c r="AF488" s="153"/>
      <c r="AG488" s="140"/>
      <c r="AH488" s="140"/>
      <c r="AI488" s="142"/>
      <c r="AJ488" s="142"/>
      <c r="AK488" s="142"/>
      <c r="AL488" s="142"/>
    </row>
    <row r="489" hidden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2"/>
      <c r="O489" s="2"/>
      <c r="S489" s="3"/>
      <c r="V489" s="4"/>
      <c r="W489" s="5"/>
      <c r="AD489" s="140"/>
      <c r="AE489" s="152"/>
      <c r="AF489" s="153"/>
      <c r="AG489" s="140"/>
      <c r="AH489" s="140"/>
      <c r="AI489" s="142"/>
      <c r="AJ489" s="142"/>
      <c r="AK489" s="142"/>
      <c r="AL489" s="142"/>
    </row>
    <row r="490" hidden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2"/>
      <c r="O490" s="2"/>
      <c r="S490" s="3"/>
      <c r="V490" s="4"/>
      <c r="W490" s="5"/>
      <c r="AD490" s="140"/>
      <c r="AE490" s="152"/>
      <c r="AF490" s="153"/>
      <c r="AG490" s="140"/>
      <c r="AH490" s="140"/>
      <c r="AI490" s="142"/>
      <c r="AJ490" s="142"/>
      <c r="AK490" s="142"/>
      <c r="AL490" s="142"/>
    </row>
    <row r="491" hidden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2"/>
      <c r="O491" s="2"/>
      <c r="S491" s="3"/>
      <c r="V491" s="4"/>
      <c r="W491" s="5"/>
      <c r="AD491" s="140"/>
      <c r="AE491" s="152"/>
      <c r="AF491" s="153"/>
      <c r="AG491" s="140"/>
      <c r="AH491" s="140"/>
      <c r="AI491" s="142"/>
      <c r="AJ491" s="142"/>
      <c r="AK491" s="142"/>
      <c r="AL491" s="142"/>
    </row>
    <row r="492" hidden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2"/>
      <c r="O492" s="2"/>
      <c r="S492" s="3"/>
      <c r="V492" s="4"/>
      <c r="W492" s="5"/>
      <c r="AD492" s="140"/>
      <c r="AE492" s="152"/>
      <c r="AF492" s="153"/>
      <c r="AG492" s="140"/>
      <c r="AH492" s="140"/>
      <c r="AI492" s="142"/>
      <c r="AJ492" s="142"/>
      <c r="AK492" s="142"/>
      <c r="AL492" s="142"/>
    </row>
    <row r="493" hidden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2"/>
      <c r="O493" s="2"/>
      <c r="S493" s="3"/>
      <c r="V493" s="4"/>
      <c r="W493" s="5"/>
      <c r="AD493" s="140"/>
      <c r="AE493" s="152"/>
      <c r="AF493" s="153"/>
      <c r="AG493" s="140"/>
      <c r="AH493" s="140"/>
      <c r="AI493" s="142"/>
      <c r="AJ493" s="142"/>
      <c r="AK493" s="142"/>
      <c r="AL493" s="142"/>
    </row>
    <row r="494" hidden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2"/>
      <c r="O494" s="2"/>
      <c r="S494" s="3"/>
      <c r="V494" s="4"/>
      <c r="W494" s="5"/>
      <c r="AD494" s="140"/>
      <c r="AE494" s="152"/>
      <c r="AF494" s="153"/>
      <c r="AG494" s="140"/>
      <c r="AH494" s="140"/>
      <c r="AI494" s="142"/>
      <c r="AJ494" s="142"/>
      <c r="AK494" s="142"/>
      <c r="AL494" s="142"/>
    </row>
    <row r="495" hidden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2"/>
      <c r="O495" s="2"/>
      <c r="S495" s="3"/>
      <c r="V495" s="4"/>
      <c r="W495" s="5"/>
      <c r="AD495" s="140"/>
      <c r="AE495" s="152"/>
      <c r="AF495" s="153"/>
      <c r="AG495" s="140"/>
      <c r="AH495" s="140"/>
      <c r="AI495" s="142"/>
      <c r="AJ495" s="142"/>
      <c r="AK495" s="142"/>
      <c r="AL495" s="142"/>
    </row>
    <row r="496" hidden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2"/>
      <c r="O496" s="2"/>
      <c r="S496" s="3"/>
      <c r="V496" s="4"/>
      <c r="W496" s="5"/>
      <c r="AD496" s="140"/>
      <c r="AE496" s="152"/>
      <c r="AF496" s="153"/>
      <c r="AG496" s="140"/>
      <c r="AH496" s="140"/>
      <c r="AI496" s="142"/>
      <c r="AJ496" s="142"/>
      <c r="AK496" s="142"/>
      <c r="AL496" s="142"/>
    </row>
    <row r="497" hidden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2"/>
      <c r="O497" s="2"/>
      <c r="S497" s="3"/>
      <c r="V497" s="4"/>
      <c r="W497" s="5"/>
      <c r="AD497" s="140"/>
      <c r="AE497" s="152"/>
      <c r="AF497" s="153"/>
      <c r="AG497" s="140"/>
      <c r="AH497" s="140"/>
      <c r="AI497" s="142"/>
      <c r="AJ497" s="142"/>
      <c r="AK497" s="142"/>
      <c r="AL497" s="142"/>
    </row>
    <row r="498" hidden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2"/>
      <c r="O498" s="2"/>
      <c r="S498" s="3"/>
      <c r="V498" s="4"/>
      <c r="W498" s="5"/>
      <c r="AD498" s="140"/>
      <c r="AE498" s="152"/>
      <c r="AF498" s="153"/>
      <c r="AG498" s="140"/>
      <c r="AH498" s="140"/>
      <c r="AI498" s="142"/>
      <c r="AJ498" s="142"/>
      <c r="AK498" s="142"/>
      <c r="AL498" s="142"/>
    </row>
    <row r="499" hidden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2"/>
      <c r="O499" s="2"/>
      <c r="S499" s="3"/>
      <c r="V499" s="4"/>
      <c r="W499" s="5"/>
      <c r="AD499" s="140"/>
      <c r="AE499" s="152"/>
      <c r="AF499" s="153"/>
      <c r="AG499" s="140"/>
      <c r="AH499" s="140"/>
      <c r="AI499" s="142"/>
      <c r="AJ499" s="142"/>
      <c r="AK499" s="142"/>
      <c r="AL499" s="142"/>
    </row>
    <row r="500" hidden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2"/>
      <c r="O500" s="2"/>
      <c r="S500" s="3"/>
      <c r="V500" s="4"/>
      <c r="W500" s="5"/>
      <c r="AD500" s="140"/>
      <c r="AE500" s="152"/>
      <c r="AF500" s="153"/>
      <c r="AG500" s="140"/>
      <c r="AH500" s="140"/>
      <c r="AI500" s="142"/>
      <c r="AJ500" s="142"/>
      <c r="AK500" s="142"/>
      <c r="AL500" s="142"/>
    </row>
    <row r="501" hidden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2"/>
      <c r="O501" s="2"/>
      <c r="S501" s="3"/>
      <c r="V501" s="4"/>
      <c r="W501" s="5"/>
      <c r="AD501" s="140"/>
      <c r="AE501" s="152"/>
      <c r="AF501" s="153"/>
      <c r="AG501" s="140"/>
      <c r="AH501" s="140"/>
      <c r="AI501" s="142"/>
      <c r="AJ501" s="142"/>
      <c r="AK501" s="142"/>
      <c r="AL501" s="142"/>
    </row>
    <row r="502" hidden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2"/>
      <c r="O502" s="2"/>
      <c r="S502" s="3"/>
      <c r="V502" s="4"/>
      <c r="W502" s="5"/>
      <c r="AD502" s="140"/>
      <c r="AE502" s="152"/>
      <c r="AF502" s="153"/>
      <c r="AG502" s="140"/>
      <c r="AH502" s="140"/>
      <c r="AI502" s="142"/>
      <c r="AJ502" s="142"/>
      <c r="AK502" s="142"/>
      <c r="AL502" s="142"/>
    </row>
    <row r="503" hidden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2"/>
      <c r="O503" s="2"/>
      <c r="S503" s="3"/>
      <c r="V503" s="4"/>
      <c r="W503" s="5"/>
      <c r="AD503" s="140"/>
      <c r="AE503" s="152"/>
      <c r="AF503" s="153"/>
      <c r="AG503" s="140"/>
      <c r="AH503" s="140"/>
      <c r="AI503" s="142"/>
      <c r="AJ503" s="142"/>
      <c r="AK503" s="142"/>
      <c r="AL503" s="142"/>
    </row>
    <row r="504" hidden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2"/>
      <c r="O504" s="2"/>
      <c r="S504" s="3"/>
      <c r="V504" s="4"/>
      <c r="W504" s="5"/>
      <c r="AD504" s="140"/>
      <c r="AE504" s="152"/>
      <c r="AF504" s="153"/>
      <c r="AG504" s="140"/>
      <c r="AH504" s="140"/>
      <c r="AI504" s="142"/>
      <c r="AJ504" s="142"/>
      <c r="AK504" s="142"/>
      <c r="AL504" s="142"/>
    </row>
    <row r="505" hidden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2"/>
      <c r="O505" s="2"/>
      <c r="S505" s="3"/>
      <c r="V505" s="4"/>
      <c r="W505" s="5"/>
      <c r="AD505" s="140"/>
      <c r="AE505" s="152"/>
      <c r="AF505" s="153"/>
      <c r="AG505" s="140"/>
      <c r="AH505" s="140"/>
      <c r="AI505" s="142"/>
      <c r="AJ505" s="142"/>
      <c r="AK505" s="142"/>
      <c r="AL505" s="142"/>
    </row>
    <row r="506" hidden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2"/>
      <c r="O506" s="2"/>
      <c r="S506" s="3"/>
      <c r="V506" s="4"/>
      <c r="W506" s="5"/>
      <c r="AD506" s="140"/>
      <c r="AE506" s="152"/>
      <c r="AF506" s="153"/>
      <c r="AG506" s="140"/>
      <c r="AH506" s="140"/>
      <c r="AI506" s="142"/>
      <c r="AJ506" s="142"/>
      <c r="AK506" s="142"/>
      <c r="AL506" s="142"/>
    </row>
    <row r="507" hidden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2"/>
      <c r="O507" s="2"/>
      <c r="S507" s="3"/>
      <c r="V507" s="4"/>
      <c r="W507" s="5"/>
      <c r="AD507" s="140"/>
      <c r="AE507" s="152"/>
      <c r="AF507" s="153"/>
      <c r="AG507" s="140"/>
      <c r="AH507" s="140"/>
      <c r="AI507" s="142"/>
      <c r="AJ507" s="142"/>
      <c r="AK507" s="142"/>
      <c r="AL507" s="142"/>
    </row>
    <row r="508" hidden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2"/>
      <c r="O508" s="2"/>
      <c r="S508" s="3"/>
      <c r="V508" s="4"/>
      <c r="W508" s="5"/>
      <c r="AD508" s="140"/>
      <c r="AE508" s="152"/>
      <c r="AF508" s="153"/>
      <c r="AG508" s="140"/>
      <c r="AH508" s="140"/>
      <c r="AI508" s="142"/>
      <c r="AJ508" s="142"/>
      <c r="AK508" s="142"/>
      <c r="AL508" s="142"/>
    </row>
    <row r="509" hidden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2"/>
      <c r="O509" s="2"/>
      <c r="S509" s="3"/>
      <c r="V509" s="4"/>
      <c r="W509" s="5"/>
      <c r="AD509" s="140"/>
      <c r="AE509" s="152"/>
      <c r="AF509" s="153"/>
      <c r="AG509" s="140"/>
      <c r="AH509" s="140"/>
      <c r="AI509" s="142"/>
      <c r="AJ509" s="142"/>
      <c r="AK509" s="142"/>
      <c r="AL509" s="142"/>
    </row>
    <row r="510" hidden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2"/>
      <c r="O510" s="2"/>
      <c r="S510" s="3"/>
      <c r="V510" s="4"/>
      <c r="W510" s="5"/>
      <c r="AD510" s="140"/>
      <c r="AE510" s="152"/>
      <c r="AF510" s="153"/>
      <c r="AG510" s="140"/>
      <c r="AH510" s="140"/>
      <c r="AI510" s="142"/>
      <c r="AJ510" s="142"/>
      <c r="AK510" s="142"/>
      <c r="AL510" s="142"/>
    </row>
    <row r="511" hidden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2"/>
      <c r="O511" s="2"/>
      <c r="S511" s="3"/>
      <c r="V511" s="4"/>
      <c r="W511" s="5"/>
      <c r="AD511" s="140"/>
      <c r="AE511" s="152"/>
      <c r="AF511" s="153"/>
      <c r="AG511" s="140"/>
      <c r="AH511" s="140"/>
      <c r="AI511" s="142"/>
      <c r="AJ511" s="142"/>
      <c r="AK511" s="142"/>
      <c r="AL511" s="142"/>
    </row>
    <row r="512" hidden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2"/>
      <c r="O512" s="2"/>
      <c r="S512" s="3"/>
      <c r="V512" s="4"/>
      <c r="W512" s="5"/>
      <c r="AD512" s="140"/>
      <c r="AE512" s="152"/>
      <c r="AF512" s="153"/>
      <c r="AG512" s="140"/>
      <c r="AH512" s="140"/>
      <c r="AI512" s="142"/>
      <c r="AJ512" s="142"/>
      <c r="AK512" s="142"/>
      <c r="AL512" s="142"/>
    </row>
    <row r="513" hidden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2"/>
      <c r="O513" s="2"/>
      <c r="S513" s="3"/>
      <c r="V513" s="4"/>
      <c r="W513" s="5"/>
      <c r="AD513" s="140"/>
      <c r="AE513" s="152"/>
      <c r="AF513" s="153"/>
      <c r="AG513" s="140"/>
      <c r="AH513" s="140"/>
      <c r="AI513" s="142"/>
      <c r="AJ513" s="142"/>
      <c r="AK513" s="142"/>
      <c r="AL513" s="142"/>
    </row>
    <row r="514" hidden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2"/>
      <c r="O514" s="2"/>
      <c r="S514" s="3"/>
      <c r="V514" s="4"/>
      <c r="W514" s="5"/>
      <c r="AD514" s="140"/>
      <c r="AE514" s="152"/>
      <c r="AF514" s="153"/>
      <c r="AG514" s="140"/>
      <c r="AH514" s="140"/>
      <c r="AI514" s="142"/>
      <c r="AJ514" s="142"/>
      <c r="AK514" s="142"/>
      <c r="AL514" s="142"/>
    </row>
    <row r="515" hidden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2"/>
      <c r="O515" s="2"/>
      <c r="S515" s="3"/>
      <c r="V515" s="4"/>
      <c r="W515" s="5"/>
      <c r="AD515" s="140"/>
      <c r="AE515" s="152"/>
      <c r="AF515" s="153"/>
      <c r="AG515" s="140"/>
      <c r="AH515" s="140"/>
      <c r="AI515" s="142"/>
      <c r="AJ515" s="142"/>
      <c r="AK515" s="142"/>
      <c r="AL515" s="142"/>
    </row>
    <row r="516" hidden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2"/>
      <c r="O516" s="2"/>
      <c r="S516" s="3"/>
      <c r="V516" s="4"/>
      <c r="W516" s="5"/>
      <c r="AD516" s="140"/>
      <c r="AE516" s="152"/>
      <c r="AF516" s="153"/>
      <c r="AG516" s="140"/>
      <c r="AH516" s="140"/>
      <c r="AI516" s="142"/>
      <c r="AJ516" s="142"/>
      <c r="AK516" s="142"/>
      <c r="AL516" s="142"/>
    </row>
    <row r="517" hidden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2"/>
      <c r="O517" s="2"/>
      <c r="S517" s="3"/>
      <c r="V517" s="4"/>
      <c r="W517" s="5"/>
      <c r="AD517" s="140"/>
      <c r="AE517" s="152"/>
      <c r="AF517" s="153"/>
      <c r="AG517" s="140"/>
      <c r="AH517" s="140"/>
      <c r="AI517" s="142"/>
      <c r="AJ517" s="142"/>
      <c r="AK517" s="142"/>
      <c r="AL517" s="142"/>
    </row>
    <row r="518" hidden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2"/>
      <c r="O518" s="2"/>
      <c r="S518" s="3"/>
      <c r="V518" s="4"/>
      <c r="W518" s="5"/>
      <c r="AD518" s="140"/>
      <c r="AE518" s="152"/>
      <c r="AF518" s="153"/>
      <c r="AG518" s="140"/>
      <c r="AH518" s="140"/>
      <c r="AI518" s="142"/>
      <c r="AJ518" s="142"/>
      <c r="AK518" s="142"/>
      <c r="AL518" s="142"/>
    </row>
    <row r="519" hidden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2"/>
      <c r="O519" s="2"/>
      <c r="S519" s="3"/>
      <c r="V519" s="4"/>
      <c r="W519" s="5"/>
      <c r="AD519" s="140"/>
      <c r="AE519" s="152"/>
      <c r="AF519" s="153"/>
      <c r="AG519" s="140"/>
      <c r="AH519" s="140"/>
      <c r="AI519" s="142"/>
      <c r="AJ519" s="142"/>
      <c r="AK519" s="142"/>
      <c r="AL519" s="142"/>
    </row>
    <row r="520" hidden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2"/>
      <c r="O520" s="2"/>
      <c r="S520" s="3"/>
      <c r="V520" s="4"/>
      <c r="W520" s="5"/>
      <c r="AD520" s="140"/>
      <c r="AE520" s="152"/>
      <c r="AF520" s="153"/>
      <c r="AG520" s="140"/>
      <c r="AH520" s="140"/>
      <c r="AI520" s="142"/>
      <c r="AJ520" s="142"/>
      <c r="AK520" s="142"/>
      <c r="AL520" s="142"/>
    </row>
    <row r="521" hidden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2"/>
      <c r="O521" s="2"/>
      <c r="S521" s="3"/>
      <c r="V521" s="4"/>
      <c r="W521" s="5"/>
      <c r="AD521" s="140"/>
      <c r="AE521" s="152"/>
      <c r="AF521" s="153"/>
      <c r="AG521" s="140"/>
      <c r="AH521" s="140"/>
      <c r="AI521" s="142"/>
      <c r="AJ521" s="142"/>
      <c r="AK521" s="142"/>
      <c r="AL521" s="142"/>
    </row>
    <row r="522" hidden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2"/>
      <c r="O522" s="2"/>
      <c r="S522" s="3"/>
      <c r="V522" s="4"/>
      <c r="W522" s="5"/>
      <c r="AD522" s="140"/>
      <c r="AE522" s="152"/>
      <c r="AF522" s="153"/>
      <c r="AG522" s="140"/>
      <c r="AH522" s="140"/>
      <c r="AI522" s="142"/>
      <c r="AJ522" s="142"/>
      <c r="AK522" s="142"/>
      <c r="AL522" s="142"/>
    </row>
    <row r="523" hidden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2"/>
      <c r="O523" s="2"/>
      <c r="S523" s="3"/>
      <c r="V523" s="4"/>
      <c r="W523" s="5"/>
      <c r="AD523" s="140"/>
      <c r="AE523" s="152"/>
      <c r="AF523" s="153"/>
      <c r="AG523" s="140"/>
      <c r="AH523" s="140"/>
      <c r="AI523" s="142"/>
      <c r="AJ523" s="142"/>
      <c r="AK523" s="142"/>
      <c r="AL523" s="142"/>
    </row>
    <row r="524" hidden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2"/>
      <c r="O524" s="2"/>
      <c r="S524" s="3"/>
      <c r="V524" s="4"/>
      <c r="W524" s="5"/>
      <c r="AD524" s="140"/>
      <c r="AE524" s="152"/>
      <c r="AF524" s="153"/>
      <c r="AG524" s="140"/>
      <c r="AH524" s="140"/>
      <c r="AI524" s="142"/>
      <c r="AJ524" s="142"/>
      <c r="AK524" s="142"/>
      <c r="AL524" s="142"/>
    </row>
    <row r="525" hidden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2"/>
      <c r="O525" s="2"/>
      <c r="S525" s="3"/>
      <c r="V525" s="4"/>
      <c r="W525" s="5"/>
      <c r="AD525" s="140"/>
      <c r="AE525" s="152"/>
      <c r="AF525" s="153"/>
      <c r="AG525" s="140"/>
      <c r="AH525" s="140"/>
      <c r="AI525" s="142"/>
      <c r="AJ525" s="142"/>
      <c r="AK525" s="142"/>
      <c r="AL525" s="142"/>
    </row>
    <row r="526" hidden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2"/>
      <c r="O526" s="2"/>
      <c r="S526" s="3"/>
      <c r="V526" s="4"/>
      <c r="W526" s="5"/>
      <c r="AD526" s="140"/>
      <c r="AE526" s="152"/>
      <c r="AF526" s="153"/>
      <c r="AG526" s="140"/>
      <c r="AH526" s="140"/>
      <c r="AI526" s="142"/>
      <c r="AJ526" s="142"/>
      <c r="AK526" s="142"/>
      <c r="AL526" s="142"/>
    </row>
    <row r="527" hidden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2"/>
      <c r="O527" s="2"/>
      <c r="S527" s="3"/>
      <c r="V527" s="4"/>
      <c r="W527" s="5"/>
      <c r="AD527" s="140"/>
      <c r="AE527" s="152"/>
      <c r="AF527" s="153"/>
      <c r="AG527" s="140"/>
      <c r="AH527" s="140"/>
      <c r="AI527" s="142"/>
      <c r="AJ527" s="142"/>
      <c r="AK527" s="142"/>
      <c r="AL527" s="142"/>
    </row>
    <row r="528" hidden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2"/>
      <c r="O528" s="2"/>
      <c r="S528" s="3"/>
      <c r="V528" s="4"/>
      <c r="W528" s="5"/>
      <c r="AD528" s="140"/>
      <c r="AE528" s="152"/>
      <c r="AF528" s="153"/>
      <c r="AG528" s="140"/>
      <c r="AH528" s="140"/>
      <c r="AI528" s="142"/>
      <c r="AJ528" s="142"/>
      <c r="AK528" s="142"/>
      <c r="AL528" s="142"/>
    </row>
    <row r="529" hidden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2"/>
      <c r="O529" s="2"/>
      <c r="S529" s="3"/>
      <c r="V529" s="4"/>
      <c r="W529" s="5"/>
      <c r="AD529" s="140"/>
      <c r="AE529" s="152"/>
      <c r="AF529" s="153"/>
      <c r="AG529" s="140"/>
      <c r="AH529" s="140"/>
      <c r="AI529" s="142"/>
      <c r="AJ529" s="142"/>
      <c r="AK529" s="142"/>
      <c r="AL529" s="142"/>
    </row>
    <row r="530" hidden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2"/>
      <c r="O530" s="2"/>
      <c r="S530" s="3"/>
      <c r="V530" s="4"/>
      <c r="W530" s="5"/>
      <c r="AD530" s="140"/>
      <c r="AE530" s="152"/>
      <c r="AF530" s="153"/>
      <c r="AG530" s="140"/>
      <c r="AH530" s="140"/>
      <c r="AI530" s="142"/>
      <c r="AJ530" s="142"/>
      <c r="AK530" s="142"/>
      <c r="AL530" s="142"/>
    </row>
    <row r="531" hidden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2"/>
      <c r="O531" s="2"/>
      <c r="S531" s="3"/>
      <c r="V531" s="4"/>
      <c r="W531" s="5"/>
      <c r="AD531" s="140"/>
      <c r="AE531" s="152"/>
      <c r="AF531" s="153"/>
      <c r="AG531" s="140"/>
      <c r="AH531" s="140"/>
      <c r="AI531" s="142"/>
      <c r="AJ531" s="142"/>
      <c r="AK531" s="142"/>
      <c r="AL531" s="142"/>
    </row>
    <row r="532" hidden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2"/>
      <c r="O532" s="2"/>
      <c r="S532" s="3"/>
      <c r="V532" s="4"/>
      <c r="W532" s="5"/>
      <c r="AD532" s="140"/>
      <c r="AE532" s="152"/>
      <c r="AF532" s="153"/>
      <c r="AG532" s="140"/>
      <c r="AH532" s="140"/>
      <c r="AI532" s="142"/>
      <c r="AJ532" s="142"/>
      <c r="AK532" s="142"/>
      <c r="AL532" s="142"/>
    </row>
    <row r="533" hidden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2"/>
      <c r="O533" s="2"/>
      <c r="S533" s="3"/>
      <c r="V533" s="4"/>
      <c r="W533" s="5"/>
      <c r="AD533" s="140"/>
      <c r="AE533" s="152"/>
      <c r="AF533" s="153"/>
      <c r="AG533" s="140"/>
      <c r="AH533" s="140"/>
      <c r="AI533" s="142"/>
      <c r="AJ533" s="142"/>
      <c r="AK533" s="142"/>
      <c r="AL533" s="142"/>
    </row>
    <row r="534" hidden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2"/>
      <c r="O534" s="2"/>
      <c r="S534" s="3"/>
      <c r="V534" s="4"/>
      <c r="W534" s="5"/>
      <c r="AD534" s="140"/>
      <c r="AE534" s="152"/>
      <c r="AF534" s="153"/>
      <c r="AG534" s="140"/>
      <c r="AH534" s="140"/>
      <c r="AI534" s="142"/>
      <c r="AJ534" s="142"/>
      <c r="AK534" s="142"/>
      <c r="AL534" s="142"/>
    </row>
    <row r="535" hidden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2"/>
      <c r="O535" s="2"/>
      <c r="S535" s="3"/>
      <c r="V535" s="4"/>
      <c r="W535" s="5"/>
      <c r="AD535" s="140"/>
      <c r="AE535" s="152"/>
      <c r="AF535" s="153"/>
      <c r="AG535" s="140"/>
      <c r="AH535" s="140"/>
      <c r="AI535" s="142"/>
      <c r="AJ535" s="142"/>
      <c r="AK535" s="142"/>
      <c r="AL535" s="142"/>
    </row>
    <row r="536" hidden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2"/>
      <c r="O536" s="2"/>
      <c r="S536" s="3"/>
      <c r="V536" s="4"/>
      <c r="W536" s="5"/>
      <c r="AD536" s="140"/>
      <c r="AE536" s="152"/>
      <c r="AF536" s="153"/>
      <c r="AG536" s="140"/>
      <c r="AH536" s="140"/>
      <c r="AI536" s="142"/>
      <c r="AJ536" s="142"/>
      <c r="AK536" s="142"/>
      <c r="AL536" s="142"/>
    </row>
    <row r="537" hidden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2"/>
      <c r="O537" s="2"/>
      <c r="S537" s="3"/>
      <c r="V537" s="4"/>
      <c r="W537" s="5"/>
      <c r="AD537" s="140"/>
      <c r="AE537" s="152"/>
      <c r="AF537" s="153"/>
      <c r="AG537" s="140"/>
      <c r="AH537" s="140"/>
      <c r="AI537" s="142"/>
      <c r="AJ537" s="142"/>
      <c r="AK537" s="142"/>
      <c r="AL537" s="142"/>
    </row>
    <row r="538" hidden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2"/>
      <c r="O538" s="2"/>
      <c r="S538" s="3"/>
      <c r="V538" s="4"/>
      <c r="W538" s="5"/>
      <c r="AD538" s="140"/>
      <c r="AE538" s="152"/>
      <c r="AF538" s="153"/>
      <c r="AG538" s="140"/>
      <c r="AH538" s="140"/>
      <c r="AI538" s="142"/>
      <c r="AJ538" s="142"/>
      <c r="AK538" s="142"/>
      <c r="AL538" s="142"/>
    </row>
    <row r="539" hidden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2"/>
      <c r="O539" s="2"/>
      <c r="S539" s="3"/>
      <c r="V539" s="4"/>
      <c r="W539" s="5"/>
      <c r="AD539" s="140"/>
      <c r="AE539" s="152"/>
      <c r="AF539" s="153"/>
      <c r="AG539" s="140"/>
      <c r="AH539" s="140"/>
      <c r="AI539" s="142"/>
      <c r="AJ539" s="142"/>
      <c r="AK539" s="142"/>
      <c r="AL539" s="142"/>
    </row>
    <row r="540" hidden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2"/>
      <c r="O540" s="2"/>
      <c r="S540" s="3"/>
      <c r="V540" s="4"/>
      <c r="W540" s="5"/>
      <c r="AD540" s="140"/>
      <c r="AE540" s="152"/>
      <c r="AF540" s="153"/>
      <c r="AG540" s="140"/>
      <c r="AH540" s="140"/>
      <c r="AI540" s="142"/>
      <c r="AJ540" s="142"/>
      <c r="AK540" s="142"/>
      <c r="AL540" s="142"/>
    </row>
    <row r="541" hidden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2"/>
      <c r="O541" s="2"/>
      <c r="S541" s="3"/>
      <c r="V541" s="4"/>
      <c r="W541" s="5"/>
      <c r="AD541" s="140"/>
      <c r="AE541" s="152"/>
      <c r="AF541" s="153"/>
      <c r="AG541" s="140"/>
      <c r="AH541" s="140"/>
      <c r="AI541" s="142"/>
      <c r="AJ541" s="142"/>
      <c r="AK541" s="142"/>
      <c r="AL541" s="142"/>
    </row>
    <row r="542" hidden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2"/>
      <c r="O542" s="2"/>
      <c r="S542" s="3"/>
      <c r="V542" s="4"/>
      <c r="W542" s="5"/>
      <c r="AD542" s="140"/>
      <c r="AE542" s="152"/>
      <c r="AF542" s="153"/>
      <c r="AG542" s="140"/>
      <c r="AH542" s="140"/>
      <c r="AI542" s="142"/>
      <c r="AJ542" s="142"/>
      <c r="AK542" s="142"/>
      <c r="AL542" s="142"/>
    </row>
    <row r="543" hidden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2"/>
      <c r="O543" s="2"/>
      <c r="S543" s="3"/>
      <c r="V543" s="4"/>
      <c r="W543" s="5"/>
      <c r="AD543" s="140"/>
      <c r="AE543" s="152"/>
      <c r="AF543" s="153"/>
      <c r="AG543" s="140"/>
      <c r="AH543" s="140"/>
      <c r="AI543" s="142"/>
      <c r="AJ543" s="142"/>
      <c r="AK543" s="142"/>
      <c r="AL543" s="142"/>
    </row>
    <row r="544" hidden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2"/>
      <c r="O544" s="2"/>
      <c r="S544" s="3"/>
      <c r="V544" s="4"/>
      <c r="W544" s="5"/>
      <c r="AD544" s="140"/>
      <c r="AE544" s="152"/>
      <c r="AF544" s="153"/>
      <c r="AG544" s="140"/>
      <c r="AH544" s="140"/>
      <c r="AI544" s="142"/>
      <c r="AJ544" s="142"/>
      <c r="AK544" s="142"/>
      <c r="AL544" s="142"/>
    </row>
    <row r="545" hidden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2"/>
      <c r="O545" s="2"/>
      <c r="S545" s="3"/>
      <c r="V545" s="4"/>
      <c r="W545" s="5"/>
      <c r="AD545" s="140"/>
      <c r="AE545" s="152"/>
      <c r="AF545" s="153"/>
      <c r="AG545" s="140"/>
      <c r="AH545" s="140"/>
      <c r="AI545" s="142"/>
      <c r="AJ545" s="142"/>
      <c r="AK545" s="142"/>
      <c r="AL545" s="142"/>
    </row>
    <row r="546" hidden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2"/>
      <c r="O546" s="2"/>
      <c r="S546" s="3"/>
      <c r="V546" s="4"/>
      <c r="W546" s="5"/>
      <c r="AD546" s="140"/>
      <c r="AE546" s="152"/>
      <c r="AF546" s="153"/>
      <c r="AG546" s="140"/>
      <c r="AH546" s="140"/>
      <c r="AI546" s="142"/>
      <c r="AJ546" s="142"/>
      <c r="AK546" s="142"/>
      <c r="AL546" s="142"/>
    </row>
    <row r="547" hidden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2"/>
      <c r="O547" s="2"/>
      <c r="S547" s="3"/>
      <c r="V547" s="4"/>
      <c r="W547" s="5"/>
      <c r="AD547" s="140"/>
      <c r="AE547" s="152"/>
      <c r="AF547" s="153"/>
      <c r="AG547" s="140"/>
      <c r="AH547" s="140"/>
      <c r="AI547" s="142"/>
      <c r="AJ547" s="142"/>
      <c r="AK547" s="142"/>
      <c r="AL547" s="142"/>
    </row>
    <row r="548" hidden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2"/>
      <c r="O548" s="2"/>
      <c r="S548" s="3"/>
      <c r="V548" s="4"/>
      <c r="W548" s="5"/>
      <c r="AD548" s="140"/>
      <c r="AE548" s="152"/>
      <c r="AF548" s="153"/>
      <c r="AG548" s="140"/>
      <c r="AH548" s="140"/>
      <c r="AI548" s="142"/>
      <c r="AJ548" s="142"/>
      <c r="AK548" s="142"/>
      <c r="AL548" s="142"/>
    </row>
    <row r="549" hidden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2"/>
      <c r="O549" s="2"/>
      <c r="S549" s="3"/>
      <c r="V549" s="4"/>
      <c r="W549" s="5"/>
      <c r="AD549" s="140"/>
      <c r="AE549" s="152"/>
      <c r="AF549" s="153"/>
      <c r="AG549" s="140"/>
      <c r="AH549" s="140"/>
      <c r="AI549" s="142"/>
      <c r="AJ549" s="142"/>
      <c r="AK549" s="142"/>
      <c r="AL549" s="142"/>
    </row>
    <row r="550" hidden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2"/>
      <c r="O550" s="2"/>
      <c r="S550" s="3"/>
      <c r="V550" s="4"/>
      <c r="W550" s="5"/>
      <c r="AD550" s="140"/>
      <c r="AE550" s="152"/>
      <c r="AF550" s="153"/>
      <c r="AG550" s="140"/>
      <c r="AH550" s="140"/>
      <c r="AI550" s="142"/>
      <c r="AJ550" s="142"/>
      <c r="AK550" s="142"/>
      <c r="AL550" s="142"/>
    </row>
    <row r="551" hidden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2"/>
      <c r="O551" s="2"/>
      <c r="S551" s="3"/>
      <c r="V551" s="4"/>
      <c r="W551" s="5"/>
      <c r="AD551" s="140"/>
      <c r="AE551" s="152"/>
      <c r="AF551" s="153"/>
      <c r="AG551" s="140"/>
      <c r="AH551" s="140"/>
      <c r="AI551" s="142"/>
      <c r="AJ551" s="142"/>
      <c r="AK551" s="142"/>
      <c r="AL551" s="142"/>
    </row>
    <row r="552" hidden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2"/>
      <c r="O552" s="2"/>
      <c r="S552" s="3"/>
      <c r="V552" s="4"/>
      <c r="W552" s="5"/>
      <c r="AD552" s="140"/>
      <c r="AE552" s="152"/>
      <c r="AF552" s="153"/>
      <c r="AG552" s="140"/>
      <c r="AH552" s="140"/>
      <c r="AI552" s="142"/>
      <c r="AJ552" s="142"/>
      <c r="AK552" s="142"/>
      <c r="AL552" s="142"/>
    </row>
    <row r="553" hidden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2"/>
      <c r="O553" s="2"/>
      <c r="S553" s="3"/>
      <c r="V553" s="4"/>
      <c r="W553" s="5"/>
      <c r="AD553" s="140"/>
      <c r="AE553" s="152"/>
      <c r="AF553" s="153"/>
      <c r="AG553" s="140"/>
      <c r="AH553" s="140"/>
      <c r="AI553" s="142"/>
      <c r="AJ553" s="142"/>
      <c r="AK553" s="142"/>
      <c r="AL553" s="142"/>
    </row>
    <row r="554" hidden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2"/>
      <c r="O554" s="2"/>
      <c r="S554" s="3"/>
      <c r="V554" s="4"/>
      <c r="W554" s="5"/>
      <c r="AD554" s="140"/>
      <c r="AE554" s="152"/>
      <c r="AF554" s="153"/>
      <c r="AG554" s="140"/>
      <c r="AH554" s="140"/>
      <c r="AI554" s="142"/>
      <c r="AJ554" s="142"/>
      <c r="AK554" s="142"/>
      <c r="AL554" s="142"/>
    </row>
    <row r="555" hidden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2"/>
      <c r="O555" s="2"/>
      <c r="S555" s="3"/>
      <c r="V555" s="4"/>
      <c r="W555" s="5"/>
      <c r="AD555" s="140"/>
      <c r="AE555" s="152"/>
      <c r="AF555" s="153"/>
      <c r="AG555" s="140"/>
      <c r="AH555" s="140"/>
      <c r="AI555" s="142"/>
      <c r="AJ555" s="142"/>
      <c r="AK555" s="142"/>
      <c r="AL555" s="142"/>
    </row>
    <row r="556" hidden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2"/>
      <c r="O556" s="2"/>
      <c r="S556" s="3"/>
      <c r="V556" s="4"/>
      <c r="W556" s="5"/>
      <c r="AD556" s="140"/>
      <c r="AE556" s="152"/>
      <c r="AF556" s="153"/>
      <c r="AG556" s="140"/>
      <c r="AH556" s="140"/>
      <c r="AI556" s="142"/>
      <c r="AJ556" s="142"/>
      <c r="AK556" s="142"/>
      <c r="AL556" s="142"/>
    </row>
    <row r="557" hidden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2"/>
      <c r="O557" s="2"/>
      <c r="S557" s="3"/>
      <c r="V557" s="4"/>
      <c r="W557" s="5"/>
      <c r="AD557" s="140"/>
      <c r="AE557" s="152"/>
      <c r="AF557" s="153"/>
      <c r="AG557" s="140"/>
      <c r="AH557" s="140"/>
      <c r="AI557" s="142"/>
      <c r="AJ557" s="142"/>
      <c r="AK557" s="142"/>
      <c r="AL557" s="142"/>
    </row>
    <row r="558" hidden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2"/>
      <c r="O558" s="2"/>
      <c r="S558" s="3"/>
      <c r="V558" s="4"/>
      <c r="W558" s="5"/>
      <c r="AD558" s="140"/>
      <c r="AE558" s="152"/>
      <c r="AF558" s="153"/>
      <c r="AG558" s="140"/>
      <c r="AH558" s="140"/>
      <c r="AI558" s="142"/>
      <c r="AJ558" s="142"/>
      <c r="AK558" s="142"/>
      <c r="AL558" s="142"/>
    </row>
    <row r="559" hidden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2"/>
      <c r="O559" s="2"/>
      <c r="S559" s="3"/>
      <c r="V559" s="4"/>
      <c r="W559" s="5"/>
      <c r="AD559" s="140"/>
      <c r="AE559" s="152"/>
      <c r="AF559" s="153"/>
      <c r="AG559" s="140"/>
      <c r="AH559" s="140"/>
      <c r="AI559" s="142"/>
      <c r="AJ559" s="142"/>
      <c r="AK559" s="142"/>
      <c r="AL559" s="142"/>
    </row>
    <row r="560" hidden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2"/>
      <c r="O560" s="2"/>
      <c r="S560" s="3"/>
      <c r="V560" s="4"/>
      <c r="W560" s="5"/>
      <c r="AD560" s="140"/>
      <c r="AE560" s="152"/>
      <c r="AF560" s="153"/>
      <c r="AG560" s="140"/>
      <c r="AH560" s="140"/>
      <c r="AI560" s="142"/>
      <c r="AJ560" s="142"/>
      <c r="AK560" s="142"/>
      <c r="AL560" s="142"/>
    </row>
    <row r="561" hidden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2"/>
      <c r="O561" s="2"/>
      <c r="S561" s="3"/>
      <c r="V561" s="4"/>
      <c r="W561" s="5"/>
      <c r="AD561" s="140"/>
      <c r="AE561" s="152"/>
      <c r="AF561" s="153"/>
      <c r="AG561" s="140"/>
      <c r="AH561" s="140"/>
      <c r="AI561" s="142"/>
      <c r="AJ561" s="142"/>
      <c r="AK561" s="142"/>
      <c r="AL561" s="142"/>
    </row>
    <row r="562" hidden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2"/>
      <c r="O562" s="2"/>
      <c r="S562" s="3"/>
      <c r="V562" s="4"/>
      <c r="W562" s="5"/>
      <c r="AD562" s="140"/>
      <c r="AE562" s="152"/>
      <c r="AF562" s="153"/>
      <c r="AG562" s="140"/>
      <c r="AH562" s="140"/>
      <c r="AI562" s="142"/>
      <c r="AJ562" s="142"/>
      <c r="AK562" s="142"/>
      <c r="AL562" s="142"/>
    </row>
    <row r="563" hidden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2"/>
      <c r="O563" s="2"/>
      <c r="S563" s="3"/>
      <c r="V563" s="4"/>
      <c r="W563" s="5"/>
      <c r="AD563" s="140"/>
      <c r="AE563" s="152"/>
      <c r="AF563" s="153"/>
      <c r="AG563" s="140"/>
      <c r="AH563" s="140"/>
      <c r="AI563" s="142"/>
      <c r="AJ563" s="142"/>
      <c r="AK563" s="142"/>
      <c r="AL563" s="142"/>
    </row>
    <row r="564" hidden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2"/>
      <c r="O564" s="2"/>
      <c r="S564" s="3"/>
      <c r="V564" s="4"/>
      <c r="W564" s="5"/>
      <c r="AD564" s="140"/>
      <c r="AE564" s="152"/>
      <c r="AF564" s="153"/>
      <c r="AG564" s="140"/>
      <c r="AH564" s="140"/>
      <c r="AI564" s="142"/>
      <c r="AJ564" s="142"/>
      <c r="AK564" s="142"/>
      <c r="AL564" s="142"/>
    </row>
    <row r="565" hidden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2"/>
      <c r="O565" s="2"/>
      <c r="S565" s="3"/>
      <c r="V565" s="4"/>
      <c r="W565" s="5"/>
      <c r="AD565" s="140"/>
      <c r="AE565" s="152"/>
      <c r="AF565" s="153"/>
      <c r="AG565" s="140"/>
      <c r="AH565" s="140"/>
      <c r="AI565" s="142"/>
      <c r="AJ565" s="142"/>
      <c r="AK565" s="142"/>
      <c r="AL565" s="142"/>
    </row>
    <row r="566" hidden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2"/>
      <c r="O566" s="2"/>
      <c r="S566" s="3"/>
      <c r="V566" s="4"/>
      <c r="W566" s="5"/>
      <c r="AD566" s="140"/>
      <c r="AE566" s="152"/>
      <c r="AF566" s="153"/>
      <c r="AG566" s="140"/>
      <c r="AH566" s="140"/>
      <c r="AI566" s="142"/>
      <c r="AJ566" s="142"/>
      <c r="AK566" s="142"/>
      <c r="AL566" s="142"/>
    </row>
    <row r="567" hidden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2"/>
      <c r="O567" s="2"/>
      <c r="S567" s="3"/>
      <c r="V567" s="4"/>
      <c r="W567" s="5"/>
      <c r="AD567" s="140"/>
      <c r="AE567" s="152"/>
      <c r="AF567" s="153"/>
      <c r="AG567" s="140"/>
      <c r="AH567" s="140"/>
      <c r="AI567" s="142"/>
      <c r="AJ567" s="142"/>
      <c r="AK567" s="142"/>
      <c r="AL567" s="142"/>
    </row>
    <row r="568" hidden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2"/>
      <c r="O568" s="2"/>
      <c r="S568" s="3"/>
      <c r="V568" s="4"/>
      <c r="W568" s="5"/>
      <c r="AD568" s="140"/>
      <c r="AE568" s="152"/>
      <c r="AF568" s="153"/>
      <c r="AG568" s="140"/>
      <c r="AH568" s="140"/>
      <c r="AI568" s="142"/>
      <c r="AJ568" s="142"/>
      <c r="AK568" s="142"/>
      <c r="AL568" s="142"/>
    </row>
    <row r="569" hidden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2"/>
      <c r="O569" s="2"/>
      <c r="S569" s="3"/>
      <c r="V569" s="4"/>
      <c r="W569" s="5"/>
      <c r="AD569" s="140"/>
      <c r="AE569" s="152"/>
      <c r="AF569" s="153"/>
      <c r="AG569" s="140"/>
      <c r="AH569" s="140"/>
      <c r="AI569" s="142"/>
      <c r="AJ569" s="142"/>
      <c r="AK569" s="142"/>
      <c r="AL569" s="142"/>
    </row>
    <row r="570" hidden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2"/>
      <c r="O570" s="2"/>
      <c r="S570" s="3"/>
      <c r="V570" s="4"/>
      <c r="W570" s="5"/>
      <c r="AD570" s="140"/>
      <c r="AE570" s="152"/>
      <c r="AF570" s="153"/>
      <c r="AG570" s="140"/>
      <c r="AH570" s="140"/>
      <c r="AI570" s="142"/>
      <c r="AJ570" s="142"/>
      <c r="AK570" s="142"/>
      <c r="AL570" s="142"/>
    </row>
    <row r="571" hidden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2"/>
      <c r="O571" s="2"/>
      <c r="S571" s="3"/>
      <c r="V571" s="4"/>
      <c r="W571" s="5"/>
      <c r="AD571" s="140"/>
      <c r="AE571" s="152"/>
      <c r="AF571" s="153"/>
      <c r="AG571" s="140"/>
      <c r="AH571" s="140"/>
      <c r="AI571" s="142"/>
      <c r="AJ571" s="142"/>
      <c r="AK571" s="142"/>
      <c r="AL571" s="142"/>
    </row>
    <row r="572" hidden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2"/>
      <c r="O572" s="2"/>
      <c r="S572" s="3"/>
      <c r="V572" s="4"/>
      <c r="W572" s="5"/>
      <c r="AD572" s="140"/>
      <c r="AE572" s="152"/>
      <c r="AF572" s="153"/>
      <c r="AG572" s="140"/>
      <c r="AH572" s="140"/>
      <c r="AI572" s="142"/>
      <c r="AJ572" s="142"/>
      <c r="AK572" s="142"/>
      <c r="AL572" s="142"/>
    </row>
    <row r="573" hidden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2"/>
      <c r="O573" s="2"/>
      <c r="S573" s="3"/>
      <c r="V573" s="4"/>
      <c r="W573" s="5"/>
      <c r="AD573" s="140"/>
      <c r="AE573" s="152"/>
      <c r="AF573" s="153"/>
      <c r="AG573" s="140"/>
      <c r="AH573" s="140"/>
      <c r="AI573" s="142"/>
      <c r="AJ573" s="142"/>
      <c r="AK573" s="142"/>
      <c r="AL573" s="142"/>
    </row>
    <row r="574" hidden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2"/>
      <c r="O574" s="2"/>
      <c r="S574" s="3"/>
      <c r="V574" s="4"/>
      <c r="W574" s="5"/>
      <c r="AD574" s="140"/>
      <c r="AE574" s="152"/>
      <c r="AF574" s="153"/>
      <c r="AG574" s="140"/>
      <c r="AH574" s="140"/>
      <c r="AI574" s="142"/>
      <c r="AJ574" s="142"/>
      <c r="AK574" s="142"/>
      <c r="AL574" s="142"/>
    </row>
    <row r="575" hidden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2"/>
      <c r="O575" s="2"/>
      <c r="S575" s="3"/>
      <c r="V575" s="4"/>
      <c r="W575" s="5"/>
      <c r="AD575" s="140"/>
      <c r="AE575" s="152"/>
      <c r="AF575" s="153"/>
      <c r="AG575" s="140"/>
      <c r="AH575" s="140"/>
      <c r="AI575" s="142"/>
      <c r="AJ575" s="142"/>
      <c r="AK575" s="142"/>
      <c r="AL575" s="142"/>
    </row>
    <row r="576" hidden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2"/>
      <c r="O576" s="2"/>
      <c r="S576" s="3"/>
      <c r="V576" s="4"/>
      <c r="W576" s="5"/>
      <c r="AD576" s="140"/>
      <c r="AE576" s="152"/>
      <c r="AF576" s="153"/>
      <c r="AG576" s="140"/>
      <c r="AH576" s="140"/>
      <c r="AI576" s="142"/>
      <c r="AJ576" s="142"/>
      <c r="AK576" s="142"/>
      <c r="AL576" s="142"/>
    </row>
    <row r="577" hidden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2"/>
      <c r="O577" s="2"/>
      <c r="S577" s="3"/>
      <c r="V577" s="4"/>
      <c r="W577" s="5"/>
      <c r="AD577" s="140"/>
      <c r="AE577" s="152"/>
      <c r="AF577" s="153"/>
      <c r="AG577" s="140"/>
      <c r="AH577" s="140"/>
      <c r="AI577" s="142"/>
      <c r="AJ577" s="142"/>
      <c r="AK577" s="142"/>
      <c r="AL577" s="142"/>
    </row>
    <row r="578" hidden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2"/>
      <c r="O578" s="2"/>
      <c r="S578" s="3"/>
      <c r="V578" s="4"/>
      <c r="W578" s="5"/>
      <c r="AD578" s="140"/>
      <c r="AE578" s="152"/>
      <c r="AF578" s="153"/>
      <c r="AG578" s="140"/>
      <c r="AH578" s="140"/>
      <c r="AI578" s="142"/>
      <c r="AJ578" s="142"/>
      <c r="AK578" s="142"/>
      <c r="AL578" s="142"/>
    </row>
    <row r="579" hidden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2"/>
      <c r="O579" s="2"/>
      <c r="S579" s="3"/>
      <c r="V579" s="4"/>
      <c r="W579" s="5"/>
      <c r="AD579" s="140"/>
      <c r="AE579" s="152"/>
      <c r="AF579" s="153"/>
      <c r="AG579" s="140"/>
      <c r="AH579" s="140"/>
      <c r="AI579" s="142"/>
      <c r="AJ579" s="142"/>
      <c r="AK579" s="142"/>
      <c r="AL579" s="142"/>
    </row>
    <row r="580" hidden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2"/>
      <c r="O580" s="2"/>
      <c r="S580" s="3"/>
      <c r="V580" s="4"/>
      <c r="W580" s="5"/>
      <c r="AD580" s="140"/>
      <c r="AE580" s="152"/>
      <c r="AF580" s="153"/>
      <c r="AG580" s="140"/>
      <c r="AH580" s="140"/>
      <c r="AI580" s="142"/>
      <c r="AJ580" s="142"/>
      <c r="AK580" s="142"/>
      <c r="AL580" s="142"/>
    </row>
    <row r="581" hidden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2"/>
      <c r="O581" s="2"/>
      <c r="S581" s="3"/>
      <c r="V581" s="4"/>
      <c r="W581" s="5"/>
      <c r="AD581" s="140"/>
      <c r="AE581" s="152"/>
      <c r="AF581" s="153"/>
      <c r="AG581" s="140"/>
      <c r="AH581" s="140"/>
      <c r="AI581" s="142"/>
      <c r="AJ581" s="142"/>
      <c r="AK581" s="142"/>
      <c r="AL581" s="142"/>
    </row>
    <row r="582" hidden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2"/>
      <c r="O582" s="2"/>
      <c r="S582" s="3"/>
      <c r="V582" s="4"/>
      <c r="W582" s="5"/>
      <c r="AD582" s="140"/>
      <c r="AE582" s="152"/>
      <c r="AF582" s="153"/>
      <c r="AG582" s="140"/>
      <c r="AH582" s="140"/>
      <c r="AI582" s="142"/>
      <c r="AJ582" s="142"/>
      <c r="AK582" s="142"/>
      <c r="AL582" s="142"/>
    </row>
    <row r="583" hidden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2"/>
      <c r="O583" s="2"/>
      <c r="S583" s="3"/>
      <c r="V583" s="4"/>
      <c r="W583" s="5"/>
      <c r="AD583" s="140"/>
      <c r="AE583" s="152"/>
      <c r="AF583" s="153"/>
      <c r="AG583" s="140"/>
      <c r="AH583" s="140"/>
      <c r="AI583" s="142"/>
      <c r="AJ583" s="142"/>
      <c r="AK583" s="142"/>
      <c r="AL583" s="142"/>
    </row>
    <row r="584" hidden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2"/>
      <c r="O584" s="2"/>
      <c r="S584" s="3"/>
      <c r="V584" s="4"/>
      <c r="W584" s="5"/>
      <c r="AD584" s="140"/>
      <c r="AE584" s="152"/>
      <c r="AF584" s="153"/>
      <c r="AG584" s="140"/>
      <c r="AH584" s="140"/>
      <c r="AI584" s="142"/>
      <c r="AJ584" s="142"/>
      <c r="AK584" s="142"/>
      <c r="AL584" s="142"/>
    </row>
    <row r="585" hidden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2"/>
      <c r="O585" s="2"/>
      <c r="S585" s="3"/>
      <c r="V585" s="4"/>
      <c r="W585" s="5"/>
      <c r="AD585" s="140"/>
      <c r="AE585" s="152"/>
      <c r="AF585" s="153"/>
      <c r="AG585" s="140"/>
      <c r="AH585" s="140"/>
      <c r="AI585" s="142"/>
      <c r="AJ585" s="142"/>
      <c r="AK585" s="142"/>
      <c r="AL585" s="142"/>
    </row>
    <row r="586" hidden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2"/>
      <c r="O586" s="2"/>
      <c r="S586" s="3"/>
      <c r="V586" s="4"/>
      <c r="W586" s="5"/>
      <c r="AD586" s="140"/>
      <c r="AE586" s="152"/>
      <c r="AF586" s="153"/>
      <c r="AG586" s="140"/>
      <c r="AH586" s="140"/>
      <c r="AI586" s="142"/>
      <c r="AJ586" s="142"/>
      <c r="AK586" s="142"/>
      <c r="AL586" s="142"/>
    </row>
    <row r="587" hidden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2"/>
      <c r="O587" s="2"/>
      <c r="S587" s="3"/>
      <c r="V587" s="4"/>
      <c r="W587" s="5"/>
      <c r="AD587" s="140"/>
      <c r="AE587" s="152"/>
      <c r="AF587" s="153"/>
      <c r="AG587" s="140"/>
      <c r="AH587" s="140"/>
      <c r="AI587" s="142"/>
      <c r="AJ587" s="142"/>
      <c r="AK587" s="142"/>
      <c r="AL587" s="142"/>
    </row>
    <row r="588" hidden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2"/>
      <c r="O588" s="2"/>
      <c r="S588" s="3"/>
      <c r="V588" s="4"/>
      <c r="W588" s="5"/>
      <c r="AD588" s="140"/>
      <c r="AE588" s="152"/>
      <c r="AF588" s="153"/>
      <c r="AG588" s="140"/>
      <c r="AH588" s="140"/>
      <c r="AI588" s="142"/>
      <c r="AJ588" s="142"/>
      <c r="AK588" s="142"/>
      <c r="AL588" s="142"/>
    </row>
    <row r="589" hidden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2"/>
      <c r="O589" s="2"/>
      <c r="S589" s="3"/>
      <c r="V589" s="4"/>
      <c r="W589" s="5"/>
      <c r="AD589" s="140"/>
      <c r="AE589" s="152"/>
      <c r="AF589" s="153"/>
      <c r="AG589" s="140"/>
      <c r="AH589" s="140"/>
      <c r="AI589" s="142"/>
      <c r="AJ589" s="142"/>
      <c r="AK589" s="142"/>
      <c r="AL589" s="142"/>
    </row>
    <row r="590" hidden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2"/>
      <c r="O590" s="2"/>
      <c r="S590" s="3"/>
      <c r="V590" s="4"/>
      <c r="W590" s="5"/>
      <c r="AD590" s="140"/>
      <c r="AE590" s="152"/>
      <c r="AF590" s="153"/>
      <c r="AG590" s="140"/>
      <c r="AH590" s="140"/>
      <c r="AI590" s="142"/>
      <c r="AJ590" s="142"/>
      <c r="AK590" s="142"/>
      <c r="AL590" s="142"/>
    </row>
    <row r="591" hidden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2"/>
      <c r="O591" s="2"/>
      <c r="S591" s="3"/>
      <c r="V591" s="4"/>
      <c r="W591" s="5"/>
      <c r="AD591" s="140"/>
      <c r="AE591" s="152"/>
      <c r="AF591" s="153"/>
      <c r="AG591" s="140"/>
      <c r="AH591" s="140"/>
      <c r="AI591" s="142"/>
      <c r="AJ591" s="142"/>
      <c r="AK591" s="142"/>
      <c r="AL591" s="142"/>
    </row>
    <row r="592" hidden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2"/>
      <c r="O592" s="2"/>
      <c r="S592" s="3"/>
      <c r="V592" s="4"/>
      <c r="W592" s="5"/>
      <c r="AD592" s="140"/>
      <c r="AE592" s="152"/>
      <c r="AF592" s="153"/>
      <c r="AG592" s="140"/>
      <c r="AH592" s="140"/>
      <c r="AI592" s="142"/>
      <c r="AJ592" s="142"/>
      <c r="AK592" s="142"/>
      <c r="AL592" s="142"/>
    </row>
    <row r="593" hidden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2"/>
      <c r="O593" s="2"/>
      <c r="S593" s="3"/>
      <c r="V593" s="4"/>
      <c r="W593" s="5"/>
      <c r="AD593" s="140"/>
      <c r="AE593" s="152"/>
      <c r="AF593" s="153"/>
      <c r="AG593" s="140"/>
      <c r="AH593" s="140"/>
      <c r="AI593" s="142"/>
      <c r="AJ593" s="142"/>
      <c r="AK593" s="142"/>
      <c r="AL593" s="142"/>
    </row>
    <row r="594" hidden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2"/>
      <c r="O594" s="2"/>
      <c r="S594" s="3"/>
      <c r="V594" s="4"/>
      <c r="W594" s="5"/>
      <c r="AD594" s="140"/>
      <c r="AE594" s="152"/>
      <c r="AF594" s="153"/>
      <c r="AG594" s="140"/>
      <c r="AH594" s="140"/>
      <c r="AI594" s="142"/>
      <c r="AJ594" s="142"/>
      <c r="AK594" s="142"/>
      <c r="AL594" s="142"/>
    </row>
    <row r="595" hidden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2"/>
      <c r="O595" s="2"/>
      <c r="S595" s="3"/>
      <c r="V595" s="4"/>
      <c r="W595" s="5"/>
      <c r="AD595" s="140"/>
      <c r="AE595" s="152"/>
      <c r="AF595" s="153"/>
      <c r="AG595" s="140"/>
      <c r="AH595" s="140"/>
      <c r="AI595" s="142"/>
      <c r="AJ595" s="142"/>
      <c r="AK595" s="142"/>
      <c r="AL595" s="142"/>
    </row>
    <row r="596" hidden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2"/>
      <c r="O596" s="2"/>
      <c r="S596" s="3"/>
      <c r="V596" s="4"/>
      <c r="W596" s="5"/>
      <c r="AD596" s="140"/>
      <c r="AE596" s="152"/>
      <c r="AF596" s="153"/>
      <c r="AG596" s="140"/>
      <c r="AH596" s="140"/>
      <c r="AI596" s="142"/>
      <c r="AJ596" s="142"/>
      <c r="AK596" s="142"/>
      <c r="AL596" s="142"/>
    </row>
    <row r="597" hidden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2"/>
      <c r="O597" s="2"/>
      <c r="S597" s="3"/>
      <c r="V597" s="4"/>
      <c r="W597" s="5"/>
      <c r="AD597" s="140"/>
      <c r="AE597" s="152"/>
      <c r="AF597" s="153"/>
      <c r="AG597" s="140"/>
      <c r="AH597" s="140"/>
      <c r="AI597" s="142"/>
      <c r="AJ597" s="142"/>
      <c r="AK597" s="142"/>
      <c r="AL597" s="142"/>
    </row>
    <row r="598" hidden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2"/>
      <c r="O598" s="2"/>
      <c r="S598" s="3"/>
      <c r="V598" s="4"/>
      <c r="W598" s="5"/>
      <c r="AD598" s="140"/>
      <c r="AE598" s="152"/>
      <c r="AF598" s="153"/>
      <c r="AG598" s="140"/>
      <c r="AH598" s="140"/>
      <c r="AI598" s="142"/>
      <c r="AJ598" s="142"/>
      <c r="AK598" s="142"/>
      <c r="AL598" s="142"/>
    </row>
    <row r="599" hidden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2"/>
      <c r="O599" s="2"/>
      <c r="S599" s="3"/>
      <c r="V599" s="4"/>
      <c r="W599" s="5"/>
      <c r="AD599" s="140"/>
      <c r="AE599" s="152"/>
      <c r="AF599" s="153"/>
      <c r="AG599" s="140"/>
      <c r="AH599" s="140"/>
      <c r="AI599" s="142"/>
      <c r="AJ599" s="142"/>
      <c r="AK599" s="142"/>
      <c r="AL599" s="142"/>
    </row>
    <row r="600" hidden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2"/>
      <c r="O600" s="2"/>
      <c r="S600" s="3"/>
      <c r="V600" s="4"/>
      <c r="W600" s="5"/>
      <c r="AD600" s="140"/>
      <c r="AE600" s="152"/>
      <c r="AF600" s="153"/>
      <c r="AG600" s="140"/>
      <c r="AH600" s="140"/>
      <c r="AI600" s="142"/>
      <c r="AJ600" s="142"/>
      <c r="AK600" s="142"/>
      <c r="AL600" s="142"/>
    </row>
    <row r="601" hidden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2"/>
      <c r="O601" s="2"/>
      <c r="S601" s="3"/>
      <c r="V601" s="4"/>
      <c r="W601" s="5"/>
      <c r="AD601" s="140"/>
      <c r="AE601" s="152"/>
      <c r="AF601" s="153"/>
      <c r="AG601" s="140"/>
      <c r="AH601" s="140"/>
      <c r="AI601" s="142"/>
      <c r="AJ601" s="142"/>
      <c r="AK601" s="142"/>
      <c r="AL601" s="142"/>
    </row>
    <row r="602" hidden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2"/>
      <c r="O602" s="2"/>
      <c r="S602" s="3"/>
      <c r="V602" s="4"/>
      <c r="W602" s="5"/>
      <c r="AD602" s="140"/>
      <c r="AE602" s="152"/>
      <c r="AF602" s="153"/>
      <c r="AG602" s="140"/>
      <c r="AH602" s="140"/>
      <c r="AI602" s="142"/>
      <c r="AJ602" s="142"/>
      <c r="AK602" s="142"/>
      <c r="AL602" s="142"/>
    </row>
    <row r="603" hidden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2"/>
      <c r="O603" s="2"/>
      <c r="S603" s="3"/>
      <c r="V603" s="4"/>
      <c r="W603" s="5"/>
      <c r="AD603" s="140"/>
      <c r="AE603" s="152"/>
      <c r="AF603" s="153"/>
      <c r="AG603" s="140"/>
      <c r="AH603" s="140"/>
      <c r="AI603" s="142"/>
      <c r="AJ603" s="142"/>
      <c r="AK603" s="142"/>
      <c r="AL603" s="142"/>
    </row>
    <row r="604" hidden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2"/>
      <c r="O604" s="2"/>
      <c r="S604" s="3"/>
      <c r="V604" s="4"/>
      <c r="W604" s="5"/>
      <c r="AD604" s="140"/>
      <c r="AE604" s="152"/>
      <c r="AF604" s="153"/>
      <c r="AG604" s="140"/>
      <c r="AH604" s="140"/>
      <c r="AI604" s="142"/>
      <c r="AJ604" s="142"/>
      <c r="AK604" s="142"/>
      <c r="AL604" s="142"/>
    </row>
    <row r="605" hidden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2"/>
      <c r="O605" s="2"/>
      <c r="S605" s="3"/>
      <c r="V605" s="4"/>
      <c r="W605" s="5"/>
      <c r="AD605" s="140"/>
      <c r="AE605" s="152"/>
      <c r="AF605" s="153"/>
      <c r="AG605" s="140"/>
      <c r="AH605" s="140"/>
      <c r="AI605" s="142"/>
      <c r="AJ605" s="142"/>
      <c r="AK605" s="142"/>
      <c r="AL605" s="142"/>
    </row>
    <row r="606" hidden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2"/>
      <c r="O606" s="2"/>
      <c r="S606" s="3"/>
      <c r="V606" s="4"/>
      <c r="W606" s="5"/>
      <c r="AD606" s="140"/>
      <c r="AE606" s="152"/>
      <c r="AF606" s="153"/>
      <c r="AG606" s="140"/>
      <c r="AH606" s="140"/>
      <c r="AI606" s="142"/>
      <c r="AJ606" s="142"/>
      <c r="AK606" s="142"/>
      <c r="AL606" s="142"/>
    </row>
    <row r="607" hidden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2"/>
      <c r="O607" s="2"/>
      <c r="S607" s="3"/>
      <c r="V607" s="4"/>
      <c r="W607" s="5"/>
      <c r="AD607" s="140"/>
      <c r="AE607" s="152"/>
      <c r="AF607" s="153"/>
      <c r="AG607" s="140"/>
      <c r="AH607" s="140"/>
      <c r="AI607" s="142"/>
      <c r="AJ607" s="142"/>
      <c r="AK607" s="142"/>
      <c r="AL607" s="142"/>
    </row>
    <row r="608" hidden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2"/>
      <c r="O608" s="2"/>
      <c r="S608" s="3"/>
      <c r="V608" s="4"/>
      <c r="W608" s="5"/>
      <c r="AD608" s="140"/>
      <c r="AE608" s="152"/>
      <c r="AF608" s="153"/>
      <c r="AG608" s="140"/>
      <c r="AH608" s="140"/>
      <c r="AI608" s="142"/>
      <c r="AJ608" s="142"/>
      <c r="AK608" s="142"/>
      <c r="AL608" s="142"/>
    </row>
    <row r="609" hidden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2"/>
      <c r="O609" s="2"/>
      <c r="S609" s="3"/>
      <c r="V609" s="4"/>
      <c r="W609" s="5"/>
      <c r="AD609" s="140"/>
      <c r="AE609" s="152"/>
      <c r="AF609" s="153"/>
      <c r="AG609" s="140"/>
      <c r="AH609" s="140"/>
      <c r="AI609" s="142"/>
      <c r="AJ609" s="142"/>
      <c r="AK609" s="142"/>
      <c r="AL609" s="142"/>
    </row>
    <row r="610" hidden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2"/>
      <c r="O610" s="2"/>
      <c r="S610" s="3"/>
      <c r="V610" s="4"/>
      <c r="W610" s="5"/>
      <c r="AD610" s="140"/>
      <c r="AE610" s="152"/>
      <c r="AF610" s="153"/>
      <c r="AG610" s="140"/>
      <c r="AH610" s="140"/>
      <c r="AI610" s="142"/>
      <c r="AJ610" s="142"/>
      <c r="AK610" s="142"/>
      <c r="AL610" s="142"/>
    </row>
    <row r="611" hidden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2"/>
      <c r="O611" s="2"/>
      <c r="S611" s="3"/>
      <c r="V611" s="4"/>
      <c r="W611" s="5"/>
      <c r="AD611" s="140"/>
      <c r="AE611" s="152"/>
      <c r="AF611" s="153"/>
      <c r="AG611" s="140"/>
      <c r="AH611" s="140"/>
      <c r="AI611" s="142"/>
      <c r="AJ611" s="142"/>
      <c r="AK611" s="142"/>
      <c r="AL611" s="142"/>
    </row>
    <row r="612" hidden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2"/>
      <c r="O612" s="2"/>
      <c r="S612" s="3"/>
      <c r="V612" s="4"/>
      <c r="W612" s="5"/>
      <c r="AD612" s="140"/>
      <c r="AE612" s="152"/>
      <c r="AF612" s="153"/>
      <c r="AG612" s="140"/>
      <c r="AH612" s="140"/>
      <c r="AI612" s="142"/>
      <c r="AJ612" s="142"/>
      <c r="AK612" s="142"/>
      <c r="AL612" s="142"/>
    </row>
    <row r="613" hidden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2"/>
      <c r="O613" s="2"/>
      <c r="S613" s="3"/>
      <c r="V613" s="4"/>
      <c r="W613" s="5"/>
      <c r="AD613" s="140"/>
      <c r="AE613" s="152"/>
      <c r="AF613" s="153"/>
      <c r="AG613" s="140"/>
      <c r="AH613" s="140"/>
      <c r="AI613" s="142"/>
      <c r="AJ613" s="142"/>
      <c r="AK613" s="142"/>
      <c r="AL613" s="142"/>
    </row>
    <row r="614" hidden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2"/>
      <c r="O614" s="2"/>
      <c r="S614" s="3"/>
      <c r="V614" s="4"/>
      <c r="W614" s="5"/>
      <c r="AD614" s="140"/>
      <c r="AE614" s="152"/>
      <c r="AF614" s="153"/>
      <c r="AG614" s="140"/>
      <c r="AH614" s="140"/>
      <c r="AI614" s="142"/>
      <c r="AJ614" s="142"/>
      <c r="AK614" s="142"/>
      <c r="AL614" s="142"/>
    </row>
    <row r="615" hidden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2"/>
      <c r="O615" s="2"/>
      <c r="S615" s="3"/>
      <c r="V615" s="4"/>
      <c r="W615" s="5"/>
      <c r="AD615" s="140"/>
      <c r="AE615" s="152"/>
      <c r="AF615" s="153"/>
      <c r="AG615" s="140"/>
      <c r="AH615" s="140"/>
      <c r="AI615" s="142"/>
      <c r="AJ615" s="142"/>
      <c r="AK615" s="142"/>
      <c r="AL615" s="142"/>
    </row>
    <row r="616" hidden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2"/>
      <c r="O616" s="2"/>
      <c r="S616" s="3"/>
      <c r="V616" s="4"/>
      <c r="W616" s="5"/>
      <c r="AD616" s="140"/>
      <c r="AE616" s="152"/>
      <c r="AF616" s="153"/>
      <c r="AG616" s="140"/>
      <c r="AH616" s="140"/>
      <c r="AI616" s="142"/>
      <c r="AJ616" s="142"/>
      <c r="AK616" s="142"/>
      <c r="AL616" s="142"/>
    </row>
    <row r="617" hidden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2"/>
      <c r="O617" s="2"/>
      <c r="S617" s="3"/>
      <c r="V617" s="4"/>
      <c r="W617" s="5"/>
      <c r="AD617" s="140"/>
      <c r="AE617" s="152"/>
      <c r="AF617" s="153"/>
      <c r="AG617" s="140"/>
      <c r="AH617" s="140"/>
      <c r="AI617" s="142"/>
      <c r="AJ617" s="142"/>
      <c r="AK617" s="142"/>
      <c r="AL617" s="142"/>
    </row>
    <row r="618" hidden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2"/>
      <c r="O618" s="2"/>
      <c r="S618" s="3"/>
      <c r="V618" s="4"/>
      <c r="W618" s="5"/>
      <c r="AD618" s="140"/>
      <c r="AE618" s="152"/>
      <c r="AF618" s="153"/>
      <c r="AG618" s="140"/>
      <c r="AH618" s="140"/>
      <c r="AI618" s="142"/>
      <c r="AJ618" s="142"/>
      <c r="AK618" s="142"/>
      <c r="AL618" s="142"/>
    </row>
    <row r="619" hidden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2"/>
      <c r="O619" s="2"/>
      <c r="S619" s="3"/>
      <c r="V619" s="4"/>
      <c r="W619" s="5"/>
      <c r="AD619" s="140"/>
      <c r="AE619" s="152"/>
      <c r="AF619" s="153"/>
      <c r="AG619" s="140"/>
      <c r="AH619" s="140"/>
      <c r="AI619" s="142"/>
      <c r="AJ619" s="142"/>
      <c r="AK619" s="142"/>
      <c r="AL619" s="142"/>
    </row>
    <row r="620" hidden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2"/>
      <c r="O620" s="2"/>
      <c r="S620" s="3"/>
      <c r="V620" s="4"/>
      <c r="W620" s="5"/>
      <c r="AD620" s="140"/>
      <c r="AE620" s="152"/>
      <c r="AF620" s="153"/>
      <c r="AG620" s="140"/>
      <c r="AH620" s="140"/>
      <c r="AI620" s="142"/>
      <c r="AJ620" s="142"/>
      <c r="AK620" s="142"/>
      <c r="AL620" s="142"/>
    </row>
    <row r="621" hidden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2"/>
      <c r="O621" s="2"/>
      <c r="S621" s="3"/>
      <c r="V621" s="4"/>
      <c r="W621" s="5"/>
      <c r="AD621" s="140"/>
      <c r="AE621" s="152"/>
      <c r="AF621" s="153"/>
      <c r="AG621" s="140"/>
      <c r="AH621" s="140"/>
      <c r="AI621" s="142"/>
      <c r="AJ621" s="142"/>
      <c r="AK621" s="142"/>
      <c r="AL621" s="142"/>
    </row>
    <row r="622" hidden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2"/>
      <c r="O622" s="2"/>
      <c r="S622" s="3"/>
      <c r="V622" s="4"/>
      <c r="W622" s="5"/>
      <c r="AD622" s="140"/>
      <c r="AE622" s="152"/>
      <c r="AF622" s="153"/>
      <c r="AG622" s="140"/>
      <c r="AH622" s="140"/>
      <c r="AI622" s="142"/>
      <c r="AJ622" s="142"/>
      <c r="AK622" s="142"/>
      <c r="AL622" s="142"/>
    </row>
    <row r="623" hidden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2"/>
      <c r="O623" s="2"/>
      <c r="S623" s="3"/>
      <c r="V623" s="4"/>
      <c r="W623" s="5"/>
      <c r="AD623" s="140"/>
      <c r="AE623" s="152"/>
      <c r="AF623" s="153"/>
      <c r="AG623" s="140"/>
      <c r="AH623" s="140"/>
      <c r="AI623" s="142"/>
      <c r="AJ623" s="142"/>
      <c r="AK623" s="142"/>
      <c r="AL623" s="142"/>
    </row>
    <row r="624" hidden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2"/>
      <c r="O624" s="2"/>
      <c r="S624" s="3"/>
      <c r="V624" s="4"/>
      <c r="W624" s="5"/>
      <c r="AD624" s="140"/>
      <c r="AE624" s="152"/>
      <c r="AF624" s="153"/>
      <c r="AG624" s="140"/>
      <c r="AH624" s="140"/>
      <c r="AI624" s="142"/>
      <c r="AJ624" s="142"/>
      <c r="AK624" s="142"/>
      <c r="AL624" s="142"/>
    </row>
    <row r="625" hidden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2"/>
      <c r="O625" s="2"/>
      <c r="S625" s="3"/>
      <c r="V625" s="4"/>
      <c r="W625" s="5"/>
      <c r="AD625" s="140"/>
      <c r="AE625" s="152"/>
      <c r="AF625" s="153"/>
      <c r="AG625" s="140"/>
      <c r="AH625" s="140"/>
      <c r="AI625" s="142"/>
      <c r="AJ625" s="142"/>
      <c r="AK625" s="142"/>
      <c r="AL625" s="142"/>
    </row>
    <row r="626" hidden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2"/>
      <c r="O626" s="2"/>
      <c r="S626" s="3"/>
      <c r="V626" s="4"/>
      <c r="W626" s="5"/>
      <c r="AD626" s="140"/>
      <c r="AE626" s="152"/>
      <c r="AF626" s="153"/>
      <c r="AG626" s="140"/>
      <c r="AH626" s="140"/>
      <c r="AI626" s="142"/>
      <c r="AJ626" s="142"/>
      <c r="AK626" s="142"/>
      <c r="AL626" s="142"/>
    </row>
    <row r="627" hidden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2"/>
      <c r="O627" s="2"/>
      <c r="S627" s="3"/>
      <c r="V627" s="4"/>
      <c r="W627" s="5"/>
      <c r="AD627" s="140"/>
      <c r="AE627" s="152"/>
      <c r="AF627" s="153"/>
      <c r="AG627" s="140"/>
      <c r="AH627" s="140"/>
      <c r="AI627" s="142"/>
      <c r="AJ627" s="142"/>
      <c r="AK627" s="142"/>
      <c r="AL627" s="142"/>
    </row>
    <row r="628" hidden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2"/>
      <c r="O628" s="2"/>
      <c r="S628" s="3"/>
      <c r="V628" s="4"/>
      <c r="W628" s="5"/>
      <c r="AD628" s="140"/>
      <c r="AE628" s="152"/>
      <c r="AF628" s="153"/>
      <c r="AG628" s="140"/>
      <c r="AH628" s="140"/>
      <c r="AI628" s="142"/>
      <c r="AJ628" s="142"/>
      <c r="AK628" s="142"/>
      <c r="AL628" s="142"/>
    </row>
    <row r="629" hidden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2"/>
      <c r="O629" s="2"/>
      <c r="S629" s="3"/>
      <c r="V629" s="4"/>
      <c r="W629" s="5"/>
      <c r="AD629" s="140"/>
      <c r="AE629" s="152"/>
      <c r="AF629" s="153"/>
      <c r="AG629" s="140"/>
      <c r="AH629" s="140"/>
      <c r="AI629" s="142"/>
      <c r="AJ629" s="142"/>
      <c r="AK629" s="142"/>
      <c r="AL629" s="142"/>
    </row>
    <row r="630" hidden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2"/>
      <c r="O630" s="2"/>
      <c r="S630" s="3"/>
      <c r="V630" s="4"/>
      <c r="W630" s="5"/>
      <c r="AD630" s="140"/>
      <c r="AE630" s="152"/>
      <c r="AF630" s="153"/>
      <c r="AG630" s="140"/>
      <c r="AH630" s="140"/>
      <c r="AI630" s="142"/>
      <c r="AJ630" s="142"/>
      <c r="AK630" s="142"/>
      <c r="AL630" s="142"/>
    </row>
    <row r="631" hidden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2"/>
      <c r="O631" s="2"/>
      <c r="S631" s="3"/>
      <c r="V631" s="4"/>
      <c r="W631" s="5"/>
      <c r="AD631" s="140"/>
      <c r="AE631" s="152"/>
      <c r="AF631" s="153"/>
      <c r="AG631" s="140"/>
      <c r="AH631" s="140"/>
      <c r="AI631" s="142"/>
      <c r="AJ631" s="142"/>
      <c r="AK631" s="142"/>
      <c r="AL631" s="142"/>
    </row>
    <row r="632" hidden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2"/>
      <c r="O632" s="2"/>
      <c r="S632" s="3"/>
      <c r="V632" s="4"/>
      <c r="W632" s="5"/>
      <c r="AD632" s="140"/>
      <c r="AE632" s="152"/>
      <c r="AF632" s="153"/>
      <c r="AG632" s="140"/>
      <c r="AH632" s="140"/>
      <c r="AI632" s="142"/>
      <c r="AJ632" s="142"/>
      <c r="AK632" s="142"/>
      <c r="AL632" s="142"/>
    </row>
    <row r="633" hidden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2"/>
      <c r="O633" s="2"/>
      <c r="S633" s="3"/>
      <c r="V633" s="4"/>
      <c r="W633" s="5"/>
      <c r="AD633" s="140"/>
      <c r="AE633" s="152"/>
      <c r="AF633" s="153"/>
      <c r="AG633" s="140"/>
      <c r="AH633" s="140"/>
      <c r="AI633" s="142"/>
      <c r="AJ633" s="142"/>
      <c r="AK633" s="142"/>
      <c r="AL633" s="142"/>
    </row>
    <row r="634" hidden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2"/>
      <c r="O634" s="2"/>
      <c r="S634" s="3"/>
      <c r="V634" s="4"/>
      <c r="W634" s="5"/>
      <c r="AD634" s="140"/>
      <c r="AE634" s="152"/>
      <c r="AF634" s="153"/>
      <c r="AG634" s="140"/>
      <c r="AH634" s="140"/>
      <c r="AI634" s="142"/>
      <c r="AJ634" s="142"/>
      <c r="AK634" s="142"/>
      <c r="AL634" s="142"/>
    </row>
    <row r="635" hidden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2"/>
      <c r="O635" s="2"/>
      <c r="S635" s="3"/>
      <c r="V635" s="4"/>
      <c r="W635" s="5"/>
      <c r="AD635" s="140"/>
      <c r="AE635" s="152"/>
      <c r="AF635" s="153"/>
      <c r="AG635" s="140"/>
      <c r="AH635" s="140"/>
      <c r="AI635" s="142"/>
      <c r="AJ635" s="142"/>
      <c r="AK635" s="142"/>
      <c r="AL635" s="142"/>
    </row>
    <row r="636" hidden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2"/>
      <c r="O636" s="2"/>
      <c r="S636" s="3"/>
      <c r="V636" s="4"/>
      <c r="W636" s="5"/>
      <c r="AD636" s="140"/>
      <c r="AE636" s="152"/>
      <c r="AF636" s="153"/>
      <c r="AG636" s="140"/>
      <c r="AH636" s="140"/>
      <c r="AI636" s="142"/>
      <c r="AJ636" s="142"/>
      <c r="AK636" s="142"/>
      <c r="AL636" s="142"/>
    </row>
    <row r="637" hidden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2"/>
      <c r="O637" s="2"/>
      <c r="S637" s="3"/>
      <c r="V637" s="4"/>
      <c r="W637" s="5"/>
      <c r="AD637" s="140"/>
      <c r="AE637" s="152"/>
      <c r="AF637" s="153"/>
      <c r="AG637" s="140"/>
      <c r="AH637" s="140"/>
      <c r="AI637" s="142"/>
      <c r="AJ637" s="142"/>
      <c r="AK637" s="142"/>
      <c r="AL637" s="142"/>
    </row>
    <row r="638" hidden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2"/>
      <c r="O638" s="2"/>
      <c r="S638" s="3"/>
      <c r="V638" s="4"/>
      <c r="W638" s="5"/>
      <c r="AD638" s="140"/>
      <c r="AE638" s="152"/>
      <c r="AF638" s="153"/>
      <c r="AG638" s="140"/>
      <c r="AH638" s="140"/>
      <c r="AI638" s="142"/>
      <c r="AJ638" s="142"/>
      <c r="AK638" s="142"/>
      <c r="AL638" s="142"/>
    </row>
    <row r="639" hidden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2"/>
      <c r="O639" s="2"/>
      <c r="S639" s="3"/>
      <c r="V639" s="4"/>
      <c r="W639" s="5"/>
      <c r="AD639" s="140"/>
      <c r="AE639" s="152"/>
      <c r="AF639" s="153"/>
      <c r="AG639" s="140"/>
      <c r="AH639" s="140"/>
      <c r="AI639" s="142"/>
      <c r="AJ639" s="142"/>
      <c r="AK639" s="142"/>
      <c r="AL639" s="142"/>
    </row>
    <row r="640" hidden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2"/>
      <c r="O640" s="2"/>
      <c r="S640" s="3"/>
      <c r="V640" s="4"/>
      <c r="W640" s="5"/>
      <c r="AD640" s="140"/>
      <c r="AE640" s="152"/>
      <c r="AF640" s="153"/>
      <c r="AG640" s="140"/>
      <c r="AH640" s="140"/>
      <c r="AI640" s="142"/>
      <c r="AJ640" s="142"/>
      <c r="AK640" s="142"/>
      <c r="AL640" s="142"/>
    </row>
    <row r="641" hidden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2"/>
      <c r="O641" s="2"/>
      <c r="S641" s="3"/>
      <c r="V641" s="4"/>
      <c r="W641" s="5"/>
      <c r="AD641" s="140"/>
      <c r="AE641" s="152"/>
      <c r="AF641" s="153"/>
      <c r="AG641" s="140"/>
      <c r="AH641" s="140"/>
      <c r="AI641" s="142"/>
      <c r="AJ641" s="142"/>
      <c r="AK641" s="142"/>
      <c r="AL641" s="142"/>
    </row>
    <row r="642" hidden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2"/>
      <c r="O642" s="2"/>
      <c r="S642" s="3"/>
      <c r="V642" s="4"/>
      <c r="W642" s="5"/>
      <c r="AD642" s="140"/>
      <c r="AE642" s="152"/>
      <c r="AF642" s="153"/>
      <c r="AG642" s="140"/>
      <c r="AH642" s="140"/>
      <c r="AI642" s="142"/>
      <c r="AJ642" s="142"/>
      <c r="AK642" s="142"/>
      <c r="AL642" s="142"/>
    </row>
    <row r="643" hidden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2"/>
      <c r="O643" s="2"/>
      <c r="S643" s="3"/>
      <c r="V643" s="4"/>
      <c r="W643" s="5"/>
      <c r="AD643" s="140"/>
      <c r="AE643" s="152"/>
      <c r="AF643" s="153"/>
      <c r="AG643" s="140"/>
      <c r="AH643" s="140"/>
      <c r="AI643" s="142"/>
      <c r="AJ643" s="142"/>
      <c r="AK643" s="142"/>
      <c r="AL643" s="142"/>
    </row>
    <row r="644" hidden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2"/>
      <c r="O644" s="2"/>
      <c r="S644" s="3"/>
      <c r="V644" s="4"/>
      <c r="W644" s="5"/>
      <c r="AD644" s="140"/>
      <c r="AE644" s="152"/>
      <c r="AF644" s="153"/>
      <c r="AG644" s="140"/>
      <c r="AH644" s="140"/>
      <c r="AI644" s="142"/>
      <c r="AJ644" s="142"/>
      <c r="AK644" s="142"/>
      <c r="AL644" s="142"/>
    </row>
    <row r="645" hidden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2"/>
      <c r="O645" s="2"/>
      <c r="S645" s="3"/>
      <c r="V645" s="4"/>
      <c r="W645" s="5"/>
      <c r="AD645" s="140"/>
      <c r="AE645" s="152"/>
      <c r="AF645" s="153"/>
      <c r="AG645" s="140"/>
      <c r="AH645" s="140"/>
      <c r="AI645" s="142"/>
      <c r="AJ645" s="142"/>
      <c r="AK645" s="142"/>
      <c r="AL645" s="142"/>
    </row>
    <row r="646" hidden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2"/>
      <c r="O646" s="2"/>
      <c r="S646" s="3"/>
      <c r="V646" s="4"/>
      <c r="W646" s="5"/>
      <c r="AD646" s="140"/>
      <c r="AE646" s="152"/>
      <c r="AF646" s="153"/>
      <c r="AG646" s="140"/>
      <c r="AH646" s="140"/>
      <c r="AI646" s="142"/>
      <c r="AJ646" s="142"/>
      <c r="AK646" s="142"/>
      <c r="AL646" s="142"/>
    </row>
    <row r="647" hidden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2"/>
      <c r="O647" s="2"/>
      <c r="S647" s="3"/>
      <c r="V647" s="4"/>
      <c r="W647" s="5"/>
      <c r="AD647" s="140"/>
      <c r="AE647" s="152"/>
      <c r="AF647" s="153"/>
      <c r="AG647" s="140"/>
      <c r="AH647" s="140"/>
      <c r="AI647" s="142"/>
      <c r="AJ647" s="142"/>
      <c r="AK647" s="142"/>
      <c r="AL647" s="142"/>
    </row>
    <row r="648" hidden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2"/>
      <c r="O648" s="2"/>
      <c r="S648" s="3"/>
      <c r="V648" s="4"/>
      <c r="W648" s="5"/>
      <c r="AD648" s="140"/>
      <c r="AE648" s="152"/>
      <c r="AF648" s="153"/>
      <c r="AG648" s="140"/>
      <c r="AH648" s="140"/>
      <c r="AI648" s="142"/>
      <c r="AJ648" s="142"/>
      <c r="AK648" s="142"/>
      <c r="AL648" s="142"/>
    </row>
    <row r="649" hidden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2"/>
      <c r="O649" s="2"/>
      <c r="S649" s="3"/>
      <c r="V649" s="4"/>
      <c r="W649" s="5"/>
      <c r="AD649" s="140"/>
      <c r="AE649" s="152"/>
      <c r="AF649" s="153"/>
      <c r="AG649" s="140"/>
      <c r="AH649" s="140"/>
      <c r="AI649" s="142"/>
      <c r="AJ649" s="142"/>
      <c r="AK649" s="142"/>
      <c r="AL649" s="142"/>
    </row>
    <row r="650" hidden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2"/>
      <c r="O650" s="2"/>
      <c r="S650" s="3"/>
      <c r="V650" s="4"/>
      <c r="W650" s="5"/>
      <c r="AD650" s="140"/>
      <c r="AE650" s="152"/>
      <c r="AF650" s="153"/>
      <c r="AG650" s="140"/>
      <c r="AH650" s="140"/>
      <c r="AI650" s="142"/>
      <c r="AJ650" s="142"/>
      <c r="AK650" s="142"/>
      <c r="AL650" s="142"/>
    </row>
    <row r="651" hidden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2"/>
      <c r="O651" s="2"/>
      <c r="S651" s="3"/>
      <c r="V651" s="4"/>
      <c r="W651" s="5"/>
      <c r="AD651" s="140"/>
      <c r="AE651" s="152"/>
      <c r="AF651" s="153"/>
      <c r="AG651" s="140"/>
      <c r="AH651" s="140"/>
      <c r="AI651" s="142"/>
      <c r="AJ651" s="142"/>
      <c r="AK651" s="142"/>
      <c r="AL651" s="142"/>
    </row>
    <row r="652" hidden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2"/>
      <c r="O652" s="2"/>
      <c r="S652" s="3"/>
      <c r="V652" s="4"/>
      <c r="W652" s="5"/>
      <c r="AD652" s="140"/>
      <c r="AE652" s="152"/>
      <c r="AF652" s="153"/>
      <c r="AG652" s="140"/>
      <c r="AH652" s="140"/>
      <c r="AI652" s="142"/>
      <c r="AJ652" s="142"/>
      <c r="AK652" s="142"/>
      <c r="AL652" s="142"/>
    </row>
    <row r="653" hidden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2"/>
      <c r="O653" s="2"/>
      <c r="S653" s="3"/>
      <c r="V653" s="4"/>
      <c r="W653" s="5"/>
      <c r="AD653" s="140"/>
      <c r="AE653" s="152"/>
      <c r="AF653" s="153"/>
      <c r="AG653" s="140"/>
      <c r="AH653" s="140"/>
      <c r="AI653" s="142"/>
      <c r="AJ653" s="142"/>
      <c r="AK653" s="142"/>
      <c r="AL653" s="142"/>
    </row>
    <row r="654" hidden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2"/>
      <c r="O654" s="2"/>
      <c r="S654" s="3"/>
      <c r="V654" s="4"/>
      <c r="W654" s="5"/>
      <c r="AD654" s="140"/>
      <c r="AE654" s="152"/>
      <c r="AF654" s="153"/>
      <c r="AG654" s="140"/>
      <c r="AH654" s="140"/>
      <c r="AI654" s="142"/>
      <c r="AJ654" s="142"/>
      <c r="AK654" s="142"/>
      <c r="AL654" s="142"/>
    </row>
    <row r="655" hidden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2"/>
      <c r="O655" s="2"/>
      <c r="S655" s="3"/>
      <c r="V655" s="4"/>
      <c r="W655" s="5"/>
      <c r="AD655" s="140"/>
      <c r="AE655" s="152"/>
      <c r="AF655" s="153"/>
      <c r="AG655" s="140"/>
      <c r="AH655" s="140"/>
      <c r="AI655" s="142"/>
      <c r="AJ655" s="142"/>
      <c r="AK655" s="142"/>
      <c r="AL655" s="142"/>
    </row>
    <row r="656" hidden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2"/>
      <c r="O656" s="2"/>
      <c r="S656" s="3"/>
      <c r="V656" s="4"/>
      <c r="W656" s="5"/>
      <c r="AD656" s="140"/>
      <c r="AE656" s="152"/>
      <c r="AF656" s="153"/>
      <c r="AG656" s="140"/>
      <c r="AH656" s="140"/>
      <c r="AI656" s="142"/>
      <c r="AJ656" s="142"/>
      <c r="AK656" s="142"/>
      <c r="AL656" s="142"/>
    </row>
    <row r="657" hidden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2"/>
      <c r="O657" s="2"/>
      <c r="S657" s="3"/>
      <c r="V657" s="4"/>
      <c r="W657" s="5"/>
      <c r="AD657" s="140"/>
      <c r="AE657" s="152"/>
      <c r="AF657" s="153"/>
      <c r="AG657" s="140"/>
      <c r="AH657" s="140"/>
      <c r="AI657" s="142"/>
      <c r="AJ657" s="142"/>
      <c r="AK657" s="142"/>
      <c r="AL657" s="142"/>
    </row>
    <row r="658" hidden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2"/>
      <c r="O658" s="2"/>
      <c r="S658" s="3"/>
      <c r="V658" s="4"/>
      <c r="W658" s="5"/>
      <c r="AD658" s="140"/>
      <c r="AE658" s="152"/>
      <c r="AF658" s="153"/>
      <c r="AG658" s="140"/>
      <c r="AH658" s="140"/>
      <c r="AI658" s="142"/>
      <c r="AJ658" s="142"/>
      <c r="AK658" s="142"/>
      <c r="AL658" s="142"/>
    </row>
    <row r="659" hidden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2"/>
      <c r="O659" s="2"/>
      <c r="S659" s="3"/>
      <c r="V659" s="4"/>
      <c r="W659" s="5"/>
      <c r="AD659" s="140"/>
      <c r="AE659" s="152"/>
      <c r="AF659" s="153"/>
      <c r="AG659" s="140"/>
      <c r="AH659" s="140"/>
      <c r="AI659" s="142"/>
      <c r="AJ659" s="142"/>
      <c r="AK659" s="142"/>
      <c r="AL659" s="142"/>
    </row>
    <row r="660" hidden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2"/>
      <c r="O660" s="2"/>
      <c r="S660" s="3"/>
      <c r="V660" s="4"/>
      <c r="W660" s="5"/>
      <c r="AD660" s="140"/>
      <c r="AE660" s="152"/>
      <c r="AF660" s="153"/>
      <c r="AG660" s="140"/>
      <c r="AH660" s="140"/>
      <c r="AI660" s="142"/>
      <c r="AJ660" s="142"/>
      <c r="AK660" s="142"/>
      <c r="AL660" s="142"/>
    </row>
    <row r="661" hidden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2"/>
      <c r="O661" s="2"/>
      <c r="S661" s="3"/>
      <c r="V661" s="4"/>
      <c r="W661" s="5"/>
      <c r="AD661" s="140"/>
      <c r="AE661" s="152"/>
      <c r="AF661" s="153"/>
      <c r="AG661" s="140"/>
      <c r="AH661" s="140"/>
      <c r="AI661" s="142"/>
      <c r="AJ661" s="142"/>
      <c r="AK661" s="142"/>
      <c r="AL661" s="142"/>
    </row>
    <row r="662" hidden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2"/>
      <c r="O662" s="2"/>
      <c r="S662" s="3"/>
      <c r="V662" s="4"/>
      <c r="W662" s="5"/>
      <c r="AD662" s="140"/>
      <c r="AE662" s="152"/>
      <c r="AF662" s="153"/>
      <c r="AG662" s="140"/>
      <c r="AH662" s="140"/>
      <c r="AI662" s="142"/>
      <c r="AJ662" s="142"/>
      <c r="AK662" s="142"/>
      <c r="AL662" s="142"/>
    </row>
    <row r="663" hidden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2"/>
      <c r="O663" s="2"/>
      <c r="S663" s="3"/>
      <c r="V663" s="4"/>
      <c r="W663" s="5"/>
      <c r="AD663" s="140"/>
      <c r="AE663" s="152"/>
      <c r="AF663" s="153"/>
      <c r="AG663" s="140"/>
      <c r="AH663" s="140"/>
      <c r="AI663" s="142"/>
      <c r="AJ663" s="142"/>
      <c r="AK663" s="142"/>
      <c r="AL663" s="142"/>
    </row>
    <row r="664" hidden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2"/>
      <c r="O664" s="2"/>
      <c r="S664" s="3"/>
      <c r="V664" s="4"/>
      <c r="W664" s="5"/>
      <c r="AD664" s="140"/>
      <c r="AE664" s="152"/>
      <c r="AF664" s="153"/>
      <c r="AG664" s="140"/>
      <c r="AH664" s="140"/>
      <c r="AI664" s="142"/>
      <c r="AJ664" s="142"/>
      <c r="AK664" s="142"/>
      <c r="AL664" s="142"/>
    </row>
    <row r="665" hidden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2"/>
      <c r="O665" s="2"/>
      <c r="S665" s="3"/>
      <c r="V665" s="4"/>
      <c r="W665" s="5"/>
      <c r="AD665" s="140"/>
      <c r="AE665" s="152"/>
      <c r="AF665" s="153"/>
      <c r="AG665" s="140"/>
      <c r="AH665" s="140"/>
      <c r="AI665" s="142"/>
      <c r="AJ665" s="142"/>
      <c r="AK665" s="142"/>
      <c r="AL665" s="142"/>
    </row>
    <row r="666" hidden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2"/>
      <c r="O666" s="2"/>
      <c r="S666" s="3"/>
      <c r="V666" s="4"/>
      <c r="W666" s="5"/>
      <c r="AD666" s="140"/>
      <c r="AE666" s="152"/>
      <c r="AF666" s="153"/>
      <c r="AG666" s="140"/>
      <c r="AH666" s="140"/>
      <c r="AI666" s="142"/>
      <c r="AJ666" s="142"/>
      <c r="AK666" s="142"/>
      <c r="AL666" s="142"/>
    </row>
    <row r="667" hidden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2"/>
      <c r="O667" s="2"/>
      <c r="S667" s="3"/>
      <c r="V667" s="4"/>
      <c r="W667" s="5"/>
      <c r="AD667" s="140"/>
      <c r="AE667" s="152"/>
      <c r="AF667" s="153"/>
      <c r="AG667" s="140"/>
      <c r="AH667" s="140"/>
      <c r="AI667" s="142"/>
      <c r="AJ667" s="142"/>
      <c r="AK667" s="142"/>
      <c r="AL667" s="142"/>
    </row>
    <row r="668" hidden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2"/>
      <c r="O668" s="2"/>
      <c r="S668" s="3"/>
      <c r="V668" s="4"/>
      <c r="W668" s="5"/>
      <c r="AD668" s="140"/>
      <c r="AE668" s="152"/>
      <c r="AF668" s="153"/>
      <c r="AG668" s="140"/>
      <c r="AH668" s="140"/>
      <c r="AI668" s="142"/>
      <c r="AJ668" s="142"/>
      <c r="AK668" s="142"/>
      <c r="AL668" s="142"/>
    </row>
    <row r="669" hidden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2"/>
      <c r="O669" s="2"/>
      <c r="S669" s="3"/>
      <c r="V669" s="4"/>
      <c r="W669" s="5"/>
      <c r="AD669" s="140"/>
      <c r="AE669" s="152"/>
      <c r="AF669" s="153"/>
      <c r="AG669" s="140"/>
      <c r="AH669" s="140"/>
      <c r="AI669" s="142"/>
      <c r="AJ669" s="142"/>
      <c r="AK669" s="142"/>
      <c r="AL669" s="142"/>
    </row>
    <row r="670" hidden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2"/>
      <c r="O670" s="2"/>
      <c r="S670" s="3"/>
      <c r="V670" s="4"/>
      <c r="W670" s="5"/>
      <c r="AD670" s="140"/>
      <c r="AE670" s="152"/>
      <c r="AF670" s="153"/>
      <c r="AG670" s="140"/>
      <c r="AH670" s="140"/>
      <c r="AI670" s="142"/>
      <c r="AJ670" s="142"/>
      <c r="AK670" s="142"/>
      <c r="AL670" s="142"/>
    </row>
    <row r="671" hidden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2"/>
      <c r="O671" s="2"/>
      <c r="S671" s="3"/>
      <c r="V671" s="4"/>
      <c r="W671" s="5"/>
      <c r="AD671" s="140"/>
      <c r="AE671" s="152"/>
      <c r="AF671" s="153"/>
      <c r="AG671" s="140"/>
      <c r="AH671" s="140"/>
      <c r="AI671" s="142"/>
      <c r="AJ671" s="142"/>
      <c r="AK671" s="142"/>
      <c r="AL671" s="142"/>
    </row>
    <row r="672" hidden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2"/>
      <c r="O672" s="2"/>
      <c r="S672" s="3"/>
      <c r="V672" s="4"/>
      <c r="W672" s="5"/>
      <c r="AD672" s="140"/>
      <c r="AE672" s="152"/>
      <c r="AF672" s="153"/>
      <c r="AG672" s="140"/>
      <c r="AH672" s="140"/>
      <c r="AI672" s="142"/>
      <c r="AJ672" s="142"/>
      <c r="AK672" s="142"/>
      <c r="AL672" s="142"/>
    </row>
    <row r="673" hidden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2"/>
      <c r="O673" s="2"/>
      <c r="S673" s="3"/>
      <c r="V673" s="4"/>
      <c r="W673" s="5"/>
      <c r="AD673" s="140"/>
      <c r="AE673" s="152"/>
      <c r="AF673" s="153"/>
      <c r="AG673" s="140"/>
      <c r="AH673" s="140"/>
      <c r="AI673" s="142"/>
      <c r="AJ673" s="142"/>
      <c r="AK673" s="142"/>
      <c r="AL673" s="142"/>
    </row>
    <row r="674" hidden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2"/>
      <c r="O674" s="2"/>
      <c r="S674" s="3"/>
      <c r="V674" s="4"/>
      <c r="W674" s="5"/>
      <c r="AD674" s="140"/>
      <c r="AE674" s="152"/>
      <c r="AF674" s="153"/>
      <c r="AG674" s="140"/>
      <c r="AH674" s="140"/>
      <c r="AI674" s="142"/>
      <c r="AJ674" s="142"/>
      <c r="AK674" s="142"/>
      <c r="AL674" s="142"/>
    </row>
    <row r="675" hidden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2"/>
      <c r="O675" s="2"/>
      <c r="S675" s="3"/>
      <c r="V675" s="4"/>
      <c r="W675" s="5"/>
      <c r="AD675" s="140"/>
      <c r="AE675" s="152"/>
      <c r="AF675" s="153"/>
      <c r="AG675" s="140"/>
      <c r="AH675" s="140"/>
      <c r="AI675" s="142"/>
      <c r="AJ675" s="142"/>
      <c r="AK675" s="142"/>
      <c r="AL675" s="142"/>
    </row>
    <row r="676" hidden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2"/>
      <c r="O676" s="2"/>
      <c r="S676" s="3"/>
      <c r="V676" s="4"/>
      <c r="W676" s="5"/>
      <c r="AD676" s="140"/>
      <c r="AE676" s="152"/>
      <c r="AF676" s="153"/>
      <c r="AG676" s="140"/>
      <c r="AH676" s="140"/>
      <c r="AI676" s="142"/>
      <c r="AJ676" s="142"/>
      <c r="AK676" s="142"/>
      <c r="AL676" s="142"/>
    </row>
    <row r="677" hidden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2"/>
      <c r="O677" s="2"/>
      <c r="S677" s="3"/>
      <c r="V677" s="4"/>
      <c r="W677" s="5"/>
      <c r="AD677" s="140"/>
      <c r="AE677" s="152"/>
      <c r="AF677" s="153"/>
      <c r="AG677" s="140"/>
      <c r="AH677" s="140"/>
      <c r="AI677" s="142"/>
      <c r="AJ677" s="142"/>
      <c r="AK677" s="142"/>
      <c r="AL677" s="142"/>
    </row>
    <row r="678" hidden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2"/>
      <c r="O678" s="2"/>
      <c r="S678" s="3"/>
      <c r="V678" s="4"/>
      <c r="W678" s="5"/>
      <c r="AD678" s="140"/>
      <c r="AE678" s="152"/>
      <c r="AF678" s="153"/>
      <c r="AG678" s="140"/>
      <c r="AH678" s="140"/>
      <c r="AI678" s="142"/>
      <c r="AJ678" s="142"/>
      <c r="AK678" s="142"/>
      <c r="AL678" s="142"/>
    </row>
    <row r="679" hidden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2"/>
      <c r="O679" s="2"/>
      <c r="S679" s="3"/>
      <c r="V679" s="4"/>
      <c r="W679" s="5"/>
      <c r="AD679" s="140"/>
      <c r="AE679" s="152"/>
      <c r="AF679" s="153"/>
      <c r="AG679" s="140"/>
      <c r="AH679" s="140"/>
      <c r="AI679" s="142"/>
      <c r="AJ679" s="142"/>
      <c r="AK679" s="142"/>
      <c r="AL679" s="142"/>
    </row>
    <row r="680" hidden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2"/>
      <c r="O680" s="2"/>
      <c r="S680" s="3"/>
      <c r="V680" s="4"/>
      <c r="W680" s="5"/>
      <c r="AD680" s="140"/>
      <c r="AE680" s="152"/>
      <c r="AF680" s="153"/>
      <c r="AG680" s="140"/>
      <c r="AH680" s="140"/>
      <c r="AI680" s="142"/>
      <c r="AJ680" s="142"/>
      <c r="AK680" s="142"/>
      <c r="AL680" s="142"/>
    </row>
    <row r="681" hidden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2"/>
      <c r="O681" s="2"/>
      <c r="S681" s="3"/>
      <c r="V681" s="4"/>
      <c r="W681" s="5"/>
      <c r="AD681" s="140"/>
      <c r="AE681" s="152"/>
      <c r="AF681" s="153"/>
      <c r="AG681" s="140"/>
      <c r="AH681" s="140"/>
      <c r="AI681" s="142"/>
      <c r="AJ681" s="142"/>
      <c r="AK681" s="142"/>
      <c r="AL681" s="142"/>
    </row>
    <row r="682" hidden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2"/>
      <c r="O682" s="2"/>
      <c r="S682" s="3"/>
      <c r="V682" s="4"/>
      <c r="W682" s="5"/>
      <c r="AD682" s="140"/>
      <c r="AE682" s="152"/>
      <c r="AF682" s="153"/>
      <c r="AG682" s="140"/>
      <c r="AH682" s="140"/>
      <c r="AI682" s="142"/>
      <c r="AJ682" s="142"/>
      <c r="AK682" s="142"/>
      <c r="AL682" s="142"/>
    </row>
    <row r="683" hidden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2"/>
      <c r="O683" s="2"/>
      <c r="S683" s="3"/>
      <c r="V683" s="4"/>
      <c r="W683" s="5"/>
      <c r="AD683" s="140"/>
      <c r="AE683" s="152"/>
      <c r="AF683" s="153"/>
      <c r="AG683" s="140"/>
      <c r="AH683" s="140"/>
      <c r="AI683" s="142"/>
      <c r="AJ683" s="142"/>
      <c r="AK683" s="142"/>
      <c r="AL683" s="142"/>
    </row>
    <row r="684" hidden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2"/>
      <c r="O684" s="2"/>
      <c r="S684" s="3"/>
      <c r="V684" s="4"/>
      <c r="W684" s="5"/>
      <c r="AD684" s="140"/>
      <c r="AE684" s="152"/>
      <c r="AF684" s="153"/>
      <c r="AG684" s="140"/>
      <c r="AH684" s="140"/>
      <c r="AI684" s="142"/>
      <c r="AJ684" s="142"/>
      <c r="AK684" s="142"/>
      <c r="AL684" s="142"/>
    </row>
    <row r="685" hidden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2"/>
      <c r="O685" s="2"/>
      <c r="S685" s="3"/>
      <c r="V685" s="4"/>
      <c r="W685" s="5"/>
      <c r="AD685" s="140"/>
      <c r="AE685" s="152"/>
      <c r="AF685" s="153"/>
      <c r="AG685" s="140"/>
      <c r="AH685" s="140"/>
      <c r="AI685" s="142"/>
      <c r="AJ685" s="142"/>
      <c r="AK685" s="142"/>
      <c r="AL685" s="142"/>
    </row>
    <row r="686" hidden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2"/>
      <c r="O686" s="2"/>
      <c r="S686" s="3"/>
      <c r="V686" s="4"/>
      <c r="W686" s="5"/>
      <c r="AD686" s="140"/>
      <c r="AE686" s="152"/>
      <c r="AF686" s="153"/>
      <c r="AG686" s="140"/>
      <c r="AH686" s="140"/>
      <c r="AI686" s="142"/>
      <c r="AJ686" s="142"/>
      <c r="AK686" s="142"/>
      <c r="AL686" s="142"/>
    </row>
    <row r="687" hidden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2"/>
      <c r="O687" s="2"/>
      <c r="S687" s="3"/>
      <c r="V687" s="4"/>
      <c r="W687" s="5"/>
      <c r="AD687" s="140"/>
      <c r="AE687" s="152"/>
      <c r="AF687" s="153"/>
      <c r="AG687" s="140"/>
      <c r="AH687" s="140"/>
      <c r="AI687" s="142"/>
      <c r="AJ687" s="142"/>
      <c r="AK687" s="142"/>
      <c r="AL687" s="142"/>
    </row>
    <row r="688" hidden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2"/>
      <c r="O688" s="2"/>
      <c r="S688" s="3"/>
      <c r="V688" s="4"/>
      <c r="W688" s="5"/>
      <c r="AD688" s="140"/>
      <c r="AE688" s="152"/>
      <c r="AF688" s="153"/>
      <c r="AG688" s="140"/>
      <c r="AH688" s="140"/>
      <c r="AI688" s="142"/>
      <c r="AJ688" s="142"/>
      <c r="AK688" s="142"/>
      <c r="AL688" s="142"/>
    </row>
    <row r="689" hidden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2"/>
      <c r="O689" s="2"/>
      <c r="S689" s="3"/>
      <c r="V689" s="4"/>
      <c r="W689" s="5"/>
      <c r="AD689" s="140"/>
      <c r="AE689" s="152"/>
      <c r="AF689" s="153"/>
      <c r="AG689" s="140"/>
      <c r="AH689" s="140"/>
      <c r="AI689" s="142"/>
      <c r="AJ689" s="142"/>
      <c r="AK689" s="142"/>
      <c r="AL689" s="142"/>
    </row>
    <row r="690" hidden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2"/>
      <c r="O690" s="2"/>
      <c r="S690" s="3"/>
      <c r="V690" s="4"/>
      <c r="W690" s="5"/>
      <c r="AD690" s="140"/>
      <c r="AE690" s="152"/>
      <c r="AF690" s="153"/>
      <c r="AG690" s="140"/>
      <c r="AH690" s="140"/>
      <c r="AI690" s="142"/>
      <c r="AJ690" s="142"/>
      <c r="AK690" s="142"/>
      <c r="AL690" s="142"/>
    </row>
    <row r="691" hidden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2"/>
      <c r="O691" s="2"/>
      <c r="S691" s="3"/>
      <c r="V691" s="4"/>
      <c r="W691" s="5"/>
      <c r="AD691" s="140"/>
      <c r="AE691" s="152"/>
      <c r="AF691" s="153"/>
      <c r="AG691" s="140"/>
      <c r="AH691" s="140"/>
      <c r="AI691" s="142"/>
      <c r="AJ691" s="142"/>
      <c r="AK691" s="142"/>
      <c r="AL691" s="142"/>
    </row>
    <row r="692" hidden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2"/>
      <c r="O692" s="2"/>
      <c r="S692" s="3"/>
      <c r="V692" s="4"/>
      <c r="W692" s="5"/>
      <c r="AD692" s="140"/>
      <c r="AE692" s="152"/>
      <c r="AF692" s="153"/>
      <c r="AG692" s="140"/>
      <c r="AH692" s="140"/>
      <c r="AI692" s="142"/>
      <c r="AJ692" s="142"/>
      <c r="AK692" s="142"/>
      <c r="AL692" s="142"/>
    </row>
    <row r="693" hidden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2"/>
      <c r="O693" s="2"/>
      <c r="S693" s="3"/>
      <c r="V693" s="4"/>
      <c r="W693" s="5"/>
      <c r="AD693" s="140"/>
      <c r="AE693" s="152"/>
      <c r="AF693" s="153"/>
      <c r="AG693" s="140"/>
      <c r="AH693" s="140"/>
      <c r="AI693" s="142"/>
      <c r="AJ693" s="142"/>
      <c r="AK693" s="142"/>
      <c r="AL693" s="142"/>
    </row>
    <row r="694" hidden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2"/>
      <c r="O694" s="2"/>
      <c r="S694" s="3"/>
      <c r="V694" s="4"/>
      <c r="W694" s="5"/>
      <c r="AD694" s="140"/>
      <c r="AE694" s="152"/>
      <c r="AF694" s="153"/>
      <c r="AG694" s="140"/>
      <c r="AH694" s="140"/>
      <c r="AI694" s="142"/>
      <c r="AJ694" s="142"/>
      <c r="AK694" s="142"/>
      <c r="AL694" s="142"/>
    </row>
    <row r="695" hidden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2"/>
      <c r="O695" s="2"/>
      <c r="S695" s="3"/>
      <c r="V695" s="4"/>
      <c r="W695" s="5"/>
      <c r="AD695" s="140"/>
      <c r="AE695" s="152"/>
      <c r="AF695" s="153"/>
      <c r="AG695" s="140"/>
      <c r="AH695" s="140"/>
      <c r="AI695" s="142"/>
      <c r="AJ695" s="142"/>
      <c r="AK695" s="142"/>
      <c r="AL695" s="142"/>
    </row>
    <row r="696" hidden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2"/>
      <c r="O696" s="2"/>
      <c r="S696" s="3"/>
      <c r="V696" s="4"/>
      <c r="W696" s="5"/>
      <c r="AD696" s="140"/>
      <c r="AE696" s="152"/>
      <c r="AF696" s="153"/>
      <c r="AG696" s="140"/>
      <c r="AH696" s="140"/>
      <c r="AI696" s="142"/>
      <c r="AJ696" s="142"/>
      <c r="AK696" s="142"/>
      <c r="AL696" s="142"/>
    </row>
    <row r="697" hidden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2"/>
      <c r="O697" s="2"/>
      <c r="S697" s="3"/>
      <c r="V697" s="4"/>
      <c r="W697" s="5"/>
      <c r="AD697" s="140"/>
      <c r="AE697" s="152"/>
      <c r="AF697" s="153"/>
      <c r="AG697" s="140"/>
      <c r="AH697" s="140"/>
      <c r="AI697" s="142"/>
      <c r="AJ697" s="142"/>
      <c r="AK697" s="142"/>
      <c r="AL697" s="142"/>
    </row>
    <row r="698" hidden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2"/>
      <c r="O698" s="2"/>
      <c r="S698" s="3"/>
      <c r="V698" s="4"/>
      <c r="W698" s="5"/>
      <c r="AD698" s="140"/>
      <c r="AE698" s="152"/>
      <c r="AF698" s="153"/>
      <c r="AG698" s="140"/>
      <c r="AH698" s="140"/>
      <c r="AI698" s="142"/>
      <c r="AJ698" s="142"/>
      <c r="AK698" s="142"/>
      <c r="AL698" s="142"/>
    </row>
    <row r="699" hidden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2"/>
      <c r="O699" s="2"/>
      <c r="S699" s="3"/>
      <c r="V699" s="4"/>
      <c r="W699" s="5"/>
      <c r="AD699" s="140"/>
      <c r="AE699" s="152"/>
      <c r="AF699" s="153"/>
      <c r="AG699" s="140"/>
      <c r="AH699" s="140"/>
      <c r="AI699" s="142"/>
      <c r="AJ699" s="142"/>
      <c r="AK699" s="142"/>
      <c r="AL699" s="142"/>
    </row>
    <row r="700" hidden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2"/>
      <c r="O700" s="2"/>
      <c r="S700" s="3"/>
      <c r="V700" s="4"/>
      <c r="W700" s="5"/>
      <c r="AD700" s="140"/>
      <c r="AE700" s="152"/>
      <c r="AF700" s="153"/>
      <c r="AG700" s="140"/>
      <c r="AH700" s="140"/>
      <c r="AI700" s="142"/>
      <c r="AJ700" s="142"/>
      <c r="AK700" s="142"/>
      <c r="AL700" s="142"/>
    </row>
    <row r="701" hidden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2"/>
      <c r="O701" s="2"/>
      <c r="S701" s="3"/>
      <c r="V701" s="4"/>
      <c r="W701" s="5"/>
      <c r="AD701" s="140"/>
      <c r="AE701" s="152"/>
      <c r="AF701" s="153"/>
      <c r="AG701" s="140"/>
      <c r="AH701" s="140"/>
      <c r="AI701" s="142"/>
      <c r="AJ701" s="142"/>
      <c r="AK701" s="142"/>
      <c r="AL701" s="142"/>
    </row>
    <row r="702" hidden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2"/>
      <c r="O702" s="2"/>
      <c r="S702" s="3"/>
      <c r="V702" s="4"/>
      <c r="W702" s="5"/>
      <c r="AD702" s="140"/>
      <c r="AE702" s="152"/>
      <c r="AF702" s="153"/>
      <c r="AG702" s="140"/>
      <c r="AH702" s="140"/>
      <c r="AI702" s="142"/>
      <c r="AJ702" s="142"/>
      <c r="AK702" s="142"/>
      <c r="AL702" s="142"/>
    </row>
    <row r="703" hidden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2"/>
      <c r="O703" s="2"/>
      <c r="S703" s="3"/>
      <c r="V703" s="4"/>
      <c r="W703" s="5"/>
      <c r="AD703" s="140"/>
      <c r="AE703" s="152"/>
      <c r="AF703" s="153"/>
      <c r="AG703" s="140"/>
      <c r="AH703" s="140"/>
      <c r="AI703" s="142"/>
      <c r="AJ703" s="142"/>
      <c r="AK703" s="142"/>
      <c r="AL703" s="142"/>
    </row>
    <row r="704" hidden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2"/>
      <c r="O704" s="2"/>
      <c r="S704" s="3"/>
      <c r="V704" s="4"/>
      <c r="W704" s="5"/>
      <c r="AD704" s="140"/>
      <c r="AE704" s="152"/>
      <c r="AF704" s="153"/>
      <c r="AG704" s="140"/>
      <c r="AH704" s="140"/>
      <c r="AI704" s="142"/>
      <c r="AJ704" s="142"/>
      <c r="AK704" s="142"/>
      <c r="AL704" s="142"/>
    </row>
    <row r="705" hidden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2"/>
      <c r="O705" s="2"/>
      <c r="S705" s="3"/>
      <c r="V705" s="4"/>
      <c r="W705" s="5"/>
      <c r="AD705" s="140"/>
      <c r="AE705" s="152"/>
      <c r="AF705" s="153"/>
      <c r="AG705" s="140"/>
      <c r="AH705" s="140"/>
      <c r="AI705" s="142"/>
      <c r="AJ705" s="142"/>
      <c r="AK705" s="142"/>
      <c r="AL705" s="142"/>
    </row>
    <row r="706" hidden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2"/>
      <c r="O706" s="2"/>
      <c r="S706" s="3"/>
      <c r="V706" s="4"/>
      <c r="W706" s="5"/>
      <c r="AD706" s="140"/>
      <c r="AE706" s="152"/>
      <c r="AF706" s="153"/>
      <c r="AG706" s="140"/>
      <c r="AH706" s="140"/>
      <c r="AI706" s="142"/>
      <c r="AJ706" s="142"/>
      <c r="AK706" s="142"/>
      <c r="AL706" s="142"/>
    </row>
    <row r="707" hidden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2"/>
      <c r="O707" s="2"/>
      <c r="S707" s="3"/>
      <c r="V707" s="4"/>
      <c r="W707" s="5"/>
      <c r="AD707" s="140"/>
      <c r="AE707" s="152"/>
      <c r="AF707" s="153"/>
      <c r="AG707" s="140"/>
      <c r="AH707" s="140"/>
      <c r="AI707" s="142"/>
      <c r="AJ707" s="142"/>
      <c r="AK707" s="142"/>
      <c r="AL707" s="142"/>
    </row>
    <row r="708" hidden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2"/>
      <c r="O708" s="2"/>
      <c r="S708" s="3"/>
      <c r="V708" s="4"/>
      <c r="W708" s="5"/>
      <c r="AD708" s="140"/>
      <c r="AE708" s="152"/>
      <c r="AF708" s="153"/>
      <c r="AG708" s="140"/>
      <c r="AH708" s="140"/>
      <c r="AI708" s="142"/>
      <c r="AJ708" s="142"/>
      <c r="AK708" s="142"/>
      <c r="AL708" s="142"/>
    </row>
    <row r="709" hidden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2"/>
      <c r="O709" s="2"/>
      <c r="S709" s="3"/>
      <c r="V709" s="4"/>
      <c r="W709" s="5"/>
      <c r="AD709" s="140"/>
      <c r="AE709" s="152"/>
      <c r="AF709" s="153"/>
      <c r="AG709" s="140"/>
      <c r="AH709" s="140"/>
      <c r="AI709" s="142"/>
      <c r="AJ709" s="142"/>
      <c r="AK709" s="142"/>
      <c r="AL709" s="142"/>
    </row>
    <row r="710" hidden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2"/>
      <c r="O710" s="2"/>
      <c r="S710" s="3"/>
      <c r="V710" s="4"/>
      <c r="W710" s="5"/>
      <c r="AD710" s="140"/>
      <c r="AE710" s="152"/>
      <c r="AF710" s="153"/>
      <c r="AG710" s="140"/>
      <c r="AH710" s="140"/>
      <c r="AI710" s="142"/>
      <c r="AJ710" s="142"/>
      <c r="AK710" s="142"/>
      <c r="AL710" s="142"/>
    </row>
    <row r="711" hidden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2"/>
      <c r="O711" s="2"/>
      <c r="S711" s="3"/>
      <c r="V711" s="4"/>
      <c r="W711" s="5"/>
      <c r="AD711" s="140"/>
      <c r="AE711" s="152"/>
      <c r="AF711" s="153"/>
      <c r="AG711" s="140"/>
      <c r="AH711" s="140"/>
      <c r="AI711" s="142"/>
      <c r="AJ711" s="142"/>
      <c r="AK711" s="142"/>
      <c r="AL711" s="142"/>
    </row>
    <row r="712" hidden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2"/>
      <c r="O712" s="2"/>
      <c r="S712" s="3"/>
      <c r="V712" s="4"/>
      <c r="W712" s="5"/>
      <c r="AD712" s="140"/>
      <c r="AE712" s="152"/>
      <c r="AF712" s="153"/>
      <c r="AG712" s="140"/>
      <c r="AH712" s="140"/>
      <c r="AI712" s="142"/>
      <c r="AJ712" s="142"/>
      <c r="AK712" s="142"/>
      <c r="AL712" s="142"/>
    </row>
    <row r="713" hidden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2"/>
      <c r="O713" s="2"/>
      <c r="S713" s="3"/>
      <c r="V713" s="4"/>
      <c r="W713" s="5"/>
      <c r="AD713" s="140"/>
      <c r="AE713" s="152"/>
      <c r="AF713" s="153"/>
      <c r="AG713" s="140"/>
      <c r="AH713" s="140"/>
      <c r="AI713" s="142"/>
      <c r="AJ713" s="142"/>
      <c r="AK713" s="142"/>
      <c r="AL713" s="142"/>
    </row>
    <row r="714" hidden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2"/>
      <c r="O714" s="2"/>
      <c r="S714" s="3"/>
      <c r="V714" s="4"/>
      <c r="W714" s="5"/>
      <c r="AD714" s="140"/>
      <c r="AE714" s="152"/>
      <c r="AF714" s="153"/>
      <c r="AG714" s="140"/>
      <c r="AH714" s="140"/>
      <c r="AI714" s="142"/>
      <c r="AJ714" s="142"/>
      <c r="AK714" s="142"/>
      <c r="AL714" s="142"/>
    </row>
    <row r="715" hidden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2"/>
      <c r="O715" s="2"/>
      <c r="S715" s="3"/>
      <c r="V715" s="4"/>
      <c r="W715" s="5"/>
      <c r="AD715" s="140"/>
      <c r="AE715" s="152"/>
      <c r="AF715" s="153"/>
      <c r="AG715" s="140"/>
      <c r="AH715" s="140"/>
      <c r="AI715" s="142"/>
      <c r="AJ715" s="142"/>
      <c r="AK715" s="142"/>
      <c r="AL715" s="142"/>
    </row>
    <row r="716" hidden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2"/>
      <c r="O716" s="2"/>
      <c r="S716" s="3"/>
      <c r="V716" s="4"/>
      <c r="W716" s="5"/>
      <c r="AD716" s="140"/>
      <c r="AE716" s="152"/>
      <c r="AF716" s="153"/>
      <c r="AG716" s="140"/>
      <c r="AH716" s="140"/>
      <c r="AI716" s="142"/>
      <c r="AJ716" s="142"/>
      <c r="AK716" s="142"/>
      <c r="AL716" s="142"/>
    </row>
    <row r="717" hidden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2"/>
      <c r="O717" s="2"/>
      <c r="S717" s="3"/>
      <c r="V717" s="4"/>
      <c r="W717" s="5"/>
      <c r="AD717" s="140"/>
      <c r="AE717" s="152"/>
      <c r="AF717" s="153"/>
      <c r="AG717" s="140"/>
      <c r="AH717" s="140"/>
      <c r="AI717" s="142"/>
      <c r="AJ717" s="142"/>
      <c r="AK717" s="142"/>
      <c r="AL717" s="142"/>
    </row>
    <row r="718" hidden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2"/>
      <c r="O718" s="2"/>
      <c r="S718" s="3"/>
      <c r="V718" s="4"/>
      <c r="W718" s="5"/>
      <c r="AD718" s="140"/>
      <c r="AE718" s="152"/>
      <c r="AF718" s="153"/>
      <c r="AG718" s="140"/>
      <c r="AH718" s="140"/>
      <c r="AI718" s="142"/>
      <c r="AJ718" s="142"/>
      <c r="AK718" s="142"/>
      <c r="AL718" s="142"/>
    </row>
    <row r="719" hidden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2"/>
      <c r="O719" s="2"/>
      <c r="S719" s="3"/>
      <c r="V719" s="4"/>
      <c r="W719" s="5"/>
      <c r="AD719" s="140"/>
      <c r="AE719" s="152"/>
      <c r="AF719" s="153"/>
      <c r="AG719" s="140"/>
      <c r="AH719" s="140"/>
      <c r="AI719" s="142"/>
      <c r="AJ719" s="142"/>
      <c r="AK719" s="142"/>
      <c r="AL719" s="142"/>
    </row>
    <row r="720" hidden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2"/>
      <c r="O720" s="2"/>
      <c r="S720" s="3"/>
      <c r="V720" s="4"/>
      <c r="W720" s="5"/>
      <c r="AD720" s="140"/>
      <c r="AE720" s="152"/>
      <c r="AF720" s="153"/>
      <c r="AG720" s="140"/>
      <c r="AH720" s="140"/>
      <c r="AI720" s="142"/>
      <c r="AJ720" s="142"/>
      <c r="AK720" s="142"/>
      <c r="AL720" s="142"/>
    </row>
    <row r="721" hidden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2"/>
      <c r="O721" s="2"/>
      <c r="S721" s="3"/>
      <c r="V721" s="4"/>
      <c r="W721" s="5"/>
      <c r="AD721" s="140"/>
      <c r="AE721" s="152"/>
      <c r="AF721" s="153"/>
      <c r="AG721" s="140"/>
      <c r="AH721" s="140"/>
      <c r="AI721" s="142"/>
      <c r="AJ721" s="142"/>
      <c r="AK721" s="142"/>
      <c r="AL721" s="142"/>
    </row>
    <row r="722" hidden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2"/>
      <c r="O722" s="2"/>
      <c r="S722" s="3"/>
      <c r="V722" s="4"/>
      <c r="W722" s="5"/>
      <c r="AD722" s="140"/>
      <c r="AE722" s="152"/>
      <c r="AF722" s="153"/>
      <c r="AG722" s="140"/>
      <c r="AH722" s="140"/>
      <c r="AI722" s="142"/>
      <c r="AJ722" s="142"/>
      <c r="AK722" s="142"/>
      <c r="AL722" s="142"/>
    </row>
    <row r="723" hidden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2"/>
      <c r="O723" s="2"/>
      <c r="S723" s="3"/>
      <c r="V723" s="4"/>
      <c r="W723" s="5"/>
      <c r="AD723" s="140"/>
      <c r="AE723" s="152"/>
      <c r="AF723" s="153"/>
      <c r="AG723" s="140"/>
      <c r="AH723" s="140"/>
      <c r="AI723" s="142"/>
      <c r="AJ723" s="142"/>
      <c r="AK723" s="142"/>
      <c r="AL723" s="142"/>
    </row>
    <row r="724" hidden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2"/>
      <c r="O724" s="2"/>
      <c r="S724" s="3"/>
      <c r="V724" s="4"/>
      <c r="W724" s="5"/>
      <c r="AD724" s="140"/>
      <c r="AE724" s="152"/>
      <c r="AF724" s="153"/>
      <c r="AG724" s="140"/>
      <c r="AH724" s="140"/>
      <c r="AI724" s="142"/>
      <c r="AJ724" s="142"/>
      <c r="AK724" s="142"/>
      <c r="AL724" s="142"/>
    </row>
    <row r="725" hidden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2"/>
      <c r="O725" s="2"/>
      <c r="S725" s="3"/>
      <c r="V725" s="4"/>
      <c r="W725" s="5"/>
      <c r="AD725" s="140"/>
      <c r="AE725" s="152"/>
      <c r="AF725" s="153"/>
      <c r="AG725" s="140"/>
      <c r="AH725" s="140"/>
      <c r="AI725" s="142"/>
      <c r="AJ725" s="142"/>
      <c r="AK725" s="142"/>
      <c r="AL725" s="142"/>
    </row>
    <row r="726" hidden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2"/>
      <c r="O726" s="2"/>
      <c r="S726" s="3"/>
      <c r="V726" s="4"/>
      <c r="W726" s="5"/>
      <c r="AD726" s="140"/>
      <c r="AE726" s="152"/>
      <c r="AF726" s="153"/>
      <c r="AG726" s="140"/>
      <c r="AH726" s="140"/>
      <c r="AI726" s="142"/>
      <c r="AJ726" s="142"/>
      <c r="AK726" s="142"/>
      <c r="AL726" s="142"/>
    </row>
    <row r="727" hidden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2"/>
      <c r="O727" s="2"/>
      <c r="S727" s="3"/>
      <c r="V727" s="4"/>
      <c r="W727" s="5"/>
      <c r="AD727" s="140"/>
      <c r="AE727" s="152"/>
      <c r="AF727" s="153"/>
      <c r="AG727" s="140"/>
      <c r="AH727" s="140"/>
      <c r="AI727" s="142"/>
      <c r="AJ727" s="142"/>
      <c r="AK727" s="142"/>
      <c r="AL727" s="142"/>
    </row>
    <row r="728" hidden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2"/>
      <c r="O728" s="2"/>
      <c r="S728" s="3"/>
      <c r="V728" s="4"/>
      <c r="W728" s="5"/>
      <c r="AD728" s="140"/>
      <c r="AE728" s="152"/>
      <c r="AF728" s="153"/>
      <c r="AG728" s="140"/>
      <c r="AH728" s="140"/>
      <c r="AI728" s="142"/>
      <c r="AJ728" s="142"/>
      <c r="AK728" s="142"/>
      <c r="AL728" s="142"/>
    </row>
    <row r="729" hidden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2"/>
      <c r="O729" s="2"/>
      <c r="S729" s="3"/>
      <c r="V729" s="4"/>
      <c r="W729" s="5"/>
      <c r="AD729" s="140"/>
      <c r="AE729" s="152"/>
      <c r="AF729" s="153"/>
      <c r="AG729" s="140"/>
      <c r="AH729" s="140"/>
      <c r="AI729" s="142"/>
      <c r="AJ729" s="142"/>
      <c r="AK729" s="142"/>
      <c r="AL729" s="142"/>
    </row>
    <row r="730" hidden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2"/>
      <c r="O730" s="2"/>
      <c r="S730" s="3"/>
      <c r="V730" s="4"/>
      <c r="W730" s="5"/>
      <c r="AD730" s="140"/>
      <c r="AE730" s="152"/>
      <c r="AF730" s="153"/>
      <c r="AG730" s="140"/>
      <c r="AH730" s="140"/>
      <c r="AI730" s="142"/>
      <c r="AJ730" s="142"/>
      <c r="AK730" s="142"/>
      <c r="AL730" s="142"/>
    </row>
    <row r="731" hidden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2"/>
      <c r="O731" s="2"/>
      <c r="S731" s="3"/>
      <c r="V731" s="4"/>
      <c r="W731" s="5"/>
      <c r="AD731" s="140"/>
      <c r="AE731" s="152"/>
      <c r="AF731" s="153"/>
      <c r="AG731" s="140"/>
      <c r="AH731" s="140"/>
      <c r="AI731" s="142"/>
      <c r="AJ731" s="142"/>
      <c r="AK731" s="142"/>
      <c r="AL731" s="142"/>
    </row>
    <row r="732" hidden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2"/>
      <c r="O732" s="2"/>
      <c r="S732" s="3"/>
      <c r="V732" s="4"/>
      <c r="W732" s="5"/>
      <c r="AD732" s="140"/>
      <c r="AE732" s="152"/>
      <c r="AF732" s="153"/>
      <c r="AG732" s="140"/>
      <c r="AH732" s="140"/>
      <c r="AI732" s="142"/>
      <c r="AJ732" s="142"/>
      <c r="AK732" s="142"/>
      <c r="AL732" s="142"/>
    </row>
    <row r="733" hidden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2"/>
      <c r="O733" s="2"/>
      <c r="S733" s="3"/>
      <c r="V733" s="4"/>
      <c r="W733" s="5"/>
      <c r="AD733" s="140"/>
      <c r="AE733" s="152"/>
      <c r="AF733" s="153"/>
      <c r="AG733" s="140"/>
      <c r="AH733" s="140"/>
      <c r="AI733" s="142"/>
      <c r="AJ733" s="142"/>
      <c r="AK733" s="142"/>
      <c r="AL733" s="142"/>
    </row>
    <row r="734" hidden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2"/>
      <c r="O734" s="2"/>
      <c r="S734" s="3"/>
      <c r="V734" s="4"/>
      <c r="W734" s="5"/>
      <c r="AD734" s="140"/>
      <c r="AE734" s="152"/>
      <c r="AF734" s="153"/>
      <c r="AG734" s="140"/>
      <c r="AH734" s="140"/>
      <c r="AI734" s="142"/>
      <c r="AJ734" s="142"/>
      <c r="AK734" s="142"/>
      <c r="AL734" s="142"/>
    </row>
    <row r="735" hidden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2"/>
      <c r="O735" s="2"/>
      <c r="S735" s="3"/>
      <c r="V735" s="4"/>
      <c r="W735" s="5"/>
      <c r="AD735" s="140"/>
      <c r="AE735" s="152"/>
      <c r="AF735" s="153"/>
      <c r="AG735" s="140"/>
      <c r="AH735" s="140"/>
      <c r="AI735" s="142"/>
      <c r="AJ735" s="142"/>
      <c r="AK735" s="142"/>
      <c r="AL735" s="142"/>
    </row>
    <row r="736" hidden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2"/>
      <c r="O736" s="2"/>
      <c r="S736" s="3"/>
      <c r="V736" s="4"/>
      <c r="W736" s="5"/>
      <c r="AD736" s="140"/>
      <c r="AE736" s="152"/>
      <c r="AF736" s="153"/>
      <c r="AG736" s="140"/>
      <c r="AH736" s="140"/>
      <c r="AI736" s="142"/>
      <c r="AJ736" s="142"/>
      <c r="AK736" s="142"/>
      <c r="AL736" s="142"/>
    </row>
    <row r="737" hidden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2"/>
      <c r="O737" s="2"/>
      <c r="S737" s="3"/>
      <c r="V737" s="4"/>
      <c r="W737" s="5"/>
      <c r="AD737" s="140"/>
      <c r="AE737" s="152"/>
      <c r="AF737" s="153"/>
      <c r="AG737" s="140"/>
      <c r="AH737" s="140"/>
      <c r="AI737" s="142"/>
      <c r="AJ737" s="142"/>
      <c r="AK737" s="142"/>
      <c r="AL737" s="142"/>
    </row>
    <row r="738" hidden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2"/>
      <c r="O738" s="2"/>
      <c r="S738" s="3"/>
      <c r="V738" s="4"/>
      <c r="W738" s="5"/>
      <c r="AD738" s="140"/>
      <c r="AE738" s="152"/>
      <c r="AF738" s="153"/>
      <c r="AG738" s="140"/>
      <c r="AH738" s="140"/>
      <c r="AI738" s="142"/>
      <c r="AJ738" s="142"/>
      <c r="AK738" s="142"/>
      <c r="AL738" s="142"/>
    </row>
    <row r="739" hidden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2"/>
      <c r="O739" s="2"/>
      <c r="S739" s="3"/>
      <c r="V739" s="4"/>
      <c r="W739" s="5"/>
      <c r="AD739" s="140"/>
      <c r="AE739" s="152"/>
      <c r="AF739" s="153"/>
      <c r="AG739" s="140"/>
      <c r="AH739" s="140"/>
      <c r="AI739" s="142"/>
      <c r="AJ739" s="142"/>
      <c r="AK739" s="142"/>
      <c r="AL739" s="142"/>
    </row>
    <row r="740" hidden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2"/>
      <c r="O740" s="2"/>
      <c r="S740" s="3"/>
      <c r="V740" s="4"/>
      <c r="W740" s="5"/>
      <c r="AD740" s="140"/>
      <c r="AE740" s="152"/>
      <c r="AF740" s="153"/>
      <c r="AG740" s="140"/>
      <c r="AH740" s="140"/>
      <c r="AI740" s="142"/>
      <c r="AJ740" s="142"/>
      <c r="AK740" s="142"/>
      <c r="AL740" s="142"/>
    </row>
    <row r="741" hidden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2"/>
      <c r="O741" s="2"/>
      <c r="S741" s="3"/>
      <c r="V741" s="4"/>
      <c r="W741" s="5"/>
      <c r="AD741" s="140"/>
      <c r="AE741" s="152"/>
      <c r="AF741" s="153"/>
      <c r="AG741" s="140"/>
      <c r="AH741" s="140"/>
      <c r="AI741" s="142"/>
      <c r="AJ741" s="142"/>
      <c r="AK741" s="142"/>
      <c r="AL741" s="142"/>
    </row>
    <row r="742" hidden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2"/>
      <c r="O742" s="2"/>
      <c r="S742" s="3"/>
      <c r="V742" s="4"/>
      <c r="W742" s="5"/>
      <c r="AD742" s="140"/>
      <c r="AE742" s="152"/>
      <c r="AF742" s="153"/>
      <c r="AG742" s="140"/>
      <c r="AH742" s="140"/>
      <c r="AI742" s="142"/>
      <c r="AJ742" s="142"/>
      <c r="AK742" s="142"/>
      <c r="AL742" s="142"/>
    </row>
    <row r="743" hidden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2"/>
      <c r="O743" s="2"/>
      <c r="S743" s="3"/>
      <c r="V743" s="4"/>
      <c r="W743" s="5"/>
      <c r="AD743" s="140"/>
      <c r="AE743" s="152"/>
      <c r="AF743" s="153"/>
      <c r="AG743" s="140"/>
      <c r="AH743" s="140"/>
      <c r="AI743" s="142"/>
      <c r="AJ743" s="142"/>
      <c r="AK743" s="142"/>
      <c r="AL743" s="142"/>
    </row>
    <row r="744" hidden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2"/>
      <c r="O744" s="2"/>
      <c r="S744" s="3"/>
      <c r="V744" s="4"/>
      <c r="W744" s="5"/>
      <c r="AD744" s="140"/>
      <c r="AE744" s="152"/>
      <c r="AF744" s="153"/>
      <c r="AG744" s="140"/>
      <c r="AH744" s="140"/>
      <c r="AI744" s="142"/>
      <c r="AJ744" s="142"/>
      <c r="AK744" s="142"/>
      <c r="AL744" s="142"/>
    </row>
    <row r="745" hidden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2"/>
      <c r="O745" s="2"/>
      <c r="S745" s="3"/>
      <c r="V745" s="4"/>
      <c r="W745" s="5"/>
      <c r="AD745" s="140"/>
      <c r="AE745" s="152"/>
      <c r="AF745" s="153"/>
      <c r="AG745" s="140"/>
      <c r="AH745" s="140"/>
      <c r="AI745" s="142"/>
      <c r="AJ745" s="142"/>
      <c r="AK745" s="142"/>
      <c r="AL745" s="142"/>
    </row>
    <row r="746" hidden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2"/>
      <c r="O746" s="2"/>
      <c r="S746" s="3"/>
      <c r="V746" s="4"/>
      <c r="W746" s="5"/>
      <c r="AD746" s="140"/>
      <c r="AE746" s="152"/>
      <c r="AF746" s="153"/>
      <c r="AG746" s="140"/>
      <c r="AH746" s="140"/>
      <c r="AI746" s="142"/>
      <c r="AJ746" s="142"/>
      <c r="AK746" s="142"/>
      <c r="AL746" s="142"/>
    </row>
    <row r="747" hidden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2"/>
      <c r="O747" s="2"/>
      <c r="S747" s="3"/>
      <c r="V747" s="4"/>
      <c r="W747" s="5"/>
      <c r="AD747" s="140"/>
      <c r="AE747" s="152"/>
      <c r="AF747" s="153"/>
      <c r="AG747" s="140"/>
      <c r="AH747" s="140"/>
      <c r="AI747" s="142"/>
      <c r="AJ747" s="142"/>
      <c r="AK747" s="142"/>
      <c r="AL747" s="142"/>
    </row>
    <row r="748" hidden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2"/>
      <c r="O748" s="2"/>
      <c r="S748" s="3"/>
      <c r="V748" s="4"/>
      <c r="W748" s="5"/>
      <c r="AD748" s="140"/>
      <c r="AE748" s="152"/>
      <c r="AF748" s="153"/>
      <c r="AG748" s="140"/>
      <c r="AH748" s="140"/>
      <c r="AI748" s="142"/>
      <c r="AJ748" s="142"/>
      <c r="AK748" s="142"/>
      <c r="AL748" s="142"/>
    </row>
    <row r="749" hidden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2"/>
      <c r="O749" s="2"/>
      <c r="S749" s="3"/>
      <c r="V749" s="4"/>
      <c r="W749" s="5"/>
      <c r="AD749" s="140"/>
      <c r="AE749" s="152"/>
      <c r="AF749" s="153"/>
      <c r="AG749" s="140"/>
      <c r="AH749" s="140"/>
      <c r="AI749" s="142"/>
      <c r="AJ749" s="142"/>
      <c r="AK749" s="142"/>
      <c r="AL749" s="142"/>
    </row>
    <row r="750" hidden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2"/>
      <c r="O750" s="2"/>
      <c r="S750" s="3"/>
      <c r="V750" s="4"/>
      <c r="W750" s="5"/>
      <c r="AD750" s="140"/>
      <c r="AE750" s="152"/>
      <c r="AF750" s="153"/>
      <c r="AG750" s="140"/>
      <c r="AH750" s="140"/>
      <c r="AI750" s="142"/>
      <c r="AJ750" s="142"/>
      <c r="AK750" s="142"/>
      <c r="AL750" s="142"/>
    </row>
    <row r="751" hidden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2"/>
      <c r="O751" s="2"/>
      <c r="S751" s="3"/>
      <c r="V751" s="4"/>
      <c r="W751" s="5"/>
      <c r="AD751" s="140"/>
      <c r="AE751" s="152"/>
      <c r="AF751" s="153"/>
      <c r="AG751" s="140"/>
      <c r="AH751" s="140"/>
      <c r="AI751" s="142"/>
      <c r="AJ751" s="142"/>
      <c r="AK751" s="142"/>
      <c r="AL751" s="142"/>
    </row>
    <row r="752" hidden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2"/>
      <c r="O752" s="2"/>
      <c r="S752" s="3"/>
      <c r="V752" s="4"/>
      <c r="W752" s="5"/>
      <c r="AD752" s="140"/>
      <c r="AE752" s="152"/>
      <c r="AF752" s="153"/>
      <c r="AG752" s="140"/>
      <c r="AH752" s="140"/>
      <c r="AI752" s="142"/>
      <c r="AJ752" s="142"/>
      <c r="AK752" s="142"/>
      <c r="AL752" s="142"/>
    </row>
    <row r="753" hidden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2"/>
      <c r="O753" s="2"/>
      <c r="S753" s="3"/>
      <c r="V753" s="4"/>
      <c r="W753" s="5"/>
      <c r="AD753" s="140"/>
      <c r="AE753" s="152"/>
      <c r="AF753" s="153"/>
      <c r="AG753" s="140"/>
      <c r="AH753" s="140"/>
      <c r="AI753" s="142"/>
      <c r="AJ753" s="142"/>
      <c r="AK753" s="142"/>
      <c r="AL753" s="142"/>
    </row>
    <row r="754" hidden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2"/>
      <c r="O754" s="2"/>
      <c r="S754" s="3"/>
      <c r="V754" s="4"/>
      <c r="W754" s="5"/>
      <c r="AD754" s="140"/>
      <c r="AE754" s="152"/>
      <c r="AF754" s="153"/>
      <c r="AG754" s="140"/>
      <c r="AH754" s="140"/>
      <c r="AI754" s="142"/>
      <c r="AJ754" s="142"/>
      <c r="AK754" s="142"/>
      <c r="AL754" s="142"/>
    </row>
    <row r="755" hidden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2"/>
      <c r="O755" s="2"/>
      <c r="S755" s="3"/>
      <c r="V755" s="4"/>
      <c r="W755" s="5"/>
      <c r="AD755" s="140"/>
      <c r="AE755" s="152"/>
      <c r="AF755" s="153"/>
      <c r="AG755" s="140"/>
      <c r="AH755" s="140"/>
      <c r="AI755" s="142"/>
      <c r="AJ755" s="142"/>
      <c r="AK755" s="142"/>
      <c r="AL755" s="142"/>
    </row>
    <row r="756" hidden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2"/>
      <c r="O756" s="2"/>
      <c r="S756" s="3"/>
      <c r="V756" s="4"/>
      <c r="W756" s="5"/>
      <c r="AD756" s="140"/>
      <c r="AE756" s="152"/>
      <c r="AF756" s="153"/>
      <c r="AG756" s="140"/>
      <c r="AH756" s="140"/>
      <c r="AI756" s="142"/>
      <c r="AJ756" s="142"/>
      <c r="AK756" s="142"/>
      <c r="AL756" s="142"/>
    </row>
    <row r="757" hidden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2"/>
      <c r="O757" s="2"/>
      <c r="S757" s="3"/>
      <c r="V757" s="4"/>
      <c r="W757" s="5"/>
      <c r="AD757" s="140"/>
      <c r="AE757" s="152"/>
      <c r="AF757" s="153"/>
      <c r="AG757" s="140"/>
      <c r="AH757" s="140"/>
      <c r="AI757" s="142"/>
      <c r="AJ757" s="142"/>
      <c r="AK757" s="142"/>
      <c r="AL757" s="142"/>
    </row>
    <row r="758" hidden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2"/>
      <c r="O758" s="2"/>
      <c r="S758" s="3"/>
      <c r="V758" s="4"/>
      <c r="W758" s="5"/>
      <c r="AD758" s="140"/>
      <c r="AE758" s="152"/>
      <c r="AF758" s="153"/>
      <c r="AG758" s="140"/>
      <c r="AH758" s="140"/>
      <c r="AI758" s="142"/>
      <c r="AJ758" s="142"/>
      <c r="AK758" s="142"/>
      <c r="AL758" s="142"/>
    </row>
    <row r="759" hidden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2"/>
      <c r="O759" s="2"/>
      <c r="S759" s="3"/>
      <c r="V759" s="4"/>
      <c r="W759" s="5"/>
      <c r="AD759" s="140"/>
      <c r="AE759" s="152"/>
      <c r="AF759" s="153"/>
      <c r="AG759" s="140"/>
      <c r="AH759" s="140"/>
      <c r="AI759" s="142"/>
      <c r="AJ759" s="142"/>
      <c r="AK759" s="142"/>
      <c r="AL759" s="142"/>
    </row>
    <row r="760" hidden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2"/>
      <c r="O760" s="2"/>
      <c r="S760" s="3"/>
      <c r="V760" s="4"/>
      <c r="W760" s="5"/>
      <c r="AD760" s="140"/>
      <c r="AE760" s="152"/>
      <c r="AF760" s="153"/>
      <c r="AG760" s="140"/>
      <c r="AH760" s="140"/>
      <c r="AI760" s="142"/>
      <c r="AJ760" s="142"/>
      <c r="AK760" s="142"/>
      <c r="AL760" s="142"/>
    </row>
    <row r="761" hidden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2"/>
      <c r="O761" s="2"/>
      <c r="S761" s="3"/>
      <c r="V761" s="4"/>
      <c r="W761" s="5"/>
      <c r="AD761" s="140"/>
      <c r="AE761" s="152"/>
      <c r="AF761" s="153"/>
      <c r="AG761" s="140"/>
      <c r="AH761" s="140"/>
      <c r="AI761" s="142"/>
      <c r="AJ761" s="142"/>
      <c r="AK761" s="142"/>
      <c r="AL761" s="142"/>
    </row>
    <row r="762" hidden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2"/>
      <c r="O762" s="2"/>
      <c r="S762" s="3"/>
      <c r="V762" s="4"/>
      <c r="W762" s="5"/>
      <c r="AD762" s="140"/>
      <c r="AE762" s="152"/>
      <c r="AF762" s="153"/>
      <c r="AG762" s="140"/>
      <c r="AH762" s="140"/>
      <c r="AI762" s="142"/>
      <c r="AJ762" s="142"/>
      <c r="AK762" s="142"/>
      <c r="AL762" s="142"/>
    </row>
    <row r="763" hidden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2"/>
      <c r="O763" s="2"/>
      <c r="S763" s="3"/>
      <c r="V763" s="4"/>
      <c r="W763" s="5"/>
      <c r="AD763" s="140"/>
      <c r="AE763" s="152"/>
      <c r="AF763" s="153"/>
      <c r="AG763" s="140"/>
      <c r="AH763" s="140"/>
      <c r="AI763" s="142"/>
      <c r="AJ763" s="142"/>
      <c r="AK763" s="142"/>
      <c r="AL763" s="142"/>
    </row>
    <row r="764" hidden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2"/>
      <c r="O764" s="2"/>
      <c r="S764" s="3"/>
      <c r="V764" s="4"/>
      <c r="W764" s="5"/>
      <c r="AD764" s="140"/>
      <c r="AE764" s="152"/>
      <c r="AF764" s="153"/>
      <c r="AG764" s="140"/>
      <c r="AH764" s="140"/>
      <c r="AI764" s="142"/>
      <c r="AJ764" s="142"/>
      <c r="AK764" s="142"/>
      <c r="AL764" s="142"/>
    </row>
    <row r="765" hidden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2"/>
      <c r="O765" s="2"/>
      <c r="S765" s="3"/>
      <c r="V765" s="4"/>
      <c r="W765" s="5"/>
      <c r="AD765" s="140"/>
      <c r="AE765" s="152"/>
      <c r="AF765" s="153"/>
      <c r="AG765" s="140"/>
      <c r="AH765" s="140"/>
      <c r="AI765" s="142"/>
      <c r="AJ765" s="142"/>
      <c r="AK765" s="142"/>
      <c r="AL765" s="142"/>
    </row>
    <row r="766" hidden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2"/>
      <c r="O766" s="2"/>
      <c r="S766" s="3"/>
      <c r="V766" s="4"/>
      <c r="W766" s="5"/>
      <c r="AD766" s="140"/>
      <c r="AE766" s="152"/>
      <c r="AF766" s="153"/>
      <c r="AG766" s="140"/>
      <c r="AH766" s="140"/>
      <c r="AI766" s="142"/>
      <c r="AJ766" s="142"/>
      <c r="AK766" s="142"/>
      <c r="AL766" s="142"/>
    </row>
    <row r="767" hidden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2"/>
      <c r="O767" s="2"/>
      <c r="S767" s="3"/>
      <c r="V767" s="4"/>
      <c r="W767" s="5"/>
      <c r="AD767" s="140"/>
      <c r="AE767" s="152"/>
      <c r="AF767" s="153"/>
      <c r="AG767" s="140"/>
      <c r="AH767" s="140"/>
      <c r="AI767" s="142"/>
      <c r="AJ767" s="142"/>
      <c r="AK767" s="142"/>
      <c r="AL767" s="142"/>
    </row>
    <row r="768" hidden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2"/>
      <c r="O768" s="2"/>
      <c r="S768" s="3"/>
      <c r="V768" s="4"/>
      <c r="W768" s="5"/>
      <c r="AD768" s="140"/>
      <c r="AE768" s="152"/>
      <c r="AF768" s="153"/>
      <c r="AG768" s="140"/>
      <c r="AH768" s="140"/>
      <c r="AI768" s="142"/>
      <c r="AJ768" s="142"/>
      <c r="AK768" s="142"/>
      <c r="AL768" s="142"/>
    </row>
    <row r="769" hidden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2"/>
      <c r="O769" s="2"/>
      <c r="S769" s="3"/>
      <c r="V769" s="4"/>
      <c r="W769" s="5"/>
      <c r="AD769" s="140"/>
      <c r="AE769" s="152"/>
      <c r="AF769" s="153"/>
      <c r="AG769" s="140"/>
      <c r="AH769" s="140"/>
      <c r="AI769" s="142"/>
      <c r="AJ769" s="142"/>
      <c r="AK769" s="142"/>
      <c r="AL769" s="142"/>
    </row>
    <row r="770" hidden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2"/>
      <c r="O770" s="2"/>
      <c r="S770" s="3"/>
      <c r="V770" s="4"/>
      <c r="W770" s="5"/>
      <c r="AD770" s="140"/>
      <c r="AE770" s="152"/>
      <c r="AF770" s="153"/>
      <c r="AG770" s="140"/>
      <c r="AH770" s="140"/>
      <c r="AI770" s="142"/>
      <c r="AJ770" s="142"/>
      <c r="AK770" s="142"/>
      <c r="AL770" s="142"/>
    </row>
    <row r="771" hidden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2"/>
      <c r="O771" s="2"/>
      <c r="S771" s="3"/>
      <c r="V771" s="4"/>
      <c r="W771" s="5"/>
      <c r="AD771" s="140"/>
      <c r="AE771" s="152"/>
      <c r="AF771" s="153"/>
      <c r="AG771" s="140"/>
      <c r="AH771" s="140"/>
      <c r="AI771" s="142"/>
      <c r="AJ771" s="142"/>
      <c r="AK771" s="142"/>
      <c r="AL771" s="142"/>
    </row>
    <row r="772" hidden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2"/>
      <c r="O772" s="2"/>
      <c r="S772" s="3"/>
      <c r="V772" s="4"/>
      <c r="W772" s="5"/>
      <c r="AD772" s="140"/>
      <c r="AE772" s="152"/>
      <c r="AF772" s="153"/>
      <c r="AG772" s="140"/>
      <c r="AH772" s="140"/>
      <c r="AI772" s="142"/>
      <c r="AJ772" s="142"/>
      <c r="AK772" s="142"/>
      <c r="AL772" s="142"/>
    </row>
    <row r="773" hidden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2"/>
      <c r="O773" s="2"/>
      <c r="S773" s="3"/>
      <c r="V773" s="4"/>
      <c r="W773" s="5"/>
      <c r="AD773" s="140"/>
      <c r="AE773" s="152"/>
      <c r="AF773" s="153"/>
      <c r="AG773" s="140"/>
      <c r="AH773" s="140"/>
      <c r="AI773" s="142"/>
      <c r="AJ773" s="142"/>
      <c r="AK773" s="142"/>
      <c r="AL773" s="142"/>
    </row>
    <row r="774" hidden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2"/>
      <c r="O774" s="2"/>
      <c r="S774" s="3"/>
      <c r="V774" s="4"/>
      <c r="W774" s="5"/>
      <c r="AD774" s="140"/>
      <c r="AE774" s="152"/>
      <c r="AF774" s="153"/>
      <c r="AG774" s="140"/>
      <c r="AH774" s="140"/>
      <c r="AI774" s="142"/>
      <c r="AJ774" s="142"/>
      <c r="AK774" s="142"/>
      <c r="AL774" s="142"/>
    </row>
    <row r="775" hidden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2"/>
      <c r="O775" s="2"/>
      <c r="S775" s="3"/>
      <c r="V775" s="4"/>
      <c r="W775" s="5"/>
      <c r="AD775" s="140"/>
      <c r="AE775" s="152"/>
      <c r="AF775" s="153"/>
      <c r="AG775" s="140"/>
      <c r="AH775" s="140"/>
      <c r="AI775" s="142"/>
      <c r="AJ775" s="142"/>
      <c r="AK775" s="142"/>
      <c r="AL775" s="142"/>
    </row>
    <row r="776" hidden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2"/>
      <c r="O776" s="2"/>
      <c r="S776" s="3"/>
      <c r="V776" s="4"/>
      <c r="W776" s="5"/>
      <c r="AD776" s="140"/>
      <c r="AE776" s="152"/>
      <c r="AF776" s="153"/>
      <c r="AG776" s="140"/>
      <c r="AH776" s="140"/>
      <c r="AI776" s="142"/>
      <c r="AJ776" s="142"/>
      <c r="AK776" s="142"/>
      <c r="AL776" s="142"/>
    </row>
    <row r="777" hidden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2"/>
      <c r="O777" s="2"/>
      <c r="S777" s="3"/>
      <c r="V777" s="4"/>
      <c r="W777" s="5"/>
      <c r="AD777" s="140"/>
      <c r="AE777" s="152"/>
      <c r="AF777" s="153"/>
      <c r="AG777" s="140"/>
      <c r="AH777" s="140"/>
      <c r="AI777" s="142"/>
      <c r="AJ777" s="142"/>
      <c r="AK777" s="142"/>
      <c r="AL777" s="142"/>
    </row>
    <row r="778" hidden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2"/>
      <c r="O778" s="2"/>
      <c r="S778" s="3"/>
      <c r="V778" s="4"/>
      <c r="W778" s="5"/>
      <c r="AD778" s="140"/>
      <c r="AE778" s="152"/>
      <c r="AF778" s="153"/>
      <c r="AG778" s="140"/>
      <c r="AH778" s="140"/>
      <c r="AI778" s="142"/>
      <c r="AJ778" s="142"/>
      <c r="AK778" s="142"/>
      <c r="AL778" s="142"/>
    </row>
    <row r="779" hidden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2"/>
      <c r="O779" s="2"/>
      <c r="S779" s="3"/>
      <c r="V779" s="4"/>
      <c r="W779" s="5"/>
      <c r="AD779" s="140"/>
      <c r="AE779" s="152"/>
      <c r="AF779" s="153"/>
      <c r="AG779" s="140"/>
      <c r="AH779" s="140"/>
      <c r="AI779" s="142"/>
      <c r="AJ779" s="142"/>
      <c r="AK779" s="142"/>
      <c r="AL779" s="142"/>
    </row>
    <row r="780" hidden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2"/>
      <c r="O780" s="2"/>
      <c r="S780" s="3"/>
      <c r="V780" s="4"/>
      <c r="W780" s="5"/>
      <c r="AD780" s="140"/>
      <c r="AE780" s="152"/>
      <c r="AF780" s="153"/>
      <c r="AG780" s="140"/>
      <c r="AH780" s="140"/>
      <c r="AI780" s="142"/>
      <c r="AJ780" s="142"/>
      <c r="AK780" s="142"/>
      <c r="AL780" s="142"/>
    </row>
    <row r="781" hidden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2"/>
      <c r="O781" s="2"/>
      <c r="S781" s="3"/>
      <c r="V781" s="4"/>
      <c r="W781" s="5"/>
      <c r="AD781" s="140"/>
      <c r="AE781" s="152"/>
      <c r="AF781" s="153"/>
      <c r="AG781" s="140"/>
      <c r="AH781" s="140"/>
      <c r="AI781" s="142"/>
      <c r="AJ781" s="142"/>
      <c r="AK781" s="142"/>
      <c r="AL781" s="142"/>
    </row>
    <row r="782" hidden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2"/>
      <c r="O782" s="2"/>
      <c r="S782" s="3"/>
      <c r="V782" s="4"/>
      <c r="W782" s="5"/>
      <c r="AD782" s="140"/>
      <c r="AE782" s="152"/>
      <c r="AF782" s="153"/>
      <c r="AG782" s="140"/>
      <c r="AH782" s="140"/>
      <c r="AI782" s="142"/>
      <c r="AJ782" s="142"/>
      <c r="AK782" s="142"/>
      <c r="AL782" s="142"/>
    </row>
    <row r="783" hidden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2"/>
      <c r="O783" s="2"/>
      <c r="S783" s="3"/>
      <c r="V783" s="4"/>
      <c r="W783" s="5"/>
      <c r="AD783" s="140"/>
      <c r="AE783" s="152"/>
      <c r="AF783" s="153"/>
      <c r="AG783" s="140"/>
      <c r="AH783" s="140"/>
      <c r="AI783" s="142"/>
      <c r="AJ783" s="142"/>
      <c r="AK783" s="142"/>
      <c r="AL783" s="142"/>
    </row>
    <row r="784" hidden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2"/>
      <c r="O784" s="2"/>
      <c r="S784" s="3"/>
      <c r="V784" s="4"/>
      <c r="W784" s="5"/>
      <c r="AD784" s="140"/>
      <c r="AE784" s="152"/>
      <c r="AF784" s="153"/>
      <c r="AG784" s="140"/>
      <c r="AH784" s="140"/>
      <c r="AI784" s="142"/>
      <c r="AJ784" s="142"/>
      <c r="AK784" s="142"/>
      <c r="AL784" s="142"/>
    </row>
    <row r="785" hidden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2"/>
      <c r="O785" s="2"/>
      <c r="S785" s="3"/>
      <c r="V785" s="4"/>
      <c r="W785" s="5"/>
      <c r="AD785" s="140"/>
      <c r="AE785" s="152"/>
      <c r="AF785" s="153"/>
      <c r="AG785" s="140"/>
      <c r="AH785" s="140"/>
      <c r="AI785" s="142"/>
      <c r="AJ785" s="142"/>
      <c r="AK785" s="142"/>
      <c r="AL785" s="142"/>
    </row>
    <row r="786" hidden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2"/>
      <c r="O786" s="2"/>
      <c r="S786" s="3"/>
      <c r="V786" s="4"/>
      <c r="W786" s="5"/>
      <c r="AD786" s="140"/>
      <c r="AE786" s="152"/>
      <c r="AF786" s="153"/>
      <c r="AG786" s="140"/>
      <c r="AH786" s="140"/>
      <c r="AI786" s="142"/>
      <c r="AJ786" s="142"/>
      <c r="AK786" s="142"/>
      <c r="AL786" s="142"/>
    </row>
    <row r="787" hidden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2"/>
      <c r="O787" s="2"/>
      <c r="S787" s="3"/>
      <c r="V787" s="4"/>
      <c r="W787" s="5"/>
      <c r="AD787" s="140"/>
      <c r="AE787" s="152"/>
      <c r="AF787" s="153"/>
      <c r="AG787" s="140"/>
      <c r="AH787" s="140"/>
      <c r="AI787" s="142"/>
      <c r="AJ787" s="142"/>
      <c r="AK787" s="142"/>
      <c r="AL787" s="142"/>
    </row>
    <row r="788" hidden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2"/>
      <c r="O788" s="2"/>
      <c r="S788" s="3"/>
      <c r="V788" s="4"/>
      <c r="W788" s="5"/>
      <c r="AD788" s="140"/>
      <c r="AE788" s="152"/>
      <c r="AF788" s="153"/>
      <c r="AG788" s="140"/>
      <c r="AH788" s="140"/>
      <c r="AI788" s="142"/>
      <c r="AJ788" s="142"/>
      <c r="AK788" s="142"/>
      <c r="AL788" s="142"/>
    </row>
    <row r="789" hidden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2"/>
      <c r="O789" s="2"/>
      <c r="S789" s="3"/>
      <c r="V789" s="4"/>
      <c r="W789" s="5"/>
      <c r="AD789" s="140"/>
      <c r="AE789" s="152"/>
      <c r="AF789" s="153"/>
      <c r="AG789" s="140"/>
      <c r="AH789" s="140"/>
      <c r="AI789" s="142"/>
      <c r="AJ789" s="142"/>
      <c r="AK789" s="142"/>
      <c r="AL789" s="142"/>
    </row>
    <row r="790" hidden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2"/>
      <c r="O790" s="2"/>
      <c r="S790" s="3"/>
      <c r="V790" s="4"/>
      <c r="W790" s="5"/>
      <c r="AD790" s="140"/>
      <c r="AE790" s="152"/>
      <c r="AF790" s="153"/>
      <c r="AG790" s="140"/>
      <c r="AH790" s="140"/>
      <c r="AI790" s="142"/>
      <c r="AJ790" s="142"/>
      <c r="AK790" s="142"/>
      <c r="AL790" s="142"/>
    </row>
    <row r="791" hidden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2"/>
      <c r="O791" s="2"/>
      <c r="S791" s="3"/>
      <c r="V791" s="4"/>
      <c r="W791" s="5"/>
      <c r="AD791" s="140"/>
      <c r="AE791" s="152"/>
      <c r="AF791" s="153"/>
      <c r="AG791" s="140"/>
      <c r="AH791" s="140"/>
      <c r="AI791" s="142"/>
      <c r="AJ791" s="142"/>
      <c r="AK791" s="142"/>
      <c r="AL791" s="142"/>
    </row>
    <row r="792" hidden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2"/>
      <c r="O792" s="2"/>
      <c r="S792" s="3"/>
      <c r="V792" s="4"/>
      <c r="W792" s="5"/>
      <c r="AD792" s="140"/>
      <c r="AE792" s="152"/>
      <c r="AF792" s="153"/>
      <c r="AG792" s="140"/>
      <c r="AH792" s="140"/>
      <c r="AI792" s="142"/>
      <c r="AJ792" s="142"/>
      <c r="AK792" s="142"/>
      <c r="AL792" s="142"/>
    </row>
    <row r="793" hidden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2"/>
      <c r="O793" s="2"/>
      <c r="S793" s="3"/>
      <c r="V793" s="4"/>
      <c r="W793" s="5"/>
      <c r="AD793" s="140"/>
      <c r="AE793" s="152"/>
      <c r="AF793" s="153"/>
      <c r="AG793" s="140"/>
      <c r="AH793" s="140"/>
      <c r="AI793" s="142"/>
      <c r="AJ793" s="142"/>
      <c r="AK793" s="142"/>
      <c r="AL793" s="142"/>
    </row>
    <row r="794" hidden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2"/>
      <c r="O794" s="2"/>
      <c r="S794" s="3"/>
      <c r="V794" s="4"/>
      <c r="W794" s="5"/>
      <c r="AD794" s="140"/>
      <c r="AE794" s="152"/>
      <c r="AF794" s="153"/>
      <c r="AG794" s="140"/>
      <c r="AH794" s="140"/>
      <c r="AI794" s="142"/>
      <c r="AJ794" s="142"/>
      <c r="AK794" s="142"/>
      <c r="AL794" s="142"/>
    </row>
    <row r="795" hidden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2"/>
      <c r="O795" s="2"/>
      <c r="S795" s="3"/>
      <c r="V795" s="4"/>
      <c r="W795" s="5"/>
      <c r="AD795" s="140"/>
      <c r="AE795" s="152"/>
      <c r="AF795" s="153"/>
      <c r="AG795" s="140"/>
      <c r="AH795" s="140"/>
      <c r="AI795" s="142"/>
      <c r="AJ795" s="142"/>
      <c r="AK795" s="142"/>
      <c r="AL795" s="142"/>
    </row>
    <row r="796" hidden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2"/>
      <c r="O796" s="2"/>
      <c r="S796" s="3"/>
      <c r="V796" s="4"/>
      <c r="W796" s="5"/>
      <c r="AD796" s="140"/>
      <c r="AE796" s="152"/>
      <c r="AF796" s="153"/>
      <c r="AG796" s="140"/>
      <c r="AH796" s="140"/>
      <c r="AI796" s="142"/>
      <c r="AJ796" s="142"/>
      <c r="AK796" s="142"/>
      <c r="AL796" s="142"/>
    </row>
    <row r="797" hidden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2"/>
      <c r="O797" s="2"/>
      <c r="S797" s="3"/>
      <c r="V797" s="4"/>
      <c r="W797" s="5"/>
      <c r="AD797" s="140"/>
      <c r="AE797" s="152"/>
      <c r="AF797" s="153"/>
      <c r="AG797" s="140"/>
      <c r="AH797" s="140"/>
      <c r="AI797" s="142"/>
      <c r="AJ797" s="142"/>
      <c r="AK797" s="142"/>
      <c r="AL797" s="142"/>
    </row>
    <row r="798" hidden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2"/>
      <c r="O798" s="2"/>
      <c r="S798" s="3"/>
      <c r="V798" s="4"/>
      <c r="W798" s="5"/>
      <c r="AD798" s="140"/>
      <c r="AE798" s="152"/>
      <c r="AF798" s="153"/>
      <c r="AG798" s="140"/>
      <c r="AH798" s="140"/>
      <c r="AI798" s="142"/>
      <c r="AJ798" s="142"/>
      <c r="AK798" s="142"/>
      <c r="AL798" s="142"/>
    </row>
    <row r="799" hidden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2"/>
      <c r="O799" s="2"/>
      <c r="S799" s="3"/>
      <c r="V799" s="4"/>
      <c r="W799" s="5"/>
      <c r="AD799" s="140"/>
      <c r="AE799" s="152"/>
      <c r="AF799" s="153"/>
      <c r="AG799" s="140"/>
      <c r="AH799" s="140"/>
      <c r="AI799" s="142"/>
      <c r="AJ799" s="142"/>
      <c r="AK799" s="142"/>
      <c r="AL799" s="142"/>
    </row>
    <row r="800" hidden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2"/>
      <c r="O800" s="2"/>
      <c r="S800" s="3"/>
      <c r="V800" s="4"/>
      <c r="W800" s="5"/>
      <c r="AD800" s="140"/>
      <c r="AE800" s="152"/>
      <c r="AF800" s="153"/>
      <c r="AG800" s="140"/>
      <c r="AH800" s="140"/>
      <c r="AI800" s="142"/>
      <c r="AJ800" s="142"/>
      <c r="AK800" s="142"/>
      <c r="AL800" s="142"/>
    </row>
    <row r="801" hidden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2"/>
      <c r="O801" s="2"/>
      <c r="S801" s="3"/>
      <c r="V801" s="4"/>
      <c r="W801" s="5"/>
      <c r="AD801" s="140"/>
      <c r="AE801" s="152"/>
      <c r="AF801" s="153"/>
      <c r="AG801" s="140"/>
      <c r="AH801" s="140"/>
      <c r="AI801" s="142"/>
      <c r="AJ801" s="142"/>
      <c r="AK801" s="142"/>
      <c r="AL801" s="142"/>
    </row>
    <row r="802" hidden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2"/>
      <c r="O802" s="2"/>
      <c r="S802" s="3"/>
      <c r="V802" s="4"/>
      <c r="W802" s="5"/>
      <c r="AD802" s="140"/>
      <c r="AE802" s="152"/>
      <c r="AF802" s="153"/>
      <c r="AG802" s="140"/>
      <c r="AH802" s="140"/>
      <c r="AI802" s="142"/>
      <c r="AJ802" s="142"/>
      <c r="AK802" s="142"/>
      <c r="AL802" s="142"/>
    </row>
    <row r="803" hidden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2"/>
      <c r="O803" s="2"/>
      <c r="S803" s="3"/>
      <c r="V803" s="4"/>
      <c r="W803" s="5"/>
      <c r="AD803" s="140"/>
      <c r="AE803" s="152"/>
      <c r="AF803" s="153"/>
      <c r="AG803" s="140"/>
      <c r="AH803" s="140"/>
      <c r="AI803" s="142"/>
      <c r="AJ803" s="142"/>
      <c r="AK803" s="142"/>
      <c r="AL803" s="142"/>
    </row>
    <row r="804" hidden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2"/>
      <c r="O804" s="2"/>
      <c r="S804" s="3"/>
      <c r="V804" s="4"/>
      <c r="W804" s="5"/>
      <c r="AD804" s="140"/>
      <c r="AE804" s="152"/>
      <c r="AF804" s="153"/>
      <c r="AG804" s="140"/>
      <c r="AH804" s="140"/>
      <c r="AI804" s="142"/>
      <c r="AJ804" s="142"/>
      <c r="AK804" s="142"/>
      <c r="AL804" s="142"/>
    </row>
    <row r="805" hidden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2"/>
      <c r="O805" s="2"/>
      <c r="S805" s="3"/>
      <c r="V805" s="4"/>
      <c r="W805" s="5"/>
      <c r="AD805" s="140"/>
      <c r="AE805" s="152"/>
      <c r="AF805" s="153"/>
      <c r="AG805" s="140"/>
      <c r="AH805" s="140"/>
      <c r="AI805" s="142"/>
      <c r="AJ805" s="142"/>
      <c r="AK805" s="142"/>
      <c r="AL805" s="142"/>
    </row>
    <row r="806" hidden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2"/>
      <c r="O806" s="2"/>
      <c r="S806" s="3"/>
      <c r="V806" s="4"/>
      <c r="W806" s="5"/>
      <c r="AD806" s="140"/>
      <c r="AE806" s="152"/>
      <c r="AF806" s="153"/>
      <c r="AG806" s="140"/>
      <c r="AH806" s="140"/>
      <c r="AI806" s="142"/>
      <c r="AJ806" s="142"/>
      <c r="AK806" s="142"/>
      <c r="AL806" s="142"/>
    </row>
    <row r="807" hidden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2"/>
      <c r="O807" s="2"/>
      <c r="S807" s="3"/>
      <c r="V807" s="4"/>
      <c r="W807" s="5"/>
      <c r="AD807" s="140"/>
      <c r="AE807" s="152"/>
      <c r="AF807" s="153"/>
      <c r="AG807" s="140"/>
      <c r="AH807" s="140"/>
      <c r="AI807" s="142"/>
      <c r="AJ807" s="142"/>
      <c r="AK807" s="142"/>
      <c r="AL807" s="142"/>
    </row>
    <row r="808" hidden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2"/>
      <c r="O808" s="2"/>
      <c r="S808" s="3"/>
      <c r="V808" s="4"/>
      <c r="W808" s="5"/>
      <c r="AD808" s="140"/>
      <c r="AE808" s="152"/>
      <c r="AF808" s="153"/>
      <c r="AG808" s="140"/>
      <c r="AH808" s="140"/>
      <c r="AI808" s="142"/>
      <c r="AJ808" s="142"/>
      <c r="AK808" s="142"/>
      <c r="AL808" s="142"/>
    </row>
    <row r="809" hidden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2"/>
      <c r="O809" s="2"/>
      <c r="S809" s="3"/>
      <c r="V809" s="4"/>
      <c r="W809" s="5"/>
      <c r="AD809" s="140"/>
      <c r="AE809" s="152"/>
      <c r="AF809" s="153"/>
      <c r="AG809" s="140"/>
      <c r="AH809" s="140"/>
      <c r="AI809" s="142"/>
      <c r="AJ809" s="142"/>
      <c r="AK809" s="142"/>
      <c r="AL809" s="142"/>
    </row>
    <row r="810" hidden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2"/>
      <c r="O810" s="2"/>
      <c r="S810" s="3"/>
      <c r="V810" s="4"/>
      <c r="W810" s="5"/>
      <c r="AD810" s="140"/>
      <c r="AE810" s="152"/>
      <c r="AF810" s="153"/>
      <c r="AG810" s="140"/>
      <c r="AH810" s="140"/>
      <c r="AI810" s="142"/>
      <c r="AJ810" s="142"/>
      <c r="AK810" s="142"/>
      <c r="AL810" s="142"/>
    </row>
    <row r="811" hidden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2"/>
      <c r="O811" s="2"/>
      <c r="S811" s="3"/>
      <c r="V811" s="4"/>
      <c r="W811" s="5"/>
      <c r="AD811" s="140"/>
      <c r="AE811" s="152"/>
      <c r="AF811" s="153"/>
      <c r="AG811" s="140"/>
      <c r="AH811" s="140"/>
      <c r="AI811" s="142"/>
      <c r="AJ811" s="142"/>
      <c r="AK811" s="142"/>
      <c r="AL811" s="142"/>
    </row>
    <row r="812" hidden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2"/>
      <c r="O812" s="2"/>
      <c r="S812" s="3"/>
      <c r="V812" s="4"/>
      <c r="W812" s="5"/>
      <c r="AD812" s="140"/>
      <c r="AE812" s="152"/>
      <c r="AF812" s="153"/>
      <c r="AG812" s="140"/>
      <c r="AH812" s="140"/>
      <c r="AI812" s="142"/>
      <c r="AJ812" s="142"/>
      <c r="AK812" s="142"/>
      <c r="AL812" s="142"/>
    </row>
    <row r="813" hidden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2"/>
      <c r="O813" s="2"/>
      <c r="S813" s="3"/>
      <c r="V813" s="4"/>
      <c r="W813" s="5"/>
      <c r="AD813" s="140"/>
      <c r="AE813" s="152"/>
      <c r="AF813" s="153"/>
      <c r="AG813" s="140"/>
      <c r="AH813" s="140"/>
      <c r="AI813" s="142"/>
      <c r="AJ813" s="142"/>
      <c r="AK813" s="142"/>
      <c r="AL813" s="142"/>
    </row>
    <row r="814" hidden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2"/>
      <c r="O814" s="2"/>
      <c r="S814" s="3"/>
      <c r="V814" s="4"/>
      <c r="W814" s="5"/>
      <c r="AD814" s="140"/>
      <c r="AE814" s="152"/>
      <c r="AF814" s="153"/>
      <c r="AG814" s="140"/>
      <c r="AH814" s="140"/>
      <c r="AI814" s="142"/>
      <c r="AJ814" s="142"/>
      <c r="AK814" s="142"/>
      <c r="AL814" s="142"/>
    </row>
    <row r="815" hidden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2"/>
      <c r="O815" s="2"/>
      <c r="S815" s="3"/>
      <c r="V815" s="4"/>
      <c r="W815" s="5"/>
      <c r="AD815" s="140"/>
      <c r="AE815" s="152"/>
      <c r="AF815" s="153"/>
      <c r="AG815" s="140"/>
      <c r="AH815" s="140"/>
      <c r="AI815" s="142"/>
      <c r="AJ815" s="142"/>
      <c r="AK815" s="142"/>
      <c r="AL815" s="142"/>
    </row>
    <row r="816" hidden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2"/>
      <c r="O816" s="2"/>
      <c r="S816" s="3"/>
      <c r="V816" s="4"/>
      <c r="W816" s="5"/>
      <c r="AD816" s="140"/>
      <c r="AE816" s="152"/>
      <c r="AF816" s="153"/>
      <c r="AG816" s="140"/>
      <c r="AH816" s="140"/>
      <c r="AI816" s="142"/>
      <c r="AJ816" s="142"/>
      <c r="AK816" s="142"/>
      <c r="AL816" s="142"/>
    </row>
    <row r="817" hidden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2"/>
      <c r="O817" s="2"/>
      <c r="S817" s="3"/>
      <c r="V817" s="4"/>
      <c r="W817" s="5"/>
      <c r="AD817" s="140"/>
      <c r="AE817" s="152"/>
      <c r="AF817" s="153"/>
      <c r="AG817" s="140"/>
      <c r="AH817" s="140"/>
      <c r="AI817" s="142"/>
      <c r="AJ817" s="142"/>
      <c r="AK817" s="142"/>
      <c r="AL817" s="142"/>
    </row>
    <row r="818" hidden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2"/>
      <c r="O818" s="2"/>
      <c r="S818" s="3"/>
      <c r="V818" s="4"/>
      <c r="W818" s="5"/>
      <c r="AD818" s="140"/>
      <c r="AE818" s="152"/>
      <c r="AF818" s="153"/>
      <c r="AG818" s="140"/>
      <c r="AH818" s="140"/>
      <c r="AI818" s="142"/>
      <c r="AJ818" s="142"/>
      <c r="AK818" s="142"/>
      <c r="AL818" s="142"/>
    </row>
    <row r="819" hidden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2"/>
      <c r="O819" s="2"/>
      <c r="S819" s="3"/>
      <c r="V819" s="4"/>
      <c r="W819" s="5"/>
      <c r="AD819" s="140"/>
      <c r="AE819" s="152"/>
      <c r="AF819" s="153"/>
      <c r="AG819" s="140"/>
      <c r="AH819" s="140"/>
      <c r="AI819" s="142"/>
      <c r="AJ819" s="142"/>
      <c r="AK819" s="142"/>
      <c r="AL819" s="142"/>
    </row>
    <row r="820" hidden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2"/>
      <c r="O820" s="2"/>
      <c r="S820" s="3"/>
      <c r="V820" s="4"/>
      <c r="W820" s="5"/>
      <c r="AD820" s="140"/>
      <c r="AE820" s="152"/>
      <c r="AF820" s="153"/>
      <c r="AG820" s="140"/>
      <c r="AH820" s="140"/>
      <c r="AI820" s="142"/>
      <c r="AJ820" s="142"/>
      <c r="AK820" s="142"/>
      <c r="AL820" s="142"/>
    </row>
    <row r="821" hidden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2"/>
      <c r="O821" s="2"/>
      <c r="S821" s="3"/>
      <c r="V821" s="4"/>
      <c r="W821" s="5"/>
      <c r="AD821" s="140"/>
      <c r="AE821" s="152"/>
      <c r="AF821" s="153"/>
      <c r="AG821" s="140"/>
      <c r="AH821" s="140"/>
      <c r="AI821" s="142"/>
      <c r="AJ821" s="142"/>
      <c r="AK821" s="142"/>
      <c r="AL821" s="142"/>
    </row>
    <row r="822" hidden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2"/>
      <c r="O822" s="2"/>
      <c r="S822" s="3"/>
      <c r="V822" s="4"/>
      <c r="W822" s="5"/>
      <c r="AD822" s="140"/>
      <c r="AE822" s="152"/>
      <c r="AF822" s="153"/>
      <c r="AG822" s="140"/>
      <c r="AH822" s="140"/>
      <c r="AI822" s="142"/>
      <c r="AJ822" s="142"/>
      <c r="AK822" s="142"/>
      <c r="AL822" s="142"/>
    </row>
    <row r="823" hidden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2"/>
      <c r="O823" s="2"/>
      <c r="S823" s="3"/>
      <c r="V823" s="4"/>
      <c r="W823" s="5"/>
      <c r="AD823" s="140"/>
      <c r="AE823" s="152"/>
      <c r="AF823" s="153"/>
      <c r="AG823" s="140"/>
      <c r="AH823" s="140"/>
      <c r="AI823" s="142"/>
      <c r="AJ823" s="142"/>
      <c r="AK823" s="142"/>
      <c r="AL823" s="142"/>
    </row>
    <row r="824" hidden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2"/>
      <c r="O824" s="2"/>
      <c r="S824" s="3"/>
      <c r="V824" s="4"/>
      <c r="W824" s="5"/>
      <c r="AD824" s="140"/>
      <c r="AE824" s="152"/>
      <c r="AF824" s="153"/>
      <c r="AG824" s="140"/>
      <c r="AH824" s="140"/>
      <c r="AI824" s="142"/>
      <c r="AJ824" s="142"/>
      <c r="AK824" s="142"/>
      <c r="AL824" s="142"/>
    </row>
    <row r="825" hidden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2"/>
      <c r="O825" s="2"/>
      <c r="S825" s="3"/>
      <c r="V825" s="4"/>
      <c r="W825" s="5"/>
      <c r="AD825" s="140"/>
      <c r="AE825" s="152"/>
      <c r="AF825" s="153"/>
      <c r="AG825" s="140"/>
      <c r="AH825" s="140"/>
      <c r="AI825" s="142"/>
      <c r="AJ825" s="142"/>
      <c r="AK825" s="142"/>
      <c r="AL825" s="142"/>
    </row>
    <row r="826" hidden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2"/>
      <c r="O826" s="2"/>
      <c r="S826" s="3"/>
      <c r="V826" s="4"/>
      <c r="W826" s="5"/>
      <c r="AD826" s="140"/>
      <c r="AE826" s="152"/>
      <c r="AF826" s="153"/>
      <c r="AG826" s="140"/>
      <c r="AH826" s="140"/>
      <c r="AI826" s="142"/>
      <c r="AJ826" s="142"/>
      <c r="AK826" s="142"/>
      <c r="AL826" s="142"/>
    </row>
    <row r="827" hidden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2"/>
      <c r="O827" s="2"/>
      <c r="S827" s="3"/>
      <c r="V827" s="4"/>
      <c r="W827" s="5"/>
      <c r="AD827" s="140"/>
      <c r="AE827" s="152"/>
      <c r="AF827" s="153"/>
      <c r="AG827" s="140"/>
      <c r="AH827" s="140"/>
      <c r="AI827" s="142"/>
      <c r="AJ827" s="142"/>
      <c r="AK827" s="142"/>
      <c r="AL827" s="142"/>
    </row>
    <row r="828" hidden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2"/>
      <c r="O828" s="2"/>
      <c r="S828" s="3"/>
      <c r="V828" s="4"/>
      <c r="W828" s="5"/>
      <c r="AD828" s="140"/>
      <c r="AE828" s="152"/>
      <c r="AF828" s="153"/>
      <c r="AG828" s="140"/>
      <c r="AH828" s="140"/>
      <c r="AI828" s="142"/>
      <c r="AJ828" s="142"/>
      <c r="AK828" s="142"/>
      <c r="AL828" s="142"/>
    </row>
    <row r="829" hidden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2"/>
      <c r="O829" s="2"/>
      <c r="S829" s="3"/>
      <c r="V829" s="4"/>
      <c r="W829" s="5"/>
      <c r="AD829" s="140"/>
      <c r="AE829" s="152"/>
      <c r="AF829" s="153"/>
      <c r="AG829" s="140"/>
      <c r="AH829" s="140"/>
      <c r="AI829" s="142"/>
      <c r="AJ829" s="142"/>
      <c r="AK829" s="142"/>
      <c r="AL829" s="142"/>
    </row>
    <row r="830" hidden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2"/>
      <c r="O830" s="2"/>
      <c r="S830" s="3"/>
      <c r="V830" s="4"/>
      <c r="W830" s="5"/>
      <c r="AD830" s="140"/>
      <c r="AE830" s="152"/>
      <c r="AF830" s="153"/>
      <c r="AG830" s="140"/>
      <c r="AH830" s="140"/>
      <c r="AI830" s="142"/>
      <c r="AJ830" s="142"/>
      <c r="AK830" s="142"/>
      <c r="AL830" s="142"/>
    </row>
    <row r="831" hidden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2"/>
      <c r="O831" s="2"/>
      <c r="S831" s="3"/>
      <c r="V831" s="4"/>
      <c r="W831" s="5"/>
      <c r="AD831" s="140"/>
      <c r="AE831" s="152"/>
      <c r="AF831" s="153"/>
      <c r="AG831" s="140"/>
      <c r="AH831" s="140"/>
      <c r="AI831" s="142"/>
      <c r="AJ831" s="142"/>
      <c r="AK831" s="142"/>
      <c r="AL831" s="142"/>
    </row>
    <row r="832" hidden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2"/>
      <c r="O832" s="2"/>
      <c r="S832" s="3"/>
      <c r="V832" s="4"/>
      <c r="W832" s="5"/>
      <c r="AD832" s="140"/>
      <c r="AE832" s="152"/>
      <c r="AF832" s="153"/>
      <c r="AG832" s="140"/>
      <c r="AH832" s="140"/>
      <c r="AI832" s="142"/>
      <c r="AJ832" s="142"/>
      <c r="AK832" s="142"/>
      <c r="AL832" s="142"/>
    </row>
    <row r="833" hidden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2"/>
      <c r="O833" s="2"/>
      <c r="S833" s="3"/>
      <c r="V833" s="4"/>
      <c r="W833" s="5"/>
      <c r="AD833" s="140"/>
      <c r="AE833" s="152"/>
      <c r="AF833" s="153"/>
      <c r="AG833" s="140"/>
      <c r="AH833" s="140"/>
      <c r="AI833" s="142"/>
      <c r="AJ833" s="142"/>
      <c r="AK833" s="142"/>
      <c r="AL833" s="142"/>
    </row>
    <row r="834" hidden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2"/>
      <c r="O834" s="2"/>
      <c r="S834" s="3"/>
      <c r="V834" s="4"/>
      <c r="W834" s="5"/>
      <c r="AD834" s="140"/>
      <c r="AE834" s="152"/>
      <c r="AF834" s="153"/>
      <c r="AG834" s="140"/>
      <c r="AH834" s="140"/>
      <c r="AI834" s="142"/>
      <c r="AJ834" s="142"/>
      <c r="AK834" s="142"/>
      <c r="AL834" s="142"/>
    </row>
    <row r="835" hidden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2"/>
      <c r="O835" s="2"/>
      <c r="S835" s="3"/>
      <c r="V835" s="4"/>
      <c r="W835" s="5"/>
      <c r="AD835" s="140"/>
      <c r="AE835" s="152"/>
      <c r="AF835" s="153"/>
      <c r="AG835" s="140"/>
      <c r="AH835" s="140"/>
      <c r="AI835" s="142"/>
      <c r="AJ835" s="142"/>
      <c r="AK835" s="142"/>
      <c r="AL835" s="142"/>
    </row>
    <row r="836" hidden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2"/>
      <c r="O836" s="2"/>
      <c r="S836" s="3"/>
      <c r="V836" s="4"/>
      <c r="W836" s="5"/>
      <c r="AD836" s="140"/>
      <c r="AE836" s="152"/>
      <c r="AF836" s="153"/>
      <c r="AG836" s="140"/>
      <c r="AH836" s="140"/>
      <c r="AI836" s="142"/>
      <c r="AJ836" s="142"/>
      <c r="AK836" s="142"/>
      <c r="AL836" s="142"/>
    </row>
    <row r="837" hidden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2"/>
      <c r="O837" s="2"/>
      <c r="S837" s="3"/>
      <c r="V837" s="4"/>
      <c r="W837" s="5"/>
      <c r="AD837" s="140"/>
      <c r="AE837" s="152"/>
      <c r="AF837" s="153"/>
      <c r="AG837" s="140"/>
      <c r="AH837" s="140"/>
      <c r="AI837" s="142"/>
      <c r="AJ837" s="142"/>
      <c r="AK837" s="142"/>
      <c r="AL837" s="142"/>
    </row>
    <row r="838" hidden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2"/>
      <c r="O838" s="2"/>
      <c r="S838" s="3"/>
      <c r="V838" s="4"/>
      <c r="W838" s="5"/>
      <c r="AD838" s="140"/>
      <c r="AE838" s="152"/>
      <c r="AF838" s="153"/>
      <c r="AG838" s="140"/>
      <c r="AH838" s="140"/>
      <c r="AI838" s="142"/>
      <c r="AJ838" s="142"/>
      <c r="AK838" s="142"/>
      <c r="AL838" s="142"/>
    </row>
    <row r="839" hidden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2"/>
      <c r="O839" s="2"/>
      <c r="S839" s="3"/>
      <c r="V839" s="4"/>
      <c r="W839" s="5"/>
      <c r="AD839" s="140"/>
      <c r="AE839" s="152"/>
      <c r="AF839" s="153"/>
      <c r="AG839" s="140"/>
      <c r="AH839" s="140"/>
      <c r="AI839" s="142"/>
      <c r="AJ839" s="142"/>
      <c r="AK839" s="142"/>
      <c r="AL839" s="142"/>
    </row>
    <row r="840" hidden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2"/>
      <c r="O840" s="2"/>
      <c r="S840" s="3"/>
      <c r="V840" s="4"/>
      <c r="W840" s="5"/>
      <c r="AD840" s="140"/>
      <c r="AE840" s="152"/>
      <c r="AF840" s="153"/>
      <c r="AG840" s="140"/>
      <c r="AH840" s="140"/>
      <c r="AI840" s="142"/>
      <c r="AJ840" s="142"/>
      <c r="AK840" s="142"/>
      <c r="AL840" s="142"/>
    </row>
    <row r="841" hidden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2"/>
      <c r="O841" s="2"/>
      <c r="S841" s="3"/>
      <c r="V841" s="4"/>
      <c r="W841" s="5"/>
      <c r="AD841" s="140"/>
      <c r="AE841" s="152"/>
      <c r="AF841" s="153"/>
      <c r="AG841" s="140"/>
      <c r="AH841" s="140"/>
      <c r="AI841" s="142"/>
      <c r="AJ841" s="142"/>
      <c r="AK841" s="142"/>
      <c r="AL841" s="142"/>
    </row>
    <row r="842" hidden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2"/>
      <c r="O842" s="2"/>
      <c r="S842" s="3"/>
      <c r="V842" s="4"/>
      <c r="W842" s="5"/>
      <c r="AD842" s="140"/>
      <c r="AE842" s="152"/>
      <c r="AF842" s="153"/>
      <c r="AG842" s="140"/>
      <c r="AH842" s="140"/>
      <c r="AI842" s="142"/>
      <c r="AJ842" s="142"/>
      <c r="AK842" s="142"/>
      <c r="AL842" s="142"/>
    </row>
    <row r="843" hidden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2"/>
      <c r="O843" s="2"/>
      <c r="S843" s="3"/>
      <c r="V843" s="4"/>
      <c r="W843" s="5"/>
      <c r="AD843" s="140"/>
      <c r="AE843" s="152"/>
      <c r="AF843" s="153"/>
      <c r="AG843" s="140"/>
      <c r="AH843" s="140"/>
      <c r="AI843" s="142"/>
      <c r="AJ843" s="142"/>
      <c r="AK843" s="142"/>
      <c r="AL843" s="142"/>
    </row>
    <row r="844" hidden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2"/>
      <c r="O844" s="2"/>
      <c r="S844" s="3"/>
      <c r="V844" s="4"/>
      <c r="W844" s="5"/>
      <c r="AD844" s="140"/>
      <c r="AE844" s="152"/>
      <c r="AF844" s="153"/>
      <c r="AG844" s="140"/>
      <c r="AH844" s="140"/>
      <c r="AI844" s="142"/>
      <c r="AJ844" s="142"/>
      <c r="AK844" s="142"/>
      <c r="AL844" s="142"/>
    </row>
    <row r="845" hidden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2"/>
      <c r="O845" s="2"/>
      <c r="S845" s="3"/>
      <c r="V845" s="4"/>
      <c r="W845" s="5"/>
      <c r="AD845" s="140"/>
      <c r="AE845" s="152"/>
      <c r="AF845" s="153"/>
      <c r="AG845" s="140"/>
      <c r="AH845" s="140"/>
      <c r="AI845" s="142"/>
      <c r="AJ845" s="142"/>
      <c r="AK845" s="142"/>
      <c r="AL845" s="142"/>
    </row>
    <row r="846" hidden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2"/>
      <c r="O846" s="2"/>
      <c r="S846" s="3"/>
      <c r="V846" s="4"/>
      <c r="W846" s="5"/>
      <c r="AD846" s="140"/>
      <c r="AE846" s="152"/>
      <c r="AF846" s="153"/>
      <c r="AG846" s="140"/>
      <c r="AH846" s="140"/>
      <c r="AI846" s="142"/>
      <c r="AJ846" s="142"/>
      <c r="AK846" s="142"/>
      <c r="AL846" s="142"/>
    </row>
    <row r="847" hidden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2"/>
      <c r="O847" s="2"/>
      <c r="S847" s="3"/>
      <c r="V847" s="4"/>
      <c r="W847" s="5"/>
      <c r="AD847" s="140"/>
      <c r="AE847" s="152"/>
      <c r="AF847" s="153"/>
      <c r="AG847" s="140"/>
      <c r="AH847" s="140"/>
      <c r="AI847" s="142"/>
      <c r="AJ847" s="142"/>
      <c r="AK847" s="142"/>
      <c r="AL847" s="142"/>
    </row>
    <row r="848" hidden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2"/>
      <c r="O848" s="2"/>
      <c r="S848" s="3"/>
      <c r="V848" s="4"/>
      <c r="W848" s="5"/>
      <c r="AD848" s="140"/>
      <c r="AE848" s="152"/>
      <c r="AF848" s="153"/>
      <c r="AG848" s="140"/>
      <c r="AH848" s="140"/>
      <c r="AI848" s="142"/>
      <c r="AJ848" s="142"/>
      <c r="AK848" s="142"/>
      <c r="AL848" s="142"/>
    </row>
    <row r="849" hidden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2"/>
      <c r="O849" s="2"/>
      <c r="S849" s="3"/>
      <c r="V849" s="4"/>
      <c r="W849" s="5"/>
      <c r="AD849" s="140"/>
      <c r="AE849" s="152"/>
      <c r="AF849" s="153"/>
      <c r="AG849" s="140"/>
      <c r="AH849" s="140"/>
      <c r="AI849" s="142"/>
      <c r="AJ849" s="142"/>
      <c r="AK849" s="142"/>
      <c r="AL849" s="142"/>
    </row>
    <row r="850" hidden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2"/>
      <c r="O850" s="2"/>
      <c r="S850" s="3"/>
      <c r="V850" s="4"/>
      <c r="W850" s="5"/>
      <c r="AD850" s="140"/>
      <c r="AE850" s="152"/>
      <c r="AF850" s="153"/>
      <c r="AG850" s="140"/>
      <c r="AH850" s="140"/>
      <c r="AI850" s="142"/>
      <c r="AJ850" s="142"/>
      <c r="AK850" s="142"/>
      <c r="AL850" s="142"/>
    </row>
    <row r="851" hidden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2"/>
      <c r="O851" s="2"/>
      <c r="S851" s="3"/>
      <c r="V851" s="4"/>
      <c r="W851" s="5"/>
      <c r="AD851" s="140"/>
      <c r="AE851" s="152"/>
      <c r="AF851" s="153"/>
      <c r="AG851" s="140"/>
      <c r="AH851" s="140"/>
      <c r="AI851" s="142"/>
      <c r="AJ851" s="142"/>
      <c r="AK851" s="142"/>
      <c r="AL851" s="142"/>
    </row>
    <row r="852" hidden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2"/>
      <c r="O852" s="2"/>
      <c r="S852" s="3"/>
      <c r="V852" s="4"/>
      <c r="W852" s="5"/>
      <c r="AD852" s="140"/>
      <c r="AE852" s="152"/>
      <c r="AF852" s="153"/>
      <c r="AG852" s="140"/>
      <c r="AH852" s="140"/>
      <c r="AI852" s="142"/>
      <c r="AJ852" s="142"/>
      <c r="AK852" s="142"/>
      <c r="AL852" s="142"/>
    </row>
    <row r="853" hidden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2"/>
      <c r="O853" s="2"/>
      <c r="S853" s="3"/>
      <c r="V853" s="4"/>
      <c r="W853" s="5"/>
      <c r="AD853" s="140"/>
      <c r="AE853" s="152"/>
      <c r="AF853" s="153"/>
      <c r="AG853" s="140"/>
      <c r="AH853" s="140"/>
      <c r="AI853" s="142"/>
      <c r="AJ853" s="142"/>
      <c r="AK853" s="142"/>
      <c r="AL853" s="142"/>
    </row>
    <row r="854" hidden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2"/>
      <c r="O854" s="2"/>
      <c r="S854" s="3"/>
      <c r="V854" s="4"/>
      <c r="W854" s="5"/>
      <c r="AD854" s="140"/>
      <c r="AE854" s="152"/>
      <c r="AF854" s="153"/>
      <c r="AG854" s="140"/>
      <c r="AH854" s="140"/>
      <c r="AI854" s="142"/>
      <c r="AJ854" s="142"/>
      <c r="AK854" s="142"/>
      <c r="AL854" s="142"/>
    </row>
    <row r="855" hidden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2"/>
      <c r="O855" s="2"/>
      <c r="S855" s="3"/>
      <c r="V855" s="4"/>
      <c r="W855" s="5"/>
      <c r="AD855" s="140"/>
      <c r="AE855" s="152"/>
      <c r="AF855" s="153"/>
      <c r="AG855" s="140"/>
      <c r="AH855" s="140"/>
      <c r="AI855" s="142"/>
      <c r="AJ855" s="142"/>
      <c r="AK855" s="142"/>
      <c r="AL855" s="142"/>
    </row>
    <row r="856" hidden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2"/>
      <c r="O856" s="2"/>
      <c r="S856" s="3"/>
      <c r="V856" s="4"/>
      <c r="W856" s="5"/>
      <c r="AD856" s="140"/>
      <c r="AE856" s="152"/>
      <c r="AF856" s="153"/>
      <c r="AG856" s="140"/>
      <c r="AH856" s="140"/>
      <c r="AI856" s="142"/>
      <c r="AJ856" s="142"/>
      <c r="AK856" s="142"/>
      <c r="AL856" s="142"/>
    </row>
    <row r="857" hidden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2"/>
      <c r="O857" s="2"/>
      <c r="S857" s="3"/>
      <c r="V857" s="4"/>
      <c r="W857" s="5"/>
      <c r="AD857" s="140"/>
      <c r="AE857" s="152"/>
      <c r="AF857" s="153"/>
      <c r="AG857" s="140"/>
      <c r="AH857" s="140"/>
      <c r="AI857" s="142"/>
      <c r="AJ857" s="142"/>
      <c r="AK857" s="142"/>
      <c r="AL857" s="142"/>
    </row>
    <row r="858" hidden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2"/>
      <c r="O858" s="2"/>
      <c r="S858" s="3"/>
      <c r="V858" s="4"/>
      <c r="W858" s="5"/>
      <c r="AD858" s="140"/>
      <c r="AE858" s="152"/>
      <c r="AF858" s="153"/>
      <c r="AG858" s="140"/>
      <c r="AH858" s="140"/>
      <c r="AI858" s="142"/>
      <c r="AJ858" s="142"/>
      <c r="AK858" s="142"/>
      <c r="AL858" s="142"/>
    </row>
    <row r="859" hidden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2"/>
      <c r="O859" s="2"/>
      <c r="S859" s="3"/>
      <c r="V859" s="4"/>
      <c r="W859" s="5"/>
      <c r="AD859" s="140"/>
      <c r="AE859" s="152"/>
      <c r="AF859" s="153"/>
      <c r="AG859" s="140"/>
      <c r="AH859" s="140"/>
      <c r="AI859" s="142"/>
      <c r="AJ859" s="142"/>
      <c r="AK859" s="142"/>
      <c r="AL859" s="142"/>
    </row>
    <row r="860" hidden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2"/>
      <c r="O860" s="2"/>
      <c r="S860" s="3"/>
      <c r="V860" s="4"/>
      <c r="W860" s="5"/>
      <c r="AD860" s="140"/>
      <c r="AE860" s="152"/>
      <c r="AF860" s="153"/>
      <c r="AG860" s="140"/>
      <c r="AH860" s="140"/>
      <c r="AI860" s="142"/>
      <c r="AJ860" s="142"/>
      <c r="AK860" s="142"/>
      <c r="AL860" s="142"/>
    </row>
    <row r="861" hidden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2"/>
      <c r="O861" s="2"/>
      <c r="S861" s="3"/>
      <c r="V861" s="4"/>
      <c r="W861" s="5"/>
      <c r="AD861" s="140"/>
      <c r="AE861" s="152"/>
      <c r="AF861" s="153"/>
      <c r="AG861" s="140"/>
      <c r="AH861" s="140"/>
      <c r="AI861" s="142"/>
      <c r="AJ861" s="142"/>
      <c r="AK861" s="142"/>
      <c r="AL861" s="142"/>
    </row>
    <row r="862" hidden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2"/>
      <c r="O862" s="2"/>
      <c r="S862" s="3"/>
      <c r="V862" s="4"/>
      <c r="W862" s="5"/>
      <c r="AD862" s="140"/>
      <c r="AE862" s="152"/>
      <c r="AF862" s="153"/>
      <c r="AG862" s="140"/>
      <c r="AH862" s="140"/>
      <c r="AI862" s="142"/>
      <c r="AJ862" s="142"/>
      <c r="AK862" s="142"/>
      <c r="AL862" s="142"/>
    </row>
    <row r="863" hidden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2"/>
      <c r="O863" s="2"/>
      <c r="S863" s="3"/>
      <c r="V863" s="4"/>
      <c r="W863" s="5"/>
      <c r="AD863" s="140"/>
      <c r="AE863" s="152"/>
      <c r="AF863" s="153"/>
      <c r="AG863" s="140"/>
      <c r="AH863" s="140"/>
      <c r="AI863" s="142"/>
      <c r="AJ863" s="142"/>
      <c r="AK863" s="142"/>
      <c r="AL863" s="142"/>
    </row>
    <row r="864" hidden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2"/>
      <c r="O864" s="2"/>
      <c r="S864" s="3"/>
      <c r="V864" s="4"/>
      <c r="W864" s="5"/>
      <c r="AD864" s="140"/>
      <c r="AE864" s="152"/>
      <c r="AF864" s="153"/>
      <c r="AG864" s="140"/>
      <c r="AH864" s="140"/>
      <c r="AI864" s="142"/>
      <c r="AJ864" s="142"/>
      <c r="AK864" s="142"/>
      <c r="AL864" s="142"/>
    </row>
    <row r="865" hidden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2"/>
      <c r="O865" s="2"/>
      <c r="S865" s="3"/>
      <c r="V865" s="4"/>
      <c r="W865" s="5"/>
      <c r="AD865" s="140"/>
      <c r="AE865" s="152"/>
      <c r="AF865" s="153"/>
      <c r="AG865" s="140"/>
      <c r="AH865" s="140"/>
      <c r="AI865" s="142"/>
      <c r="AJ865" s="142"/>
      <c r="AK865" s="142"/>
      <c r="AL865" s="142"/>
    </row>
    <row r="866" hidden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2"/>
      <c r="O866" s="2"/>
      <c r="S866" s="3"/>
      <c r="V866" s="4"/>
      <c r="W866" s="5"/>
      <c r="AD866" s="140"/>
      <c r="AE866" s="152"/>
      <c r="AF866" s="153"/>
      <c r="AG866" s="140"/>
      <c r="AH866" s="140"/>
      <c r="AI866" s="142"/>
      <c r="AJ866" s="142"/>
      <c r="AK866" s="142"/>
      <c r="AL866" s="142"/>
    </row>
    <row r="867" hidden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2"/>
      <c r="O867" s="2"/>
      <c r="S867" s="3"/>
      <c r="V867" s="4"/>
      <c r="W867" s="5"/>
      <c r="AD867" s="140"/>
      <c r="AE867" s="152"/>
      <c r="AF867" s="153"/>
      <c r="AG867" s="140"/>
      <c r="AH867" s="140"/>
      <c r="AI867" s="142"/>
      <c r="AJ867" s="142"/>
      <c r="AK867" s="142"/>
      <c r="AL867" s="142"/>
    </row>
    <row r="868" hidden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2"/>
      <c r="O868" s="2"/>
      <c r="S868" s="3"/>
      <c r="V868" s="4"/>
      <c r="W868" s="5"/>
      <c r="AD868" s="140"/>
      <c r="AE868" s="152"/>
      <c r="AF868" s="153"/>
      <c r="AG868" s="140"/>
      <c r="AH868" s="140"/>
      <c r="AI868" s="142"/>
      <c r="AJ868" s="142"/>
      <c r="AK868" s="142"/>
      <c r="AL868" s="142"/>
    </row>
    <row r="869" hidden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2"/>
      <c r="O869" s="2"/>
      <c r="S869" s="3"/>
      <c r="V869" s="4"/>
      <c r="W869" s="5"/>
      <c r="AD869" s="140"/>
      <c r="AE869" s="152"/>
      <c r="AF869" s="153"/>
      <c r="AG869" s="140"/>
      <c r="AH869" s="140"/>
      <c r="AI869" s="142"/>
      <c r="AJ869" s="142"/>
      <c r="AK869" s="142"/>
      <c r="AL869" s="142"/>
    </row>
    <row r="870" hidden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2"/>
      <c r="O870" s="2"/>
      <c r="S870" s="3"/>
      <c r="V870" s="4"/>
      <c r="W870" s="5"/>
      <c r="AD870" s="140"/>
      <c r="AE870" s="152"/>
      <c r="AF870" s="153"/>
      <c r="AG870" s="140"/>
      <c r="AH870" s="140"/>
      <c r="AI870" s="142"/>
      <c r="AJ870" s="142"/>
      <c r="AK870" s="142"/>
      <c r="AL870" s="142"/>
    </row>
    <row r="871" hidden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2"/>
      <c r="O871" s="2"/>
      <c r="S871" s="3"/>
      <c r="V871" s="4"/>
      <c r="W871" s="5"/>
      <c r="AD871" s="140"/>
      <c r="AE871" s="152"/>
      <c r="AF871" s="153"/>
      <c r="AG871" s="140"/>
      <c r="AH871" s="140"/>
      <c r="AI871" s="142"/>
      <c r="AJ871" s="142"/>
      <c r="AK871" s="142"/>
      <c r="AL871" s="142"/>
    </row>
    <row r="872" hidden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2"/>
      <c r="O872" s="2"/>
      <c r="S872" s="3"/>
      <c r="V872" s="4"/>
      <c r="W872" s="5"/>
      <c r="AD872" s="140"/>
      <c r="AE872" s="152"/>
      <c r="AF872" s="153"/>
      <c r="AG872" s="140"/>
      <c r="AH872" s="140"/>
      <c r="AI872" s="142"/>
      <c r="AJ872" s="142"/>
      <c r="AK872" s="142"/>
      <c r="AL872" s="142"/>
    </row>
    <row r="873" hidden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2"/>
      <c r="O873" s="2"/>
      <c r="S873" s="3"/>
      <c r="V873" s="4"/>
      <c r="W873" s="5"/>
      <c r="AD873" s="140"/>
      <c r="AE873" s="152"/>
      <c r="AF873" s="153"/>
      <c r="AG873" s="140"/>
      <c r="AH873" s="140"/>
      <c r="AI873" s="142"/>
      <c r="AJ873" s="142"/>
      <c r="AK873" s="142"/>
      <c r="AL873" s="142"/>
    </row>
    <row r="874" hidden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2"/>
      <c r="O874" s="2"/>
      <c r="S874" s="3"/>
      <c r="V874" s="4"/>
      <c r="W874" s="5"/>
      <c r="AD874" s="140"/>
      <c r="AE874" s="152"/>
      <c r="AF874" s="153"/>
      <c r="AG874" s="140"/>
      <c r="AH874" s="140"/>
      <c r="AI874" s="142"/>
      <c r="AJ874" s="142"/>
      <c r="AK874" s="142"/>
      <c r="AL874" s="142"/>
    </row>
    <row r="875" hidden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2"/>
      <c r="O875" s="2"/>
      <c r="S875" s="3"/>
      <c r="V875" s="4"/>
      <c r="W875" s="5"/>
      <c r="AD875" s="140"/>
      <c r="AE875" s="152"/>
      <c r="AF875" s="153"/>
      <c r="AG875" s="140"/>
      <c r="AH875" s="140"/>
      <c r="AI875" s="142"/>
      <c r="AJ875" s="142"/>
      <c r="AK875" s="142"/>
      <c r="AL875" s="142"/>
    </row>
    <row r="876" hidden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2"/>
      <c r="O876" s="2"/>
      <c r="S876" s="3"/>
      <c r="V876" s="4"/>
      <c r="W876" s="5"/>
      <c r="AD876" s="140"/>
      <c r="AE876" s="152"/>
      <c r="AF876" s="153"/>
      <c r="AG876" s="140"/>
      <c r="AH876" s="140"/>
      <c r="AI876" s="142"/>
      <c r="AJ876" s="142"/>
      <c r="AK876" s="142"/>
      <c r="AL876" s="142"/>
    </row>
    <row r="877" hidden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2"/>
      <c r="O877" s="2"/>
      <c r="S877" s="3"/>
      <c r="V877" s="4"/>
      <c r="W877" s="5"/>
      <c r="AD877" s="140"/>
      <c r="AE877" s="152"/>
      <c r="AF877" s="153"/>
      <c r="AG877" s="140"/>
      <c r="AH877" s="140"/>
      <c r="AI877" s="142"/>
      <c r="AJ877" s="142"/>
      <c r="AK877" s="142"/>
      <c r="AL877" s="142"/>
    </row>
    <row r="878" hidden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2"/>
      <c r="O878" s="2"/>
      <c r="S878" s="3"/>
      <c r="V878" s="4"/>
      <c r="W878" s="5"/>
      <c r="AD878" s="140"/>
      <c r="AE878" s="152"/>
      <c r="AF878" s="153"/>
      <c r="AG878" s="140"/>
      <c r="AH878" s="140"/>
      <c r="AI878" s="142"/>
      <c r="AJ878" s="142"/>
      <c r="AK878" s="142"/>
      <c r="AL878" s="142"/>
    </row>
    <row r="879" hidden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2"/>
      <c r="O879" s="2"/>
      <c r="S879" s="3"/>
      <c r="V879" s="4"/>
      <c r="W879" s="5"/>
      <c r="AD879" s="140"/>
      <c r="AE879" s="152"/>
      <c r="AF879" s="153"/>
      <c r="AG879" s="140"/>
      <c r="AH879" s="140"/>
      <c r="AI879" s="142"/>
      <c r="AJ879" s="142"/>
      <c r="AK879" s="142"/>
      <c r="AL879" s="142"/>
    </row>
    <row r="880" hidden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2"/>
      <c r="O880" s="2"/>
      <c r="S880" s="3"/>
      <c r="V880" s="4"/>
      <c r="W880" s="5"/>
      <c r="AD880" s="140"/>
      <c r="AE880" s="152"/>
      <c r="AF880" s="153"/>
      <c r="AG880" s="140"/>
      <c r="AH880" s="140"/>
      <c r="AI880" s="142"/>
      <c r="AJ880" s="142"/>
      <c r="AK880" s="142"/>
      <c r="AL880" s="142"/>
    </row>
    <row r="881" hidden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2"/>
      <c r="O881" s="2"/>
      <c r="S881" s="3"/>
      <c r="V881" s="4"/>
      <c r="W881" s="5"/>
      <c r="AD881" s="140"/>
      <c r="AE881" s="152"/>
      <c r="AF881" s="153"/>
      <c r="AG881" s="140"/>
      <c r="AH881" s="140"/>
      <c r="AI881" s="142"/>
      <c r="AJ881" s="142"/>
      <c r="AK881" s="142"/>
      <c r="AL881" s="142"/>
    </row>
    <row r="882" hidden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2"/>
      <c r="O882" s="2"/>
      <c r="S882" s="3"/>
      <c r="V882" s="4"/>
      <c r="W882" s="5"/>
      <c r="AD882" s="140"/>
      <c r="AE882" s="152"/>
      <c r="AF882" s="153"/>
      <c r="AG882" s="140"/>
      <c r="AH882" s="140"/>
      <c r="AI882" s="142"/>
      <c r="AJ882" s="142"/>
      <c r="AK882" s="142"/>
      <c r="AL882" s="142"/>
    </row>
    <row r="883" hidden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2"/>
      <c r="O883" s="2"/>
      <c r="S883" s="3"/>
      <c r="V883" s="4"/>
      <c r="W883" s="5"/>
      <c r="AD883" s="140"/>
      <c r="AE883" s="152"/>
      <c r="AF883" s="153"/>
      <c r="AG883" s="140"/>
      <c r="AH883" s="140"/>
      <c r="AI883" s="142"/>
      <c r="AJ883" s="142"/>
      <c r="AK883" s="142"/>
      <c r="AL883" s="142"/>
    </row>
    <row r="884" hidden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2"/>
      <c r="O884" s="2"/>
      <c r="S884" s="3"/>
      <c r="V884" s="4"/>
      <c r="W884" s="5"/>
      <c r="AD884" s="140"/>
      <c r="AE884" s="152"/>
      <c r="AF884" s="153"/>
      <c r="AG884" s="140"/>
      <c r="AH884" s="140"/>
      <c r="AI884" s="142"/>
      <c r="AJ884" s="142"/>
      <c r="AK884" s="142"/>
      <c r="AL884" s="142"/>
    </row>
    <row r="885" hidden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2"/>
      <c r="O885" s="2"/>
      <c r="S885" s="3"/>
      <c r="V885" s="4"/>
      <c r="W885" s="5"/>
      <c r="AD885" s="140"/>
      <c r="AE885" s="152"/>
      <c r="AF885" s="153"/>
      <c r="AG885" s="140"/>
      <c r="AH885" s="140"/>
      <c r="AI885" s="142"/>
      <c r="AJ885" s="142"/>
      <c r="AK885" s="142"/>
      <c r="AL885" s="142"/>
    </row>
    <row r="886" hidden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2"/>
      <c r="O886" s="2"/>
      <c r="S886" s="3"/>
      <c r="V886" s="4"/>
      <c r="W886" s="5"/>
      <c r="AD886" s="140"/>
      <c r="AE886" s="152"/>
      <c r="AF886" s="153"/>
      <c r="AG886" s="140"/>
      <c r="AH886" s="140"/>
      <c r="AI886" s="142"/>
      <c r="AJ886" s="142"/>
      <c r="AK886" s="142"/>
      <c r="AL886" s="142"/>
    </row>
    <row r="887" hidden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2"/>
      <c r="O887" s="2"/>
      <c r="S887" s="3"/>
      <c r="V887" s="4"/>
      <c r="W887" s="5"/>
      <c r="AD887" s="140"/>
      <c r="AE887" s="152"/>
      <c r="AF887" s="153"/>
      <c r="AG887" s="140"/>
      <c r="AH887" s="140"/>
      <c r="AI887" s="142"/>
      <c r="AJ887" s="142"/>
      <c r="AK887" s="142"/>
      <c r="AL887" s="142"/>
    </row>
    <row r="888" hidden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2"/>
      <c r="O888" s="2"/>
      <c r="S888" s="3"/>
      <c r="V888" s="4"/>
      <c r="W888" s="5"/>
      <c r="AD888" s="140"/>
      <c r="AE888" s="152"/>
      <c r="AF888" s="153"/>
      <c r="AG888" s="140"/>
      <c r="AH888" s="140"/>
      <c r="AI888" s="142"/>
      <c r="AJ888" s="142"/>
      <c r="AK888" s="142"/>
      <c r="AL888" s="142"/>
    </row>
    <row r="889" hidden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2"/>
      <c r="O889" s="2"/>
      <c r="S889" s="3"/>
      <c r="V889" s="4"/>
      <c r="W889" s="5"/>
      <c r="AD889" s="140"/>
      <c r="AE889" s="152"/>
      <c r="AF889" s="153"/>
      <c r="AG889" s="140"/>
      <c r="AH889" s="140"/>
      <c r="AI889" s="142"/>
      <c r="AJ889" s="142"/>
      <c r="AK889" s="142"/>
      <c r="AL889" s="142"/>
    </row>
    <row r="890" hidden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2"/>
      <c r="O890" s="2"/>
      <c r="S890" s="3"/>
      <c r="V890" s="4"/>
      <c r="W890" s="5"/>
      <c r="AD890" s="140"/>
      <c r="AE890" s="152"/>
      <c r="AF890" s="153"/>
      <c r="AG890" s="140"/>
      <c r="AH890" s="140"/>
      <c r="AI890" s="142"/>
      <c r="AJ890" s="142"/>
      <c r="AK890" s="142"/>
      <c r="AL890" s="142"/>
    </row>
    <row r="891" hidden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2"/>
      <c r="O891" s="2"/>
      <c r="S891" s="3"/>
      <c r="V891" s="4"/>
      <c r="W891" s="5"/>
      <c r="AD891" s="140"/>
      <c r="AE891" s="152"/>
      <c r="AF891" s="153"/>
      <c r="AG891" s="140"/>
      <c r="AH891" s="140"/>
      <c r="AI891" s="142"/>
      <c r="AJ891" s="142"/>
      <c r="AK891" s="142"/>
      <c r="AL891" s="142"/>
    </row>
    <row r="892" hidden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2"/>
      <c r="O892" s="2"/>
      <c r="S892" s="3"/>
      <c r="V892" s="4"/>
      <c r="W892" s="5"/>
      <c r="AD892" s="140"/>
      <c r="AE892" s="152"/>
      <c r="AF892" s="153"/>
      <c r="AG892" s="140"/>
      <c r="AH892" s="140"/>
      <c r="AI892" s="142"/>
      <c r="AJ892" s="142"/>
      <c r="AK892" s="142"/>
      <c r="AL892" s="142"/>
    </row>
    <row r="893" hidden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2"/>
      <c r="O893" s="2"/>
      <c r="S893" s="3"/>
      <c r="V893" s="4"/>
      <c r="W893" s="5"/>
      <c r="AD893" s="140"/>
      <c r="AE893" s="152"/>
      <c r="AF893" s="153"/>
      <c r="AG893" s="140"/>
      <c r="AH893" s="140"/>
      <c r="AI893" s="142"/>
      <c r="AJ893" s="142"/>
      <c r="AK893" s="142"/>
      <c r="AL893" s="142"/>
    </row>
    <row r="894" hidden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2"/>
      <c r="O894" s="2"/>
      <c r="S894" s="3"/>
      <c r="V894" s="4"/>
      <c r="W894" s="5"/>
      <c r="AD894" s="140"/>
      <c r="AE894" s="152"/>
      <c r="AF894" s="153"/>
      <c r="AG894" s="140"/>
      <c r="AH894" s="140"/>
      <c r="AI894" s="142"/>
      <c r="AJ894" s="142"/>
      <c r="AK894" s="142"/>
      <c r="AL894" s="142"/>
    </row>
    <row r="895" hidden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2"/>
      <c r="O895" s="2"/>
      <c r="S895" s="3"/>
      <c r="V895" s="4"/>
      <c r="W895" s="5"/>
      <c r="AD895" s="140"/>
      <c r="AE895" s="152"/>
      <c r="AF895" s="153"/>
      <c r="AG895" s="140"/>
      <c r="AH895" s="140"/>
      <c r="AI895" s="142"/>
      <c r="AJ895" s="142"/>
      <c r="AK895" s="142"/>
      <c r="AL895" s="142"/>
    </row>
    <row r="896" hidden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2"/>
      <c r="O896" s="2"/>
      <c r="S896" s="3"/>
      <c r="V896" s="4"/>
      <c r="W896" s="5"/>
      <c r="AD896" s="140"/>
      <c r="AE896" s="152"/>
      <c r="AF896" s="153"/>
      <c r="AG896" s="140"/>
      <c r="AH896" s="140"/>
      <c r="AI896" s="142"/>
      <c r="AJ896" s="142"/>
      <c r="AK896" s="142"/>
      <c r="AL896" s="142"/>
    </row>
    <row r="897" hidden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2"/>
      <c r="O897" s="2"/>
      <c r="S897" s="3"/>
      <c r="V897" s="4"/>
      <c r="W897" s="5"/>
      <c r="AD897" s="140"/>
      <c r="AE897" s="152"/>
      <c r="AF897" s="153"/>
      <c r="AG897" s="140"/>
      <c r="AH897" s="140"/>
      <c r="AI897" s="142"/>
      <c r="AJ897" s="142"/>
      <c r="AK897" s="142"/>
      <c r="AL897" s="142"/>
    </row>
    <row r="898" hidden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2"/>
      <c r="O898" s="2"/>
      <c r="S898" s="3"/>
      <c r="V898" s="4"/>
      <c r="W898" s="5"/>
      <c r="AD898" s="140"/>
      <c r="AE898" s="152"/>
      <c r="AF898" s="153"/>
      <c r="AG898" s="140"/>
      <c r="AH898" s="140"/>
      <c r="AI898" s="142"/>
      <c r="AJ898" s="142"/>
      <c r="AK898" s="142"/>
      <c r="AL898" s="142"/>
    </row>
    <row r="899" hidden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2"/>
      <c r="O899" s="2"/>
      <c r="S899" s="3"/>
      <c r="V899" s="4"/>
      <c r="W899" s="5"/>
      <c r="AD899" s="140"/>
      <c r="AE899" s="152"/>
      <c r="AF899" s="153"/>
      <c r="AG899" s="140"/>
      <c r="AH899" s="140"/>
      <c r="AI899" s="142"/>
      <c r="AJ899" s="142"/>
      <c r="AK899" s="142"/>
      <c r="AL899" s="142"/>
    </row>
    <row r="900" hidden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2"/>
      <c r="O900" s="2"/>
      <c r="S900" s="3"/>
      <c r="V900" s="4"/>
      <c r="W900" s="5"/>
      <c r="AD900" s="140"/>
      <c r="AE900" s="152"/>
      <c r="AF900" s="153"/>
      <c r="AG900" s="140"/>
      <c r="AH900" s="140"/>
      <c r="AI900" s="142"/>
      <c r="AJ900" s="142"/>
      <c r="AK900" s="142"/>
      <c r="AL900" s="142"/>
    </row>
    <row r="901" hidden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2"/>
      <c r="O901" s="2"/>
      <c r="S901" s="3"/>
      <c r="V901" s="4"/>
      <c r="W901" s="5"/>
      <c r="AD901" s="140"/>
      <c r="AE901" s="152"/>
      <c r="AF901" s="153"/>
      <c r="AG901" s="140"/>
      <c r="AH901" s="140"/>
      <c r="AI901" s="142"/>
      <c r="AJ901" s="142"/>
      <c r="AK901" s="142"/>
      <c r="AL901" s="142"/>
    </row>
    <row r="902" hidden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2"/>
      <c r="O902" s="2"/>
      <c r="S902" s="3"/>
      <c r="V902" s="4"/>
      <c r="W902" s="5"/>
      <c r="AD902" s="140"/>
      <c r="AE902" s="152"/>
      <c r="AF902" s="153"/>
      <c r="AG902" s="140"/>
      <c r="AH902" s="140"/>
      <c r="AI902" s="142"/>
      <c r="AJ902" s="142"/>
      <c r="AK902" s="142"/>
      <c r="AL902" s="142"/>
    </row>
    <row r="903" hidden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2"/>
      <c r="O903" s="2"/>
      <c r="S903" s="3"/>
      <c r="V903" s="4"/>
      <c r="W903" s="5"/>
      <c r="AD903" s="140"/>
      <c r="AE903" s="152"/>
      <c r="AF903" s="153"/>
      <c r="AG903" s="140"/>
      <c r="AH903" s="140"/>
      <c r="AI903" s="142"/>
      <c r="AJ903" s="142"/>
      <c r="AK903" s="142"/>
      <c r="AL903" s="142"/>
    </row>
    <row r="904" hidden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2"/>
      <c r="O904" s="2"/>
      <c r="S904" s="3"/>
      <c r="V904" s="4"/>
      <c r="W904" s="5"/>
      <c r="AD904" s="140"/>
      <c r="AE904" s="152"/>
      <c r="AF904" s="153"/>
      <c r="AG904" s="140"/>
      <c r="AH904" s="140"/>
      <c r="AI904" s="142"/>
      <c r="AJ904" s="142"/>
      <c r="AK904" s="142"/>
      <c r="AL904" s="142"/>
    </row>
    <row r="905" hidden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2"/>
      <c r="O905" s="2"/>
      <c r="S905" s="3"/>
      <c r="V905" s="4"/>
      <c r="W905" s="5"/>
      <c r="AD905" s="140"/>
      <c r="AE905" s="152"/>
      <c r="AF905" s="153"/>
      <c r="AG905" s="140"/>
      <c r="AH905" s="140"/>
      <c r="AI905" s="142"/>
      <c r="AJ905" s="142"/>
      <c r="AK905" s="142"/>
      <c r="AL905" s="142"/>
    </row>
    <row r="906" hidden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2"/>
      <c r="O906" s="2"/>
      <c r="S906" s="3"/>
      <c r="V906" s="4"/>
      <c r="W906" s="5"/>
      <c r="AD906" s="140"/>
      <c r="AE906" s="152"/>
      <c r="AF906" s="153"/>
      <c r="AG906" s="140"/>
      <c r="AH906" s="140"/>
      <c r="AI906" s="142"/>
      <c r="AJ906" s="142"/>
      <c r="AK906" s="142"/>
      <c r="AL906" s="142"/>
    </row>
    <row r="907" hidden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2"/>
      <c r="O907" s="2"/>
      <c r="S907" s="3"/>
      <c r="V907" s="4"/>
      <c r="W907" s="5"/>
      <c r="AD907" s="140"/>
      <c r="AE907" s="152"/>
      <c r="AF907" s="153"/>
      <c r="AG907" s="140"/>
      <c r="AH907" s="140"/>
      <c r="AI907" s="142"/>
      <c r="AJ907" s="142"/>
      <c r="AK907" s="142"/>
      <c r="AL907" s="142"/>
    </row>
    <row r="908" hidden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2"/>
      <c r="O908" s="2"/>
      <c r="S908" s="3"/>
      <c r="V908" s="4"/>
      <c r="W908" s="5"/>
      <c r="AD908" s="140"/>
      <c r="AE908" s="152"/>
      <c r="AF908" s="153"/>
      <c r="AG908" s="140"/>
      <c r="AH908" s="140"/>
      <c r="AI908" s="142"/>
      <c r="AJ908" s="142"/>
      <c r="AK908" s="142"/>
      <c r="AL908" s="142"/>
    </row>
    <row r="909" hidden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2"/>
      <c r="O909" s="2"/>
      <c r="S909" s="3"/>
      <c r="V909" s="4"/>
      <c r="W909" s="5"/>
      <c r="AD909" s="140"/>
      <c r="AE909" s="152"/>
      <c r="AF909" s="153"/>
      <c r="AG909" s="140"/>
      <c r="AH909" s="140"/>
      <c r="AI909" s="142"/>
      <c r="AJ909" s="142"/>
      <c r="AK909" s="142"/>
      <c r="AL909" s="142"/>
    </row>
    <row r="910" hidden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2"/>
      <c r="O910" s="2"/>
      <c r="S910" s="3"/>
      <c r="V910" s="4"/>
      <c r="W910" s="5"/>
      <c r="AD910" s="140"/>
      <c r="AE910" s="152"/>
      <c r="AF910" s="153"/>
      <c r="AG910" s="140"/>
      <c r="AH910" s="140"/>
      <c r="AI910" s="142"/>
      <c r="AJ910" s="142"/>
      <c r="AK910" s="142"/>
      <c r="AL910" s="142"/>
    </row>
    <row r="911" hidden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2"/>
      <c r="O911" s="2"/>
      <c r="S911" s="3"/>
      <c r="V911" s="4"/>
      <c r="W911" s="5"/>
      <c r="AD911" s="140"/>
      <c r="AE911" s="152"/>
      <c r="AF911" s="153"/>
      <c r="AG911" s="140"/>
      <c r="AH911" s="140"/>
      <c r="AI911" s="142"/>
      <c r="AJ911" s="142"/>
      <c r="AK911" s="142"/>
      <c r="AL911" s="142"/>
    </row>
    <row r="912" hidden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2"/>
      <c r="O912" s="2"/>
      <c r="S912" s="3"/>
      <c r="V912" s="4"/>
      <c r="W912" s="5"/>
      <c r="AD912" s="140"/>
      <c r="AE912" s="152"/>
      <c r="AF912" s="153"/>
      <c r="AG912" s="140"/>
      <c r="AH912" s="140"/>
      <c r="AI912" s="142"/>
      <c r="AJ912" s="142"/>
      <c r="AK912" s="142"/>
      <c r="AL912" s="142"/>
    </row>
    <row r="913" hidden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2"/>
      <c r="O913" s="2"/>
      <c r="S913" s="3"/>
      <c r="V913" s="4"/>
      <c r="W913" s="5"/>
      <c r="AD913" s="140"/>
      <c r="AE913" s="152"/>
      <c r="AF913" s="153"/>
      <c r="AG913" s="140"/>
      <c r="AH913" s="140"/>
      <c r="AI913" s="142"/>
      <c r="AJ913" s="142"/>
      <c r="AK913" s="142"/>
      <c r="AL913" s="142"/>
    </row>
    <row r="914" hidden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2"/>
      <c r="O914" s="2"/>
      <c r="S914" s="3"/>
      <c r="V914" s="4"/>
      <c r="W914" s="5"/>
      <c r="AD914" s="140"/>
      <c r="AE914" s="152"/>
      <c r="AF914" s="153"/>
      <c r="AG914" s="140"/>
      <c r="AH914" s="140"/>
      <c r="AI914" s="142"/>
      <c r="AJ914" s="142"/>
      <c r="AK914" s="142"/>
      <c r="AL914" s="142"/>
    </row>
    <row r="915" hidden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2"/>
      <c r="O915" s="2"/>
      <c r="S915" s="3"/>
      <c r="V915" s="4"/>
      <c r="W915" s="5"/>
      <c r="AD915" s="140"/>
      <c r="AE915" s="152"/>
      <c r="AF915" s="153"/>
      <c r="AG915" s="140"/>
      <c r="AH915" s="140"/>
      <c r="AI915" s="142"/>
      <c r="AJ915" s="142"/>
      <c r="AK915" s="142"/>
      <c r="AL915" s="142"/>
    </row>
    <row r="916" hidden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2"/>
      <c r="O916" s="2"/>
      <c r="S916" s="3"/>
      <c r="V916" s="4"/>
      <c r="W916" s="5"/>
      <c r="AD916" s="140"/>
      <c r="AE916" s="152"/>
      <c r="AF916" s="153"/>
      <c r="AG916" s="140"/>
      <c r="AH916" s="140"/>
      <c r="AI916" s="142"/>
      <c r="AJ916" s="142"/>
      <c r="AK916" s="142"/>
      <c r="AL916" s="142"/>
    </row>
    <row r="917" hidden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2"/>
      <c r="O917" s="2"/>
      <c r="S917" s="3"/>
      <c r="V917" s="4"/>
      <c r="W917" s="5"/>
      <c r="AD917" s="140"/>
      <c r="AE917" s="152"/>
      <c r="AF917" s="153"/>
      <c r="AG917" s="140"/>
      <c r="AH917" s="140"/>
      <c r="AI917" s="142"/>
      <c r="AJ917" s="142"/>
      <c r="AK917" s="142"/>
      <c r="AL917" s="142"/>
    </row>
    <row r="918" hidden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2"/>
      <c r="O918" s="2"/>
      <c r="S918" s="3"/>
      <c r="V918" s="4"/>
      <c r="W918" s="5"/>
      <c r="AD918" s="140"/>
      <c r="AE918" s="152"/>
      <c r="AF918" s="153"/>
      <c r="AG918" s="140"/>
      <c r="AH918" s="140"/>
      <c r="AI918" s="142"/>
      <c r="AJ918" s="142"/>
      <c r="AK918" s="142"/>
      <c r="AL918" s="142"/>
    </row>
    <row r="919" hidden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2"/>
      <c r="O919" s="2"/>
      <c r="S919" s="3"/>
      <c r="V919" s="4"/>
      <c r="W919" s="5"/>
      <c r="AD919" s="140"/>
      <c r="AE919" s="152"/>
      <c r="AF919" s="153"/>
      <c r="AG919" s="140"/>
      <c r="AH919" s="140"/>
      <c r="AI919" s="142"/>
      <c r="AJ919" s="142"/>
      <c r="AK919" s="142"/>
      <c r="AL919" s="142"/>
    </row>
    <row r="920" hidden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2"/>
      <c r="O920" s="2"/>
      <c r="S920" s="3"/>
      <c r="V920" s="4"/>
      <c r="W920" s="5"/>
      <c r="AD920" s="140"/>
      <c r="AE920" s="152"/>
      <c r="AF920" s="153"/>
      <c r="AG920" s="140"/>
      <c r="AH920" s="140"/>
      <c r="AI920" s="142"/>
      <c r="AJ920" s="142"/>
      <c r="AK920" s="142"/>
      <c r="AL920" s="142"/>
    </row>
    <row r="921" hidden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2"/>
      <c r="O921" s="2"/>
      <c r="S921" s="3"/>
      <c r="V921" s="4"/>
      <c r="W921" s="5"/>
      <c r="AD921" s="140"/>
      <c r="AE921" s="152"/>
      <c r="AF921" s="153"/>
      <c r="AG921" s="140"/>
      <c r="AH921" s="140"/>
      <c r="AI921" s="142"/>
      <c r="AJ921" s="142"/>
      <c r="AK921" s="142"/>
      <c r="AL921" s="142"/>
    </row>
    <row r="922" hidden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2"/>
      <c r="O922" s="2"/>
      <c r="S922" s="3"/>
      <c r="V922" s="4"/>
      <c r="W922" s="5"/>
      <c r="AD922" s="140"/>
      <c r="AE922" s="152"/>
      <c r="AF922" s="153"/>
      <c r="AG922" s="140"/>
      <c r="AH922" s="140"/>
      <c r="AI922" s="142"/>
      <c r="AJ922" s="142"/>
      <c r="AK922" s="142"/>
      <c r="AL922" s="142"/>
    </row>
    <row r="923" hidden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2"/>
      <c r="O923" s="2"/>
      <c r="S923" s="3"/>
      <c r="V923" s="4"/>
      <c r="W923" s="5"/>
      <c r="AD923" s="140"/>
      <c r="AE923" s="152"/>
      <c r="AF923" s="153"/>
      <c r="AG923" s="140"/>
      <c r="AH923" s="140"/>
      <c r="AI923" s="142"/>
      <c r="AJ923" s="142"/>
      <c r="AK923" s="142"/>
      <c r="AL923" s="142"/>
    </row>
    <row r="924" hidden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2"/>
      <c r="O924" s="2"/>
      <c r="S924" s="3"/>
      <c r="V924" s="4"/>
      <c r="W924" s="5"/>
      <c r="AD924" s="140"/>
      <c r="AE924" s="152"/>
      <c r="AF924" s="153"/>
      <c r="AG924" s="140"/>
      <c r="AH924" s="140"/>
      <c r="AI924" s="142"/>
      <c r="AJ924" s="142"/>
      <c r="AK924" s="142"/>
      <c r="AL924" s="142"/>
    </row>
    <row r="925" hidden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2"/>
      <c r="O925" s="2"/>
      <c r="S925" s="3"/>
      <c r="V925" s="4"/>
      <c r="W925" s="5"/>
      <c r="AD925" s="140"/>
      <c r="AE925" s="152"/>
      <c r="AF925" s="153"/>
      <c r="AG925" s="140"/>
      <c r="AH925" s="140"/>
      <c r="AI925" s="142"/>
      <c r="AJ925" s="142"/>
      <c r="AK925" s="142"/>
      <c r="AL925" s="142"/>
    </row>
    <row r="926" hidden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2"/>
      <c r="O926" s="2"/>
      <c r="S926" s="3"/>
      <c r="V926" s="4"/>
      <c r="W926" s="5"/>
      <c r="AD926" s="140"/>
      <c r="AE926" s="152"/>
      <c r="AF926" s="153"/>
      <c r="AG926" s="140"/>
      <c r="AH926" s="140"/>
      <c r="AI926" s="142"/>
      <c r="AJ926" s="142"/>
      <c r="AK926" s="142"/>
      <c r="AL926" s="142"/>
    </row>
    <row r="927" hidden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2"/>
      <c r="O927" s="2"/>
      <c r="S927" s="3"/>
      <c r="V927" s="4"/>
      <c r="W927" s="5"/>
      <c r="AD927" s="140"/>
      <c r="AE927" s="152"/>
      <c r="AF927" s="153"/>
      <c r="AG927" s="140"/>
      <c r="AH927" s="140"/>
      <c r="AI927" s="142"/>
      <c r="AJ927" s="142"/>
      <c r="AK927" s="142"/>
      <c r="AL927" s="142"/>
    </row>
    <row r="928" hidden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2"/>
      <c r="O928" s="2"/>
      <c r="S928" s="3"/>
      <c r="V928" s="4"/>
      <c r="W928" s="5"/>
      <c r="AD928" s="140"/>
      <c r="AE928" s="152"/>
      <c r="AF928" s="153"/>
      <c r="AG928" s="140"/>
      <c r="AH928" s="140"/>
      <c r="AI928" s="142"/>
      <c r="AJ928" s="142"/>
      <c r="AK928" s="142"/>
      <c r="AL928" s="142"/>
    </row>
    <row r="929" hidden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2"/>
      <c r="O929" s="2"/>
      <c r="S929" s="3"/>
      <c r="V929" s="4"/>
      <c r="W929" s="5"/>
      <c r="AD929" s="140"/>
      <c r="AE929" s="152"/>
      <c r="AF929" s="153"/>
      <c r="AG929" s="140"/>
      <c r="AH929" s="140"/>
      <c r="AI929" s="142"/>
      <c r="AJ929" s="142"/>
      <c r="AK929" s="142"/>
      <c r="AL929" s="142"/>
    </row>
    <row r="930" hidden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2"/>
      <c r="O930" s="2"/>
      <c r="S930" s="3"/>
      <c r="V930" s="4"/>
      <c r="W930" s="5"/>
      <c r="AD930" s="140"/>
      <c r="AE930" s="152"/>
      <c r="AF930" s="153"/>
      <c r="AG930" s="140"/>
      <c r="AH930" s="140"/>
      <c r="AI930" s="142"/>
      <c r="AJ930" s="142"/>
      <c r="AK930" s="142"/>
      <c r="AL930" s="142"/>
    </row>
    <row r="931" hidden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2"/>
      <c r="O931" s="2"/>
      <c r="S931" s="3"/>
      <c r="V931" s="4"/>
      <c r="W931" s="5"/>
      <c r="AD931" s="140"/>
      <c r="AE931" s="152"/>
      <c r="AF931" s="153"/>
      <c r="AG931" s="140"/>
      <c r="AH931" s="140"/>
      <c r="AI931" s="142"/>
      <c r="AJ931" s="142"/>
      <c r="AK931" s="142"/>
      <c r="AL931" s="142"/>
    </row>
    <row r="932" hidden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2"/>
      <c r="O932" s="2"/>
      <c r="S932" s="3"/>
      <c r="V932" s="4"/>
      <c r="W932" s="5"/>
      <c r="AD932" s="140"/>
      <c r="AE932" s="152"/>
      <c r="AF932" s="153"/>
      <c r="AG932" s="140"/>
      <c r="AH932" s="140"/>
      <c r="AI932" s="142"/>
      <c r="AJ932" s="142"/>
      <c r="AK932" s="142"/>
      <c r="AL932" s="142"/>
    </row>
    <row r="933" hidden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2"/>
      <c r="O933" s="2"/>
      <c r="S933" s="3"/>
      <c r="V933" s="4"/>
      <c r="W933" s="5"/>
      <c r="AD933" s="140"/>
      <c r="AE933" s="152"/>
      <c r="AF933" s="153"/>
      <c r="AG933" s="140"/>
      <c r="AH933" s="140"/>
      <c r="AI933" s="142"/>
      <c r="AJ933" s="142"/>
      <c r="AK933" s="142"/>
      <c r="AL933" s="142"/>
    </row>
    <row r="934" hidden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2"/>
      <c r="O934" s="2"/>
      <c r="S934" s="3"/>
      <c r="V934" s="4"/>
      <c r="W934" s="5"/>
      <c r="AD934" s="140"/>
      <c r="AE934" s="152"/>
      <c r="AF934" s="153"/>
      <c r="AG934" s="140"/>
      <c r="AH934" s="140"/>
      <c r="AI934" s="142"/>
      <c r="AJ934" s="142"/>
      <c r="AK934" s="142"/>
      <c r="AL934" s="142"/>
    </row>
    <row r="935" hidden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2"/>
      <c r="O935" s="2"/>
      <c r="S935" s="3"/>
      <c r="V935" s="4"/>
      <c r="W935" s="5"/>
      <c r="AD935" s="140"/>
      <c r="AE935" s="152"/>
      <c r="AF935" s="153"/>
      <c r="AG935" s="140"/>
      <c r="AH935" s="140"/>
      <c r="AI935" s="142"/>
      <c r="AJ935" s="142"/>
      <c r="AK935" s="142"/>
      <c r="AL935" s="142"/>
    </row>
    <row r="936" hidden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2"/>
      <c r="O936" s="2"/>
      <c r="S936" s="3"/>
      <c r="V936" s="4"/>
      <c r="W936" s="5"/>
      <c r="AD936" s="140"/>
      <c r="AE936" s="152"/>
      <c r="AF936" s="153"/>
      <c r="AG936" s="140"/>
      <c r="AH936" s="140"/>
      <c r="AI936" s="142"/>
      <c r="AJ936" s="142"/>
      <c r="AK936" s="142"/>
      <c r="AL936" s="142"/>
    </row>
    <row r="937" hidden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2"/>
      <c r="O937" s="2"/>
      <c r="S937" s="3"/>
      <c r="V937" s="4"/>
      <c r="W937" s="5"/>
      <c r="AD937" s="140"/>
      <c r="AE937" s="152"/>
      <c r="AF937" s="153"/>
      <c r="AG937" s="140"/>
      <c r="AH937" s="140"/>
      <c r="AI937" s="142"/>
      <c r="AJ937" s="142"/>
      <c r="AK937" s="142"/>
      <c r="AL937" s="142"/>
    </row>
    <row r="938" hidden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2"/>
      <c r="O938" s="2"/>
      <c r="S938" s="3"/>
      <c r="V938" s="4"/>
      <c r="W938" s="5"/>
      <c r="AD938" s="140"/>
      <c r="AE938" s="152"/>
      <c r="AF938" s="153"/>
      <c r="AG938" s="140"/>
      <c r="AH938" s="140"/>
      <c r="AI938" s="142"/>
      <c r="AJ938" s="142"/>
      <c r="AK938" s="142"/>
      <c r="AL938" s="142"/>
    </row>
    <row r="939" hidden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2"/>
      <c r="O939" s="2"/>
      <c r="S939" s="3"/>
      <c r="V939" s="4"/>
      <c r="W939" s="5"/>
      <c r="AD939" s="140"/>
      <c r="AE939" s="152"/>
      <c r="AF939" s="153"/>
      <c r="AG939" s="140"/>
      <c r="AH939" s="140"/>
      <c r="AI939" s="142"/>
      <c r="AJ939" s="142"/>
      <c r="AK939" s="142"/>
      <c r="AL939" s="142"/>
    </row>
    <row r="940" hidden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2"/>
      <c r="O940" s="2"/>
      <c r="S940" s="3"/>
      <c r="V940" s="4"/>
      <c r="W940" s="5"/>
      <c r="AD940" s="140"/>
      <c r="AE940" s="152"/>
      <c r="AF940" s="153"/>
      <c r="AG940" s="140"/>
      <c r="AH940" s="140"/>
      <c r="AI940" s="142"/>
      <c r="AJ940" s="142"/>
      <c r="AK940" s="142"/>
      <c r="AL940" s="142"/>
    </row>
    <row r="941" hidden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2"/>
      <c r="O941" s="2"/>
      <c r="S941" s="3"/>
      <c r="V941" s="4"/>
      <c r="W941" s="5"/>
      <c r="AD941" s="140"/>
      <c r="AE941" s="152"/>
      <c r="AF941" s="153"/>
      <c r="AG941" s="140"/>
      <c r="AH941" s="140"/>
      <c r="AI941" s="142"/>
      <c r="AJ941" s="142"/>
      <c r="AK941" s="142"/>
      <c r="AL941" s="142"/>
    </row>
    <row r="942" hidden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2"/>
      <c r="O942" s="2"/>
      <c r="S942" s="3"/>
      <c r="V942" s="4"/>
      <c r="W942" s="5"/>
      <c r="AD942" s="140"/>
      <c r="AE942" s="152"/>
      <c r="AF942" s="153"/>
      <c r="AG942" s="140"/>
      <c r="AH942" s="140"/>
      <c r="AI942" s="142"/>
      <c r="AJ942" s="142"/>
      <c r="AK942" s="142"/>
      <c r="AL942" s="142"/>
    </row>
    <row r="943" hidden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2"/>
      <c r="O943" s="2"/>
      <c r="S943" s="3"/>
      <c r="V943" s="4"/>
      <c r="W943" s="5"/>
      <c r="AD943" s="140"/>
      <c r="AE943" s="152"/>
      <c r="AF943" s="153"/>
      <c r="AG943" s="140"/>
      <c r="AH943" s="140"/>
      <c r="AI943" s="142"/>
      <c r="AJ943" s="142"/>
      <c r="AK943" s="142"/>
      <c r="AL943" s="142"/>
    </row>
    <row r="944" hidden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2"/>
      <c r="O944" s="2"/>
      <c r="S944" s="3"/>
      <c r="V944" s="4"/>
      <c r="W944" s="5"/>
      <c r="AD944" s="140"/>
      <c r="AE944" s="152"/>
      <c r="AF944" s="153"/>
      <c r="AG944" s="140"/>
      <c r="AH944" s="140"/>
      <c r="AI944" s="142"/>
      <c r="AJ944" s="142"/>
      <c r="AK944" s="142"/>
      <c r="AL944" s="142"/>
    </row>
    <row r="945" hidden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2"/>
      <c r="O945" s="2"/>
      <c r="S945" s="3"/>
      <c r="V945" s="4"/>
      <c r="W945" s="5"/>
      <c r="AD945" s="140"/>
      <c r="AE945" s="152"/>
      <c r="AF945" s="153"/>
      <c r="AG945" s="140"/>
      <c r="AH945" s="140"/>
      <c r="AI945" s="142"/>
      <c r="AJ945" s="142"/>
      <c r="AK945" s="142"/>
      <c r="AL945" s="142"/>
    </row>
    <row r="946" hidden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2"/>
      <c r="O946" s="2"/>
      <c r="S946" s="3"/>
      <c r="V946" s="4"/>
      <c r="W946" s="5"/>
      <c r="AD946" s="140"/>
      <c r="AE946" s="152"/>
      <c r="AF946" s="153"/>
      <c r="AG946" s="140"/>
      <c r="AH946" s="140"/>
      <c r="AI946" s="142"/>
      <c r="AJ946" s="142"/>
      <c r="AK946" s="142"/>
      <c r="AL946" s="142"/>
    </row>
    <row r="947" hidden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2"/>
      <c r="O947" s="2"/>
      <c r="S947" s="3"/>
      <c r="V947" s="4"/>
      <c r="W947" s="5"/>
      <c r="AD947" s="140"/>
      <c r="AE947" s="152"/>
      <c r="AF947" s="153"/>
      <c r="AG947" s="140"/>
      <c r="AH947" s="140"/>
      <c r="AI947" s="142"/>
      <c r="AJ947" s="142"/>
      <c r="AK947" s="142"/>
      <c r="AL947" s="142"/>
    </row>
    <row r="948" hidden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2"/>
      <c r="O948" s="2"/>
      <c r="S948" s="3"/>
      <c r="V948" s="4"/>
      <c r="W948" s="5"/>
      <c r="AD948" s="140"/>
      <c r="AE948" s="152"/>
      <c r="AF948" s="153"/>
      <c r="AG948" s="140"/>
      <c r="AH948" s="140"/>
      <c r="AI948" s="142"/>
      <c r="AJ948" s="142"/>
      <c r="AK948" s="142"/>
      <c r="AL948" s="142"/>
    </row>
    <row r="949" hidden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2"/>
      <c r="O949" s="2"/>
      <c r="S949" s="3"/>
      <c r="V949" s="4"/>
      <c r="W949" s="5"/>
      <c r="AD949" s="140"/>
      <c r="AE949" s="152"/>
      <c r="AF949" s="153"/>
      <c r="AG949" s="140"/>
      <c r="AH949" s="140"/>
      <c r="AI949" s="142"/>
      <c r="AJ949" s="142"/>
      <c r="AK949" s="142"/>
      <c r="AL949" s="142"/>
    </row>
    <row r="950" hidden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2"/>
      <c r="O950" s="2"/>
      <c r="S950" s="3"/>
      <c r="V950" s="4"/>
      <c r="W950" s="5"/>
      <c r="AD950" s="140"/>
      <c r="AE950" s="152"/>
      <c r="AF950" s="153"/>
      <c r="AG950" s="140"/>
      <c r="AH950" s="140"/>
      <c r="AI950" s="142"/>
      <c r="AJ950" s="142"/>
      <c r="AK950" s="142"/>
      <c r="AL950" s="142"/>
    </row>
    <row r="951" hidden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2"/>
      <c r="O951" s="2"/>
      <c r="S951" s="3"/>
      <c r="V951" s="4"/>
      <c r="W951" s="5"/>
      <c r="AD951" s="140"/>
      <c r="AE951" s="152"/>
      <c r="AF951" s="153"/>
      <c r="AG951" s="140"/>
      <c r="AH951" s="140"/>
      <c r="AI951" s="142"/>
      <c r="AJ951" s="142"/>
      <c r="AK951" s="142"/>
      <c r="AL951" s="142"/>
    </row>
    <row r="952" hidden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2"/>
      <c r="O952" s="2"/>
      <c r="S952" s="3"/>
      <c r="V952" s="4"/>
      <c r="W952" s="5"/>
      <c r="AD952" s="140"/>
      <c r="AE952" s="152"/>
      <c r="AF952" s="153"/>
      <c r="AG952" s="140"/>
      <c r="AH952" s="140"/>
      <c r="AI952" s="142"/>
      <c r="AJ952" s="142"/>
      <c r="AK952" s="142"/>
      <c r="AL952" s="142"/>
    </row>
    <row r="953" hidden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2"/>
      <c r="O953" s="2"/>
      <c r="S953" s="3"/>
      <c r="V953" s="4"/>
      <c r="W953" s="5"/>
      <c r="AD953" s="140"/>
      <c r="AE953" s="152"/>
      <c r="AF953" s="153"/>
      <c r="AG953" s="140"/>
      <c r="AH953" s="140"/>
      <c r="AI953" s="142"/>
      <c r="AJ953" s="142"/>
      <c r="AK953" s="142"/>
      <c r="AL953" s="142"/>
    </row>
    <row r="954" hidden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2"/>
      <c r="O954" s="2"/>
      <c r="S954" s="3"/>
      <c r="V954" s="4"/>
      <c r="W954" s="5"/>
      <c r="AD954" s="140"/>
      <c r="AE954" s="152"/>
      <c r="AF954" s="153"/>
      <c r="AG954" s="140"/>
      <c r="AH954" s="140"/>
      <c r="AI954" s="142"/>
      <c r="AJ954" s="142"/>
      <c r="AK954" s="142"/>
      <c r="AL954" s="142"/>
    </row>
    <row r="955" hidden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2"/>
      <c r="O955" s="2"/>
      <c r="S955" s="3"/>
      <c r="V955" s="4"/>
      <c r="W955" s="5"/>
      <c r="AD955" s="140"/>
      <c r="AE955" s="152"/>
      <c r="AF955" s="153"/>
      <c r="AG955" s="140"/>
      <c r="AH955" s="140"/>
      <c r="AI955" s="142"/>
      <c r="AJ955" s="142"/>
      <c r="AK955" s="142"/>
      <c r="AL955" s="142"/>
    </row>
    <row r="956" hidden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2"/>
      <c r="O956" s="2"/>
      <c r="S956" s="3"/>
      <c r="V956" s="4"/>
      <c r="W956" s="5"/>
      <c r="AD956" s="140"/>
      <c r="AE956" s="152"/>
      <c r="AF956" s="153"/>
      <c r="AG956" s="140"/>
      <c r="AH956" s="140"/>
      <c r="AI956" s="142"/>
      <c r="AJ956" s="142"/>
      <c r="AK956" s="142"/>
      <c r="AL956" s="142"/>
    </row>
    <row r="957" hidden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2"/>
      <c r="O957" s="2"/>
      <c r="S957" s="3"/>
      <c r="V957" s="4"/>
      <c r="W957" s="5"/>
      <c r="AD957" s="140"/>
      <c r="AE957" s="152"/>
      <c r="AF957" s="153"/>
      <c r="AG957" s="140"/>
      <c r="AH957" s="140"/>
      <c r="AI957" s="142"/>
      <c r="AJ957" s="142"/>
      <c r="AK957" s="142"/>
      <c r="AL957" s="142"/>
    </row>
    <row r="958" hidden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2"/>
      <c r="O958" s="2"/>
      <c r="S958" s="3"/>
      <c r="V958" s="4"/>
      <c r="W958" s="5"/>
      <c r="AD958" s="140"/>
      <c r="AE958" s="152"/>
      <c r="AF958" s="153"/>
      <c r="AG958" s="140"/>
      <c r="AH958" s="140"/>
      <c r="AI958" s="142"/>
      <c r="AJ958" s="142"/>
      <c r="AK958" s="142"/>
      <c r="AL958" s="142"/>
    </row>
    <row r="959" hidden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2"/>
      <c r="O959" s="2"/>
      <c r="S959" s="3"/>
      <c r="V959" s="4"/>
      <c r="W959" s="5"/>
      <c r="AD959" s="140"/>
      <c r="AE959" s="152"/>
      <c r="AF959" s="153"/>
      <c r="AG959" s="140"/>
      <c r="AH959" s="140"/>
      <c r="AI959" s="142"/>
      <c r="AJ959" s="142"/>
      <c r="AK959" s="142"/>
      <c r="AL959" s="142"/>
    </row>
    <row r="960" hidden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2"/>
      <c r="O960" s="2"/>
      <c r="S960" s="3"/>
      <c r="V960" s="4"/>
      <c r="W960" s="5"/>
      <c r="AD960" s="140"/>
      <c r="AE960" s="152"/>
      <c r="AF960" s="153"/>
      <c r="AG960" s="140"/>
      <c r="AH960" s="140"/>
      <c r="AI960" s="142"/>
      <c r="AJ960" s="142"/>
      <c r="AK960" s="142"/>
      <c r="AL960" s="142"/>
    </row>
    <row r="961" hidden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2"/>
      <c r="O961" s="2"/>
      <c r="S961" s="3"/>
      <c r="V961" s="4"/>
      <c r="W961" s="5"/>
      <c r="AD961" s="140"/>
      <c r="AE961" s="152"/>
      <c r="AF961" s="153"/>
      <c r="AG961" s="140"/>
      <c r="AH961" s="140"/>
      <c r="AI961" s="142"/>
      <c r="AJ961" s="142"/>
      <c r="AK961" s="142"/>
      <c r="AL961" s="142"/>
    </row>
    <row r="962" hidden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2"/>
      <c r="O962" s="2"/>
      <c r="S962" s="3"/>
      <c r="V962" s="4"/>
      <c r="W962" s="5"/>
      <c r="AD962" s="140"/>
      <c r="AE962" s="152"/>
      <c r="AF962" s="153"/>
      <c r="AG962" s="140"/>
      <c r="AH962" s="140"/>
      <c r="AI962" s="142"/>
      <c r="AJ962" s="142"/>
      <c r="AK962" s="142"/>
      <c r="AL962" s="142"/>
    </row>
    <row r="963" hidden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2"/>
      <c r="O963" s="2"/>
      <c r="S963" s="3"/>
      <c r="V963" s="4"/>
      <c r="W963" s="5"/>
      <c r="AD963" s="140"/>
      <c r="AE963" s="152"/>
      <c r="AF963" s="153"/>
      <c r="AG963" s="140"/>
      <c r="AH963" s="140"/>
      <c r="AI963" s="142"/>
      <c r="AJ963" s="142"/>
      <c r="AK963" s="142"/>
      <c r="AL963" s="142"/>
    </row>
    <row r="964" hidden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2"/>
      <c r="O964" s="2"/>
      <c r="S964" s="3"/>
      <c r="V964" s="4"/>
      <c r="W964" s="5"/>
      <c r="AD964" s="140"/>
      <c r="AE964" s="152"/>
      <c r="AF964" s="153"/>
      <c r="AG964" s="140"/>
      <c r="AH964" s="140"/>
      <c r="AI964" s="142"/>
      <c r="AJ964" s="142"/>
      <c r="AK964" s="142"/>
      <c r="AL964" s="142"/>
    </row>
    <row r="965" hidden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2"/>
      <c r="O965" s="2"/>
      <c r="S965" s="3"/>
      <c r="V965" s="4"/>
      <c r="W965" s="5"/>
      <c r="AD965" s="140"/>
      <c r="AE965" s="152"/>
      <c r="AF965" s="153"/>
      <c r="AG965" s="140"/>
      <c r="AH965" s="140"/>
      <c r="AI965" s="142"/>
      <c r="AJ965" s="142"/>
      <c r="AK965" s="142"/>
      <c r="AL965" s="142"/>
    </row>
    <row r="966" hidden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2"/>
      <c r="O966" s="2"/>
      <c r="S966" s="3"/>
      <c r="V966" s="4"/>
      <c r="W966" s="5"/>
      <c r="AD966" s="140"/>
      <c r="AE966" s="152"/>
      <c r="AF966" s="153"/>
      <c r="AG966" s="140"/>
      <c r="AH966" s="140"/>
      <c r="AI966" s="142"/>
      <c r="AJ966" s="142"/>
      <c r="AK966" s="142"/>
      <c r="AL966" s="142"/>
    </row>
    <row r="967" hidden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2"/>
      <c r="O967" s="2"/>
      <c r="S967" s="3"/>
      <c r="V967" s="4"/>
      <c r="W967" s="5"/>
      <c r="AD967" s="140"/>
      <c r="AE967" s="152"/>
      <c r="AF967" s="153"/>
      <c r="AG967" s="140"/>
      <c r="AH967" s="140"/>
      <c r="AI967" s="142"/>
      <c r="AJ967" s="142"/>
      <c r="AK967" s="142"/>
      <c r="AL967" s="142"/>
    </row>
    <row r="968" hidden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2"/>
      <c r="O968" s="2"/>
      <c r="S968" s="3"/>
      <c r="V968" s="4"/>
      <c r="W968" s="5"/>
      <c r="AD968" s="140"/>
      <c r="AE968" s="152"/>
      <c r="AF968" s="153"/>
      <c r="AG968" s="140"/>
      <c r="AH968" s="140"/>
      <c r="AI968" s="142"/>
      <c r="AJ968" s="142"/>
      <c r="AK968" s="142"/>
      <c r="AL968" s="142"/>
    </row>
    <row r="969" hidden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2"/>
      <c r="O969" s="2"/>
      <c r="S969" s="3"/>
      <c r="V969" s="4"/>
      <c r="W969" s="5"/>
      <c r="AD969" s="140"/>
      <c r="AE969" s="152"/>
      <c r="AF969" s="153"/>
      <c r="AG969" s="140"/>
      <c r="AH969" s="140"/>
      <c r="AI969" s="142"/>
      <c r="AJ969" s="142"/>
      <c r="AK969" s="142"/>
      <c r="AL969" s="142"/>
    </row>
    <row r="970" hidden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2"/>
      <c r="O970" s="2"/>
      <c r="S970" s="3"/>
      <c r="V970" s="4"/>
      <c r="W970" s="5"/>
      <c r="AD970" s="140"/>
      <c r="AE970" s="152"/>
      <c r="AF970" s="153"/>
      <c r="AG970" s="140"/>
      <c r="AH970" s="140"/>
      <c r="AI970" s="142"/>
      <c r="AJ970" s="142"/>
      <c r="AK970" s="142"/>
      <c r="AL970" s="142"/>
    </row>
    <row r="971" hidden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2"/>
      <c r="O971" s="2"/>
      <c r="S971" s="3"/>
      <c r="V971" s="4"/>
      <c r="W971" s="5"/>
      <c r="AD971" s="140"/>
      <c r="AE971" s="152"/>
      <c r="AF971" s="153"/>
      <c r="AG971" s="140"/>
      <c r="AH971" s="140"/>
      <c r="AI971" s="142"/>
      <c r="AJ971" s="142"/>
      <c r="AK971" s="142"/>
      <c r="AL971" s="142"/>
    </row>
    <row r="972" hidden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2"/>
      <c r="O972" s="2"/>
      <c r="S972" s="3"/>
      <c r="V972" s="4"/>
      <c r="W972" s="5"/>
      <c r="AD972" s="140"/>
      <c r="AE972" s="152"/>
      <c r="AF972" s="153"/>
      <c r="AG972" s="140"/>
      <c r="AH972" s="140"/>
      <c r="AI972" s="142"/>
      <c r="AJ972" s="142"/>
      <c r="AK972" s="142"/>
      <c r="AL972" s="142"/>
    </row>
    <row r="973" hidden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2"/>
      <c r="O973" s="2"/>
      <c r="S973" s="3"/>
      <c r="V973" s="4"/>
      <c r="W973" s="5"/>
      <c r="AD973" s="140"/>
      <c r="AE973" s="152"/>
      <c r="AF973" s="153"/>
      <c r="AG973" s="140"/>
      <c r="AH973" s="140"/>
      <c r="AI973" s="142"/>
      <c r="AJ973" s="142"/>
      <c r="AK973" s="142"/>
      <c r="AL973" s="142"/>
    </row>
    <row r="974" hidden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2"/>
      <c r="O974" s="2"/>
      <c r="S974" s="3"/>
      <c r="V974" s="4"/>
      <c r="W974" s="5"/>
      <c r="AD974" s="140"/>
      <c r="AE974" s="152"/>
      <c r="AF974" s="153"/>
      <c r="AG974" s="140"/>
      <c r="AH974" s="140"/>
      <c r="AI974" s="142"/>
      <c r="AJ974" s="142"/>
      <c r="AK974" s="142"/>
      <c r="AL974" s="142"/>
    </row>
    <row r="975" hidden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2"/>
      <c r="O975" s="2"/>
      <c r="S975" s="3"/>
      <c r="V975" s="4"/>
      <c r="W975" s="5"/>
      <c r="AD975" s="140"/>
      <c r="AE975" s="152"/>
      <c r="AF975" s="153"/>
      <c r="AG975" s="140"/>
      <c r="AH975" s="140"/>
      <c r="AI975" s="142"/>
      <c r="AJ975" s="142"/>
      <c r="AK975" s="142"/>
      <c r="AL975" s="142"/>
    </row>
    <row r="976" hidden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2"/>
      <c r="O976" s="2"/>
      <c r="S976" s="3"/>
      <c r="V976" s="4"/>
      <c r="W976" s="5"/>
      <c r="AD976" s="140"/>
      <c r="AE976" s="152"/>
      <c r="AF976" s="153"/>
      <c r="AG976" s="140"/>
      <c r="AH976" s="140"/>
      <c r="AI976" s="142"/>
      <c r="AJ976" s="142"/>
      <c r="AK976" s="142"/>
      <c r="AL976" s="142"/>
    </row>
    <row r="977" hidden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2"/>
      <c r="O977" s="2"/>
      <c r="S977" s="3"/>
      <c r="V977" s="4"/>
      <c r="W977" s="5"/>
      <c r="AD977" s="140"/>
      <c r="AE977" s="152"/>
      <c r="AF977" s="153"/>
      <c r="AG977" s="140"/>
      <c r="AH977" s="140"/>
      <c r="AI977" s="142"/>
      <c r="AJ977" s="142"/>
      <c r="AK977" s="142"/>
      <c r="AL977" s="142"/>
    </row>
    <row r="978" hidden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2"/>
      <c r="O978" s="2"/>
      <c r="S978" s="3"/>
      <c r="V978" s="4"/>
      <c r="W978" s="5"/>
      <c r="AD978" s="140"/>
      <c r="AE978" s="152"/>
      <c r="AF978" s="153"/>
      <c r="AG978" s="140"/>
      <c r="AH978" s="140"/>
      <c r="AI978" s="142"/>
      <c r="AJ978" s="142"/>
      <c r="AK978" s="142"/>
      <c r="AL978" s="142"/>
    </row>
    <row r="979" hidden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2"/>
      <c r="O979" s="2"/>
      <c r="S979" s="3"/>
      <c r="V979" s="4"/>
      <c r="W979" s="5"/>
      <c r="AD979" s="140"/>
      <c r="AE979" s="152"/>
      <c r="AF979" s="153"/>
      <c r="AG979" s="140"/>
      <c r="AH979" s="140"/>
      <c r="AI979" s="142"/>
      <c r="AJ979" s="142"/>
      <c r="AK979" s="142"/>
      <c r="AL979" s="142"/>
    </row>
    <row r="980" hidden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2"/>
      <c r="O980" s="2"/>
      <c r="S980" s="3"/>
      <c r="V980" s="4"/>
      <c r="W980" s="5"/>
      <c r="AD980" s="140"/>
      <c r="AE980" s="152"/>
      <c r="AF980" s="153"/>
      <c r="AG980" s="140"/>
      <c r="AH980" s="140"/>
      <c r="AI980" s="142"/>
      <c r="AJ980" s="142"/>
      <c r="AK980" s="142"/>
      <c r="AL980" s="142"/>
    </row>
    <row r="981" hidden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2"/>
      <c r="O981" s="2"/>
      <c r="S981" s="3"/>
      <c r="V981" s="4"/>
      <c r="W981" s="5"/>
      <c r="AD981" s="140"/>
      <c r="AE981" s="152"/>
      <c r="AF981" s="153"/>
      <c r="AG981" s="140"/>
      <c r="AH981" s="140"/>
      <c r="AI981" s="142"/>
      <c r="AJ981" s="142"/>
      <c r="AK981" s="142"/>
      <c r="AL981" s="142"/>
    </row>
    <row r="982" hidden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2"/>
      <c r="O982" s="2"/>
      <c r="S982" s="3"/>
      <c r="V982" s="4"/>
      <c r="W982" s="5"/>
      <c r="AD982" s="140"/>
      <c r="AE982" s="152"/>
      <c r="AF982" s="153"/>
      <c r="AG982" s="140"/>
      <c r="AH982" s="140"/>
      <c r="AI982" s="142"/>
      <c r="AJ982" s="142"/>
      <c r="AK982" s="142"/>
      <c r="AL982" s="142"/>
    </row>
    <row r="983" hidden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2"/>
      <c r="O983" s="2"/>
      <c r="S983" s="3"/>
      <c r="V983" s="4"/>
      <c r="W983" s="5"/>
      <c r="AD983" s="140"/>
      <c r="AE983" s="152"/>
      <c r="AF983" s="153"/>
      <c r="AG983" s="140"/>
      <c r="AH983" s="140"/>
      <c r="AI983" s="142"/>
      <c r="AJ983" s="142"/>
      <c r="AK983" s="142"/>
      <c r="AL983" s="142"/>
    </row>
    <row r="984" hidden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2"/>
      <c r="O984" s="2"/>
      <c r="S984" s="3"/>
      <c r="V984" s="4"/>
      <c r="W984" s="5"/>
      <c r="AD984" s="140"/>
      <c r="AE984" s="152"/>
      <c r="AF984" s="153"/>
      <c r="AG984" s="140"/>
      <c r="AH984" s="140"/>
      <c r="AI984" s="142"/>
      <c r="AJ984" s="142"/>
      <c r="AK984" s="142"/>
      <c r="AL984" s="142"/>
    </row>
    <row r="985" hidden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2"/>
      <c r="O985" s="2"/>
      <c r="S985" s="3"/>
      <c r="V985" s="4"/>
      <c r="W985" s="5"/>
      <c r="AD985" s="140"/>
      <c r="AE985" s="152"/>
      <c r="AF985" s="153"/>
      <c r="AG985" s="140"/>
      <c r="AH985" s="140"/>
      <c r="AI985" s="142"/>
      <c r="AJ985" s="142"/>
      <c r="AK985" s="142"/>
      <c r="AL985" s="142"/>
    </row>
    <row r="986" hidden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2"/>
      <c r="O986" s="2"/>
      <c r="S986" s="3"/>
      <c r="V986" s="4"/>
      <c r="W986" s="5"/>
      <c r="AD986" s="140"/>
      <c r="AE986" s="152"/>
      <c r="AF986" s="153"/>
      <c r="AG986" s="140"/>
      <c r="AH986" s="140"/>
      <c r="AI986" s="142"/>
      <c r="AJ986" s="142"/>
      <c r="AK986" s="142"/>
      <c r="AL986" s="142"/>
    </row>
    <row r="987" hidden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2"/>
      <c r="O987" s="2"/>
      <c r="S987" s="3"/>
      <c r="V987" s="4"/>
      <c r="W987" s="5"/>
      <c r="AD987" s="140"/>
      <c r="AE987" s="152"/>
      <c r="AF987" s="153"/>
      <c r="AG987" s="140"/>
      <c r="AH987" s="140"/>
      <c r="AI987" s="142"/>
      <c r="AJ987" s="142"/>
      <c r="AK987" s="142"/>
      <c r="AL987" s="142"/>
    </row>
    <row r="988" hidden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2"/>
      <c r="O988" s="2"/>
      <c r="S988" s="3"/>
      <c r="V988" s="4"/>
      <c r="W988" s="5"/>
      <c r="AD988" s="140"/>
      <c r="AE988" s="152"/>
      <c r="AF988" s="153"/>
      <c r="AG988" s="140"/>
      <c r="AH988" s="140"/>
      <c r="AI988" s="142"/>
      <c r="AJ988" s="142"/>
      <c r="AK988" s="142"/>
      <c r="AL988" s="142"/>
    </row>
    <row r="989" hidden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2"/>
      <c r="O989" s="2"/>
      <c r="S989" s="3"/>
      <c r="V989" s="4"/>
      <c r="W989" s="5"/>
      <c r="AD989" s="140"/>
      <c r="AE989" s="152"/>
      <c r="AF989" s="153"/>
      <c r="AG989" s="140"/>
      <c r="AH989" s="140"/>
      <c r="AI989" s="142"/>
      <c r="AJ989" s="142"/>
      <c r="AK989" s="142"/>
      <c r="AL989" s="142"/>
    </row>
    <row r="990" hidden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2"/>
      <c r="O990" s="2"/>
      <c r="S990" s="3"/>
      <c r="V990" s="4"/>
      <c r="W990" s="5"/>
      <c r="AD990" s="140"/>
      <c r="AE990" s="152"/>
      <c r="AF990" s="153"/>
      <c r="AG990" s="140"/>
      <c r="AH990" s="140"/>
      <c r="AI990" s="142"/>
      <c r="AJ990" s="142"/>
      <c r="AK990" s="142"/>
      <c r="AL990" s="142"/>
    </row>
    <row r="991" hidden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2"/>
      <c r="O991" s="2"/>
      <c r="S991" s="3"/>
      <c r="V991" s="4"/>
      <c r="W991" s="5"/>
      <c r="AD991" s="140"/>
      <c r="AE991" s="152"/>
      <c r="AF991" s="153"/>
      <c r="AG991" s="140"/>
      <c r="AH991" s="140"/>
      <c r="AI991" s="142"/>
      <c r="AJ991" s="142"/>
      <c r="AK991" s="142"/>
      <c r="AL991" s="142"/>
    </row>
    <row r="992" hidden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2"/>
      <c r="O992" s="2"/>
      <c r="S992" s="3"/>
      <c r="V992" s="4"/>
      <c r="W992" s="5"/>
      <c r="AD992" s="140"/>
      <c r="AE992" s="152"/>
      <c r="AF992" s="153"/>
      <c r="AG992" s="140"/>
      <c r="AH992" s="140"/>
      <c r="AI992" s="142"/>
      <c r="AJ992" s="142"/>
      <c r="AK992" s="142"/>
      <c r="AL992" s="142"/>
    </row>
    <row r="993" hidden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2"/>
      <c r="O993" s="2"/>
      <c r="S993" s="3"/>
      <c r="V993" s="4"/>
      <c r="W993" s="5"/>
      <c r="AD993" s="140"/>
      <c r="AE993" s="152"/>
      <c r="AF993" s="153"/>
      <c r="AG993" s="140"/>
      <c r="AH993" s="140"/>
      <c r="AI993" s="142"/>
      <c r="AJ993" s="142"/>
      <c r="AK993" s="142"/>
      <c r="AL993" s="142"/>
    </row>
    <row r="994" hidden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2"/>
      <c r="O994" s="2"/>
      <c r="S994" s="3"/>
      <c r="V994" s="4"/>
      <c r="W994" s="5"/>
      <c r="AD994" s="140"/>
      <c r="AE994" s="152"/>
      <c r="AF994" s="153"/>
      <c r="AG994" s="140"/>
      <c r="AH994" s="140"/>
      <c r="AI994" s="142"/>
      <c r="AJ994" s="142"/>
      <c r="AK994" s="142"/>
      <c r="AL994" s="142"/>
    </row>
    <row r="995" hidden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2"/>
      <c r="O995" s="2"/>
      <c r="S995" s="3"/>
      <c r="V995" s="4"/>
      <c r="W995" s="5"/>
      <c r="AD995" s="140"/>
      <c r="AE995" s="152"/>
      <c r="AF995" s="153"/>
      <c r="AG995" s="140"/>
      <c r="AH995" s="140"/>
      <c r="AI995" s="142"/>
      <c r="AJ995" s="142"/>
      <c r="AK995" s="142"/>
      <c r="AL995" s="142"/>
    </row>
    <row r="996" hidden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2"/>
      <c r="O996" s="2"/>
      <c r="S996" s="3"/>
      <c r="V996" s="4"/>
      <c r="W996" s="5"/>
      <c r="AD996" s="140"/>
      <c r="AE996" s="152"/>
      <c r="AF996" s="153"/>
      <c r="AG996" s="140"/>
      <c r="AH996" s="140"/>
      <c r="AI996" s="142"/>
      <c r="AJ996" s="142"/>
      <c r="AK996" s="142"/>
      <c r="AL996" s="142"/>
    </row>
    <row r="997" hidden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2"/>
      <c r="O997" s="2"/>
      <c r="S997" s="3"/>
      <c r="V997" s="4"/>
      <c r="W997" s="5"/>
      <c r="AD997" s="140"/>
      <c r="AE997" s="152"/>
      <c r="AF997" s="153"/>
      <c r="AG997" s="140"/>
      <c r="AH997" s="140"/>
      <c r="AI997" s="142"/>
      <c r="AJ997" s="142"/>
      <c r="AK997" s="142"/>
      <c r="AL997" s="142"/>
    </row>
    <row r="998" hidden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2"/>
      <c r="O998" s="2"/>
      <c r="S998" s="3"/>
      <c r="V998" s="4"/>
      <c r="W998" s="5"/>
      <c r="AD998" s="140"/>
      <c r="AE998" s="152"/>
      <c r="AF998" s="153"/>
      <c r="AG998" s="140"/>
      <c r="AH998" s="140"/>
      <c r="AI998" s="142"/>
      <c r="AJ998" s="142"/>
      <c r="AK998" s="142"/>
      <c r="AL998" s="142"/>
    </row>
    <row r="999" hidden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2"/>
      <c r="O999" s="2"/>
      <c r="S999" s="3"/>
      <c r="V999" s="4"/>
      <c r="W999" s="5"/>
      <c r="AD999" s="140"/>
      <c r="AE999" s="152"/>
      <c r="AF999" s="153"/>
      <c r="AG999" s="140"/>
      <c r="AH999" s="140"/>
      <c r="AI999" s="142"/>
      <c r="AJ999" s="142"/>
      <c r="AK999" s="142"/>
      <c r="AL999" s="142"/>
    </row>
    <row r="1000" hidden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2"/>
      <c r="O1000" s="2"/>
      <c r="S1000" s="3"/>
      <c r="V1000" s="4"/>
      <c r="W1000" s="5"/>
      <c r="AD1000" s="140"/>
      <c r="AE1000" s="152"/>
      <c r="AF1000" s="153"/>
      <c r="AG1000" s="140"/>
      <c r="AH1000" s="140"/>
      <c r="AI1000" s="142"/>
      <c r="AJ1000" s="142"/>
      <c r="AK1000" s="142"/>
      <c r="AL1000" s="142"/>
    </row>
    <row r="1001" hidden="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2"/>
      <c r="O1001" s="2"/>
      <c r="S1001" s="3"/>
      <c r="V1001" s="4"/>
      <c r="W1001" s="5"/>
      <c r="AD1001" s="140"/>
      <c r="AE1001" s="152"/>
      <c r="AF1001" s="153"/>
      <c r="AG1001" s="140"/>
      <c r="AH1001" s="140"/>
      <c r="AI1001" s="142"/>
      <c r="AJ1001" s="142"/>
      <c r="AK1001" s="142"/>
      <c r="AL1001" s="142"/>
    </row>
    <row r="1002" hidden="1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2"/>
      <c r="O1002" s="2"/>
      <c r="S1002" s="3"/>
      <c r="V1002" s="4"/>
      <c r="W1002" s="5"/>
      <c r="AD1002" s="140"/>
      <c r="AE1002" s="152"/>
      <c r="AF1002" s="153"/>
      <c r="AG1002" s="140"/>
      <c r="AH1002" s="140"/>
      <c r="AI1002" s="142"/>
      <c r="AJ1002" s="142"/>
      <c r="AK1002" s="142"/>
      <c r="AL1002" s="142"/>
    </row>
    <row r="1003" hidden="1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2"/>
      <c r="O1003" s="2"/>
      <c r="S1003" s="3"/>
      <c r="V1003" s="4"/>
      <c r="W1003" s="5"/>
      <c r="AD1003" s="140"/>
      <c r="AE1003" s="152"/>
      <c r="AF1003" s="153"/>
      <c r="AG1003" s="140"/>
      <c r="AH1003" s="140"/>
      <c r="AI1003" s="142"/>
      <c r="AJ1003" s="142"/>
      <c r="AK1003" s="142"/>
      <c r="AL1003" s="142"/>
    </row>
    <row r="1004" hidden="1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2"/>
      <c r="O1004" s="2"/>
      <c r="S1004" s="3"/>
      <c r="V1004" s="4"/>
      <c r="W1004" s="5"/>
      <c r="AD1004" s="140"/>
      <c r="AE1004" s="152"/>
      <c r="AF1004" s="153"/>
      <c r="AG1004" s="140"/>
      <c r="AH1004" s="140"/>
      <c r="AI1004" s="142"/>
      <c r="AJ1004" s="142"/>
      <c r="AK1004" s="142"/>
      <c r="AL1004" s="142"/>
    </row>
    <row r="1005" hidden="1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2"/>
      <c r="O1005" s="2"/>
      <c r="S1005" s="3"/>
      <c r="V1005" s="4"/>
      <c r="W1005" s="5"/>
      <c r="AD1005" s="140"/>
      <c r="AE1005" s="152"/>
      <c r="AF1005" s="153"/>
      <c r="AG1005" s="140"/>
      <c r="AH1005" s="140"/>
      <c r="AI1005" s="142"/>
      <c r="AJ1005" s="142"/>
      <c r="AK1005" s="142"/>
      <c r="AL1005" s="142"/>
    </row>
    <row r="1006" hidden="1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2"/>
      <c r="O1006" s="2"/>
      <c r="S1006" s="3"/>
      <c r="V1006" s="4"/>
      <c r="W1006" s="5"/>
      <c r="AD1006" s="140"/>
      <c r="AE1006" s="152"/>
      <c r="AF1006" s="153"/>
      <c r="AG1006" s="140"/>
      <c r="AH1006" s="140"/>
      <c r="AI1006" s="142"/>
      <c r="AJ1006" s="142"/>
      <c r="AK1006" s="142"/>
      <c r="AL1006" s="142"/>
    </row>
    <row r="1007" hidden="1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2"/>
      <c r="O1007" s="2"/>
      <c r="S1007" s="3"/>
      <c r="V1007" s="4"/>
      <c r="W1007" s="5"/>
      <c r="AD1007" s="140"/>
      <c r="AE1007" s="152"/>
      <c r="AF1007" s="153"/>
      <c r="AG1007" s="140"/>
      <c r="AH1007" s="140"/>
      <c r="AI1007" s="142"/>
      <c r="AJ1007" s="142"/>
      <c r="AK1007" s="142"/>
      <c r="AL1007" s="142"/>
    </row>
    <row r="1008" hidden="1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2"/>
      <c r="O1008" s="2"/>
      <c r="S1008" s="3"/>
      <c r="V1008" s="4"/>
      <c r="W1008" s="5"/>
      <c r="AD1008" s="140"/>
      <c r="AE1008" s="152"/>
      <c r="AF1008" s="153"/>
      <c r="AG1008" s="140"/>
      <c r="AH1008" s="140"/>
      <c r="AI1008" s="142"/>
      <c r="AJ1008" s="142"/>
      <c r="AK1008" s="142"/>
      <c r="AL1008" s="142"/>
    </row>
    <row r="1009" hidden="1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2"/>
      <c r="O1009" s="2"/>
      <c r="S1009" s="3"/>
      <c r="V1009" s="4"/>
      <c r="W1009" s="5"/>
      <c r="AD1009" s="140"/>
      <c r="AE1009" s="152"/>
      <c r="AF1009" s="153"/>
      <c r="AG1009" s="140"/>
      <c r="AH1009" s="140"/>
      <c r="AI1009" s="142"/>
      <c r="AJ1009" s="142"/>
      <c r="AK1009" s="142"/>
      <c r="AL1009" s="142"/>
    </row>
    <row r="1010" hidden="1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2"/>
      <c r="O1010" s="2"/>
      <c r="S1010" s="3"/>
      <c r="V1010" s="4"/>
      <c r="W1010" s="5"/>
      <c r="AD1010" s="140"/>
      <c r="AE1010" s="152"/>
      <c r="AF1010" s="153"/>
      <c r="AG1010" s="140"/>
      <c r="AH1010" s="140"/>
      <c r="AI1010" s="142"/>
      <c r="AJ1010" s="142"/>
      <c r="AK1010" s="142"/>
      <c r="AL1010" s="142"/>
    </row>
    <row r="1011" hidden="1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2"/>
      <c r="O1011" s="2"/>
      <c r="S1011" s="3"/>
      <c r="V1011" s="4"/>
      <c r="W1011" s="5"/>
      <c r="AD1011" s="140"/>
      <c r="AE1011" s="152"/>
      <c r="AF1011" s="153"/>
      <c r="AG1011" s="140"/>
      <c r="AH1011" s="140"/>
      <c r="AI1011" s="142"/>
      <c r="AJ1011" s="142"/>
      <c r="AK1011" s="142"/>
      <c r="AL1011" s="142"/>
    </row>
    <row r="1012" hidden="1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2"/>
      <c r="O1012" s="2"/>
      <c r="S1012" s="3"/>
      <c r="V1012" s="4"/>
      <c r="W1012" s="5"/>
      <c r="AD1012" s="140"/>
      <c r="AE1012" s="152"/>
      <c r="AF1012" s="153"/>
      <c r="AG1012" s="140"/>
      <c r="AH1012" s="140"/>
      <c r="AI1012" s="142"/>
      <c r="AJ1012" s="142"/>
      <c r="AK1012" s="142"/>
      <c r="AL1012" s="142"/>
    </row>
    <row r="1013" hidden="1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2"/>
      <c r="O1013" s="2"/>
      <c r="S1013" s="3"/>
      <c r="V1013" s="4"/>
      <c r="W1013" s="5"/>
      <c r="AD1013" s="140"/>
      <c r="AE1013" s="152"/>
      <c r="AF1013" s="153"/>
      <c r="AG1013" s="140"/>
      <c r="AH1013" s="140"/>
      <c r="AI1013" s="142"/>
      <c r="AJ1013" s="142"/>
      <c r="AK1013" s="142"/>
      <c r="AL1013" s="142"/>
    </row>
    <row r="1014" hidden="1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2"/>
      <c r="O1014" s="2"/>
      <c r="S1014" s="3"/>
      <c r="V1014" s="4"/>
      <c r="W1014" s="5"/>
      <c r="AD1014" s="140"/>
      <c r="AE1014" s="152"/>
      <c r="AF1014" s="153"/>
      <c r="AG1014" s="140"/>
      <c r="AH1014" s="140"/>
      <c r="AI1014" s="142"/>
      <c r="AJ1014" s="142"/>
      <c r="AK1014" s="142"/>
      <c r="AL1014" s="142"/>
    </row>
    <row r="1015" hidden="1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2"/>
      <c r="O1015" s="2"/>
      <c r="S1015" s="3"/>
      <c r="V1015" s="4"/>
      <c r="W1015" s="5"/>
      <c r="AD1015" s="140"/>
      <c r="AE1015" s="152"/>
      <c r="AF1015" s="153"/>
      <c r="AG1015" s="140"/>
      <c r="AH1015" s="140"/>
      <c r="AI1015" s="142"/>
      <c r="AJ1015" s="142"/>
      <c r="AK1015" s="142"/>
      <c r="AL1015" s="142"/>
    </row>
    <row r="1016" hidden="1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2"/>
      <c r="O1016" s="2"/>
      <c r="S1016" s="3"/>
      <c r="V1016" s="4"/>
      <c r="W1016" s="5"/>
      <c r="AD1016" s="140"/>
      <c r="AE1016" s="152"/>
      <c r="AF1016" s="153"/>
      <c r="AG1016" s="140"/>
      <c r="AH1016" s="140"/>
      <c r="AI1016" s="142"/>
      <c r="AJ1016" s="142"/>
      <c r="AK1016" s="142"/>
      <c r="AL1016" s="142"/>
    </row>
    <row r="1017" hidden="1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2"/>
      <c r="O1017" s="2"/>
      <c r="S1017" s="3"/>
      <c r="V1017" s="4"/>
      <c r="W1017" s="5"/>
      <c r="AD1017" s="140"/>
      <c r="AE1017" s="152"/>
      <c r="AF1017" s="153"/>
      <c r="AG1017" s="140"/>
      <c r="AH1017" s="140"/>
      <c r="AI1017" s="142"/>
      <c r="AJ1017" s="142"/>
      <c r="AK1017" s="142"/>
      <c r="AL1017" s="142"/>
    </row>
    <row r="1018" hidden="1">
      <c r="A1018" s="1"/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2"/>
      <c r="O1018" s="2"/>
      <c r="S1018" s="3"/>
      <c r="V1018" s="4"/>
      <c r="W1018" s="5"/>
      <c r="AD1018" s="140"/>
      <c r="AE1018" s="152"/>
      <c r="AF1018" s="153"/>
      <c r="AG1018" s="140"/>
      <c r="AH1018" s="140"/>
      <c r="AI1018" s="142"/>
      <c r="AJ1018" s="142"/>
      <c r="AK1018" s="142"/>
      <c r="AL1018" s="142"/>
    </row>
    <row r="1019" hidden="1">
      <c r="A1019" s="1"/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2"/>
      <c r="O1019" s="2"/>
      <c r="S1019" s="3"/>
      <c r="V1019" s="4"/>
      <c r="W1019" s="5"/>
      <c r="AD1019" s="140"/>
      <c r="AE1019" s="152"/>
      <c r="AF1019" s="153"/>
      <c r="AG1019" s="140"/>
      <c r="AH1019" s="140"/>
      <c r="AI1019" s="142"/>
      <c r="AJ1019" s="142"/>
      <c r="AK1019" s="142"/>
      <c r="AL1019" s="142"/>
    </row>
    <row r="1020" hidden="1">
      <c r="A1020" s="1"/>
      <c r="B1020" s="1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2"/>
      <c r="O1020" s="2"/>
      <c r="S1020" s="3"/>
      <c r="V1020" s="4"/>
      <c r="W1020" s="5"/>
      <c r="AD1020" s="140"/>
      <c r="AE1020" s="152"/>
      <c r="AF1020" s="153"/>
      <c r="AG1020" s="140"/>
      <c r="AH1020" s="140"/>
      <c r="AI1020" s="142"/>
      <c r="AJ1020" s="142"/>
      <c r="AK1020" s="142"/>
      <c r="AL1020" s="142"/>
    </row>
    <row r="1021" hidden="1">
      <c r="A1021" s="1"/>
      <c r="B1021" s="1"/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2"/>
      <c r="O1021" s="2"/>
      <c r="S1021" s="3"/>
      <c r="V1021" s="4"/>
      <c r="W1021" s="5"/>
      <c r="AD1021" s="140"/>
      <c r="AE1021" s="152"/>
      <c r="AF1021" s="153"/>
      <c r="AG1021" s="140"/>
      <c r="AH1021" s="140"/>
      <c r="AI1021" s="142"/>
      <c r="AJ1021" s="142"/>
      <c r="AK1021" s="142"/>
      <c r="AL1021" s="142"/>
    </row>
    <row r="1022" ht="15.0" hidden="1" customHeight="1">
      <c r="A1022" s="1"/>
      <c r="B1022" s="1"/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2"/>
      <c r="O1022" s="2"/>
      <c r="S1022" s="3"/>
      <c r="V1022" s="4"/>
      <c r="W1022" s="5"/>
      <c r="AD1022" s="140"/>
      <c r="AE1022" s="152"/>
      <c r="AF1022" s="153"/>
      <c r="AG1022" s="140"/>
      <c r="AH1022" s="140"/>
      <c r="AI1022" s="142"/>
      <c r="AJ1022" s="142"/>
      <c r="AK1022" s="142"/>
      <c r="AL1022" s="142"/>
    </row>
    <row r="1023">
      <c r="A1023" s="1"/>
      <c r="B1023" s="1"/>
      <c r="C1023" s="1"/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2"/>
      <c r="O1023" s="2"/>
      <c r="S1023" s="3"/>
      <c r="V1023" s="4"/>
      <c r="W1023" s="5"/>
      <c r="AD1023" s="140"/>
      <c r="AE1023" s="152"/>
      <c r="AF1023" s="153"/>
      <c r="AG1023" s="140"/>
      <c r="AH1023" s="140"/>
      <c r="AI1023" s="142"/>
      <c r="AJ1023" s="142"/>
      <c r="AK1023" s="142"/>
      <c r="AL1023" s="142"/>
    </row>
    <row r="1024" ht="29.25" customHeight="1">
      <c r="A1024" s="1"/>
      <c r="B1024" s="1"/>
      <c r="C1024" s="1"/>
      <c r="D1024" s="1"/>
      <c r="E1024" s="1"/>
      <c r="F1024" s="1"/>
      <c r="G1024" s="1"/>
      <c r="H1024" s="1"/>
      <c r="I1024" s="1"/>
      <c r="J1024" s="1"/>
      <c r="K1024" s="1"/>
      <c r="L1024" s="1"/>
      <c r="M1024" s="1"/>
      <c r="N1024" s="2"/>
      <c r="O1024" s="2"/>
      <c r="S1024" s="3"/>
      <c r="V1024" s="4"/>
      <c r="W1024" s="5"/>
      <c r="AE1024" s="44"/>
      <c r="AF1024" s="5"/>
      <c r="AK1024" s="142"/>
      <c r="AL1024" s="142"/>
    </row>
    <row r="1025" ht="15.0" customHeight="1">
      <c r="A1025" s="1"/>
      <c r="B1025" s="1"/>
      <c r="C1025" s="1"/>
      <c r="D1025" s="1"/>
      <c r="E1025" s="1"/>
      <c r="F1025" s="1"/>
      <c r="G1025" s="1"/>
      <c r="H1025" s="1"/>
      <c r="I1025" s="1"/>
      <c r="J1025" s="1"/>
      <c r="K1025" s="1"/>
      <c r="L1025" s="1"/>
      <c r="M1025" s="1"/>
      <c r="N1025" s="2"/>
      <c r="O1025" s="2"/>
      <c r="S1025" s="3"/>
      <c r="V1025" s="4"/>
      <c r="W1025" s="5"/>
      <c r="AE1025" s="44"/>
      <c r="AF1025" s="5"/>
    </row>
    <row r="1026" ht="26.25" customHeight="1">
      <c r="A1026" s="1"/>
      <c r="B1026" s="1"/>
      <c r="C1026" s="1"/>
      <c r="D1026" s="1"/>
      <c r="E1026" s="1"/>
      <c r="F1026" s="1"/>
      <c r="G1026" s="1"/>
      <c r="H1026" s="1"/>
      <c r="I1026" s="1"/>
      <c r="J1026" s="1"/>
      <c r="K1026" s="1"/>
      <c r="L1026" s="1"/>
      <c r="M1026" s="1"/>
      <c r="N1026" s="2"/>
      <c r="O1026" s="2"/>
      <c r="S1026" s="3"/>
      <c r="V1026" s="4"/>
      <c r="W1026" s="5"/>
      <c r="AE1026" s="44"/>
      <c r="AF1026" s="5"/>
    </row>
    <row r="1027" ht="15.0" customHeight="1">
      <c r="A1027" s="1"/>
      <c r="B1027" s="1"/>
      <c r="C1027" s="1"/>
      <c r="D1027" s="1"/>
      <c r="E1027" s="1"/>
      <c r="F1027" s="1"/>
      <c r="G1027" s="1"/>
      <c r="H1027" s="1"/>
      <c r="I1027" s="1"/>
      <c r="J1027" s="1"/>
      <c r="K1027" s="1"/>
      <c r="L1027" s="1"/>
      <c r="M1027" s="1"/>
      <c r="N1027" s="2"/>
      <c r="O1027" s="2"/>
      <c r="S1027" s="3"/>
      <c r="V1027" s="4"/>
      <c r="W1027" s="5"/>
      <c r="AE1027" s="44"/>
      <c r="AF1027" s="5"/>
    </row>
    <row r="1028" ht="15.0" customHeight="1">
      <c r="A1028" s="1"/>
      <c r="B1028" s="1"/>
      <c r="C1028" s="1"/>
      <c r="D1028" s="1"/>
      <c r="E1028" s="1"/>
      <c r="F1028" s="1"/>
      <c r="G1028" s="1"/>
      <c r="H1028" s="1"/>
      <c r="I1028" s="1"/>
      <c r="J1028" s="1"/>
      <c r="K1028" s="1"/>
      <c r="L1028" s="1"/>
      <c r="M1028" s="1"/>
      <c r="N1028" s="2"/>
      <c r="O1028" s="2"/>
      <c r="S1028" s="3"/>
      <c r="V1028" s="4"/>
      <c r="W1028" s="5"/>
      <c r="AE1028" s="44"/>
      <c r="AF1028" s="5"/>
    </row>
    <row r="1029" ht="15.0" customHeight="1">
      <c r="A1029" s="1"/>
      <c r="B1029" s="1"/>
      <c r="C1029" s="1"/>
      <c r="D1029" s="1"/>
      <c r="E1029" s="1"/>
      <c r="F1029" s="1"/>
      <c r="G1029" s="1"/>
      <c r="H1029" s="1"/>
      <c r="I1029" s="1"/>
      <c r="J1029" s="1"/>
      <c r="K1029" s="1"/>
      <c r="L1029" s="1"/>
      <c r="M1029" s="1"/>
      <c r="N1029" s="2"/>
      <c r="O1029" s="2"/>
      <c r="S1029" s="3"/>
      <c r="V1029" s="4"/>
      <c r="W1029" s="5"/>
      <c r="AE1029" s="44"/>
      <c r="AF1029" s="5"/>
    </row>
    <row r="1030" ht="15.0" customHeight="1">
      <c r="A1030" s="1"/>
      <c r="B1030" s="1"/>
      <c r="C1030" s="1"/>
      <c r="D1030" s="1"/>
      <c r="E1030" s="1"/>
      <c r="F1030" s="1"/>
      <c r="G1030" s="1"/>
      <c r="H1030" s="1"/>
      <c r="I1030" s="1"/>
      <c r="J1030" s="1"/>
      <c r="K1030" s="1"/>
      <c r="L1030" s="1"/>
      <c r="M1030" s="1"/>
      <c r="N1030" s="2"/>
      <c r="O1030" s="2"/>
      <c r="S1030" s="3"/>
      <c r="V1030" s="4"/>
      <c r="W1030" s="5"/>
      <c r="AE1030" s="44"/>
      <c r="AF1030" s="5"/>
    </row>
    <row r="1031" ht="15.0" customHeight="1">
      <c r="A1031" s="1"/>
      <c r="B1031" s="1"/>
      <c r="C1031" s="1"/>
      <c r="D1031" s="1"/>
      <c r="E1031" s="1"/>
      <c r="F1031" s="1"/>
      <c r="G1031" s="1"/>
      <c r="H1031" s="1"/>
      <c r="I1031" s="1"/>
      <c r="J1031" s="1"/>
      <c r="K1031" s="1"/>
      <c r="L1031" s="1"/>
      <c r="M1031" s="1"/>
      <c r="N1031" s="2"/>
      <c r="O1031" s="2"/>
      <c r="S1031" s="3"/>
      <c r="V1031" s="4"/>
      <c r="W1031" s="5"/>
      <c r="AE1031" s="44"/>
      <c r="AF1031" s="5"/>
    </row>
    <row r="1032" ht="15.0" customHeight="1">
      <c r="A1032" s="1"/>
      <c r="B1032" s="1"/>
      <c r="C1032" s="1"/>
      <c r="D1032" s="1"/>
      <c r="E1032" s="1"/>
      <c r="F1032" s="1"/>
      <c r="G1032" s="1"/>
      <c r="H1032" s="1"/>
      <c r="I1032" s="1"/>
      <c r="J1032" s="1"/>
      <c r="K1032" s="1"/>
      <c r="L1032" s="1"/>
      <c r="M1032" s="1"/>
      <c r="N1032" s="2"/>
      <c r="O1032" s="2"/>
      <c r="S1032" s="3"/>
      <c r="V1032" s="4"/>
      <c r="W1032" s="5"/>
      <c r="AE1032" s="44"/>
      <c r="AF1032" s="5"/>
    </row>
    <row r="1033" ht="15.0" customHeight="1">
      <c r="A1033" s="1"/>
      <c r="B1033" s="1"/>
      <c r="C1033" s="1"/>
      <c r="D1033" s="1"/>
      <c r="E1033" s="1"/>
      <c r="F1033" s="1"/>
      <c r="G1033" s="1"/>
      <c r="H1033" s="1"/>
      <c r="I1033" s="1"/>
      <c r="J1033" s="1"/>
      <c r="K1033" s="1"/>
      <c r="L1033" s="1"/>
      <c r="M1033" s="1"/>
      <c r="N1033" s="2"/>
      <c r="O1033" s="2"/>
      <c r="S1033" s="3"/>
      <c r="V1033" s="4"/>
      <c r="W1033" s="5"/>
      <c r="AE1033" s="44"/>
      <c r="AF1033" s="5"/>
    </row>
    <row r="1034" ht="15.0" customHeight="1">
      <c r="A1034" s="1"/>
      <c r="B1034" s="1"/>
      <c r="C1034" s="1"/>
      <c r="D1034" s="1"/>
      <c r="E1034" s="1"/>
      <c r="F1034" s="1"/>
      <c r="G1034" s="1"/>
      <c r="H1034" s="1"/>
      <c r="I1034" s="1"/>
      <c r="J1034" s="1"/>
      <c r="K1034" s="1"/>
      <c r="L1034" s="1"/>
      <c r="M1034" s="1"/>
      <c r="N1034" s="2"/>
      <c r="O1034" s="2"/>
      <c r="S1034" s="3"/>
      <c r="V1034" s="4"/>
      <c r="W1034" s="5"/>
      <c r="AE1034" s="44"/>
      <c r="AF1034" s="5"/>
    </row>
    <row r="1035" ht="15.0" customHeight="1">
      <c r="A1035" s="1"/>
      <c r="B1035" s="1"/>
      <c r="C1035" s="1"/>
      <c r="D1035" s="1"/>
      <c r="E1035" s="1"/>
      <c r="F1035" s="1"/>
      <c r="G1035" s="1"/>
      <c r="H1035" s="1"/>
      <c r="I1035" s="1"/>
      <c r="J1035" s="1"/>
      <c r="K1035" s="1"/>
      <c r="L1035" s="1"/>
      <c r="M1035" s="1"/>
      <c r="N1035" s="2"/>
      <c r="O1035" s="2"/>
      <c r="S1035" s="3"/>
      <c r="V1035" s="4"/>
      <c r="W1035" s="5"/>
      <c r="AE1035" s="44"/>
      <c r="AF1035" s="5"/>
    </row>
    <row r="1036" ht="15.0" customHeight="1">
      <c r="A1036" s="1"/>
      <c r="B1036" s="1"/>
      <c r="C1036" s="1"/>
      <c r="D1036" s="1"/>
      <c r="E1036" s="1"/>
      <c r="F1036" s="1"/>
      <c r="G1036" s="1"/>
      <c r="H1036" s="1"/>
      <c r="I1036" s="1"/>
      <c r="J1036" s="1"/>
      <c r="K1036" s="1"/>
      <c r="L1036" s="1"/>
      <c r="M1036" s="1"/>
      <c r="N1036" s="2"/>
      <c r="O1036" s="2"/>
      <c r="S1036" s="3"/>
      <c r="V1036" s="4"/>
      <c r="W1036" s="5"/>
      <c r="AE1036" s="44"/>
      <c r="AF1036" s="5"/>
    </row>
    <row r="1037" ht="15.0" customHeight="1">
      <c r="A1037" s="1"/>
      <c r="B1037" s="1"/>
      <c r="C1037" s="1"/>
      <c r="D1037" s="1"/>
      <c r="E1037" s="1"/>
      <c r="F1037" s="1"/>
      <c r="G1037" s="1"/>
      <c r="H1037" s="1"/>
      <c r="I1037" s="1"/>
      <c r="J1037" s="1"/>
      <c r="K1037" s="1"/>
      <c r="L1037" s="1"/>
      <c r="M1037" s="1"/>
      <c r="N1037" s="2"/>
      <c r="O1037" s="2"/>
      <c r="S1037" s="3"/>
      <c r="V1037" s="4"/>
      <c r="W1037" s="5"/>
      <c r="AE1037" s="44"/>
      <c r="AF1037" s="5"/>
    </row>
    <row r="1038" ht="15.0" customHeight="1">
      <c r="A1038" s="1"/>
      <c r="B1038" s="1"/>
      <c r="C1038" s="1"/>
      <c r="D1038" s="1"/>
      <c r="E1038" s="1"/>
      <c r="F1038" s="1"/>
      <c r="G1038" s="1"/>
      <c r="H1038" s="1"/>
      <c r="I1038" s="1"/>
      <c r="J1038" s="1"/>
      <c r="K1038" s="1"/>
      <c r="L1038" s="1"/>
      <c r="M1038" s="1"/>
      <c r="N1038" s="2"/>
      <c r="O1038" s="2"/>
      <c r="S1038" s="3"/>
      <c r="V1038" s="4"/>
      <c r="W1038" s="5"/>
      <c r="AD1038" s="140"/>
      <c r="AE1038" s="152"/>
      <c r="AF1038" s="153"/>
      <c r="AG1038" s="140"/>
      <c r="AH1038" s="140"/>
      <c r="AI1038" s="142"/>
      <c r="AJ1038" s="142"/>
    </row>
    <row r="1039" ht="15.0" customHeight="1">
      <c r="A1039" s="1"/>
      <c r="B1039" s="1"/>
      <c r="C1039" s="1"/>
      <c r="D1039" s="1"/>
      <c r="E1039" s="1"/>
      <c r="F1039" s="1"/>
      <c r="G1039" s="1"/>
      <c r="H1039" s="1"/>
      <c r="I1039" s="1"/>
      <c r="J1039" s="1"/>
      <c r="K1039" s="1"/>
      <c r="L1039" s="1"/>
      <c r="M1039" s="1"/>
      <c r="N1039" s="2"/>
      <c r="O1039" s="2"/>
      <c r="S1039" s="3"/>
      <c r="V1039" s="4"/>
      <c r="W1039" s="5"/>
      <c r="AD1039" s="6"/>
      <c r="AE1039" s="121"/>
      <c r="AF1039" s="122"/>
      <c r="AG1039" s="6"/>
      <c r="AH1039" s="6"/>
    </row>
    <row r="1040" ht="15.0" customHeight="1">
      <c r="A1040" s="1"/>
      <c r="B1040" s="1"/>
      <c r="C1040" s="1"/>
      <c r="D1040" s="1"/>
      <c r="E1040" s="1"/>
      <c r="F1040" s="1"/>
      <c r="G1040" s="1"/>
      <c r="H1040" s="1"/>
      <c r="I1040" s="1"/>
      <c r="J1040" s="1"/>
      <c r="K1040" s="1"/>
      <c r="L1040" s="1"/>
      <c r="M1040" s="1"/>
      <c r="N1040" s="2"/>
      <c r="O1040" s="2"/>
      <c r="S1040" s="3"/>
      <c r="V1040" s="4"/>
      <c r="W1040" s="5"/>
      <c r="AD1040" s="6"/>
      <c r="AE1040" s="121"/>
      <c r="AF1040" s="122"/>
      <c r="AG1040" s="6"/>
      <c r="AH1040" s="6"/>
    </row>
    <row r="1041" ht="15.0" customHeight="1">
      <c r="A1041" s="1"/>
      <c r="B1041" s="1"/>
      <c r="C1041" s="1"/>
      <c r="D1041" s="1"/>
      <c r="E1041" s="1"/>
      <c r="F1041" s="1"/>
      <c r="G1041" s="1"/>
      <c r="H1041" s="1"/>
      <c r="I1041" s="1"/>
      <c r="J1041" s="1"/>
      <c r="K1041" s="1"/>
      <c r="L1041" s="1"/>
      <c r="M1041" s="1"/>
      <c r="N1041" s="2"/>
      <c r="O1041" s="2"/>
      <c r="S1041" s="3"/>
      <c r="V1041" s="4"/>
      <c r="W1041" s="5"/>
      <c r="AD1041" s="6"/>
      <c r="AE1041" s="121"/>
      <c r="AF1041" s="122"/>
      <c r="AG1041" s="6"/>
      <c r="AH1041" s="6"/>
    </row>
    <row r="1042" ht="15.0" customHeight="1">
      <c r="A1042" s="1"/>
      <c r="B1042" s="1"/>
      <c r="C1042" s="1"/>
      <c r="D1042" s="1"/>
      <c r="E1042" s="1"/>
      <c r="F1042" s="1"/>
      <c r="G1042" s="1"/>
      <c r="H1042" s="1"/>
      <c r="I1042" s="1"/>
      <c r="J1042" s="1"/>
      <c r="K1042" s="1"/>
      <c r="L1042" s="1"/>
      <c r="M1042" s="1"/>
      <c r="N1042" s="2"/>
      <c r="O1042" s="2"/>
      <c r="S1042" s="3"/>
      <c r="V1042" s="4"/>
      <c r="W1042" s="5"/>
      <c r="AD1042" s="6"/>
      <c r="AE1042" s="121"/>
      <c r="AF1042" s="122"/>
      <c r="AG1042" s="6"/>
      <c r="AH1042" s="6"/>
    </row>
    <row r="1043" ht="15.0" customHeight="1">
      <c r="A1043" s="1"/>
      <c r="B1043" s="1"/>
      <c r="C1043" s="1"/>
      <c r="D1043" s="1"/>
      <c r="E1043" s="1"/>
      <c r="F1043" s="1"/>
      <c r="G1043" s="1"/>
      <c r="H1043" s="1"/>
      <c r="I1043" s="1"/>
      <c r="J1043" s="1"/>
      <c r="K1043" s="1"/>
      <c r="L1043" s="1"/>
      <c r="M1043" s="1"/>
      <c r="N1043" s="2"/>
      <c r="O1043" s="2"/>
      <c r="S1043" s="3"/>
      <c r="V1043" s="4"/>
      <c r="W1043" s="5"/>
      <c r="AD1043" s="6"/>
      <c r="AE1043" s="121"/>
      <c r="AF1043" s="122"/>
      <c r="AG1043" s="6"/>
      <c r="AH1043" s="6"/>
    </row>
    <row r="1044" ht="15.0" customHeight="1">
      <c r="A1044" s="1"/>
      <c r="B1044" s="1"/>
      <c r="C1044" s="1"/>
      <c r="D1044" s="1"/>
      <c r="E1044" s="1"/>
      <c r="F1044" s="1"/>
      <c r="G1044" s="1"/>
      <c r="H1044" s="1"/>
      <c r="I1044" s="1"/>
      <c r="J1044" s="1"/>
      <c r="K1044" s="1"/>
      <c r="L1044" s="1"/>
      <c r="M1044" s="1"/>
      <c r="N1044" s="2"/>
      <c r="O1044" s="2"/>
      <c r="S1044" s="3"/>
      <c r="V1044" s="4"/>
      <c r="W1044" s="5"/>
      <c r="AD1044" s="6"/>
      <c r="AE1044" s="121"/>
      <c r="AF1044" s="122"/>
      <c r="AG1044" s="6"/>
      <c r="AH1044" s="6"/>
    </row>
    <row r="1045" ht="15.0" customHeight="1">
      <c r="A1045" s="1"/>
      <c r="B1045" s="1"/>
      <c r="C1045" s="1"/>
      <c r="D1045" s="1"/>
      <c r="E1045" s="1"/>
      <c r="F1045" s="1"/>
      <c r="G1045" s="1"/>
      <c r="H1045" s="1"/>
      <c r="I1045" s="1"/>
      <c r="J1045" s="1"/>
      <c r="K1045" s="1"/>
      <c r="L1045" s="1"/>
      <c r="M1045" s="1"/>
      <c r="N1045" s="2"/>
      <c r="O1045" s="2"/>
      <c r="S1045" s="3"/>
      <c r="V1045" s="4"/>
      <c r="W1045" s="5"/>
      <c r="AD1045" s="6"/>
      <c r="AE1045" s="121"/>
      <c r="AF1045" s="122"/>
      <c r="AG1045" s="6"/>
      <c r="AH1045" s="6"/>
    </row>
    <row r="1046" ht="15.0" customHeight="1">
      <c r="A1046" s="1"/>
      <c r="B1046" s="1"/>
      <c r="C1046" s="1"/>
      <c r="D1046" s="1"/>
      <c r="E1046" s="1"/>
      <c r="F1046" s="1"/>
      <c r="G1046" s="1"/>
      <c r="H1046" s="1"/>
      <c r="I1046" s="1"/>
      <c r="J1046" s="1"/>
      <c r="K1046" s="1"/>
      <c r="L1046" s="1"/>
      <c r="M1046" s="1"/>
      <c r="N1046" s="2"/>
      <c r="O1046" s="2"/>
      <c r="S1046" s="3"/>
      <c r="V1046" s="4"/>
      <c r="W1046" s="5"/>
      <c r="AD1046" s="6"/>
      <c r="AE1046" s="121"/>
      <c r="AF1046" s="122"/>
      <c r="AG1046" s="6"/>
      <c r="AH1046" s="6"/>
    </row>
    <row r="1047" ht="15.0" customHeight="1">
      <c r="A1047" s="1"/>
      <c r="B1047" s="1"/>
      <c r="C1047" s="1"/>
      <c r="D1047" s="1"/>
      <c r="E1047" s="1"/>
      <c r="F1047" s="1"/>
      <c r="G1047" s="1"/>
      <c r="H1047" s="1"/>
      <c r="I1047" s="1"/>
      <c r="J1047" s="1"/>
      <c r="K1047" s="1"/>
      <c r="L1047" s="1"/>
      <c r="M1047" s="1"/>
      <c r="N1047" s="2"/>
      <c r="O1047" s="2"/>
      <c r="S1047" s="3"/>
      <c r="V1047" s="4"/>
      <c r="W1047" s="5"/>
      <c r="AD1047" s="6"/>
      <c r="AE1047" s="121"/>
      <c r="AF1047" s="122"/>
      <c r="AG1047" s="6"/>
      <c r="AH1047" s="6"/>
    </row>
    <row r="1048" ht="15.0" customHeight="1">
      <c r="A1048" s="1"/>
      <c r="B1048" s="1"/>
      <c r="C1048" s="1"/>
      <c r="D1048" s="1"/>
      <c r="E1048" s="1"/>
      <c r="F1048" s="1"/>
      <c r="G1048" s="1"/>
      <c r="H1048" s="1"/>
      <c r="I1048" s="1"/>
      <c r="J1048" s="1"/>
      <c r="K1048" s="1"/>
      <c r="L1048" s="1"/>
      <c r="M1048" s="1"/>
      <c r="N1048" s="2"/>
      <c r="O1048" s="2"/>
      <c r="S1048" s="3"/>
      <c r="V1048" s="4"/>
      <c r="W1048" s="5"/>
      <c r="AD1048" s="6"/>
      <c r="AE1048" s="121"/>
      <c r="AF1048" s="122"/>
      <c r="AG1048" s="6"/>
      <c r="AH1048" s="6"/>
    </row>
    <row r="1049" ht="15.0" customHeight="1">
      <c r="A1049" s="1"/>
      <c r="B1049" s="1"/>
      <c r="C1049" s="1"/>
      <c r="D1049" s="1"/>
      <c r="E1049" s="1"/>
      <c r="F1049" s="1"/>
      <c r="G1049" s="1"/>
      <c r="H1049" s="1"/>
      <c r="I1049" s="1"/>
      <c r="J1049" s="1"/>
      <c r="K1049" s="1"/>
      <c r="L1049" s="1"/>
      <c r="M1049" s="1"/>
      <c r="N1049" s="2"/>
      <c r="O1049" s="2"/>
      <c r="S1049" s="3"/>
      <c r="V1049" s="4"/>
      <c r="W1049" s="5"/>
      <c r="AD1049" s="6"/>
      <c r="AE1049" s="121"/>
      <c r="AF1049" s="122"/>
      <c r="AG1049" s="6"/>
      <c r="AH1049" s="6"/>
    </row>
    <row r="1050" ht="15.0" customHeight="1">
      <c r="A1050" s="1"/>
      <c r="B1050" s="1"/>
      <c r="C1050" s="1"/>
      <c r="D1050" s="1"/>
      <c r="E1050" s="1"/>
      <c r="F1050" s="1"/>
      <c r="G1050" s="1"/>
      <c r="H1050" s="1"/>
      <c r="I1050" s="1"/>
      <c r="J1050" s="1"/>
      <c r="K1050" s="1"/>
      <c r="L1050" s="1"/>
      <c r="M1050" s="1"/>
      <c r="N1050" s="2"/>
      <c r="O1050" s="2"/>
      <c r="S1050" s="3"/>
      <c r="V1050" s="4"/>
      <c r="W1050" s="5"/>
      <c r="AD1050" s="6"/>
      <c r="AE1050" s="121"/>
      <c r="AF1050" s="122"/>
      <c r="AG1050" s="6"/>
      <c r="AH1050" s="6"/>
    </row>
    <row r="1051" ht="15.0" customHeight="1">
      <c r="A1051" s="1"/>
      <c r="B1051" s="1"/>
      <c r="C1051" s="1"/>
      <c r="D1051" s="1"/>
      <c r="E1051" s="1"/>
      <c r="F1051" s="1"/>
      <c r="G1051" s="1"/>
      <c r="H1051" s="1"/>
      <c r="I1051" s="1"/>
      <c r="J1051" s="1"/>
      <c r="K1051" s="1"/>
      <c r="L1051" s="1"/>
      <c r="M1051" s="1"/>
      <c r="N1051" s="2"/>
      <c r="O1051" s="2"/>
      <c r="S1051" s="3"/>
      <c r="V1051" s="4"/>
      <c r="W1051" s="5"/>
      <c r="AD1051" s="6"/>
      <c r="AE1051" s="121"/>
      <c r="AF1051" s="122"/>
      <c r="AG1051" s="6"/>
      <c r="AH1051" s="6"/>
    </row>
    <row r="1052" ht="15.0" customHeight="1">
      <c r="A1052" s="1"/>
      <c r="B1052" s="1"/>
      <c r="C1052" s="1"/>
      <c r="D1052" s="1"/>
      <c r="E1052" s="1"/>
      <c r="F1052" s="1"/>
      <c r="G1052" s="1"/>
      <c r="H1052" s="1"/>
      <c r="I1052" s="1"/>
      <c r="J1052" s="1"/>
      <c r="K1052" s="1"/>
      <c r="L1052" s="1"/>
      <c r="M1052" s="1"/>
      <c r="N1052" s="2"/>
      <c r="O1052" s="2"/>
      <c r="S1052" s="3"/>
      <c r="V1052" s="4"/>
      <c r="W1052" s="5"/>
      <c r="AD1052" s="6"/>
      <c r="AE1052" s="121"/>
      <c r="AF1052" s="122"/>
      <c r="AG1052" s="6"/>
      <c r="AH1052" s="6"/>
    </row>
    <row r="1053" ht="15.0" customHeight="1">
      <c r="A1053" s="1"/>
      <c r="B1053" s="1"/>
      <c r="C1053" s="1"/>
      <c r="D1053" s="1"/>
      <c r="E1053" s="1"/>
      <c r="F1053" s="1"/>
      <c r="G1053" s="1"/>
      <c r="H1053" s="1"/>
      <c r="I1053" s="1"/>
      <c r="J1053" s="1"/>
      <c r="K1053" s="1"/>
      <c r="L1053" s="1"/>
      <c r="M1053" s="1"/>
      <c r="N1053" s="2"/>
      <c r="O1053" s="2"/>
      <c r="S1053" s="3"/>
      <c r="V1053" s="4"/>
      <c r="W1053" s="5"/>
      <c r="AD1053" s="6"/>
      <c r="AE1053" s="121"/>
      <c r="AF1053" s="122"/>
      <c r="AG1053" s="6"/>
      <c r="AH1053" s="6"/>
    </row>
    <row r="1054" ht="15.0" customHeight="1">
      <c r="A1054" s="1"/>
      <c r="B1054" s="1"/>
      <c r="C1054" s="1"/>
      <c r="D1054" s="1"/>
      <c r="E1054" s="1"/>
      <c r="F1054" s="1"/>
      <c r="G1054" s="1"/>
      <c r="H1054" s="1"/>
      <c r="I1054" s="1"/>
      <c r="J1054" s="1"/>
      <c r="K1054" s="1"/>
      <c r="L1054" s="1"/>
      <c r="M1054" s="1"/>
      <c r="N1054" s="2"/>
      <c r="O1054" s="2"/>
      <c r="S1054" s="3"/>
      <c r="V1054" s="4"/>
      <c r="W1054" s="5"/>
      <c r="AD1054" s="6"/>
      <c r="AE1054" s="121"/>
      <c r="AF1054" s="122"/>
      <c r="AG1054" s="6"/>
      <c r="AH1054" s="6"/>
    </row>
    <row r="1055" ht="15.0" customHeight="1">
      <c r="A1055" s="1"/>
      <c r="B1055" s="1"/>
      <c r="C1055" s="1"/>
      <c r="D1055" s="1"/>
      <c r="E1055" s="1"/>
      <c r="F1055" s="1"/>
      <c r="G1055" s="1"/>
      <c r="H1055" s="1"/>
      <c r="I1055" s="1"/>
      <c r="J1055" s="1"/>
      <c r="K1055" s="1"/>
      <c r="L1055" s="1"/>
      <c r="M1055" s="1"/>
      <c r="N1055" s="2"/>
      <c r="O1055" s="2"/>
      <c r="S1055" s="3"/>
      <c r="V1055" s="4"/>
      <c r="W1055" s="5"/>
      <c r="AD1055" s="6"/>
      <c r="AE1055" s="121"/>
      <c r="AF1055" s="122"/>
      <c r="AG1055" s="6"/>
      <c r="AH1055" s="6"/>
    </row>
    <row r="1056" ht="15.0" customHeight="1">
      <c r="A1056" s="1"/>
      <c r="B1056" s="1"/>
      <c r="C1056" s="1"/>
      <c r="D1056" s="1"/>
      <c r="E1056" s="1"/>
      <c r="F1056" s="1"/>
      <c r="G1056" s="1"/>
      <c r="H1056" s="1"/>
      <c r="I1056" s="1"/>
      <c r="J1056" s="1"/>
      <c r="K1056" s="1"/>
      <c r="L1056" s="1"/>
      <c r="M1056" s="1"/>
      <c r="N1056" s="2"/>
      <c r="O1056" s="2"/>
      <c r="S1056" s="3"/>
      <c r="V1056" s="4"/>
      <c r="W1056" s="5"/>
      <c r="AD1056" s="6"/>
      <c r="AE1056" s="121"/>
      <c r="AF1056" s="122"/>
      <c r="AG1056" s="6"/>
      <c r="AH1056" s="6"/>
    </row>
    <row r="1057" ht="15.0" customHeight="1">
      <c r="A1057" s="1"/>
      <c r="B1057" s="1"/>
      <c r="C1057" s="1"/>
      <c r="D1057" s="1"/>
      <c r="E1057" s="1"/>
      <c r="F1057" s="1"/>
      <c r="G1057" s="1"/>
      <c r="H1057" s="1"/>
      <c r="I1057" s="1"/>
      <c r="J1057" s="1"/>
      <c r="K1057" s="1"/>
      <c r="L1057" s="1"/>
      <c r="M1057" s="1"/>
      <c r="N1057" s="2"/>
      <c r="O1057" s="2"/>
      <c r="S1057" s="3"/>
      <c r="V1057" s="4"/>
      <c r="W1057" s="5"/>
      <c r="AD1057" s="6"/>
      <c r="AE1057" s="121"/>
      <c r="AF1057" s="122"/>
      <c r="AG1057" s="6"/>
      <c r="AH1057" s="6"/>
    </row>
    <row r="1058" ht="15.0" customHeight="1">
      <c r="A1058" s="1"/>
      <c r="B1058" s="1"/>
      <c r="C1058" s="1"/>
      <c r="D1058" s="1"/>
      <c r="E1058" s="1"/>
      <c r="F1058" s="1"/>
      <c r="G1058" s="1"/>
      <c r="H1058" s="1"/>
      <c r="I1058" s="1"/>
      <c r="J1058" s="1"/>
      <c r="K1058" s="1"/>
      <c r="L1058" s="1"/>
      <c r="M1058" s="1"/>
      <c r="N1058" s="2"/>
      <c r="O1058" s="2"/>
      <c r="S1058" s="3"/>
      <c r="V1058" s="4"/>
      <c r="W1058" s="5"/>
      <c r="AD1058" s="6"/>
      <c r="AE1058" s="121"/>
      <c r="AF1058" s="122"/>
      <c r="AG1058" s="6"/>
      <c r="AH1058" s="6"/>
    </row>
    <row r="1059" ht="15.0" customHeight="1">
      <c r="A1059" s="1"/>
      <c r="B1059" s="1"/>
      <c r="C1059" s="1"/>
      <c r="D1059" s="1"/>
      <c r="E1059" s="1"/>
      <c r="F1059" s="1"/>
      <c r="G1059" s="1"/>
      <c r="H1059" s="1"/>
      <c r="I1059" s="1"/>
      <c r="J1059" s="1"/>
      <c r="K1059" s="1"/>
      <c r="L1059" s="1"/>
      <c r="M1059" s="1"/>
      <c r="N1059" s="2"/>
      <c r="O1059" s="2"/>
      <c r="S1059" s="3"/>
      <c r="V1059" s="4"/>
      <c r="W1059" s="5"/>
      <c r="AD1059" s="6"/>
      <c r="AE1059" s="121"/>
      <c r="AF1059" s="122"/>
      <c r="AG1059" s="6"/>
      <c r="AH1059" s="6"/>
    </row>
    <row r="1060" ht="15.0" customHeight="1">
      <c r="A1060" s="1"/>
      <c r="B1060" s="1"/>
      <c r="C1060" s="1"/>
      <c r="D1060" s="1"/>
      <c r="E1060" s="1"/>
      <c r="F1060" s="1"/>
      <c r="G1060" s="1"/>
      <c r="H1060" s="1"/>
      <c r="I1060" s="1"/>
      <c r="J1060" s="1"/>
      <c r="K1060" s="1"/>
      <c r="L1060" s="1"/>
      <c r="M1060" s="1"/>
      <c r="N1060" s="2"/>
      <c r="O1060" s="2"/>
      <c r="S1060" s="3"/>
      <c r="V1060" s="4"/>
      <c r="W1060" s="5"/>
      <c r="AD1060" s="6"/>
      <c r="AE1060" s="121"/>
      <c r="AF1060" s="122"/>
      <c r="AG1060" s="6"/>
      <c r="AH1060" s="6"/>
    </row>
    <row r="1061" ht="15.0" customHeight="1">
      <c r="A1061" s="1"/>
      <c r="B1061" s="1"/>
      <c r="C1061" s="1"/>
      <c r="D1061" s="1"/>
      <c r="E1061" s="1"/>
      <c r="F1061" s="1"/>
      <c r="G1061" s="1"/>
      <c r="H1061" s="1"/>
      <c r="I1061" s="1"/>
      <c r="J1061" s="1"/>
      <c r="K1061" s="1"/>
      <c r="L1061" s="1"/>
      <c r="M1061" s="1"/>
      <c r="N1061" s="2"/>
      <c r="O1061" s="2"/>
      <c r="S1061" s="3"/>
      <c r="V1061" s="4"/>
      <c r="W1061" s="5"/>
      <c r="AD1061" s="6"/>
      <c r="AE1061" s="121"/>
      <c r="AF1061" s="122"/>
      <c r="AG1061" s="6"/>
      <c r="AH1061" s="6"/>
    </row>
    <row r="1062" ht="15.0" customHeight="1">
      <c r="A1062" s="1"/>
      <c r="B1062" s="1"/>
      <c r="C1062" s="1"/>
      <c r="D1062" s="1"/>
      <c r="E1062" s="1"/>
      <c r="F1062" s="1"/>
      <c r="G1062" s="1"/>
      <c r="H1062" s="1"/>
      <c r="I1062" s="1"/>
      <c r="J1062" s="1"/>
      <c r="K1062" s="1"/>
      <c r="L1062" s="1"/>
      <c r="M1062" s="1"/>
      <c r="N1062" s="2"/>
      <c r="O1062" s="2"/>
      <c r="S1062" s="3"/>
      <c r="V1062" s="4"/>
      <c r="W1062" s="5"/>
      <c r="AD1062" s="6"/>
      <c r="AE1062" s="121"/>
      <c r="AF1062" s="122"/>
      <c r="AG1062" s="6"/>
      <c r="AH1062" s="6"/>
    </row>
    <row r="1063" ht="15.0" customHeight="1">
      <c r="A1063" s="1"/>
      <c r="B1063" s="1"/>
      <c r="C1063" s="1"/>
      <c r="D1063" s="1"/>
      <c r="E1063" s="1"/>
      <c r="F1063" s="1"/>
      <c r="G1063" s="1"/>
      <c r="H1063" s="1"/>
      <c r="I1063" s="1"/>
      <c r="J1063" s="1"/>
      <c r="K1063" s="1"/>
      <c r="L1063" s="1"/>
      <c r="M1063" s="1"/>
      <c r="N1063" s="2"/>
      <c r="O1063" s="2"/>
      <c r="S1063" s="3"/>
      <c r="V1063" s="4"/>
      <c r="W1063" s="5"/>
      <c r="AD1063" s="6"/>
      <c r="AE1063" s="121"/>
      <c r="AF1063" s="122"/>
      <c r="AG1063" s="6"/>
      <c r="AH1063" s="6"/>
    </row>
    <row r="1064" ht="15.0" customHeight="1">
      <c r="A1064" s="1"/>
      <c r="B1064" s="1"/>
      <c r="C1064" s="1"/>
      <c r="D1064" s="1"/>
      <c r="E1064" s="1"/>
      <c r="F1064" s="1"/>
      <c r="G1064" s="1"/>
      <c r="H1064" s="1"/>
      <c r="I1064" s="1"/>
      <c r="J1064" s="1"/>
      <c r="K1064" s="1"/>
      <c r="L1064" s="1"/>
      <c r="M1064" s="1"/>
      <c r="N1064" s="2"/>
      <c r="O1064" s="2"/>
      <c r="S1064" s="3"/>
      <c r="V1064" s="4"/>
      <c r="W1064" s="5"/>
      <c r="AD1064" s="6"/>
      <c r="AE1064" s="121"/>
      <c r="AF1064" s="122"/>
      <c r="AG1064" s="6"/>
      <c r="AH1064" s="6"/>
    </row>
    <row r="1065" ht="15.0" customHeight="1">
      <c r="A1065" s="1"/>
      <c r="B1065" s="1"/>
      <c r="C1065" s="1"/>
      <c r="D1065" s="1"/>
      <c r="E1065" s="1"/>
      <c r="F1065" s="1"/>
      <c r="G1065" s="1"/>
      <c r="H1065" s="1"/>
      <c r="I1065" s="1"/>
      <c r="J1065" s="1"/>
      <c r="K1065" s="1"/>
      <c r="L1065" s="1"/>
      <c r="M1065" s="1"/>
      <c r="N1065" s="2"/>
      <c r="O1065" s="2"/>
      <c r="S1065" s="3"/>
      <c r="V1065" s="4"/>
      <c r="W1065" s="5"/>
      <c r="AD1065" s="6"/>
      <c r="AE1065" s="121"/>
      <c r="AF1065" s="122"/>
      <c r="AG1065" s="6"/>
      <c r="AH1065" s="6"/>
    </row>
    <row r="1066" ht="15.0" customHeight="1">
      <c r="A1066" s="1"/>
      <c r="B1066" s="1"/>
      <c r="C1066" s="1"/>
      <c r="D1066" s="1"/>
      <c r="E1066" s="1"/>
      <c r="F1066" s="1"/>
      <c r="G1066" s="1"/>
      <c r="H1066" s="1"/>
      <c r="I1066" s="1"/>
      <c r="J1066" s="1"/>
      <c r="K1066" s="1"/>
      <c r="L1066" s="1"/>
      <c r="M1066" s="1"/>
      <c r="N1066" s="2"/>
      <c r="O1066" s="2"/>
      <c r="S1066" s="3"/>
      <c r="V1066" s="4"/>
      <c r="W1066" s="5"/>
      <c r="AD1066" s="6"/>
      <c r="AE1066" s="121"/>
      <c r="AF1066" s="122"/>
      <c r="AG1066" s="6"/>
      <c r="AH1066" s="6"/>
    </row>
    <row r="1067" ht="15.0" customHeight="1">
      <c r="A1067" s="1"/>
      <c r="B1067" s="1"/>
      <c r="C1067" s="1"/>
      <c r="D1067" s="1"/>
      <c r="E1067" s="1"/>
      <c r="F1067" s="1"/>
      <c r="G1067" s="1"/>
      <c r="H1067" s="1"/>
      <c r="I1067" s="1"/>
      <c r="J1067" s="1"/>
      <c r="K1067" s="1"/>
      <c r="L1067" s="1"/>
      <c r="M1067" s="1"/>
      <c r="N1067" s="2"/>
      <c r="O1067" s="2"/>
      <c r="S1067" s="3"/>
      <c r="V1067" s="4"/>
      <c r="W1067" s="5"/>
      <c r="AD1067" s="6"/>
      <c r="AE1067" s="121"/>
      <c r="AF1067" s="122"/>
      <c r="AG1067" s="6"/>
      <c r="AH1067" s="6"/>
    </row>
    <row r="1068" ht="15.0" customHeight="1">
      <c r="A1068" s="1"/>
      <c r="B1068" s="1"/>
      <c r="C1068" s="1"/>
      <c r="D1068" s="1"/>
      <c r="E1068" s="1"/>
      <c r="F1068" s="1"/>
      <c r="G1068" s="1"/>
      <c r="H1068" s="1"/>
      <c r="I1068" s="1"/>
      <c r="J1068" s="1"/>
      <c r="K1068" s="1"/>
      <c r="L1068" s="1"/>
      <c r="M1068" s="1"/>
      <c r="N1068" s="2"/>
      <c r="O1068" s="2"/>
      <c r="S1068" s="3"/>
      <c r="V1068" s="4"/>
      <c r="W1068" s="5"/>
      <c r="AD1068" s="6"/>
      <c r="AE1068" s="121"/>
      <c r="AF1068" s="122"/>
      <c r="AG1068" s="6"/>
      <c r="AH1068" s="6"/>
    </row>
    <row r="1069" ht="15.0" customHeight="1">
      <c r="A1069" s="1"/>
      <c r="B1069" s="1"/>
      <c r="C1069" s="1"/>
      <c r="D1069" s="1"/>
      <c r="E1069" s="1"/>
      <c r="F1069" s="1"/>
      <c r="G1069" s="1"/>
      <c r="H1069" s="1"/>
      <c r="I1069" s="1"/>
      <c r="J1069" s="1"/>
      <c r="K1069" s="1"/>
      <c r="L1069" s="1"/>
      <c r="M1069" s="1"/>
      <c r="N1069" s="2"/>
      <c r="O1069" s="2"/>
      <c r="S1069" s="3"/>
      <c r="V1069" s="4"/>
      <c r="W1069" s="5"/>
      <c r="AD1069" s="6"/>
      <c r="AE1069" s="121"/>
      <c r="AF1069" s="122"/>
      <c r="AG1069" s="6"/>
      <c r="AH1069" s="6"/>
    </row>
    <row r="1070" ht="15.0" customHeight="1">
      <c r="A1070" s="1"/>
      <c r="B1070" s="1"/>
      <c r="C1070" s="1"/>
      <c r="D1070" s="1"/>
      <c r="E1070" s="1"/>
      <c r="F1070" s="1"/>
      <c r="G1070" s="1"/>
      <c r="H1070" s="1"/>
      <c r="I1070" s="1"/>
      <c r="J1070" s="1"/>
      <c r="K1070" s="1"/>
      <c r="L1070" s="1"/>
      <c r="M1070" s="1"/>
      <c r="N1070" s="2"/>
      <c r="O1070" s="2"/>
      <c r="S1070" s="3"/>
      <c r="V1070" s="4"/>
      <c r="W1070" s="5"/>
      <c r="AD1070" s="6"/>
      <c r="AE1070" s="121"/>
      <c r="AF1070" s="122"/>
      <c r="AG1070" s="6"/>
      <c r="AH1070" s="6"/>
    </row>
    <row r="1071" ht="15.0" customHeight="1">
      <c r="A1071" s="1"/>
      <c r="B1071" s="1"/>
      <c r="C1071" s="1"/>
      <c r="D1071" s="1"/>
      <c r="E1071" s="1"/>
      <c r="F1071" s="1"/>
      <c r="G1071" s="1"/>
      <c r="H1071" s="1"/>
      <c r="I1071" s="1"/>
      <c r="J1071" s="1"/>
      <c r="K1071" s="1"/>
      <c r="L1071" s="1"/>
      <c r="M1071" s="1"/>
      <c r="N1071" s="2"/>
      <c r="O1071" s="2"/>
      <c r="S1071" s="3"/>
      <c r="V1071" s="4"/>
      <c r="W1071" s="5"/>
      <c r="AD1071" s="6"/>
      <c r="AE1071" s="121"/>
      <c r="AF1071" s="122"/>
      <c r="AG1071" s="6"/>
      <c r="AH1071" s="6"/>
    </row>
    <row r="1072" ht="15.0" customHeight="1">
      <c r="A1072" s="1"/>
      <c r="B1072" s="1"/>
      <c r="C1072" s="1"/>
      <c r="D1072" s="1"/>
      <c r="E1072" s="1"/>
      <c r="F1072" s="1"/>
      <c r="G1072" s="1"/>
      <c r="H1072" s="1"/>
      <c r="I1072" s="1"/>
      <c r="J1072" s="1"/>
      <c r="K1072" s="1"/>
      <c r="L1072" s="1"/>
      <c r="M1072" s="1"/>
      <c r="N1072" s="2"/>
      <c r="O1072" s="2"/>
      <c r="S1072" s="3"/>
      <c r="V1072" s="4"/>
      <c r="W1072" s="5"/>
      <c r="AD1072" s="6"/>
      <c r="AE1072" s="121"/>
      <c r="AF1072" s="122"/>
      <c r="AG1072" s="6"/>
      <c r="AH1072" s="6"/>
    </row>
    <row r="1073" ht="15.0" customHeight="1">
      <c r="A1073" s="1"/>
      <c r="B1073" s="1"/>
      <c r="C1073" s="1"/>
      <c r="D1073" s="1"/>
      <c r="E1073" s="1"/>
      <c r="F1073" s="1"/>
      <c r="G1073" s="1"/>
      <c r="H1073" s="1"/>
      <c r="I1073" s="1"/>
      <c r="J1073" s="1"/>
      <c r="K1073" s="1"/>
      <c r="L1073" s="1"/>
      <c r="M1073" s="1"/>
      <c r="N1073" s="2"/>
      <c r="O1073" s="2"/>
      <c r="S1073" s="3"/>
      <c r="V1073" s="4"/>
      <c r="W1073" s="5"/>
      <c r="AD1073" s="6"/>
      <c r="AE1073" s="121"/>
      <c r="AF1073" s="122"/>
      <c r="AG1073" s="6"/>
      <c r="AH1073" s="6"/>
    </row>
    <row r="1074" ht="15.0" customHeight="1">
      <c r="A1074" s="1"/>
      <c r="B1074" s="1"/>
      <c r="C1074" s="1"/>
      <c r="D1074" s="1"/>
      <c r="E1074" s="1"/>
      <c r="F1074" s="1"/>
      <c r="G1074" s="1"/>
      <c r="H1074" s="1"/>
      <c r="I1074" s="1"/>
      <c r="J1074" s="1"/>
      <c r="K1074" s="1"/>
      <c r="L1074" s="1"/>
      <c r="M1074" s="1"/>
      <c r="N1074" s="2"/>
      <c r="O1074" s="2"/>
      <c r="S1074" s="3"/>
      <c r="V1074" s="4"/>
      <c r="W1074" s="5"/>
      <c r="AD1074" s="6"/>
      <c r="AE1074" s="121"/>
      <c r="AF1074" s="122"/>
      <c r="AG1074" s="6"/>
      <c r="AH1074" s="6"/>
    </row>
    <row r="1075" ht="15.0" customHeight="1">
      <c r="A1075" s="1"/>
      <c r="B1075" s="1"/>
      <c r="C1075" s="1"/>
      <c r="D1075" s="1"/>
      <c r="E1075" s="1"/>
      <c r="F1075" s="1"/>
      <c r="G1075" s="1"/>
      <c r="H1075" s="1"/>
      <c r="I1075" s="1"/>
      <c r="J1075" s="1"/>
      <c r="K1075" s="1"/>
      <c r="L1075" s="1"/>
      <c r="M1075" s="1"/>
      <c r="N1075" s="2"/>
      <c r="O1075" s="2"/>
      <c r="S1075" s="3"/>
      <c r="V1075" s="4"/>
      <c r="W1075" s="5"/>
      <c r="AD1075" s="6"/>
      <c r="AE1075" s="121"/>
      <c r="AF1075" s="122"/>
      <c r="AG1075" s="6"/>
      <c r="AH1075" s="6"/>
    </row>
    <row r="1076" ht="15.0" customHeight="1">
      <c r="A1076" s="1"/>
      <c r="B1076" s="1"/>
      <c r="C1076" s="1"/>
      <c r="D1076" s="1"/>
      <c r="E1076" s="1"/>
      <c r="F1076" s="1"/>
      <c r="G1076" s="1"/>
      <c r="H1076" s="1"/>
      <c r="I1076" s="1"/>
      <c r="J1076" s="1"/>
      <c r="K1076" s="1"/>
      <c r="L1076" s="1"/>
      <c r="M1076" s="1"/>
      <c r="N1076" s="2"/>
      <c r="O1076" s="2"/>
      <c r="S1076" s="3"/>
      <c r="V1076" s="4"/>
      <c r="W1076" s="5"/>
      <c r="AD1076" s="6"/>
      <c r="AE1076" s="121"/>
      <c r="AF1076" s="122"/>
      <c r="AG1076" s="6"/>
      <c r="AH1076" s="6"/>
    </row>
    <row r="1077" ht="15.0" customHeight="1">
      <c r="A1077" s="1"/>
      <c r="B1077" s="1"/>
      <c r="C1077" s="1"/>
      <c r="D1077" s="1"/>
      <c r="E1077" s="1"/>
      <c r="F1077" s="1"/>
      <c r="G1077" s="1"/>
      <c r="H1077" s="1"/>
      <c r="I1077" s="1"/>
      <c r="J1077" s="1"/>
      <c r="K1077" s="1"/>
      <c r="L1077" s="1"/>
      <c r="M1077" s="1"/>
      <c r="N1077" s="2"/>
      <c r="O1077" s="2"/>
      <c r="S1077" s="3"/>
      <c r="V1077" s="4"/>
      <c r="W1077" s="5"/>
      <c r="AD1077" s="6"/>
      <c r="AE1077" s="121"/>
      <c r="AF1077" s="122"/>
      <c r="AG1077" s="6"/>
      <c r="AH1077" s="6"/>
    </row>
    <row r="1078" ht="15.0" customHeight="1">
      <c r="A1078" s="1"/>
      <c r="B1078" s="1"/>
      <c r="C1078" s="1"/>
      <c r="D1078" s="1"/>
      <c r="E1078" s="1"/>
      <c r="F1078" s="1"/>
      <c r="G1078" s="1"/>
      <c r="H1078" s="1"/>
      <c r="I1078" s="1"/>
      <c r="J1078" s="1"/>
      <c r="K1078" s="1"/>
      <c r="L1078" s="1"/>
      <c r="M1078" s="1"/>
      <c r="N1078" s="2"/>
      <c r="O1078" s="2"/>
      <c r="S1078" s="3"/>
      <c r="V1078" s="4"/>
      <c r="W1078" s="5"/>
      <c r="AD1078" s="6"/>
      <c r="AE1078" s="121"/>
      <c r="AF1078" s="122"/>
      <c r="AG1078" s="6"/>
      <c r="AH1078" s="6"/>
    </row>
    <row r="1079" ht="15.0" customHeight="1">
      <c r="A1079" s="1"/>
      <c r="B1079" s="1"/>
      <c r="C1079" s="1"/>
      <c r="D1079" s="1"/>
      <c r="E1079" s="1"/>
      <c r="F1079" s="1"/>
      <c r="G1079" s="1"/>
      <c r="H1079" s="1"/>
      <c r="I1079" s="1"/>
      <c r="J1079" s="1"/>
      <c r="K1079" s="1"/>
      <c r="L1079" s="1"/>
      <c r="M1079" s="1"/>
      <c r="N1079" s="2"/>
      <c r="O1079" s="2"/>
      <c r="S1079" s="3"/>
      <c r="V1079" s="4"/>
      <c r="W1079" s="5"/>
      <c r="AD1079" s="6"/>
      <c r="AE1079" s="121"/>
      <c r="AF1079" s="122"/>
      <c r="AG1079" s="6"/>
      <c r="AH1079" s="6"/>
    </row>
    <row r="1080" ht="15.0" customHeight="1">
      <c r="A1080" s="1"/>
      <c r="B1080" s="1"/>
      <c r="C1080" s="1"/>
      <c r="D1080" s="1"/>
      <c r="E1080" s="1"/>
      <c r="F1080" s="1"/>
      <c r="G1080" s="1"/>
      <c r="H1080" s="1"/>
      <c r="I1080" s="1"/>
      <c r="J1080" s="1"/>
      <c r="K1080" s="1"/>
      <c r="L1080" s="1"/>
      <c r="M1080" s="1"/>
      <c r="N1080" s="2"/>
      <c r="O1080" s="2"/>
      <c r="S1080" s="3"/>
      <c r="V1080" s="4"/>
      <c r="W1080" s="5"/>
      <c r="AD1080" s="6"/>
      <c r="AE1080" s="121"/>
      <c r="AF1080" s="122"/>
      <c r="AG1080" s="6"/>
      <c r="AH1080" s="6"/>
    </row>
    <row r="1081" ht="15.0" customHeight="1">
      <c r="A1081" s="1"/>
      <c r="B1081" s="1"/>
      <c r="C1081" s="1"/>
      <c r="D1081" s="1"/>
      <c r="E1081" s="1"/>
      <c r="F1081" s="1"/>
      <c r="G1081" s="1"/>
      <c r="H1081" s="1"/>
      <c r="I1081" s="1"/>
      <c r="J1081" s="1"/>
      <c r="K1081" s="1"/>
      <c r="L1081" s="1"/>
      <c r="M1081" s="1"/>
      <c r="N1081" s="2"/>
      <c r="O1081" s="2"/>
      <c r="S1081" s="3"/>
      <c r="V1081" s="4"/>
      <c r="W1081" s="5"/>
      <c r="AD1081" s="6"/>
      <c r="AE1081" s="121"/>
      <c r="AF1081" s="122"/>
      <c r="AG1081" s="6"/>
      <c r="AH1081" s="6"/>
    </row>
    <row r="1082" ht="15.0" customHeight="1">
      <c r="A1082" s="1"/>
      <c r="B1082" s="1"/>
      <c r="C1082" s="1"/>
      <c r="D1082" s="1"/>
      <c r="E1082" s="1"/>
      <c r="F1082" s="1"/>
      <c r="G1082" s="1"/>
      <c r="H1082" s="1"/>
      <c r="I1082" s="1"/>
      <c r="J1082" s="1"/>
      <c r="K1082" s="1"/>
      <c r="L1082" s="1"/>
      <c r="M1082" s="1"/>
      <c r="N1082" s="2"/>
      <c r="O1082" s="2"/>
      <c r="S1082" s="3"/>
      <c r="V1082" s="4"/>
      <c r="W1082" s="5"/>
      <c r="AD1082" s="6"/>
      <c r="AE1082" s="121"/>
      <c r="AF1082" s="122"/>
      <c r="AG1082" s="6"/>
      <c r="AH1082" s="6"/>
    </row>
    <row r="1083" ht="15.0" customHeight="1">
      <c r="A1083" s="1"/>
      <c r="B1083" s="1"/>
      <c r="C1083" s="1"/>
      <c r="D1083" s="1"/>
      <c r="E1083" s="1"/>
      <c r="F1083" s="1"/>
      <c r="G1083" s="1"/>
      <c r="H1083" s="1"/>
      <c r="I1083" s="1"/>
      <c r="J1083" s="1"/>
      <c r="K1083" s="1"/>
      <c r="L1083" s="1"/>
      <c r="M1083" s="1"/>
      <c r="N1083" s="2"/>
      <c r="O1083" s="2"/>
      <c r="S1083" s="3"/>
      <c r="V1083" s="4"/>
      <c r="W1083" s="5"/>
      <c r="AD1083" s="6"/>
      <c r="AE1083" s="121"/>
      <c r="AF1083" s="122"/>
      <c r="AG1083" s="6"/>
      <c r="AH1083" s="6"/>
    </row>
    <row r="1084" ht="15.0" customHeight="1">
      <c r="A1084" s="1"/>
      <c r="B1084" s="1"/>
      <c r="C1084" s="1"/>
      <c r="D1084" s="1"/>
      <c r="E1084" s="1"/>
      <c r="F1084" s="1"/>
      <c r="G1084" s="1"/>
      <c r="H1084" s="1"/>
      <c r="I1084" s="1"/>
      <c r="J1084" s="1"/>
      <c r="K1084" s="1"/>
      <c r="L1084" s="1"/>
      <c r="M1084" s="1"/>
      <c r="N1084" s="2"/>
      <c r="O1084" s="2"/>
      <c r="S1084" s="3"/>
      <c r="V1084" s="4"/>
      <c r="W1084" s="5"/>
      <c r="AD1084" s="6"/>
      <c r="AE1084" s="121"/>
      <c r="AF1084" s="122"/>
      <c r="AG1084" s="6"/>
      <c r="AH1084" s="6"/>
    </row>
    <row r="1085" ht="15.0" customHeight="1">
      <c r="A1085" s="1"/>
      <c r="B1085" s="1"/>
      <c r="C1085" s="1"/>
      <c r="D1085" s="1"/>
      <c r="E1085" s="1"/>
      <c r="F1085" s="1"/>
      <c r="G1085" s="1"/>
      <c r="H1085" s="1"/>
      <c r="I1085" s="1"/>
      <c r="J1085" s="1"/>
      <c r="K1085" s="1"/>
      <c r="L1085" s="1"/>
      <c r="M1085" s="1"/>
      <c r="N1085" s="2"/>
      <c r="O1085" s="2"/>
      <c r="S1085" s="3"/>
      <c r="V1085" s="4"/>
      <c r="W1085" s="5"/>
      <c r="AD1085" s="6"/>
      <c r="AE1085" s="121"/>
      <c r="AF1085" s="122"/>
      <c r="AG1085" s="6"/>
      <c r="AH1085" s="6"/>
    </row>
    <row r="1086" ht="15.0" customHeight="1">
      <c r="A1086" s="1"/>
      <c r="B1086" s="1"/>
      <c r="C1086" s="1"/>
      <c r="D1086" s="1"/>
      <c r="E1086" s="1"/>
      <c r="F1086" s="1"/>
      <c r="G1086" s="1"/>
      <c r="H1086" s="1"/>
      <c r="I1086" s="1"/>
      <c r="J1086" s="1"/>
      <c r="K1086" s="1"/>
      <c r="L1086" s="1"/>
      <c r="M1086" s="1"/>
      <c r="N1086" s="2"/>
      <c r="O1086" s="2"/>
      <c r="S1086" s="3"/>
      <c r="V1086" s="4"/>
      <c r="W1086" s="5"/>
      <c r="AD1086" s="6"/>
      <c r="AE1086" s="121"/>
      <c r="AF1086" s="122"/>
      <c r="AG1086" s="6"/>
      <c r="AH1086" s="6"/>
    </row>
    <row r="1087" ht="15.0" customHeight="1">
      <c r="A1087" s="1"/>
      <c r="B1087" s="1"/>
      <c r="C1087" s="1"/>
      <c r="D1087" s="1"/>
      <c r="E1087" s="1"/>
      <c r="F1087" s="1"/>
      <c r="G1087" s="1"/>
      <c r="H1087" s="1"/>
      <c r="I1087" s="1"/>
      <c r="J1087" s="1"/>
      <c r="K1087" s="1"/>
      <c r="L1087" s="1"/>
      <c r="M1087" s="1"/>
      <c r="N1087" s="2"/>
      <c r="O1087" s="2"/>
      <c r="S1087" s="3"/>
      <c r="V1087" s="4"/>
      <c r="W1087" s="5"/>
      <c r="AD1087" s="6"/>
      <c r="AE1087" s="121"/>
      <c r="AF1087" s="122"/>
      <c r="AG1087" s="6"/>
      <c r="AH1087" s="6"/>
    </row>
    <row r="1088" ht="15.0" customHeight="1">
      <c r="A1088" s="1"/>
      <c r="B1088" s="1"/>
      <c r="C1088" s="1"/>
      <c r="D1088" s="1"/>
      <c r="E1088" s="1"/>
      <c r="F1088" s="1"/>
      <c r="G1088" s="1"/>
      <c r="H1088" s="1"/>
      <c r="I1088" s="1"/>
      <c r="J1088" s="1"/>
      <c r="K1088" s="1"/>
      <c r="L1088" s="1"/>
      <c r="M1088" s="1"/>
      <c r="N1088" s="2"/>
      <c r="O1088" s="2"/>
      <c r="S1088" s="3"/>
      <c r="V1088" s="4"/>
      <c r="W1088" s="5"/>
      <c r="AD1088" s="6"/>
      <c r="AE1088" s="121"/>
      <c r="AF1088" s="122"/>
      <c r="AG1088" s="6"/>
      <c r="AH1088" s="6"/>
    </row>
    <row r="1089" ht="15.0" customHeight="1">
      <c r="A1089" s="1"/>
      <c r="B1089" s="1"/>
      <c r="C1089" s="1"/>
      <c r="D1089" s="1"/>
      <c r="E1089" s="1"/>
      <c r="F1089" s="1"/>
      <c r="G1089" s="1"/>
      <c r="H1089" s="1"/>
      <c r="I1089" s="1"/>
      <c r="J1089" s="1"/>
      <c r="K1089" s="1"/>
      <c r="L1089" s="1"/>
      <c r="M1089" s="1"/>
      <c r="N1089" s="2"/>
      <c r="O1089" s="2"/>
      <c r="S1089" s="3"/>
      <c r="V1089" s="4"/>
      <c r="W1089" s="5"/>
      <c r="AD1089" s="6"/>
      <c r="AE1089" s="121"/>
      <c r="AF1089" s="122"/>
      <c r="AG1089" s="6"/>
      <c r="AH1089" s="6"/>
    </row>
    <row r="1090" ht="15.0" customHeight="1">
      <c r="A1090" s="1"/>
      <c r="B1090" s="1"/>
      <c r="C1090" s="1"/>
      <c r="D1090" s="1"/>
      <c r="E1090" s="1"/>
      <c r="F1090" s="1"/>
      <c r="G1090" s="1"/>
      <c r="H1090" s="1"/>
      <c r="I1090" s="1"/>
      <c r="J1090" s="1"/>
      <c r="K1090" s="1"/>
      <c r="L1090" s="1"/>
      <c r="M1090" s="1"/>
      <c r="N1090" s="2"/>
      <c r="O1090" s="2"/>
      <c r="S1090" s="3"/>
      <c r="V1090" s="4"/>
      <c r="W1090" s="5"/>
      <c r="AD1090" s="6"/>
      <c r="AE1090" s="121"/>
      <c r="AF1090" s="122"/>
      <c r="AG1090" s="6"/>
      <c r="AH1090" s="6"/>
    </row>
    <row r="1091" ht="15.0" customHeight="1">
      <c r="A1091" s="1"/>
      <c r="B1091" s="1"/>
      <c r="C1091" s="1"/>
      <c r="D1091" s="1"/>
      <c r="E1091" s="1"/>
      <c r="F1091" s="1"/>
      <c r="G1091" s="1"/>
      <c r="H1091" s="1"/>
      <c r="I1091" s="1"/>
      <c r="J1091" s="1"/>
      <c r="K1091" s="1"/>
      <c r="L1091" s="1"/>
      <c r="M1091" s="1"/>
      <c r="N1091" s="2"/>
      <c r="O1091" s="2"/>
      <c r="S1091" s="3"/>
      <c r="V1091" s="4"/>
      <c r="W1091" s="5"/>
      <c r="AD1091" s="6"/>
      <c r="AE1091" s="121"/>
      <c r="AF1091" s="122"/>
      <c r="AG1091" s="6"/>
      <c r="AH1091" s="6"/>
    </row>
    <row r="1092" ht="15.0" customHeight="1">
      <c r="A1092" s="1"/>
      <c r="B1092" s="1"/>
      <c r="C1092" s="1"/>
      <c r="D1092" s="1"/>
      <c r="E1092" s="1"/>
      <c r="F1092" s="1"/>
      <c r="G1092" s="1"/>
      <c r="H1092" s="1"/>
      <c r="I1092" s="1"/>
      <c r="J1092" s="1"/>
      <c r="K1092" s="1"/>
      <c r="L1092" s="1"/>
      <c r="M1092" s="1"/>
      <c r="N1092" s="2"/>
      <c r="O1092" s="2"/>
      <c r="S1092" s="3"/>
      <c r="V1092" s="4"/>
      <c r="W1092" s="5"/>
      <c r="AD1092" s="6"/>
      <c r="AE1092" s="121"/>
      <c r="AF1092" s="122"/>
      <c r="AG1092" s="6"/>
      <c r="AH1092" s="6"/>
    </row>
    <row r="1093" ht="15.0" customHeight="1">
      <c r="A1093" s="1"/>
      <c r="B1093" s="1"/>
      <c r="C1093" s="1"/>
      <c r="D1093" s="1"/>
      <c r="E1093" s="1"/>
      <c r="F1093" s="1"/>
      <c r="G1093" s="1"/>
      <c r="H1093" s="1"/>
      <c r="I1093" s="1"/>
      <c r="J1093" s="1"/>
      <c r="K1093" s="1"/>
      <c r="L1093" s="1"/>
      <c r="M1093" s="1"/>
      <c r="N1093" s="2"/>
      <c r="O1093" s="2"/>
      <c r="S1093" s="3"/>
      <c r="V1093" s="4"/>
      <c r="W1093" s="5"/>
      <c r="AD1093" s="6"/>
      <c r="AE1093" s="121"/>
      <c r="AF1093" s="122"/>
      <c r="AG1093" s="6"/>
      <c r="AH1093" s="6"/>
    </row>
    <row r="1094" ht="15.0" customHeight="1">
      <c r="A1094" s="1"/>
      <c r="B1094" s="1"/>
      <c r="C1094" s="1"/>
      <c r="D1094" s="1"/>
      <c r="E1094" s="1"/>
      <c r="F1094" s="1"/>
      <c r="G1094" s="1"/>
      <c r="H1094" s="1"/>
      <c r="I1094" s="1"/>
      <c r="J1094" s="1"/>
      <c r="K1094" s="1"/>
      <c r="L1094" s="1"/>
      <c r="M1094" s="1"/>
      <c r="N1094" s="2"/>
      <c r="O1094" s="2"/>
      <c r="S1094" s="3"/>
      <c r="V1094" s="4"/>
      <c r="W1094" s="5"/>
      <c r="AD1094" s="6"/>
      <c r="AE1094" s="121"/>
      <c r="AF1094" s="122"/>
      <c r="AG1094" s="6"/>
      <c r="AH1094" s="6"/>
    </row>
    <row r="1095" ht="15.0" customHeight="1">
      <c r="A1095" s="1"/>
      <c r="B1095" s="1"/>
      <c r="C1095" s="1"/>
      <c r="D1095" s="1"/>
      <c r="E1095" s="1"/>
      <c r="F1095" s="1"/>
      <c r="G1095" s="1"/>
      <c r="H1095" s="1"/>
      <c r="I1095" s="1"/>
      <c r="J1095" s="1"/>
      <c r="K1095" s="1"/>
      <c r="L1095" s="1"/>
      <c r="M1095" s="1"/>
      <c r="N1095" s="2"/>
      <c r="O1095" s="2"/>
      <c r="S1095" s="3"/>
      <c r="V1095" s="4"/>
      <c r="W1095" s="5"/>
      <c r="AD1095" s="6"/>
      <c r="AE1095" s="121"/>
      <c r="AF1095" s="122"/>
      <c r="AG1095" s="6"/>
      <c r="AH1095" s="6"/>
    </row>
    <row r="1096" ht="15.0" customHeight="1">
      <c r="A1096" s="1"/>
      <c r="B1096" s="1"/>
      <c r="C1096" s="1"/>
      <c r="D1096" s="1"/>
      <c r="E1096" s="1"/>
      <c r="F1096" s="1"/>
      <c r="G1096" s="1"/>
      <c r="H1096" s="1"/>
      <c r="I1096" s="1"/>
      <c r="J1096" s="1"/>
      <c r="K1096" s="1"/>
      <c r="L1096" s="1"/>
      <c r="M1096" s="1"/>
      <c r="N1096" s="2"/>
      <c r="O1096" s="2"/>
      <c r="S1096" s="3"/>
      <c r="V1096" s="4"/>
      <c r="W1096" s="5"/>
      <c r="AD1096" s="6"/>
      <c r="AE1096" s="121"/>
      <c r="AF1096" s="122"/>
      <c r="AG1096" s="6"/>
      <c r="AH1096" s="6"/>
    </row>
    <row r="1097" ht="15.0" customHeight="1">
      <c r="A1097" s="1"/>
      <c r="B1097" s="1"/>
      <c r="C1097" s="1"/>
      <c r="D1097" s="1"/>
      <c r="E1097" s="1"/>
      <c r="F1097" s="1"/>
      <c r="G1097" s="1"/>
      <c r="H1097" s="1"/>
      <c r="I1097" s="1"/>
      <c r="J1097" s="1"/>
      <c r="K1097" s="1"/>
      <c r="L1097" s="1"/>
      <c r="M1097" s="1"/>
      <c r="N1097" s="2"/>
      <c r="O1097" s="2"/>
      <c r="S1097" s="3"/>
      <c r="V1097" s="4"/>
      <c r="W1097" s="5"/>
      <c r="AD1097" s="6"/>
      <c r="AE1097" s="121"/>
      <c r="AF1097" s="122"/>
      <c r="AG1097" s="6"/>
      <c r="AH1097" s="6"/>
    </row>
    <row r="1098" ht="15.0" customHeight="1">
      <c r="A1098" s="1"/>
      <c r="B1098" s="1"/>
      <c r="C1098" s="1"/>
      <c r="D1098" s="1"/>
      <c r="E1098" s="1"/>
      <c r="F1098" s="1"/>
      <c r="G1098" s="1"/>
      <c r="H1098" s="1"/>
      <c r="I1098" s="1"/>
      <c r="J1098" s="1"/>
      <c r="K1098" s="1"/>
      <c r="L1098" s="1"/>
      <c r="M1098" s="1"/>
      <c r="N1098" s="2"/>
      <c r="O1098" s="2"/>
      <c r="S1098" s="3"/>
      <c r="V1098" s="4"/>
      <c r="W1098" s="5"/>
      <c r="AD1098" s="6"/>
      <c r="AE1098" s="121"/>
      <c r="AF1098" s="122"/>
      <c r="AG1098" s="6"/>
      <c r="AH1098" s="6"/>
    </row>
    <row r="1099" ht="15.0" customHeight="1">
      <c r="A1099" s="1"/>
      <c r="B1099" s="1"/>
      <c r="C1099" s="1"/>
      <c r="D1099" s="1"/>
      <c r="E1099" s="1"/>
      <c r="F1099" s="1"/>
      <c r="G1099" s="1"/>
      <c r="H1099" s="1"/>
      <c r="I1099" s="1"/>
      <c r="J1099" s="1"/>
      <c r="K1099" s="1"/>
      <c r="L1099" s="1"/>
      <c r="M1099" s="1"/>
      <c r="N1099" s="2"/>
      <c r="O1099" s="2"/>
      <c r="S1099" s="3"/>
      <c r="V1099" s="4"/>
      <c r="W1099" s="5"/>
      <c r="AD1099" s="6"/>
      <c r="AE1099" s="121"/>
      <c r="AF1099" s="122"/>
      <c r="AG1099" s="6"/>
      <c r="AH1099" s="6"/>
    </row>
    <row r="1100" ht="15.0" customHeight="1">
      <c r="A1100" s="1"/>
      <c r="B1100" s="1"/>
      <c r="C1100" s="1"/>
      <c r="D1100" s="1"/>
      <c r="E1100" s="1"/>
      <c r="F1100" s="1"/>
      <c r="G1100" s="1"/>
      <c r="H1100" s="1"/>
      <c r="I1100" s="1"/>
      <c r="J1100" s="1"/>
      <c r="K1100" s="1"/>
      <c r="L1100" s="1"/>
      <c r="M1100" s="1"/>
      <c r="N1100" s="2"/>
      <c r="O1100" s="2"/>
      <c r="S1100" s="3"/>
      <c r="V1100" s="4"/>
      <c r="W1100" s="5"/>
      <c r="AD1100" s="6"/>
      <c r="AE1100" s="121"/>
      <c r="AF1100" s="122"/>
      <c r="AG1100" s="6"/>
      <c r="AH1100" s="6"/>
    </row>
    <row r="1101" ht="15.0" customHeight="1">
      <c r="A1101" s="1"/>
      <c r="B1101" s="1"/>
      <c r="C1101" s="1"/>
      <c r="D1101" s="1"/>
      <c r="E1101" s="1"/>
      <c r="F1101" s="1"/>
      <c r="G1101" s="1"/>
      <c r="H1101" s="1"/>
      <c r="I1101" s="1"/>
      <c r="J1101" s="1"/>
      <c r="K1101" s="1"/>
      <c r="L1101" s="1"/>
      <c r="M1101" s="1"/>
      <c r="N1101" s="2"/>
      <c r="O1101" s="2"/>
      <c r="S1101" s="3"/>
      <c r="V1101" s="4"/>
      <c r="W1101" s="5"/>
      <c r="AD1101" s="6"/>
      <c r="AE1101" s="121"/>
      <c r="AF1101" s="122"/>
      <c r="AG1101" s="6"/>
      <c r="AH1101" s="6"/>
    </row>
    <row r="1102" ht="15.0" customHeight="1">
      <c r="A1102" s="1"/>
      <c r="B1102" s="1"/>
      <c r="C1102" s="1"/>
      <c r="D1102" s="1"/>
      <c r="E1102" s="1"/>
      <c r="F1102" s="1"/>
      <c r="G1102" s="1"/>
      <c r="H1102" s="1"/>
      <c r="I1102" s="1"/>
      <c r="J1102" s="1"/>
      <c r="K1102" s="1"/>
      <c r="L1102" s="1"/>
      <c r="M1102" s="1"/>
      <c r="N1102" s="2"/>
      <c r="O1102" s="2"/>
      <c r="S1102" s="3"/>
      <c r="V1102" s="4"/>
      <c r="W1102" s="5"/>
      <c r="AD1102" s="6"/>
      <c r="AE1102" s="121"/>
      <c r="AF1102" s="122"/>
      <c r="AG1102" s="6"/>
      <c r="AH1102" s="6"/>
    </row>
    <row r="1103" ht="15.0" customHeight="1">
      <c r="A1103" s="1"/>
      <c r="B1103" s="1"/>
      <c r="C1103" s="1"/>
      <c r="D1103" s="1"/>
      <c r="E1103" s="1"/>
      <c r="F1103" s="1"/>
      <c r="G1103" s="1"/>
      <c r="H1103" s="1"/>
      <c r="I1103" s="1"/>
      <c r="J1103" s="1"/>
      <c r="K1103" s="1"/>
      <c r="L1103" s="1"/>
      <c r="M1103" s="1"/>
      <c r="N1103" s="2"/>
      <c r="O1103" s="2"/>
      <c r="S1103" s="3"/>
      <c r="V1103" s="4"/>
      <c r="W1103" s="5"/>
      <c r="AD1103" s="6"/>
      <c r="AE1103" s="121"/>
      <c r="AF1103" s="122"/>
      <c r="AG1103" s="6"/>
      <c r="AH1103" s="6"/>
    </row>
    <row r="1104" ht="15.0" customHeight="1">
      <c r="A1104" s="1"/>
      <c r="B1104" s="1"/>
      <c r="C1104" s="1"/>
      <c r="D1104" s="1"/>
      <c r="E1104" s="1"/>
      <c r="F1104" s="1"/>
      <c r="G1104" s="1"/>
      <c r="H1104" s="1"/>
      <c r="I1104" s="1"/>
      <c r="J1104" s="1"/>
      <c r="K1104" s="1"/>
      <c r="L1104" s="1"/>
      <c r="M1104" s="1"/>
      <c r="N1104" s="2"/>
      <c r="O1104" s="2"/>
      <c r="S1104" s="3"/>
      <c r="V1104" s="4"/>
      <c r="W1104" s="5"/>
      <c r="AD1104" s="6"/>
      <c r="AE1104" s="121"/>
      <c r="AF1104" s="122"/>
      <c r="AG1104" s="6"/>
      <c r="AH1104" s="6"/>
    </row>
    <row r="1105" ht="15.0" customHeight="1">
      <c r="A1105" s="1"/>
      <c r="B1105" s="1"/>
      <c r="C1105" s="1"/>
      <c r="D1105" s="1"/>
      <c r="E1105" s="1"/>
      <c r="F1105" s="1"/>
      <c r="G1105" s="1"/>
      <c r="H1105" s="1"/>
      <c r="I1105" s="1"/>
      <c r="J1105" s="1"/>
      <c r="K1105" s="1"/>
      <c r="L1105" s="1"/>
      <c r="M1105" s="1"/>
      <c r="N1105" s="2"/>
      <c r="O1105" s="2"/>
      <c r="S1105" s="3"/>
      <c r="V1105" s="4"/>
      <c r="W1105" s="5"/>
      <c r="AD1105" s="6"/>
      <c r="AE1105" s="121"/>
      <c r="AF1105" s="122"/>
      <c r="AG1105" s="6"/>
      <c r="AH1105" s="6"/>
    </row>
    <row r="1106" ht="15.0" customHeight="1">
      <c r="A1106" s="1"/>
      <c r="B1106" s="1"/>
      <c r="C1106" s="1"/>
      <c r="D1106" s="1"/>
      <c r="E1106" s="1"/>
      <c r="F1106" s="1"/>
      <c r="G1106" s="1"/>
      <c r="H1106" s="1"/>
      <c r="I1106" s="1"/>
      <c r="J1106" s="1"/>
      <c r="K1106" s="1"/>
      <c r="L1106" s="1"/>
      <c r="M1106" s="1"/>
      <c r="N1106" s="2"/>
      <c r="O1106" s="2"/>
      <c r="S1106" s="3"/>
      <c r="V1106" s="4"/>
      <c r="W1106" s="5"/>
      <c r="AD1106" s="6"/>
      <c r="AE1106" s="121"/>
      <c r="AF1106" s="122"/>
      <c r="AG1106" s="6"/>
      <c r="AH1106" s="6"/>
    </row>
    <row r="1107" ht="15.0" customHeight="1">
      <c r="A1107" s="1"/>
      <c r="B1107" s="1"/>
      <c r="C1107" s="1"/>
      <c r="D1107" s="1"/>
      <c r="E1107" s="1"/>
      <c r="F1107" s="1"/>
      <c r="G1107" s="1"/>
      <c r="H1107" s="1"/>
      <c r="I1107" s="1"/>
      <c r="J1107" s="1"/>
      <c r="K1107" s="1"/>
      <c r="L1107" s="1"/>
      <c r="M1107" s="1"/>
      <c r="N1107" s="2"/>
      <c r="O1107" s="2"/>
      <c r="S1107" s="3"/>
      <c r="V1107" s="4"/>
      <c r="W1107" s="5"/>
      <c r="AD1107" s="6"/>
      <c r="AE1107" s="121"/>
      <c r="AF1107" s="122"/>
      <c r="AG1107" s="6"/>
      <c r="AH1107" s="6"/>
    </row>
    <row r="1108" ht="15.0" customHeight="1">
      <c r="A1108" s="1"/>
      <c r="B1108" s="1"/>
      <c r="C1108" s="1"/>
      <c r="D1108" s="1"/>
      <c r="E1108" s="1"/>
      <c r="F1108" s="1"/>
      <c r="G1108" s="1"/>
      <c r="H1108" s="1"/>
      <c r="I1108" s="1"/>
      <c r="J1108" s="1"/>
      <c r="K1108" s="1"/>
      <c r="L1108" s="1"/>
      <c r="M1108" s="1"/>
      <c r="N1108" s="2"/>
      <c r="O1108" s="2"/>
      <c r="S1108" s="3"/>
      <c r="V1108" s="4"/>
      <c r="W1108" s="5"/>
      <c r="AD1108" s="6"/>
      <c r="AE1108" s="121"/>
      <c r="AF1108" s="122"/>
      <c r="AG1108" s="6"/>
      <c r="AH1108" s="6"/>
    </row>
    <row r="1109" ht="15.0" customHeight="1">
      <c r="A1109" s="1"/>
      <c r="B1109" s="1"/>
      <c r="C1109" s="1"/>
      <c r="D1109" s="1"/>
      <c r="E1109" s="1"/>
      <c r="F1109" s="1"/>
      <c r="G1109" s="1"/>
      <c r="H1109" s="1"/>
      <c r="I1109" s="1"/>
      <c r="J1109" s="1"/>
      <c r="K1109" s="1"/>
      <c r="L1109" s="1"/>
      <c r="M1109" s="1"/>
      <c r="N1109" s="2"/>
      <c r="O1109" s="2"/>
      <c r="S1109" s="3"/>
      <c r="V1109" s="4"/>
      <c r="W1109" s="5"/>
      <c r="AD1109" s="6"/>
      <c r="AE1109" s="121"/>
      <c r="AF1109" s="122"/>
      <c r="AG1109" s="6"/>
      <c r="AH1109" s="6"/>
    </row>
    <row r="1110" ht="15.0" customHeight="1">
      <c r="A1110" s="1"/>
      <c r="B1110" s="1"/>
      <c r="C1110" s="1"/>
      <c r="D1110" s="1"/>
      <c r="E1110" s="1"/>
      <c r="F1110" s="1"/>
      <c r="G1110" s="1"/>
      <c r="H1110" s="1"/>
      <c r="I1110" s="1"/>
      <c r="J1110" s="1"/>
      <c r="K1110" s="1"/>
      <c r="L1110" s="1"/>
      <c r="M1110" s="1"/>
      <c r="N1110" s="2"/>
      <c r="O1110" s="2"/>
      <c r="S1110" s="3"/>
      <c r="V1110" s="4"/>
      <c r="W1110" s="5"/>
      <c r="AD1110" s="6"/>
      <c r="AE1110" s="121"/>
      <c r="AF1110" s="122"/>
      <c r="AG1110" s="6"/>
      <c r="AH1110" s="6"/>
    </row>
    <row r="1111" ht="15.0" customHeight="1">
      <c r="A1111" s="1"/>
      <c r="B1111" s="1"/>
      <c r="C1111" s="1"/>
      <c r="D1111" s="1"/>
      <c r="E1111" s="1"/>
      <c r="F1111" s="1"/>
      <c r="G1111" s="1"/>
      <c r="H1111" s="1"/>
      <c r="I1111" s="1"/>
      <c r="J1111" s="1"/>
      <c r="K1111" s="1"/>
      <c r="L1111" s="1"/>
      <c r="M1111" s="1"/>
      <c r="N1111" s="2"/>
      <c r="O1111" s="2"/>
      <c r="S1111" s="3"/>
      <c r="V1111" s="4"/>
      <c r="W1111" s="5"/>
      <c r="AD1111" s="6"/>
      <c r="AE1111" s="121"/>
      <c r="AF1111" s="122"/>
      <c r="AG1111" s="6"/>
      <c r="AH1111" s="6"/>
    </row>
    <row r="1112" ht="15.0" customHeight="1">
      <c r="A1112" s="1"/>
      <c r="B1112" s="1"/>
      <c r="C1112" s="1"/>
      <c r="D1112" s="1"/>
      <c r="E1112" s="1"/>
      <c r="F1112" s="1"/>
      <c r="G1112" s="1"/>
      <c r="H1112" s="1"/>
      <c r="I1112" s="1"/>
      <c r="J1112" s="1"/>
      <c r="K1112" s="1"/>
      <c r="L1112" s="1"/>
      <c r="M1112" s="1"/>
      <c r="N1112" s="2"/>
      <c r="O1112" s="2"/>
      <c r="S1112" s="3"/>
      <c r="V1112" s="4"/>
      <c r="W1112" s="5"/>
      <c r="AD1112" s="6"/>
      <c r="AE1112" s="121"/>
      <c r="AF1112" s="122"/>
      <c r="AG1112" s="6"/>
      <c r="AH1112" s="6"/>
    </row>
    <row r="1113" ht="15.0" customHeight="1">
      <c r="A1113" s="1"/>
      <c r="B1113" s="1"/>
      <c r="C1113" s="1"/>
      <c r="D1113" s="1"/>
      <c r="E1113" s="1"/>
      <c r="F1113" s="1"/>
      <c r="G1113" s="1"/>
      <c r="H1113" s="1"/>
      <c r="I1113" s="1"/>
      <c r="J1113" s="1"/>
      <c r="K1113" s="1"/>
      <c r="L1113" s="1"/>
      <c r="M1113" s="1"/>
      <c r="N1113" s="2"/>
      <c r="O1113" s="2"/>
      <c r="S1113" s="3"/>
      <c r="V1113" s="4"/>
      <c r="W1113" s="5"/>
      <c r="AD1113" s="6"/>
      <c r="AE1113" s="121"/>
      <c r="AF1113" s="122"/>
      <c r="AG1113" s="6"/>
      <c r="AH1113" s="6"/>
    </row>
    <row r="1114" ht="15.0" customHeight="1">
      <c r="A1114" s="1"/>
      <c r="B1114" s="1"/>
      <c r="C1114" s="1"/>
      <c r="D1114" s="1"/>
      <c r="E1114" s="1"/>
      <c r="F1114" s="1"/>
      <c r="G1114" s="1"/>
      <c r="H1114" s="1"/>
      <c r="I1114" s="1"/>
      <c r="J1114" s="1"/>
      <c r="K1114" s="1"/>
      <c r="L1114" s="1"/>
      <c r="M1114" s="1"/>
      <c r="N1114" s="2"/>
      <c r="O1114" s="2"/>
      <c r="S1114" s="3"/>
      <c r="V1114" s="4"/>
      <c r="W1114" s="5"/>
      <c r="AD1114" s="6"/>
      <c r="AE1114" s="121"/>
      <c r="AF1114" s="122"/>
      <c r="AG1114" s="6"/>
      <c r="AH1114" s="6"/>
    </row>
    <row r="1115" ht="15.0" customHeight="1">
      <c r="A1115" s="1"/>
      <c r="B1115" s="1"/>
      <c r="C1115" s="1"/>
      <c r="D1115" s="1"/>
      <c r="E1115" s="1"/>
      <c r="F1115" s="1"/>
      <c r="G1115" s="1"/>
      <c r="H1115" s="1"/>
      <c r="I1115" s="1"/>
      <c r="J1115" s="1"/>
      <c r="K1115" s="1"/>
      <c r="L1115" s="1"/>
      <c r="M1115" s="1"/>
      <c r="N1115" s="2"/>
      <c r="O1115" s="2"/>
      <c r="S1115" s="3"/>
      <c r="V1115" s="4"/>
      <c r="W1115" s="5"/>
      <c r="AD1115" s="6"/>
      <c r="AE1115" s="121"/>
      <c r="AF1115" s="122"/>
      <c r="AG1115" s="6"/>
      <c r="AH1115" s="6"/>
    </row>
    <row r="1116" ht="15.0" customHeight="1">
      <c r="A1116" s="1"/>
      <c r="B1116" s="1"/>
      <c r="C1116" s="1"/>
      <c r="D1116" s="1"/>
      <c r="E1116" s="1"/>
      <c r="F1116" s="1"/>
      <c r="G1116" s="1"/>
      <c r="H1116" s="1"/>
      <c r="I1116" s="1"/>
      <c r="J1116" s="1"/>
      <c r="K1116" s="1"/>
      <c r="L1116" s="1"/>
      <c r="M1116" s="1"/>
      <c r="N1116" s="2"/>
      <c r="O1116" s="2"/>
      <c r="S1116" s="3"/>
      <c r="V1116" s="4"/>
      <c r="W1116" s="5"/>
      <c r="AD1116" s="6"/>
      <c r="AE1116" s="121"/>
      <c r="AF1116" s="122"/>
      <c r="AG1116" s="6"/>
      <c r="AH1116" s="6"/>
    </row>
    <row r="1117" ht="15.0" customHeight="1">
      <c r="A1117" s="1"/>
      <c r="B1117" s="1"/>
      <c r="C1117" s="1"/>
      <c r="D1117" s="1"/>
      <c r="E1117" s="1"/>
      <c r="F1117" s="1"/>
      <c r="G1117" s="1"/>
      <c r="H1117" s="1"/>
      <c r="I1117" s="1"/>
      <c r="J1117" s="1"/>
      <c r="K1117" s="1"/>
      <c r="L1117" s="1"/>
      <c r="M1117" s="1"/>
      <c r="N1117" s="2"/>
      <c r="O1117" s="2"/>
      <c r="S1117" s="3"/>
      <c r="V1117" s="4"/>
      <c r="W1117" s="5"/>
      <c r="AD1117" s="6"/>
      <c r="AE1117" s="121"/>
      <c r="AF1117" s="122"/>
      <c r="AG1117" s="6"/>
      <c r="AH1117" s="6"/>
    </row>
    <row r="1118" ht="15.0" customHeight="1">
      <c r="A1118" s="1"/>
      <c r="B1118" s="1"/>
      <c r="C1118" s="1"/>
      <c r="D1118" s="1"/>
      <c r="E1118" s="1"/>
      <c r="F1118" s="1"/>
      <c r="G1118" s="1"/>
      <c r="H1118" s="1"/>
      <c r="I1118" s="1"/>
      <c r="J1118" s="1"/>
      <c r="K1118" s="1"/>
      <c r="L1118" s="1"/>
      <c r="M1118" s="1"/>
      <c r="N1118" s="2"/>
      <c r="O1118" s="2"/>
      <c r="S1118" s="3"/>
      <c r="V1118" s="4"/>
      <c r="W1118" s="5"/>
      <c r="AD1118" s="6"/>
      <c r="AE1118" s="121"/>
      <c r="AF1118" s="122"/>
      <c r="AG1118" s="6"/>
      <c r="AH1118" s="6"/>
    </row>
    <row r="1119" ht="15.0" customHeight="1">
      <c r="A1119" s="1"/>
      <c r="B1119" s="1"/>
      <c r="C1119" s="1"/>
      <c r="D1119" s="1"/>
      <c r="E1119" s="1"/>
      <c r="F1119" s="1"/>
      <c r="G1119" s="1"/>
      <c r="H1119" s="1"/>
      <c r="I1119" s="1"/>
      <c r="J1119" s="1"/>
      <c r="K1119" s="1"/>
      <c r="L1119" s="1"/>
      <c r="M1119" s="1"/>
      <c r="N1119" s="2"/>
      <c r="O1119" s="2"/>
      <c r="S1119" s="3"/>
      <c r="V1119" s="4"/>
      <c r="W1119" s="5"/>
      <c r="AD1119" s="6"/>
      <c r="AE1119" s="121"/>
      <c r="AF1119" s="122"/>
      <c r="AG1119" s="6"/>
      <c r="AH1119" s="6"/>
    </row>
    <row r="1120" ht="15.0" customHeight="1">
      <c r="A1120" s="1"/>
      <c r="B1120" s="1"/>
      <c r="C1120" s="1"/>
      <c r="D1120" s="1"/>
      <c r="E1120" s="1"/>
      <c r="F1120" s="1"/>
      <c r="G1120" s="1"/>
      <c r="H1120" s="1"/>
      <c r="I1120" s="1"/>
      <c r="J1120" s="1"/>
      <c r="K1120" s="1"/>
      <c r="L1120" s="1"/>
      <c r="M1120" s="1"/>
      <c r="N1120" s="2"/>
      <c r="O1120" s="2"/>
      <c r="S1120" s="3"/>
      <c r="V1120" s="4"/>
      <c r="W1120" s="5"/>
      <c r="AD1120" s="6"/>
      <c r="AE1120" s="121"/>
      <c r="AF1120" s="122"/>
      <c r="AG1120" s="6"/>
      <c r="AH1120" s="6"/>
    </row>
    <row r="1121" ht="15.0" customHeight="1">
      <c r="A1121" s="1"/>
      <c r="B1121" s="1"/>
      <c r="C1121" s="1"/>
      <c r="D1121" s="1"/>
      <c r="E1121" s="1"/>
      <c r="F1121" s="1"/>
      <c r="G1121" s="1"/>
      <c r="H1121" s="1"/>
      <c r="I1121" s="1"/>
      <c r="J1121" s="1"/>
      <c r="K1121" s="1"/>
      <c r="L1121" s="1"/>
      <c r="M1121" s="1"/>
      <c r="N1121" s="2"/>
      <c r="O1121" s="2"/>
      <c r="S1121" s="3"/>
      <c r="V1121" s="4"/>
      <c r="W1121" s="5"/>
      <c r="AD1121" s="6"/>
      <c r="AE1121" s="121"/>
      <c r="AF1121" s="122"/>
      <c r="AG1121" s="6"/>
      <c r="AH1121" s="6"/>
    </row>
    <row r="1122" ht="15.0" customHeight="1">
      <c r="A1122" s="1"/>
      <c r="B1122" s="1"/>
      <c r="C1122" s="1"/>
      <c r="D1122" s="1"/>
      <c r="E1122" s="1"/>
      <c r="F1122" s="1"/>
      <c r="G1122" s="1"/>
      <c r="H1122" s="1"/>
      <c r="I1122" s="1"/>
      <c r="J1122" s="1"/>
      <c r="K1122" s="1"/>
      <c r="L1122" s="1"/>
      <c r="M1122" s="1"/>
      <c r="N1122" s="2"/>
      <c r="O1122" s="2"/>
      <c r="S1122" s="3"/>
      <c r="V1122" s="4"/>
      <c r="W1122" s="5"/>
      <c r="AD1122" s="6"/>
      <c r="AE1122" s="121"/>
      <c r="AF1122" s="122"/>
      <c r="AG1122" s="6"/>
      <c r="AH1122" s="6"/>
    </row>
  </sheetData>
  <customSheetViews>
    <customSheetView guid="{6509E05F-0030-439D-B6DE-CA1B3B4B5EAD}" filter="1" showAutoFilter="1">
      <autoFilter ref="$S$35:$S$42"/>
    </customSheetView>
  </customSheetViews>
  <mergeCells count="7">
    <mergeCell ref="C10:E10"/>
    <mergeCell ref="F10:H10"/>
    <mergeCell ref="J10:S10"/>
    <mergeCell ref="J44:K44"/>
    <mergeCell ref="J45:K45"/>
    <mergeCell ref="AD64:AK64"/>
    <mergeCell ref="AD65:AK65"/>
  </mergeCells>
  <conditionalFormatting sqref="I12:I42">
    <cfRule type="colorScale" priority="1">
      <colorScale>
        <cfvo type="formula" val="-1"/>
        <cfvo type="formula" val="1"/>
        <color rgb="FFEB9999"/>
        <color rgb="FF94C37D"/>
      </colorScale>
    </cfRule>
  </conditionalFormatting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10.75"/>
    <col customWidth="1" min="2" max="2" width="13.38"/>
    <col customWidth="1" min="3" max="3" width="8.88"/>
    <col customWidth="1" min="4" max="4" width="11.13"/>
    <col customWidth="1" min="5" max="5" width="12.75"/>
    <col customWidth="1" min="6" max="6" width="9.0"/>
    <col customWidth="1" min="7" max="8" width="12.5"/>
    <col customWidth="1" min="9" max="9" width="11.25"/>
    <col customWidth="1" min="10" max="11" width="9.13"/>
    <col customWidth="1" min="12" max="12" width="12.13"/>
    <col customWidth="1" min="13" max="13" width="13.38"/>
    <col customWidth="1" min="14" max="14" width="13.63"/>
    <col customWidth="1" min="15" max="15" width="14.13"/>
    <col customWidth="1" min="17" max="17" width="14.63"/>
    <col customWidth="1" min="19" max="19" width="1.5"/>
    <col customWidth="1" min="20" max="20" width="13.75"/>
    <col customWidth="1" min="21" max="21" width="12.88"/>
    <col customWidth="1" min="28" max="28" width="23.25"/>
    <col customWidth="1" min="29" max="29" width="22.25"/>
    <col customWidth="1" min="30" max="30" width="16.38"/>
    <col customWidth="1" min="31" max="31" width="15.13"/>
    <col customWidth="1" min="33" max="33" width="10.13"/>
    <col customWidth="1" min="36" max="36" width="6.63"/>
    <col customWidth="1" min="37" max="37" width="3.13"/>
    <col customWidth="1" min="39" max="39" width="14.5"/>
    <col customWidth="1" min="41" max="41" width="15.5"/>
    <col customWidth="1" min="42" max="42" width="12.38"/>
    <col customWidth="1" min="46" max="46" width="15.0"/>
    <col customWidth="1" min="48" max="48" width="3.0"/>
    <col hidden="1" min="49" max="56" width="12.63"/>
  </cols>
  <sheetData>
    <row r="1" hidden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2"/>
      <c r="N1" s="2"/>
      <c r="R1" s="3"/>
      <c r="U1" s="4"/>
      <c r="V1" s="5"/>
      <c r="AC1" s="6"/>
      <c r="AD1" s="121"/>
      <c r="AE1" s="122"/>
      <c r="AF1" s="6"/>
      <c r="AG1" s="6"/>
      <c r="AL1" s="123"/>
      <c r="AM1" s="123"/>
      <c r="AN1" s="123"/>
      <c r="AO1" s="123"/>
      <c r="AP1" s="123"/>
      <c r="AQ1" s="123"/>
      <c r="AR1" s="123"/>
      <c r="AS1" s="123"/>
      <c r="AT1" s="123"/>
    </row>
    <row r="2" hidden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2"/>
      <c r="N2" s="2"/>
      <c r="R2" s="3"/>
      <c r="U2" s="4"/>
      <c r="V2" s="5"/>
      <c r="AC2" s="6"/>
      <c r="AD2" s="121"/>
      <c r="AE2" s="122"/>
      <c r="AF2" s="6"/>
      <c r="AG2" s="6"/>
      <c r="AL2" s="123"/>
      <c r="AM2" s="123"/>
      <c r="AN2" s="123"/>
      <c r="AO2" s="123"/>
      <c r="AP2" s="123"/>
      <c r="AQ2" s="123"/>
      <c r="AR2" s="123"/>
      <c r="AS2" s="123"/>
      <c r="AT2" s="123"/>
    </row>
    <row r="3" hidden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2"/>
      <c r="N3" s="2"/>
      <c r="R3" s="3"/>
      <c r="U3" s="4"/>
      <c r="V3" s="5"/>
      <c r="AC3" s="6"/>
      <c r="AD3" s="121"/>
      <c r="AE3" s="122"/>
      <c r="AF3" s="6"/>
      <c r="AG3" s="6"/>
      <c r="AL3" s="123"/>
      <c r="AM3" s="123"/>
      <c r="AN3" s="123"/>
      <c r="AO3" s="123"/>
      <c r="AP3" s="123"/>
      <c r="AQ3" s="123"/>
      <c r="AR3" s="123"/>
      <c r="AS3" s="123"/>
      <c r="AT3" s="123"/>
    </row>
    <row r="4" hidden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2"/>
      <c r="N4" s="2"/>
      <c r="R4" s="3"/>
      <c r="U4" s="4"/>
      <c r="V4" s="5"/>
      <c r="AC4" s="6"/>
      <c r="AD4" s="121"/>
      <c r="AE4" s="122"/>
      <c r="AF4" s="6"/>
      <c r="AG4" s="6"/>
      <c r="AL4" s="123"/>
      <c r="AM4" s="123"/>
      <c r="AN4" s="123"/>
      <c r="AO4" s="123"/>
      <c r="AP4" s="123"/>
      <c r="AQ4" s="123"/>
      <c r="AR4" s="123"/>
      <c r="AS4" s="123"/>
      <c r="AT4" s="123"/>
    </row>
    <row r="5" hidden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2"/>
      <c r="N5" s="2"/>
      <c r="R5" s="3"/>
      <c r="U5" s="4"/>
      <c r="V5" s="5"/>
      <c r="AC5" s="6"/>
      <c r="AD5" s="121"/>
      <c r="AE5" s="122"/>
      <c r="AF5" s="6"/>
      <c r="AG5" s="6"/>
      <c r="AL5" s="123"/>
      <c r="AM5" s="123"/>
      <c r="AN5" s="123"/>
      <c r="AO5" s="123"/>
      <c r="AP5" s="123"/>
      <c r="AQ5" s="123"/>
      <c r="AR5" s="123"/>
      <c r="AS5" s="123"/>
      <c r="AT5" s="123"/>
    </row>
    <row r="6" hidden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2"/>
      <c r="N6" s="2"/>
      <c r="R6" s="3"/>
      <c r="U6" s="4"/>
      <c r="V6" s="5"/>
      <c r="AC6" s="6"/>
      <c r="AD6" s="121"/>
      <c r="AE6" s="122"/>
      <c r="AF6" s="6"/>
      <c r="AG6" s="6"/>
      <c r="AL6" s="123"/>
      <c r="AM6" s="123"/>
      <c r="AN6" s="123"/>
      <c r="AO6" s="123"/>
      <c r="AP6" s="123"/>
      <c r="AQ6" s="123"/>
      <c r="AR6" s="123"/>
      <c r="AS6" s="123"/>
      <c r="AT6" s="123"/>
    </row>
    <row r="7" hidden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2"/>
      <c r="N7" s="2"/>
      <c r="R7" s="3"/>
      <c r="U7" s="4"/>
      <c r="V7" s="5"/>
      <c r="AC7" s="6"/>
      <c r="AD7" s="121"/>
      <c r="AE7" s="122"/>
      <c r="AF7" s="6"/>
      <c r="AG7" s="6"/>
    </row>
    <row r="8" hidden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7"/>
      <c r="N8" s="7"/>
      <c r="R8" s="3"/>
      <c r="U8" s="4"/>
      <c r="V8" s="5"/>
      <c r="AC8" s="6"/>
      <c r="AD8" s="121"/>
      <c r="AE8" s="122"/>
      <c r="AF8" s="6"/>
      <c r="AG8" s="6"/>
    </row>
    <row r="9" ht="17.25" customHeight="1">
      <c r="A9" s="8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10"/>
      <c r="U9" s="10"/>
      <c r="V9" s="10"/>
      <c r="W9" s="10"/>
      <c r="X9" s="10"/>
      <c r="Y9" s="10"/>
      <c r="Z9" s="10"/>
      <c r="AA9" s="10"/>
      <c r="AB9" s="10"/>
      <c r="AC9" s="10"/>
      <c r="AD9" s="9"/>
      <c r="AE9" s="9"/>
      <c r="AF9" s="9"/>
      <c r="AG9" s="9"/>
      <c r="AH9" s="9"/>
      <c r="AI9" s="9"/>
      <c r="AJ9" s="9"/>
      <c r="AK9" s="9"/>
      <c r="AL9" s="124"/>
      <c r="AM9" s="124"/>
      <c r="AN9" s="124"/>
      <c r="AO9" s="124"/>
      <c r="AP9" s="124"/>
      <c r="AQ9" s="124"/>
      <c r="AR9" s="124"/>
      <c r="AS9" s="124"/>
      <c r="AT9" s="124"/>
      <c r="AU9" s="124"/>
      <c r="AW9" s="125"/>
      <c r="AX9" s="125"/>
      <c r="AY9" s="125"/>
      <c r="AZ9" s="125"/>
      <c r="BA9" s="125"/>
      <c r="BB9" s="125"/>
      <c r="BC9" s="125"/>
      <c r="BD9" s="125"/>
    </row>
    <row r="10" ht="24.75" customHeight="1">
      <c r="A10" s="8"/>
      <c r="B10" s="12" t="s">
        <v>0</v>
      </c>
      <c r="C10" s="13"/>
      <c r="D10" s="13"/>
      <c r="E10" s="14" t="s">
        <v>1</v>
      </c>
      <c r="F10" s="13"/>
      <c r="G10" s="13"/>
      <c r="H10" s="15" t="s">
        <v>2</v>
      </c>
      <c r="I10" s="16" t="s">
        <v>3</v>
      </c>
      <c r="S10" s="17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I10" s="43"/>
      <c r="AJ10" s="43"/>
      <c r="AK10" s="43"/>
      <c r="AW10" s="126"/>
      <c r="AX10" s="126"/>
      <c r="AY10" s="126"/>
      <c r="AZ10" s="126"/>
      <c r="BA10" s="126"/>
      <c r="BB10" s="126"/>
      <c r="BC10" s="126"/>
      <c r="BD10" s="126"/>
    </row>
    <row r="11" ht="37.5" customHeight="1">
      <c r="A11" s="19" t="s">
        <v>4</v>
      </c>
      <c r="B11" s="19" t="s">
        <v>70</v>
      </c>
      <c r="C11" s="19" t="s">
        <v>64</v>
      </c>
      <c r="D11" s="19" t="s">
        <v>8</v>
      </c>
      <c r="E11" s="19" t="s">
        <v>70</v>
      </c>
      <c r="F11" s="19" t="s">
        <v>64</v>
      </c>
      <c r="G11" s="19" t="s">
        <v>8</v>
      </c>
      <c r="H11" s="19" t="s">
        <v>11</v>
      </c>
      <c r="I11" s="19" t="s">
        <v>12</v>
      </c>
      <c r="J11" s="19" t="s">
        <v>13</v>
      </c>
      <c r="K11" s="19" t="s">
        <v>14</v>
      </c>
      <c r="L11" s="19" t="s">
        <v>15</v>
      </c>
      <c r="M11" s="20" t="s">
        <v>65</v>
      </c>
      <c r="N11" s="20" t="s">
        <v>66</v>
      </c>
      <c r="O11" s="19" t="s">
        <v>18</v>
      </c>
      <c r="P11" s="19" t="s">
        <v>67</v>
      </c>
      <c r="Q11" s="19" t="s">
        <v>68</v>
      </c>
      <c r="R11" s="127" t="s">
        <v>69</v>
      </c>
      <c r="S11" s="17"/>
      <c r="T11" s="21"/>
      <c r="U11" s="22"/>
      <c r="V11" s="22"/>
      <c r="W11" s="22"/>
      <c r="X11" s="22"/>
      <c r="Y11" s="22"/>
      <c r="Z11" s="22"/>
      <c r="AA11" s="22"/>
      <c r="AB11" s="22"/>
      <c r="AC11" s="21"/>
      <c r="AI11" s="43"/>
      <c r="AJ11" s="43"/>
      <c r="AK11" s="43"/>
      <c r="AW11" s="128"/>
      <c r="AX11" s="128"/>
      <c r="AY11" s="128"/>
      <c r="AZ11" s="128"/>
      <c r="BA11" s="128"/>
      <c r="BB11" s="128"/>
      <c r="BC11" s="128"/>
      <c r="BD11" s="128"/>
    </row>
    <row r="12">
      <c r="A12" s="23">
        <v>45962.0</v>
      </c>
      <c r="B12" s="24">
        <v>0.0</v>
      </c>
      <c r="C12" s="26">
        <v>0.0</v>
      </c>
      <c r="D12" s="26">
        <v>0.0</v>
      </c>
      <c r="E12" s="24">
        <v>0.0</v>
      </c>
      <c r="F12" s="26">
        <v>0.0</v>
      </c>
      <c r="G12" s="26">
        <v>0.0</v>
      </c>
      <c r="H12" s="27">
        <f t="shared" ref="H12:H41" si="1">B12-E12</f>
        <v>0</v>
      </c>
      <c r="I12" s="28">
        <v>0.0</v>
      </c>
      <c r="J12" s="28">
        <v>0.0</v>
      </c>
      <c r="K12" s="28">
        <v>0.0</v>
      </c>
      <c r="L12" s="29"/>
      <c r="M12" s="29">
        <v>0.0</v>
      </c>
      <c r="N12" s="29">
        <v>0.0</v>
      </c>
      <c r="O12" s="29">
        <v>0.0</v>
      </c>
      <c r="P12" s="29">
        <v>0.0</v>
      </c>
      <c r="Q12" s="29">
        <v>0.0</v>
      </c>
      <c r="R12" s="30">
        <v>0.0</v>
      </c>
      <c r="S12" s="31"/>
      <c r="T12" s="32"/>
      <c r="U12" s="33"/>
      <c r="V12" s="33"/>
      <c r="W12" s="33"/>
      <c r="X12" s="33"/>
      <c r="Y12" s="34"/>
      <c r="Z12" s="35"/>
      <c r="AA12" s="36"/>
      <c r="AB12" s="37"/>
      <c r="AC12" s="37"/>
      <c r="AI12" s="5"/>
      <c r="AJ12" s="3"/>
      <c r="AK12" s="3"/>
      <c r="AW12" s="129"/>
      <c r="AX12" s="129"/>
      <c r="AY12" s="129"/>
      <c r="AZ12" s="129"/>
      <c r="BA12" s="129"/>
      <c r="BB12" s="129"/>
      <c r="BC12" s="129"/>
      <c r="BD12" s="129"/>
    </row>
    <row r="13">
      <c r="A13" s="23">
        <v>45963.0</v>
      </c>
      <c r="B13" s="24">
        <v>0.0</v>
      </c>
      <c r="C13" s="26">
        <v>0.0</v>
      </c>
      <c r="D13" s="26">
        <v>0.0</v>
      </c>
      <c r="E13" s="24">
        <v>0.0</v>
      </c>
      <c r="F13" s="26">
        <v>0.0</v>
      </c>
      <c r="G13" s="26">
        <v>0.0</v>
      </c>
      <c r="H13" s="27">
        <f t="shared" si="1"/>
        <v>0</v>
      </c>
      <c r="I13" s="28">
        <v>0.0</v>
      </c>
      <c r="J13" s="28">
        <v>0.0</v>
      </c>
      <c r="K13" s="28">
        <v>0.0</v>
      </c>
      <c r="L13" s="29"/>
      <c r="M13" s="29">
        <v>0.0</v>
      </c>
      <c r="N13" s="29">
        <v>0.0</v>
      </c>
      <c r="O13" s="29">
        <v>0.0</v>
      </c>
      <c r="P13" s="29">
        <v>0.0</v>
      </c>
      <c r="Q13" s="29">
        <v>0.0</v>
      </c>
      <c r="R13" s="30">
        <v>0.0</v>
      </c>
      <c r="S13" s="31"/>
      <c r="T13" s="32"/>
      <c r="U13" s="33"/>
      <c r="V13" s="33"/>
      <c r="W13" s="33"/>
      <c r="X13" s="33"/>
      <c r="Y13" s="34"/>
      <c r="Z13" s="35"/>
      <c r="AA13" s="36"/>
      <c r="AB13" s="37"/>
      <c r="AC13" s="37"/>
      <c r="AI13" s="5"/>
      <c r="AJ13" s="3"/>
      <c r="AK13" s="3"/>
      <c r="AW13" s="129"/>
      <c r="AX13" s="129"/>
      <c r="AY13" s="129"/>
      <c r="AZ13" s="129"/>
      <c r="BA13" s="129"/>
      <c r="BB13" s="129"/>
      <c r="BC13" s="129"/>
      <c r="BD13" s="129"/>
    </row>
    <row r="14">
      <c r="A14" s="23">
        <v>45964.0</v>
      </c>
      <c r="B14" s="24">
        <v>0.0</v>
      </c>
      <c r="C14" s="26">
        <v>0.0</v>
      </c>
      <c r="D14" s="26">
        <v>0.0</v>
      </c>
      <c r="E14" s="24">
        <v>0.0</v>
      </c>
      <c r="F14" s="26">
        <v>0.0</v>
      </c>
      <c r="G14" s="26">
        <v>0.0</v>
      </c>
      <c r="H14" s="27">
        <f t="shared" si="1"/>
        <v>0</v>
      </c>
      <c r="I14" s="28">
        <v>0.0</v>
      </c>
      <c r="J14" s="28">
        <v>0.0</v>
      </c>
      <c r="K14" s="28">
        <v>0.0</v>
      </c>
      <c r="L14" s="29"/>
      <c r="M14" s="29">
        <v>0.0</v>
      </c>
      <c r="N14" s="29">
        <v>0.0</v>
      </c>
      <c r="O14" s="29">
        <v>0.0</v>
      </c>
      <c r="P14" s="29">
        <v>0.0</v>
      </c>
      <c r="Q14" s="29">
        <v>0.0</v>
      </c>
      <c r="R14" s="30">
        <v>0.0</v>
      </c>
      <c r="S14" s="31"/>
      <c r="T14" s="32"/>
      <c r="U14" s="33"/>
      <c r="V14" s="33"/>
      <c r="W14" s="33"/>
      <c r="X14" s="33"/>
      <c r="Y14" s="34"/>
      <c r="Z14" s="35"/>
      <c r="AA14" s="36"/>
      <c r="AB14" s="37"/>
      <c r="AC14" s="37"/>
      <c r="AI14" s="5"/>
      <c r="AJ14" s="3"/>
      <c r="AK14" s="3"/>
      <c r="AW14" s="129"/>
      <c r="AX14" s="129"/>
      <c r="AY14" s="129"/>
      <c r="AZ14" s="129"/>
      <c r="BA14" s="129"/>
      <c r="BB14" s="129"/>
      <c r="BC14" s="129"/>
      <c r="BD14" s="129"/>
    </row>
    <row r="15">
      <c r="A15" s="23">
        <v>45965.0</v>
      </c>
      <c r="B15" s="24">
        <v>0.0</v>
      </c>
      <c r="C15" s="26">
        <v>0.0</v>
      </c>
      <c r="D15" s="26">
        <v>0.0</v>
      </c>
      <c r="E15" s="24">
        <v>0.0</v>
      </c>
      <c r="F15" s="26">
        <v>0.0</v>
      </c>
      <c r="G15" s="26">
        <v>0.0</v>
      </c>
      <c r="H15" s="27">
        <f t="shared" si="1"/>
        <v>0</v>
      </c>
      <c r="I15" s="28">
        <v>0.0</v>
      </c>
      <c r="J15" s="28">
        <v>0.0</v>
      </c>
      <c r="K15" s="28">
        <v>0.0</v>
      </c>
      <c r="L15" s="29"/>
      <c r="M15" s="29">
        <v>0.0</v>
      </c>
      <c r="N15" s="29">
        <v>0.0</v>
      </c>
      <c r="O15" s="29">
        <v>0.0</v>
      </c>
      <c r="P15" s="29">
        <v>0.0</v>
      </c>
      <c r="Q15" s="29">
        <v>0.0</v>
      </c>
      <c r="R15" s="30">
        <v>0.0</v>
      </c>
      <c r="S15" s="31"/>
      <c r="T15" s="32"/>
      <c r="U15" s="33"/>
      <c r="V15" s="33"/>
      <c r="W15" s="33"/>
      <c r="X15" s="33"/>
      <c r="Y15" s="34"/>
      <c r="Z15" s="35"/>
      <c r="AA15" s="36"/>
      <c r="AB15" s="37"/>
      <c r="AC15" s="37"/>
      <c r="AI15" s="5"/>
      <c r="AJ15" s="3"/>
      <c r="AK15" s="3"/>
      <c r="AW15" s="129"/>
      <c r="AX15" s="129"/>
      <c r="AY15" s="129"/>
      <c r="AZ15" s="129"/>
      <c r="BA15" s="129"/>
      <c r="BB15" s="129"/>
      <c r="BC15" s="129"/>
      <c r="BD15" s="129"/>
    </row>
    <row r="16">
      <c r="A16" s="23">
        <v>45966.0</v>
      </c>
      <c r="B16" s="24">
        <v>0.0</v>
      </c>
      <c r="C16" s="26">
        <v>0.0</v>
      </c>
      <c r="D16" s="26">
        <v>0.0</v>
      </c>
      <c r="E16" s="24">
        <v>0.0</v>
      </c>
      <c r="F16" s="26">
        <v>0.0</v>
      </c>
      <c r="G16" s="26">
        <v>0.0</v>
      </c>
      <c r="H16" s="27">
        <f t="shared" si="1"/>
        <v>0</v>
      </c>
      <c r="I16" s="28">
        <v>0.0</v>
      </c>
      <c r="J16" s="28">
        <v>0.0</v>
      </c>
      <c r="K16" s="28">
        <v>0.0</v>
      </c>
      <c r="L16" s="29"/>
      <c r="M16" s="29">
        <v>0.0</v>
      </c>
      <c r="N16" s="29">
        <v>0.0</v>
      </c>
      <c r="O16" s="29">
        <v>0.0</v>
      </c>
      <c r="P16" s="29">
        <v>0.0</v>
      </c>
      <c r="Q16" s="29">
        <v>0.0</v>
      </c>
      <c r="R16" s="30">
        <v>0.0</v>
      </c>
      <c r="S16" s="31"/>
      <c r="T16" s="32"/>
      <c r="U16" s="33"/>
      <c r="V16" s="33"/>
      <c r="W16" s="33"/>
      <c r="X16" s="33"/>
      <c r="Y16" s="34"/>
      <c r="Z16" s="35"/>
      <c r="AA16" s="36"/>
      <c r="AB16" s="37"/>
      <c r="AC16" s="37"/>
      <c r="AI16" s="5"/>
      <c r="AJ16" s="3"/>
      <c r="AK16" s="3"/>
      <c r="AW16" s="129"/>
      <c r="AX16" s="129"/>
      <c r="AY16" s="129"/>
      <c r="AZ16" s="129"/>
      <c r="BA16" s="129"/>
      <c r="BB16" s="129"/>
      <c r="BC16" s="129"/>
      <c r="BD16" s="129"/>
    </row>
    <row r="17">
      <c r="A17" s="23">
        <v>45967.0</v>
      </c>
      <c r="B17" s="24">
        <v>0.0</v>
      </c>
      <c r="C17" s="26">
        <v>0.0</v>
      </c>
      <c r="D17" s="26">
        <v>0.0</v>
      </c>
      <c r="E17" s="24">
        <v>0.0</v>
      </c>
      <c r="F17" s="26">
        <v>0.0</v>
      </c>
      <c r="G17" s="26">
        <v>0.0</v>
      </c>
      <c r="H17" s="27">
        <f t="shared" si="1"/>
        <v>0</v>
      </c>
      <c r="I17" s="28">
        <v>3.0</v>
      </c>
      <c r="J17" s="28">
        <v>0.0</v>
      </c>
      <c r="K17" s="28">
        <v>0.0</v>
      </c>
      <c r="L17" s="29"/>
      <c r="M17" s="29">
        <v>0.0</v>
      </c>
      <c r="N17" s="29">
        <v>0.0</v>
      </c>
      <c r="O17" s="29">
        <v>0.0</v>
      </c>
      <c r="P17" s="29">
        <v>0.0</v>
      </c>
      <c r="Q17" s="29">
        <v>0.0</v>
      </c>
      <c r="R17" s="30">
        <v>0.0</v>
      </c>
      <c r="S17" s="31"/>
      <c r="T17" s="32"/>
      <c r="U17" s="33"/>
      <c r="V17" s="33"/>
      <c r="W17" s="33"/>
      <c r="X17" s="33"/>
      <c r="Y17" s="34"/>
      <c r="Z17" s="35"/>
      <c r="AA17" s="36"/>
      <c r="AB17" s="37"/>
      <c r="AC17" s="37"/>
      <c r="AI17" s="5"/>
      <c r="AJ17" s="3"/>
      <c r="AK17" s="3"/>
      <c r="AW17" s="129"/>
      <c r="AX17" s="129"/>
      <c r="AY17" s="129"/>
      <c r="AZ17" s="129"/>
      <c r="BA17" s="129"/>
      <c r="BB17" s="129"/>
      <c r="BC17" s="129"/>
      <c r="BD17" s="129"/>
    </row>
    <row r="18">
      <c r="A18" s="23">
        <v>45968.0</v>
      </c>
      <c r="B18" s="24">
        <v>0.0</v>
      </c>
      <c r="C18" s="26">
        <v>0.0</v>
      </c>
      <c r="D18" s="26">
        <v>0.0</v>
      </c>
      <c r="E18" s="24">
        <v>0.0</v>
      </c>
      <c r="F18" s="26">
        <v>0.0</v>
      </c>
      <c r="G18" s="26">
        <v>0.0</v>
      </c>
      <c r="H18" s="27">
        <f t="shared" si="1"/>
        <v>0</v>
      </c>
      <c r="I18" s="28">
        <v>0.0</v>
      </c>
      <c r="J18" s="28">
        <v>0.0</v>
      </c>
      <c r="K18" s="28">
        <v>0.0</v>
      </c>
      <c r="L18" s="29"/>
      <c r="M18" s="29">
        <v>0.0</v>
      </c>
      <c r="N18" s="29">
        <v>0.0</v>
      </c>
      <c r="O18" s="29">
        <v>0.0</v>
      </c>
      <c r="P18" s="29">
        <v>0.0</v>
      </c>
      <c r="Q18" s="29">
        <v>0.0</v>
      </c>
      <c r="R18" s="30">
        <v>0.0</v>
      </c>
      <c r="S18" s="31"/>
      <c r="T18" s="32"/>
      <c r="U18" s="33"/>
      <c r="V18" s="33"/>
      <c r="W18" s="33"/>
      <c r="X18" s="33"/>
      <c r="Y18" s="34"/>
      <c r="Z18" s="35"/>
      <c r="AA18" s="36"/>
      <c r="AB18" s="37"/>
      <c r="AC18" s="37"/>
      <c r="AI18" s="5"/>
      <c r="AJ18" s="3"/>
      <c r="AK18" s="3"/>
      <c r="AW18" s="129"/>
      <c r="AX18" s="129"/>
      <c r="AY18" s="129"/>
      <c r="AZ18" s="129"/>
      <c r="BA18" s="129"/>
      <c r="BB18" s="129"/>
      <c r="BC18" s="129"/>
      <c r="BD18" s="129"/>
    </row>
    <row r="19">
      <c r="A19" s="23">
        <v>45969.0</v>
      </c>
      <c r="B19" s="24">
        <v>0.0</v>
      </c>
      <c r="C19" s="26">
        <v>0.0</v>
      </c>
      <c r="D19" s="26">
        <v>0.0</v>
      </c>
      <c r="E19" s="24">
        <v>0.0</v>
      </c>
      <c r="F19" s="26">
        <v>0.0</v>
      </c>
      <c r="G19" s="26">
        <v>0.0</v>
      </c>
      <c r="H19" s="27">
        <f t="shared" si="1"/>
        <v>0</v>
      </c>
      <c r="I19" s="28">
        <v>0.0</v>
      </c>
      <c r="J19" s="28">
        <v>0.0</v>
      </c>
      <c r="K19" s="28">
        <v>0.0</v>
      </c>
      <c r="L19" s="29"/>
      <c r="M19" s="29">
        <v>0.0</v>
      </c>
      <c r="N19" s="29">
        <v>0.0</v>
      </c>
      <c r="O19" s="29">
        <v>0.0</v>
      </c>
      <c r="P19" s="29">
        <v>0.0</v>
      </c>
      <c r="Q19" s="29">
        <v>0.0</v>
      </c>
      <c r="R19" s="30">
        <v>0.0</v>
      </c>
      <c r="S19" s="31"/>
      <c r="T19" s="32"/>
      <c r="U19" s="33"/>
      <c r="V19" s="33"/>
      <c r="W19" s="33"/>
      <c r="X19" s="33"/>
      <c r="Y19" s="34"/>
      <c r="Z19" s="35"/>
      <c r="AA19" s="36"/>
      <c r="AB19" s="37"/>
      <c r="AC19" s="37"/>
      <c r="AI19" s="5"/>
      <c r="AJ19" s="3"/>
      <c r="AK19" s="3"/>
      <c r="AW19" s="129"/>
      <c r="AX19" s="129"/>
      <c r="AY19" s="129"/>
      <c r="AZ19" s="129"/>
      <c r="BA19" s="129"/>
      <c r="BB19" s="129"/>
      <c r="BC19" s="129"/>
      <c r="BD19" s="129"/>
    </row>
    <row r="20">
      <c r="A20" s="23">
        <v>45970.0</v>
      </c>
      <c r="B20" s="24">
        <v>0.0</v>
      </c>
      <c r="C20" s="26">
        <v>0.0</v>
      </c>
      <c r="D20" s="26">
        <v>0.0</v>
      </c>
      <c r="E20" s="24">
        <v>0.0</v>
      </c>
      <c r="F20" s="26">
        <v>0.0</v>
      </c>
      <c r="G20" s="26">
        <v>0.0</v>
      </c>
      <c r="H20" s="27">
        <f t="shared" si="1"/>
        <v>0</v>
      </c>
      <c r="I20" s="28">
        <v>0.0</v>
      </c>
      <c r="J20" s="28">
        <v>0.0</v>
      </c>
      <c r="K20" s="28">
        <v>0.0</v>
      </c>
      <c r="L20" s="29"/>
      <c r="M20" s="29">
        <v>0.0</v>
      </c>
      <c r="N20" s="29">
        <v>0.0</v>
      </c>
      <c r="O20" s="29">
        <v>0.0</v>
      </c>
      <c r="P20" s="29">
        <v>0.0</v>
      </c>
      <c r="Q20" s="29">
        <v>0.0</v>
      </c>
      <c r="R20" s="30">
        <v>0.0</v>
      </c>
      <c r="S20" s="31"/>
      <c r="T20" s="32"/>
      <c r="U20" s="33"/>
      <c r="V20" s="33"/>
      <c r="W20" s="33"/>
      <c r="X20" s="33"/>
      <c r="Y20" s="34"/>
      <c r="Z20" s="35"/>
      <c r="AA20" s="36"/>
      <c r="AB20" s="37"/>
      <c r="AC20" s="37"/>
      <c r="AI20" s="5"/>
      <c r="AJ20" s="3"/>
      <c r="AK20" s="3"/>
      <c r="AW20" s="129"/>
      <c r="AX20" s="129"/>
      <c r="AY20" s="129"/>
      <c r="AZ20" s="129"/>
      <c r="BA20" s="129"/>
      <c r="BB20" s="129"/>
      <c r="BC20" s="129"/>
      <c r="BD20" s="129"/>
    </row>
    <row r="21">
      <c r="A21" s="23">
        <v>45971.0</v>
      </c>
      <c r="B21" s="24">
        <v>1.62</v>
      </c>
      <c r="C21" s="26">
        <v>1.0</v>
      </c>
      <c r="D21" s="24">
        <f t="shared" ref="D21:D41" si="2">B21/C21</f>
        <v>1.62</v>
      </c>
      <c r="E21" s="24">
        <v>0.0</v>
      </c>
      <c r="F21" s="26">
        <v>0.0</v>
      </c>
      <c r="G21" s="26">
        <v>0.0</v>
      </c>
      <c r="H21" s="27">
        <f t="shared" si="1"/>
        <v>1.62</v>
      </c>
      <c r="I21" s="28">
        <v>2.0</v>
      </c>
      <c r="J21" s="28">
        <v>1.0</v>
      </c>
      <c r="K21" s="28">
        <v>1.0</v>
      </c>
      <c r="L21" s="29"/>
      <c r="M21" s="29">
        <v>0.27</v>
      </c>
      <c r="N21" s="29">
        <v>0.0</v>
      </c>
      <c r="O21" s="29">
        <v>1.45</v>
      </c>
      <c r="P21" s="29">
        <v>1.18</v>
      </c>
      <c r="Q21" s="29">
        <v>1.18</v>
      </c>
      <c r="R21" s="154">
        <f t="shared" ref="R21:R22" si="3">P21/O21</f>
        <v>0.8137931034</v>
      </c>
      <c r="S21" s="31"/>
      <c r="T21" s="32"/>
      <c r="U21" s="33"/>
      <c r="V21" s="33"/>
      <c r="W21" s="33"/>
      <c r="X21" s="33"/>
      <c r="Y21" s="34"/>
      <c r="Z21" s="35"/>
      <c r="AA21" s="36"/>
      <c r="AB21" s="37"/>
      <c r="AC21" s="37"/>
      <c r="AI21" s="5"/>
      <c r="AJ21" s="3"/>
      <c r="AK21" s="3"/>
      <c r="AW21" s="129"/>
      <c r="AX21" s="129"/>
      <c r="AY21" s="129"/>
      <c r="AZ21" s="129"/>
      <c r="BA21" s="129"/>
      <c r="BB21" s="129"/>
      <c r="BC21" s="129"/>
      <c r="BD21" s="129"/>
    </row>
    <row r="22">
      <c r="A22" s="23">
        <v>45972.0</v>
      </c>
      <c r="B22" s="24">
        <v>8.08</v>
      </c>
      <c r="C22" s="26">
        <v>1.0</v>
      </c>
      <c r="D22" s="24">
        <f t="shared" si="2"/>
        <v>8.08</v>
      </c>
      <c r="E22" s="24">
        <v>0.0</v>
      </c>
      <c r="F22" s="26">
        <v>0.0</v>
      </c>
      <c r="G22" s="26">
        <v>0.0</v>
      </c>
      <c r="H22" s="27">
        <f t="shared" si="1"/>
        <v>8.08</v>
      </c>
      <c r="I22" s="28">
        <v>1.0</v>
      </c>
      <c r="J22" s="28">
        <v>1.0</v>
      </c>
      <c r="K22" s="28">
        <v>2.0</v>
      </c>
      <c r="L22" s="29"/>
      <c r="M22" s="29">
        <v>2.52</v>
      </c>
      <c r="N22" s="29">
        <v>0.0</v>
      </c>
      <c r="O22" s="29">
        <v>5.74</v>
      </c>
      <c r="P22" s="29">
        <v>3.22</v>
      </c>
      <c r="Q22" s="29">
        <v>3.22</v>
      </c>
      <c r="R22" s="154">
        <f t="shared" si="3"/>
        <v>0.5609756098</v>
      </c>
      <c r="S22" s="31"/>
      <c r="T22" s="32"/>
      <c r="U22" s="33"/>
      <c r="V22" s="33"/>
      <c r="W22" s="33"/>
      <c r="X22" s="33"/>
      <c r="Y22" s="34"/>
      <c r="Z22" s="35"/>
      <c r="AA22" s="36"/>
      <c r="AB22" s="37"/>
      <c r="AC22" s="37"/>
      <c r="AI22" s="5"/>
      <c r="AJ22" s="3"/>
      <c r="AK22" s="3"/>
      <c r="AW22" s="129"/>
      <c r="AX22" s="129"/>
      <c r="AY22" s="129"/>
      <c r="AZ22" s="129"/>
      <c r="BA22" s="129"/>
      <c r="BB22" s="129"/>
      <c r="BC22" s="129"/>
      <c r="BD22" s="129"/>
    </row>
    <row r="23">
      <c r="A23" s="23">
        <v>45973.0</v>
      </c>
      <c r="B23" s="24">
        <v>8.16</v>
      </c>
      <c r="C23" s="26">
        <v>1.0</v>
      </c>
      <c r="D23" s="24">
        <f t="shared" si="2"/>
        <v>8.16</v>
      </c>
      <c r="E23" s="24">
        <v>8.16</v>
      </c>
      <c r="F23" s="26">
        <v>1.0</v>
      </c>
      <c r="G23" s="24">
        <f t="shared" ref="G23:G35" si="4">E23/F23</f>
        <v>8.16</v>
      </c>
      <c r="H23" s="27">
        <f t="shared" si="1"/>
        <v>0</v>
      </c>
      <c r="I23" s="28">
        <v>0.0</v>
      </c>
      <c r="J23" s="28">
        <v>1.0</v>
      </c>
      <c r="K23" s="28">
        <v>1.0</v>
      </c>
      <c r="L23" s="29"/>
      <c r="M23" s="29">
        <v>0.0</v>
      </c>
      <c r="N23" s="29">
        <v>0.0</v>
      </c>
      <c r="O23" s="29">
        <v>0.0</v>
      </c>
      <c r="P23" s="29">
        <v>0.0</v>
      </c>
      <c r="Q23" s="29">
        <v>0.0</v>
      </c>
      <c r="R23" s="30">
        <v>0.0</v>
      </c>
      <c r="S23" s="31"/>
      <c r="T23" s="32"/>
      <c r="U23" s="33"/>
      <c r="V23" s="33"/>
      <c r="W23" s="33"/>
      <c r="X23" s="33"/>
      <c r="Y23" s="34"/>
      <c r="Z23" s="35"/>
      <c r="AA23" s="36"/>
      <c r="AB23" s="37"/>
      <c r="AC23" s="37"/>
      <c r="AI23" s="5"/>
      <c r="AJ23" s="3"/>
      <c r="AK23" s="3"/>
      <c r="AW23" s="129"/>
      <c r="AX23" s="129"/>
      <c r="AY23" s="129"/>
      <c r="AZ23" s="129"/>
      <c r="BA23" s="129"/>
      <c r="BB23" s="129"/>
      <c r="BC23" s="129"/>
      <c r="BD23" s="129"/>
    </row>
    <row r="24">
      <c r="A24" s="23">
        <v>45974.0</v>
      </c>
      <c r="B24" s="24">
        <v>757.39</v>
      </c>
      <c r="C24" s="26">
        <v>24.0</v>
      </c>
      <c r="D24" s="24">
        <f t="shared" si="2"/>
        <v>31.55791667</v>
      </c>
      <c r="E24" s="24">
        <v>84.09</v>
      </c>
      <c r="F24" s="26">
        <v>6.0</v>
      </c>
      <c r="G24" s="24">
        <f t="shared" si="4"/>
        <v>14.015</v>
      </c>
      <c r="H24" s="27">
        <f t="shared" si="1"/>
        <v>673.3</v>
      </c>
      <c r="I24" s="28">
        <v>63.0</v>
      </c>
      <c r="J24" s="28">
        <v>21.0</v>
      </c>
      <c r="K24" s="28">
        <v>24.0</v>
      </c>
      <c r="L24" s="29"/>
      <c r="M24" s="29">
        <v>662.64</v>
      </c>
      <c r="N24" s="29">
        <v>0.32</v>
      </c>
      <c r="O24" s="29">
        <v>836.12</v>
      </c>
      <c r="P24" s="29">
        <v>173.41</v>
      </c>
      <c r="Q24" s="29">
        <v>173.41</v>
      </c>
      <c r="R24" s="154">
        <f t="shared" ref="R24:R41" si="5">P24/O24</f>
        <v>0.2073984596</v>
      </c>
      <c r="S24" s="38"/>
      <c r="AI24" s="5"/>
      <c r="AJ24" s="3"/>
      <c r="AK24" s="3"/>
      <c r="AV24" s="39"/>
      <c r="AW24" s="129"/>
      <c r="AX24" s="129"/>
      <c r="AY24" s="129"/>
      <c r="AZ24" s="129"/>
      <c r="BA24" s="129"/>
      <c r="BB24" s="129"/>
      <c r="BC24" s="129"/>
      <c r="BD24" s="129"/>
    </row>
    <row r="25" ht="16.5" customHeight="1">
      <c r="A25" s="23">
        <v>45975.0</v>
      </c>
      <c r="B25" s="155">
        <v>2329.0</v>
      </c>
      <c r="C25" s="131">
        <v>132.0</v>
      </c>
      <c r="D25" s="24">
        <f t="shared" si="2"/>
        <v>17.64393939</v>
      </c>
      <c r="E25" s="155">
        <v>1160.98</v>
      </c>
      <c r="F25" s="131">
        <v>34.0</v>
      </c>
      <c r="G25" s="24">
        <f t="shared" si="4"/>
        <v>34.14647059</v>
      </c>
      <c r="H25" s="27">
        <f t="shared" si="1"/>
        <v>1168.02</v>
      </c>
      <c r="I25" s="40">
        <v>149.0</v>
      </c>
      <c r="J25" s="40">
        <v>89.0</v>
      </c>
      <c r="K25" s="40">
        <v>107.0</v>
      </c>
      <c r="L25" s="41"/>
      <c r="M25" s="41">
        <v>12741.91</v>
      </c>
      <c r="N25" s="41">
        <v>0.0</v>
      </c>
      <c r="O25" s="29">
        <v>13494.74</v>
      </c>
      <c r="P25" s="29">
        <v>752.83</v>
      </c>
      <c r="Q25" s="29">
        <v>752.83</v>
      </c>
      <c r="R25" s="154">
        <f t="shared" si="5"/>
        <v>0.05578692142</v>
      </c>
      <c r="S25" s="38"/>
      <c r="V25" s="42"/>
      <c r="W25" s="42"/>
      <c r="X25" s="42"/>
      <c r="Y25" s="42"/>
      <c r="Z25" s="42"/>
      <c r="AA25" s="42"/>
      <c r="AB25" s="42"/>
      <c r="AC25" s="42"/>
      <c r="AI25" s="5"/>
      <c r="AJ25" s="3"/>
      <c r="AK25" s="3"/>
      <c r="AV25" s="42"/>
      <c r="AW25" s="132"/>
      <c r="AX25" s="132"/>
      <c r="AY25" s="132"/>
      <c r="AZ25" s="132"/>
      <c r="BA25" s="132"/>
      <c r="BB25" s="132"/>
      <c r="BC25" s="132"/>
      <c r="BD25" s="132"/>
    </row>
    <row r="26">
      <c r="A26" s="23">
        <v>45976.0</v>
      </c>
      <c r="B26" s="24">
        <v>3422.51</v>
      </c>
      <c r="C26" s="26">
        <v>135.0</v>
      </c>
      <c r="D26" s="24">
        <f t="shared" si="2"/>
        <v>25.35192593</v>
      </c>
      <c r="E26" s="24">
        <v>1507.79</v>
      </c>
      <c r="F26" s="131">
        <v>54.0</v>
      </c>
      <c r="G26" s="24">
        <f t="shared" si="4"/>
        <v>27.92203704</v>
      </c>
      <c r="H26" s="27">
        <f t="shared" si="1"/>
        <v>1914.72</v>
      </c>
      <c r="I26" s="28">
        <v>198.0</v>
      </c>
      <c r="J26" s="28">
        <v>61.0</v>
      </c>
      <c r="K26" s="28">
        <v>119.0</v>
      </c>
      <c r="L26" s="29"/>
      <c r="M26" s="29">
        <v>24479.78</v>
      </c>
      <c r="N26" s="29">
        <v>0.33</v>
      </c>
      <c r="O26" s="29">
        <v>25028.3</v>
      </c>
      <c r="P26" s="29">
        <v>548.85</v>
      </c>
      <c r="Q26" s="29">
        <v>548.85</v>
      </c>
      <c r="R26" s="154">
        <f t="shared" si="5"/>
        <v>0.02192917617</v>
      </c>
      <c r="S26" s="38"/>
      <c r="AI26" s="5"/>
      <c r="AJ26" s="3"/>
      <c r="AK26" s="3"/>
      <c r="AW26" s="132"/>
      <c r="AX26" s="132"/>
      <c r="AY26" s="132"/>
      <c r="AZ26" s="132"/>
      <c r="BA26" s="132"/>
      <c r="BB26" s="132"/>
      <c r="BC26" s="132"/>
      <c r="BD26" s="132"/>
    </row>
    <row r="27">
      <c r="A27" s="23">
        <v>45977.0</v>
      </c>
      <c r="B27" s="24">
        <v>2143.37</v>
      </c>
      <c r="C27" s="26">
        <v>121.0</v>
      </c>
      <c r="D27" s="24">
        <f t="shared" si="2"/>
        <v>17.71380165</v>
      </c>
      <c r="E27" s="24">
        <v>2339.73</v>
      </c>
      <c r="F27" s="26">
        <v>61.0</v>
      </c>
      <c r="G27" s="24">
        <f t="shared" si="4"/>
        <v>38.35622951</v>
      </c>
      <c r="H27" s="27">
        <f t="shared" si="1"/>
        <v>-196.36</v>
      </c>
      <c r="I27" s="28">
        <v>213.0</v>
      </c>
      <c r="J27" s="28">
        <v>41.0</v>
      </c>
      <c r="K27" s="28">
        <v>97.0</v>
      </c>
      <c r="L27" s="29"/>
      <c r="M27" s="29">
        <v>25368.96</v>
      </c>
      <c r="N27" s="29">
        <v>0.33</v>
      </c>
      <c r="O27" s="29">
        <v>25014.45</v>
      </c>
      <c r="P27" s="29">
        <v>-354.18</v>
      </c>
      <c r="Q27" s="29">
        <v>-354.18</v>
      </c>
      <c r="R27" s="154">
        <f t="shared" si="5"/>
        <v>-0.01415901609</v>
      </c>
      <c r="S27" s="38"/>
      <c r="T27" s="43"/>
      <c r="U27" s="43"/>
      <c r="V27" s="5"/>
      <c r="W27" s="44"/>
      <c r="X27" s="5"/>
      <c r="AI27" s="5"/>
      <c r="AJ27" s="3"/>
      <c r="AK27" s="3"/>
      <c r="AW27" s="132"/>
      <c r="AX27" s="132"/>
      <c r="AY27" s="132"/>
      <c r="AZ27" s="132"/>
      <c r="BA27" s="132"/>
      <c r="BB27" s="132"/>
      <c r="BC27" s="132"/>
      <c r="BD27" s="132"/>
    </row>
    <row r="28">
      <c r="A28" s="23">
        <v>45978.0</v>
      </c>
      <c r="B28" s="24">
        <v>4068.43</v>
      </c>
      <c r="C28" s="26">
        <v>135.0</v>
      </c>
      <c r="D28" s="24">
        <f t="shared" si="2"/>
        <v>30.13651852</v>
      </c>
      <c r="E28" s="24">
        <v>981.97</v>
      </c>
      <c r="F28" s="26">
        <v>30.0</v>
      </c>
      <c r="G28" s="24">
        <f t="shared" si="4"/>
        <v>32.73233333</v>
      </c>
      <c r="H28" s="27">
        <f t="shared" si="1"/>
        <v>3086.46</v>
      </c>
      <c r="I28" s="28">
        <v>594.0</v>
      </c>
      <c r="J28" s="28">
        <v>45.0</v>
      </c>
      <c r="K28" s="28">
        <v>109.0</v>
      </c>
      <c r="L28" s="29"/>
      <c r="M28" s="29">
        <v>27429.48</v>
      </c>
      <c r="N28" s="29">
        <v>0.0</v>
      </c>
      <c r="O28" s="29">
        <v>30109.94</v>
      </c>
      <c r="P28" s="29">
        <v>2680.46</v>
      </c>
      <c r="Q28" s="29">
        <v>2680.46</v>
      </c>
      <c r="R28" s="154">
        <f t="shared" si="5"/>
        <v>0.08902242914</v>
      </c>
      <c r="S28" s="38"/>
      <c r="T28" s="43"/>
      <c r="U28" s="43"/>
      <c r="V28" s="5"/>
      <c r="W28" s="44"/>
      <c r="X28" s="5"/>
      <c r="AI28" s="5"/>
      <c r="AJ28" s="3"/>
      <c r="AK28" s="3"/>
      <c r="AW28" s="132"/>
      <c r="AX28" s="132"/>
      <c r="AY28" s="132"/>
      <c r="AZ28" s="132"/>
      <c r="BA28" s="132"/>
      <c r="BB28" s="132"/>
      <c r="BC28" s="132"/>
      <c r="BD28" s="132"/>
    </row>
    <row r="29">
      <c r="A29" s="23">
        <v>45979.0</v>
      </c>
      <c r="B29" s="24">
        <v>2695.35</v>
      </c>
      <c r="C29" s="26">
        <v>142.0</v>
      </c>
      <c r="D29" s="24">
        <f t="shared" si="2"/>
        <v>18.98133803</v>
      </c>
      <c r="E29" s="24">
        <v>1714.28</v>
      </c>
      <c r="F29" s="26">
        <v>29.0</v>
      </c>
      <c r="G29" s="24">
        <f t="shared" si="4"/>
        <v>59.11310345</v>
      </c>
      <c r="H29" s="27">
        <f t="shared" si="1"/>
        <v>981.07</v>
      </c>
      <c r="I29" s="28">
        <v>1834.0</v>
      </c>
      <c r="J29" s="28">
        <v>51.0</v>
      </c>
      <c r="K29" s="28">
        <v>124.0</v>
      </c>
      <c r="L29" s="29"/>
      <c r="M29" s="29">
        <v>24154.73</v>
      </c>
      <c r="N29" s="29">
        <v>0.0</v>
      </c>
      <c r="O29" s="29">
        <v>19441.5</v>
      </c>
      <c r="P29" s="29">
        <v>-4713.23</v>
      </c>
      <c r="Q29" s="29">
        <v>-4713.23</v>
      </c>
      <c r="R29" s="154">
        <f t="shared" si="5"/>
        <v>-0.2424313968</v>
      </c>
      <c r="S29" s="38"/>
      <c r="T29" s="43"/>
      <c r="U29" s="43"/>
      <c r="V29" s="5"/>
      <c r="W29" s="44"/>
      <c r="X29" s="5"/>
      <c r="Y29" s="5"/>
      <c r="Z29" s="5"/>
      <c r="AA29" s="3"/>
      <c r="AC29" s="43"/>
      <c r="AD29" s="44"/>
      <c r="AE29" s="5"/>
      <c r="AF29" s="44"/>
      <c r="AG29" s="5"/>
      <c r="AH29" s="5"/>
      <c r="AI29" s="5"/>
      <c r="AJ29" s="3"/>
      <c r="AK29" s="3"/>
      <c r="AW29" s="132"/>
      <c r="AX29" s="132"/>
      <c r="AY29" s="132"/>
      <c r="AZ29" s="132"/>
      <c r="BA29" s="132"/>
      <c r="BB29" s="132"/>
      <c r="BC29" s="132"/>
      <c r="BD29" s="132"/>
    </row>
    <row r="30">
      <c r="A30" s="23">
        <v>45980.0</v>
      </c>
      <c r="B30" s="24">
        <v>12279.56</v>
      </c>
      <c r="C30" s="26">
        <v>275.0</v>
      </c>
      <c r="D30" s="24">
        <f t="shared" si="2"/>
        <v>44.65294545</v>
      </c>
      <c r="E30" s="24">
        <v>5688.93</v>
      </c>
      <c r="F30" s="26">
        <v>79.0</v>
      </c>
      <c r="G30" s="24">
        <f t="shared" si="4"/>
        <v>72.01177215</v>
      </c>
      <c r="H30" s="27">
        <f t="shared" si="1"/>
        <v>6590.63</v>
      </c>
      <c r="I30" s="28">
        <v>170.0</v>
      </c>
      <c r="J30" s="28">
        <v>119.0</v>
      </c>
      <c r="K30" s="28">
        <v>202.0</v>
      </c>
      <c r="L30" s="29"/>
      <c r="M30" s="29">
        <v>142239.07</v>
      </c>
      <c r="N30" s="29">
        <v>8.49</v>
      </c>
      <c r="O30" s="29">
        <v>134164.65</v>
      </c>
      <c r="P30" s="29">
        <v>-8065.93</v>
      </c>
      <c r="Q30" s="29">
        <v>-8065.93</v>
      </c>
      <c r="R30" s="154">
        <f t="shared" si="5"/>
        <v>-0.06011963658</v>
      </c>
      <c r="S30" s="38"/>
      <c r="T30" s="43"/>
      <c r="U30" s="43"/>
      <c r="V30" s="5"/>
      <c r="W30" s="44"/>
      <c r="X30" s="5"/>
      <c r="Y30" s="5"/>
      <c r="Z30" s="5"/>
      <c r="AA30" s="3"/>
      <c r="AC30" s="43"/>
      <c r="AD30" s="44"/>
      <c r="AE30" s="5"/>
      <c r="AF30" s="44"/>
      <c r="AG30" s="5"/>
      <c r="AH30" s="5"/>
      <c r="AI30" s="5"/>
      <c r="AJ30" s="3"/>
      <c r="AK30" s="3"/>
      <c r="AW30" s="132"/>
      <c r="AX30" s="132"/>
      <c r="AY30" s="132"/>
      <c r="AZ30" s="132"/>
      <c r="BA30" s="132"/>
      <c r="BB30" s="132"/>
      <c r="BC30" s="132"/>
      <c r="BD30" s="132"/>
    </row>
    <row r="31">
      <c r="A31" s="23">
        <v>45981.0</v>
      </c>
      <c r="B31" s="24">
        <v>5538.09</v>
      </c>
      <c r="C31" s="131">
        <v>297.0</v>
      </c>
      <c r="D31" s="24">
        <f t="shared" si="2"/>
        <v>18.64676768</v>
      </c>
      <c r="E31" s="155">
        <v>5301.62</v>
      </c>
      <c r="F31" s="131">
        <v>74.0</v>
      </c>
      <c r="G31" s="24">
        <f t="shared" si="4"/>
        <v>71.64351351</v>
      </c>
      <c r="H31" s="27">
        <f t="shared" si="1"/>
        <v>236.47</v>
      </c>
      <c r="I31" s="40">
        <v>246.0</v>
      </c>
      <c r="J31" s="40">
        <v>106.0</v>
      </c>
      <c r="K31" s="40">
        <v>238.0</v>
      </c>
      <c r="L31" s="41"/>
      <c r="M31" s="41">
        <v>41833.7</v>
      </c>
      <c r="N31" s="29">
        <v>30.15</v>
      </c>
      <c r="O31" s="29">
        <v>43983.77</v>
      </c>
      <c r="P31" s="29">
        <v>2173.01</v>
      </c>
      <c r="Q31" s="29">
        <v>2173.01</v>
      </c>
      <c r="R31" s="154">
        <f t="shared" si="5"/>
        <v>0.04940481455</v>
      </c>
      <c r="S31" s="38"/>
      <c r="T31" s="43"/>
      <c r="U31" s="43"/>
      <c r="V31" s="5"/>
      <c r="W31" s="44"/>
      <c r="X31" s="5"/>
      <c r="Y31" s="5"/>
      <c r="Z31" s="5"/>
      <c r="AA31" s="3"/>
      <c r="AC31" s="43"/>
      <c r="AD31" s="44"/>
      <c r="AE31" s="5"/>
      <c r="AF31" s="44"/>
      <c r="AG31" s="5"/>
      <c r="AH31" s="5"/>
      <c r="AI31" s="5"/>
      <c r="AJ31" s="3"/>
      <c r="AK31" s="3"/>
      <c r="AW31" s="132"/>
      <c r="AX31" s="132"/>
      <c r="AY31" s="132"/>
      <c r="AZ31" s="132"/>
      <c r="BA31" s="132"/>
      <c r="BB31" s="132"/>
      <c r="BC31" s="132"/>
      <c r="BD31" s="132"/>
    </row>
    <row r="32">
      <c r="A32" s="23">
        <v>45982.0</v>
      </c>
      <c r="B32" s="155">
        <v>7116.61</v>
      </c>
      <c r="C32" s="131">
        <v>280.0</v>
      </c>
      <c r="D32" s="24">
        <f t="shared" si="2"/>
        <v>25.41646429</v>
      </c>
      <c r="E32" s="155">
        <v>3770.01</v>
      </c>
      <c r="F32" s="131">
        <v>63.0</v>
      </c>
      <c r="G32" s="24">
        <f t="shared" si="4"/>
        <v>59.84142857</v>
      </c>
      <c r="H32" s="27">
        <f t="shared" si="1"/>
        <v>3346.6</v>
      </c>
      <c r="I32" s="40">
        <v>165.0</v>
      </c>
      <c r="J32" s="40">
        <v>86.0</v>
      </c>
      <c r="K32" s="40">
        <v>250.0</v>
      </c>
      <c r="L32" s="41"/>
      <c r="M32" s="41">
        <v>103868.96</v>
      </c>
      <c r="N32" s="29">
        <v>193.69</v>
      </c>
      <c r="O32" s="29">
        <v>103498.33</v>
      </c>
      <c r="P32" s="29">
        <v>-441.96</v>
      </c>
      <c r="Q32" s="29">
        <v>-441.96</v>
      </c>
      <c r="R32" s="154">
        <f t="shared" si="5"/>
        <v>-0.004270213829</v>
      </c>
      <c r="S32" s="38"/>
      <c r="T32" s="43"/>
      <c r="U32" s="43"/>
      <c r="V32" s="5"/>
      <c r="W32" s="44"/>
      <c r="X32" s="5"/>
      <c r="Y32" s="5"/>
      <c r="Z32" s="5"/>
      <c r="AA32" s="3"/>
      <c r="AC32" s="43"/>
      <c r="AD32" s="44"/>
      <c r="AE32" s="5"/>
      <c r="AF32" s="44"/>
      <c r="AG32" s="5"/>
      <c r="AH32" s="5"/>
      <c r="AI32" s="5"/>
      <c r="AJ32" s="3"/>
      <c r="AK32" s="3"/>
      <c r="AW32" s="132"/>
      <c r="AX32" s="132"/>
      <c r="AY32" s="132"/>
      <c r="AZ32" s="132"/>
      <c r="BA32" s="132"/>
      <c r="BB32" s="132"/>
      <c r="BC32" s="132"/>
      <c r="BD32" s="132"/>
    </row>
    <row r="33">
      <c r="A33" s="23">
        <v>45983.0</v>
      </c>
      <c r="B33" s="155">
        <v>6364.03</v>
      </c>
      <c r="C33" s="131">
        <v>272.0</v>
      </c>
      <c r="D33" s="24">
        <f t="shared" si="2"/>
        <v>23.39716912</v>
      </c>
      <c r="E33" s="155">
        <v>7828.72</v>
      </c>
      <c r="F33" s="131">
        <v>95.0</v>
      </c>
      <c r="G33" s="24">
        <f t="shared" si="4"/>
        <v>82.40757895</v>
      </c>
      <c r="H33" s="27">
        <f t="shared" si="1"/>
        <v>-1464.69</v>
      </c>
      <c r="I33" s="40">
        <v>153.0</v>
      </c>
      <c r="J33" s="40">
        <v>72.0</v>
      </c>
      <c r="K33" s="40">
        <v>219.0</v>
      </c>
      <c r="L33" s="41"/>
      <c r="M33" s="41">
        <v>53234.61</v>
      </c>
      <c r="N33" s="29">
        <v>85.21</v>
      </c>
      <c r="O33" s="29">
        <v>51964.26</v>
      </c>
      <c r="P33" s="29">
        <v>-1303.91</v>
      </c>
      <c r="Q33" s="29">
        <v>-1303.91</v>
      </c>
      <c r="R33" s="154">
        <f t="shared" si="5"/>
        <v>-0.02509243853</v>
      </c>
      <c r="S33" s="31"/>
      <c r="T33" s="43"/>
      <c r="U33" s="43"/>
      <c r="V33" s="5"/>
      <c r="W33" s="44"/>
      <c r="X33" s="5"/>
      <c r="Y33" s="5"/>
      <c r="Z33" s="5"/>
      <c r="AA33" s="3"/>
      <c r="AC33" s="43"/>
      <c r="AD33" s="44"/>
      <c r="AE33" s="5"/>
      <c r="AF33" s="44"/>
      <c r="AG33" s="5"/>
      <c r="AH33" s="5"/>
      <c r="AI33" s="5"/>
      <c r="AJ33" s="3"/>
      <c r="AK33" s="3"/>
      <c r="AW33" s="132"/>
      <c r="AX33" s="132"/>
      <c r="AY33" s="132"/>
      <c r="AZ33" s="132"/>
      <c r="BA33" s="132"/>
      <c r="BB33" s="132"/>
      <c r="BC33" s="132"/>
      <c r="BD33" s="132"/>
    </row>
    <row r="34">
      <c r="A34" s="23">
        <v>45984.0</v>
      </c>
      <c r="B34" s="155">
        <v>6019.5</v>
      </c>
      <c r="C34" s="131">
        <v>280.0</v>
      </c>
      <c r="D34" s="24">
        <f t="shared" si="2"/>
        <v>21.49821429</v>
      </c>
      <c r="E34" s="155">
        <v>4421.31</v>
      </c>
      <c r="F34" s="131">
        <v>75.0</v>
      </c>
      <c r="G34" s="24">
        <f t="shared" si="4"/>
        <v>58.9508</v>
      </c>
      <c r="H34" s="27">
        <f t="shared" si="1"/>
        <v>1598.19</v>
      </c>
      <c r="I34" s="40">
        <v>164.0</v>
      </c>
      <c r="J34" s="40">
        <v>74.0</v>
      </c>
      <c r="K34" s="40">
        <v>218.0</v>
      </c>
      <c r="L34" s="41"/>
      <c r="M34" s="41">
        <v>50556.74</v>
      </c>
      <c r="N34" s="29">
        <v>39.46</v>
      </c>
      <c r="O34" s="29">
        <v>52435.27</v>
      </c>
      <c r="P34" s="29">
        <v>1915.49</v>
      </c>
      <c r="Q34" s="29">
        <v>1915.49</v>
      </c>
      <c r="R34" s="154">
        <f t="shared" si="5"/>
        <v>0.03653056426</v>
      </c>
      <c r="S34" s="31"/>
      <c r="T34" s="43"/>
      <c r="U34" s="43"/>
      <c r="V34" s="5"/>
      <c r="W34" s="44"/>
      <c r="X34" s="5"/>
      <c r="Y34" s="5"/>
      <c r="Z34" s="5"/>
      <c r="AA34" s="3"/>
      <c r="AC34" s="43"/>
      <c r="AD34" s="44"/>
      <c r="AE34" s="5"/>
      <c r="AF34" s="44"/>
      <c r="AG34" s="5"/>
      <c r="AH34" s="5"/>
      <c r="AI34" s="5"/>
      <c r="AJ34" s="3"/>
      <c r="AK34" s="3"/>
      <c r="AW34" s="132"/>
      <c r="AX34" s="132"/>
      <c r="AY34" s="132"/>
      <c r="AZ34" s="132"/>
      <c r="BA34" s="132"/>
      <c r="BB34" s="132"/>
      <c r="BC34" s="132"/>
      <c r="BD34" s="132"/>
    </row>
    <row r="35">
      <c r="A35" s="23">
        <v>45985.0</v>
      </c>
      <c r="B35" s="155">
        <v>5127.05</v>
      </c>
      <c r="C35" s="131">
        <v>238.0</v>
      </c>
      <c r="D35" s="24">
        <f t="shared" si="2"/>
        <v>21.54222689</v>
      </c>
      <c r="E35" s="155">
        <v>3960.47</v>
      </c>
      <c r="F35" s="131">
        <v>72.0</v>
      </c>
      <c r="G35" s="24">
        <f t="shared" si="4"/>
        <v>55.00652778</v>
      </c>
      <c r="H35" s="27">
        <f t="shared" si="1"/>
        <v>1166.58</v>
      </c>
      <c r="I35" s="40">
        <v>110.0</v>
      </c>
      <c r="J35" s="40">
        <v>58.0</v>
      </c>
      <c r="K35" s="40">
        <v>193.0</v>
      </c>
      <c r="L35" s="41"/>
      <c r="M35" s="41">
        <v>67579.47</v>
      </c>
      <c r="N35" s="29">
        <v>35.39</v>
      </c>
      <c r="O35" s="29">
        <v>77457.58</v>
      </c>
      <c r="P35" s="29">
        <v>9902.36</v>
      </c>
      <c r="Q35" s="29">
        <v>9902.36</v>
      </c>
      <c r="R35" s="154">
        <f t="shared" si="5"/>
        <v>0.1278423622</v>
      </c>
      <c r="S35" s="31"/>
      <c r="T35" s="43"/>
      <c r="U35" s="43"/>
      <c r="V35" s="5"/>
      <c r="W35" s="44"/>
      <c r="X35" s="5"/>
      <c r="Y35" s="5"/>
      <c r="Z35" s="5"/>
      <c r="AA35" s="3"/>
      <c r="AC35" s="43"/>
      <c r="AD35" s="44"/>
      <c r="AE35" s="5"/>
      <c r="AF35" s="44"/>
      <c r="AG35" s="5"/>
      <c r="AH35" s="5"/>
      <c r="AI35" s="5"/>
      <c r="AJ35" s="3"/>
      <c r="AK35" s="3"/>
      <c r="AV35" s="45"/>
      <c r="AW35" s="132"/>
      <c r="AX35" s="132"/>
      <c r="AY35" s="132"/>
      <c r="AZ35" s="132"/>
      <c r="BA35" s="132"/>
      <c r="BB35" s="132"/>
      <c r="BC35" s="132"/>
      <c r="BD35" s="132"/>
    </row>
    <row r="36">
      <c r="A36" s="23">
        <v>45986.0</v>
      </c>
      <c r="B36" s="155">
        <v>3615.65</v>
      </c>
      <c r="C36" s="131">
        <v>228.0</v>
      </c>
      <c r="D36" s="24">
        <f t="shared" si="2"/>
        <v>15.85811404</v>
      </c>
      <c r="E36" s="155">
        <v>3369.64</v>
      </c>
      <c r="F36" s="131">
        <v>76.0</v>
      </c>
      <c r="G36" s="24">
        <v>0.0</v>
      </c>
      <c r="H36" s="27">
        <f t="shared" si="1"/>
        <v>246.01</v>
      </c>
      <c r="I36" s="40">
        <v>101.0</v>
      </c>
      <c r="J36" s="40">
        <v>46.0</v>
      </c>
      <c r="K36" s="40">
        <v>189.0</v>
      </c>
      <c r="L36" s="41"/>
      <c r="M36" s="41">
        <v>39380.5</v>
      </c>
      <c r="N36" s="29">
        <v>43.01</v>
      </c>
      <c r="O36" s="29">
        <v>37689.22</v>
      </c>
      <c r="P36" s="29">
        <v>-1661.22</v>
      </c>
      <c r="Q36" s="29">
        <v>-1661.22</v>
      </c>
      <c r="R36" s="154">
        <f t="shared" si="5"/>
        <v>-0.04407679437</v>
      </c>
      <c r="S36" s="38"/>
      <c r="T36" s="43"/>
      <c r="U36" s="43"/>
      <c r="V36" s="5"/>
      <c r="W36" s="44"/>
      <c r="X36" s="5"/>
      <c r="Y36" s="5"/>
      <c r="Z36" s="5"/>
      <c r="AA36" s="3"/>
      <c r="AC36" s="43"/>
      <c r="AD36" s="44"/>
      <c r="AE36" s="5"/>
      <c r="AF36" s="44"/>
      <c r="AG36" s="5"/>
      <c r="AH36" s="5"/>
      <c r="AI36" s="5"/>
      <c r="AJ36" s="3"/>
      <c r="AK36" s="3"/>
      <c r="AV36" s="45"/>
      <c r="AW36" s="132"/>
      <c r="AX36" s="132"/>
      <c r="AY36" s="132"/>
      <c r="AZ36" s="132"/>
      <c r="BA36" s="132"/>
      <c r="BB36" s="132"/>
      <c r="BC36" s="132"/>
      <c r="BD36" s="132"/>
    </row>
    <row r="37">
      <c r="A37" s="23">
        <v>45987.0</v>
      </c>
      <c r="B37" s="24">
        <v>6152.03</v>
      </c>
      <c r="C37" s="26">
        <v>260.0</v>
      </c>
      <c r="D37" s="24">
        <f t="shared" si="2"/>
        <v>23.66165385</v>
      </c>
      <c r="E37" s="24">
        <v>6258.37</v>
      </c>
      <c r="F37" s="26">
        <v>82.0</v>
      </c>
      <c r="G37" s="24">
        <f t="shared" ref="G37:G41" si="6">E37/F37</f>
        <v>76.32158537</v>
      </c>
      <c r="H37" s="27">
        <f t="shared" si="1"/>
        <v>-106.34</v>
      </c>
      <c r="I37" s="28">
        <v>150.0</v>
      </c>
      <c r="J37" s="28">
        <v>66.0</v>
      </c>
      <c r="K37" s="28">
        <v>227.0</v>
      </c>
      <c r="L37" s="29"/>
      <c r="M37" s="29">
        <v>68537.56</v>
      </c>
      <c r="N37" s="29">
        <v>237.57</v>
      </c>
      <c r="O37" s="29">
        <v>75941.24</v>
      </c>
      <c r="P37" s="29">
        <v>7392.28</v>
      </c>
      <c r="Q37" s="29">
        <v>7392.28</v>
      </c>
      <c r="R37" s="154">
        <f t="shared" si="5"/>
        <v>0.09734210292</v>
      </c>
      <c r="S37" s="38"/>
      <c r="T37" s="43"/>
      <c r="U37" s="43"/>
      <c r="V37" s="5"/>
      <c r="W37" s="44"/>
      <c r="X37" s="5"/>
      <c r="Y37" s="5"/>
      <c r="Z37" s="5"/>
      <c r="AA37" s="3"/>
      <c r="AC37" s="43"/>
      <c r="AD37" s="44"/>
      <c r="AE37" s="5"/>
      <c r="AF37" s="44"/>
      <c r="AG37" s="5"/>
      <c r="AH37" s="5"/>
      <c r="AI37" s="5"/>
      <c r="AJ37" s="3"/>
      <c r="AK37" s="3"/>
      <c r="AV37" s="46"/>
      <c r="AW37" s="132"/>
      <c r="AX37" s="132"/>
      <c r="AY37" s="132"/>
      <c r="AZ37" s="132"/>
      <c r="BA37" s="132"/>
      <c r="BB37" s="132"/>
      <c r="BC37" s="132"/>
      <c r="BD37" s="132"/>
    </row>
    <row r="38">
      <c r="A38" s="23">
        <v>45988.0</v>
      </c>
      <c r="B38" s="24">
        <v>7434.24</v>
      </c>
      <c r="C38" s="26">
        <v>274.0</v>
      </c>
      <c r="D38" s="24">
        <f t="shared" si="2"/>
        <v>27.13226277</v>
      </c>
      <c r="E38" s="24">
        <v>5677.77</v>
      </c>
      <c r="F38" s="26">
        <v>87.0</v>
      </c>
      <c r="G38" s="24">
        <f t="shared" si="6"/>
        <v>65.26172414</v>
      </c>
      <c r="H38" s="27">
        <f t="shared" si="1"/>
        <v>1756.47</v>
      </c>
      <c r="I38" s="28">
        <v>114.0</v>
      </c>
      <c r="J38" s="28">
        <v>49.0</v>
      </c>
      <c r="K38" s="28">
        <v>221.0</v>
      </c>
      <c r="L38" s="29"/>
      <c r="M38" s="29">
        <v>84041.73</v>
      </c>
      <c r="N38" s="29">
        <v>117.55</v>
      </c>
      <c r="O38" s="29">
        <v>83405.64</v>
      </c>
      <c r="P38" s="29">
        <v>-677.83</v>
      </c>
      <c r="Q38" s="29">
        <v>-677.83</v>
      </c>
      <c r="R38" s="154">
        <f t="shared" si="5"/>
        <v>-0.008126908444</v>
      </c>
      <c r="S38" s="38"/>
      <c r="T38" s="43"/>
      <c r="U38" s="43"/>
      <c r="V38" s="5"/>
      <c r="W38" s="44"/>
      <c r="X38" s="5"/>
      <c r="Y38" s="5"/>
      <c r="Z38" s="5"/>
      <c r="AA38" s="3"/>
      <c r="AC38" s="43"/>
      <c r="AD38" s="44"/>
      <c r="AE38" s="5"/>
      <c r="AF38" s="44"/>
      <c r="AG38" s="5"/>
      <c r="AH38" s="5"/>
      <c r="AI38" s="5"/>
      <c r="AJ38" s="3"/>
      <c r="AK38" s="3"/>
      <c r="AV38" s="45"/>
      <c r="AW38" s="132"/>
      <c r="AX38" s="132"/>
      <c r="AY38" s="132"/>
      <c r="AZ38" s="132"/>
      <c r="BA38" s="132"/>
      <c r="BB38" s="132"/>
      <c r="BC38" s="132"/>
      <c r="BD38" s="132"/>
    </row>
    <row r="39">
      <c r="A39" s="23">
        <v>45989.0</v>
      </c>
      <c r="B39" s="155">
        <v>7383.33</v>
      </c>
      <c r="C39" s="131">
        <v>286.0</v>
      </c>
      <c r="D39" s="24">
        <f t="shared" si="2"/>
        <v>25.81583916</v>
      </c>
      <c r="E39" s="155">
        <v>4875.26</v>
      </c>
      <c r="F39" s="131">
        <v>84.0</v>
      </c>
      <c r="G39" s="24">
        <f t="shared" si="6"/>
        <v>58.03880952</v>
      </c>
      <c r="H39" s="27">
        <f t="shared" si="1"/>
        <v>2508.07</v>
      </c>
      <c r="I39" s="40">
        <v>120.0</v>
      </c>
      <c r="J39" s="40">
        <v>56.0</v>
      </c>
      <c r="K39" s="40">
        <v>210.0</v>
      </c>
      <c r="L39" s="41"/>
      <c r="M39" s="41">
        <v>62695.32</v>
      </c>
      <c r="N39" s="29">
        <v>21.13</v>
      </c>
      <c r="O39" s="29">
        <v>67587.68</v>
      </c>
      <c r="P39" s="29">
        <v>4913.2</v>
      </c>
      <c r="Q39" s="29">
        <v>4913.2</v>
      </c>
      <c r="R39" s="154">
        <f t="shared" si="5"/>
        <v>0.0726937217</v>
      </c>
      <c r="S39" s="38"/>
      <c r="T39" s="43"/>
      <c r="U39" s="43"/>
      <c r="V39" s="5"/>
      <c r="W39" s="44"/>
      <c r="X39" s="5"/>
      <c r="Y39" s="5"/>
      <c r="Z39" s="5"/>
      <c r="AA39" s="3"/>
      <c r="AC39" s="43"/>
      <c r="AD39" s="44"/>
      <c r="AE39" s="5"/>
      <c r="AF39" s="44"/>
      <c r="AG39" s="5"/>
      <c r="AH39" s="5"/>
      <c r="AI39" s="5"/>
      <c r="AJ39" s="3"/>
      <c r="AK39" s="3"/>
      <c r="AV39" s="45"/>
      <c r="AW39" s="132"/>
      <c r="AX39" s="132"/>
      <c r="AY39" s="132"/>
      <c r="AZ39" s="132"/>
      <c r="BA39" s="132"/>
      <c r="BB39" s="132"/>
      <c r="BC39" s="132"/>
      <c r="BD39" s="132"/>
    </row>
    <row r="40">
      <c r="A40" s="23">
        <v>45990.0</v>
      </c>
      <c r="B40" s="155">
        <v>6801.93</v>
      </c>
      <c r="C40" s="131">
        <v>358.0</v>
      </c>
      <c r="D40" s="24">
        <f t="shared" si="2"/>
        <v>18.99980447</v>
      </c>
      <c r="E40" s="155">
        <v>5554.01</v>
      </c>
      <c r="F40" s="131">
        <v>108.0</v>
      </c>
      <c r="G40" s="24">
        <f t="shared" si="6"/>
        <v>51.42601852</v>
      </c>
      <c r="H40" s="27">
        <f t="shared" si="1"/>
        <v>1247.92</v>
      </c>
      <c r="I40" s="40">
        <v>122.0</v>
      </c>
      <c r="J40" s="40">
        <v>60.0</v>
      </c>
      <c r="K40" s="40">
        <v>252.0</v>
      </c>
      <c r="L40" s="41"/>
      <c r="M40" s="41">
        <v>43800.44</v>
      </c>
      <c r="N40" s="29">
        <v>181.25</v>
      </c>
      <c r="O40" s="29">
        <v>44385.37</v>
      </c>
      <c r="P40" s="29">
        <v>664.74</v>
      </c>
      <c r="Q40" s="29">
        <v>664.74</v>
      </c>
      <c r="R40" s="154">
        <f t="shared" si="5"/>
        <v>0.01497655646</v>
      </c>
      <c r="S40" s="38"/>
      <c r="T40" s="43"/>
      <c r="U40" s="43"/>
      <c r="V40" s="5"/>
      <c r="W40" s="44"/>
      <c r="X40" s="5"/>
      <c r="Y40" s="5"/>
      <c r="Z40" s="5"/>
      <c r="AA40" s="3"/>
      <c r="AC40" s="43"/>
      <c r="AD40" s="44"/>
      <c r="AE40" s="5"/>
      <c r="AF40" s="44"/>
      <c r="AG40" s="5"/>
      <c r="AH40" s="5"/>
      <c r="AI40" s="5"/>
      <c r="AJ40" s="3"/>
      <c r="AK40" s="3"/>
      <c r="AV40" s="45"/>
      <c r="AW40" s="132"/>
      <c r="AX40" s="132"/>
      <c r="AY40" s="132"/>
      <c r="AZ40" s="132"/>
      <c r="BA40" s="132"/>
      <c r="BB40" s="132"/>
      <c r="BC40" s="132"/>
      <c r="BD40" s="132"/>
    </row>
    <row r="41">
      <c r="A41" s="23">
        <v>45991.0</v>
      </c>
      <c r="B41" s="155">
        <v>5848.8</v>
      </c>
      <c r="C41" s="131">
        <v>275.0</v>
      </c>
      <c r="D41" s="24">
        <f t="shared" si="2"/>
        <v>21.26836364</v>
      </c>
      <c r="E41" s="155">
        <v>3281.94</v>
      </c>
      <c r="F41" s="131">
        <v>68.0</v>
      </c>
      <c r="G41" s="24">
        <f t="shared" si="6"/>
        <v>48.26382353</v>
      </c>
      <c r="H41" s="27">
        <f t="shared" si="1"/>
        <v>2566.86</v>
      </c>
      <c r="I41" s="40">
        <v>96.0</v>
      </c>
      <c r="J41" s="40">
        <v>45.0</v>
      </c>
      <c r="K41" s="40">
        <v>187.0</v>
      </c>
      <c r="L41" s="41"/>
      <c r="M41" s="41">
        <v>39022.52</v>
      </c>
      <c r="N41" s="29">
        <v>46.78</v>
      </c>
      <c r="O41" s="29">
        <v>41583.82</v>
      </c>
      <c r="P41" s="29">
        <v>2565.52</v>
      </c>
      <c r="Q41" s="29">
        <v>2565.52</v>
      </c>
      <c r="R41" s="154">
        <f t="shared" si="5"/>
        <v>0.0616951497</v>
      </c>
      <c r="S41" s="38"/>
      <c r="T41" s="43"/>
      <c r="U41" s="43"/>
      <c r="V41" s="5"/>
      <c r="W41" s="44"/>
      <c r="X41" s="5"/>
      <c r="Y41" s="5"/>
      <c r="Z41" s="5"/>
      <c r="AA41" s="3"/>
      <c r="AC41" s="43"/>
      <c r="AD41" s="44"/>
      <c r="AE41" s="5"/>
      <c r="AF41" s="44"/>
      <c r="AG41" s="5"/>
      <c r="AH41" s="5"/>
      <c r="AI41" s="5"/>
      <c r="AJ41" s="3"/>
      <c r="AK41" s="3"/>
      <c r="AV41" s="45"/>
      <c r="AW41" s="132"/>
      <c r="AX41" s="132"/>
      <c r="AY41" s="132"/>
      <c r="AZ41" s="132"/>
      <c r="BA41" s="132"/>
      <c r="BB41" s="132"/>
      <c r="BC41" s="132"/>
      <c r="BD41" s="132"/>
    </row>
    <row r="42">
      <c r="A42" s="23"/>
      <c r="B42" s="155"/>
      <c r="C42" s="131"/>
      <c r="D42" s="24"/>
      <c r="E42" s="155"/>
      <c r="F42" s="131"/>
      <c r="G42" s="24"/>
      <c r="H42" s="27"/>
      <c r="I42" s="40"/>
      <c r="J42" s="40"/>
      <c r="K42" s="40"/>
      <c r="L42" s="41"/>
      <c r="M42" s="41"/>
      <c r="N42" s="29"/>
      <c r="O42" s="29"/>
      <c r="P42" s="41"/>
      <c r="Q42" s="29"/>
      <c r="R42" s="154"/>
      <c r="S42" s="38"/>
      <c r="T42" s="43"/>
      <c r="U42" s="43"/>
      <c r="V42" s="5"/>
      <c r="W42" s="44"/>
      <c r="X42" s="5"/>
      <c r="Y42" s="5"/>
      <c r="Z42" s="5"/>
      <c r="AA42" s="3"/>
      <c r="AC42" s="43"/>
      <c r="AD42" s="44"/>
      <c r="AE42" s="5"/>
      <c r="AF42" s="44"/>
      <c r="AG42" s="5"/>
      <c r="AH42" s="5"/>
      <c r="AI42" s="5"/>
      <c r="AJ42" s="3"/>
      <c r="AK42" s="3"/>
      <c r="AV42" s="45"/>
      <c r="AW42" s="132"/>
      <c r="AX42" s="132"/>
      <c r="AY42" s="132"/>
      <c r="AZ42" s="132"/>
      <c r="BA42" s="132"/>
      <c r="BB42" s="132"/>
      <c r="BC42" s="132"/>
      <c r="BD42" s="132"/>
    </row>
    <row r="43" ht="33.0" customHeight="1">
      <c r="A43" s="48" t="s">
        <v>22</v>
      </c>
      <c r="B43" s="117">
        <v>590870.05</v>
      </c>
      <c r="C43" s="51">
        <f>sum(C12:C42)</f>
        <v>4015</v>
      </c>
      <c r="D43" s="52">
        <f>B43/C43</f>
        <v>147.1656413</v>
      </c>
      <c r="E43" s="117">
        <v>427478.16</v>
      </c>
      <c r="F43" s="51">
        <f>sum(F12:F42)</f>
        <v>1178</v>
      </c>
      <c r="G43" s="54">
        <f>E43/F43</f>
        <v>362.8846859</v>
      </c>
      <c r="H43" s="54">
        <f>B43-E43</f>
        <v>163391.89</v>
      </c>
      <c r="I43" s="51">
        <f t="shared" ref="I43:K43" si="7">sum(I12:I42)</f>
        <v>4768</v>
      </c>
      <c r="J43" s="51">
        <f t="shared" si="7"/>
        <v>1148</v>
      </c>
      <c r="K43" s="51">
        <f t="shared" si="7"/>
        <v>3190</v>
      </c>
      <c r="L43" s="54">
        <f>SUM(L12:L42)</f>
        <v>0</v>
      </c>
      <c r="M43" s="54">
        <f t="shared" ref="M43:Q43" si="8">SUM(M12:M42)*6</f>
        <v>5469785.46</v>
      </c>
      <c r="N43" s="54">
        <f t="shared" si="8"/>
        <v>6243.96</v>
      </c>
      <c r="O43" s="54">
        <f t="shared" si="8"/>
        <v>5568174.42</v>
      </c>
      <c r="P43" s="54">
        <f t="shared" si="8"/>
        <v>98809.74</v>
      </c>
      <c r="Q43" s="54">
        <f t="shared" si="8"/>
        <v>98809.74</v>
      </c>
      <c r="R43" s="55">
        <f>P43/O43</f>
        <v>0.01774544627</v>
      </c>
      <c r="S43" s="56"/>
      <c r="T43" s="57"/>
      <c r="U43" s="57"/>
      <c r="V43" s="58"/>
      <c r="W43" s="59"/>
      <c r="X43" s="57"/>
      <c r="Y43" s="57"/>
      <c r="Z43" s="58"/>
      <c r="AA43" s="60"/>
      <c r="AB43" s="57"/>
      <c r="AC43" s="57"/>
      <c r="AD43" s="134"/>
      <c r="AE43" s="58"/>
      <c r="AF43" s="135"/>
      <c r="AG43" s="57"/>
      <c r="AH43" s="57"/>
      <c r="AI43" s="57"/>
      <c r="AJ43" s="60"/>
      <c r="AK43" s="57"/>
      <c r="AL43" s="136"/>
      <c r="AM43" s="136"/>
      <c r="AN43" s="136"/>
      <c r="AO43" s="136"/>
      <c r="AP43" s="136"/>
      <c r="AQ43" s="137"/>
      <c r="AR43" s="137"/>
      <c r="AS43" s="137"/>
      <c r="AW43" s="138"/>
      <c r="AX43" s="138"/>
      <c r="AY43" s="139"/>
      <c r="AZ43" s="139"/>
      <c r="BA43" s="139"/>
      <c r="BB43" s="139"/>
      <c r="BC43" s="139"/>
      <c r="BD43" s="139"/>
    </row>
    <row r="44" ht="30.0" customHeight="1">
      <c r="A44" s="8"/>
      <c r="B44" s="12" t="s">
        <v>0</v>
      </c>
      <c r="C44" s="61" t="s">
        <v>23</v>
      </c>
      <c r="D44" s="61" t="s">
        <v>24</v>
      </c>
      <c r="E44" s="14" t="s">
        <v>1</v>
      </c>
      <c r="F44" s="62" t="s">
        <v>25</v>
      </c>
      <c r="G44" s="62" t="s">
        <v>26</v>
      </c>
      <c r="H44" s="8" t="s">
        <v>27</v>
      </c>
      <c r="I44" s="63" t="s">
        <v>28</v>
      </c>
      <c r="J44" s="64"/>
      <c r="K44" s="63" t="s">
        <v>14</v>
      </c>
      <c r="L44" s="63" t="s">
        <v>29</v>
      </c>
      <c r="M44" s="65" t="s">
        <v>30</v>
      </c>
      <c r="N44" s="66" t="s">
        <v>31</v>
      </c>
      <c r="O44" s="63" t="s">
        <v>32</v>
      </c>
      <c r="P44" s="14" t="s">
        <v>33</v>
      </c>
      <c r="Q44" s="14" t="s">
        <v>34</v>
      </c>
      <c r="R44" s="67" t="s">
        <v>35</v>
      </c>
      <c r="S44" s="42"/>
      <c r="T44" s="43"/>
      <c r="V44" s="5"/>
      <c r="AC44" s="32"/>
      <c r="AD44" s="33"/>
      <c r="AE44" s="33"/>
      <c r="AF44" s="33"/>
      <c r="AG44" s="33"/>
      <c r="AH44" s="34"/>
      <c r="AI44" s="35"/>
      <c r="AJ44" s="36"/>
      <c r="AK44" s="37"/>
      <c r="AL44" s="37"/>
      <c r="AM44" s="140"/>
      <c r="AN44" s="140"/>
      <c r="AO44" s="140"/>
      <c r="AP44" s="140"/>
      <c r="AQ44" s="141"/>
      <c r="AR44" s="141"/>
      <c r="AS44" s="141"/>
      <c r="AW44" s="42"/>
      <c r="AX44" s="42"/>
      <c r="AY44" s="42"/>
      <c r="AZ44" s="42"/>
      <c r="BA44" s="42"/>
      <c r="BB44" s="42"/>
      <c r="BC44" s="42"/>
      <c r="BD44" s="42"/>
    </row>
    <row r="45">
      <c r="D45" s="3"/>
      <c r="H45" s="68">
        <f>H43-P45</f>
        <v>144246.9437</v>
      </c>
      <c r="I45" s="69">
        <f>J43/I43</f>
        <v>0.2407718121</v>
      </c>
      <c r="J45" s="64"/>
      <c r="K45" s="70"/>
      <c r="L45" s="68"/>
      <c r="M45" s="71">
        <f>I43-J43</f>
        <v>3620</v>
      </c>
      <c r="N45" s="72">
        <f>M45/I43</f>
        <v>0.7592281879</v>
      </c>
      <c r="O45" s="68">
        <f>P43/J43</f>
        <v>86.07120209</v>
      </c>
      <c r="P45" s="68">
        <f>(B43+E43)*0.0188</f>
        <v>19144.94635</v>
      </c>
      <c r="Q45" s="68">
        <f>P43*0.18</f>
        <v>17785.7532</v>
      </c>
      <c r="R45" s="3"/>
      <c r="T45" s="43"/>
      <c r="V45" s="5"/>
      <c r="AC45" s="32"/>
      <c r="AD45" s="33"/>
      <c r="AE45" s="33"/>
      <c r="AF45" s="33"/>
      <c r="AG45" s="33"/>
      <c r="AH45" s="34"/>
      <c r="AI45" s="35"/>
      <c r="AJ45" s="36"/>
      <c r="AK45" s="37"/>
      <c r="AL45" s="37"/>
      <c r="AM45" s="140"/>
      <c r="AN45" s="140"/>
      <c r="AO45" s="140"/>
      <c r="AP45" s="140"/>
      <c r="AQ45" s="142"/>
      <c r="AR45" s="142"/>
      <c r="AS45" s="142"/>
      <c r="AT45" s="142"/>
      <c r="AV45" s="45"/>
    </row>
    <row r="46" ht="27.75" customHeight="1">
      <c r="J46" s="6"/>
      <c r="K46" s="6"/>
      <c r="L46" s="6"/>
      <c r="M46" s="7"/>
      <c r="N46" s="7"/>
      <c r="R46" s="3"/>
      <c r="U46" s="4"/>
      <c r="V46" s="5"/>
      <c r="AD46" s="44"/>
      <c r="AE46" s="5"/>
      <c r="AV46" s="45"/>
    </row>
    <row r="47" ht="27.75" customHeight="1">
      <c r="J47" s="6"/>
      <c r="K47" s="6"/>
      <c r="L47" s="6"/>
      <c r="M47" s="7"/>
      <c r="N47" s="7"/>
      <c r="R47" s="3"/>
      <c r="U47" s="4"/>
      <c r="V47" s="5"/>
      <c r="AD47" s="44"/>
      <c r="AE47" s="5"/>
      <c r="AV47" s="45"/>
    </row>
    <row r="48" ht="24.0" customHeight="1">
      <c r="J48" s="6"/>
      <c r="K48" s="6"/>
      <c r="L48" s="6"/>
      <c r="M48" s="7"/>
      <c r="N48" s="7"/>
      <c r="R48" s="3"/>
      <c r="U48" s="4"/>
      <c r="V48" s="5"/>
      <c r="AD48" s="44"/>
      <c r="AE48" s="5"/>
      <c r="AV48" s="45"/>
    </row>
    <row r="49" ht="24.75" customHeight="1">
      <c r="J49" s="6"/>
      <c r="K49" s="6"/>
      <c r="L49" s="6"/>
      <c r="M49" s="7"/>
      <c r="N49" s="7"/>
      <c r="R49" s="3"/>
      <c r="U49" s="4"/>
      <c r="V49" s="5"/>
      <c r="AD49" s="44"/>
      <c r="AE49" s="5"/>
      <c r="AV49" s="45"/>
    </row>
    <row r="50" ht="25.5" customHeight="1">
      <c r="J50" s="6"/>
      <c r="K50" s="6"/>
      <c r="L50" s="6"/>
      <c r="M50" s="7"/>
      <c r="N50" s="7"/>
      <c r="R50" s="3"/>
      <c r="U50" s="4"/>
      <c r="V50" s="5"/>
      <c r="AD50" s="44"/>
      <c r="AE50" s="5"/>
      <c r="AV50" s="45"/>
    </row>
    <row r="51" ht="26.25" customHeight="1">
      <c r="J51" s="6"/>
      <c r="K51" s="6"/>
      <c r="L51" s="6"/>
      <c r="M51" s="7"/>
      <c r="N51" s="7"/>
      <c r="R51" s="3"/>
      <c r="U51" s="4"/>
      <c r="V51" s="5"/>
      <c r="AD51" s="44"/>
      <c r="AE51" s="5"/>
    </row>
    <row r="52" ht="34.5" customHeight="1">
      <c r="J52" s="6"/>
      <c r="K52" s="6"/>
      <c r="L52" s="6"/>
      <c r="M52" s="7"/>
      <c r="N52" s="7"/>
      <c r="R52" s="3"/>
      <c r="U52" s="4"/>
      <c r="V52" s="5"/>
      <c r="AD52" s="44"/>
      <c r="AE52" s="5"/>
    </row>
    <row r="53">
      <c r="J53" s="6"/>
      <c r="K53" s="6"/>
      <c r="L53" s="6"/>
      <c r="M53" s="7"/>
      <c r="N53" s="7"/>
      <c r="R53" s="3"/>
      <c r="U53" s="4"/>
      <c r="V53" s="5"/>
      <c r="AD53" s="44"/>
      <c r="AE53" s="5"/>
    </row>
    <row r="54" ht="27.0" customHeight="1">
      <c r="J54" s="6"/>
      <c r="K54" s="6"/>
      <c r="L54" s="6"/>
      <c r="M54" s="7"/>
      <c r="N54" s="7"/>
      <c r="R54" s="3"/>
      <c r="U54" s="4"/>
      <c r="V54" s="5"/>
      <c r="AD54" s="44"/>
      <c r="AE54" s="5"/>
    </row>
    <row r="55">
      <c r="J55" s="6"/>
      <c r="K55" s="6"/>
      <c r="L55" s="6"/>
      <c r="M55" s="7"/>
      <c r="N55" s="7"/>
      <c r="R55" s="3"/>
      <c r="U55" s="4"/>
      <c r="V55" s="5"/>
      <c r="AD55" s="44"/>
      <c r="AE55" s="5"/>
    </row>
    <row r="56" ht="28.5" customHeight="1">
      <c r="J56" s="6"/>
      <c r="K56" s="6"/>
      <c r="L56" s="6"/>
      <c r="M56" s="7"/>
      <c r="N56" s="7"/>
      <c r="R56" s="3"/>
      <c r="U56" s="4"/>
      <c r="V56" s="5"/>
      <c r="AD56" s="44"/>
      <c r="AE56" s="5"/>
    </row>
    <row r="57" ht="37.5" customHeight="1">
      <c r="J57" s="6"/>
      <c r="K57" s="6"/>
      <c r="L57" s="6"/>
      <c r="M57" s="7"/>
      <c r="N57" s="7"/>
      <c r="R57" s="3"/>
      <c r="U57" s="4"/>
      <c r="V57" s="5"/>
      <c r="AD57" s="44"/>
      <c r="AE57" s="5"/>
    </row>
    <row r="58" ht="27.75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7"/>
      <c r="N58" s="7"/>
      <c r="R58" s="3"/>
      <c r="U58" s="4"/>
      <c r="V58" s="5"/>
      <c r="AD58" s="44"/>
      <c r="AE58" s="5"/>
    </row>
    <row r="59" ht="25.5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7"/>
      <c r="N59" s="7"/>
      <c r="R59" s="3"/>
      <c r="U59" s="4"/>
      <c r="V59" s="5"/>
      <c r="AD59" s="44"/>
      <c r="AE59" s="5"/>
    </row>
    <row r="60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7"/>
      <c r="N60" s="7"/>
      <c r="R60" s="3"/>
      <c r="U60" s="4"/>
      <c r="V60" s="5"/>
      <c r="AD60" s="44"/>
      <c r="AE60" s="5"/>
    </row>
    <row r="61" ht="25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2"/>
      <c r="N61" s="2"/>
      <c r="R61" s="3"/>
      <c r="U61" s="4"/>
      <c r="V61" s="5"/>
      <c r="AC61" s="143"/>
      <c r="AD61" s="144"/>
      <c r="AE61" s="145"/>
      <c r="AF61" s="146"/>
      <c r="AG61" s="143"/>
      <c r="AH61" s="144"/>
      <c r="AI61" s="147"/>
      <c r="AJ61" s="148"/>
      <c r="AK61" s="149"/>
    </row>
    <row r="62" hidden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2"/>
      <c r="N62" s="2"/>
      <c r="R62" s="3"/>
      <c r="U62" s="4"/>
      <c r="V62" s="5"/>
      <c r="AC62" s="143"/>
      <c r="AD62" s="144"/>
      <c r="AE62" s="145"/>
      <c r="AF62" s="146"/>
      <c r="AG62" s="143"/>
      <c r="AH62" s="144"/>
      <c r="AI62" s="147"/>
      <c r="AJ62" s="148"/>
      <c r="AK62" s="149"/>
    </row>
    <row r="63" hidden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2"/>
      <c r="N63" s="2"/>
      <c r="R63" s="3"/>
      <c r="U63" s="4"/>
      <c r="V63" s="5"/>
      <c r="AC63" s="143"/>
      <c r="AD63" s="144"/>
      <c r="AE63" s="145"/>
      <c r="AF63" s="146"/>
      <c r="AG63" s="143"/>
      <c r="AH63" s="144"/>
      <c r="AI63" s="147"/>
      <c r="AJ63" s="148"/>
      <c r="AK63" s="149"/>
    </row>
    <row r="64" hidden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2"/>
      <c r="N64" s="2"/>
      <c r="R64" s="3"/>
      <c r="U64" s="4"/>
      <c r="V64" s="5"/>
      <c r="AC64" s="150"/>
      <c r="AK64" s="150"/>
    </row>
    <row r="65" hidden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2"/>
      <c r="N65" s="2"/>
      <c r="R65" s="3"/>
      <c r="U65" s="4"/>
      <c r="V65" s="5"/>
      <c r="AC65" s="151"/>
      <c r="AK65" s="151"/>
    </row>
    <row r="66" hidden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2"/>
      <c r="N66" s="2"/>
      <c r="R66" s="3"/>
      <c r="U66" s="4"/>
      <c r="V66" s="5"/>
      <c r="AC66" s="140"/>
      <c r="AD66" s="152"/>
      <c r="AE66" s="153"/>
      <c r="AF66" s="140"/>
      <c r="AG66" s="140"/>
      <c r="AH66" s="142"/>
      <c r="AI66" s="142"/>
      <c r="AJ66" s="142"/>
      <c r="AK66" s="142"/>
    </row>
    <row r="67" hidden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2"/>
      <c r="N67" s="2"/>
      <c r="R67" s="3"/>
      <c r="U67" s="4"/>
      <c r="V67" s="5"/>
      <c r="AC67" s="140"/>
      <c r="AD67" s="152"/>
      <c r="AE67" s="153"/>
      <c r="AF67" s="140"/>
      <c r="AG67" s="140"/>
      <c r="AH67" s="142"/>
      <c r="AI67" s="142"/>
      <c r="AJ67" s="142"/>
      <c r="AK67" s="142"/>
    </row>
    <row r="68" hidden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2"/>
      <c r="N68" s="2"/>
      <c r="R68" s="3"/>
      <c r="U68" s="4"/>
      <c r="V68" s="5"/>
      <c r="AC68" s="140"/>
      <c r="AD68" s="152"/>
      <c r="AE68" s="153"/>
      <c r="AF68" s="140"/>
      <c r="AG68" s="140"/>
      <c r="AH68" s="142"/>
      <c r="AI68" s="142"/>
      <c r="AJ68" s="142"/>
      <c r="AK68" s="142"/>
    </row>
    <row r="69" hidden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2"/>
      <c r="N69" s="2"/>
      <c r="R69" s="3"/>
      <c r="U69" s="4"/>
      <c r="V69" s="5"/>
      <c r="AC69" s="140"/>
      <c r="AD69" s="152"/>
      <c r="AE69" s="153"/>
      <c r="AF69" s="140"/>
      <c r="AG69" s="140"/>
      <c r="AH69" s="142"/>
      <c r="AI69" s="142"/>
      <c r="AJ69" s="142"/>
      <c r="AK69" s="142"/>
    </row>
    <row r="70" hidden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2"/>
      <c r="N70" s="2"/>
      <c r="R70" s="3"/>
      <c r="U70" s="4"/>
      <c r="V70" s="5"/>
      <c r="AC70" s="140"/>
      <c r="AD70" s="152"/>
      <c r="AE70" s="153"/>
      <c r="AF70" s="140"/>
      <c r="AG70" s="140"/>
      <c r="AH70" s="142"/>
      <c r="AI70" s="142"/>
      <c r="AJ70" s="142"/>
      <c r="AK70" s="142"/>
    </row>
    <row r="71" hidden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2"/>
      <c r="N71" s="2"/>
      <c r="R71" s="3"/>
      <c r="U71" s="4"/>
      <c r="V71" s="5"/>
      <c r="AC71" s="140"/>
      <c r="AD71" s="152"/>
      <c r="AE71" s="153"/>
      <c r="AF71" s="140"/>
      <c r="AG71" s="140"/>
      <c r="AH71" s="142"/>
      <c r="AI71" s="142"/>
      <c r="AJ71" s="142"/>
      <c r="AK71" s="142"/>
    </row>
    <row r="72" hidden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2"/>
      <c r="N72" s="2"/>
      <c r="R72" s="3"/>
      <c r="U72" s="4"/>
      <c r="V72" s="5"/>
      <c r="AC72" s="140"/>
      <c r="AD72" s="152"/>
      <c r="AE72" s="153"/>
      <c r="AF72" s="140"/>
      <c r="AG72" s="140"/>
      <c r="AH72" s="142"/>
      <c r="AI72" s="142"/>
      <c r="AJ72" s="142"/>
      <c r="AK72" s="142"/>
    </row>
    <row r="73" hidden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2"/>
      <c r="N73" s="2"/>
      <c r="R73" s="3"/>
      <c r="U73" s="4"/>
      <c r="V73" s="5"/>
      <c r="AC73" s="140"/>
      <c r="AD73" s="152"/>
      <c r="AE73" s="153"/>
      <c r="AF73" s="140"/>
      <c r="AG73" s="140"/>
      <c r="AH73" s="142"/>
      <c r="AI73" s="142"/>
      <c r="AJ73" s="142"/>
      <c r="AK73" s="142"/>
    </row>
    <row r="74" hidden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2"/>
      <c r="N74" s="2"/>
      <c r="R74" s="3"/>
      <c r="U74" s="4"/>
      <c r="V74" s="5"/>
      <c r="AC74" s="140"/>
      <c r="AD74" s="152"/>
      <c r="AE74" s="153"/>
      <c r="AF74" s="140"/>
      <c r="AG74" s="140"/>
      <c r="AH74" s="142"/>
      <c r="AI74" s="142"/>
      <c r="AJ74" s="142"/>
      <c r="AK74" s="142"/>
    </row>
    <row r="75" hidden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2"/>
      <c r="N75" s="2"/>
      <c r="R75" s="3"/>
      <c r="U75" s="4"/>
      <c r="V75" s="5"/>
      <c r="AC75" s="140"/>
      <c r="AD75" s="152"/>
      <c r="AE75" s="153"/>
      <c r="AF75" s="140"/>
      <c r="AG75" s="140"/>
      <c r="AH75" s="142"/>
      <c r="AI75" s="142"/>
      <c r="AJ75" s="142"/>
      <c r="AK75" s="142"/>
    </row>
    <row r="76" hidden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2"/>
      <c r="N76" s="2"/>
      <c r="R76" s="3"/>
      <c r="U76" s="4"/>
      <c r="V76" s="5"/>
      <c r="AC76" s="140"/>
      <c r="AD76" s="152"/>
      <c r="AE76" s="153"/>
      <c r="AF76" s="140"/>
      <c r="AG76" s="140"/>
      <c r="AH76" s="142"/>
      <c r="AI76" s="142"/>
      <c r="AJ76" s="142"/>
      <c r="AK76" s="142"/>
    </row>
    <row r="77" hidden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2"/>
      <c r="N77" s="2"/>
      <c r="R77" s="3"/>
      <c r="U77" s="4"/>
      <c r="V77" s="5"/>
      <c r="AC77" s="140"/>
      <c r="AD77" s="152"/>
      <c r="AE77" s="153"/>
      <c r="AF77" s="140"/>
      <c r="AG77" s="140"/>
      <c r="AH77" s="142"/>
      <c r="AI77" s="142"/>
      <c r="AJ77" s="142"/>
      <c r="AK77" s="142"/>
    </row>
    <row r="78" hidden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2"/>
      <c r="N78" s="2"/>
      <c r="R78" s="3"/>
      <c r="U78" s="4"/>
      <c r="V78" s="5"/>
      <c r="AC78" s="140"/>
      <c r="AD78" s="152"/>
      <c r="AE78" s="153"/>
      <c r="AF78" s="140"/>
      <c r="AG78" s="140"/>
      <c r="AH78" s="142"/>
      <c r="AI78" s="142"/>
      <c r="AJ78" s="142"/>
      <c r="AK78" s="142"/>
    </row>
    <row r="79" hidden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2"/>
      <c r="N79" s="2"/>
      <c r="R79" s="3"/>
      <c r="U79" s="4"/>
      <c r="V79" s="5"/>
      <c r="AC79" s="140"/>
      <c r="AD79" s="152"/>
      <c r="AE79" s="153"/>
      <c r="AF79" s="140"/>
      <c r="AG79" s="140"/>
      <c r="AH79" s="142"/>
      <c r="AI79" s="142"/>
      <c r="AJ79" s="142"/>
      <c r="AK79" s="142"/>
    </row>
    <row r="80" hidden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2"/>
      <c r="N80" s="2"/>
      <c r="R80" s="3"/>
      <c r="U80" s="4"/>
      <c r="V80" s="5"/>
      <c r="AC80" s="140"/>
      <c r="AD80" s="152"/>
      <c r="AE80" s="153"/>
      <c r="AF80" s="140"/>
      <c r="AG80" s="140"/>
      <c r="AH80" s="142"/>
      <c r="AI80" s="142"/>
      <c r="AJ80" s="142"/>
      <c r="AK80" s="142"/>
    </row>
    <row r="81" hidden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2"/>
      <c r="N81" s="2"/>
      <c r="R81" s="3"/>
      <c r="U81" s="4"/>
      <c r="V81" s="5"/>
      <c r="AC81" s="140"/>
      <c r="AD81" s="152"/>
      <c r="AE81" s="153"/>
      <c r="AF81" s="140"/>
      <c r="AG81" s="140"/>
      <c r="AH81" s="142"/>
      <c r="AI81" s="142"/>
      <c r="AJ81" s="142"/>
      <c r="AK81" s="142"/>
    </row>
    <row r="82" hidden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2"/>
      <c r="N82" s="2"/>
      <c r="R82" s="3"/>
      <c r="U82" s="4"/>
      <c r="V82" s="5"/>
      <c r="AC82" s="140"/>
      <c r="AD82" s="152"/>
      <c r="AE82" s="153"/>
      <c r="AF82" s="140"/>
      <c r="AG82" s="140"/>
      <c r="AH82" s="142"/>
      <c r="AI82" s="142"/>
      <c r="AJ82" s="142"/>
      <c r="AK82" s="142"/>
    </row>
    <row r="83" hidden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2"/>
      <c r="N83" s="2"/>
      <c r="R83" s="3"/>
      <c r="U83" s="4"/>
      <c r="V83" s="5"/>
      <c r="AC83" s="140"/>
      <c r="AD83" s="152"/>
      <c r="AE83" s="153"/>
      <c r="AF83" s="140"/>
      <c r="AG83" s="140"/>
      <c r="AH83" s="142"/>
      <c r="AI83" s="142"/>
      <c r="AJ83" s="142"/>
      <c r="AK83" s="142"/>
    </row>
    <row r="84" hidden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2"/>
      <c r="N84" s="2"/>
      <c r="R84" s="3"/>
      <c r="U84" s="4"/>
      <c r="V84" s="5"/>
      <c r="AC84" s="140"/>
      <c r="AD84" s="152"/>
      <c r="AE84" s="153"/>
      <c r="AF84" s="140"/>
      <c r="AG84" s="140"/>
      <c r="AH84" s="142"/>
      <c r="AI84" s="142"/>
      <c r="AJ84" s="142"/>
      <c r="AK84" s="142"/>
    </row>
    <row r="85" hidden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2"/>
      <c r="N85" s="2"/>
      <c r="R85" s="3"/>
      <c r="U85" s="4"/>
      <c r="V85" s="5"/>
      <c r="AC85" s="140"/>
      <c r="AD85" s="152"/>
      <c r="AE85" s="153"/>
      <c r="AF85" s="140"/>
      <c r="AG85" s="140"/>
      <c r="AH85" s="142"/>
      <c r="AI85" s="142"/>
      <c r="AJ85" s="142"/>
      <c r="AK85" s="142"/>
    </row>
    <row r="86" hidden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2"/>
      <c r="N86" s="2"/>
      <c r="R86" s="3"/>
      <c r="U86" s="4"/>
      <c r="V86" s="5"/>
      <c r="AC86" s="140"/>
      <c r="AD86" s="152"/>
      <c r="AE86" s="153"/>
      <c r="AF86" s="140"/>
      <c r="AG86" s="140"/>
      <c r="AH86" s="142"/>
      <c r="AI86" s="142"/>
      <c r="AJ86" s="142"/>
      <c r="AK86" s="142"/>
    </row>
    <row r="87" hidden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2"/>
      <c r="N87" s="2"/>
      <c r="R87" s="3"/>
      <c r="U87" s="4"/>
      <c r="V87" s="5"/>
      <c r="AC87" s="140"/>
      <c r="AD87" s="152"/>
      <c r="AE87" s="153"/>
      <c r="AF87" s="140"/>
      <c r="AG87" s="140"/>
      <c r="AH87" s="142"/>
      <c r="AI87" s="142"/>
      <c r="AJ87" s="142"/>
      <c r="AK87" s="142"/>
    </row>
    <row r="88" hidden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2"/>
      <c r="N88" s="2"/>
      <c r="R88" s="3"/>
      <c r="U88" s="4"/>
      <c r="V88" s="5"/>
      <c r="AC88" s="140"/>
      <c r="AD88" s="152"/>
      <c r="AE88" s="153"/>
      <c r="AF88" s="140"/>
      <c r="AG88" s="140"/>
      <c r="AH88" s="142"/>
      <c r="AI88" s="142"/>
      <c r="AJ88" s="142"/>
      <c r="AK88" s="142"/>
    </row>
    <row r="89" hidden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2"/>
      <c r="N89" s="2"/>
      <c r="R89" s="3"/>
      <c r="U89" s="4"/>
      <c r="V89" s="5"/>
      <c r="AC89" s="140"/>
      <c r="AD89" s="152"/>
      <c r="AE89" s="153"/>
      <c r="AF89" s="140"/>
      <c r="AG89" s="140"/>
      <c r="AH89" s="142"/>
      <c r="AI89" s="142"/>
      <c r="AJ89" s="142"/>
      <c r="AK89" s="142"/>
    </row>
    <row r="90" hidden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2"/>
      <c r="N90" s="2"/>
      <c r="R90" s="3"/>
      <c r="U90" s="4"/>
      <c r="V90" s="5"/>
      <c r="AC90" s="140"/>
      <c r="AD90" s="152"/>
      <c r="AE90" s="153"/>
      <c r="AF90" s="140"/>
      <c r="AG90" s="140"/>
      <c r="AH90" s="142"/>
      <c r="AI90" s="142"/>
      <c r="AJ90" s="142"/>
      <c r="AK90" s="142"/>
    </row>
    <row r="91" hidden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2"/>
      <c r="N91" s="2"/>
      <c r="R91" s="3"/>
      <c r="U91" s="4"/>
      <c r="V91" s="5"/>
      <c r="AC91" s="140"/>
      <c r="AD91" s="152"/>
      <c r="AE91" s="153"/>
      <c r="AF91" s="140"/>
      <c r="AG91" s="140"/>
      <c r="AH91" s="142"/>
      <c r="AI91" s="142"/>
      <c r="AJ91" s="142"/>
      <c r="AK91" s="142"/>
    </row>
    <row r="92" hidden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2"/>
      <c r="N92" s="2"/>
      <c r="R92" s="3"/>
      <c r="U92" s="4"/>
      <c r="V92" s="5"/>
      <c r="AC92" s="140"/>
      <c r="AD92" s="152"/>
      <c r="AE92" s="153"/>
      <c r="AF92" s="140"/>
      <c r="AG92" s="140"/>
      <c r="AH92" s="142"/>
      <c r="AI92" s="142"/>
      <c r="AJ92" s="142"/>
      <c r="AK92" s="142"/>
    </row>
    <row r="93" hidden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2"/>
      <c r="N93" s="2"/>
      <c r="R93" s="3"/>
      <c r="U93" s="4"/>
      <c r="V93" s="5"/>
      <c r="AC93" s="140"/>
      <c r="AD93" s="152"/>
      <c r="AE93" s="153"/>
      <c r="AF93" s="140"/>
      <c r="AG93" s="140"/>
      <c r="AH93" s="142"/>
      <c r="AI93" s="142"/>
      <c r="AJ93" s="142"/>
      <c r="AK93" s="142"/>
    </row>
    <row r="94" hidden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2"/>
      <c r="N94" s="2"/>
      <c r="R94" s="3"/>
      <c r="U94" s="4"/>
      <c r="V94" s="5"/>
      <c r="AC94" s="140"/>
      <c r="AD94" s="152"/>
      <c r="AE94" s="153"/>
      <c r="AF94" s="140"/>
      <c r="AG94" s="140"/>
      <c r="AH94" s="142"/>
      <c r="AI94" s="142"/>
      <c r="AJ94" s="142"/>
      <c r="AK94" s="142"/>
    </row>
    <row r="95" hidden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2"/>
      <c r="N95" s="2"/>
      <c r="R95" s="3"/>
      <c r="U95" s="4"/>
      <c r="V95" s="5"/>
      <c r="AC95" s="140"/>
      <c r="AD95" s="152"/>
      <c r="AE95" s="153"/>
      <c r="AF95" s="140"/>
      <c r="AG95" s="140"/>
      <c r="AH95" s="142"/>
      <c r="AI95" s="142"/>
      <c r="AJ95" s="142"/>
      <c r="AK95" s="142"/>
    </row>
    <row r="96" hidden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2"/>
      <c r="N96" s="2"/>
      <c r="R96" s="3"/>
      <c r="U96" s="4"/>
      <c r="V96" s="5"/>
      <c r="AC96" s="140"/>
      <c r="AD96" s="152"/>
      <c r="AE96" s="153"/>
      <c r="AF96" s="140"/>
      <c r="AG96" s="140"/>
      <c r="AH96" s="142"/>
      <c r="AI96" s="142"/>
      <c r="AJ96" s="142"/>
      <c r="AK96" s="142"/>
    </row>
    <row r="97" hidden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2"/>
      <c r="N97" s="2"/>
      <c r="R97" s="3"/>
      <c r="U97" s="4"/>
      <c r="V97" s="5"/>
      <c r="AC97" s="140"/>
      <c r="AD97" s="152"/>
      <c r="AE97" s="153"/>
      <c r="AF97" s="140"/>
      <c r="AG97" s="140"/>
      <c r="AH97" s="142"/>
      <c r="AI97" s="142"/>
      <c r="AJ97" s="142"/>
      <c r="AK97" s="142"/>
    </row>
    <row r="98" hidden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2"/>
      <c r="N98" s="2"/>
      <c r="R98" s="3"/>
      <c r="U98" s="4"/>
      <c r="V98" s="5"/>
      <c r="AC98" s="140"/>
      <c r="AD98" s="152"/>
      <c r="AE98" s="153"/>
      <c r="AF98" s="140"/>
      <c r="AG98" s="140"/>
      <c r="AH98" s="142"/>
      <c r="AI98" s="142"/>
      <c r="AJ98" s="142"/>
      <c r="AK98" s="142"/>
    </row>
    <row r="99" hidden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2"/>
      <c r="N99" s="2"/>
      <c r="R99" s="3"/>
      <c r="U99" s="4"/>
      <c r="V99" s="5"/>
      <c r="AC99" s="140"/>
      <c r="AD99" s="152"/>
      <c r="AE99" s="153"/>
      <c r="AF99" s="140"/>
      <c r="AG99" s="140"/>
      <c r="AH99" s="142"/>
      <c r="AI99" s="142"/>
      <c r="AJ99" s="142"/>
      <c r="AK99" s="142"/>
    </row>
    <row r="100" hidden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2"/>
      <c r="N100" s="2"/>
      <c r="R100" s="3"/>
      <c r="U100" s="4"/>
      <c r="V100" s="5"/>
      <c r="AC100" s="140"/>
      <c r="AD100" s="152"/>
      <c r="AE100" s="153"/>
      <c r="AF100" s="140"/>
      <c r="AG100" s="140"/>
      <c r="AH100" s="142"/>
      <c r="AI100" s="142"/>
      <c r="AJ100" s="142"/>
      <c r="AK100" s="142"/>
    </row>
    <row r="101" hidden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2"/>
      <c r="N101" s="2"/>
      <c r="R101" s="3"/>
      <c r="U101" s="4"/>
      <c r="V101" s="5"/>
      <c r="AC101" s="140"/>
      <c r="AD101" s="152"/>
      <c r="AE101" s="153"/>
      <c r="AF101" s="140"/>
      <c r="AG101" s="140"/>
      <c r="AH101" s="142"/>
      <c r="AI101" s="142"/>
      <c r="AJ101" s="142"/>
      <c r="AK101" s="142"/>
    </row>
    <row r="102" hidden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2"/>
      <c r="N102" s="2"/>
      <c r="R102" s="3"/>
      <c r="U102" s="4"/>
      <c r="V102" s="5"/>
      <c r="AC102" s="140"/>
      <c r="AD102" s="152"/>
      <c r="AE102" s="153"/>
      <c r="AF102" s="140"/>
      <c r="AG102" s="140"/>
      <c r="AH102" s="142"/>
      <c r="AI102" s="142"/>
      <c r="AJ102" s="142"/>
      <c r="AK102" s="142"/>
    </row>
    <row r="103" hidden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2"/>
      <c r="N103" s="2"/>
      <c r="R103" s="3"/>
      <c r="U103" s="4"/>
      <c r="V103" s="5"/>
      <c r="AC103" s="140"/>
      <c r="AD103" s="152"/>
      <c r="AE103" s="153"/>
      <c r="AF103" s="140"/>
      <c r="AG103" s="140"/>
      <c r="AH103" s="142"/>
      <c r="AI103" s="142"/>
      <c r="AJ103" s="142"/>
      <c r="AK103" s="142"/>
    </row>
    <row r="104" hidden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2"/>
      <c r="N104" s="2"/>
      <c r="R104" s="3"/>
      <c r="U104" s="4"/>
      <c r="V104" s="5"/>
      <c r="AC104" s="140"/>
      <c r="AD104" s="152"/>
      <c r="AE104" s="153"/>
      <c r="AF104" s="140"/>
      <c r="AG104" s="140"/>
      <c r="AH104" s="142"/>
      <c r="AI104" s="142"/>
      <c r="AJ104" s="142"/>
      <c r="AK104" s="142"/>
    </row>
    <row r="105" hidden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2"/>
      <c r="N105" s="2"/>
      <c r="R105" s="3"/>
      <c r="U105" s="4"/>
      <c r="V105" s="5"/>
      <c r="AC105" s="140"/>
      <c r="AD105" s="152"/>
      <c r="AE105" s="153"/>
      <c r="AF105" s="140"/>
      <c r="AG105" s="140"/>
      <c r="AH105" s="142"/>
      <c r="AI105" s="142"/>
      <c r="AJ105" s="142"/>
      <c r="AK105" s="142"/>
    </row>
    <row r="106" hidden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2"/>
      <c r="N106" s="2"/>
      <c r="R106" s="3"/>
      <c r="U106" s="4"/>
      <c r="V106" s="5"/>
      <c r="AC106" s="140"/>
      <c r="AD106" s="152"/>
      <c r="AE106" s="153"/>
      <c r="AF106" s="140"/>
      <c r="AG106" s="140"/>
      <c r="AH106" s="142"/>
      <c r="AI106" s="142"/>
      <c r="AJ106" s="142"/>
      <c r="AK106" s="142"/>
    </row>
    <row r="107" hidden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2"/>
      <c r="N107" s="2"/>
      <c r="R107" s="3"/>
      <c r="U107" s="4"/>
      <c r="V107" s="5"/>
      <c r="AC107" s="140"/>
      <c r="AD107" s="152"/>
      <c r="AE107" s="153"/>
      <c r="AF107" s="140"/>
      <c r="AG107" s="140"/>
      <c r="AH107" s="142"/>
      <c r="AI107" s="142"/>
      <c r="AJ107" s="142"/>
      <c r="AK107" s="142"/>
    </row>
    <row r="108" hidden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2"/>
      <c r="N108" s="2"/>
      <c r="R108" s="3"/>
      <c r="U108" s="4"/>
      <c r="V108" s="5"/>
      <c r="AC108" s="140"/>
      <c r="AD108" s="152"/>
      <c r="AE108" s="153"/>
      <c r="AF108" s="140"/>
      <c r="AG108" s="140"/>
      <c r="AH108" s="142"/>
      <c r="AI108" s="142"/>
      <c r="AJ108" s="142"/>
      <c r="AK108" s="142"/>
    </row>
    <row r="109" hidden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2"/>
      <c r="N109" s="2"/>
      <c r="R109" s="3"/>
      <c r="U109" s="4"/>
      <c r="V109" s="5"/>
      <c r="AC109" s="140"/>
      <c r="AD109" s="152"/>
      <c r="AE109" s="153"/>
      <c r="AF109" s="140"/>
      <c r="AG109" s="140"/>
      <c r="AH109" s="142"/>
      <c r="AI109" s="142"/>
      <c r="AJ109" s="142"/>
      <c r="AK109" s="142"/>
    </row>
    <row r="110" hidden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2"/>
      <c r="N110" s="2"/>
      <c r="R110" s="3"/>
      <c r="U110" s="4"/>
      <c r="V110" s="5"/>
      <c r="AC110" s="140"/>
      <c r="AD110" s="152"/>
      <c r="AE110" s="153"/>
      <c r="AF110" s="140"/>
      <c r="AG110" s="140"/>
      <c r="AH110" s="142"/>
      <c r="AI110" s="142"/>
      <c r="AJ110" s="142"/>
      <c r="AK110" s="142"/>
    </row>
    <row r="111" hidden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2"/>
      <c r="N111" s="2"/>
      <c r="R111" s="3"/>
      <c r="U111" s="4"/>
      <c r="V111" s="5"/>
      <c r="AC111" s="140"/>
      <c r="AD111" s="152"/>
      <c r="AE111" s="153"/>
      <c r="AF111" s="140"/>
      <c r="AG111" s="140"/>
      <c r="AH111" s="142"/>
      <c r="AI111" s="142"/>
      <c r="AJ111" s="142"/>
      <c r="AK111" s="142"/>
    </row>
    <row r="112" hidden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2"/>
      <c r="N112" s="2"/>
      <c r="R112" s="3"/>
      <c r="U112" s="4"/>
      <c r="V112" s="5"/>
      <c r="AC112" s="140"/>
      <c r="AD112" s="152"/>
      <c r="AE112" s="153"/>
      <c r="AF112" s="140"/>
      <c r="AG112" s="140"/>
      <c r="AH112" s="142"/>
      <c r="AI112" s="142"/>
      <c r="AJ112" s="142"/>
      <c r="AK112" s="142"/>
    </row>
    <row r="113" hidden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2"/>
      <c r="N113" s="2"/>
      <c r="R113" s="3"/>
      <c r="U113" s="4"/>
      <c r="V113" s="5"/>
      <c r="AC113" s="140"/>
      <c r="AD113" s="152"/>
      <c r="AE113" s="153"/>
      <c r="AF113" s="140"/>
      <c r="AG113" s="140"/>
      <c r="AH113" s="142"/>
      <c r="AI113" s="142"/>
      <c r="AJ113" s="142"/>
      <c r="AK113" s="142"/>
    </row>
    <row r="114" hidden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2"/>
      <c r="N114" s="2"/>
      <c r="R114" s="3"/>
      <c r="U114" s="4"/>
      <c r="V114" s="5"/>
      <c r="AC114" s="140"/>
      <c r="AD114" s="152"/>
      <c r="AE114" s="153"/>
      <c r="AF114" s="140"/>
      <c r="AG114" s="140"/>
      <c r="AH114" s="142"/>
      <c r="AI114" s="142"/>
      <c r="AJ114" s="142"/>
      <c r="AK114" s="142"/>
    </row>
    <row r="115" hidden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2"/>
      <c r="N115" s="2"/>
      <c r="R115" s="3"/>
      <c r="U115" s="4"/>
      <c r="V115" s="5"/>
      <c r="AC115" s="140"/>
      <c r="AD115" s="152"/>
      <c r="AE115" s="153"/>
      <c r="AF115" s="140"/>
      <c r="AG115" s="140"/>
      <c r="AH115" s="142"/>
      <c r="AI115" s="142"/>
      <c r="AJ115" s="142"/>
      <c r="AK115" s="142"/>
    </row>
    <row r="116" hidden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2"/>
      <c r="N116" s="2"/>
      <c r="R116" s="3"/>
      <c r="U116" s="4"/>
      <c r="V116" s="5"/>
      <c r="AC116" s="140"/>
      <c r="AD116" s="152"/>
      <c r="AE116" s="153"/>
      <c r="AF116" s="140"/>
      <c r="AG116" s="140"/>
      <c r="AH116" s="142"/>
      <c r="AI116" s="142"/>
      <c r="AJ116" s="142"/>
      <c r="AK116" s="142"/>
    </row>
    <row r="117" hidden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2"/>
      <c r="N117" s="2"/>
      <c r="R117" s="3"/>
      <c r="U117" s="4"/>
      <c r="V117" s="5"/>
      <c r="AC117" s="140"/>
      <c r="AD117" s="152"/>
      <c r="AE117" s="153"/>
      <c r="AF117" s="140"/>
      <c r="AG117" s="140"/>
      <c r="AH117" s="142"/>
      <c r="AI117" s="142"/>
      <c r="AJ117" s="142"/>
      <c r="AK117" s="142"/>
    </row>
    <row r="118" hidden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2"/>
      <c r="N118" s="2"/>
      <c r="R118" s="3"/>
      <c r="U118" s="4"/>
      <c r="V118" s="5"/>
      <c r="AC118" s="140"/>
      <c r="AD118" s="152"/>
      <c r="AE118" s="153"/>
      <c r="AF118" s="140"/>
      <c r="AG118" s="140"/>
      <c r="AH118" s="142"/>
      <c r="AI118" s="142"/>
      <c r="AJ118" s="142"/>
      <c r="AK118" s="142"/>
    </row>
    <row r="119" hidden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2"/>
      <c r="N119" s="2"/>
      <c r="R119" s="3"/>
      <c r="U119" s="4"/>
      <c r="V119" s="5"/>
      <c r="AC119" s="140"/>
      <c r="AD119" s="152"/>
      <c r="AE119" s="153"/>
      <c r="AF119" s="140"/>
      <c r="AG119" s="140"/>
      <c r="AH119" s="142"/>
      <c r="AI119" s="142"/>
      <c r="AJ119" s="142"/>
      <c r="AK119" s="142"/>
    </row>
    <row r="120" hidden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2"/>
      <c r="N120" s="2"/>
      <c r="R120" s="3"/>
      <c r="U120" s="4"/>
      <c r="V120" s="5"/>
      <c r="AC120" s="140"/>
      <c r="AD120" s="152"/>
      <c r="AE120" s="153"/>
      <c r="AF120" s="140"/>
      <c r="AG120" s="140"/>
      <c r="AH120" s="142"/>
      <c r="AI120" s="142"/>
      <c r="AJ120" s="142"/>
      <c r="AK120" s="142"/>
    </row>
    <row r="121" hidden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2"/>
      <c r="N121" s="2"/>
      <c r="R121" s="3"/>
      <c r="U121" s="4"/>
      <c r="V121" s="5"/>
      <c r="AC121" s="140"/>
      <c r="AD121" s="152"/>
      <c r="AE121" s="153"/>
      <c r="AF121" s="140"/>
      <c r="AG121" s="140"/>
      <c r="AH121" s="142"/>
      <c r="AI121" s="142"/>
      <c r="AJ121" s="142"/>
      <c r="AK121" s="142"/>
    </row>
    <row r="122" hidden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2"/>
      <c r="N122" s="2"/>
      <c r="R122" s="3"/>
      <c r="U122" s="4"/>
      <c r="V122" s="5"/>
      <c r="AC122" s="140"/>
      <c r="AD122" s="152"/>
      <c r="AE122" s="153"/>
      <c r="AF122" s="140"/>
      <c r="AG122" s="140"/>
      <c r="AH122" s="142"/>
      <c r="AI122" s="142"/>
      <c r="AJ122" s="142"/>
      <c r="AK122" s="142"/>
    </row>
    <row r="123" hidden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2"/>
      <c r="N123" s="2"/>
      <c r="R123" s="3"/>
      <c r="U123" s="4"/>
      <c r="V123" s="5"/>
      <c r="AC123" s="140"/>
      <c r="AD123" s="152"/>
      <c r="AE123" s="153"/>
      <c r="AF123" s="140"/>
      <c r="AG123" s="140"/>
      <c r="AH123" s="142"/>
      <c r="AI123" s="142"/>
      <c r="AJ123" s="142"/>
      <c r="AK123" s="142"/>
    </row>
    <row r="124" hidden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2"/>
      <c r="N124" s="2"/>
      <c r="R124" s="3"/>
      <c r="U124" s="4"/>
      <c r="V124" s="5"/>
      <c r="AC124" s="140"/>
      <c r="AD124" s="152"/>
      <c r="AE124" s="153"/>
      <c r="AF124" s="140"/>
      <c r="AG124" s="140"/>
      <c r="AH124" s="142"/>
      <c r="AI124" s="142"/>
      <c r="AJ124" s="142"/>
      <c r="AK124" s="142"/>
    </row>
    <row r="125" hidden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2"/>
      <c r="N125" s="2"/>
      <c r="R125" s="3"/>
      <c r="U125" s="4"/>
      <c r="V125" s="5"/>
      <c r="AC125" s="140"/>
      <c r="AD125" s="152"/>
      <c r="AE125" s="153"/>
      <c r="AF125" s="140"/>
      <c r="AG125" s="140"/>
      <c r="AH125" s="142"/>
      <c r="AI125" s="142"/>
      <c r="AJ125" s="142"/>
      <c r="AK125" s="142"/>
    </row>
    <row r="126" hidden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2"/>
      <c r="N126" s="2"/>
      <c r="R126" s="3"/>
      <c r="U126" s="4"/>
      <c r="V126" s="5"/>
      <c r="AC126" s="140"/>
      <c r="AD126" s="152"/>
      <c r="AE126" s="153"/>
      <c r="AF126" s="140"/>
      <c r="AG126" s="140"/>
      <c r="AH126" s="142"/>
      <c r="AI126" s="142"/>
      <c r="AJ126" s="142"/>
      <c r="AK126" s="142"/>
    </row>
    <row r="127" hidden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2"/>
      <c r="N127" s="2"/>
      <c r="R127" s="3"/>
      <c r="U127" s="4"/>
      <c r="V127" s="5"/>
      <c r="AC127" s="140"/>
      <c r="AD127" s="152"/>
      <c r="AE127" s="153"/>
      <c r="AF127" s="140"/>
      <c r="AG127" s="140"/>
      <c r="AH127" s="142"/>
      <c r="AI127" s="142"/>
      <c r="AJ127" s="142"/>
      <c r="AK127" s="142"/>
    </row>
    <row r="128" hidden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2"/>
      <c r="N128" s="2"/>
      <c r="R128" s="3"/>
      <c r="U128" s="4"/>
      <c r="V128" s="5"/>
      <c r="AC128" s="140"/>
      <c r="AD128" s="152"/>
      <c r="AE128" s="153"/>
      <c r="AF128" s="140"/>
      <c r="AG128" s="140"/>
      <c r="AH128" s="142"/>
      <c r="AI128" s="142"/>
      <c r="AJ128" s="142"/>
      <c r="AK128" s="142"/>
    </row>
    <row r="129" hidden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2"/>
      <c r="N129" s="2"/>
      <c r="R129" s="3"/>
      <c r="U129" s="4"/>
      <c r="V129" s="5"/>
      <c r="AC129" s="140"/>
      <c r="AD129" s="152"/>
      <c r="AE129" s="153"/>
      <c r="AF129" s="140"/>
      <c r="AG129" s="140"/>
      <c r="AH129" s="142"/>
      <c r="AI129" s="142"/>
      <c r="AJ129" s="142"/>
      <c r="AK129" s="142"/>
    </row>
    <row r="130" hidden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2"/>
      <c r="N130" s="2"/>
      <c r="R130" s="3"/>
      <c r="U130" s="4"/>
      <c r="V130" s="5"/>
      <c r="AC130" s="140"/>
      <c r="AD130" s="152"/>
      <c r="AE130" s="153"/>
      <c r="AF130" s="140"/>
      <c r="AG130" s="140"/>
      <c r="AH130" s="142"/>
      <c r="AI130" s="142"/>
      <c r="AJ130" s="142"/>
      <c r="AK130" s="142"/>
    </row>
    <row r="131" hidden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2"/>
      <c r="N131" s="2"/>
      <c r="R131" s="3"/>
      <c r="U131" s="4"/>
      <c r="V131" s="5"/>
      <c r="AC131" s="140"/>
      <c r="AD131" s="152"/>
      <c r="AE131" s="153"/>
      <c r="AF131" s="140"/>
      <c r="AG131" s="140"/>
      <c r="AH131" s="142"/>
      <c r="AI131" s="142"/>
      <c r="AJ131" s="142"/>
      <c r="AK131" s="142"/>
    </row>
    <row r="132" hidden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2"/>
      <c r="N132" s="2"/>
      <c r="R132" s="3"/>
      <c r="U132" s="4"/>
      <c r="V132" s="5"/>
      <c r="AC132" s="140"/>
      <c r="AD132" s="152"/>
      <c r="AE132" s="153"/>
      <c r="AF132" s="140"/>
      <c r="AG132" s="140"/>
      <c r="AH132" s="142"/>
      <c r="AI132" s="142"/>
      <c r="AJ132" s="142"/>
      <c r="AK132" s="142"/>
    </row>
    <row r="133" hidden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2"/>
      <c r="N133" s="2"/>
      <c r="R133" s="3"/>
      <c r="U133" s="4"/>
      <c r="V133" s="5"/>
      <c r="AC133" s="140"/>
      <c r="AD133" s="152"/>
      <c r="AE133" s="153"/>
      <c r="AF133" s="140"/>
      <c r="AG133" s="140"/>
      <c r="AH133" s="142"/>
      <c r="AI133" s="142"/>
      <c r="AJ133" s="142"/>
      <c r="AK133" s="142"/>
    </row>
    <row r="134" hidden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2"/>
      <c r="N134" s="2"/>
      <c r="R134" s="3"/>
      <c r="U134" s="4"/>
      <c r="V134" s="5"/>
      <c r="AC134" s="140"/>
      <c r="AD134" s="152"/>
      <c r="AE134" s="153"/>
      <c r="AF134" s="140"/>
      <c r="AG134" s="140"/>
      <c r="AH134" s="142"/>
      <c r="AI134" s="142"/>
      <c r="AJ134" s="142"/>
      <c r="AK134" s="142"/>
    </row>
    <row r="135" hidden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2"/>
      <c r="N135" s="2"/>
      <c r="R135" s="3"/>
      <c r="U135" s="4"/>
      <c r="V135" s="5"/>
      <c r="AC135" s="140"/>
      <c r="AD135" s="152"/>
      <c r="AE135" s="153"/>
      <c r="AF135" s="140"/>
      <c r="AG135" s="140"/>
      <c r="AH135" s="142"/>
      <c r="AI135" s="142"/>
      <c r="AJ135" s="142"/>
      <c r="AK135" s="142"/>
    </row>
    <row r="136" hidden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2"/>
      <c r="N136" s="2"/>
      <c r="R136" s="3"/>
      <c r="U136" s="4"/>
      <c r="V136" s="5"/>
      <c r="AC136" s="140"/>
      <c r="AD136" s="152"/>
      <c r="AE136" s="153"/>
      <c r="AF136" s="140"/>
      <c r="AG136" s="140"/>
      <c r="AH136" s="142"/>
      <c r="AI136" s="142"/>
      <c r="AJ136" s="142"/>
      <c r="AK136" s="142"/>
    </row>
    <row r="137" hidden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2"/>
      <c r="N137" s="2"/>
      <c r="R137" s="3"/>
      <c r="U137" s="4"/>
      <c r="V137" s="5"/>
      <c r="AC137" s="140"/>
      <c r="AD137" s="152"/>
      <c r="AE137" s="153"/>
      <c r="AF137" s="140"/>
      <c r="AG137" s="140"/>
      <c r="AH137" s="142"/>
      <c r="AI137" s="142"/>
      <c r="AJ137" s="142"/>
      <c r="AK137" s="142"/>
    </row>
    <row r="138" hidden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2"/>
      <c r="N138" s="2"/>
      <c r="R138" s="3"/>
      <c r="U138" s="4"/>
      <c r="V138" s="5"/>
      <c r="AC138" s="140"/>
      <c r="AD138" s="152"/>
      <c r="AE138" s="153"/>
      <c r="AF138" s="140"/>
      <c r="AG138" s="140"/>
      <c r="AH138" s="142"/>
      <c r="AI138" s="142"/>
      <c r="AJ138" s="142"/>
      <c r="AK138" s="142"/>
    </row>
    <row r="139" hidden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2"/>
      <c r="N139" s="2"/>
      <c r="R139" s="3"/>
      <c r="U139" s="4"/>
      <c r="V139" s="5"/>
      <c r="AC139" s="140"/>
      <c r="AD139" s="152"/>
      <c r="AE139" s="153"/>
      <c r="AF139" s="140"/>
      <c r="AG139" s="140"/>
      <c r="AH139" s="142"/>
      <c r="AI139" s="142"/>
      <c r="AJ139" s="142"/>
      <c r="AK139" s="142"/>
    </row>
    <row r="140" hidden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2"/>
      <c r="N140" s="2"/>
      <c r="R140" s="3"/>
      <c r="U140" s="4"/>
      <c r="V140" s="5"/>
      <c r="AC140" s="140"/>
      <c r="AD140" s="152"/>
      <c r="AE140" s="153"/>
      <c r="AF140" s="140"/>
      <c r="AG140" s="140"/>
      <c r="AH140" s="142"/>
      <c r="AI140" s="142"/>
      <c r="AJ140" s="142"/>
      <c r="AK140" s="142"/>
    </row>
    <row r="141" hidden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2"/>
      <c r="N141" s="2"/>
      <c r="R141" s="3"/>
      <c r="U141" s="4"/>
      <c r="V141" s="5"/>
      <c r="AC141" s="140"/>
      <c r="AD141" s="152"/>
      <c r="AE141" s="153"/>
      <c r="AF141" s="140"/>
      <c r="AG141" s="140"/>
      <c r="AH141" s="142"/>
      <c r="AI141" s="142"/>
      <c r="AJ141" s="142"/>
      <c r="AK141" s="142"/>
    </row>
    <row r="142" hidden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2"/>
      <c r="N142" s="2"/>
      <c r="R142" s="3"/>
      <c r="U142" s="4"/>
      <c r="V142" s="5"/>
      <c r="AC142" s="140"/>
      <c r="AD142" s="152"/>
      <c r="AE142" s="153"/>
      <c r="AF142" s="140"/>
      <c r="AG142" s="140"/>
      <c r="AH142" s="142"/>
      <c r="AI142" s="142"/>
      <c r="AJ142" s="142"/>
      <c r="AK142" s="142"/>
    </row>
    <row r="143" hidden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2"/>
      <c r="N143" s="2"/>
      <c r="R143" s="3"/>
      <c r="U143" s="4"/>
      <c r="V143" s="5"/>
      <c r="AC143" s="140"/>
      <c r="AD143" s="152"/>
      <c r="AE143" s="153"/>
      <c r="AF143" s="140"/>
      <c r="AG143" s="140"/>
      <c r="AH143" s="142"/>
      <c r="AI143" s="142"/>
      <c r="AJ143" s="142"/>
      <c r="AK143" s="142"/>
    </row>
    <row r="144" hidden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2"/>
      <c r="N144" s="2"/>
      <c r="R144" s="3"/>
      <c r="U144" s="4"/>
      <c r="V144" s="5"/>
      <c r="AC144" s="140"/>
      <c r="AD144" s="152"/>
      <c r="AE144" s="153"/>
      <c r="AF144" s="140"/>
      <c r="AG144" s="140"/>
      <c r="AH144" s="142"/>
      <c r="AI144" s="142"/>
      <c r="AJ144" s="142"/>
      <c r="AK144" s="142"/>
    </row>
    <row r="145" hidden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2"/>
      <c r="N145" s="2"/>
      <c r="R145" s="3"/>
      <c r="U145" s="4"/>
      <c r="V145" s="5"/>
      <c r="AC145" s="140"/>
      <c r="AD145" s="152"/>
      <c r="AE145" s="153"/>
      <c r="AF145" s="140"/>
      <c r="AG145" s="140"/>
      <c r="AH145" s="142"/>
      <c r="AI145" s="142"/>
      <c r="AJ145" s="142"/>
      <c r="AK145" s="142"/>
    </row>
    <row r="146" hidden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2"/>
      <c r="N146" s="2"/>
      <c r="R146" s="3"/>
      <c r="U146" s="4"/>
      <c r="V146" s="5"/>
      <c r="AC146" s="140"/>
      <c r="AD146" s="152"/>
      <c r="AE146" s="153"/>
      <c r="AF146" s="140"/>
      <c r="AG146" s="140"/>
      <c r="AH146" s="142"/>
      <c r="AI146" s="142"/>
      <c r="AJ146" s="142"/>
      <c r="AK146" s="142"/>
    </row>
    <row r="147" hidden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2"/>
      <c r="N147" s="2"/>
      <c r="R147" s="3"/>
      <c r="U147" s="4"/>
      <c r="V147" s="5"/>
      <c r="AC147" s="140"/>
      <c r="AD147" s="152"/>
      <c r="AE147" s="153"/>
      <c r="AF147" s="140"/>
      <c r="AG147" s="140"/>
      <c r="AH147" s="142"/>
      <c r="AI147" s="142"/>
      <c r="AJ147" s="142"/>
      <c r="AK147" s="142"/>
    </row>
    <row r="148" hidden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2"/>
      <c r="N148" s="2"/>
      <c r="R148" s="3"/>
      <c r="U148" s="4"/>
      <c r="V148" s="5"/>
      <c r="AC148" s="140"/>
      <c r="AD148" s="152"/>
      <c r="AE148" s="153"/>
      <c r="AF148" s="140"/>
      <c r="AG148" s="140"/>
      <c r="AH148" s="142"/>
      <c r="AI148" s="142"/>
      <c r="AJ148" s="142"/>
      <c r="AK148" s="142"/>
    </row>
    <row r="149" hidden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2"/>
      <c r="N149" s="2"/>
      <c r="R149" s="3"/>
      <c r="U149" s="4"/>
      <c r="V149" s="5"/>
      <c r="AC149" s="140"/>
      <c r="AD149" s="152"/>
      <c r="AE149" s="153"/>
      <c r="AF149" s="140"/>
      <c r="AG149" s="140"/>
      <c r="AH149" s="142"/>
      <c r="AI149" s="142"/>
      <c r="AJ149" s="142"/>
      <c r="AK149" s="142"/>
    </row>
    <row r="150" hidden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2"/>
      <c r="N150" s="2"/>
      <c r="R150" s="3"/>
      <c r="U150" s="4"/>
      <c r="V150" s="5"/>
      <c r="AC150" s="140"/>
      <c r="AD150" s="152"/>
      <c r="AE150" s="153"/>
      <c r="AF150" s="140"/>
      <c r="AG150" s="140"/>
      <c r="AH150" s="142"/>
      <c r="AI150" s="142"/>
      <c r="AJ150" s="142"/>
      <c r="AK150" s="142"/>
    </row>
    <row r="151" hidden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2"/>
      <c r="N151" s="2"/>
      <c r="R151" s="3"/>
      <c r="U151" s="4"/>
      <c r="V151" s="5"/>
      <c r="AC151" s="140"/>
      <c r="AD151" s="152"/>
      <c r="AE151" s="153"/>
      <c r="AF151" s="140"/>
      <c r="AG151" s="140"/>
      <c r="AH151" s="142"/>
      <c r="AI151" s="142"/>
      <c r="AJ151" s="142"/>
      <c r="AK151" s="142"/>
    </row>
    <row r="152" hidden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2"/>
      <c r="N152" s="2"/>
      <c r="R152" s="3"/>
      <c r="U152" s="4"/>
      <c r="V152" s="5"/>
      <c r="AC152" s="140"/>
      <c r="AD152" s="152"/>
      <c r="AE152" s="153"/>
      <c r="AF152" s="140"/>
      <c r="AG152" s="140"/>
      <c r="AH152" s="142"/>
      <c r="AI152" s="142"/>
      <c r="AJ152" s="142"/>
      <c r="AK152" s="142"/>
    </row>
    <row r="153" hidden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2"/>
      <c r="N153" s="2"/>
      <c r="R153" s="3"/>
      <c r="U153" s="4"/>
      <c r="V153" s="5"/>
      <c r="AC153" s="140"/>
      <c r="AD153" s="152"/>
      <c r="AE153" s="153"/>
      <c r="AF153" s="140"/>
      <c r="AG153" s="140"/>
      <c r="AH153" s="142"/>
      <c r="AI153" s="142"/>
      <c r="AJ153" s="142"/>
      <c r="AK153" s="142"/>
    </row>
    <row r="154" hidden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2"/>
      <c r="N154" s="2"/>
      <c r="R154" s="3"/>
      <c r="U154" s="4"/>
      <c r="V154" s="5"/>
      <c r="AC154" s="140"/>
      <c r="AD154" s="152"/>
      <c r="AE154" s="153"/>
      <c r="AF154" s="140"/>
      <c r="AG154" s="140"/>
      <c r="AH154" s="142"/>
      <c r="AI154" s="142"/>
      <c r="AJ154" s="142"/>
      <c r="AK154" s="142"/>
    </row>
    <row r="155" hidden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2"/>
      <c r="N155" s="2"/>
      <c r="R155" s="3"/>
      <c r="U155" s="4"/>
      <c r="V155" s="5"/>
      <c r="AC155" s="140"/>
      <c r="AD155" s="152"/>
      <c r="AE155" s="153"/>
      <c r="AF155" s="140"/>
      <c r="AG155" s="140"/>
      <c r="AH155" s="142"/>
      <c r="AI155" s="142"/>
      <c r="AJ155" s="142"/>
      <c r="AK155" s="142"/>
    </row>
    <row r="156" hidden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2"/>
      <c r="N156" s="2"/>
      <c r="R156" s="3"/>
      <c r="U156" s="4"/>
      <c r="V156" s="5"/>
      <c r="AC156" s="140"/>
      <c r="AD156" s="152"/>
      <c r="AE156" s="153"/>
      <c r="AF156" s="140"/>
      <c r="AG156" s="140"/>
      <c r="AH156" s="142"/>
      <c r="AI156" s="142"/>
      <c r="AJ156" s="142"/>
      <c r="AK156" s="142"/>
    </row>
    <row r="157" hidden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2"/>
      <c r="N157" s="2"/>
      <c r="R157" s="3"/>
      <c r="U157" s="4"/>
      <c r="V157" s="5"/>
      <c r="AC157" s="140"/>
      <c r="AD157" s="152"/>
      <c r="AE157" s="153"/>
      <c r="AF157" s="140"/>
      <c r="AG157" s="140"/>
      <c r="AH157" s="142"/>
      <c r="AI157" s="142"/>
      <c r="AJ157" s="142"/>
      <c r="AK157" s="142"/>
    </row>
    <row r="158" hidden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2"/>
      <c r="N158" s="2"/>
      <c r="R158" s="3"/>
      <c r="U158" s="4"/>
      <c r="V158" s="5"/>
      <c r="AC158" s="140"/>
      <c r="AD158" s="152"/>
      <c r="AE158" s="153"/>
      <c r="AF158" s="140"/>
      <c r="AG158" s="140"/>
      <c r="AH158" s="142"/>
      <c r="AI158" s="142"/>
      <c r="AJ158" s="142"/>
      <c r="AK158" s="142"/>
    </row>
    <row r="159" hidden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2"/>
      <c r="N159" s="2"/>
      <c r="R159" s="3"/>
      <c r="U159" s="4"/>
      <c r="V159" s="5"/>
      <c r="AC159" s="140"/>
      <c r="AD159" s="152"/>
      <c r="AE159" s="153"/>
      <c r="AF159" s="140"/>
      <c r="AG159" s="140"/>
      <c r="AH159" s="142"/>
      <c r="AI159" s="142"/>
      <c r="AJ159" s="142"/>
      <c r="AK159" s="142"/>
    </row>
    <row r="160" hidden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2"/>
      <c r="N160" s="2"/>
      <c r="R160" s="3"/>
      <c r="U160" s="4"/>
      <c r="V160" s="5"/>
      <c r="AC160" s="140"/>
      <c r="AD160" s="152"/>
      <c r="AE160" s="153"/>
      <c r="AF160" s="140"/>
      <c r="AG160" s="140"/>
      <c r="AH160" s="142"/>
      <c r="AI160" s="142"/>
      <c r="AJ160" s="142"/>
      <c r="AK160" s="142"/>
    </row>
    <row r="161" hidden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2"/>
      <c r="N161" s="2"/>
      <c r="R161" s="3"/>
      <c r="U161" s="4"/>
      <c r="V161" s="5"/>
      <c r="AC161" s="140"/>
      <c r="AD161" s="152"/>
      <c r="AE161" s="153"/>
      <c r="AF161" s="140"/>
      <c r="AG161" s="140"/>
      <c r="AH161" s="142"/>
      <c r="AI161" s="142"/>
      <c r="AJ161" s="142"/>
      <c r="AK161" s="142"/>
    </row>
    <row r="162" hidden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2"/>
      <c r="N162" s="2"/>
      <c r="R162" s="3"/>
      <c r="U162" s="4"/>
      <c r="V162" s="5"/>
      <c r="AC162" s="140"/>
      <c r="AD162" s="152"/>
      <c r="AE162" s="153"/>
      <c r="AF162" s="140"/>
      <c r="AG162" s="140"/>
      <c r="AH162" s="142"/>
      <c r="AI162" s="142"/>
      <c r="AJ162" s="142"/>
      <c r="AK162" s="142"/>
    </row>
    <row r="163" hidden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2"/>
      <c r="N163" s="2"/>
      <c r="R163" s="3"/>
      <c r="U163" s="4"/>
      <c r="V163" s="5"/>
      <c r="AC163" s="140"/>
      <c r="AD163" s="152"/>
      <c r="AE163" s="153"/>
      <c r="AF163" s="140"/>
      <c r="AG163" s="140"/>
      <c r="AH163" s="142"/>
      <c r="AI163" s="142"/>
      <c r="AJ163" s="142"/>
      <c r="AK163" s="142"/>
    </row>
    <row r="164" hidden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2"/>
      <c r="N164" s="2"/>
      <c r="R164" s="3"/>
      <c r="U164" s="4"/>
      <c r="V164" s="5"/>
      <c r="AC164" s="140"/>
      <c r="AD164" s="152"/>
      <c r="AE164" s="153"/>
      <c r="AF164" s="140"/>
      <c r="AG164" s="140"/>
      <c r="AH164" s="142"/>
      <c r="AI164" s="142"/>
      <c r="AJ164" s="142"/>
      <c r="AK164" s="142"/>
    </row>
    <row r="165" hidden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2"/>
      <c r="N165" s="2"/>
      <c r="R165" s="3"/>
      <c r="U165" s="4"/>
      <c r="V165" s="5"/>
      <c r="AC165" s="140"/>
      <c r="AD165" s="152"/>
      <c r="AE165" s="153"/>
      <c r="AF165" s="140"/>
      <c r="AG165" s="140"/>
      <c r="AH165" s="142"/>
      <c r="AI165" s="142"/>
      <c r="AJ165" s="142"/>
      <c r="AK165" s="142"/>
    </row>
    <row r="166" hidden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2"/>
      <c r="N166" s="2"/>
      <c r="R166" s="3"/>
      <c r="U166" s="4"/>
      <c r="V166" s="5"/>
      <c r="AC166" s="140"/>
      <c r="AD166" s="152"/>
      <c r="AE166" s="153"/>
      <c r="AF166" s="140"/>
      <c r="AG166" s="140"/>
      <c r="AH166" s="142"/>
      <c r="AI166" s="142"/>
      <c r="AJ166" s="142"/>
      <c r="AK166" s="142"/>
    </row>
    <row r="167" hidden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2"/>
      <c r="N167" s="2"/>
      <c r="R167" s="3"/>
      <c r="U167" s="4"/>
      <c r="V167" s="5"/>
      <c r="AC167" s="140"/>
      <c r="AD167" s="152"/>
      <c r="AE167" s="153"/>
      <c r="AF167" s="140"/>
      <c r="AG167" s="140"/>
      <c r="AH167" s="142"/>
      <c r="AI167" s="142"/>
      <c r="AJ167" s="142"/>
      <c r="AK167" s="142"/>
    </row>
    <row r="168" hidden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2"/>
      <c r="N168" s="2"/>
      <c r="R168" s="3"/>
      <c r="U168" s="4"/>
      <c r="V168" s="5"/>
      <c r="AC168" s="140"/>
      <c r="AD168" s="152"/>
      <c r="AE168" s="153"/>
      <c r="AF168" s="140"/>
      <c r="AG168" s="140"/>
      <c r="AH168" s="142"/>
      <c r="AI168" s="142"/>
      <c r="AJ168" s="142"/>
      <c r="AK168" s="142"/>
    </row>
    <row r="169" hidden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2"/>
      <c r="N169" s="2"/>
      <c r="R169" s="3"/>
      <c r="U169" s="4"/>
      <c r="V169" s="5"/>
      <c r="AC169" s="140"/>
      <c r="AD169" s="152"/>
      <c r="AE169" s="153"/>
      <c r="AF169" s="140"/>
      <c r="AG169" s="140"/>
      <c r="AH169" s="142"/>
      <c r="AI169" s="142"/>
      <c r="AJ169" s="142"/>
      <c r="AK169" s="142"/>
    </row>
    <row r="170" hidden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2"/>
      <c r="N170" s="2"/>
      <c r="R170" s="3"/>
      <c r="U170" s="4"/>
      <c r="V170" s="5"/>
      <c r="AC170" s="140"/>
      <c r="AD170" s="152"/>
      <c r="AE170" s="153"/>
      <c r="AF170" s="140"/>
      <c r="AG170" s="140"/>
      <c r="AH170" s="142"/>
      <c r="AI170" s="142"/>
      <c r="AJ170" s="142"/>
      <c r="AK170" s="142"/>
    </row>
    <row r="171" hidden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2"/>
      <c r="N171" s="2"/>
      <c r="R171" s="3"/>
      <c r="U171" s="4"/>
      <c r="V171" s="5"/>
      <c r="AC171" s="140"/>
      <c r="AD171" s="152"/>
      <c r="AE171" s="153"/>
      <c r="AF171" s="140"/>
      <c r="AG171" s="140"/>
      <c r="AH171" s="142"/>
      <c r="AI171" s="142"/>
      <c r="AJ171" s="142"/>
      <c r="AK171" s="142"/>
    </row>
    <row r="172" hidden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2"/>
      <c r="N172" s="2"/>
      <c r="R172" s="3"/>
      <c r="U172" s="4"/>
      <c r="V172" s="5"/>
      <c r="AC172" s="140"/>
      <c r="AD172" s="152"/>
      <c r="AE172" s="153"/>
      <c r="AF172" s="140"/>
      <c r="AG172" s="140"/>
      <c r="AH172" s="142"/>
      <c r="AI172" s="142"/>
      <c r="AJ172" s="142"/>
      <c r="AK172" s="142"/>
    </row>
    <row r="173" hidden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2"/>
      <c r="N173" s="2"/>
      <c r="R173" s="3"/>
      <c r="U173" s="4"/>
      <c r="V173" s="5"/>
      <c r="AC173" s="140"/>
      <c r="AD173" s="152"/>
      <c r="AE173" s="153"/>
      <c r="AF173" s="140"/>
      <c r="AG173" s="140"/>
      <c r="AH173" s="142"/>
      <c r="AI173" s="142"/>
      <c r="AJ173" s="142"/>
      <c r="AK173" s="142"/>
    </row>
    <row r="174" hidden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2"/>
      <c r="N174" s="2"/>
      <c r="R174" s="3"/>
      <c r="U174" s="4"/>
      <c r="V174" s="5"/>
      <c r="AC174" s="140"/>
      <c r="AD174" s="152"/>
      <c r="AE174" s="153"/>
      <c r="AF174" s="140"/>
      <c r="AG174" s="140"/>
      <c r="AH174" s="142"/>
      <c r="AI174" s="142"/>
      <c r="AJ174" s="142"/>
      <c r="AK174" s="142"/>
    </row>
    <row r="175" hidden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2"/>
      <c r="N175" s="2"/>
      <c r="R175" s="3"/>
      <c r="U175" s="4"/>
      <c r="V175" s="5"/>
      <c r="AC175" s="140"/>
      <c r="AD175" s="152"/>
      <c r="AE175" s="153"/>
      <c r="AF175" s="140"/>
      <c r="AG175" s="140"/>
      <c r="AH175" s="142"/>
      <c r="AI175" s="142"/>
      <c r="AJ175" s="142"/>
      <c r="AK175" s="142"/>
    </row>
    <row r="176" hidden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2"/>
      <c r="N176" s="2"/>
      <c r="R176" s="3"/>
      <c r="U176" s="4"/>
      <c r="V176" s="5"/>
      <c r="AC176" s="140"/>
      <c r="AD176" s="152"/>
      <c r="AE176" s="153"/>
      <c r="AF176" s="140"/>
      <c r="AG176" s="140"/>
      <c r="AH176" s="142"/>
      <c r="AI176" s="142"/>
      <c r="AJ176" s="142"/>
      <c r="AK176" s="142"/>
    </row>
    <row r="177" hidden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2"/>
      <c r="N177" s="2"/>
      <c r="R177" s="3"/>
      <c r="U177" s="4"/>
      <c r="V177" s="5"/>
      <c r="AC177" s="140"/>
      <c r="AD177" s="152"/>
      <c r="AE177" s="153"/>
      <c r="AF177" s="140"/>
      <c r="AG177" s="140"/>
      <c r="AH177" s="142"/>
      <c r="AI177" s="142"/>
      <c r="AJ177" s="142"/>
      <c r="AK177" s="142"/>
    </row>
    <row r="178" hidden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2"/>
      <c r="N178" s="2"/>
      <c r="R178" s="3"/>
      <c r="U178" s="4"/>
      <c r="V178" s="5"/>
      <c r="AC178" s="140"/>
      <c r="AD178" s="152"/>
      <c r="AE178" s="153"/>
      <c r="AF178" s="140"/>
      <c r="AG178" s="140"/>
      <c r="AH178" s="142"/>
      <c r="AI178" s="142"/>
      <c r="AJ178" s="142"/>
      <c r="AK178" s="142"/>
    </row>
    <row r="179" hidden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2"/>
      <c r="N179" s="2"/>
      <c r="R179" s="3"/>
      <c r="U179" s="4"/>
      <c r="V179" s="5"/>
      <c r="AC179" s="140"/>
      <c r="AD179" s="152"/>
      <c r="AE179" s="153"/>
      <c r="AF179" s="140"/>
      <c r="AG179" s="140"/>
      <c r="AH179" s="142"/>
      <c r="AI179" s="142"/>
      <c r="AJ179" s="142"/>
      <c r="AK179" s="142"/>
    </row>
    <row r="180" hidden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2"/>
      <c r="N180" s="2"/>
      <c r="R180" s="3"/>
      <c r="U180" s="4"/>
      <c r="V180" s="5"/>
      <c r="AC180" s="140"/>
      <c r="AD180" s="152"/>
      <c r="AE180" s="153"/>
      <c r="AF180" s="140"/>
      <c r="AG180" s="140"/>
      <c r="AH180" s="142"/>
      <c r="AI180" s="142"/>
      <c r="AJ180" s="142"/>
      <c r="AK180" s="142"/>
    </row>
    <row r="181" hidden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2"/>
      <c r="N181" s="2"/>
      <c r="R181" s="3"/>
      <c r="U181" s="4"/>
      <c r="V181" s="5"/>
      <c r="AC181" s="140"/>
      <c r="AD181" s="152"/>
      <c r="AE181" s="153"/>
      <c r="AF181" s="140"/>
      <c r="AG181" s="140"/>
      <c r="AH181" s="142"/>
      <c r="AI181" s="142"/>
      <c r="AJ181" s="142"/>
      <c r="AK181" s="142"/>
    </row>
    <row r="182" hidden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2"/>
      <c r="N182" s="2"/>
      <c r="R182" s="3"/>
      <c r="U182" s="4"/>
      <c r="V182" s="5"/>
      <c r="AC182" s="140"/>
      <c r="AD182" s="152"/>
      <c r="AE182" s="153"/>
      <c r="AF182" s="140"/>
      <c r="AG182" s="140"/>
      <c r="AH182" s="142"/>
      <c r="AI182" s="142"/>
      <c r="AJ182" s="142"/>
      <c r="AK182" s="142"/>
    </row>
    <row r="183" hidden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2"/>
      <c r="N183" s="2"/>
      <c r="R183" s="3"/>
      <c r="U183" s="4"/>
      <c r="V183" s="5"/>
      <c r="AC183" s="140"/>
      <c r="AD183" s="152"/>
      <c r="AE183" s="153"/>
      <c r="AF183" s="140"/>
      <c r="AG183" s="140"/>
      <c r="AH183" s="142"/>
      <c r="AI183" s="142"/>
      <c r="AJ183" s="142"/>
      <c r="AK183" s="142"/>
    </row>
    <row r="184" hidden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2"/>
      <c r="N184" s="2"/>
      <c r="R184" s="3"/>
      <c r="U184" s="4"/>
      <c r="V184" s="5"/>
      <c r="AC184" s="140"/>
      <c r="AD184" s="152"/>
      <c r="AE184" s="153"/>
      <c r="AF184" s="140"/>
      <c r="AG184" s="140"/>
      <c r="AH184" s="142"/>
      <c r="AI184" s="142"/>
      <c r="AJ184" s="142"/>
      <c r="AK184" s="142"/>
    </row>
    <row r="185" hidden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2"/>
      <c r="N185" s="2"/>
      <c r="R185" s="3"/>
      <c r="U185" s="4"/>
      <c r="V185" s="5"/>
      <c r="AC185" s="140"/>
      <c r="AD185" s="152"/>
      <c r="AE185" s="153"/>
      <c r="AF185" s="140"/>
      <c r="AG185" s="140"/>
      <c r="AH185" s="142"/>
      <c r="AI185" s="142"/>
      <c r="AJ185" s="142"/>
      <c r="AK185" s="142"/>
    </row>
    <row r="186" hidden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2"/>
      <c r="N186" s="2"/>
      <c r="R186" s="3"/>
      <c r="U186" s="4"/>
      <c r="V186" s="5"/>
      <c r="AC186" s="140"/>
      <c r="AD186" s="152"/>
      <c r="AE186" s="153"/>
      <c r="AF186" s="140"/>
      <c r="AG186" s="140"/>
      <c r="AH186" s="142"/>
      <c r="AI186" s="142"/>
      <c r="AJ186" s="142"/>
      <c r="AK186" s="142"/>
    </row>
    <row r="187" hidden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2"/>
      <c r="N187" s="2"/>
      <c r="R187" s="3"/>
      <c r="U187" s="4"/>
      <c r="V187" s="5"/>
      <c r="AC187" s="140"/>
      <c r="AD187" s="152"/>
      <c r="AE187" s="153"/>
      <c r="AF187" s="140"/>
      <c r="AG187" s="140"/>
      <c r="AH187" s="142"/>
      <c r="AI187" s="142"/>
      <c r="AJ187" s="142"/>
      <c r="AK187" s="142"/>
    </row>
    <row r="188" hidden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2"/>
      <c r="N188" s="2"/>
      <c r="R188" s="3"/>
      <c r="U188" s="4"/>
      <c r="V188" s="5"/>
      <c r="AC188" s="140"/>
      <c r="AD188" s="152"/>
      <c r="AE188" s="153"/>
      <c r="AF188" s="140"/>
      <c r="AG188" s="140"/>
      <c r="AH188" s="142"/>
      <c r="AI188" s="142"/>
      <c r="AJ188" s="142"/>
      <c r="AK188" s="142"/>
    </row>
    <row r="189" hidden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2"/>
      <c r="N189" s="2"/>
      <c r="R189" s="3"/>
      <c r="U189" s="4"/>
      <c r="V189" s="5"/>
      <c r="AC189" s="140"/>
      <c r="AD189" s="152"/>
      <c r="AE189" s="153"/>
      <c r="AF189" s="140"/>
      <c r="AG189" s="140"/>
      <c r="AH189" s="142"/>
      <c r="AI189" s="142"/>
      <c r="AJ189" s="142"/>
      <c r="AK189" s="142"/>
    </row>
    <row r="190" hidden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2"/>
      <c r="N190" s="2"/>
      <c r="R190" s="3"/>
      <c r="U190" s="4"/>
      <c r="V190" s="5"/>
      <c r="AC190" s="140"/>
      <c r="AD190" s="152"/>
      <c r="AE190" s="153"/>
      <c r="AF190" s="140"/>
      <c r="AG190" s="140"/>
      <c r="AH190" s="142"/>
      <c r="AI190" s="142"/>
      <c r="AJ190" s="142"/>
      <c r="AK190" s="142"/>
    </row>
    <row r="191" hidden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2"/>
      <c r="N191" s="2"/>
      <c r="R191" s="3"/>
      <c r="U191" s="4"/>
      <c r="V191" s="5"/>
      <c r="AC191" s="140"/>
      <c r="AD191" s="152"/>
      <c r="AE191" s="153"/>
      <c r="AF191" s="140"/>
      <c r="AG191" s="140"/>
      <c r="AH191" s="142"/>
      <c r="AI191" s="142"/>
      <c r="AJ191" s="142"/>
      <c r="AK191" s="142"/>
    </row>
    <row r="192" hidden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2"/>
      <c r="N192" s="2"/>
      <c r="R192" s="3"/>
      <c r="U192" s="4"/>
      <c r="V192" s="5"/>
      <c r="AC192" s="140"/>
      <c r="AD192" s="152"/>
      <c r="AE192" s="153"/>
      <c r="AF192" s="140"/>
      <c r="AG192" s="140"/>
      <c r="AH192" s="142"/>
      <c r="AI192" s="142"/>
      <c r="AJ192" s="142"/>
      <c r="AK192" s="142"/>
    </row>
    <row r="193" hidden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2"/>
      <c r="N193" s="2"/>
      <c r="R193" s="3"/>
      <c r="U193" s="4"/>
      <c r="V193" s="5"/>
      <c r="AC193" s="140"/>
      <c r="AD193" s="152"/>
      <c r="AE193" s="153"/>
      <c r="AF193" s="140"/>
      <c r="AG193" s="140"/>
      <c r="AH193" s="142"/>
      <c r="AI193" s="142"/>
      <c r="AJ193" s="142"/>
      <c r="AK193" s="142"/>
    </row>
    <row r="194" hidden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2"/>
      <c r="N194" s="2"/>
      <c r="R194" s="3"/>
      <c r="U194" s="4"/>
      <c r="V194" s="5"/>
      <c r="AC194" s="140"/>
      <c r="AD194" s="152"/>
      <c r="AE194" s="153"/>
      <c r="AF194" s="140"/>
      <c r="AG194" s="140"/>
      <c r="AH194" s="142"/>
      <c r="AI194" s="142"/>
      <c r="AJ194" s="142"/>
      <c r="AK194" s="142"/>
    </row>
    <row r="195" hidden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2"/>
      <c r="N195" s="2"/>
      <c r="R195" s="3"/>
      <c r="U195" s="4"/>
      <c r="V195" s="5"/>
      <c r="AC195" s="140"/>
      <c r="AD195" s="152"/>
      <c r="AE195" s="153"/>
      <c r="AF195" s="140"/>
      <c r="AG195" s="140"/>
      <c r="AH195" s="142"/>
      <c r="AI195" s="142"/>
      <c r="AJ195" s="142"/>
      <c r="AK195" s="142"/>
    </row>
    <row r="196" hidden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2"/>
      <c r="N196" s="2"/>
      <c r="R196" s="3"/>
      <c r="U196" s="4"/>
      <c r="V196" s="5"/>
      <c r="AC196" s="140"/>
      <c r="AD196" s="152"/>
      <c r="AE196" s="153"/>
      <c r="AF196" s="140"/>
      <c r="AG196" s="140"/>
      <c r="AH196" s="142"/>
      <c r="AI196" s="142"/>
      <c r="AJ196" s="142"/>
      <c r="AK196" s="142"/>
    </row>
    <row r="197" hidden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2"/>
      <c r="N197" s="2"/>
      <c r="R197" s="3"/>
      <c r="U197" s="4"/>
      <c r="V197" s="5"/>
      <c r="AC197" s="140"/>
      <c r="AD197" s="152"/>
      <c r="AE197" s="153"/>
      <c r="AF197" s="140"/>
      <c r="AG197" s="140"/>
      <c r="AH197" s="142"/>
      <c r="AI197" s="142"/>
      <c r="AJ197" s="142"/>
      <c r="AK197" s="142"/>
    </row>
    <row r="198" hidden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2"/>
      <c r="N198" s="2"/>
      <c r="R198" s="3"/>
      <c r="U198" s="4"/>
      <c r="V198" s="5"/>
      <c r="AC198" s="140"/>
      <c r="AD198" s="152"/>
      <c r="AE198" s="153"/>
      <c r="AF198" s="140"/>
      <c r="AG198" s="140"/>
      <c r="AH198" s="142"/>
      <c r="AI198" s="142"/>
      <c r="AJ198" s="142"/>
      <c r="AK198" s="142"/>
    </row>
    <row r="199" hidden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2"/>
      <c r="N199" s="2"/>
      <c r="R199" s="3"/>
      <c r="U199" s="4"/>
      <c r="V199" s="5"/>
      <c r="AC199" s="140"/>
      <c r="AD199" s="152"/>
      <c r="AE199" s="153"/>
      <c r="AF199" s="140"/>
      <c r="AG199" s="140"/>
      <c r="AH199" s="142"/>
      <c r="AI199" s="142"/>
      <c r="AJ199" s="142"/>
      <c r="AK199" s="142"/>
    </row>
    <row r="200" hidden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2"/>
      <c r="N200" s="2"/>
      <c r="R200" s="3"/>
      <c r="U200" s="4"/>
      <c r="V200" s="5"/>
      <c r="AC200" s="140"/>
      <c r="AD200" s="152"/>
      <c r="AE200" s="153"/>
      <c r="AF200" s="140"/>
      <c r="AG200" s="140"/>
      <c r="AH200" s="142"/>
      <c r="AI200" s="142"/>
      <c r="AJ200" s="142"/>
      <c r="AK200" s="142"/>
    </row>
    <row r="201" hidden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2"/>
      <c r="N201" s="2"/>
      <c r="R201" s="3"/>
      <c r="U201" s="4"/>
      <c r="V201" s="5"/>
      <c r="AC201" s="140"/>
      <c r="AD201" s="152"/>
      <c r="AE201" s="153"/>
      <c r="AF201" s="140"/>
      <c r="AG201" s="140"/>
      <c r="AH201" s="142"/>
      <c r="AI201" s="142"/>
      <c r="AJ201" s="142"/>
      <c r="AK201" s="142"/>
    </row>
    <row r="202" hidden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2"/>
      <c r="N202" s="2"/>
      <c r="R202" s="3"/>
      <c r="U202" s="4"/>
      <c r="V202" s="5"/>
      <c r="AC202" s="140"/>
      <c r="AD202" s="152"/>
      <c r="AE202" s="153"/>
      <c r="AF202" s="140"/>
      <c r="AG202" s="140"/>
      <c r="AH202" s="142"/>
      <c r="AI202" s="142"/>
      <c r="AJ202" s="142"/>
      <c r="AK202" s="142"/>
    </row>
    <row r="203" hidden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2"/>
      <c r="N203" s="2"/>
      <c r="R203" s="3"/>
      <c r="U203" s="4"/>
      <c r="V203" s="5"/>
      <c r="AC203" s="140"/>
      <c r="AD203" s="152"/>
      <c r="AE203" s="153"/>
      <c r="AF203" s="140"/>
      <c r="AG203" s="140"/>
      <c r="AH203" s="142"/>
      <c r="AI203" s="142"/>
      <c r="AJ203" s="142"/>
      <c r="AK203" s="142"/>
    </row>
    <row r="204" hidden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2"/>
      <c r="N204" s="2"/>
      <c r="R204" s="3"/>
      <c r="U204" s="4"/>
      <c r="V204" s="5"/>
      <c r="AC204" s="140"/>
      <c r="AD204" s="152"/>
      <c r="AE204" s="153"/>
      <c r="AF204" s="140"/>
      <c r="AG204" s="140"/>
      <c r="AH204" s="142"/>
      <c r="AI204" s="142"/>
      <c r="AJ204" s="142"/>
      <c r="AK204" s="142"/>
    </row>
    <row r="205" hidden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2"/>
      <c r="N205" s="2"/>
      <c r="R205" s="3"/>
      <c r="U205" s="4"/>
      <c r="V205" s="5"/>
      <c r="AC205" s="140"/>
      <c r="AD205" s="152"/>
      <c r="AE205" s="153"/>
      <c r="AF205" s="140"/>
      <c r="AG205" s="140"/>
      <c r="AH205" s="142"/>
      <c r="AI205" s="142"/>
      <c r="AJ205" s="142"/>
      <c r="AK205" s="142"/>
    </row>
    <row r="206" hidden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2"/>
      <c r="N206" s="2"/>
      <c r="R206" s="3"/>
      <c r="U206" s="4"/>
      <c r="V206" s="5"/>
      <c r="AC206" s="140"/>
      <c r="AD206" s="152"/>
      <c r="AE206" s="153"/>
      <c r="AF206" s="140"/>
      <c r="AG206" s="140"/>
      <c r="AH206" s="142"/>
      <c r="AI206" s="142"/>
      <c r="AJ206" s="142"/>
      <c r="AK206" s="142"/>
    </row>
    <row r="207" hidden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2"/>
      <c r="N207" s="2"/>
      <c r="R207" s="3"/>
      <c r="U207" s="4"/>
      <c r="V207" s="5"/>
      <c r="AC207" s="140"/>
      <c r="AD207" s="152"/>
      <c r="AE207" s="153"/>
      <c r="AF207" s="140"/>
      <c r="AG207" s="140"/>
      <c r="AH207" s="142"/>
      <c r="AI207" s="142"/>
      <c r="AJ207" s="142"/>
      <c r="AK207" s="142"/>
    </row>
    <row r="208" hidden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2"/>
      <c r="N208" s="2"/>
      <c r="R208" s="3"/>
      <c r="U208" s="4"/>
      <c r="V208" s="5"/>
      <c r="AC208" s="140"/>
      <c r="AD208" s="152"/>
      <c r="AE208" s="153"/>
      <c r="AF208" s="140"/>
      <c r="AG208" s="140"/>
      <c r="AH208" s="142"/>
      <c r="AI208" s="142"/>
      <c r="AJ208" s="142"/>
      <c r="AK208" s="142"/>
    </row>
    <row r="209" hidden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2"/>
      <c r="N209" s="2"/>
      <c r="R209" s="3"/>
      <c r="U209" s="4"/>
      <c r="V209" s="5"/>
      <c r="AC209" s="140"/>
      <c r="AD209" s="152"/>
      <c r="AE209" s="153"/>
      <c r="AF209" s="140"/>
      <c r="AG209" s="140"/>
      <c r="AH209" s="142"/>
      <c r="AI209" s="142"/>
      <c r="AJ209" s="142"/>
      <c r="AK209" s="142"/>
    </row>
    <row r="210" hidden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2"/>
      <c r="N210" s="2"/>
      <c r="R210" s="3"/>
      <c r="U210" s="4"/>
      <c r="V210" s="5"/>
      <c r="AC210" s="140"/>
      <c r="AD210" s="152"/>
      <c r="AE210" s="153"/>
      <c r="AF210" s="140"/>
      <c r="AG210" s="140"/>
      <c r="AH210" s="142"/>
      <c r="AI210" s="142"/>
      <c r="AJ210" s="142"/>
      <c r="AK210" s="142"/>
    </row>
    <row r="211" hidden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2"/>
      <c r="N211" s="2"/>
      <c r="R211" s="3"/>
      <c r="U211" s="4"/>
      <c r="V211" s="5"/>
      <c r="AC211" s="140"/>
      <c r="AD211" s="152"/>
      <c r="AE211" s="153"/>
      <c r="AF211" s="140"/>
      <c r="AG211" s="140"/>
      <c r="AH211" s="142"/>
      <c r="AI211" s="142"/>
      <c r="AJ211" s="142"/>
      <c r="AK211" s="142"/>
    </row>
    <row r="212" hidden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2"/>
      <c r="N212" s="2"/>
      <c r="R212" s="3"/>
      <c r="U212" s="4"/>
      <c r="V212" s="5"/>
      <c r="AC212" s="140"/>
      <c r="AD212" s="152"/>
      <c r="AE212" s="153"/>
      <c r="AF212" s="140"/>
      <c r="AG212" s="140"/>
      <c r="AH212" s="142"/>
      <c r="AI212" s="142"/>
      <c r="AJ212" s="142"/>
      <c r="AK212" s="142"/>
    </row>
    <row r="213" hidden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2"/>
      <c r="N213" s="2"/>
      <c r="R213" s="3"/>
      <c r="U213" s="4"/>
      <c r="V213" s="5"/>
      <c r="AC213" s="140"/>
      <c r="AD213" s="152"/>
      <c r="AE213" s="153"/>
      <c r="AF213" s="140"/>
      <c r="AG213" s="140"/>
      <c r="AH213" s="142"/>
      <c r="AI213" s="142"/>
      <c r="AJ213" s="142"/>
      <c r="AK213" s="142"/>
    </row>
    <row r="214" hidden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2"/>
      <c r="N214" s="2"/>
      <c r="R214" s="3"/>
      <c r="U214" s="4"/>
      <c r="V214" s="5"/>
      <c r="AC214" s="140"/>
      <c r="AD214" s="152"/>
      <c r="AE214" s="153"/>
      <c r="AF214" s="140"/>
      <c r="AG214" s="140"/>
      <c r="AH214" s="142"/>
      <c r="AI214" s="142"/>
      <c r="AJ214" s="142"/>
      <c r="AK214" s="142"/>
    </row>
    <row r="215" hidden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2"/>
      <c r="N215" s="2"/>
      <c r="R215" s="3"/>
      <c r="U215" s="4"/>
      <c r="V215" s="5"/>
      <c r="AC215" s="140"/>
      <c r="AD215" s="152"/>
      <c r="AE215" s="153"/>
      <c r="AF215" s="140"/>
      <c r="AG215" s="140"/>
      <c r="AH215" s="142"/>
      <c r="AI215" s="142"/>
      <c r="AJ215" s="142"/>
      <c r="AK215" s="142"/>
    </row>
    <row r="216" hidden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2"/>
      <c r="N216" s="2"/>
      <c r="R216" s="3"/>
      <c r="U216" s="4"/>
      <c r="V216" s="5"/>
      <c r="AC216" s="140"/>
      <c r="AD216" s="152"/>
      <c r="AE216" s="153"/>
      <c r="AF216" s="140"/>
      <c r="AG216" s="140"/>
      <c r="AH216" s="142"/>
      <c r="AI216" s="142"/>
      <c r="AJ216" s="142"/>
      <c r="AK216" s="142"/>
    </row>
    <row r="217" hidden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2"/>
      <c r="N217" s="2"/>
      <c r="R217" s="3"/>
      <c r="U217" s="4"/>
      <c r="V217" s="5"/>
      <c r="AC217" s="140"/>
      <c r="AD217" s="152"/>
      <c r="AE217" s="153"/>
      <c r="AF217" s="140"/>
      <c r="AG217" s="140"/>
      <c r="AH217" s="142"/>
      <c r="AI217" s="142"/>
      <c r="AJ217" s="142"/>
      <c r="AK217" s="142"/>
    </row>
    <row r="218" hidden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2"/>
      <c r="N218" s="2"/>
      <c r="R218" s="3"/>
      <c r="U218" s="4"/>
      <c r="V218" s="5"/>
      <c r="AC218" s="140"/>
      <c r="AD218" s="152"/>
      <c r="AE218" s="153"/>
      <c r="AF218" s="140"/>
      <c r="AG218" s="140"/>
      <c r="AH218" s="142"/>
      <c r="AI218" s="142"/>
      <c r="AJ218" s="142"/>
      <c r="AK218" s="142"/>
    </row>
    <row r="219" hidden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2"/>
      <c r="N219" s="2"/>
      <c r="R219" s="3"/>
      <c r="U219" s="4"/>
      <c r="V219" s="5"/>
      <c r="AC219" s="140"/>
      <c r="AD219" s="152"/>
      <c r="AE219" s="153"/>
      <c r="AF219" s="140"/>
      <c r="AG219" s="140"/>
      <c r="AH219" s="142"/>
      <c r="AI219" s="142"/>
      <c r="AJ219" s="142"/>
      <c r="AK219" s="142"/>
    </row>
    <row r="220" hidden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2"/>
      <c r="N220" s="2"/>
      <c r="R220" s="3"/>
      <c r="U220" s="4"/>
      <c r="V220" s="5"/>
      <c r="AC220" s="140"/>
      <c r="AD220" s="152"/>
      <c r="AE220" s="153"/>
      <c r="AF220" s="140"/>
      <c r="AG220" s="140"/>
      <c r="AH220" s="142"/>
      <c r="AI220" s="142"/>
      <c r="AJ220" s="142"/>
      <c r="AK220" s="142"/>
    </row>
    <row r="221" hidden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2"/>
      <c r="N221" s="2"/>
      <c r="R221" s="3"/>
      <c r="U221" s="4"/>
      <c r="V221" s="5"/>
      <c r="AC221" s="140"/>
      <c r="AD221" s="152"/>
      <c r="AE221" s="153"/>
      <c r="AF221" s="140"/>
      <c r="AG221" s="140"/>
      <c r="AH221" s="142"/>
      <c r="AI221" s="142"/>
      <c r="AJ221" s="142"/>
      <c r="AK221" s="142"/>
    </row>
    <row r="222" hidden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2"/>
      <c r="N222" s="2"/>
      <c r="R222" s="3"/>
      <c r="U222" s="4"/>
      <c r="V222" s="5"/>
      <c r="AC222" s="140"/>
      <c r="AD222" s="152"/>
      <c r="AE222" s="153"/>
      <c r="AF222" s="140"/>
      <c r="AG222" s="140"/>
      <c r="AH222" s="142"/>
      <c r="AI222" s="142"/>
      <c r="AJ222" s="142"/>
      <c r="AK222" s="142"/>
    </row>
    <row r="223" hidden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2"/>
      <c r="N223" s="2"/>
      <c r="R223" s="3"/>
      <c r="U223" s="4"/>
      <c r="V223" s="5"/>
      <c r="AC223" s="140"/>
      <c r="AD223" s="152"/>
      <c r="AE223" s="153"/>
      <c r="AF223" s="140"/>
      <c r="AG223" s="140"/>
      <c r="AH223" s="142"/>
      <c r="AI223" s="142"/>
      <c r="AJ223" s="142"/>
      <c r="AK223" s="142"/>
    </row>
    <row r="224" hidden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2"/>
      <c r="N224" s="2"/>
      <c r="R224" s="3"/>
      <c r="U224" s="4"/>
      <c r="V224" s="5"/>
      <c r="AC224" s="140"/>
      <c r="AD224" s="152"/>
      <c r="AE224" s="153"/>
      <c r="AF224" s="140"/>
      <c r="AG224" s="140"/>
      <c r="AH224" s="142"/>
      <c r="AI224" s="142"/>
      <c r="AJ224" s="142"/>
      <c r="AK224" s="142"/>
    </row>
    <row r="225" hidden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2"/>
      <c r="N225" s="2"/>
      <c r="R225" s="3"/>
      <c r="U225" s="4"/>
      <c r="V225" s="5"/>
      <c r="AC225" s="140"/>
      <c r="AD225" s="152"/>
      <c r="AE225" s="153"/>
      <c r="AF225" s="140"/>
      <c r="AG225" s="140"/>
      <c r="AH225" s="142"/>
      <c r="AI225" s="142"/>
      <c r="AJ225" s="142"/>
      <c r="AK225" s="142"/>
    </row>
    <row r="226" hidden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2"/>
      <c r="N226" s="2"/>
      <c r="R226" s="3"/>
      <c r="U226" s="4"/>
      <c r="V226" s="5"/>
      <c r="AC226" s="140"/>
      <c r="AD226" s="152"/>
      <c r="AE226" s="153"/>
      <c r="AF226" s="140"/>
      <c r="AG226" s="140"/>
      <c r="AH226" s="142"/>
      <c r="AI226" s="142"/>
      <c r="AJ226" s="142"/>
      <c r="AK226" s="142"/>
    </row>
    <row r="227" hidden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2"/>
      <c r="N227" s="2"/>
      <c r="R227" s="3"/>
      <c r="U227" s="4"/>
      <c r="V227" s="5"/>
      <c r="AC227" s="140"/>
      <c r="AD227" s="152"/>
      <c r="AE227" s="153"/>
      <c r="AF227" s="140"/>
      <c r="AG227" s="140"/>
      <c r="AH227" s="142"/>
      <c r="AI227" s="142"/>
      <c r="AJ227" s="142"/>
      <c r="AK227" s="142"/>
    </row>
    <row r="228" hidden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2"/>
      <c r="N228" s="2"/>
      <c r="R228" s="3"/>
      <c r="U228" s="4"/>
      <c r="V228" s="5"/>
      <c r="AC228" s="140"/>
      <c r="AD228" s="152"/>
      <c r="AE228" s="153"/>
      <c r="AF228" s="140"/>
      <c r="AG228" s="140"/>
      <c r="AH228" s="142"/>
      <c r="AI228" s="142"/>
      <c r="AJ228" s="142"/>
      <c r="AK228" s="142"/>
    </row>
    <row r="229" hidden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2"/>
      <c r="N229" s="2"/>
      <c r="R229" s="3"/>
      <c r="U229" s="4"/>
      <c r="V229" s="5"/>
      <c r="AC229" s="140"/>
      <c r="AD229" s="152"/>
      <c r="AE229" s="153"/>
      <c r="AF229" s="140"/>
      <c r="AG229" s="140"/>
      <c r="AH229" s="142"/>
      <c r="AI229" s="142"/>
      <c r="AJ229" s="142"/>
      <c r="AK229" s="142"/>
    </row>
    <row r="230" hidden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2"/>
      <c r="N230" s="2"/>
      <c r="R230" s="3"/>
      <c r="U230" s="4"/>
      <c r="V230" s="5"/>
      <c r="AC230" s="140"/>
      <c r="AD230" s="152"/>
      <c r="AE230" s="153"/>
      <c r="AF230" s="140"/>
      <c r="AG230" s="140"/>
      <c r="AH230" s="142"/>
      <c r="AI230" s="142"/>
      <c r="AJ230" s="142"/>
      <c r="AK230" s="142"/>
    </row>
    <row r="231" hidden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2"/>
      <c r="N231" s="2"/>
      <c r="R231" s="3"/>
      <c r="U231" s="4"/>
      <c r="V231" s="5"/>
      <c r="AC231" s="140"/>
      <c r="AD231" s="152"/>
      <c r="AE231" s="153"/>
      <c r="AF231" s="140"/>
      <c r="AG231" s="140"/>
      <c r="AH231" s="142"/>
      <c r="AI231" s="142"/>
      <c r="AJ231" s="142"/>
      <c r="AK231" s="142"/>
    </row>
    <row r="232" hidden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2"/>
      <c r="N232" s="2"/>
      <c r="R232" s="3"/>
      <c r="U232" s="4"/>
      <c r="V232" s="5"/>
      <c r="AC232" s="140"/>
      <c r="AD232" s="152"/>
      <c r="AE232" s="153"/>
      <c r="AF232" s="140"/>
      <c r="AG232" s="140"/>
      <c r="AH232" s="142"/>
      <c r="AI232" s="142"/>
      <c r="AJ232" s="142"/>
      <c r="AK232" s="142"/>
    </row>
    <row r="233" hidden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2"/>
      <c r="N233" s="2"/>
      <c r="R233" s="3"/>
      <c r="U233" s="4"/>
      <c r="V233" s="5"/>
      <c r="AC233" s="140"/>
      <c r="AD233" s="152"/>
      <c r="AE233" s="153"/>
      <c r="AF233" s="140"/>
      <c r="AG233" s="140"/>
      <c r="AH233" s="142"/>
      <c r="AI233" s="142"/>
      <c r="AJ233" s="142"/>
      <c r="AK233" s="142"/>
    </row>
    <row r="234" hidden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2"/>
      <c r="N234" s="2"/>
      <c r="R234" s="3"/>
      <c r="U234" s="4"/>
      <c r="V234" s="5"/>
      <c r="AC234" s="140"/>
      <c r="AD234" s="152"/>
      <c r="AE234" s="153"/>
      <c r="AF234" s="140"/>
      <c r="AG234" s="140"/>
      <c r="AH234" s="142"/>
      <c r="AI234" s="142"/>
      <c r="AJ234" s="142"/>
      <c r="AK234" s="142"/>
    </row>
    <row r="235" hidden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2"/>
      <c r="N235" s="2"/>
      <c r="R235" s="3"/>
      <c r="U235" s="4"/>
      <c r="V235" s="5"/>
      <c r="AC235" s="140"/>
      <c r="AD235" s="152"/>
      <c r="AE235" s="153"/>
      <c r="AF235" s="140"/>
      <c r="AG235" s="140"/>
      <c r="AH235" s="142"/>
      <c r="AI235" s="142"/>
      <c r="AJ235" s="142"/>
      <c r="AK235" s="142"/>
    </row>
    <row r="236" hidden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2"/>
      <c r="N236" s="2"/>
      <c r="R236" s="3"/>
      <c r="U236" s="4"/>
      <c r="V236" s="5"/>
      <c r="AC236" s="140"/>
      <c r="AD236" s="152"/>
      <c r="AE236" s="153"/>
      <c r="AF236" s="140"/>
      <c r="AG236" s="140"/>
      <c r="AH236" s="142"/>
      <c r="AI236" s="142"/>
      <c r="AJ236" s="142"/>
      <c r="AK236" s="142"/>
    </row>
    <row r="237" hidden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2"/>
      <c r="N237" s="2"/>
      <c r="R237" s="3"/>
      <c r="U237" s="4"/>
      <c r="V237" s="5"/>
      <c r="AC237" s="140"/>
      <c r="AD237" s="152"/>
      <c r="AE237" s="153"/>
      <c r="AF237" s="140"/>
      <c r="AG237" s="140"/>
      <c r="AH237" s="142"/>
      <c r="AI237" s="142"/>
      <c r="AJ237" s="142"/>
      <c r="AK237" s="142"/>
    </row>
    <row r="238" hidden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2"/>
      <c r="N238" s="2"/>
      <c r="R238" s="3"/>
      <c r="U238" s="4"/>
      <c r="V238" s="5"/>
      <c r="AC238" s="140"/>
      <c r="AD238" s="152"/>
      <c r="AE238" s="153"/>
      <c r="AF238" s="140"/>
      <c r="AG238" s="140"/>
      <c r="AH238" s="142"/>
      <c r="AI238" s="142"/>
      <c r="AJ238" s="142"/>
      <c r="AK238" s="142"/>
    </row>
    <row r="239" hidden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2"/>
      <c r="N239" s="2"/>
      <c r="R239" s="3"/>
      <c r="U239" s="4"/>
      <c r="V239" s="5"/>
      <c r="AC239" s="140"/>
      <c r="AD239" s="152"/>
      <c r="AE239" s="153"/>
      <c r="AF239" s="140"/>
      <c r="AG239" s="140"/>
      <c r="AH239" s="142"/>
      <c r="AI239" s="142"/>
      <c r="AJ239" s="142"/>
      <c r="AK239" s="142"/>
    </row>
    <row r="240" hidden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2"/>
      <c r="N240" s="2"/>
      <c r="R240" s="3"/>
      <c r="U240" s="4"/>
      <c r="V240" s="5"/>
      <c r="AC240" s="140"/>
      <c r="AD240" s="152"/>
      <c r="AE240" s="153"/>
      <c r="AF240" s="140"/>
      <c r="AG240" s="140"/>
      <c r="AH240" s="142"/>
      <c r="AI240" s="142"/>
      <c r="AJ240" s="142"/>
      <c r="AK240" s="142"/>
    </row>
    <row r="241" hidden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2"/>
      <c r="N241" s="2"/>
      <c r="R241" s="3"/>
      <c r="U241" s="4"/>
      <c r="V241" s="5"/>
      <c r="AC241" s="140"/>
      <c r="AD241" s="152"/>
      <c r="AE241" s="153"/>
      <c r="AF241" s="140"/>
      <c r="AG241" s="140"/>
      <c r="AH241" s="142"/>
      <c r="AI241" s="142"/>
      <c r="AJ241" s="142"/>
      <c r="AK241" s="142"/>
    </row>
    <row r="242" hidden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2"/>
      <c r="N242" s="2"/>
      <c r="R242" s="3"/>
      <c r="U242" s="4"/>
      <c r="V242" s="5"/>
      <c r="AC242" s="140"/>
      <c r="AD242" s="152"/>
      <c r="AE242" s="153"/>
      <c r="AF242" s="140"/>
      <c r="AG242" s="140"/>
      <c r="AH242" s="142"/>
      <c r="AI242" s="142"/>
      <c r="AJ242" s="142"/>
      <c r="AK242" s="142"/>
    </row>
    <row r="243" hidden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2"/>
      <c r="N243" s="2"/>
      <c r="R243" s="3"/>
      <c r="U243" s="4"/>
      <c r="V243" s="5"/>
      <c r="AC243" s="140"/>
      <c r="AD243" s="152"/>
      <c r="AE243" s="153"/>
      <c r="AF243" s="140"/>
      <c r="AG243" s="140"/>
      <c r="AH243" s="142"/>
      <c r="AI243" s="142"/>
      <c r="AJ243" s="142"/>
      <c r="AK243" s="142"/>
    </row>
    <row r="244" hidden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2"/>
      <c r="N244" s="2"/>
      <c r="R244" s="3"/>
      <c r="U244" s="4"/>
      <c r="V244" s="5"/>
      <c r="AC244" s="140"/>
      <c r="AD244" s="152"/>
      <c r="AE244" s="153"/>
      <c r="AF244" s="140"/>
      <c r="AG244" s="140"/>
      <c r="AH244" s="142"/>
      <c r="AI244" s="142"/>
      <c r="AJ244" s="142"/>
      <c r="AK244" s="142"/>
    </row>
    <row r="245" hidden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2"/>
      <c r="N245" s="2"/>
      <c r="R245" s="3"/>
      <c r="U245" s="4"/>
      <c r="V245" s="5"/>
      <c r="AC245" s="140"/>
      <c r="AD245" s="152"/>
      <c r="AE245" s="153"/>
      <c r="AF245" s="140"/>
      <c r="AG245" s="140"/>
      <c r="AH245" s="142"/>
      <c r="AI245" s="142"/>
      <c r="AJ245" s="142"/>
      <c r="AK245" s="142"/>
    </row>
    <row r="246" hidden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2"/>
      <c r="N246" s="2"/>
      <c r="R246" s="3"/>
      <c r="U246" s="4"/>
      <c r="V246" s="5"/>
      <c r="AC246" s="140"/>
      <c r="AD246" s="152"/>
      <c r="AE246" s="153"/>
      <c r="AF246" s="140"/>
      <c r="AG246" s="140"/>
      <c r="AH246" s="142"/>
      <c r="AI246" s="142"/>
      <c r="AJ246" s="142"/>
      <c r="AK246" s="142"/>
    </row>
    <row r="247" hidden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2"/>
      <c r="N247" s="2"/>
      <c r="R247" s="3"/>
      <c r="U247" s="4"/>
      <c r="V247" s="5"/>
      <c r="AC247" s="140"/>
      <c r="AD247" s="152"/>
      <c r="AE247" s="153"/>
      <c r="AF247" s="140"/>
      <c r="AG247" s="140"/>
      <c r="AH247" s="142"/>
      <c r="AI247" s="142"/>
      <c r="AJ247" s="142"/>
      <c r="AK247" s="142"/>
    </row>
    <row r="248" hidden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2"/>
      <c r="N248" s="2"/>
      <c r="R248" s="3"/>
      <c r="U248" s="4"/>
      <c r="V248" s="5"/>
      <c r="AC248" s="140"/>
      <c r="AD248" s="152"/>
      <c r="AE248" s="153"/>
      <c r="AF248" s="140"/>
      <c r="AG248" s="140"/>
      <c r="AH248" s="142"/>
      <c r="AI248" s="142"/>
      <c r="AJ248" s="142"/>
      <c r="AK248" s="142"/>
    </row>
    <row r="249" hidden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2"/>
      <c r="N249" s="2"/>
      <c r="R249" s="3"/>
      <c r="U249" s="4"/>
      <c r="V249" s="5"/>
      <c r="AC249" s="140"/>
      <c r="AD249" s="152"/>
      <c r="AE249" s="153"/>
      <c r="AF249" s="140"/>
      <c r="AG249" s="140"/>
      <c r="AH249" s="142"/>
      <c r="AI249" s="142"/>
      <c r="AJ249" s="142"/>
      <c r="AK249" s="142"/>
    </row>
    <row r="250" hidden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2"/>
      <c r="N250" s="2"/>
      <c r="R250" s="3"/>
      <c r="U250" s="4"/>
      <c r="V250" s="5"/>
      <c r="AC250" s="140"/>
      <c r="AD250" s="152"/>
      <c r="AE250" s="153"/>
      <c r="AF250" s="140"/>
      <c r="AG250" s="140"/>
      <c r="AH250" s="142"/>
      <c r="AI250" s="142"/>
      <c r="AJ250" s="142"/>
      <c r="AK250" s="142"/>
    </row>
    <row r="251" hidden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2"/>
      <c r="N251" s="2"/>
      <c r="R251" s="3"/>
      <c r="U251" s="4"/>
      <c r="V251" s="5"/>
      <c r="AC251" s="140"/>
      <c r="AD251" s="152"/>
      <c r="AE251" s="153"/>
      <c r="AF251" s="140"/>
      <c r="AG251" s="140"/>
      <c r="AH251" s="142"/>
      <c r="AI251" s="142"/>
      <c r="AJ251" s="142"/>
      <c r="AK251" s="142"/>
    </row>
    <row r="252" hidden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2"/>
      <c r="N252" s="2"/>
      <c r="R252" s="3"/>
      <c r="U252" s="4"/>
      <c r="V252" s="5"/>
      <c r="AC252" s="140"/>
      <c r="AD252" s="152"/>
      <c r="AE252" s="153"/>
      <c r="AF252" s="140"/>
      <c r="AG252" s="140"/>
      <c r="AH252" s="142"/>
      <c r="AI252" s="142"/>
      <c r="AJ252" s="142"/>
      <c r="AK252" s="142"/>
    </row>
    <row r="253" hidden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2"/>
      <c r="N253" s="2"/>
      <c r="R253" s="3"/>
      <c r="U253" s="4"/>
      <c r="V253" s="5"/>
      <c r="AC253" s="140"/>
      <c r="AD253" s="152"/>
      <c r="AE253" s="153"/>
      <c r="AF253" s="140"/>
      <c r="AG253" s="140"/>
      <c r="AH253" s="142"/>
      <c r="AI253" s="142"/>
      <c r="AJ253" s="142"/>
      <c r="AK253" s="142"/>
    </row>
    <row r="254" hidden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2"/>
      <c r="N254" s="2"/>
      <c r="R254" s="3"/>
      <c r="U254" s="4"/>
      <c r="V254" s="5"/>
      <c r="AC254" s="140"/>
      <c r="AD254" s="152"/>
      <c r="AE254" s="153"/>
      <c r="AF254" s="140"/>
      <c r="AG254" s="140"/>
      <c r="AH254" s="142"/>
      <c r="AI254" s="142"/>
      <c r="AJ254" s="142"/>
      <c r="AK254" s="142"/>
    </row>
    <row r="255" hidden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2"/>
      <c r="N255" s="2"/>
      <c r="R255" s="3"/>
      <c r="U255" s="4"/>
      <c r="V255" s="5"/>
      <c r="AC255" s="140"/>
      <c r="AD255" s="152"/>
      <c r="AE255" s="153"/>
      <c r="AF255" s="140"/>
      <c r="AG255" s="140"/>
      <c r="AH255" s="142"/>
      <c r="AI255" s="142"/>
      <c r="AJ255" s="142"/>
      <c r="AK255" s="142"/>
    </row>
    <row r="256" hidden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2"/>
      <c r="N256" s="2"/>
      <c r="R256" s="3"/>
      <c r="U256" s="4"/>
      <c r="V256" s="5"/>
      <c r="AC256" s="140"/>
      <c r="AD256" s="152"/>
      <c r="AE256" s="153"/>
      <c r="AF256" s="140"/>
      <c r="AG256" s="140"/>
      <c r="AH256" s="142"/>
      <c r="AI256" s="142"/>
      <c r="AJ256" s="142"/>
      <c r="AK256" s="142"/>
    </row>
    <row r="257" hidden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2"/>
      <c r="N257" s="2"/>
      <c r="R257" s="3"/>
      <c r="U257" s="4"/>
      <c r="V257" s="5"/>
      <c r="AC257" s="140"/>
      <c r="AD257" s="152"/>
      <c r="AE257" s="153"/>
      <c r="AF257" s="140"/>
      <c r="AG257" s="140"/>
      <c r="AH257" s="142"/>
      <c r="AI257" s="142"/>
      <c r="AJ257" s="142"/>
      <c r="AK257" s="142"/>
    </row>
    <row r="258" hidden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2"/>
      <c r="N258" s="2"/>
      <c r="R258" s="3"/>
      <c r="U258" s="4"/>
      <c r="V258" s="5"/>
      <c r="AC258" s="140"/>
      <c r="AD258" s="152"/>
      <c r="AE258" s="153"/>
      <c r="AF258" s="140"/>
      <c r="AG258" s="140"/>
      <c r="AH258" s="142"/>
      <c r="AI258" s="142"/>
      <c r="AJ258" s="142"/>
      <c r="AK258" s="142"/>
    </row>
    <row r="259" hidden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2"/>
      <c r="N259" s="2"/>
      <c r="R259" s="3"/>
      <c r="U259" s="4"/>
      <c r="V259" s="5"/>
      <c r="AC259" s="140"/>
      <c r="AD259" s="152"/>
      <c r="AE259" s="153"/>
      <c r="AF259" s="140"/>
      <c r="AG259" s="140"/>
      <c r="AH259" s="142"/>
      <c r="AI259" s="142"/>
      <c r="AJ259" s="142"/>
      <c r="AK259" s="142"/>
    </row>
    <row r="260" hidden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2"/>
      <c r="N260" s="2"/>
      <c r="R260" s="3"/>
      <c r="U260" s="4"/>
      <c r="V260" s="5"/>
      <c r="AC260" s="140"/>
      <c r="AD260" s="152"/>
      <c r="AE260" s="153"/>
      <c r="AF260" s="140"/>
      <c r="AG260" s="140"/>
      <c r="AH260" s="142"/>
      <c r="AI260" s="142"/>
      <c r="AJ260" s="142"/>
      <c r="AK260" s="142"/>
    </row>
    <row r="261" hidden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2"/>
      <c r="N261" s="2"/>
      <c r="R261" s="3"/>
      <c r="U261" s="4"/>
      <c r="V261" s="5"/>
      <c r="AC261" s="140"/>
      <c r="AD261" s="152"/>
      <c r="AE261" s="153"/>
      <c r="AF261" s="140"/>
      <c r="AG261" s="140"/>
      <c r="AH261" s="142"/>
      <c r="AI261" s="142"/>
      <c r="AJ261" s="142"/>
      <c r="AK261" s="142"/>
    </row>
    <row r="262" hidden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2"/>
      <c r="N262" s="2"/>
      <c r="R262" s="3"/>
      <c r="U262" s="4"/>
      <c r="V262" s="5"/>
      <c r="AC262" s="140"/>
      <c r="AD262" s="152"/>
      <c r="AE262" s="153"/>
      <c r="AF262" s="140"/>
      <c r="AG262" s="140"/>
      <c r="AH262" s="142"/>
      <c r="AI262" s="142"/>
      <c r="AJ262" s="142"/>
      <c r="AK262" s="142"/>
    </row>
    <row r="263" hidden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2"/>
      <c r="N263" s="2"/>
      <c r="R263" s="3"/>
      <c r="U263" s="4"/>
      <c r="V263" s="5"/>
      <c r="AC263" s="140"/>
      <c r="AD263" s="152"/>
      <c r="AE263" s="153"/>
      <c r="AF263" s="140"/>
      <c r="AG263" s="140"/>
      <c r="AH263" s="142"/>
      <c r="AI263" s="142"/>
      <c r="AJ263" s="142"/>
      <c r="AK263" s="142"/>
    </row>
    <row r="264" hidden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2"/>
      <c r="N264" s="2"/>
      <c r="R264" s="3"/>
      <c r="U264" s="4"/>
      <c r="V264" s="5"/>
      <c r="AC264" s="140"/>
      <c r="AD264" s="152"/>
      <c r="AE264" s="153"/>
      <c r="AF264" s="140"/>
      <c r="AG264" s="140"/>
      <c r="AH264" s="142"/>
      <c r="AI264" s="142"/>
      <c r="AJ264" s="142"/>
      <c r="AK264" s="142"/>
    </row>
    <row r="265" hidden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2"/>
      <c r="N265" s="2"/>
      <c r="R265" s="3"/>
      <c r="U265" s="4"/>
      <c r="V265" s="5"/>
      <c r="AC265" s="140"/>
      <c r="AD265" s="152"/>
      <c r="AE265" s="153"/>
      <c r="AF265" s="140"/>
      <c r="AG265" s="140"/>
      <c r="AH265" s="142"/>
      <c r="AI265" s="142"/>
      <c r="AJ265" s="142"/>
      <c r="AK265" s="142"/>
    </row>
    <row r="266" hidden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2"/>
      <c r="N266" s="2"/>
      <c r="R266" s="3"/>
      <c r="U266" s="4"/>
      <c r="V266" s="5"/>
      <c r="AC266" s="140"/>
      <c r="AD266" s="152"/>
      <c r="AE266" s="153"/>
      <c r="AF266" s="140"/>
      <c r="AG266" s="140"/>
      <c r="AH266" s="142"/>
      <c r="AI266" s="142"/>
      <c r="AJ266" s="142"/>
      <c r="AK266" s="142"/>
    </row>
    <row r="267" hidden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2"/>
      <c r="N267" s="2"/>
      <c r="R267" s="3"/>
      <c r="U267" s="4"/>
      <c r="V267" s="5"/>
      <c r="AC267" s="140"/>
      <c r="AD267" s="152"/>
      <c r="AE267" s="153"/>
      <c r="AF267" s="140"/>
      <c r="AG267" s="140"/>
      <c r="AH267" s="142"/>
      <c r="AI267" s="142"/>
      <c r="AJ267" s="142"/>
      <c r="AK267" s="142"/>
    </row>
    <row r="268" hidden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2"/>
      <c r="N268" s="2"/>
      <c r="R268" s="3"/>
      <c r="U268" s="4"/>
      <c r="V268" s="5"/>
      <c r="AC268" s="140"/>
      <c r="AD268" s="152"/>
      <c r="AE268" s="153"/>
      <c r="AF268" s="140"/>
      <c r="AG268" s="140"/>
      <c r="AH268" s="142"/>
      <c r="AI268" s="142"/>
      <c r="AJ268" s="142"/>
      <c r="AK268" s="142"/>
    </row>
    <row r="269" hidden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2"/>
      <c r="N269" s="2"/>
      <c r="R269" s="3"/>
      <c r="U269" s="4"/>
      <c r="V269" s="5"/>
      <c r="AC269" s="140"/>
      <c r="AD269" s="152"/>
      <c r="AE269" s="153"/>
      <c r="AF269" s="140"/>
      <c r="AG269" s="140"/>
      <c r="AH269" s="142"/>
      <c r="AI269" s="142"/>
      <c r="AJ269" s="142"/>
      <c r="AK269" s="142"/>
    </row>
    <row r="270" hidden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2"/>
      <c r="N270" s="2"/>
      <c r="R270" s="3"/>
      <c r="U270" s="4"/>
      <c r="V270" s="5"/>
      <c r="AC270" s="140"/>
      <c r="AD270" s="152"/>
      <c r="AE270" s="153"/>
      <c r="AF270" s="140"/>
      <c r="AG270" s="140"/>
      <c r="AH270" s="142"/>
      <c r="AI270" s="142"/>
      <c r="AJ270" s="142"/>
      <c r="AK270" s="142"/>
    </row>
    <row r="271" hidden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2"/>
      <c r="N271" s="2"/>
      <c r="R271" s="3"/>
      <c r="U271" s="4"/>
      <c r="V271" s="5"/>
      <c r="AC271" s="140"/>
      <c r="AD271" s="152"/>
      <c r="AE271" s="153"/>
      <c r="AF271" s="140"/>
      <c r="AG271" s="140"/>
      <c r="AH271" s="142"/>
      <c r="AI271" s="142"/>
      <c r="AJ271" s="142"/>
      <c r="AK271" s="142"/>
    </row>
    <row r="272" hidden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2"/>
      <c r="N272" s="2"/>
      <c r="R272" s="3"/>
      <c r="U272" s="4"/>
      <c r="V272" s="5"/>
      <c r="AC272" s="140"/>
      <c r="AD272" s="152"/>
      <c r="AE272" s="153"/>
      <c r="AF272" s="140"/>
      <c r="AG272" s="140"/>
      <c r="AH272" s="142"/>
      <c r="AI272" s="142"/>
      <c r="AJ272" s="142"/>
      <c r="AK272" s="142"/>
    </row>
    <row r="273" hidden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2"/>
      <c r="N273" s="2"/>
      <c r="R273" s="3"/>
      <c r="U273" s="4"/>
      <c r="V273" s="5"/>
      <c r="AC273" s="140"/>
      <c r="AD273" s="152"/>
      <c r="AE273" s="153"/>
      <c r="AF273" s="140"/>
      <c r="AG273" s="140"/>
      <c r="AH273" s="142"/>
      <c r="AI273" s="142"/>
      <c r="AJ273" s="142"/>
      <c r="AK273" s="142"/>
    </row>
    <row r="274" hidden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2"/>
      <c r="N274" s="2"/>
      <c r="R274" s="3"/>
      <c r="U274" s="4"/>
      <c r="V274" s="5"/>
      <c r="AC274" s="140"/>
      <c r="AD274" s="152"/>
      <c r="AE274" s="153"/>
      <c r="AF274" s="140"/>
      <c r="AG274" s="140"/>
      <c r="AH274" s="142"/>
      <c r="AI274" s="142"/>
      <c r="AJ274" s="142"/>
      <c r="AK274" s="142"/>
    </row>
    <row r="275" hidden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2"/>
      <c r="N275" s="2"/>
      <c r="R275" s="3"/>
      <c r="U275" s="4"/>
      <c r="V275" s="5"/>
      <c r="AC275" s="140"/>
      <c r="AD275" s="152"/>
      <c r="AE275" s="153"/>
      <c r="AF275" s="140"/>
      <c r="AG275" s="140"/>
      <c r="AH275" s="142"/>
      <c r="AI275" s="142"/>
      <c r="AJ275" s="142"/>
      <c r="AK275" s="142"/>
    </row>
    <row r="276" hidden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2"/>
      <c r="N276" s="2"/>
      <c r="R276" s="3"/>
      <c r="U276" s="4"/>
      <c r="V276" s="5"/>
      <c r="AC276" s="140"/>
      <c r="AD276" s="152"/>
      <c r="AE276" s="153"/>
      <c r="AF276" s="140"/>
      <c r="AG276" s="140"/>
      <c r="AH276" s="142"/>
      <c r="AI276" s="142"/>
      <c r="AJ276" s="142"/>
      <c r="AK276" s="142"/>
    </row>
    <row r="277" hidden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2"/>
      <c r="N277" s="2"/>
      <c r="R277" s="3"/>
      <c r="U277" s="4"/>
      <c r="V277" s="5"/>
      <c r="AC277" s="140"/>
      <c r="AD277" s="152"/>
      <c r="AE277" s="153"/>
      <c r="AF277" s="140"/>
      <c r="AG277" s="140"/>
      <c r="AH277" s="142"/>
      <c r="AI277" s="142"/>
      <c r="AJ277" s="142"/>
      <c r="AK277" s="142"/>
    </row>
    <row r="278" hidden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2"/>
      <c r="N278" s="2"/>
      <c r="R278" s="3"/>
      <c r="U278" s="4"/>
      <c r="V278" s="5"/>
      <c r="AC278" s="140"/>
      <c r="AD278" s="152"/>
      <c r="AE278" s="153"/>
      <c r="AF278" s="140"/>
      <c r="AG278" s="140"/>
      <c r="AH278" s="142"/>
      <c r="AI278" s="142"/>
      <c r="AJ278" s="142"/>
      <c r="AK278" s="142"/>
    </row>
    <row r="279" hidden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2"/>
      <c r="N279" s="2"/>
      <c r="R279" s="3"/>
      <c r="U279" s="4"/>
      <c r="V279" s="5"/>
      <c r="AC279" s="140"/>
      <c r="AD279" s="152"/>
      <c r="AE279" s="153"/>
      <c r="AF279" s="140"/>
      <c r="AG279" s="140"/>
      <c r="AH279" s="142"/>
      <c r="AI279" s="142"/>
      <c r="AJ279" s="142"/>
      <c r="AK279" s="142"/>
    </row>
    <row r="280" hidden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2"/>
      <c r="N280" s="2"/>
      <c r="R280" s="3"/>
      <c r="U280" s="4"/>
      <c r="V280" s="5"/>
      <c r="AC280" s="140"/>
      <c r="AD280" s="152"/>
      <c r="AE280" s="153"/>
      <c r="AF280" s="140"/>
      <c r="AG280" s="140"/>
      <c r="AH280" s="142"/>
      <c r="AI280" s="142"/>
      <c r="AJ280" s="142"/>
      <c r="AK280" s="142"/>
    </row>
    <row r="281" hidden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2"/>
      <c r="N281" s="2"/>
      <c r="R281" s="3"/>
      <c r="U281" s="4"/>
      <c r="V281" s="5"/>
      <c r="AC281" s="140"/>
      <c r="AD281" s="152"/>
      <c r="AE281" s="153"/>
      <c r="AF281" s="140"/>
      <c r="AG281" s="140"/>
      <c r="AH281" s="142"/>
      <c r="AI281" s="142"/>
      <c r="AJ281" s="142"/>
      <c r="AK281" s="142"/>
    </row>
    <row r="282" hidden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2"/>
      <c r="N282" s="2"/>
      <c r="R282" s="3"/>
      <c r="U282" s="4"/>
      <c r="V282" s="5"/>
      <c r="AC282" s="140"/>
      <c r="AD282" s="152"/>
      <c r="AE282" s="153"/>
      <c r="AF282" s="140"/>
      <c r="AG282" s="140"/>
      <c r="AH282" s="142"/>
      <c r="AI282" s="142"/>
      <c r="AJ282" s="142"/>
      <c r="AK282" s="142"/>
    </row>
    <row r="283" hidden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2"/>
      <c r="N283" s="2"/>
      <c r="R283" s="3"/>
      <c r="U283" s="4"/>
      <c r="V283" s="5"/>
      <c r="AC283" s="140"/>
      <c r="AD283" s="152"/>
      <c r="AE283" s="153"/>
      <c r="AF283" s="140"/>
      <c r="AG283" s="140"/>
      <c r="AH283" s="142"/>
      <c r="AI283" s="142"/>
      <c r="AJ283" s="142"/>
      <c r="AK283" s="142"/>
    </row>
    <row r="284" hidden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2"/>
      <c r="N284" s="2"/>
      <c r="R284" s="3"/>
      <c r="U284" s="4"/>
      <c r="V284" s="5"/>
      <c r="AC284" s="140"/>
      <c r="AD284" s="152"/>
      <c r="AE284" s="153"/>
      <c r="AF284" s="140"/>
      <c r="AG284" s="140"/>
      <c r="AH284" s="142"/>
      <c r="AI284" s="142"/>
      <c r="AJ284" s="142"/>
      <c r="AK284" s="142"/>
    </row>
    <row r="285" hidden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2"/>
      <c r="N285" s="2"/>
      <c r="R285" s="3"/>
      <c r="U285" s="4"/>
      <c r="V285" s="5"/>
      <c r="AC285" s="140"/>
      <c r="AD285" s="152"/>
      <c r="AE285" s="153"/>
      <c r="AF285" s="140"/>
      <c r="AG285" s="140"/>
      <c r="AH285" s="142"/>
      <c r="AI285" s="142"/>
      <c r="AJ285" s="142"/>
      <c r="AK285" s="142"/>
    </row>
    <row r="286" hidden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2"/>
      <c r="N286" s="2"/>
      <c r="R286" s="3"/>
      <c r="U286" s="4"/>
      <c r="V286" s="5"/>
      <c r="AC286" s="140"/>
      <c r="AD286" s="152"/>
      <c r="AE286" s="153"/>
      <c r="AF286" s="140"/>
      <c r="AG286" s="140"/>
      <c r="AH286" s="142"/>
      <c r="AI286" s="142"/>
      <c r="AJ286" s="142"/>
      <c r="AK286" s="142"/>
    </row>
    <row r="287" hidden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2"/>
      <c r="N287" s="2"/>
      <c r="R287" s="3"/>
      <c r="U287" s="4"/>
      <c r="V287" s="5"/>
      <c r="AC287" s="140"/>
      <c r="AD287" s="152"/>
      <c r="AE287" s="153"/>
      <c r="AF287" s="140"/>
      <c r="AG287" s="140"/>
      <c r="AH287" s="142"/>
      <c r="AI287" s="142"/>
      <c r="AJ287" s="142"/>
      <c r="AK287" s="142"/>
    </row>
    <row r="288" hidden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2"/>
      <c r="N288" s="2"/>
      <c r="R288" s="3"/>
      <c r="U288" s="4"/>
      <c r="V288" s="5"/>
      <c r="AC288" s="140"/>
      <c r="AD288" s="152"/>
      <c r="AE288" s="153"/>
      <c r="AF288" s="140"/>
      <c r="AG288" s="140"/>
      <c r="AH288" s="142"/>
      <c r="AI288" s="142"/>
      <c r="AJ288" s="142"/>
      <c r="AK288" s="142"/>
    </row>
    <row r="289" hidden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2"/>
      <c r="N289" s="2"/>
      <c r="R289" s="3"/>
      <c r="U289" s="4"/>
      <c r="V289" s="5"/>
      <c r="AC289" s="140"/>
      <c r="AD289" s="152"/>
      <c r="AE289" s="153"/>
      <c r="AF289" s="140"/>
      <c r="AG289" s="140"/>
      <c r="AH289" s="142"/>
      <c r="AI289" s="142"/>
      <c r="AJ289" s="142"/>
      <c r="AK289" s="142"/>
    </row>
    <row r="290" hidden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2"/>
      <c r="N290" s="2"/>
      <c r="R290" s="3"/>
      <c r="U290" s="4"/>
      <c r="V290" s="5"/>
      <c r="AC290" s="140"/>
      <c r="AD290" s="152"/>
      <c r="AE290" s="153"/>
      <c r="AF290" s="140"/>
      <c r="AG290" s="140"/>
      <c r="AH290" s="142"/>
      <c r="AI290" s="142"/>
      <c r="AJ290" s="142"/>
      <c r="AK290" s="142"/>
    </row>
    <row r="291" hidden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2"/>
      <c r="N291" s="2"/>
      <c r="R291" s="3"/>
      <c r="U291" s="4"/>
      <c r="V291" s="5"/>
      <c r="AC291" s="140"/>
      <c r="AD291" s="152"/>
      <c r="AE291" s="153"/>
      <c r="AF291" s="140"/>
      <c r="AG291" s="140"/>
      <c r="AH291" s="142"/>
      <c r="AI291" s="142"/>
      <c r="AJ291" s="142"/>
      <c r="AK291" s="142"/>
    </row>
    <row r="292" hidden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2"/>
      <c r="N292" s="2"/>
      <c r="R292" s="3"/>
      <c r="U292" s="4"/>
      <c r="V292" s="5"/>
      <c r="AC292" s="140"/>
      <c r="AD292" s="152"/>
      <c r="AE292" s="153"/>
      <c r="AF292" s="140"/>
      <c r="AG292" s="140"/>
      <c r="AH292" s="142"/>
      <c r="AI292" s="142"/>
      <c r="AJ292" s="142"/>
      <c r="AK292" s="142"/>
    </row>
    <row r="293" hidden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2"/>
      <c r="N293" s="2"/>
      <c r="R293" s="3"/>
      <c r="U293" s="4"/>
      <c r="V293" s="5"/>
      <c r="AC293" s="140"/>
      <c r="AD293" s="152"/>
      <c r="AE293" s="153"/>
      <c r="AF293" s="140"/>
      <c r="AG293" s="140"/>
      <c r="AH293" s="142"/>
      <c r="AI293" s="142"/>
      <c r="AJ293" s="142"/>
      <c r="AK293" s="142"/>
    </row>
    <row r="294" hidden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2"/>
      <c r="N294" s="2"/>
      <c r="R294" s="3"/>
      <c r="U294" s="4"/>
      <c r="V294" s="5"/>
      <c r="AC294" s="140"/>
      <c r="AD294" s="152"/>
      <c r="AE294" s="153"/>
      <c r="AF294" s="140"/>
      <c r="AG294" s="140"/>
      <c r="AH294" s="142"/>
      <c r="AI294" s="142"/>
      <c r="AJ294" s="142"/>
      <c r="AK294" s="142"/>
    </row>
    <row r="295" hidden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2"/>
      <c r="N295" s="2"/>
      <c r="R295" s="3"/>
      <c r="U295" s="4"/>
      <c r="V295" s="5"/>
      <c r="AC295" s="140"/>
      <c r="AD295" s="152"/>
      <c r="AE295" s="153"/>
      <c r="AF295" s="140"/>
      <c r="AG295" s="140"/>
      <c r="AH295" s="142"/>
      <c r="AI295" s="142"/>
      <c r="AJ295" s="142"/>
      <c r="AK295" s="142"/>
    </row>
    <row r="296" hidden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2"/>
      <c r="N296" s="2"/>
      <c r="R296" s="3"/>
      <c r="U296" s="4"/>
      <c r="V296" s="5"/>
      <c r="AC296" s="140"/>
      <c r="AD296" s="152"/>
      <c r="AE296" s="153"/>
      <c r="AF296" s="140"/>
      <c r="AG296" s="140"/>
      <c r="AH296" s="142"/>
      <c r="AI296" s="142"/>
      <c r="AJ296" s="142"/>
      <c r="AK296" s="142"/>
    </row>
    <row r="297" hidden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2"/>
      <c r="N297" s="2"/>
      <c r="R297" s="3"/>
      <c r="U297" s="4"/>
      <c r="V297" s="5"/>
      <c r="AC297" s="140"/>
      <c r="AD297" s="152"/>
      <c r="AE297" s="153"/>
      <c r="AF297" s="140"/>
      <c r="AG297" s="140"/>
      <c r="AH297" s="142"/>
      <c r="AI297" s="142"/>
      <c r="AJ297" s="142"/>
      <c r="AK297" s="142"/>
    </row>
    <row r="298" hidden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2"/>
      <c r="N298" s="2"/>
      <c r="R298" s="3"/>
      <c r="U298" s="4"/>
      <c r="V298" s="5"/>
      <c r="AC298" s="140"/>
      <c r="AD298" s="152"/>
      <c r="AE298" s="153"/>
      <c r="AF298" s="140"/>
      <c r="AG298" s="140"/>
      <c r="AH298" s="142"/>
      <c r="AI298" s="142"/>
      <c r="AJ298" s="142"/>
      <c r="AK298" s="142"/>
    </row>
    <row r="299" hidden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2"/>
      <c r="N299" s="2"/>
      <c r="R299" s="3"/>
      <c r="U299" s="4"/>
      <c r="V299" s="5"/>
      <c r="AC299" s="140"/>
      <c r="AD299" s="152"/>
      <c r="AE299" s="153"/>
      <c r="AF299" s="140"/>
      <c r="AG299" s="140"/>
      <c r="AH299" s="142"/>
      <c r="AI299" s="142"/>
      <c r="AJ299" s="142"/>
      <c r="AK299" s="142"/>
    </row>
    <row r="300" hidden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2"/>
      <c r="N300" s="2"/>
      <c r="R300" s="3"/>
      <c r="U300" s="4"/>
      <c r="V300" s="5"/>
      <c r="AC300" s="140"/>
      <c r="AD300" s="152"/>
      <c r="AE300" s="153"/>
      <c r="AF300" s="140"/>
      <c r="AG300" s="140"/>
      <c r="AH300" s="142"/>
      <c r="AI300" s="142"/>
      <c r="AJ300" s="142"/>
      <c r="AK300" s="142"/>
    </row>
    <row r="301" hidden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2"/>
      <c r="N301" s="2"/>
      <c r="R301" s="3"/>
      <c r="U301" s="4"/>
      <c r="V301" s="5"/>
      <c r="AC301" s="140"/>
      <c r="AD301" s="152"/>
      <c r="AE301" s="153"/>
      <c r="AF301" s="140"/>
      <c r="AG301" s="140"/>
      <c r="AH301" s="142"/>
      <c r="AI301" s="142"/>
      <c r="AJ301" s="142"/>
      <c r="AK301" s="142"/>
    </row>
    <row r="302" hidden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2"/>
      <c r="N302" s="2"/>
      <c r="R302" s="3"/>
      <c r="U302" s="4"/>
      <c r="V302" s="5"/>
      <c r="AC302" s="140"/>
      <c r="AD302" s="152"/>
      <c r="AE302" s="153"/>
      <c r="AF302" s="140"/>
      <c r="AG302" s="140"/>
      <c r="AH302" s="142"/>
      <c r="AI302" s="142"/>
      <c r="AJ302" s="142"/>
      <c r="AK302" s="142"/>
    </row>
    <row r="303" hidden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2"/>
      <c r="N303" s="2"/>
      <c r="R303" s="3"/>
      <c r="U303" s="4"/>
      <c r="V303" s="5"/>
      <c r="AC303" s="140"/>
      <c r="AD303" s="152"/>
      <c r="AE303" s="153"/>
      <c r="AF303" s="140"/>
      <c r="AG303" s="140"/>
      <c r="AH303" s="142"/>
      <c r="AI303" s="142"/>
      <c r="AJ303" s="142"/>
      <c r="AK303" s="142"/>
    </row>
    <row r="304" hidden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2"/>
      <c r="N304" s="2"/>
      <c r="R304" s="3"/>
      <c r="U304" s="4"/>
      <c r="V304" s="5"/>
      <c r="AC304" s="140"/>
      <c r="AD304" s="152"/>
      <c r="AE304" s="153"/>
      <c r="AF304" s="140"/>
      <c r="AG304" s="140"/>
      <c r="AH304" s="142"/>
      <c r="AI304" s="142"/>
      <c r="AJ304" s="142"/>
      <c r="AK304" s="142"/>
    </row>
    <row r="305" hidden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2"/>
      <c r="N305" s="2"/>
      <c r="R305" s="3"/>
      <c r="U305" s="4"/>
      <c r="V305" s="5"/>
      <c r="AC305" s="140"/>
      <c r="AD305" s="152"/>
      <c r="AE305" s="153"/>
      <c r="AF305" s="140"/>
      <c r="AG305" s="140"/>
      <c r="AH305" s="142"/>
      <c r="AI305" s="142"/>
      <c r="AJ305" s="142"/>
      <c r="AK305" s="142"/>
    </row>
    <row r="306" hidden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2"/>
      <c r="N306" s="2"/>
      <c r="R306" s="3"/>
      <c r="U306" s="4"/>
      <c r="V306" s="5"/>
      <c r="AC306" s="140"/>
      <c r="AD306" s="152"/>
      <c r="AE306" s="153"/>
      <c r="AF306" s="140"/>
      <c r="AG306" s="140"/>
      <c r="AH306" s="142"/>
      <c r="AI306" s="142"/>
      <c r="AJ306" s="142"/>
      <c r="AK306" s="142"/>
    </row>
    <row r="307" hidden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2"/>
      <c r="N307" s="2"/>
      <c r="R307" s="3"/>
      <c r="U307" s="4"/>
      <c r="V307" s="5"/>
      <c r="AC307" s="140"/>
      <c r="AD307" s="152"/>
      <c r="AE307" s="153"/>
      <c r="AF307" s="140"/>
      <c r="AG307" s="140"/>
      <c r="AH307" s="142"/>
      <c r="AI307" s="142"/>
      <c r="AJ307" s="142"/>
      <c r="AK307" s="142"/>
    </row>
    <row r="308" hidden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2"/>
      <c r="N308" s="2"/>
      <c r="R308" s="3"/>
      <c r="U308" s="4"/>
      <c r="V308" s="5"/>
      <c r="AC308" s="140"/>
      <c r="AD308" s="152"/>
      <c r="AE308" s="153"/>
      <c r="AF308" s="140"/>
      <c r="AG308" s="140"/>
      <c r="AH308" s="142"/>
      <c r="AI308" s="142"/>
      <c r="AJ308" s="142"/>
      <c r="AK308" s="142"/>
    </row>
    <row r="309" hidden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2"/>
      <c r="N309" s="2"/>
      <c r="R309" s="3"/>
      <c r="U309" s="4"/>
      <c r="V309" s="5"/>
      <c r="AC309" s="140"/>
      <c r="AD309" s="152"/>
      <c r="AE309" s="153"/>
      <c r="AF309" s="140"/>
      <c r="AG309" s="140"/>
      <c r="AH309" s="142"/>
      <c r="AI309" s="142"/>
      <c r="AJ309" s="142"/>
      <c r="AK309" s="142"/>
    </row>
    <row r="310" hidden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2"/>
      <c r="N310" s="2"/>
      <c r="R310" s="3"/>
      <c r="U310" s="4"/>
      <c r="V310" s="5"/>
      <c r="AC310" s="140"/>
      <c r="AD310" s="152"/>
      <c r="AE310" s="153"/>
      <c r="AF310" s="140"/>
      <c r="AG310" s="140"/>
      <c r="AH310" s="142"/>
      <c r="AI310" s="142"/>
      <c r="AJ310" s="142"/>
      <c r="AK310" s="142"/>
    </row>
    <row r="311" hidden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2"/>
      <c r="N311" s="2"/>
      <c r="R311" s="3"/>
      <c r="U311" s="4"/>
      <c r="V311" s="5"/>
      <c r="AC311" s="140"/>
      <c r="AD311" s="152"/>
      <c r="AE311" s="153"/>
      <c r="AF311" s="140"/>
      <c r="AG311" s="140"/>
      <c r="AH311" s="142"/>
      <c r="AI311" s="142"/>
      <c r="AJ311" s="142"/>
      <c r="AK311" s="142"/>
    </row>
    <row r="312" hidden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2"/>
      <c r="N312" s="2"/>
      <c r="R312" s="3"/>
      <c r="U312" s="4"/>
      <c r="V312" s="5"/>
      <c r="AC312" s="140"/>
      <c r="AD312" s="152"/>
      <c r="AE312" s="153"/>
      <c r="AF312" s="140"/>
      <c r="AG312" s="140"/>
      <c r="AH312" s="142"/>
      <c r="AI312" s="142"/>
      <c r="AJ312" s="142"/>
      <c r="AK312" s="142"/>
    </row>
    <row r="313" hidden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2"/>
      <c r="N313" s="2"/>
      <c r="R313" s="3"/>
      <c r="U313" s="4"/>
      <c r="V313" s="5"/>
      <c r="AC313" s="140"/>
      <c r="AD313" s="152"/>
      <c r="AE313" s="153"/>
      <c r="AF313" s="140"/>
      <c r="AG313" s="140"/>
      <c r="AH313" s="142"/>
      <c r="AI313" s="142"/>
      <c r="AJ313" s="142"/>
      <c r="AK313" s="142"/>
    </row>
    <row r="314" hidden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2"/>
      <c r="N314" s="2"/>
      <c r="R314" s="3"/>
      <c r="U314" s="4"/>
      <c r="V314" s="5"/>
      <c r="AC314" s="140"/>
      <c r="AD314" s="152"/>
      <c r="AE314" s="153"/>
      <c r="AF314" s="140"/>
      <c r="AG314" s="140"/>
      <c r="AH314" s="142"/>
      <c r="AI314" s="142"/>
      <c r="AJ314" s="142"/>
      <c r="AK314" s="142"/>
    </row>
    <row r="315" hidden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2"/>
      <c r="N315" s="2"/>
      <c r="R315" s="3"/>
      <c r="U315" s="4"/>
      <c r="V315" s="5"/>
      <c r="AC315" s="140"/>
      <c r="AD315" s="152"/>
      <c r="AE315" s="153"/>
      <c r="AF315" s="140"/>
      <c r="AG315" s="140"/>
      <c r="AH315" s="142"/>
      <c r="AI315" s="142"/>
      <c r="AJ315" s="142"/>
      <c r="AK315" s="142"/>
    </row>
    <row r="316" hidden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2"/>
      <c r="N316" s="2"/>
      <c r="R316" s="3"/>
      <c r="U316" s="4"/>
      <c r="V316" s="5"/>
      <c r="AC316" s="140"/>
      <c r="AD316" s="152"/>
      <c r="AE316" s="153"/>
      <c r="AF316" s="140"/>
      <c r="AG316" s="140"/>
      <c r="AH316" s="142"/>
      <c r="AI316" s="142"/>
      <c r="AJ316" s="142"/>
      <c r="AK316" s="142"/>
    </row>
    <row r="317" hidden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2"/>
      <c r="N317" s="2"/>
      <c r="R317" s="3"/>
      <c r="U317" s="4"/>
      <c r="V317" s="5"/>
      <c r="AC317" s="140"/>
      <c r="AD317" s="152"/>
      <c r="AE317" s="153"/>
      <c r="AF317" s="140"/>
      <c r="AG317" s="140"/>
      <c r="AH317" s="142"/>
      <c r="AI317" s="142"/>
      <c r="AJ317" s="142"/>
      <c r="AK317" s="142"/>
    </row>
    <row r="318" hidden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2"/>
      <c r="N318" s="2"/>
      <c r="R318" s="3"/>
      <c r="U318" s="4"/>
      <c r="V318" s="5"/>
      <c r="AC318" s="140"/>
      <c r="AD318" s="152"/>
      <c r="AE318" s="153"/>
      <c r="AF318" s="140"/>
      <c r="AG318" s="140"/>
      <c r="AH318" s="142"/>
      <c r="AI318" s="142"/>
      <c r="AJ318" s="142"/>
      <c r="AK318" s="142"/>
    </row>
    <row r="319" hidden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2"/>
      <c r="N319" s="2"/>
      <c r="R319" s="3"/>
      <c r="U319" s="4"/>
      <c r="V319" s="5"/>
      <c r="AC319" s="140"/>
      <c r="AD319" s="152"/>
      <c r="AE319" s="153"/>
      <c r="AF319" s="140"/>
      <c r="AG319" s="140"/>
      <c r="AH319" s="142"/>
      <c r="AI319" s="142"/>
      <c r="AJ319" s="142"/>
      <c r="AK319" s="142"/>
    </row>
    <row r="320" hidden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2"/>
      <c r="N320" s="2"/>
      <c r="R320" s="3"/>
      <c r="U320" s="4"/>
      <c r="V320" s="5"/>
      <c r="AC320" s="140"/>
      <c r="AD320" s="152"/>
      <c r="AE320" s="153"/>
      <c r="AF320" s="140"/>
      <c r="AG320" s="140"/>
      <c r="AH320" s="142"/>
      <c r="AI320" s="142"/>
      <c r="AJ320" s="142"/>
      <c r="AK320" s="142"/>
    </row>
    <row r="321" hidden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2"/>
      <c r="N321" s="2"/>
      <c r="R321" s="3"/>
      <c r="U321" s="4"/>
      <c r="V321" s="5"/>
      <c r="AC321" s="140"/>
      <c r="AD321" s="152"/>
      <c r="AE321" s="153"/>
      <c r="AF321" s="140"/>
      <c r="AG321" s="140"/>
      <c r="AH321" s="142"/>
      <c r="AI321" s="142"/>
      <c r="AJ321" s="142"/>
      <c r="AK321" s="142"/>
    </row>
    <row r="322" hidden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2"/>
      <c r="N322" s="2"/>
      <c r="R322" s="3"/>
      <c r="U322" s="4"/>
      <c r="V322" s="5"/>
      <c r="AC322" s="140"/>
      <c r="AD322" s="152"/>
      <c r="AE322" s="153"/>
      <c r="AF322" s="140"/>
      <c r="AG322" s="140"/>
      <c r="AH322" s="142"/>
      <c r="AI322" s="142"/>
      <c r="AJ322" s="142"/>
      <c r="AK322" s="142"/>
    </row>
    <row r="323" hidden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2"/>
      <c r="N323" s="2"/>
      <c r="R323" s="3"/>
      <c r="U323" s="4"/>
      <c r="V323" s="5"/>
      <c r="AC323" s="140"/>
      <c r="AD323" s="152"/>
      <c r="AE323" s="153"/>
      <c r="AF323" s="140"/>
      <c r="AG323" s="140"/>
      <c r="AH323" s="142"/>
      <c r="AI323" s="142"/>
      <c r="AJ323" s="142"/>
      <c r="AK323" s="142"/>
    </row>
    <row r="324" hidden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2"/>
      <c r="N324" s="2"/>
      <c r="R324" s="3"/>
      <c r="U324" s="4"/>
      <c r="V324" s="5"/>
      <c r="AC324" s="140"/>
      <c r="AD324" s="152"/>
      <c r="AE324" s="153"/>
      <c r="AF324" s="140"/>
      <c r="AG324" s="140"/>
      <c r="AH324" s="142"/>
      <c r="AI324" s="142"/>
      <c r="AJ324" s="142"/>
      <c r="AK324" s="142"/>
    </row>
    <row r="325" hidden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2"/>
      <c r="N325" s="2"/>
      <c r="R325" s="3"/>
      <c r="U325" s="4"/>
      <c r="V325" s="5"/>
      <c r="AC325" s="140"/>
      <c r="AD325" s="152"/>
      <c r="AE325" s="153"/>
      <c r="AF325" s="140"/>
      <c r="AG325" s="140"/>
      <c r="AH325" s="142"/>
      <c r="AI325" s="142"/>
      <c r="AJ325" s="142"/>
      <c r="AK325" s="142"/>
    </row>
    <row r="326" hidden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2"/>
      <c r="N326" s="2"/>
      <c r="R326" s="3"/>
      <c r="U326" s="4"/>
      <c r="V326" s="5"/>
      <c r="AC326" s="140"/>
      <c r="AD326" s="152"/>
      <c r="AE326" s="153"/>
      <c r="AF326" s="140"/>
      <c r="AG326" s="140"/>
      <c r="AH326" s="142"/>
      <c r="AI326" s="142"/>
      <c r="AJ326" s="142"/>
      <c r="AK326" s="142"/>
    </row>
    <row r="327" hidden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2"/>
      <c r="N327" s="2"/>
      <c r="R327" s="3"/>
      <c r="U327" s="4"/>
      <c r="V327" s="5"/>
      <c r="AC327" s="140"/>
      <c r="AD327" s="152"/>
      <c r="AE327" s="153"/>
      <c r="AF327" s="140"/>
      <c r="AG327" s="140"/>
      <c r="AH327" s="142"/>
      <c r="AI327" s="142"/>
      <c r="AJ327" s="142"/>
      <c r="AK327" s="142"/>
    </row>
    <row r="328" hidden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2"/>
      <c r="N328" s="2"/>
      <c r="R328" s="3"/>
      <c r="U328" s="4"/>
      <c r="V328" s="5"/>
      <c r="AC328" s="140"/>
      <c r="AD328" s="152"/>
      <c r="AE328" s="153"/>
      <c r="AF328" s="140"/>
      <c r="AG328" s="140"/>
      <c r="AH328" s="142"/>
      <c r="AI328" s="142"/>
      <c r="AJ328" s="142"/>
      <c r="AK328" s="142"/>
    </row>
    <row r="329" hidden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2"/>
      <c r="N329" s="2"/>
      <c r="R329" s="3"/>
      <c r="U329" s="4"/>
      <c r="V329" s="5"/>
      <c r="AC329" s="140"/>
      <c r="AD329" s="152"/>
      <c r="AE329" s="153"/>
      <c r="AF329" s="140"/>
      <c r="AG329" s="140"/>
      <c r="AH329" s="142"/>
      <c r="AI329" s="142"/>
      <c r="AJ329" s="142"/>
      <c r="AK329" s="142"/>
    </row>
    <row r="330" hidden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2"/>
      <c r="N330" s="2"/>
      <c r="R330" s="3"/>
      <c r="U330" s="4"/>
      <c r="V330" s="5"/>
      <c r="AC330" s="140"/>
      <c r="AD330" s="152"/>
      <c r="AE330" s="153"/>
      <c r="AF330" s="140"/>
      <c r="AG330" s="140"/>
      <c r="AH330" s="142"/>
      <c r="AI330" s="142"/>
      <c r="AJ330" s="142"/>
      <c r="AK330" s="142"/>
    </row>
    <row r="331" hidden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2"/>
      <c r="N331" s="2"/>
      <c r="R331" s="3"/>
      <c r="U331" s="4"/>
      <c r="V331" s="5"/>
      <c r="AC331" s="140"/>
      <c r="AD331" s="152"/>
      <c r="AE331" s="153"/>
      <c r="AF331" s="140"/>
      <c r="AG331" s="140"/>
      <c r="AH331" s="142"/>
      <c r="AI331" s="142"/>
      <c r="AJ331" s="142"/>
      <c r="AK331" s="142"/>
    </row>
    <row r="332" hidden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2"/>
      <c r="N332" s="2"/>
      <c r="R332" s="3"/>
      <c r="U332" s="4"/>
      <c r="V332" s="5"/>
      <c r="AC332" s="140"/>
      <c r="AD332" s="152"/>
      <c r="AE332" s="153"/>
      <c r="AF332" s="140"/>
      <c r="AG332" s="140"/>
      <c r="AH332" s="142"/>
      <c r="AI332" s="142"/>
      <c r="AJ332" s="142"/>
      <c r="AK332" s="142"/>
    </row>
    <row r="333" hidden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2"/>
      <c r="N333" s="2"/>
      <c r="R333" s="3"/>
      <c r="U333" s="4"/>
      <c r="V333" s="5"/>
      <c r="AC333" s="140"/>
      <c r="AD333" s="152"/>
      <c r="AE333" s="153"/>
      <c r="AF333" s="140"/>
      <c r="AG333" s="140"/>
      <c r="AH333" s="142"/>
      <c r="AI333" s="142"/>
      <c r="AJ333" s="142"/>
      <c r="AK333" s="142"/>
    </row>
    <row r="334" hidden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2"/>
      <c r="N334" s="2"/>
      <c r="R334" s="3"/>
      <c r="U334" s="4"/>
      <c r="V334" s="5"/>
      <c r="AC334" s="140"/>
      <c r="AD334" s="152"/>
      <c r="AE334" s="153"/>
      <c r="AF334" s="140"/>
      <c r="AG334" s="140"/>
      <c r="AH334" s="142"/>
      <c r="AI334" s="142"/>
      <c r="AJ334" s="142"/>
      <c r="AK334" s="142"/>
    </row>
    <row r="335" hidden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2"/>
      <c r="N335" s="2"/>
      <c r="R335" s="3"/>
      <c r="U335" s="4"/>
      <c r="V335" s="5"/>
      <c r="AC335" s="140"/>
      <c r="AD335" s="152"/>
      <c r="AE335" s="153"/>
      <c r="AF335" s="140"/>
      <c r="AG335" s="140"/>
      <c r="AH335" s="142"/>
      <c r="AI335" s="142"/>
      <c r="AJ335" s="142"/>
      <c r="AK335" s="142"/>
    </row>
    <row r="336" hidden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2"/>
      <c r="N336" s="2"/>
      <c r="R336" s="3"/>
      <c r="U336" s="4"/>
      <c r="V336" s="5"/>
      <c r="AC336" s="140"/>
      <c r="AD336" s="152"/>
      <c r="AE336" s="153"/>
      <c r="AF336" s="140"/>
      <c r="AG336" s="140"/>
      <c r="AH336" s="142"/>
      <c r="AI336" s="142"/>
      <c r="AJ336" s="142"/>
      <c r="AK336" s="142"/>
    </row>
    <row r="337" hidden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2"/>
      <c r="N337" s="2"/>
      <c r="R337" s="3"/>
      <c r="U337" s="4"/>
      <c r="V337" s="5"/>
      <c r="AC337" s="140"/>
      <c r="AD337" s="152"/>
      <c r="AE337" s="153"/>
      <c r="AF337" s="140"/>
      <c r="AG337" s="140"/>
      <c r="AH337" s="142"/>
      <c r="AI337" s="142"/>
      <c r="AJ337" s="142"/>
      <c r="AK337" s="142"/>
    </row>
    <row r="338" hidden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2"/>
      <c r="N338" s="2"/>
      <c r="R338" s="3"/>
      <c r="U338" s="4"/>
      <c r="V338" s="5"/>
      <c r="AC338" s="140"/>
      <c r="AD338" s="152"/>
      <c r="AE338" s="153"/>
      <c r="AF338" s="140"/>
      <c r="AG338" s="140"/>
      <c r="AH338" s="142"/>
      <c r="AI338" s="142"/>
      <c r="AJ338" s="142"/>
      <c r="AK338" s="142"/>
    </row>
    <row r="339" hidden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2"/>
      <c r="N339" s="2"/>
      <c r="R339" s="3"/>
      <c r="U339" s="4"/>
      <c r="V339" s="5"/>
      <c r="AC339" s="140"/>
      <c r="AD339" s="152"/>
      <c r="AE339" s="153"/>
      <c r="AF339" s="140"/>
      <c r="AG339" s="140"/>
      <c r="AH339" s="142"/>
      <c r="AI339" s="142"/>
      <c r="AJ339" s="142"/>
      <c r="AK339" s="142"/>
    </row>
    <row r="340" hidden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2"/>
      <c r="N340" s="2"/>
      <c r="R340" s="3"/>
      <c r="U340" s="4"/>
      <c r="V340" s="5"/>
      <c r="AC340" s="140"/>
      <c r="AD340" s="152"/>
      <c r="AE340" s="153"/>
      <c r="AF340" s="140"/>
      <c r="AG340" s="140"/>
      <c r="AH340" s="142"/>
      <c r="AI340" s="142"/>
      <c r="AJ340" s="142"/>
      <c r="AK340" s="142"/>
    </row>
    <row r="341" hidden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2"/>
      <c r="N341" s="2"/>
      <c r="R341" s="3"/>
      <c r="U341" s="4"/>
      <c r="V341" s="5"/>
      <c r="AC341" s="140"/>
      <c r="AD341" s="152"/>
      <c r="AE341" s="153"/>
      <c r="AF341" s="140"/>
      <c r="AG341" s="140"/>
      <c r="AH341" s="142"/>
      <c r="AI341" s="142"/>
      <c r="AJ341" s="142"/>
      <c r="AK341" s="142"/>
    </row>
    <row r="342" hidden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2"/>
      <c r="N342" s="2"/>
      <c r="R342" s="3"/>
      <c r="U342" s="4"/>
      <c r="V342" s="5"/>
      <c r="AC342" s="140"/>
      <c r="AD342" s="152"/>
      <c r="AE342" s="153"/>
      <c r="AF342" s="140"/>
      <c r="AG342" s="140"/>
      <c r="AH342" s="142"/>
      <c r="AI342" s="142"/>
      <c r="AJ342" s="142"/>
      <c r="AK342" s="142"/>
    </row>
    <row r="343" hidden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2"/>
      <c r="N343" s="2"/>
      <c r="R343" s="3"/>
      <c r="U343" s="4"/>
      <c r="V343" s="5"/>
      <c r="AC343" s="140"/>
      <c r="AD343" s="152"/>
      <c r="AE343" s="153"/>
      <c r="AF343" s="140"/>
      <c r="AG343" s="140"/>
      <c r="AH343" s="142"/>
      <c r="AI343" s="142"/>
      <c r="AJ343" s="142"/>
      <c r="AK343" s="142"/>
    </row>
    <row r="344" hidden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2"/>
      <c r="N344" s="2"/>
      <c r="R344" s="3"/>
      <c r="U344" s="4"/>
      <c r="V344" s="5"/>
      <c r="AC344" s="140"/>
      <c r="AD344" s="152"/>
      <c r="AE344" s="153"/>
      <c r="AF344" s="140"/>
      <c r="AG344" s="140"/>
      <c r="AH344" s="142"/>
      <c r="AI344" s="142"/>
      <c r="AJ344" s="142"/>
      <c r="AK344" s="142"/>
    </row>
    <row r="345" hidden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2"/>
      <c r="N345" s="2"/>
      <c r="R345" s="3"/>
      <c r="U345" s="4"/>
      <c r="V345" s="5"/>
      <c r="AC345" s="140"/>
      <c r="AD345" s="152"/>
      <c r="AE345" s="153"/>
      <c r="AF345" s="140"/>
      <c r="AG345" s="140"/>
      <c r="AH345" s="142"/>
      <c r="AI345" s="142"/>
      <c r="AJ345" s="142"/>
      <c r="AK345" s="142"/>
    </row>
    <row r="346" hidden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2"/>
      <c r="N346" s="2"/>
      <c r="R346" s="3"/>
      <c r="U346" s="4"/>
      <c r="V346" s="5"/>
      <c r="AC346" s="140"/>
      <c r="AD346" s="152"/>
      <c r="AE346" s="153"/>
      <c r="AF346" s="140"/>
      <c r="AG346" s="140"/>
      <c r="AH346" s="142"/>
      <c r="AI346" s="142"/>
      <c r="AJ346" s="142"/>
      <c r="AK346" s="142"/>
    </row>
    <row r="347" hidden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2"/>
      <c r="N347" s="2"/>
      <c r="R347" s="3"/>
      <c r="U347" s="4"/>
      <c r="V347" s="5"/>
      <c r="AC347" s="140"/>
      <c r="AD347" s="152"/>
      <c r="AE347" s="153"/>
      <c r="AF347" s="140"/>
      <c r="AG347" s="140"/>
      <c r="AH347" s="142"/>
      <c r="AI347" s="142"/>
      <c r="AJ347" s="142"/>
      <c r="AK347" s="142"/>
    </row>
    <row r="348" hidden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2"/>
      <c r="N348" s="2"/>
      <c r="R348" s="3"/>
      <c r="U348" s="4"/>
      <c r="V348" s="5"/>
      <c r="AC348" s="140"/>
      <c r="AD348" s="152"/>
      <c r="AE348" s="153"/>
      <c r="AF348" s="140"/>
      <c r="AG348" s="140"/>
      <c r="AH348" s="142"/>
      <c r="AI348" s="142"/>
      <c r="AJ348" s="142"/>
      <c r="AK348" s="142"/>
    </row>
    <row r="349" hidden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2"/>
      <c r="N349" s="2"/>
      <c r="R349" s="3"/>
      <c r="U349" s="4"/>
      <c r="V349" s="5"/>
      <c r="AC349" s="140"/>
      <c r="AD349" s="152"/>
      <c r="AE349" s="153"/>
      <c r="AF349" s="140"/>
      <c r="AG349" s="140"/>
      <c r="AH349" s="142"/>
      <c r="AI349" s="142"/>
      <c r="AJ349" s="142"/>
      <c r="AK349" s="142"/>
    </row>
    <row r="350" hidden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2"/>
      <c r="N350" s="2"/>
      <c r="R350" s="3"/>
      <c r="U350" s="4"/>
      <c r="V350" s="5"/>
      <c r="AC350" s="140"/>
      <c r="AD350" s="152"/>
      <c r="AE350" s="153"/>
      <c r="AF350" s="140"/>
      <c r="AG350" s="140"/>
      <c r="AH350" s="142"/>
      <c r="AI350" s="142"/>
      <c r="AJ350" s="142"/>
      <c r="AK350" s="142"/>
    </row>
    <row r="351" hidden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2"/>
      <c r="N351" s="2"/>
      <c r="R351" s="3"/>
      <c r="U351" s="4"/>
      <c r="V351" s="5"/>
      <c r="AC351" s="140"/>
      <c r="AD351" s="152"/>
      <c r="AE351" s="153"/>
      <c r="AF351" s="140"/>
      <c r="AG351" s="140"/>
      <c r="AH351" s="142"/>
      <c r="AI351" s="142"/>
      <c r="AJ351" s="142"/>
      <c r="AK351" s="142"/>
    </row>
    <row r="352" hidden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2"/>
      <c r="N352" s="2"/>
      <c r="R352" s="3"/>
      <c r="U352" s="4"/>
      <c r="V352" s="5"/>
      <c r="AC352" s="140"/>
      <c r="AD352" s="152"/>
      <c r="AE352" s="153"/>
      <c r="AF352" s="140"/>
      <c r="AG352" s="140"/>
      <c r="AH352" s="142"/>
      <c r="AI352" s="142"/>
      <c r="AJ352" s="142"/>
      <c r="AK352" s="142"/>
    </row>
    <row r="353" hidden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2"/>
      <c r="N353" s="2"/>
      <c r="R353" s="3"/>
      <c r="U353" s="4"/>
      <c r="V353" s="5"/>
      <c r="AC353" s="140"/>
      <c r="AD353" s="152"/>
      <c r="AE353" s="153"/>
      <c r="AF353" s="140"/>
      <c r="AG353" s="140"/>
      <c r="AH353" s="142"/>
      <c r="AI353" s="142"/>
      <c r="AJ353" s="142"/>
      <c r="AK353" s="142"/>
    </row>
    <row r="354" hidden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2"/>
      <c r="N354" s="2"/>
      <c r="R354" s="3"/>
      <c r="U354" s="4"/>
      <c r="V354" s="5"/>
      <c r="AC354" s="140"/>
      <c r="AD354" s="152"/>
      <c r="AE354" s="153"/>
      <c r="AF354" s="140"/>
      <c r="AG354" s="140"/>
      <c r="AH354" s="142"/>
      <c r="AI354" s="142"/>
      <c r="AJ354" s="142"/>
      <c r="AK354" s="142"/>
    </row>
    <row r="355" hidden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2"/>
      <c r="N355" s="2"/>
      <c r="R355" s="3"/>
      <c r="U355" s="4"/>
      <c r="V355" s="5"/>
      <c r="AC355" s="140"/>
      <c r="AD355" s="152"/>
      <c r="AE355" s="153"/>
      <c r="AF355" s="140"/>
      <c r="AG355" s="140"/>
      <c r="AH355" s="142"/>
      <c r="AI355" s="142"/>
      <c r="AJ355" s="142"/>
      <c r="AK355" s="142"/>
    </row>
    <row r="356" hidden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2"/>
      <c r="N356" s="2"/>
      <c r="R356" s="3"/>
      <c r="U356" s="4"/>
      <c r="V356" s="5"/>
      <c r="AC356" s="140"/>
      <c r="AD356" s="152"/>
      <c r="AE356" s="153"/>
      <c r="AF356" s="140"/>
      <c r="AG356" s="140"/>
      <c r="AH356" s="142"/>
      <c r="AI356" s="142"/>
      <c r="AJ356" s="142"/>
      <c r="AK356" s="142"/>
    </row>
    <row r="357" hidden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2"/>
      <c r="N357" s="2"/>
      <c r="R357" s="3"/>
      <c r="U357" s="4"/>
      <c r="V357" s="5"/>
      <c r="AC357" s="140"/>
      <c r="AD357" s="152"/>
      <c r="AE357" s="153"/>
      <c r="AF357" s="140"/>
      <c r="AG357" s="140"/>
      <c r="AH357" s="142"/>
      <c r="AI357" s="142"/>
      <c r="AJ357" s="142"/>
      <c r="AK357" s="142"/>
    </row>
    <row r="358" hidden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2"/>
      <c r="N358" s="2"/>
      <c r="R358" s="3"/>
      <c r="U358" s="4"/>
      <c r="V358" s="5"/>
      <c r="AC358" s="140"/>
      <c r="AD358" s="152"/>
      <c r="AE358" s="153"/>
      <c r="AF358" s="140"/>
      <c r="AG358" s="140"/>
      <c r="AH358" s="142"/>
      <c r="AI358" s="142"/>
      <c r="AJ358" s="142"/>
      <c r="AK358" s="142"/>
    </row>
    <row r="359" hidden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2"/>
      <c r="N359" s="2"/>
      <c r="R359" s="3"/>
      <c r="U359" s="4"/>
      <c r="V359" s="5"/>
      <c r="AC359" s="140"/>
      <c r="AD359" s="152"/>
      <c r="AE359" s="153"/>
      <c r="AF359" s="140"/>
      <c r="AG359" s="140"/>
      <c r="AH359" s="142"/>
      <c r="AI359" s="142"/>
      <c r="AJ359" s="142"/>
      <c r="AK359" s="142"/>
    </row>
    <row r="360" hidden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2"/>
      <c r="N360" s="2"/>
      <c r="R360" s="3"/>
      <c r="U360" s="4"/>
      <c r="V360" s="5"/>
      <c r="AC360" s="140"/>
      <c r="AD360" s="152"/>
      <c r="AE360" s="153"/>
      <c r="AF360" s="140"/>
      <c r="AG360" s="140"/>
      <c r="AH360" s="142"/>
      <c r="AI360" s="142"/>
      <c r="AJ360" s="142"/>
      <c r="AK360" s="142"/>
    </row>
    <row r="361" hidden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2"/>
      <c r="N361" s="2"/>
      <c r="R361" s="3"/>
      <c r="U361" s="4"/>
      <c r="V361" s="5"/>
      <c r="AC361" s="140"/>
      <c r="AD361" s="152"/>
      <c r="AE361" s="153"/>
      <c r="AF361" s="140"/>
      <c r="AG361" s="140"/>
      <c r="AH361" s="142"/>
      <c r="AI361" s="142"/>
      <c r="AJ361" s="142"/>
      <c r="AK361" s="142"/>
    </row>
    <row r="362" hidden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2"/>
      <c r="N362" s="2"/>
      <c r="R362" s="3"/>
      <c r="U362" s="4"/>
      <c r="V362" s="5"/>
      <c r="AC362" s="140"/>
      <c r="AD362" s="152"/>
      <c r="AE362" s="153"/>
      <c r="AF362" s="140"/>
      <c r="AG362" s="140"/>
      <c r="AH362" s="142"/>
      <c r="AI362" s="142"/>
      <c r="AJ362" s="142"/>
      <c r="AK362" s="142"/>
    </row>
    <row r="363" hidden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2"/>
      <c r="N363" s="2"/>
      <c r="R363" s="3"/>
      <c r="U363" s="4"/>
      <c r="V363" s="5"/>
      <c r="AC363" s="140"/>
      <c r="AD363" s="152"/>
      <c r="AE363" s="153"/>
      <c r="AF363" s="140"/>
      <c r="AG363" s="140"/>
      <c r="AH363" s="142"/>
      <c r="AI363" s="142"/>
      <c r="AJ363" s="142"/>
      <c r="AK363" s="142"/>
    </row>
    <row r="364" hidden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2"/>
      <c r="N364" s="2"/>
      <c r="R364" s="3"/>
      <c r="U364" s="4"/>
      <c r="V364" s="5"/>
      <c r="AC364" s="140"/>
      <c r="AD364" s="152"/>
      <c r="AE364" s="153"/>
      <c r="AF364" s="140"/>
      <c r="AG364" s="140"/>
      <c r="AH364" s="142"/>
      <c r="AI364" s="142"/>
      <c r="AJ364" s="142"/>
      <c r="AK364" s="142"/>
    </row>
    <row r="365" hidden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2"/>
      <c r="N365" s="2"/>
      <c r="R365" s="3"/>
      <c r="U365" s="4"/>
      <c r="V365" s="5"/>
      <c r="AC365" s="140"/>
      <c r="AD365" s="152"/>
      <c r="AE365" s="153"/>
      <c r="AF365" s="140"/>
      <c r="AG365" s="140"/>
      <c r="AH365" s="142"/>
      <c r="AI365" s="142"/>
      <c r="AJ365" s="142"/>
      <c r="AK365" s="142"/>
    </row>
    <row r="366" hidden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2"/>
      <c r="N366" s="2"/>
      <c r="R366" s="3"/>
      <c r="U366" s="4"/>
      <c r="V366" s="5"/>
      <c r="AC366" s="140"/>
      <c r="AD366" s="152"/>
      <c r="AE366" s="153"/>
      <c r="AF366" s="140"/>
      <c r="AG366" s="140"/>
      <c r="AH366" s="142"/>
      <c r="AI366" s="142"/>
      <c r="AJ366" s="142"/>
      <c r="AK366" s="142"/>
    </row>
    <row r="367" hidden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2"/>
      <c r="N367" s="2"/>
      <c r="R367" s="3"/>
      <c r="U367" s="4"/>
      <c r="V367" s="5"/>
      <c r="AC367" s="140"/>
      <c r="AD367" s="152"/>
      <c r="AE367" s="153"/>
      <c r="AF367" s="140"/>
      <c r="AG367" s="140"/>
      <c r="AH367" s="142"/>
      <c r="AI367" s="142"/>
      <c r="AJ367" s="142"/>
      <c r="AK367" s="142"/>
    </row>
    <row r="368" hidden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2"/>
      <c r="N368" s="2"/>
      <c r="R368" s="3"/>
      <c r="U368" s="4"/>
      <c r="V368" s="5"/>
      <c r="AC368" s="140"/>
      <c r="AD368" s="152"/>
      <c r="AE368" s="153"/>
      <c r="AF368" s="140"/>
      <c r="AG368" s="140"/>
      <c r="AH368" s="142"/>
      <c r="AI368" s="142"/>
      <c r="AJ368" s="142"/>
      <c r="AK368" s="142"/>
    </row>
    <row r="369" hidden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2"/>
      <c r="N369" s="2"/>
      <c r="R369" s="3"/>
      <c r="U369" s="4"/>
      <c r="V369" s="5"/>
      <c r="AC369" s="140"/>
      <c r="AD369" s="152"/>
      <c r="AE369" s="153"/>
      <c r="AF369" s="140"/>
      <c r="AG369" s="140"/>
      <c r="AH369" s="142"/>
      <c r="AI369" s="142"/>
      <c r="AJ369" s="142"/>
      <c r="AK369" s="142"/>
    </row>
    <row r="370" hidden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2"/>
      <c r="N370" s="2"/>
      <c r="R370" s="3"/>
      <c r="U370" s="4"/>
      <c r="V370" s="5"/>
      <c r="AC370" s="140"/>
      <c r="AD370" s="152"/>
      <c r="AE370" s="153"/>
      <c r="AF370" s="140"/>
      <c r="AG370" s="140"/>
      <c r="AH370" s="142"/>
      <c r="AI370" s="142"/>
      <c r="AJ370" s="142"/>
      <c r="AK370" s="142"/>
    </row>
    <row r="371" hidden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2"/>
      <c r="N371" s="2"/>
      <c r="R371" s="3"/>
      <c r="U371" s="4"/>
      <c r="V371" s="5"/>
      <c r="AC371" s="140"/>
      <c r="AD371" s="152"/>
      <c r="AE371" s="153"/>
      <c r="AF371" s="140"/>
      <c r="AG371" s="140"/>
      <c r="AH371" s="142"/>
      <c r="AI371" s="142"/>
      <c r="AJ371" s="142"/>
      <c r="AK371" s="142"/>
    </row>
    <row r="372" hidden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2"/>
      <c r="N372" s="2"/>
      <c r="R372" s="3"/>
      <c r="U372" s="4"/>
      <c r="V372" s="5"/>
      <c r="AC372" s="140"/>
      <c r="AD372" s="152"/>
      <c r="AE372" s="153"/>
      <c r="AF372" s="140"/>
      <c r="AG372" s="140"/>
      <c r="AH372" s="142"/>
      <c r="AI372" s="142"/>
      <c r="AJ372" s="142"/>
      <c r="AK372" s="142"/>
    </row>
    <row r="373" hidden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2"/>
      <c r="N373" s="2"/>
      <c r="R373" s="3"/>
      <c r="U373" s="4"/>
      <c r="V373" s="5"/>
      <c r="AC373" s="140"/>
      <c r="AD373" s="152"/>
      <c r="AE373" s="153"/>
      <c r="AF373" s="140"/>
      <c r="AG373" s="140"/>
      <c r="AH373" s="142"/>
      <c r="AI373" s="142"/>
      <c r="AJ373" s="142"/>
      <c r="AK373" s="142"/>
    </row>
    <row r="374" hidden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2"/>
      <c r="N374" s="2"/>
      <c r="R374" s="3"/>
      <c r="U374" s="4"/>
      <c r="V374" s="5"/>
      <c r="AC374" s="140"/>
      <c r="AD374" s="152"/>
      <c r="AE374" s="153"/>
      <c r="AF374" s="140"/>
      <c r="AG374" s="140"/>
      <c r="AH374" s="142"/>
      <c r="AI374" s="142"/>
      <c r="AJ374" s="142"/>
      <c r="AK374" s="142"/>
    </row>
    <row r="375" hidden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2"/>
      <c r="N375" s="2"/>
      <c r="R375" s="3"/>
      <c r="U375" s="4"/>
      <c r="V375" s="5"/>
      <c r="AC375" s="140"/>
      <c r="AD375" s="152"/>
      <c r="AE375" s="153"/>
      <c r="AF375" s="140"/>
      <c r="AG375" s="140"/>
      <c r="AH375" s="142"/>
      <c r="AI375" s="142"/>
      <c r="AJ375" s="142"/>
      <c r="AK375" s="142"/>
    </row>
    <row r="376" hidden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2"/>
      <c r="N376" s="2"/>
      <c r="R376" s="3"/>
      <c r="U376" s="4"/>
      <c r="V376" s="5"/>
      <c r="AC376" s="140"/>
      <c r="AD376" s="152"/>
      <c r="AE376" s="153"/>
      <c r="AF376" s="140"/>
      <c r="AG376" s="140"/>
      <c r="AH376" s="142"/>
      <c r="AI376" s="142"/>
      <c r="AJ376" s="142"/>
      <c r="AK376" s="142"/>
    </row>
    <row r="377" hidden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2"/>
      <c r="N377" s="2"/>
      <c r="R377" s="3"/>
      <c r="U377" s="4"/>
      <c r="V377" s="5"/>
      <c r="AC377" s="140"/>
      <c r="AD377" s="152"/>
      <c r="AE377" s="153"/>
      <c r="AF377" s="140"/>
      <c r="AG377" s="140"/>
      <c r="AH377" s="142"/>
      <c r="AI377" s="142"/>
      <c r="AJ377" s="142"/>
      <c r="AK377" s="142"/>
    </row>
    <row r="378" hidden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2"/>
      <c r="N378" s="2"/>
      <c r="R378" s="3"/>
      <c r="U378" s="4"/>
      <c r="V378" s="5"/>
      <c r="AC378" s="140"/>
      <c r="AD378" s="152"/>
      <c r="AE378" s="153"/>
      <c r="AF378" s="140"/>
      <c r="AG378" s="140"/>
      <c r="AH378" s="142"/>
      <c r="AI378" s="142"/>
      <c r="AJ378" s="142"/>
      <c r="AK378" s="142"/>
    </row>
    <row r="379" hidden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2"/>
      <c r="N379" s="2"/>
      <c r="R379" s="3"/>
      <c r="U379" s="4"/>
      <c r="V379" s="5"/>
      <c r="AC379" s="140"/>
      <c r="AD379" s="152"/>
      <c r="AE379" s="153"/>
      <c r="AF379" s="140"/>
      <c r="AG379" s="140"/>
      <c r="AH379" s="142"/>
      <c r="AI379" s="142"/>
      <c r="AJ379" s="142"/>
      <c r="AK379" s="142"/>
    </row>
    <row r="380" hidden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2"/>
      <c r="N380" s="2"/>
      <c r="R380" s="3"/>
      <c r="U380" s="4"/>
      <c r="V380" s="5"/>
      <c r="AC380" s="140"/>
      <c r="AD380" s="152"/>
      <c r="AE380" s="153"/>
      <c r="AF380" s="140"/>
      <c r="AG380" s="140"/>
      <c r="AH380" s="142"/>
      <c r="AI380" s="142"/>
      <c r="AJ380" s="142"/>
      <c r="AK380" s="142"/>
    </row>
    <row r="381" hidden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2"/>
      <c r="N381" s="2"/>
      <c r="R381" s="3"/>
      <c r="U381" s="4"/>
      <c r="V381" s="5"/>
      <c r="AC381" s="140"/>
      <c r="AD381" s="152"/>
      <c r="AE381" s="153"/>
      <c r="AF381" s="140"/>
      <c r="AG381" s="140"/>
      <c r="AH381" s="142"/>
      <c r="AI381" s="142"/>
      <c r="AJ381" s="142"/>
      <c r="AK381" s="142"/>
    </row>
    <row r="382" hidden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2"/>
      <c r="N382" s="2"/>
      <c r="R382" s="3"/>
      <c r="U382" s="4"/>
      <c r="V382" s="5"/>
      <c r="AC382" s="140"/>
      <c r="AD382" s="152"/>
      <c r="AE382" s="153"/>
      <c r="AF382" s="140"/>
      <c r="AG382" s="140"/>
      <c r="AH382" s="142"/>
      <c r="AI382" s="142"/>
      <c r="AJ382" s="142"/>
      <c r="AK382" s="142"/>
    </row>
    <row r="383" hidden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2"/>
      <c r="N383" s="2"/>
      <c r="R383" s="3"/>
      <c r="U383" s="4"/>
      <c r="V383" s="5"/>
      <c r="AC383" s="140"/>
      <c r="AD383" s="152"/>
      <c r="AE383" s="153"/>
      <c r="AF383" s="140"/>
      <c r="AG383" s="140"/>
      <c r="AH383" s="142"/>
      <c r="AI383" s="142"/>
      <c r="AJ383" s="142"/>
      <c r="AK383" s="142"/>
    </row>
    <row r="384" hidden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2"/>
      <c r="N384" s="2"/>
      <c r="R384" s="3"/>
      <c r="U384" s="4"/>
      <c r="V384" s="5"/>
      <c r="AC384" s="140"/>
      <c r="AD384" s="152"/>
      <c r="AE384" s="153"/>
      <c r="AF384" s="140"/>
      <c r="AG384" s="140"/>
      <c r="AH384" s="142"/>
      <c r="AI384" s="142"/>
      <c r="AJ384" s="142"/>
      <c r="AK384" s="142"/>
    </row>
    <row r="385" hidden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2"/>
      <c r="N385" s="2"/>
      <c r="R385" s="3"/>
      <c r="U385" s="4"/>
      <c r="V385" s="5"/>
      <c r="AC385" s="140"/>
      <c r="AD385" s="152"/>
      <c r="AE385" s="153"/>
      <c r="AF385" s="140"/>
      <c r="AG385" s="140"/>
      <c r="AH385" s="142"/>
      <c r="AI385" s="142"/>
      <c r="AJ385" s="142"/>
      <c r="AK385" s="142"/>
    </row>
    <row r="386" hidden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2"/>
      <c r="N386" s="2"/>
      <c r="R386" s="3"/>
      <c r="U386" s="4"/>
      <c r="V386" s="5"/>
      <c r="AC386" s="140"/>
      <c r="AD386" s="152"/>
      <c r="AE386" s="153"/>
      <c r="AF386" s="140"/>
      <c r="AG386" s="140"/>
      <c r="AH386" s="142"/>
      <c r="AI386" s="142"/>
      <c r="AJ386" s="142"/>
      <c r="AK386" s="142"/>
    </row>
    <row r="387" hidden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2"/>
      <c r="N387" s="2"/>
      <c r="R387" s="3"/>
      <c r="U387" s="4"/>
      <c r="V387" s="5"/>
      <c r="AC387" s="140"/>
      <c r="AD387" s="152"/>
      <c r="AE387" s="153"/>
      <c r="AF387" s="140"/>
      <c r="AG387" s="140"/>
      <c r="AH387" s="142"/>
      <c r="AI387" s="142"/>
      <c r="AJ387" s="142"/>
      <c r="AK387" s="142"/>
    </row>
    <row r="388" hidden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2"/>
      <c r="N388" s="2"/>
      <c r="R388" s="3"/>
      <c r="U388" s="4"/>
      <c r="V388" s="5"/>
      <c r="AC388" s="140"/>
      <c r="AD388" s="152"/>
      <c r="AE388" s="153"/>
      <c r="AF388" s="140"/>
      <c r="AG388" s="140"/>
      <c r="AH388" s="142"/>
      <c r="AI388" s="142"/>
      <c r="AJ388" s="142"/>
      <c r="AK388" s="142"/>
    </row>
    <row r="389" hidden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2"/>
      <c r="N389" s="2"/>
      <c r="R389" s="3"/>
      <c r="U389" s="4"/>
      <c r="V389" s="5"/>
      <c r="AC389" s="140"/>
      <c r="AD389" s="152"/>
      <c r="AE389" s="153"/>
      <c r="AF389" s="140"/>
      <c r="AG389" s="140"/>
      <c r="AH389" s="142"/>
      <c r="AI389" s="142"/>
      <c r="AJ389" s="142"/>
      <c r="AK389" s="142"/>
    </row>
    <row r="390" hidden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2"/>
      <c r="N390" s="2"/>
      <c r="R390" s="3"/>
      <c r="U390" s="4"/>
      <c r="V390" s="5"/>
      <c r="AC390" s="140"/>
      <c r="AD390" s="152"/>
      <c r="AE390" s="153"/>
      <c r="AF390" s="140"/>
      <c r="AG390" s="140"/>
      <c r="AH390" s="142"/>
      <c r="AI390" s="142"/>
      <c r="AJ390" s="142"/>
      <c r="AK390" s="142"/>
    </row>
    <row r="391" hidden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2"/>
      <c r="N391" s="2"/>
      <c r="R391" s="3"/>
      <c r="U391" s="4"/>
      <c r="V391" s="5"/>
      <c r="AC391" s="140"/>
      <c r="AD391" s="152"/>
      <c r="AE391" s="153"/>
      <c r="AF391" s="140"/>
      <c r="AG391" s="140"/>
      <c r="AH391" s="142"/>
      <c r="AI391" s="142"/>
      <c r="AJ391" s="142"/>
      <c r="AK391" s="142"/>
    </row>
    <row r="392" hidden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2"/>
      <c r="N392" s="2"/>
      <c r="R392" s="3"/>
      <c r="U392" s="4"/>
      <c r="V392" s="5"/>
      <c r="AC392" s="140"/>
      <c r="AD392" s="152"/>
      <c r="AE392" s="153"/>
      <c r="AF392" s="140"/>
      <c r="AG392" s="140"/>
      <c r="AH392" s="142"/>
      <c r="AI392" s="142"/>
      <c r="AJ392" s="142"/>
      <c r="AK392" s="142"/>
    </row>
    <row r="393" hidden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2"/>
      <c r="N393" s="2"/>
      <c r="R393" s="3"/>
      <c r="U393" s="4"/>
      <c r="V393" s="5"/>
      <c r="AC393" s="140"/>
      <c r="AD393" s="152"/>
      <c r="AE393" s="153"/>
      <c r="AF393" s="140"/>
      <c r="AG393" s="140"/>
      <c r="AH393" s="142"/>
      <c r="AI393" s="142"/>
      <c r="AJ393" s="142"/>
      <c r="AK393" s="142"/>
    </row>
    <row r="394" hidden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2"/>
      <c r="N394" s="2"/>
      <c r="R394" s="3"/>
      <c r="U394" s="4"/>
      <c r="V394" s="5"/>
      <c r="AC394" s="140"/>
      <c r="AD394" s="152"/>
      <c r="AE394" s="153"/>
      <c r="AF394" s="140"/>
      <c r="AG394" s="140"/>
      <c r="AH394" s="142"/>
      <c r="AI394" s="142"/>
      <c r="AJ394" s="142"/>
      <c r="AK394" s="142"/>
    </row>
    <row r="395" hidden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2"/>
      <c r="N395" s="2"/>
      <c r="R395" s="3"/>
      <c r="U395" s="4"/>
      <c r="V395" s="5"/>
      <c r="AC395" s="140"/>
      <c r="AD395" s="152"/>
      <c r="AE395" s="153"/>
      <c r="AF395" s="140"/>
      <c r="AG395" s="140"/>
      <c r="AH395" s="142"/>
      <c r="AI395" s="142"/>
      <c r="AJ395" s="142"/>
      <c r="AK395" s="142"/>
    </row>
    <row r="396" hidden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2"/>
      <c r="N396" s="2"/>
      <c r="R396" s="3"/>
      <c r="U396" s="4"/>
      <c r="V396" s="5"/>
      <c r="AC396" s="140"/>
      <c r="AD396" s="152"/>
      <c r="AE396" s="153"/>
      <c r="AF396" s="140"/>
      <c r="AG396" s="140"/>
      <c r="AH396" s="142"/>
      <c r="AI396" s="142"/>
      <c r="AJ396" s="142"/>
      <c r="AK396" s="142"/>
    </row>
    <row r="397" hidden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2"/>
      <c r="N397" s="2"/>
      <c r="R397" s="3"/>
      <c r="U397" s="4"/>
      <c r="V397" s="5"/>
      <c r="AC397" s="140"/>
      <c r="AD397" s="152"/>
      <c r="AE397" s="153"/>
      <c r="AF397" s="140"/>
      <c r="AG397" s="140"/>
      <c r="AH397" s="142"/>
      <c r="AI397" s="142"/>
      <c r="AJ397" s="142"/>
      <c r="AK397" s="142"/>
    </row>
    <row r="398" hidden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2"/>
      <c r="N398" s="2"/>
      <c r="R398" s="3"/>
      <c r="U398" s="4"/>
      <c r="V398" s="5"/>
      <c r="AC398" s="140"/>
      <c r="AD398" s="152"/>
      <c r="AE398" s="153"/>
      <c r="AF398" s="140"/>
      <c r="AG398" s="140"/>
      <c r="AH398" s="142"/>
      <c r="AI398" s="142"/>
      <c r="AJ398" s="142"/>
      <c r="AK398" s="142"/>
    </row>
    <row r="399" hidden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2"/>
      <c r="N399" s="2"/>
      <c r="R399" s="3"/>
      <c r="U399" s="4"/>
      <c r="V399" s="5"/>
      <c r="AC399" s="140"/>
      <c r="AD399" s="152"/>
      <c r="AE399" s="153"/>
      <c r="AF399" s="140"/>
      <c r="AG399" s="140"/>
      <c r="AH399" s="142"/>
      <c r="AI399" s="142"/>
      <c r="AJ399" s="142"/>
      <c r="AK399" s="142"/>
    </row>
    <row r="400" hidden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2"/>
      <c r="N400" s="2"/>
      <c r="R400" s="3"/>
      <c r="U400" s="4"/>
      <c r="V400" s="5"/>
      <c r="AC400" s="140"/>
      <c r="AD400" s="152"/>
      <c r="AE400" s="153"/>
      <c r="AF400" s="140"/>
      <c r="AG400" s="140"/>
      <c r="AH400" s="142"/>
      <c r="AI400" s="142"/>
      <c r="AJ400" s="142"/>
      <c r="AK400" s="142"/>
    </row>
    <row r="401" hidden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2"/>
      <c r="N401" s="2"/>
      <c r="R401" s="3"/>
      <c r="U401" s="4"/>
      <c r="V401" s="5"/>
      <c r="AC401" s="140"/>
      <c r="AD401" s="152"/>
      <c r="AE401" s="153"/>
      <c r="AF401" s="140"/>
      <c r="AG401" s="140"/>
      <c r="AH401" s="142"/>
      <c r="AI401" s="142"/>
      <c r="AJ401" s="142"/>
      <c r="AK401" s="142"/>
    </row>
    <row r="402" hidden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2"/>
      <c r="N402" s="2"/>
      <c r="R402" s="3"/>
      <c r="U402" s="4"/>
      <c r="V402" s="5"/>
      <c r="AC402" s="140"/>
      <c r="AD402" s="152"/>
      <c r="AE402" s="153"/>
      <c r="AF402" s="140"/>
      <c r="AG402" s="140"/>
      <c r="AH402" s="142"/>
      <c r="AI402" s="142"/>
      <c r="AJ402" s="142"/>
      <c r="AK402" s="142"/>
    </row>
    <row r="403" hidden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2"/>
      <c r="N403" s="2"/>
      <c r="R403" s="3"/>
      <c r="U403" s="4"/>
      <c r="V403" s="5"/>
      <c r="AC403" s="140"/>
      <c r="AD403" s="152"/>
      <c r="AE403" s="153"/>
      <c r="AF403" s="140"/>
      <c r="AG403" s="140"/>
      <c r="AH403" s="142"/>
      <c r="AI403" s="142"/>
      <c r="AJ403" s="142"/>
      <c r="AK403" s="142"/>
    </row>
    <row r="404" hidden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2"/>
      <c r="N404" s="2"/>
      <c r="R404" s="3"/>
      <c r="U404" s="4"/>
      <c r="V404" s="5"/>
      <c r="AC404" s="140"/>
      <c r="AD404" s="152"/>
      <c r="AE404" s="153"/>
      <c r="AF404" s="140"/>
      <c r="AG404" s="140"/>
      <c r="AH404" s="142"/>
      <c r="AI404" s="142"/>
      <c r="AJ404" s="142"/>
      <c r="AK404" s="142"/>
    </row>
    <row r="405" hidden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2"/>
      <c r="N405" s="2"/>
      <c r="R405" s="3"/>
      <c r="U405" s="4"/>
      <c r="V405" s="5"/>
      <c r="AC405" s="140"/>
      <c r="AD405" s="152"/>
      <c r="AE405" s="153"/>
      <c r="AF405" s="140"/>
      <c r="AG405" s="140"/>
      <c r="AH405" s="142"/>
      <c r="AI405" s="142"/>
      <c r="AJ405" s="142"/>
      <c r="AK405" s="142"/>
    </row>
    <row r="406" hidden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2"/>
      <c r="N406" s="2"/>
      <c r="R406" s="3"/>
      <c r="U406" s="4"/>
      <c r="V406" s="5"/>
      <c r="AC406" s="140"/>
      <c r="AD406" s="152"/>
      <c r="AE406" s="153"/>
      <c r="AF406" s="140"/>
      <c r="AG406" s="140"/>
      <c r="AH406" s="142"/>
      <c r="AI406" s="142"/>
      <c r="AJ406" s="142"/>
      <c r="AK406" s="142"/>
    </row>
    <row r="407" hidden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2"/>
      <c r="N407" s="2"/>
      <c r="R407" s="3"/>
      <c r="U407" s="4"/>
      <c r="V407" s="5"/>
      <c r="AC407" s="140"/>
      <c r="AD407" s="152"/>
      <c r="AE407" s="153"/>
      <c r="AF407" s="140"/>
      <c r="AG407" s="140"/>
      <c r="AH407" s="142"/>
      <c r="AI407" s="142"/>
      <c r="AJ407" s="142"/>
      <c r="AK407" s="142"/>
    </row>
    <row r="408" hidden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2"/>
      <c r="N408" s="2"/>
      <c r="R408" s="3"/>
      <c r="U408" s="4"/>
      <c r="V408" s="5"/>
      <c r="AC408" s="140"/>
      <c r="AD408" s="152"/>
      <c r="AE408" s="153"/>
      <c r="AF408" s="140"/>
      <c r="AG408" s="140"/>
      <c r="AH408" s="142"/>
      <c r="AI408" s="142"/>
      <c r="AJ408" s="142"/>
      <c r="AK408" s="142"/>
    </row>
    <row r="409" hidden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2"/>
      <c r="N409" s="2"/>
      <c r="R409" s="3"/>
      <c r="U409" s="4"/>
      <c r="V409" s="5"/>
      <c r="AC409" s="140"/>
      <c r="AD409" s="152"/>
      <c r="AE409" s="153"/>
      <c r="AF409" s="140"/>
      <c r="AG409" s="140"/>
      <c r="AH409" s="142"/>
      <c r="AI409" s="142"/>
      <c r="AJ409" s="142"/>
      <c r="AK409" s="142"/>
    </row>
    <row r="410" hidden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2"/>
      <c r="N410" s="2"/>
      <c r="R410" s="3"/>
      <c r="U410" s="4"/>
      <c r="V410" s="5"/>
      <c r="AC410" s="140"/>
      <c r="AD410" s="152"/>
      <c r="AE410" s="153"/>
      <c r="AF410" s="140"/>
      <c r="AG410" s="140"/>
      <c r="AH410" s="142"/>
      <c r="AI410" s="142"/>
      <c r="AJ410" s="142"/>
      <c r="AK410" s="142"/>
    </row>
    <row r="411" hidden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2"/>
      <c r="N411" s="2"/>
      <c r="R411" s="3"/>
      <c r="U411" s="4"/>
      <c r="V411" s="5"/>
      <c r="AC411" s="140"/>
      <c r="AD411" s="152"/>
      <c r="AE411" s="153"/>
      <c r="AF411" s="140"/>
      <c r="AG411" s="140"/>
      <c r="AH411" s="142"/>
      <c r="AI411" s="142"/>
      <c r="AJ411" s="142"/>
      <c r="AK411" s="142"/>
    </row>
    <row r="412" hidden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2"/>
      <c r="N412" s="2"/>
      <c r="R412" s="3"/>
      <c r="U412" s="4"/>
      <c r="V412" s="5"/>
      <c r="AC412" s="140"/>
      <c r="AD412" s="152"/>
      <c r="AE412" s="153"/>
      <c r="AF412" s="140"/>
      <c r="AG412" s="140"/>
      <c r="AH412" s="142"/>
      <c r="AI412" s="142"/>
      <c r="AJ412" s="142"/>
      <c r="AK412" s="142"/>
    </row>
    <row r="413" hidden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2"/>
      <c r="N413" s="2"/>
      <c r="R413" s="3"/>
      <c r="U413" s="4"/>
      <c r="V413" s="5"/>
      <c r="AC413" s="140"/>
      <c r="AD413" s="152"/>
      <c r="AE413" s="153"/>
      <c r="AF413" s="140"/>
      <c r="AG413" s="140"/>
      <c r="AH413" s="142"/>
      <c r="AI413" s="142"/>
      <c r="AJ413" s="142"/>
      <c r="AK413" s="142"/>
    </row>
    <row r="414" hidden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2"/>
      <c r="N414" s="2"/>
      <c r="R414" s="3"/>
      <c r="U414" s="4"/>
      <c r="V414" s="5"/>
      <c r="AC414" s="140"/>
      <c r="AD414" s="152"/>
      <c r="AE414" s="153"/>
      <c r="AF414" s="140"/>
      <c r="AG414" s="140"/>
      <c r="AH414" s="142"/>
      <c r="AI414" s="142"/>
      <c r="AJ414" s="142"/>
      <c r="AK414" s="142"/>
    </row>
    <row r="415" hidden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2"/>
      <c r="N415" s="2"/>
      <c r="R415" s="3"/>
      <c r="U415" s="4"/>
      <c r="V415" s="5"/>
      <c r="AC415" s="140"/>
      <c r="AD415" s="152"/>
      <c r="AE415" s="153"/>
      <c r="AF415" s="140"/>
      <c r="AG415" s="140"/>
      <c r="AH415" s="142"/>
      <c r="AI415" s="142"/>
      <c r="AJ415" s="142"/>
      <c r="AK415" s="142"/>
    </row>
    <row r="416" hidden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2"/>
      <c r="N416" s="2"/>
      <c r="R416" s="3"/>
      <c r="U416" s="4"/>
      <c r="V416" s="5"/>
      <c r="AC416" s="140"/>
      <c r="AD416" s="152"/>
      <c r="AE416" s="153"/>
      <c r="AF416" s="140"/>
      <c r="AG416" s="140"/>
      <c r="AH416" s="142"/>
      <c r="AI416" s="142"/>
      <c r="AJ416" s="142"/>
      <c r="AK416" s="142"/>
    </row>
    <row r="417" hidden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2"/>
      <c r="N417" s="2"/>
      <c r="R417" s="3"/>
      <c r="U417" s="4"/>
      <c r="V417" s="5"/>
      <c r="AC417" s="140"/>
      <c r="AD417" s="152"/>
      <c r="AE417" s="153"/>
      <c r="AF417" s="140"/>
      <c r="AG417" s="140"/>
      <c r="AH417" s="142"/>
      <c r="AI417" s="142"/>
      <c r="AJ417" s="142"/>
      <c r="AK417" s="142"/>
    </row>
    <row r="418" hidden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2"/>
      <c r="N418" s="2"/>
      <c r="R418" s="3"/>
      <c r="U418" s="4"/>
      <c r="V418" s="5"/>
      <c r="AC418" s="140"/>
      <c r="AD418" s="152"/>
      <c r="AE418" s="153"/>
      <c r="AF418" s="140"/>
      <c r="AG418" s="140"/>
      <c r="AH418" s="142"/>
      <c r="AI418" s="142"/>
      <c r="AJ418" s="142"/>
      <c r="AK418" s="142"/>
    </row>
    <row r="419" hidden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2"/>
      <c r="N419" s="2"/>
      <c r="R419" s="3"/>
      <c r="U419" s="4"/>
      <c r="V419" s="5"/>
      <c r="AC419" s="140"/>
      <c r="AD419" s="152"/>
      <c r="AE419" s="153"/>
      <c r="AF419" s="140"/>
      <c r="AG419" s="140"/>
      <c r="AH419" s="142"/>
      <c r="AI419" s="142"/>
      <c r="AJ419" s="142"/>
      <c r="AK419" s="142"/>
    </row>
    <row r="420" hidden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2"/>
      <c r="N420" s="2"/>
      <c r="R420" s="3"/>
      <c r="U420" s="4"/>
      <c r="V420" s="5"/>
      <c r="AC420" s="140"/>
      <c r="AD420" s="152"/>
      <c r="AE420" s="153"/>
      <c r="AF420" s="140"/>
      <c r="AG420" s="140"/>
      <c r="AH420" s="142"/>
      <c r="AI420" s="142"/>
      <c r="AJ420" s="142"/>
      <c r="AK420" s="142"/>
    </row>
    <row r="421" hidden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2"/>
      <c r="N421" s="2"/>
      <c r="R421" s="3"/>
      <c r="U421" s="4"/>
      <c r="V421" s="5"/>
      <c r="AC421" s="140"/>
      <c r="AD421" s="152"/>
      <c r="AE421" s="153"/>
      <c r="AF421" s="140"/>
      <c r="AG421" s="140"/>
      <c r="AH421" s="142"/>
      <c r="AI421" s="142"/>
      <c r="AJ421" s="142"/>
      <c r="AK421" s="142"/>
    </row>
    <row r="422" hidden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2"/>
      <c r="N422" s="2"/>
      <c r="R422" s="3"/>
      <c r="U422" s="4"/>
      <c r="V422" s="5"/>
      <c r="AC422" s="140"/>
      <c r="AD422" s="152"/>
      <c r="AE422" s="153"/>
      <c r="AF422" s="140"/>
      <c r="AG422" s="140"/>
      <c r="AH422" s="142"/>
      <c r="AI422" s="142"/>
      <c r="AJ422" s="142"/>
      <c r="AK422" s="142"/>
    </row>
    <row r="423" hidden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2"/>
      <c r="N423" s="2"/>
      <c r="R423" s="3"/>
      <c r="U423" s="4"/>
      <c r="V423" s="5"/>
      <c r="AC423" s="140"/>
      <c r="AD423" s="152"/>
      <c r="AE423" s="153"/>
      <c r="AF423" s="140"/>
      <c r="AG423" s="140"/>
      <c r="AH423" s="142"/>
      <c r="AI423" s="142"/>
      <c r="AJ423" s="142"/>
      <c r="AK423" s="142"/>
    </row>
    <row r="424" hidden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2"/>
      <c r="N424" s="2"/>
      <c r="R424" s="3"/>
      <c r="U424" s="4"/>
      <c r="V424" s="5"/>
      <c r="AC424" s="140"/>
      <c r="AD424" s="152"/>
      <c r="AE424" s="153"/>
      <c r="AF424" s="140"/>
      <c r="AG424" s="140"/>
      <c r="AH424" s="142"/>
      <c r="AI424" s="142"/>
      <c r="AJ424" s="142"/>
      <c r="AK424" s="142"/>
    </row>
    <row r="425" hidden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2"/>
      <c r="N425" s="2"/>
      <c r="R425" s="3"/>
      <c r="U425" s="4"/>
      <c r="V425" s="5"/>
      <c r="AC425" s="140"/>
      <c r="AD425" s="152"/>
      <c r="AE425" s="153"/>
      <c r="AF425" s="140"/>
      <c r="AG425" s="140"/>
      <c r="AH425" s="142"/>
      <c r="AI425" s="142"/>
      <c r="AJ425" s="142"/>
      <c r="AK425" s="142"/>
    </row>
    <row r="426" hidden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2"/>
      <c r="N426" s="2"/>
      <c r="R426" s="3"/>
      <c r="U426" s="4"/>
      <c r="V426" s="5"/>
      <c r="AC426" s="140"/>
      <c r="AD426" s="152"/>
      <c r="AE426" s="153"/>
      <c r="AF426" s="140"/>
      <c r="AG426" s="140"/>
      <c r="AH426" s="142"/>
      <c r="AI426" s="142"/>
      <c r="AJ426" s="142"/>
      <c r="AK426" s="142"/>
    </row>
    <row r="427" hidden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2"/>
      <c r="N427" s="2"/>
      <c r="R427" s="3"/>
      <c r="U427" s="4"/>
      <c r="V427" s="5"/>
      <c r="AC427" s="140"/>
      <c r="AD427" s="152"/>
      <c r="AE427" s="153"/>
      <c r="AF427" s="140"/>
      <c r="AG427" s="140"/>
      <c r="AH427" s="142"/>
      <c r="AI427" s="142"/>
      <c r="AJ427" s="142"/>
      <c r="AK427" s="142"/>
    </row>
    <row r="428" hidden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2"/>
      <c r="N428" s="2"/>
      <c r="R428" s="3"/>
      <c r="U428" s="4"/>
      <c r="V428" s="5"/>
      <c r="AC428" s="140"/>
      <c r="AD428" s="152"/>
      <c r="AE428" s="153"/>
      <c r="AF428" s="140"/>
      <c r="AG428" s="140"/>
      <c r="AH428" s="142"/>
      <c r="AI428" s="142"/>
      <c r="AJ428" s="142"/>
      <c r="AK428" s="142"/>
    </row>
    <row r="429" hidden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2"/>
      <c r="N429" s="2"/>
      <c r="R429" s="3"/>
      <c r="U429" s="4"/>
      <c r="V429" s="5"/>
      <c r="AC429" s="140"/>
      <c r="AD429" s="152"/>
      <c r="AE429" s="153"/>
      <c r="AF429" s="140"/>
      <c r="AG429" s="140"/>
      <c r="AH429" s="142"/>
      <c r="AI429" s="142"/>
      <c r="AJ429" s="142"/>
      <c r="AK429" s="142"/>
    </row>
    <row r="430" hidden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2"/>
      <c r="N430" s="2"/>
      <c r="R430" s="3"/>
      <c r="U430" s="4"/>
      <c r="V430" s="5"/>
      <c r="AC430" s="140"/>
      <c r="AD430" s="152"/>
      <c r="AE430" s="153"/>
      <c r="AF430" s="140"/>
      <c r="AG430" s="140"/>
      <c r="AH430" s="142"/>
      <c r="AI430" s="142"/>
      <c r="AJ430" s="142"/>
      <c r="AK430" s="142"/>
    </row>
    <row r="431" hidden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2"/>
      <c r="N431" s="2"/>
      <c r="R431" s="3"/>
      <c r="U431" s="4"/>
      <c r="V431" s="5"/>
      <c r="AC431" s="140"/>
      <c r="AD431" s="152"/>
      <c r="AE431" s="153"/>
      <c r="AF431" s="140"/>
      <c r="AG431" s="140"/>
      <c r="AH431" s="142"/>
      <c r="AI431" s="142"/>
      <c r="AJ431" s="142"/>
      <c r="AK431" s="142"/>
    </row>
    <row r="432" hidden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2"/>
      <c r="N432" s="2"/>
      <c r="R432" s="3"/>
      <c r="U432" s="4"/>
      <c r="V432" s="5"/>
      <c r="AC432" s="140"/>
      <c r="AD432" s="152"/>
      <c r="AE432" s="153"/>
      <c r="AF432" s="140"/>
      <c r="AG432" s="140"/>
      <c r="AH432" s="142"/>
      <c r="AI432" s="142"/>
      <c r="AJ432" s="142"/>
      <c r="AK432" s="142"/>
    </row>
    <row r="433" hidden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2"/>
      <c r="N433" s="2"/>
      <c r="R433" s="3"/>
      <c r="U433" s="4"/>
      <c r="V433" s="5"/>
      <c r="AC433" s="140"/>
      <c r="AD433" s="152"/>
      <c r="AE433" s="153"/>
      <c r="AF433" s="140"/>
      <c r="AG433" s="140"/>
      <c r="AH433" s="142"/>
      <c r="AI433" s="142"/>
      <c r="AJ433" s="142"/>
      <c r="AK433" s="142"/>
    </row>
    <row r="434" hidden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2"/>
      <c r="N434" s="2"/>
      <c r="R434" s="3"/>
      <c r="U434" s="4"/>
      <c r="V434" s="5"/>
      <c r="AC434" s="140"/>
      <c r="AD434" s="152"/>
      <c r="AE434" s="153"/>
      <c r="AF434" s="140"/>
      <c r="AG434" s="140"/>
      <c r="AH434" s="142"/>
      <c r="AI434" s="142"/>
      <c r="AJ434" s="142"/>
      <c r="AK434" s="142"/>
    </row>
    <row r="435" hidden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2"/>
      <c r="N435" s="2"/>
      <c r="R435" s="3"/>
      <c r="U435" s="4"/>
      <c r="V435" s="5"/>
      <c r="AC435" s="140"/>
      <c r="AD435" s="152"/>
      <c r="AE435" s="153"/>
      <c r="AF435" s="140"/>
      <c r="AG435" s="140"/>
      <c r="AH435" s="142"/>
      <c r="AI435" s="142"/>
      <c r="AJ435" s="142"/>
      <c r="AK435" s="142"/>
    </row>
    <row r="436" hidden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2"/>
      <c r="N436" s="2"/>
      <c r="R436" s="3"/>
      <c r="U436" s="4"/>
      <c r="V436" s="5"/>
      <c r="AC436" s="140"/>
      <c r="AD436" s="152"/>
      <c r="AE436" s="153"/>
      <c r="AF436" s="140"/>
      <c r="AG436" s="140"/>
      <c r="AH436" s="142"/>
      <c r="AI436" s="142"/>
      <c r="AJ436" s="142"/>
      <c r="AK436" s="142"/>
    </row>
    <row r="437" hidden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2"/>
      <c r="N437" s="2"/>
      <c r="R437" s="3"/>
      <c r="U437" s="4"/>
      <c r="V437" s="5"/>
      <c r="AC437" s="140"/>
      <c r="AD437" s="152"/>
      <c r="AE437" s="153"/>
      <c r="AF437" s="140"/>
      <c r="AG437" s="140"/>
      <c r="AH437" s="142"/>
      <c r="AI437" s="142"/>
      <c r="AJ437" s="142"/>
      <c r="AK437" s="142"/>
    </row>
    <row r="438" hidden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2"/>
      <c r="N438" s="2"/>
      <c r="R438" s="3"/>
      <c r="U438" s="4"/>
      <c r="V438" s="5"/>
      <c r="AC438" s="140"/>
      <c r="AD438" s="152"/>
      <c r="AE438" s="153"/>
      <c r="AF438" s="140"/>
      <c r="AG438" s="140"/>
      <c r="AH438" s="142"/>
      <c r="AI438" s="142"/>
      <c r="AJ438" s="142"/>
      <c r="AK438" s="142"/>
    </row>
    <row r="439" hidden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2"/>
      <c r="N439" s="2"/>
      <c r="R439" s="3"/>
      <c r="U439" s="4"/>
      <c r="V439" s="5"/>
      <c r="AC439" s="140"/>
      <c r="AD439" s="152"/>
      <c r="AE439" s="153"/>
      <c r="AF439" s="140"/>
      <c r="AG439" s="140"/>
      <c r="AH439" s="142"/>
      <c r="AI439" s="142"/>
      <c r="AJ439" s="142"/>
      <c r="AK439" s="142"/>
    </row>
    <row r="440" hidden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2"/>
      <c r="N440" s="2"/>
      <c r="R440" s="3"/>
      <c r="U440" s="4"/>
      <c r="V440" s="5"/>
      <c r="AC440" s="140"/>
      <c r="AD440" s="152"/>
      <c r="AE440" s="153"/>
      <c r="AF440" s="140"/>
      <c r="AG440" s="140"/>
      <c r="AH440" s="142"/>
      <c r="AI440" s="142"/>
      <c r="AJ440" s="142"/>
      <c r="AK440" s="142"/>
    </row>
    <row r="441" hidden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2"/>
      <c r="N441" s="2"/>
      <c r="R441" s="3"/>
      <c r="U441" s="4"/>
      <c r="V441" s="5"/>
      <c r="AC441" s="140"/>
      <c r="AD441" s="152"/>
      <c r="AE441" s="153"/>
      <c r="AF441" s="140"/>
      <c r="AG441" s="140"/>
      <c r="AH441" s="142"/>
      <c r="AI441" s="142"/>
      <c r="AJ441" s="142"/>
      <c r="AK441" s="142"/>
    </row>
    <row r="442" hidden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2"/>
      <c r="N442" s="2"/>
      <c r="R442" s="3"/>
      <c r="U442" s="4"/>
      <c r="V442" s="5"/>
      <c r="AC442" s="140"/>
      <c r="AD442" s="152"/>
      <c r="AE442" s="153"/>
      <c r="AF442" s="140"/>
      <c r="AG442" s="140"/>
      <c r="AH442" s="142"/>
      <c r="AI442" s="142"/>
      <c r="AJ442" s="142"/>
      <c r="AK442" s="142"/>
    </row>
    <row r="443" hidden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2"/>
      <c r="N443" s="2"/>
      <c r="R443" s="3"/>
      <c r="U443" s="4"/>
      <c r="V443" s="5"/>
      <c r="AC443" s="140"/>
      <c r="AD443" s="152"/>
      <c r="AE443" s="153"/>
      <c r="AF443" s="140"/>
      <c r="AG443" s="140"/>
      <c r="AH443" s="142"/>
      <c r="AI443" s="142"/>
      <c r="AJ443" s="142"/>
      <c r="AK443" s="142"/>
    </row>
    <row r="444" hidden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2"/>
      <c r="N444" s="2"/>
      <c r="R444" s="3"/>
      <c r="U444" s="4"/>
      <c r="V444" s="5"/>
      <c r="AC444" s="140"/>
      <c r="AD444" s="152"/>
      <c r="AE444" s="153"/>
      <c r="AF444" s="140"/>
      <c r="AG444" s="140"/>
      <c r="AH444" s="142"/>
      <c r="AI444" s="142"/>
      <c r="AJ444" s="142"/>
      <c r="AK444" s="142"/>
    </row>
    <row r="445" hidden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2"/>
      <c r="N445" s="2"/>
      <c r="R445" s="3"/>
      <c r="U445" s="4"/>
      <c r="V445" s="5"/>
      <c r="AC445" s="140"/>
      <c r="AD445" s="152"/>
      <c r="AE445" s="153"/>
      <c r="AF445" s="140"/>
      <c r="AG445" s="140"/>
      <c r="AH445" s="142"/>
      <c r="AI445" s="142"/>
      <c r="AJ445" s="142"/>
      <c r="AK445" s="142"/>
    </row>
    <row r="446" hidden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2"/>
      <c r="N446" s="2"/>
      <c r="R446" s="3"/>
      <c r="U446" s="4"/>
      <c r="V446" s="5"/>
      <c r="AC446" s="140"/>
      <c r="AD446" s="152"/>
      <c r="AE446" s="153"/>
      <c r="AF446" s="140"/>
      <c r="AG446" s="140"/>
      <c r="AH446" s="142"/>
      <c r="AI446" s="142"/>
      <c r="AJ446" s="142"/>
      <c r="AK446" s="142"/>
    </row>
    <row r="447" hidden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2"/>
      <c r="N447" s="2"/>
      <c r="R447" s="3"/>
      <c r="U447" s="4"/>
      <c r="V447" s="5"/>
      <c r="AC447" s="140"/>
      <c r="AD447" s="152"/>
      <c r="AE447" s="153"/>
      <c r="AF447" s="140"/>
      <c r="AG447" s="140"/>
      <c r="AH447" s="142"/>
      <c r="AI447" s="142"/>
      <c r="AJ447" s="142"/>
      <c r="AK447" s="142"/>
    </row>
    <row r="448" hidden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2"/>
      <c r="N448" s="2"/>
      <c r="R448" s="3"/>
      <c r="U448" s="4"/>
      <c r="V448" s="5"/>
      <c r="AC448" s="140"/>
      <c r="AD448" s="152"/>
      <c r="AE448" s="153"/>
      <c r="AF448" s="140"/>
      <c r="AG448" s="140"/>
      <c r="AH448" s="142"/>
      <c r="AI448" s="142"/>
      <c r="AJ448" s="142"/>
      <c r="AK448" s="142"/>
    </row>
    <row r="449" hidden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2"/>
      <c r="N449" s="2"/>
      <c r="R449" s="3"/>
      <c r="U449" s="4"/>
      <c r="V449" s="5"/>
      <c r="AC449" s="140"/>
      <c r="AD449" s="152"/>
      <c r="AE449" s="153"/>
      <c r="AF449" s="140"/>
      <c r="AG449" s="140"/>
      <c r="AH449" s="142"/>
      <c r="AI449" s="142"/>
      <c r="AJ449" s="142"/>
      <c r="AK449" s="142"/>
    </row>
    <row r="450" hidden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2"/>
      <c r="N450" s="2"/>
      <c r="R450" s="3"/>
      <c r="U450" s="4"/>
      <c r="V450" s="5"/>
      <c r="AC450" s="140"/>
      <c r="AD450" s="152"/>
      <c r="AE450" s="153"/>
      <c r="AF450" s="140"/>
      <c r="AG450" s="140"/>
      <c r="AH450" s="142"/>
      <c r="AI450" s="142"/>
      <c r="AJ450" s="142"/>
      <c r="AK450" s="142"/>
    </row>
    <row r="451" hidden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2"/>
      <c r="N451" s="2"/>
      <c r="R451" s="3"/>
      <c r="U451" s="4"/>
      <c r="V451" s="5"/>
      <c r="AC451" s="140"/>
      <c r="AD451" s="152"/>
      <c r="AE451" s="153"/>
      <c r="AF451" s="140"/>
      <c r="AG451" s="140"/>
      <c r="AH451" s="142"/>
      <c r="AI451" s="142"/>
      <c r="AJ451" s="142"/>
      <c r="AK451" s="142"/>
    </row>
    <row r="452" hidden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2"/>
      <c r="N452" s="2"/>
      <c r="R452" s="3"/>
      <c r="U452" s="4"/>
      <c r="V452" s="5"/>
      <c r="AC452" s="140"/>
      <c r="AD452" s="152"/>
      <c r="AE452" s="153"/>
      <c r="AF452" s="140"/>
      <c r="AG452" s="140"/>
      <c r="AH452" s="142"/>
      <c r="AI452" s="142"/>
      <c r="AJ452" s="142"/>
      <c r="AK452" s="142"/>
    </row>
    <row r="453" hidden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2"/>
      <c r="N453" s="2"/>
      <c r="R453" s="3"/>
      <c r="U453" s="4"/>
      <c r="V453" s="5"/>
      <c r="AC453" s="140"/>
      <c r="AD453" s="152"/>
      <c r="AE453" s="153"/>
      <c r="AF453" s="140"/>
      <c r="AG453" s="140"/>
      <c r="AH453" s="142"/>
      <c r="AI453" s="142"/>
      <c r="AJ453" s="142"/>
      <c r="AK453" s="142"/>
    </row>
    <row r="454" hidden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2"/>
      <c r="N454" s="2"/>
      <c r="R454" s="3"/>
      <c r="U454" s="4"/>
      <c r="V454" s="5"/>
      <c r="AC454" s="140"/>
      <c r="AD454" s="152"/>
      <c r="AE454" s="153"/>
      <c r="AF454" s="140"/>
      <c r="AG454" s="140"/>
      <c r="AH454" s="142"/>
      <c r="AI454" s="142"/>
      <c r="AJ454" s="142"/>
      <c r="AK454" s="142"/>
    </row>
    <row r="455" hidden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2"/>
      <c r="N455" s="2"/>
      <c r="R455" s="3"/>
      <c r="U455" s="4"/>
      <c r="V455" s="5"/>
      <c r="AC455" s="140"/>
      <c r="AD455" s="152"/>
      <c r="AE455" s="153"/>
      <c r="AF455" s="140"/>
      <c r="AG455" s="140"/>
      <c r="AH455" s="142"/>
      <c r="AI455" s="142"/>
      <c r="AJ455" s="142"/>
      <c r="AK455" s="142"/>
    </row>
    <row r="456" hidden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2"/>
      <c r="N456" s="2"/>
      <c r="R456" s="3"/>
      <c r="U456" s="4"/>
      <c r="V456" s="5"/>
      <c r="AC456" s="140"/>
      <c r="AD456" s="152"/>
      <c r="AE456" s="153"/>
      <c r="AF456" s="140"/>
      <c r="AG456" s="140"/>
      <c r="AH456" s="142"/>
      <c r="AI456" s="142"/>
      <c r="AJ456" s="142"/>
      <c r="AK456" s="142"/>
    </row>
    <row r="457" hidden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2"/>
      <c r="N457" s="2"/>
      <c r="R457" s="3"/>
      <c r="U457" s="4"/>
      <c r="V457" s="5"/>
      <c r="AC457" s="140"/>
      <c r="AD457" s="152"/>
      <c r="AE457" s="153"/>
      <c r="AF457" s="140"/>
      <c r="AG457" s="140"/>
      <c r="AH457" s="142"/>
      <c r="AI457" s="142"/>
      <c r="AJ457" s="142"/>
      <c r="AK457" s="142"/>
    </row>
    <row r="458" hidden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2"/>
      <c r="N458" s="2"/>
      <c r="R458" s="3"/>
      <c r="U458" s="4"/>
      <c r="V458" s="5"/>
      <c r="AC458" s="140"/>
      <c r="AD458" s="152"/>
      <c r="AE458" s="153"/>
      <c r="AF458" s="140"/>
      <c r="AG458" s="140"/>
      <c r="AH458" s="142"/>
      <c r="AI458" s="142"/>
      <c r="AJ458" s="142"/>
      <c r="AK458" s="142"/>
    </row>
    <row r="459" hidden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2"/>
      <c r="N459" s="2"/>
      <c r="R459" s="3"/>
      <c r="U459" s="4"/>
      <c r="V459" s="5"/>
      <c r="AC459" s="140"/>
      <c r="AD459" s="152"/>
      <c r="AE459" s="153"/>
      <c r="AF459" s="140"/>
      <c r="AG459" s="140"/>
      <c r="AH459" s="142"/>
      <c r="AI459" s="142"/>
      <c r="AJ459" s="142"/>
      <c r="AK459" s="142"/>
    </row>
    <row r="460" hidden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2"/>
      <c r="N460" s="2"/>
      <c r="R460" s="3"/>
      <c r="U460" s="4"/>
      <c r="V460" s="5"/>
      <c r="AC460" s="140"/>
      <c r="AD460" s="152"/>
      <c r="AE460" s="153"/>
      <c r="AF460" s="140"/>
      <c r="AG460" s="140"/>
      <c r="AH460" s="142"/>
      <c r="AI460" s="142"/>
      <c r="AJ460" s="142"/>
      <c r="AK460" s="142"/>
    </row>
    <row r="461" hidden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2"/>
      <c r="N461" s="2"/>
      <c r="R461" s="3"/>
      <c r="U461" s="4"/>
      <c r="V461" s="5"/>
      <c r="AC461" s="140"/>
      <c r="AD461" s="152"/>
      <c r="AE461" s="153"/>
      <c r="AF461" s="140"/>
      <c r="AG461" s="140"/>
      <c r="AH461" s="142"/>
      <c r="AI461" s="142"/>
      <c r="AJ461" s="142"/>
      <c r="AK461" s="142"/>
    </row>
    <row r="462" hidden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2"/>
      <c r="N462" s="2"/>
      <c r="R462" s="3"/>
      <c r="U462" s="4"/>
      <c r="V462" s="5"/>
      <c r="AC462" s="140"/>
      <c r="AD462" s="152"/>
      <c r="AE462" s="153"/>
      <c r="AF462" s="140"/>
      <c r="AG462" s="140"/>
      <c r="AH462" s="142"/>
      <c r="AI462" s="142"/>
      <c r="AJ462" s="142"/>
      <c r="AK462" s="142"/>
    </row>
    <row r="463" hidden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2"/>
      <c r="N463" s="2"/>
      <c r="R463" s="3"/>
      <c r="U463" s="4"/>
      <c r="V463" s="5"/>
      <c r="AC463" s="140"/>
      <c r="AD463" s="152"/>
      <c r="AE463" s="153"/>
      <c r="AF463" s="140"/>
      <c r="AG463" s="140"/>
      <c r="AH463" s="142"/>
      <c r="AI463" s="142"/>
      <c r="AJ463" s="142"/>
      <c r="AK463" s="142"/>
    </row>
    <row r="464" hidden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2"/>
      <c r="N464" s="2"/>
      <c r="R464" s="3"/>
      <c r="U464" s="4"/>
      <c r="V464" s="5"/>
      <c r="AC464" s="140"/>
      <c r="AD464" s="152"/>
      <c r="AE464" s="153"/>
      <c r="AF464" s="140"/>
      <c r="AG464" s="140"/>
      <c r="AH464" s="142"/>
      <c r="AI464" s="142"/>
      <c r="AJ464" s="142"/>
      <c r="AK464" s="142"/>
    </row>
    <row r="465" hidden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2"/>
      <c r="N465" s="2"/>
      <c r="R465" s="3"/>
      <c r="U465" s="4"/>
      <c r="V465" s="5"/>
      <c r="AC465" s="140"/>
      <c r="AD465" s="152"/>
      <c r="AE465" s="153"/>
      <c r="AF465" s="140"/>
      <c r="AG465" s="140"/>
      <c r="AH465" s="142"/>
      <c r="AI465" s="142"/>
      <c r="AJ465" s="142"/>
      <c r="AK465" s="142"/>
    </row>
    <row r="466" hidden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2"/>
      <c r="N466" s="2"/>
      <c r="R466" s="3"/>
      <c r="U466" s="4"/>
      <c r="V466" s="5"/>
      <c r="AC466" s="140"/>
      <c r="AD466" s="152"/>
      <c r="AE466" s="153"/>
      <c r="AF466" s="140"/>
      <c r="AG466" s="140"/>
      <c r="AH466" s="142"/>
      <c r="AI466" s="142"/>
      <c r="AJ466" s="142"/>
      <c r="AK466" s="142"/>
    </row>
    <row r="467" hidden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2"/>
      <c r="N467" s="2"/>
      <c r="R467" s="3"/>
      <c r="U467" s="4"/>
      <c r="V467" s="5"/>
      <c r="AC467" s="140"/>
      <c r="AD467" s="152"/>
      <c r="AE467" s="153"/>
      <c r="AF467" s="140"/>
      <c r="AG467" s="140"/>
      <c r="AH467" s="142"/>
      <c r="AI467" s="142"/>
      <c r="AJ467" s="142"/>
      <c r="AK467" s="142"/>
    </row>
    <row r="468" hidden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2"/>
      <c r="N468" s="2"/>
      <c r="R468" s="3"/>
      <c r="U468" s="4"/>
      <c r="V468" s="5"/>
      <c r="AC468" s="140"/>
      <c r="AD468" s="152"/>
      <c r="AE468" s="153"/>
      <c r="AF468" s="140"/>
      <c r="AG468" s="140"/>
      <c r="AH468" s="142"/>
      <c r="AI468" s="142"/>
      <c r="AJ468" s="142"/>
      <c r="AK468" s="142"/>
    </row>
    <row r="469" hidden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2"/>
      <c r="N469" s="2"/>
      <c r="R469" s="3"/>
      <c r="U469" s="4"/>
      <c r="V469" s="5"/>
      <c r="AC469" s="140"/>
      <c r="AD469" s="152"/>
      <c r="AE469" s="153"/>
      <c r="AF469" s="140"/>
      <c r="AG469" s="140"/>
      <c r="AH469" s="142"/>
      <c r="AI469" s="142"/>
      <c r="AJ469" s="142"/>
      <c r="AK469" s="142"/>
    </row>
    <row r="470" hidden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2"/>
      <c r="N470" s="2"/>
      <c r="R470" s="3"/>
      <c r="U470" s="4"/>
      <c r="V470" s="5"/>
      <c r="AC470" s="140"/>
      <c r="AD470" s="152"/>
      <c r="AE470" s="153"/>
      <c r="AF470" s="140"/>
      <c r="AG470" s="140"/>
      <c r="AH470" s="142"/>
      <c r="AI470" s="142"/>
      <c r="AJ470" s="142"/>
      <c r="AK470" s="142"/>
    </row>
    <row r="471" hidden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2"/>
      <c r="N471" s="2"/>
      <c r="R471" s="3"/>
      <c r="U471" s="4"/>
      <c r="V471" s="5"/>
      <c r="AC471" s="140"/>
      <c r="AD471" s="152"/>
      <c r="AE471" s="153"/>
      <c r="AF471" s="140"/>
      <c r="AG471" s="140"/>
      <c r="AH471" s="142"/>
      <c r="AI471" s="142"/>
      <c r="AJ471" s="142"/>
      <c r="AK471" s="142"/>
    </row>
    <row r="472" hidden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2"/>
      <c r="N472" s="2"/>
      <c r="R472" s="3"/>
      <c r="U472" s="4"/>
      <c r="V472" s="5"/>
      <c r="AC472" s="140"/>
      <c r="AD472" s="152"/>
      <c r="AE472" s="153"/>
      <c r="AF472" s="140"/>
      <c r="AG472" s="140"/>
      <c r="AH472" s="142"/>
      <c r="AI472" s="142"/>
      <c r="AJ472" s="142"/>
      <c r="AK472" s="142"/>
    </row>
    <row r="473" hidden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2"/>
      <c r="N473" s="2"/>
      <c r="R473" s="3"/>
      <c r="U473" s="4"/>
      <c r="V473" s="5"/>
      <c r="AC473" s="140"/>
      <c r="AD473" s="152"/>
      <c r="AE473" s="153"/>
      <c r="AF473" s="140"/>
      <c r="AG473" s="140"/>
      <c r="AH473" s="142"/>
      <c r="AI473" s="142"/>
      <c r="AJ473" s="142"/>
      <c r="AK473" s="142"/>
    </row>
    <row r="474" hidden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2"/>
      <c r="N474" s="2"/>
      <c r="R474" s="3"/>
      <c r="U474" s="4"/>
      <c r="V474" s="5"/>
      <c r="AC474" s="140"/>
      <c r="AD474" s="152"/>
      <c r="AE474" s="153"/>
      <c r="AF474" s="140"/>
      <c r="AG474" s="140"/>
      <c r="AH474" s="142"/>
      <c r="AI474" s="142"/>
      <c r="AJ474" s="142"/>
      <c r="AK474" s="142"/>
    </row>
    <row r="475" hidden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2"/>
      <c r="N475" s="2"/>
      <c r="R475" s="3"/>
      <c r="U475" s="4"/>
      <c r="V475" s="5"/>
      <c r="AC475" s="140"/>
      <c r="AD475" s="152"/>
      <c r="AE475" s="153"/>
      <c r="AF475" s="140"/>
      <c r="AG475" s="140"/>
      <c r="AH475" s="142"/>
      <c r="AI475" s="142"/>
      <c r="AJ475" s="142"/>
      <c r="AK475" s="142"/>
    </row>
    <row r="476" hidden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2"/>
      <c r="N476" s="2"/>
      <c r="R476" s="3"/>
      <c r="U476" s="4"/>
      <c r="V476" s="5"/>
      <c r="AC476" s="140"/>
      <c r="AD476" s="152"/>
      <c r="AE476" s="153"/>
      <c r="AF476" s="140"/>
      <c r="AG476" s="140"/>
      <c r="AH476" s="142"/>
      <c r="AI476" s="142"/>
      <c r="AJ476" s="142"/>
      <c r="AK476" s="142"/>
    </row>
    <row r="477" hidden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2"/>
      <c r="N477" s="2"/>
      <c r="R477" s="3"/>
      <c r="U477" s="4"/>
      <c r="V477" s="5"/>
      <c r="AC477" s="140"/>
      <c r="AD477" s="152"/>
      <c r="AE477" s="153"/>
      <c r="AF477" s="140"/>
      <c r="AG477" s="140"/>
      <c r="AH477" s="142"/>
      <c r="AI477" s="142"/>
      <c r="AJ477" s="142"/>
      <c r="AK477" s="142"/>
    </row>
    <row r="478" hidden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2"/>
      <c r="N478" s="2"/>
      <c r="R478" s="3"/>
      <c r="U478" s="4"/>
      <c r="V478" s="5"/>
      <c r="AC478" s="140"/>
      <c r="AD478" s="152"/>
      <c r="AE478" s="153"/>
      <c r="AF478" s="140"/>
      <c r="AG478" s="140"/>
      <c r="AH478" s="142"/>
      <c r="AI478" s="142"/>
      <c r="AJ478" s="142"/>
      <c r="AK478" s="142"/>
    </row>
    <row r="479" hidden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2"/>
      <c r="N479" s="2"/>
      <c r="R479" s="3"/>
      <c r="U479" s="4"/>
      <c r="V479" s="5"/>
      <c r="AC479" s="140"/>
      <c r="AD479" s="152"/>
      <c r="AE479" s="153"/>
      <c r="AF479" s="140"/>
      <c r="AG479" s="140"/>
      <c r="AH479" s="142"/>
      <c r="AI479" s="142"/>
      <c r="AJ479" s="142"/>
      <c r="AK479" s="142"/>
    </row>
    <row r="480" hidden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2"/>
      <c r="N480" s="2"/>
      <c r="R480" s="3"/>
      <c r="U480" s="4"/>
      <c r="V480" s="5"/>
      <c r="AC480" s="140"/>
      <c r="AD480" s="152"/>
      <c r="AE480" s="153"/>
      <c r="AF480" s="140"/>
      <c r="AG480" s="140"/>
      <c r="AH480" s="142"/>
      <c r="AI480" s="142"/>
      <c r="AJ480" s="142"/>
      <c r="AK480" s="142"/>
    </row>
    <row r="481" hidden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2"/>
      <c r="N481" s="2"/>
      <c r="R481" s="3"/>
      <c r="U481" s="4"/>
      <c r="V481" s="5"/>
      <c r="AC481" s="140"/>
      <c r="AD481" s="152"/>
      <c r="AE481" s="153"/>
      <c r="AF481" s="140"/>
      <c r="AG481" s="140"/>
      <c r="AH481" s="142"/>
      <c r="AI481" s="142"/>
      <c r="AJ481" s="142"/>
      <c r="AK481" s="142"/>
    </row>
    <row r="482" hidden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2"/>
      <c r="N482" s="2"/>
      <c r="R482" s="3"/>
      <c r="U482" s="4"/>
      <c r="V482" s="5"/>
      <c r="AC482" s="140"/>
      <c r="AD482" s="152"/>
      <c r="AE482" s="153"/>
      <c r="AF482" s="140"/>
      <c r="AG482" s="140"/>
      <c r="AH482" s="142"/>
      <c r="AI482" s="142"/>
      <c r="AJ482" s="142"/>
      <c r="AK482" s="142"/>
    </row>
    <row r="483" hidden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2"/>
      <c r="N483" s="2"/>
      <c r="R483" s="3"/>
      <c r="U483" s="4"/>
      <c r="V483" s="5"/>
      <c r="AC483" s="140"/>
      <c r="AD483" s="152"/>
      <c r="AE483" s="153"/>
      <c r="AF483" s="140"/>
      <c r="AG483" s="140"/>
      <c r="AH483" s="142"/>
      <c r="AI483" s="142"/>
      <c r="AJ483" s="142"/>
      <c r="AK483" s="142"/>
    </row>
    <row r="484" hidden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2"/>
      <c r="N484" s="2"/>
      <c r="R484" s="3"/>
      <c r="U484" s="4"/>
      <c r="V484" s="5"/>
      <c r="AC484" s="140"/>
      <c r="AD484" s="152"/>
      <c r="AE484" s="153"/>
      <c r="AF484" s="140"/>
      <c r="AG484" s="140"/>
      <c r="AH484" s="142"/>
      <c r="AI484" s="142"/>
      <c r="AJ484" s="142"/>
      <c r="AK484" s="142"/>
    </row>
    <row r="485" hidden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2"/>
      <c r="N485" s="2"/>
      <c r="R485" s="3"/>
      <c r="U485" s="4"/>
      <c r="V485" s="5"/>
      <c r="AC485" s="140"/>
      <c r="AD485" s="152"/>
      <c r="AE485" s="153"/>
      <c r="AF485" s="140"/>
      <c r="AG485" s="140"/>
      <c r="AH485" s="142"/>
      <c r="AI485" s="142"/>
      <c r="AJ485" s="142"/>
      <c r="AK485" s="142"/>
    </row>
    <row r="486" hidden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2"/>
      <c r="N486" s="2"/>
      <c r="R486" s="3"/>
      <c r="U486" s="4"/>
      <c r="V486" s="5"/>
      <c r="AC486" s="140"/>
      <c r="AD486" s="152"/>
      <c r="AE486" s="153"/>
      <c r="AF486" s="140"/>
      <c r="AG486" s="140"/>
      <c r="AH486" s="142"/>
      <c r="AI486" s="142"/>
      <c r="AJ486" s="142"/>
      <c r="AK486" s="142"/>
    </row>
    <row r="487" hidden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2"/>
      <c r="N487" s="2"/>
      <c r="R487" s="3"/>
      <c r="U487" s="4"/>
      <c r="V487" s="5"/>
      <c r="AC487" s="140"/>
      <c r="AD487" s="152"/>
      <c r="AE487" s="153"/>
      <c r="AF487" s="140"/>
      <c r="AG487" s="140"/>
      <c r="AH487" s="142"/>
      <c r="AI487" s="142"/>
      <c r="AJ487" s="142"/>
      <c r="AK487" s="142"/>
    </row>
    <row r="488" hidden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2"/>
      <c r="N488" s="2"/>
      <c r="R488" s="3"/>
      <c r="U488" s="4"/>
      <c r="V488" s="5"/>
      <c r="AC488" s="140"/>
      <c r="AD488" s="152"/>
      <c r="AE488" s="153"/>
      <c r="AF488" s="140"/>
      <c r="AG488" s="140"/>
      <c r="AH488" s="142"/>
      <c r="AI488" s="142"/>
      <c r="AJ488" s="142"/>
      <c r="AK488" s="142"/>
    </row>
    <row r="489" hidden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2"/>
      <c r="N489" s="2"/>
      <c r="R489" s="3"/>
      <c r="U489" s="4"/>
      <c r="V489" s="5"/>
      <c r="AC489" s="140"/>
      <c r="AD489" s="152"/>
      <c r="AE489" s="153"/>
      <c r="AF489" s="140"/>
      <c r="AG489" s="140"/>
      <c r="AH489" s="142"/>
      <c r="AI489" s="142"/>
      <c r="AJ489" s="142"/>
      <c r="AK489" s="142"/>
    </row>
    <row r="490" hidden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2"/>
      <c r="N490" s="2"/>
      <c r="R490" s="3"/>
      <c r="U490" s="4"/>
      <c r="V490" s="5"/>
      <c r="AC490" s="140"/>
      <c r="AD490" s="152"/>
      <c r="AE490" s="153"/>
      <c r="AF490" s="140"/>
      <c r="AG490" s="140"/>
      <c r="AH490" s="142"/>
      <c r="AI490" s="142"/>
      <c r="AJ490" s="142"/>
      <c r="AK490" s="142"/>
    </row>
    <row r="491" hidden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2"/>
      <c r="N491" s="2"/>
      <c r="R491" s="3"/>
      <c r="U491" s="4"/>
      <c r="V491" s="5"/>
      <c r="AC491" s="140"/>
      <c r="AD491" s="152"/>
      <c r="AE491" s="153"/>
      <c r="AF491" s="140"/>
      <c r="AG491" s="140"/>
      <c r="AH491" s="142"/>
      <c r="AI491" s="142"/>
      <c r="AJ491" s="142"/>
      <c r="AK491" s="142"/>
    </row>
    <row r="492" hidden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2"/>
      <c r="N492" s="2"/>
      <c r="R492" s="3"/>
      <c r="U492" s="4"/>
      <c r="V492" s="5"/>
      <c r="AC492" s="140"/>
      <c r="AD492" s="152"/>
      <c r="AE492" s="153"/>
      <c r="AF492" s="140"/>
      <c r="AG492" s="140"/>
      <c r="AH492" s="142"/>
      <c r="AI492" s="142"/>
      <c r="AJ492" s="142"/>
      <c r="AK492" s="142"/>
    </row>
    <row r="493" hidden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2"/>
      <c r="N493" s="2"/>
      <c r="R493" s="3"/>
      <c r="U493" s="4"/>
      <c r="V493" s="5"/>
      <c r="AC493" s="140"/>
      <c r="AD493" s="152"/>
      <c r="AE493" s="153"/>
      <c r="AF493" s="140"/>
      <c r="AG493" s="140"/>
      <c r="AH493" s="142"/>
      <c r="AI493" s="142"/>
      <c r="AJ493" s="142"/>
      <c r="AK493" s="142"/>
    </row>
    <row r="494" hidden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2"/>
      <c r="N494" s="2"/>
      <c r="R494" s="3"/>
      <c r="U494" s="4"/>
      <c r="V494" s="5"/>
      <c r="AC494" s="140"/>
      <c r="AD494" s="152"/>
      <c r="AE494" s="153"/>
      <c r="AF494" s="140"/>
      <c r="AG494" s="140"/>
      <c r="AH494" s="142"/>
      <c r="AI494" s="142"/>
      <c r="AJ494" s="142"/>
      <c r="AK494" s="142"/>
    </row>
    <row r="495" hidden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2"/>
      <c r="N495" s="2"/>
      <c r="R495" s="3"/>
      <c r="U495" s="4"/>
      <c r="V495" s="5"/>
      <c r="AC495" s="140"/>
      <c r="AD495" s="152"/>
      <c r="AE495" s="153"/>
      <c r="AF495" s="140"/>
      <c r="AG495" s="140"/>
      <c r="AH495" s="142"/>
      <c r="AI495" s="142"/>
      <c r="AJ495" s="142"/>
      <c r="AK495" s="142"/>
    </row>
    <row r="496" hidden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2"/>
      <c r="N496" s="2"/>
      <c r="R496" s="3"/>
      <c r="U496" s="4"/>
      <c r="V496" s="5"/>
      <c r="AC496" s="140"/>
      <c r="AD496" s="152"/>
      <c r="AE496" s="153"/>
      <c r="AF496" s="140"/>
      <c r="AG496" s="140"/>
      <c r="AH496" s="142"/>
      <c r="AI496" s="142"/>
      <c r="AJ496" s="142"/>
      <c r="AK496" s="142"/>
    </row>
    <row r="497" hidden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2"/>
      <c r="N497" s="2"/>
      <c r="R497" s="3"/>
      <c r="U497" s="4"/>
      <c r="V497" s="5"/>
      <c r="AC497" s="140"/>
      <c r="AD497" s="152"/>
      <c r="AE497" s="153"/>
      <c r="AF497" s="140"/>
      <c r="AG497" s="140"/>
      <c r="AH497" s="142"/>
      <c r="AI497" s="142"/>
      <c r="AJ497" s="142"/>
      <c r="AK497" s="142"/>
    </row>
    <row r="498" hidden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2"/>
      <c r="N498" s="2"/>
      <c r="R498" s="3"/>
      <c r="U498" s="4"/>
      <c r="V498" s="5"/>
      <c r="AC498" s="140"/>
      <c r="AD498" s="152"/>
      <c r="AE498" s="153"/>
      <c r="AF498" s="140"/>
      <c r="AG498" s="140"/>
      <c r="AH498" s="142"/>
      <c r="AI498" s="142"/>
      <c r="AJ498" s="142"/>
      <c r="AK498" s="142"/>
    </row>
    <row r="499" hidden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2"/>
      <c r="N499" s="2"/>
      <c r="R499" s="3"/>
      <c r="U499" s="4"/>
      <c r="V499" s="5"/>
      <c r="AC499" s="140"/>
      <c r="AD499" s="152"/>
      <c r="AE499" s="153"/>
      <c r="AF499" s="140"/>
      <c r="AG499" s="140"/>
      <c r="AH499" s="142"/>
      <c r="AI499" s="142"/>
      <c r="AJ499" s="142"/>
      <c r="AK499" s="142"/>
    </row>
    <row r="500" hidden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2"/>
      <c r="N500" s="2"/>
      <c r="R500" s="3"/>
      <c r="U500" s="4"/>
      <c r="V500" s="5"/>
      <c r="AC500" s="140"/>
      <c r="AD500" s="152"/>
      <c r="AE500" s="153"/>
      <c r="AF500" s="140"/>
      <c r="AG500" s="140"/>
      <c r="AH500" s="142"/>
      <c r="AI500" s="142"/>
      <c r="AJ500" s="142"/>
      <c r="AK500" s="142"/>
    </row>
    <row r="501" hidden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2"/>
      <c r="N501" s="2"/>
      <c r="R501" s="3"/>
      <c r="U501" s="4"/>
      <c r="V501" s="5"/>
      <c r="AC501" s="140"/>
      <c r="AD501" s="152"/>
      <c r="AE501" s="153"/>
      <c r="AF501" s="140"/>
      <c r="AG501" s="140"/>
      <c r="AH501" s="142"/>
      <c r="AI501" s="142"/>
      <c r="AJ501" s="142"/>
      <c r="AK501" s="142"/>
    </row>
    <row r="502" hidden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2"/>
      <c r="N502" s="2"/>
      <c r="R502" s="3"/>
      <c r="U502" s="4"/>
      <c r="V502" s="5"/>
      <c r="AC502" s="140"/>
      <c r="AD502" s="152"/>
      <c r="AE502" s="153"/>
      <c r="AF502" s="140"/>
      <c r="AG502" s="140"/>
      <c r="AH502" s="142"/>
      <c r="AI502" s="142"/>
      <c r="AJ502" s="142"/>
      <c r="AK502" s="142"/>
    </row>
    <row r="503" hidden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2"/>
      <c r="N503" s="2"/>
      <c r="R503" s="3"/>
      <c r="U503" s="4"/>
      <c r="V503" s="5"/>
      <c r="AC503" s="140"/>
      <c r="AD503" s="152"/>
      <c r="AE503" s="153"/>
      <c r="AF503" s="140"/>
      <c r="AG503" s="140"/>
      <c r="AH503" s="142"/>
      <c r="AI503" s="142"/>
      <c r="AJ503" s="142"/>
      <c r="AK503" s="142"/>
    </row>
    <row r="504" hidden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2"/>
      <c r="N504" s="2"/>
      <c r="R504" s="3"/>
      <c r="U504" s="4"/>
      <c r="V504" s="5"/>
      <c r="AC504" s="140"/>
      <c r="AD504" s="152"/>
      <c r="AE504" s="153"/>
      <c r="AF504" s="140"/>
      <c r="AG504" s="140"/>
      <c r="AH504" s="142"/>
      <c r="AI504" s="142"/>
      <c r="AJ504" s="142"/>
      <c r="AK504" s="142"/>
    </row>
    <row r="505" hidden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2"/>
      <c r="N505" s="2"/>
      <c r="R505" s="3"/>
      <c r="U505" s="4"/>
      <c r="V505" s="5"/>
      <c r="AC505" s="140"/>
      <c r="AD505" s="152"/>
      <c r="AE505" s="153"/>
      <c r="AF505" s="140"/>
      <c r="AG505" s="140"/>
      <c r="AH505" s="142"/>
      <c r="AI505" s="142"/>
      <c r="AJ505" s="142"/>
      <c r="AK505" s="142"/>
    </row>
    <row r="506" hidden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2"/>
      <c r="N506" s="2"/>
      <c r="R506" s="3"/>
      <c r="U506" s="4"/>
      <c r="V506" s="5"/>
      <c r="AC506" s="140"/>
      <c r="AD506" s="152"/>
      <c r="AE506" s="153"/>
      <c r="AF506" s="140"/>
      <c r="AG506" s="140"/>
      <c r="AH506" s="142"/>
      <c r="AI506" s="142"/>
      <c r="AJ506" s="142"/>
      <c r="AK506" s="142"/>
    </row>
    <row r="507" hidden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2"/>
      <c r="N507" s="2"/>
      <c r="R507" s="3"/>
      <c r="U507" s="4"/>
      <c r="V507" s="5"/>
      <c r="AC507" s="140"/>
      <c r="AD507" s="152"/>
      <c r="AE507" s="153"/>
      <c r="AF507" s="140"/>
      <c r="AG507" s="140"/>
      <c r="AH507" s="142"/>
      <c r="AI507" s="142"/>
      <c r="AJ507" s="142"/>
      <c r="AK507" s="142"/>
    </row>
    <row r="508" hidden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2"/>
      <c r="N508" s="2"/>
      <c r="R508" s="3"/>
      <c r="U508" s="4"/>
      <c r="V508" s="5"/>
      <c r="AC508" s="140"/>
      <c r="AD508" s="152"/>
      <c r="AE508" s="153"/>
      <c r="AF508" s="140"/>
      <c r="AG508" s="140"/>
      <c r="AH508" s="142"/>
      <c r="AI508" s="142"/>
      <c r="AJ508" s="142"/>
      <c r="AK508" s="142"/>
    </row>
    <row r="509" hidden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2"/>
      <c r="N509" s="2"/>
      <c r="R509" s="3"/>
      <c r="U509" s="4"/>
      <c r="V509" s="5"/>
      <c r="AC509" s="140"/>
      <c r="AD509" s="152"/>
      <c r="AE509" s="153"/>
      <c r="AF509" s="140"/>
      <c r="AG509" s="140"/>
      <c r="AH509" s="142"/>
      <c r="AI509" s="142"/>
      <c r="AJ509" s="142"/>
      <c r="AK509" s="142"/>
    </row>
    <row r="510" hidden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2"/>
      <c r="N510" s="2"/>
      <c r="R510" s="3"/>
      <c r="U510" s="4"/>
      <c r="V510" s="5"/>
      <c r="AC510" s="140"/>
      <c r="AD510" s="152"/>
      <c r="AE510" s="153"/>
      <c r="AF510" s="140"/>
      <c r="AG510" s="140"/>
      <c r="AH510" s="142"/>
      <c r="AI510" s="142"/>
      <c r="AJ510" s="142"/>
      <c r="AK510" s="142"/>
    </row>
    <row r="511" hidden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2"/>
      <c r="N511" s="2"/>
      <c r="R511" s="3"/>
      <c r="U511" s="4"/>
      <c r="V511" s="5"/>
      <c r="AC511" s="140"/>
      <c r="AD511" s="152"/>
      <c r="AE511" s="153"/>
      <c r="AF511" s="140"/>
      <c r="AG511" s="140"/>
      <c r="AH511" s="142"/>
      <c r="AI511" s="142"/>
      <c r="AJ511" s="142"/>
      <c r="AK511" s="142"/>
    </row>
    <row r="512" hidden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2"/>
      <c r="N512" s="2"/>
      <c r="R512" s="3"/>
      <c r="U512" s="4"/>
      <c r="V512" s="5"/>
      <c r="AC512" s="140"/>
      <c r="AD512" s="152"/>
      <c r="AE512" s="153"/>
      <c r="AF512" s="140"/>
      <c r="AG512" s="140"/>
      <c r="AH512" s="142"/>
      <c r="AI512" s="142"/>
      <c r="AJ512" s="142"/>
      <c r="AK512" s="142"/>
    </row>
    <row r="513" hidden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2"/>
      <c r="N513" s="2"/>
      <c r="R513" s="3"/>
      <c r="U513" s="4"/>
      <c r="V513" s="5"/>
      <c r="AC513" s="140"/>
      <c r="AD513" s="152"/>
      <c r="AE513" s="153"/>
      <c r="AF513" s="140"/>
      <c r="AG513" s="140"/>
      <c r="AH513" s="142"/>
      <c r="AI513" s="142"/>
      <c r="AJ513" s="142"/>
      <c r="AK513" s="142"/>
    </row>
    <row r="514" hidden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2"/>
      <c r="N514" s="2"/>
      <c r="R514" s="3"/>
      <c r="U514" s="4"/>
      <c r="V514" s="5"/>
      <c r="AC514" s="140"/>
      <c r="AD514" s="152"/>
      <c r="AE514" s="153"/>
      <c r="AF514" s="140"/>
      <c r="AG514" s="140"/>
      <c r="AH514" s="142"/>
      <c r="AI514" s="142"/>
      <c r="AJ514" s="142"/>
      <c r="AK514" s="142"/>
    </row>
    <row r="515" hidden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2"/>
      <c r="N515" s="2"/>
      <c r="R515" s="3"/>
      <c r="U515" s="4"/>
      <c r="V515" s="5"/>
      <c r="AC515" s="140"/>
      <c r="AD515" s="152"/>
      <c r="AE515" s="153"/>
      <c r="AF515" s="140"/>
      <c r="AG515" s="140"/>
      <c r="AH515" s="142"/>
      <c r="AI515" s="142"/>
      <c r="AJ515" s="142"/>
      <c r="AK515" s="142"/>
    </row>
    <row r="516" hidden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2"/>
      <c r="N516" s="2"/>
      <c r="R516" s="3"/>
      <c r="U516" s="4"/>
      <c r="V516" s="5"/>
      <c r="AC516" s="140"/>
      <c r="AD516" s="152"/>
      <c r="AE516" s="153"/>
      <c r="AF516" s="140"/>
      <c r="AG516" s="140"/>
      <c r="AH516" s="142"/>
      <c r="AI516" s="142"/>
      <c r="AJ516" s="142"/>
      <c r="AK516" s="142"/>
    </row>
    <row r="517" hidden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2"/>
      <c r="N517" s="2"/>
      <c r="R517" s="3"/>
      <c r="U517" s="4"/>
      <c r="V517" s="5"/>
      <c r="AC517" s="140"/>
      <c r="AD517" s="152"/>
      <c r="AE517" s="153"/>
      <c r="AF517" s="140"/>
      <c r="AG517" s="140"/>
      <c r="AH517" s="142"/>
      <c r="AI517" s="142"/>
      <c r="AJ517" s="142"/>
      <c r="AK517" s="142"/>
    </row>
    <row r="518" hidden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2"/>
      <c r="N518" s="2"/>
      <c r="R518" s="3"/>
      <c r="U518" s="4"/>
      <c r="V518" s="5"/>
      <c r="AC518" s="140"/>
      <c r="AD518" s="152"/>
      <c r="AE518" s="153"/>
      <c r="AF518" s="140"/>
      <c r="AG518" s="140"/>
      <c r="AH518" s="142"/>
      <c r="AI518" s="142"/>
      <c r="AJ518" s="142"/>
      <c r="AK518" s="142"/>
    </row>
    <row r="519" hidden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2"/>
      <c r="N519" s="2"/>
      <c r="R519" s="3"/>
      <c r="U519" s="4"/>
      <c r="V519" s="5"/>
      <c r="AC519" s="140"/>
      <c r="AD519" s="152"/>
      <c r="AE519" s="153"/>
      <c r="AF519" s="140"/>
      <c r="AG519" s="140"/>
      <c r="AH519" s="142"/>
      <c r="AI519" s="142"/>
      <c r="AJ519" s="142"/>
      <c r="AK519" s="142"/>
    </row>
    <row r="520" hidden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2"/>
      <c r="N520" s="2"/>
      <c r="R520" s="3"/>
      <c r="U520" s="4"/>
      <c r="V520" s="5"/>
      <c r="AC520" s="140"/>
      <c r="AD520" s="152"/>
      <c r="AE520" s="153"/>
      <c r="AF520" s="140"/>
      <c r="AG520" s="140"/>
      <c r="AH520" s="142"/>
      <c r="AI520" s="142"/>
      <c r="AJ520" s="142"/>
      <c r="AK520" s="142"/>
    </row>
    <row r="521" hidden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2"/>
      <c r="N521" s="2"/>
      <c r="R521" s="3"/>
      <c r="U521" s="4"/>
      <c r="V521" s="5"/>
      <c r="AC521" s="140"/>
      <c r="AD521" s="152"/>
      <c r="AE521" s="153"/>
      <c r="AF521" s="140"/>
      <c r="AG521" s="140"/>
      <c r="AH521" s="142"/>
      <c r="AI521" s="142"/>
      <c r="AJ521" s="142"/>
      <c r="AK521" s="142"/>
    </row>
    <row r="522" hidden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2"/>
      <c r="N522" s="2"/>
      <c r="R522" s="3"/>
      <c r="U522" s="4"/>
      <c r="V522" s="5"/>
      <c r="AC522" s="140"/>
      <c r="AD522" s="152"/>
      <c r="AE522" s="153"/>
      <c r="AF522" s="140"/>
      <c r="AG522" s="140"/>
      <c r="AH522" s="142"/>
      <c r="AI522" s="142"/>
      <c r="AJ522" s="142"/>
      <c r="AK522" s="142"/>
    </row>
    <row r="523" hidden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2"/>
      <c r="N523" s="2"/>
      <c r="R523" s="3"/>
      <c r="U523" s="4"/>
      <c r="V523" s="5"/>
      <c r="AC523" s="140"/>
      <c r="AD523" s="152"/>
      <c r="AE523" s="153"/>
      <c r="AF523" s="140"/>
      <c r="AG523" s="140"/>
      <c r="AH523" s="142"/>
      <c r="AI523" s="142"/>
      <c r="AJ523" s="142"/>
      <c r="AK523" s="142"/>
    </row>
    <row r="524" hidden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2"/>
      <c r="N524" s="2"/>
      <c r="R524" s="3"/>
      <c r="U524" s="4"/>
      <c r="V524" s="5"/>
      <c r="AC524" s="140"/>
      <c r="AD524" s="152"/>
      <c r="AE524" s="153"/>
      <c r="AF524" s="140"/>
      <c r="AG524" s="140"/>
      <c r="AH524" s="142"/>
      <c r="AI524" s="142"/>
      <c r="AJ524" s="142"/>
      <c r="AK524" s="142"/>
    </row>
    <row r="525" hidden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2"/>
      <c r="N525" s="2"/>
      <c r="R525" s="3"/>
      <c r="U525" s="4"/>
      <c r="V525" s="5"/>
      <c r="AC525" s="140"/>
      <c r="AD525" s="152"/>
      <c r="AE525" s="153"/>
      <c r="AF525" s="140"/>
      <c r="AG525" s="140"/>
      <c r="AH525" s="142"/>
      <c r="AI525" s="142"/>
      <c r="AJ525" s="142"/>
      <c r="AK525" s="142"/>
    </row>
    <row r="526" hidden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2"/>
      <c r="N526" s="2"/>
      <c r="R526" s="3"/>
      <c r="U526" s="4"/>
      <c r="V526" s="5"/>
      <c r="AC526" s="140"/>
      <c r="AD526" s="152"/>
      <c r="AE526" s="153"/>
      <c r="AF526" s="140"/>
      <c r="AG526" s="140"/>
      <c r="AH526" s="142"/>
      <c r="AI526" s="142"/>
      <c r="AJ526" s="142"/>
      <c r="AK526" s="142"/>
    </row>
    <row r="527" hidden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2"/>
      <c r="N527" s="2"/>
      <c r="R527" s="3"/>
      <c r="U527" s="4"/>
      <c r="V527" s="5"/>
      <c r="AC527" s="140"/>
      <c r="AD527" s="152"/>
      <c r="AE527" s="153"/>
      <c r="AF527" s="140"/>
      <c r="AG527" s="140"/>
      <c r="AH527" s="142"/>
      <c r="AI527" s="142"/>
      <c r="AJ527" s="142"/>
      <c r="AK527" s="142"/>
    </row>
    <row r="528" hidden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2"/>
      <c r="N528" s="2"/>
      <c r="R528" s="3"/>
      <c r="U528" s="4"/>
      <c r="V528" s="5"/>
      <c r="AC528" s="140"/>
      <c r="AD528" s="152"/>
      <c r="AE528" s="153"/>
      <c r="AF528" s="140"/>
      <c r="AG528" s="140"/>
      <c r="AH528" s="142"/>
      <c r="AI528" s="142"/>
      <c r="AJ528" s="142"/>
      <c r="AK528" s="142"/>
    </row>
    <row r="529" hidden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2"/>
      <c r="N529" s="2"/>
      <c r="R529" s="3"/>
      <c r="U529" s="4"/>
      <c r="V529" s="5"/>
      <c r="AC529" s="140"/>
      <c r="AD529" s="152"/>
      <c r="AE529" s="153"/>
      <c r="AF529" s="140"/>
      <c r="AG529" s="140"/>
      <c r="AH529" s="142"/>
      <c r="AI529" s="142"/>
      <c r="AJ529" s="142"/>
      <c r="AK529" s="142"/>
    </row>
    <row r="530" hidden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2"/>
      <c r="N530" s="2"/>
      <c r="R530" s="3"/>
      <c r="U530" s="4"/>
      <c r="V530" s="5"/>
      <c r="AC530" s="140"/>
      <c r="AD530" s="152"/>
      <c r="AE530" s="153"/>
      <c r="AF530" s="140"/>
      <c r="AG530" s="140"/>
      <c r="AH530" s="142"/>
      <c r="AI530" s="142"/>
      <c r="AJ530" s="142"/>
      <c r="AK530" s="142"/>
    </row>
    <row r="531" hidden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2"/>
      <c r="N531" s="2"/>
      <c r="R531" s="3"/>
      <c r="U531" s="4"/>
      <c r="V531" s="5"/>
      <c r="AC531" s="140"/>
      <c r="AD531" s="152"/>
      <c r="AE531" s="153"/>
      <c r="AF531" s="140"/>
      <c r="AG531" s="140"/>
      <c r="AH531" s="142"/>
      <c r="AI531" s="142"/>
      <c r="AJ531" s="142"/>
      <c r="AK531" s="142"/>
    </row>
    <row r="532" hidden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2"/>
      <c r="N532" s="2"/>
      <c r="R532" s="3"/>
      <c r="U532" s="4"/>
      <c r="V532" s="5"/>
      <c r="AC532" s="140"/>
      <c r="AD532" s="152"/>
      <c r="AE532" s="153"/>
      <c r="AF532" s="140"/>
      <c r="AG532" s="140"/>
      <c r="AH532" s="142"/>
      <c r="AI532" s="142"/>
      <c r="AJ532" s="142"/>
      <c r="AK532" s="142"/>
    </row>
    <row r="533" hidden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2"/>
      <c r="N533" s="2"/>
      <c r="R533" s="3"/>
      <c r="U533" s="4"/>
      <c r="V533" s="5"/>
      <c r="AC533" s="140"/>
      <c r="AD533" s="152"/>
      <c r="AE533" s="153"/>
      <c r="AF533" s="140"/>
      <c r="AG533" s="140"/>
      <c r="AH533" s="142"/>
      <c r="AI533" s="142"/>
      <c r="AJ533" s="142"/>
      <c r="AK533" s="142"/>
    </row>
    <row r="534" hidden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2"/>
      <c r="N534" s="2"/>
      <c r="R534" s="3"/>
      <c r="U534" s="4"/>
      <c r="V534" s="5"/>
      <c r="AC534" s="140"/>
      <c r="AD534" s="152"/>
      <c r="AE534" s="153"/>
      <c r="AF534" s="140"/>
      <c r="AG534" s="140"/>
      <c r="AH534" s="142"/>
      <c r="AI534" s="142"/>
      <c r="AJ534" s="142"/>
      <c r="AK534" s="142"/>
    </row>
    <row r="535" hidden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2"/>
      <c r="N535" s="2"/>
      <c r="R535" s="3"/>
      <c r="U535" s="4"/>
      <c r="V535" s="5"/>
      <c r="AC535" s="140"/>
      <c r="AD535" s="152"/>
      <c r="AE535" s="153"/>
      <c r="AF535" s="140"/>
      <c r="AG535" s="140"/>
      <c r="AH535" s="142"/>
      <c r="AI535" s="142"/>
      <c r="AJ535" s="142"/>
      <c r="AK535" s="142"/>
    </row>
    <row r="536" hidden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2"/>
      <c r="N536" s="2"/>
      <c r="R536" s="3"/>
      <c r="U536" s="4"/>
      <c r="V536" s="5"/>
      <c r="AC536" s="140"/>
      <c r="AD536" s="152"/>
      <c r="AE536" s="153"/>
      <c r="AF536" s="140"/>
      <c r="AG536" s="140"/>
      <c r="AH536" s="142"/>
      <c r="AI536" s="142"/>
      <c r="AJ536" s="142"/>
      <c r="AK536" s="142"/>
    </row>
    <row r="537" hidden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2"/>
      <c r="N537" s="2"/>
      <c r="R537" s="3"/>
      <c r="U537" s="4"/>
      <c r="V537" s="5"/>
      <c r="AC537" s="140"/>
      <c r="AD537" s="152"/>
      <c r="AE537" s="153"/>
      <c r="AF537" s="140"/>
      <c r="AG537" s="140"/>
      <c r="AH537" s="142"/>
      <c r="AI537" s="142"/>
      <c r="AJ537" s="142"/>
      <c r="AK537" s="142"/>
    </row>
    <row r="538" hidden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2"/>
      <c r="N538" s="2"/>
      <c r="R538" s="3"/>
      <c r="U538" s="4"/>
      <c r="V538" s="5"/>
      <c r="AC538" s="140"/>
      <c r="AD538" s="152"/>
      <c r="AE538" s="153"/>
      <c r="AF538" s="140"/>
      <c r="AG538" s="140"/>
      <c r="AH538" s="142"/>
      <c r="AI538" s="142"/>
      <c r="AJ538" s="142"/>
      <c r="AK538" s="142"/>
    </row>
    <row r="539" hidden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2"/>
      <c r="N539" s="2"/>
      <c r="R539" s="3"/>
      <c r="U539" s="4"/>
      <c r="V539" s="5"/>
      <c r="AC539" s="140"/>
      <c r="AD539" s="152"/>
      <c r="AE539" s="153"/>
      <c r="AF539" s="140"/>
      <c r="AG539" s="140"/>
      <c r="AH539" s="142"/>
      <c r="AI539" s="142"/>
      <c r="AJ539" s="142"/>
      <c r="AK539" s="142"/>
    </row>
    <row r="540" hidden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2"/>
      <c r="N540" s="2"/>
      <c r="R540" s="3"/>
      <c r="U540" s="4"/>
      <c r="V540" s="5"/>
      <c r="AC540" s="140"/>
      <c r="AD540" s="152"/>
      <c r="AE540" s="153"/>
      <c r="AF540" s="140"/>
      <c r="AG540" s="140"/>
      <c r="AH540" s="142"/>
      <c r="AI540" s="142"/>
      <c r="AJ540" s="142"/>
      <c r="AK540" s="142"/>
    </row>
    <row r="541" hidden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2"/>
      <c r="N541" s="2"/>
      <c r="R541" s="3"/>
      <c r="U541" s="4"/>
      <c r="V541" s="5"/>
      <c r="AC541" s="140"/>
      <c r="AD541" s="152"/>
      <c r="AE541" s="153"/>
      <c r="AF541" s="140"/>
      <c r="AG541" s="140"/>
      <c r="AH541" s="142"/>
      <c r="AI541" s="142"/>
      <c r="AJ541" s="142"/>
      <c r="AK541" s="142"/>
    </row>
    <row r="542" hidden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2"/>
      <c r="N542" s="2"/>
      <c r="R542" s="3"/>
      <c r="U542" s="4"/>
      <c r="V542" s="5"/>
      <c r="AC542" s="140"/>
      <c r="AD542" s="152"/>
      <c r="AE542" s="153"/>
      <c r="AF542" s="140"/>
      <c r="AG542" s="140"/>
      <c r="AH542" s="142"/>
      <c r="AI542" s="142"/>
      <c r="AJ542" s="142"/>
      <c r="AK542" s="142"/>
    </row>
    <row r="543" hidden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2"/>
      <c r="N543" s="2"/>
      <c r="R543" s="3"/>
      <c r="U543" s="4"/>
      <c r="V543" s="5"/>
      <c r="AC543" s="140"/>
      <c r="AD543" s="152"/>
      <c r="AE543" s="153"/>
      <c r="AF543" s="140"/>
      <c r="AG543" s="140"/>
      <c r="AH543" s="142"/>
      <c r="AI543" s="142"/>
      <c r="AJ543" s="142"/>
      <c r="AK543" s="142"/>
    </row>
    <row r="544" hidden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2"/>
      <c r="N544" s="2"/>
      <c r="R544" s="3"/>
      <c r="U544" s="4"/>
      <c r="V544" s="5"/>
      <c r="AC544" s="140"/>
      <c r="AD544" s="152"/>
      <c r="AE544" s="153"/>
      <c r="AF544" s="140"/>
      <c r="AG544" s="140"/>
      <c r="AH544" s="142"/>
      <c r="AI544" s="142"/>
      <c r="AJ544" s="142"/>
      <c r="AK544" s="142"/>
    </row>
    <row r="545" hidden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2"/>
      <c r="N545" s="2"/>
      <c r="R545" s="3"/>
      <c r="U545" s="4"/>
      <c r="V545" s="5"/>
      <c r="AC545" s="140"/>
      <c r="AD545" s="152"/>
      <c r="AE545" s="153"/>
      <c r="AF545" s="140"/>
      <c r="AG545" s="140"/>
      <c r="AH545" s="142"/>
      <c r="AI545" s="142"/>
      <c r="AJ545" s="142"/>
      <c r="AK545" s="142"/>
    </row>
    <row r="546" hidden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2"/>
      <c r="N546" s="2"/>
      <c r="R546" s="3"/>
      <c r="U546" s="4"/>
      <c r="V546" s="5"/>
      <c r="AC546" s="140"/>
      <c r="AD546" s="152"/>
      <c r="AE546" s="153"/>
      <c r="AF546" s="140"/>
      <c r="AG546" s="140"/>
      <c r="AH546" s="142"/>
      <c r="AI546" s="142"/>
      <c r="AJ546" s="142"/>
      <c r="AK546" s="142"/>
    </row>
    <row r="547" hidden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2"/>
      <c r="N547" s="2"/>
      <c r="R547" s="3"/>
      <c r="U547" s="4"/>
      <c r="V547" s="5"/>
      <c r="AC547" s="140"/>
      <c r="AD547" s="152"/>
      <c r="AE547" s="153"/>
      <c r="AF547" s="140"/>
      <c r="AG547" s="140"/>
      <c r="AH547" s="142"/>
      <c r="AI547" s="142"/>
      <c r="AJ547" s="142"/>
      <c r="AK547" s="142"/>
    </row>
    <row r="548" hidden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2"/>
      <c r="N548" s="2"/>
      <c r="R548" s="3"/>
      <c r="U548" s="4"/>
      <c r="V548" s="5"/>
      <c r="AC548" s="140"/>
      <c r="AD548" s="152"/>
      <c r="AE548" s="153"/>
      <c r="AF548" s="140"/>
      <c r="AG548" s="140"/>
      <c r="AH548" s="142"/>
      <c r="AI548" s="142"/>
      <c r="AJ548" s="142"/>
      <c r="AK548" s="142"/>
    </row>
    <row r="549" hidden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2"/>
      <c r="N549" s="2"/>
      <c r="R549" s="3"/>
      <c r="U549" s="4"/>
      <c r="V549" s="5"/>
      <c r="AC549" s="140"/>
      <c r="AD549" s="152"/>
      <c r="AE549" s="153"/>
      <c r="AF549" s="140"/>
      <c r="AG549" s="140"/>
      <c r="AH549" s="142"/>
      <c r="AI549" s="142"/>
      <c r="AJ549" s="142"/>
      <c r="AK549" s="142"/>
    </row>
    <row r="550" hidden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2"/>
      <c r="N550" s="2"/>
      <c r="R550" s="3"/>
      <c r="U550" s="4"/>
      <c r="V550" s="5"/>
      <c r="AC550" s="140"/>
      <c r="AD550" s="152"/>
      <c r="AE550" s="153"/>
      <c r="AF550" s="140"/>
      <c r="AG550" s="140"/>
      <c r="AH550" s="142"/>
      <c r="AI550" s="142"/>
      <c r="AJ550" s="142"/>
      <c r="AK550" s="142"/>
    </row>
    <row r="551" hidden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2"/>
      <c r="N551" s="2"/>
      <c r="R551" s="3"/>
      <c r="U551" s="4"/>
      <c r="V551" s="5"/>
      <c r="AC551" s="140"/>
      <c r="AD551" s="152"/>
      <c r="AE551" s="153"/>
      <c r="AF551" s="140"/>
      <c r="AG551" s="140"/>
      <c r="AH551" s="142"/>
      <c r="AI551" s="142"/>
      <c r="AJ551" s="142"/>
      <c r="AK551" s="142"/>
    </row>
    <row r="552" hidden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2"/>
      <c r="N552" s="2"/>
      <c r="R552" s="3"/>
      <c r="U552" s="4"/>
      <c r="V552" s="5"/>
      <c r="AC552" s="140"/>
      <c r="AD552" s="152"/>
      <c r="AE552" s="153"/>
      <c r="AF552" s="140"/>
      <c r="AG552" s="140"/>
      <c r="AH552" s="142"/>
      <c r="AI552" s="142"/>
      <c r="AJ552" s="142"/>
      <c r="AK552" s="142"/>
    </row>
    <row r="553" hidden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2"/>
      <c r="N553" s="2"/>
      <c r="R553" s="3"/>
      <c r="U553" s="4"/>
      <c r="V553" s="5"/>
      <c r="AC553" s="140"/>
      <c r="AD553" s="152"/>
      <c r="AE553" s="153"/>
      <c r="AF553" s="140"/>
      <c r="AG553" s="140"/>
      <c r="AH553" s="142"/>
      <c r="AI553" s="142"/>
      <c r="AJ553" s="142"/>
      <c r="AK553" s="142"/>
    </row>
    <row r="554" hidden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2"/>
      <c r="N554" s="2"/>
      <c r="R554" s="3"/>
      <c r="U554" s="4"/>
      <c r="V554" s="5"/>
      <c r="AC554" s="140"/>
      <c r="AD554" s="152"/>
      <c r="AE554" s="153"/>
      <c r="AF554" s="140"/>
      <c r="AG554" s="140"/>
      <c r="AH554" s="142"/>
      <c r="AI554" s="142"/>
      <c r="AJ554" s="142"/>
      <c r="AK554" s="142"/>
    </row>
    <row r="555" hidden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2"/>
      <c r="N555" s="2"/>
      <c r="R555" s="3"/>
      <c r="U555" s="4"/>
      <c r="V555" s="5"/>
      <c r="AC555" s="140"/>
      <c r="AD555" s="152"/>
      <c r="AE555" s="153"/>
      <c r="AF555" s="140"/>
      <c r="AG555" s="140"/>
      <c r="AH555" s="142"/>
      <c r="AI555" s="142"/>
      <c r="AJ555" s="142"/>
      <c r="AK555" s="142"/>
    </row>
    <row r="556" hidden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2"/>
      <c r="N556" s="2"/>
      <c r="R556" s="3"/>
      <c r="U556" s="4"/>
      <c r="V556" s="5"/>
      <c r="AC556" s="140"/>
      <c r="AD556" s="152"/>
      <c r="AE556" s="153"/>
      <c r="AF556" s="140"/>
      <c r="AG556" s="140"/>
      <c r="AH556" s="142"/>
      <c r="AI556" s="142"/>
      <c r="AJ556" s="142"/>
      <c r="AK556" s="142"/>
    </row>
    <row r="557" hidden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2"/>
      <c r="N557" s="2"/>
      <c r="R557" s="3"/>
      <c r="U557" s="4"/>
      <c r="V557" s="5"/>
      <c r="AC557" s="140"/>
      <c r="AD557" s="152"/>
      <c r="AE557" s="153"/>
      <c r="AF557" s="140"/>
      <c r="AG557" s="140"/>
      <c r="AH557" s="142"/>
      <c r="AI557" s="142"/>
      <c r="AJ557" s="142"/>
      <c r="AK557" s="142"/>
    </row>
    <row r="558" hidden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2"/>
      <c r="N558" s="2"/>
      <c r="R558" s="3"/>
      <c r="U558" s="4"/>
      <c r="V558" s="5"/>
      <c r="AC558" s="140"/>
      <c r="AD558" s="152"/>
      <c r="AE558" s="153"/>
      <c r="AF558" s="140"/>
      <c r="AG558" s="140"/>
      <c r="AH558" s="142"/>
      <c r="AI558" s="142"/>
      <c r="AJ558" s="142"/>
      <c r="AK558" s="142"/>
    </row>
    <row r="559" hidden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2"/>
      <c r="N559" s="2"/>
      <c r="R559" s="3"/>
      <c r="U559" s="4"/>
      <c r="V559" s="5"/>
      <c r="AC559" s="140"/>
      <c r="AD559" s="152"/>
      <c r="AE559" s="153"/>
      <c r="AF559" s="140"/>
      <c r="AG559" s="140"/>
      <c r="AH559" s="142"/>
      <c r="AI559" s="142"/>
      <c r="AJ559" s="142"/>
      <c r="AK559" s="142"/>
    </row>
    <row r="560" hidden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2"/>
      <c r="N560" s="2"/>
      <c r="R560" s="3"/>
      <c r="U560" s="4"/>
      <c r="V560" s="5"/>
      <c r="AC560" s="140"/>
      <c r="AD560" s="152"/>
      <c r="AE560" s="153"/>
      <c r="AF560" s="140"/>
      <c r="AG560" s="140"/>
      <c r="AH560" s="142"/>
      <c r="AI560" s="142"/>
      <c r="AJ560" s="142"/>
      <c r="AK560" s="142"/>
    </row>
    <row r="561" hidden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2"/>
      <c r="N561" s="2"/>
      <c r="R561" s="3"/>
      <c r="U561" s="4"/>
      <c r="V561" s="5"/>
      <c r="AC561" s="140"/>
      <c r="AD561" s="152"/>
      <c r="AE561" s="153"/>
      <c r="AF561" s="140"/>
      <c r="AG561" s="140"/>
      <c r="AH561" s="142"/>
      <c r="AI561" s="142"/>
      <c r="AJ561" s="142"/>
      <c r="AK561" s="142"/>
    </row>
    <row r="562" hidden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2"/>
      <c r="N562" s="2"/>
      <c r="R562" s="3"/>
      <c r="U562" s="4"/>
      <c r="V562" s="5"/>
      <c r="AC562" s="140"/>
      <c r="AD562" s="152"/>
      <c r="AE562" s="153"/>
      <c r="AF562" s="140"/>
      <c r="AG562" s="140"/>
      <c r="AH562" s="142"/>
      <c r="AI562" s="142"/>
      <c r="AJ562" s="142"/>
      <c r="AK562" s="142"/>
    </row>
    <row r="563" hidden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2"/>
      <c r="N563" s="2"/>
      <c r="R563" s="3"/>
      <c r="U563" s="4"/>
      <c r="V563" s="5"/>
      <c r="AC563" s="140"/>
      <c r="AD563" s="152"/>
      <c r="AE563" s="153"/>
      <c r="AF563" s="140"/>
      <c r="AG563" s="140"/>
      <c r="AH563" s="142"/>
      <c r="AI563" s="142"/>
      <c r="AJ563" s="142"/>
      <c r="AK563" s="142"/>
    </row>
    <row r="564" hidden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2"/>
      <c r="N564" s="2"/>
      <c r="R564" s="3"/>
      <c r="U564" s="4"/>
      <c r="V564" s="5"/>
      <c r="AC564" s="140"/>
      <c r="AD564" s="152"/>
      <c r="AE564" s="153"/>
      <c r="AF564" s="140"/>
      <c r="AG564" s="140"/>
      <c r="AH564" s="142"/>
      <c r="AI564" s="142"/>
      <c r="AJ564" s="142"/>
      <c r="AK564" s="142"/>
    </row>
    <row r="565" hidden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2"/>
      <c r="N565" s="2"/>
      <c r="R565" s="3"/>
      <c r="U565" s="4"/>
      <c r="V565" s="5"/>
      <c r="AC565" s="140"/>
      <c r="AD565" s="152"/>
      <c r="AE565" s="153"/>
      <c r="AF565" s="140"/>
      <c r="AG565" s="140"/>
      <c r="AH565" s="142"/>
      <c r="AI565" s="142"/>
      <c r="AJ565" s="142"/>
      <c r="AK565" s="142"/>
    </row>
    <row r="566" hidden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2"/>
      <c r="N566" s="2"/>
      <c r="R566" s="3"/>
      <c r="U566" s="4"/>
      <c r="V566" s="5"/>
      <c r="AC566" s="140"/>
      <c r="AD566" s="152"/>
      <c r="AE566" s="153"/>
      <c r="AF566" s="140"/>
      <c r="AG566" s="140"/>
      <c r="AH566" s="142"/>
      <c r="AI566" s="142"/>
      <c r="AJ566" s="142"/>
      <c r="AK566" s="142"/>
    </row>
    <row r="567" hidden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2"/>
      <c r="N567" s="2"/>
      <c r="R567" s="3"/>
      <c r="U567" s="4"/>
      <c r="V567" s="5"/>
      <c r="AC567" s="140"/>
      <c r="AD567" s="152"/>
      <c r="AE567" s="153"/>
      <c r="AF567" s="140"/>
      <c r="AG567" s="140"/>
      <c r="AH567" s="142"/>
      <c r="AI567" s="142"/>
      <c r="AJ567" s="142"/>
      <c r="AK567" s="142"/>
    </row>
    <row r="568" hidden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2"/>
      <c r="N568" s="2"/>
      <c r="R568" s="3"/>
      <c r="U568" s="4"/>
      <c r="V568" s="5"/>
      <c r="AC568" s="140"/>
      <c r="AD568" s="152"/>
      <c r="AE568" s="153"/>
      <c r="AF568" s="140"/>
      <c r="AG568" s="140"/>
      <c r="AH568" s="142"/>
      <c r="AI568" s="142"/>
      <c r="AJ568" s="142"/>
      <c r="AK568" s="142"/>
    </row>
    <row r="569" hidden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2"/>
      <c r="N569" s="2"/>
      <c r="R569" s="3"/>
      <c r="U569" s="4"/>
      <c r="V569" s="5"/>
      <c r="AC569" s="140"/>
      <c r="AD569" s="152"/>
      <c r="AE569" s="153"/>
      <c r="AF569" s="140"/>
      <c r="AG569" s="140"/>
      <c r="AH569" s="142"/>
      <c r="AI569" s="142"/>
      <c r="AJ569" s="142"/>
      <c r="AK569" s="142"/>
    </row>
    <row r="570" hidden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2"/>
      <c r="N570" s="2"/>
      <c r="R570" s="3"/>
      <c r="U570" s="4"/>
      <c r="V570" s="5"/>
      <c r="AC570" s="140"/>
      <c r="AD570" s="152"/>
      <c r="AE570" s="153"/>
      <c r="AF570" s="140"/>
      <c r="AG570" s="140"/>
      <c r="AH570" s="142"/>
      <c r="AI570" s="142"/>
      <c r="AJ570" s="142"/>
      <c r="AK570" s="142"/>
    </row>
    <row r="571" hidden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2"/>
      <c r="N571" s="2"/>
      <c r="R571" s="3"/>
      <c r="U571" s="4"/>
      <c r="V571" s="5"/>
      <c r="AC571" s="140"/>
      <c r="AD571" s="152"/>
      <c r="AE571" s="153"/>
      <c r="AF571" s="140"/>
      <c r="AG571" s="140"/>
      <c r="AH571" s="142"/>
      <c r="AI571" s="142"/>
      <c r="AJ571" s="142"/>
      <c r="AK571" s="142"/>
    </row>
    <row r="572" hidden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2"/>
      <c r="N572" s="2"/>
      <c r="R572" s="3"/>
      <c r="U572" s="4"/>
      <c r="V572" s="5"/>
      <c r="AC572" s="140"/>
      <c r="AD572" s="152"/>
      <c r="AE572" s="153"/>
      <c r="AF572" s="140"/>
      <c r="AG572" s="140"/>
      <c r="AH572" s="142"/>
      <c r="AI572" s="142"/>
      <c r="AJ572" s="142"/>
      <c r="AK572" s="142"/>
    </row>
    <row r="573" hidden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2"/>
      <c r="N573" s="2"/>
      <c r="R573" s="3"/>
      <c r="U573" s="4"/>
      <c r="V573" s="5"/>
      <c r="AC573" s="140"/>
      <c r="AD573" s="152"/>
      <c r="AE573" s="153"/>
      <c r="AF573" s="140"/>
      <c r="AG573" s="140"/>
      <c r="AH573" s="142"/>
      <c r="AI573" s="142"/>
      <c r="AJ573" s="142"/>
      <c r="AK573" s="142"/>
    </row>
    <row r="574" hidden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2"/>
      <c r="N574" s="2"/>
      <c r="R574" s="3"/>
      <c r="U574" s="4"/>
      <c r="V574" s="5"/>
      <c r="AC574" s="140"/>
      <c r="AD574" s="152"/>
      <c r="AE574" s="153"/>
      <c r="AF574" s="140"/>
      <c r="AG574" s="140"/>
      <c r="AH574" s="142"/>
      <c r="AI574" s="142"/>
      <c r="AJ574" s="142"/>
      <c r="AK574" s="142"/>
    </row>
    <row r="575" hidden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2"/>
      <c r="N575" s="2"/>
      <c r="R575" s="3"/>
      <c r="U575" s="4"/>
      <c r="V575" s="5"/>
      <c r="AC575" s="140"/>
      <c r="AD575" s="152"/>
      <c r="AE575" s="153"/>
      <c r="AF575" s="140"/>
      <c r="AG575" s="140"/>
      <c r="AH575" s="142"/>
      <c r="AI575" s="142"/>
      <c r="AJ575" s="142"/>
      <c r="AK575" s="142"/>
    </row>
    <row r="576" hidden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2"/>
      <c r="N576" s="2"/>
      <c r="R576" s="3"/>
      <c r="U576" s="4"/>
      <c r="V576" s="5"/>
      <c r="AC576" s="140"/>
      <c r="AD576" s="152"/>
      <c r="AE576" s="153"/>
      <c r="AF576" s="140"/>
      <c r="AG576" s="140"/>
      <c r="AH576" s="142"/>
      <c r="AI576" s="142"/>
      <c r="AJ576" s="142"/>
      <c r="AK576" s="142"/>
    </row>
    <row r="577" hidden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2"/>
      <c r="N577" s="2"/>
      <c r="R577" s="3"/>
      <c r="U577" s="4"/>
      <c r="V577" s="5"/>
      <c r="AC577" s="140"/>
      <c r="AD577" s="152"/>
      <c r="AE577" s="153"/>
      <c r="AF577" s="140"/>
      <c r="AG577" s="140"/>
      <c r="AH577" s="142"/>
      <c r="AI577" s="142"/>
      <c r="AJ577" s="142"/>
      <c r="AK577" s="142"/>
    </row>
    <row r="578" hidden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2"/>
      <c r="N578" s="2"/>
      <c r="R578" s="3"/>
      <c r="U578" s="4"/>
      <c r="V578" s="5"/>
      <c r="AC578" s="140"/>
      <c r="AD578" s="152"/>
      <c r="AE578" s="153"/>
      <c r="AF578" s="140"/>
      <c r="AG578" s="140"/>
      <c r="AH578" s="142"/>
      <c r="AI578" s="142"/>
      <c r="AJ578" s="142"/>
      <c r="AK578" s="142"/>
    </row>
    <row r="579" hidden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2"/>
      <c r="N579" s="2"/>
      <c r="R579" s="3"/>
      <c r="U579" s="4"/>
      <c r="V579" s="5"/>
      <c r="AC579" s="140"/>
      <c r="AD579" s="152"/>
      <c r="AE579" s="153"/>
      <c r="AF579" s="140"/>
      <c r="AG579" s="140"/>
      <c r="AH579" s="142"/>
      <c r="AI579" s="142"/>
      <c r="AJ579" s="142"/>
      <c r="AK579" s="142"/>
    </row>
    <row r="580" hidden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2"/>
      <c r="N580" s="2"/>
      <c r="R580" s="3"/>
      <c r="U580" s="4"/>
      <c r="V580" s="5"/>
      <c r="AC580" s="140"/>
      <c r="AD580" s="152"/>
      <c r="AE580" s="153"/>
      <c r="AF580" s="140"/>
      <c r="AG580" s="140"/>
      <c r="AH580" s="142"/>
      <c r="AI580" s="142"/>
      <c r="AJ580" s="142"/>
      <c r="AK580" s="142"/>
    </row>
    <row r="581" hidden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2"/>
      <c r="N581" s="2"/>
      <c r="R581" s="3"/>
      <c r="U581" s="4"/>
      <c r="V581" s="5"/>
      <c r="AC581" s="140"/>
      <c r="AD581" s="152"/>
      <c r="AE581" s="153"/>
      <c r="AF581" s="140"/>
      <c r="AG581" s="140"/>
      <c r="AH581" s="142"/>
      <c r="AI581" s="142"/>
      <c r="AJ581" s="142"/>
      <c r="AK581" s="142"/>
    </row>
    <row r="582" hidden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2"/>
      <c r="N582" s="2"/>
      <c r="R582" s="3"/>
      <c r="U582" s="4"/>
      <c r="V582" s="5"/>
      <c r="AC582" s="140"/>
      <c r="AD582" s="152"/>
      <c r="AE582" s="153"/>
      <c r="AF582" s="140"/>
      <c r="AG582" s="140"/>
      <c r="AH582" s="142"/>
      <c r="AI582" s="142"/>
      <c r="AJ582" s="142"/>
      <c r="AK582" s="142"/>
    </row>
    <row r="583" hidden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2"/>
      <c r="N583" s="2"/>
      <c r="R583" s="3"/>
      <c r="U583" s="4"/>
      <c r="V583" s="5"/>
      <c r="AC583" s="140"/>
      <c r="AD583" s="152"/>
      <c r="AE583" s="153"/>
      <c r="AF583" s="140"/>
      <c r="AG583" s="140"/>
      <c r="AH583" s="142"/>
      <c r="AI583" s="142"/>
      <c r="AJ583" s="142"/>
      <c r="AK583" s="142"/>
    </row>
    <row r="584" hidden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2"/>
      <c r="N584" s="2"/>
      <c r="R584" s="3"/>
      <c r="U584" s="4"/>
      <c r="V584" s="5"/>
      <c r="AC584" s="140"/>
      <c r="AD584" s="152"/>
      <c r="AE584" s="153"/>
      <c r="AF584" s="140"/>
      <c r="AG584" s="140"/>
      <c r="AH584" s="142"/>
      <c r="AI584" s="142"/>
      <c r="AJ584" s="142"/>
      <c r="AK584" s="142"/>
    </row>
    <row r="585" hidden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2"/>
      <c r="N585" s="2"/>
      <c r="R585" s="3"/>
      <c r="U585" s="4"/>
      <c r="V585" s="5"/>
      <c r="AC585" s="140"/>
      <c r="AD585" s="152"/>
      <c r="AE585" s="153"/>
      <c r="AF585" s="140"/>
      <c r="AG585" s="140"/>
      <c r="AH585" s="142"/>
      <c r="AI585" s="142"/>
      <c r="AJ585" s="142"/>
      <c r="AK585" s="142"/>
    </row>
    <row r="586" hidden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2"/>
      <c r="N586" s="2"/>
      <c r="R586" s="3"/>
      <c r="U586" s="4"/>
      <c r="V586" s="5"/>
      <c r="AC586" s="140"/>
      <c r="AD586" s="152"/>
      <c r="AE586" s="153"/>
      <c r="AF586" s="140"/>
      <c r="AG586" s="140"/>
      <c r="AH586" s="142"/>
      <c r="AI586" s="142"/>
      <c r="AJ586" s="142"/>
      <c r="AK586" s="142"/>
    </row>
    <row r="587" hidden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2"/>
      <c r="N587" s="2"/>
      <c r="R587" s="3"/>
      <c r="U587" s="4"/>
      <c r="V587" s="5"/>
      <c r="AC587" s="140"/>
      <c r="AD587" s="152"/>
      <c r="AE587" s="153"/>
      <c r="AF587" s="140"/>
      <c r="AG587" s="140"/>
      <c r="AH587" s="142"/>
      <c r="AI587" s="142"/>
      <c r="AJ587" s="142"/>
      <c r="AK587" s="142"/>
    </row>
    <row r="588" hidden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2"/>
      <c r="N588" s="2"/>
      <c r="R588" s="3"/>
      <c r="U588" s="4"/>
      <c r="V588" s="5"/>
      <c r="AC588" s="140"/>
      <c r="AD588" s="152"/>
      <c r="AE588" s="153"/>
      <c r="AF588" s="140"/>
      <c r="AG588" s="140"/>
      <c r="AH588" s="142"/>
      <c r="AI588" s="142"/>
      <c r="AJ588" s="142"/>
      <c r="AK588" s="142"/>
    </row>
    <row r="589" hidden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2"/>
      <c r="N589" s="2"/>
      <c r="R589" s="3"/>
      <c r="U589" s="4"/>
      <c r="V589" s="5"/>
      <c r="AC589" s="140"/>
      <c r="AD589" s="152"/>
      <c r="AE589" s="153"/>
      <c r="AF589" s="140"/>
      <c r="AG589" s="140"/>
      <c r="AH589" s="142"/>
      <c r="AI589" s="142"/>
      <c r="AJ589" s="142"/>
      <c r="AK589" s="142"/>
    </row>
    <row r="590" hidden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2"/>
      <c r="N590" s="2"/>
      <c r="R590" s="3"/>
      <c r="U590" s="4"/>
      <c r="V590" s="5"/>
      <c r="AC590" s="140"/>
      <c r="AD590" s="152"/>
      <c r="AE590" s="153"/>
      <c r="AF590" s="140"/>
      <c r="AG590" s="140"/>
      <c r="AH590" s="142"/>
      <c r="AI590" s="142"/>
      <c r="AJ590" s="142"/>
      <c r="AK590" s="142"/>
    </row>
    <row r="591" hidden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2"/>
      <c r="N591" s="2"/>
      <c r="R591" s="3"/>
      <c r="U591" s="4"/>
      <c r="V591" s="5"/>
      <c r="AC591" s="140"/>
      <c r="AD591" s="152"/>
      <c r="AE591" s="153"/>
      <c r="AF591" s="140"/>
      <c r="AG591" s="140"/>
      <c r="AH591" s="142"/>
      <c r="AI591" s="142"/>
      <c r="AJ591" s="142"/>
      <c r="AK591" s="142"/>
    </row>
    <row r="592" hidden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2"/>
      <c r="N592" s="2"/>
      <c r="R592" s="3"/>
      <c r="U592" s="4"/>
      <c r="V592" s="5"/>
      <c r="AC592" s="140"/>
      <c r="AD592" s="152"/>
      <c r="AE592" s="153"/>
      <c r="AF592" s="140"/>
      <c r="AG592" s="140"/>
      <c r="AH592" s="142"/>
      <c r="AI592" s="142"/>
      <c r="AJ592" s="142"/>
      <c r="AK592" s="142"/>
    </row>
    <row r="593" hidden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2"/>
      <c r="N593" s="2"/>
      <c r="R593" s="3"/>
      <c r="U593" s="4"/>
      <c r="V593" s="5"/>
      <c r="AC593" s="140"/>
      <c r="AD593" s="152"/>
      <c r="AE593" s="153"/>
      <c r="AF593" s="140"/>
      <c r="AG593" s="140"/>
      <c r="AH593" s="142"/>
      <c r="AI593" s="142"/>
      <c r="AJ593" s="142"/>
      <c r="AK593" s="142"/>
    </row>
    <row r="594" hidden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2"/>
      <c r="N594" s="2"/>
      <c r="R594" s="3"/>
      <c r="U594" s="4"/>
      <c r="V594" s="5"/>
      <c r="AC594" s="140"/>
      <c r="AD594" s="152"/>
      <c r="AE594" s="153"/>
      <c r="AF594" s="140"/>
      <c r="AG594" s="140"/>
      <c r="AH594" s="142"/>
      <c r="AI594" s="142"/>
      <c r="AJ594" s="142"/>
      <c r="AK594" s="142"/>
    </row>
    <row r="595" hidden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2"/>
      <c r="N595" s="2"/>
      <c r="R595" s="3"/>
      <c r="U595" s="4"/>
      <c r="V595" s="5"/>
      <c r="AC595" s="140"/>
      <c r="AD595" s="152"/>
      <c r="AE595" s="153"/>
      <c r="AF595" s="140"/>
      <c r="AG595" s="140"/>
      <c r="AH595" s="142"/>
      <c r="AI595" s="142"/>
      <c r="AJ595" s="142"/>
      <c r="AK595" s="142"/>
    </row>
    <row r="596" hidden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2"/>
      <c r="N596" s="2"/>
      <c r="R596" s="3"/>
      <c r="U596" s="4"/>
      <c r="V596" s="5"/>
      <c r="AC596" s="140"/>
      <c r="AD596" s="152"/>
      <c r="AE596" s="153"/>
      <c r="AF596" s="140"/>
      <c r="AG596" s="140"/>
      <c r="AH596" s="142"/>
      <c r="AI596" s="142"/>
      <c r="AJ596" s="142"/>
      <c r="AK596" s="142"/>
    </row>
    <row r="597" hidden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2"/>
      <c r="N597" s="2"/>
      <c r="R597" s="3"/>
      <c r="U597" s="4"/>
      <c r="V597" s="5"/>
      <c r="AC597" s="140"/>
      <c r="AD597" s="152"/>
      <c r="AE597" s="153"/>
      <c r="AF597" s="140"/>
      <c r="AG597" s="140"/>
      <c r="AH597" s="142"/>
      <c r="AI597" s="142"/>
      <c r="AJ597" s="142"/>
      <c r="AK597" s="142"/>
    </row>
    <row r="598" hidden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2"/>
      <c r="N598" s="2"/>
      <c r="R598" s="3"/>
      <c r="U598" s="4"/>
      <c r="V598" s="5"/>
      <c r="AC598" s="140"/>
      <c r="AD598" s="152"/>
      <c r="AE598" s="153"/>
      <c r="AF598" s="140"/>
      <c r="AG598" s="140"/>
      <c r="AH598" s="142"/>
      <c r="AI598" s="142"/>
      <c r="AJ598" s="142"/>
      <c r="AK598" s="142"/>
    </row>
    <row r="599" hidden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2"/>
      <c r="N599" s="2"/>
      <c r="R599" s="3"/>
      <c r="U599" s="4"/>
      <c r="V599" s="5"/>
      <c r="AC599" s="140"/>
      <c r="AD599" s="152"/>
      <c r="AE599" s="153"/>
      <c r="AF599" s="140"/>
      <c r="AG599" s="140"/>
      <c r="AH599" s="142"/>
      <c r="AI599" s="142"/>
      <c r="AJ599" s="142"/>
      <c r="AK599" s="142"/>
    </row>
    <row r="600" hidden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2"/>
      <c r="N600" s="2"/>
      <c r="R600" s="3"/>
      <c r="U600" s="4"/>
      <c r="V600" s="5"/>
      <c r="AC600" s="140"/>
      <c r="AD600" s="152"/>
      <c r="AE600" s="153"/>
      <c r="AF600" s="140"/>
      <c r="AG600" s="140"/>
      <c r="AH600" s="142"/>
      <c r="AI600" s="142"/>
      <c r="AJ600" s="142"/>
      <c r="AK600" s="142"/>
    </row>
    <row r="601" hidden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2"/>
      <c r="N601" s="2"/>
      <c r="R601" s="3"/>
      <c r="U601" s="4"/>
      <c r="V601" s="5"/>
      <c r="AC601" s="140"/>
      <c r="AD601" s="152"/>
      <c r="AE601" s="153"/>
      <c r="AF601" s="140"/>
      <c r="AG601" s="140"/>
      <c r="AH601" s="142"/>
      <c r="AI601" s="142"/>
      <c r="AJ601" s="142"/>
      <c r="AK601" s="142"/>
    </row>
    <row r="602" hidden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2"/>
      <c r="N602" s="2"/>
      <c r="R602" s="3"/>
      <c r="U602" s="4"/>
      <c r="V602" s="5"/>
      <c r="AC602" s="140"/>
      <c r="AD602" s="152"/>
      <c r="AE602" s="153"/>
      <c r="AF602" s="140"/>
      <c r="AG602" s="140"/>
      <c r="AH602" s="142"/>
      <c r="AI602" s="142"/>
      <c r="AJ602" s="142"/>
      <c r="AK602" s="142"/>
    </row>
    <row r="603" hidden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2"/>
      <c r="N603" s="2"/>
      <c r="R603" s="3"/>
      <c r="U603" s="4"/>
      <c r="V603" s="5"/>
      <c r="AC603" s="140"/>
      <c r="AD603" s="152"/>
      <c r="AE603" s="153"/>
      <c r="AF603" s="140"/>
      <c r="AG603" s="140"/>
      <c r="AH603" s="142"/>
      <c r="AI603" s="142"/>
      <c r="AJ603" s="142"/>
      <c r="AK603" s="142"/>
    </row>
    <row r="604" hidden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2"/>
      <c r="N604" s="2"/>
      <c r="R604" s="3"/>
      <c r="U604" s="4"/>
      <c r="V604" s="5"/>
      <c r="AC604" s="140"/>
      <c r="AD604" s="152"/>
      <c r="AE604" s="153"/>
      <c r="AF604" s="140"/>
      <c r="AG604" s="140"/>
      <c r="AH604" s="142"/>
      <c r="AI604" s="142"/>
      <c r="AJ604" s="142"/>
      <c r="AK604" s="142"/>
    </row>
    <row r="605" hidden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2"/>
      <c r="N605" s="2"/>
      <c r="R605" s="3"/>
      <c r="U605" s="4"/>
      <c r="V605" s="5"/>
      <c r="AC605" s="140"/>
      <c r="AD605" s="152"/>
      <c r="AE605" s="153"/>
      <c r="AF605" s="140"/>
      <c r="AG605" s="140"/>
      <c r="AH605" s="142"/>
      <c r="AI605" s="142"/>
      <c r="AJ605" s="142"/>
      <c r="AK605" s="142"/>
    </row>
    <row r="606" hidden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2"/>
      <c r="N606" s="2"/>
      <c r="R606" s="3"/>
      <c r="U606" s="4"/>
      <c r="V606" s="5"/>
      <c r="AC606" s="140"/>
      <c r="AD606" s="152"/>
      <c r="AE606" s="153"/>
      <c r="AF606" s="140"/>
      <c r="AG606" s="140"/>
      <c r="AH606" s="142"/>
      <c r="AI606" s="142"/>
      <c r="AJ606" s="142"/>
      <c r="AK606" s="142"/>
    </row>
    <row r="607" hidden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2"/>
      <c r="N607" s="2"/>
      <c r="R607" s="3"/>
      <c r="U607" s="4"/>
      <c r="V607" s="5"/>
      <c r="AC607" s="140"/>
      <c r="AD607" s="152"/>
      <c r="AE607" s="153"/>
      <c r="AF607" s="140"/>
      <c r="AG607" s="140"/>
      <c r="AH607" s="142"/>
      <c r="AI607" s="142"/>
      <c r="AJ607" s="142"/>
      <c r="AK607" s="142"/>
    </row>
    <row r="608" hidden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2"/>
      <c r="N608" s="2"/>
      <c r="R608" s="3"/>
      <c r="U608" s="4"/>
      <c r="V608" s="5"/>
      <c r="AC608" s="140"/>
      <c r="AD608" s="152"/>
      <c r="AE608" s="153"/>
      <c r="AF608" s="140"/>
      <c r="AG608" s="140"/>
      <c r="AH608" s="142"/>
      <c r="AI608" s="142"/>
      <c r="AJ608" s="142"/>
      <c r="AK608" s="142"/>
    </row>
    <row r="609" hidden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2"/>
      <c r="N609" s="2"/>
      <c r="R609" s="3"/>
      <c r="U609" s="4"/>
      <c r="V609" s="5"/>
      <c r="AC609" s="140"/>
      <c r="AD609" s="152"/>
      <c r="AE609" s="153"/>
      <c r="AF609" s="140"/>
      <c r="AG609" s="140"/>
      <c r="AH609" s="142"/>
      <c r="AI609" s="142"/>
      <c r="AJ609" s="142"/>
      <c r="AK609" s="142"/>
    </row>
    <row r="610" hidden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2"/>
      <c r="N610" s="2"/>
      <c r="R610" s="3"/>
      <c r="U610" s="4"/>
      <c r="V610" s="5"/>
      <c r="AC610" s="140"/>
      <c r="AD610" s="152"/>
      <c r="AE610" s="153"/>
      <c r="AF610" s="140"/>
      <c r="AG610" s="140"/>
      <c r="AH610" s="142"/>
      <c r="AI610" s="142"/>
      <c r="AJ610" s="142"/>
      <c r="AK610" s="142"/>
    </row>
    <row r="611" hidden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2"/>
      <c r="N611" s="2"/>
      <c r="R611" s="3"/>
      <c r="U611" s="4"/>
      <c r="V611" s="5"/>
      <c r="AC611" s="140"/>
      <c r="AD611" s="152"/>
      <c r="AE611" s="153"/>
      <c r="AF611" s="140"/>
      <c r="AG611" s="140"/>
      <c r="AH611" s="142"/>
      <c r="AI611" s="142"/>
      <c r="AJ611" s="142"/>
      <c r="AK611" s="142"/>
    </row>
    <row r="612" hidden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2"/>
      <c r="N612" s="2"/>
      <c r="R612" s="3"/>
      <c r="U612" s="4"/>
      <c r="V612" s="5"/>
      <c r="AC612" s="140"/>
      <c r="AD612" s="152"/>
      <c r="AE612" s="153"/>
      <c r="AF612" s="140"/>
      <c r="AG612" s="140"/>
      <c r="AH612" s="142"/>
      <c r="AI612" s="142"/>
      <c r="AJ612" s="142"/>
      <c r="AK612" s="142"/>
    </row>
    <row r="613" hidden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2"/>
      <c r="N613" s="2"/>
      <c r="R613" s="3"/>
      <c r="U613" s="4"/>
      <c r="V613" s="5"/>
      <c r="AC613" s="140"/>
      <c r="AD613" s="152"/>
      <c r="AE613" s="153"/>
      <c r="AF613" s="140"/>
      <c r="AG613" s="140"/>
      <c r="AH613" s="142"/>
      <c r="AI613" s="142"/>
      <c r="AJ613" s="142"/>
      <c r="AK613" s="142"/>
    </row>
    <row r="614" hidden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2"/>
      <c r="N614" s="2"/>
      <c r="R614" s="3"/>
      <c r="U614" s="4"/>
      <c r="V614" s="5"/>
      <c r="AC614" s="140"/>
      <c r="AD614" s="152"/>
      <c r="AE614" s="153"/>
      <c r="AF614" s="140"/>
      <c r="AG614" s="140"/>
      <c r="AH614" s="142"/>
      <c r="AI614" s="142"/>
      <c r="AJ614" s="142"/>
      <c r="AK614" s="142"/>
    </row>
    <row r="615" hidden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2"/>
      <c r="N615" s="2"/>
      <c r="R615" s="3"/>
      <c r="U615" s="4"/>
      <c r="V615" s="5"/>
      <c r="AC615" s="140"/>
      <c r="AD615" s="152"/>
      <c r="AE615" s="153"/>
      <c r="AF615" s="140"/>
      <c r="AG615" s="140"/>
      <c r="AH615" s="142"/>
      <c r="AI615" s="142"/>
      <c r="AJ615" s="142"/>
      <c r="AK615" s="142"/>
    </row>
    <row r="616" hidden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2"/>
      <c r="N616" s="2"/>
      <c r="R616" s="3"/>
      <c r="U616" s="4"/>
      <c r="V616" s="5"/>
      <c r="AC616" s="140"/>
      <c r="AD616" s="152"/>
      <c r="AE616" s="153"/>
      <c r="AF616" s="140"/>
      <c r="AG616" s="140"/>
      <c r="AH616" s="142"/>
      <c r="AI616" s="142"/>
      <c r="AJ616" s="142"/>
      <c r="AK616" s="142"/>
    </row>
    <row r="617" hidden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2"/>
      <c r="N617" s="2"/>
      <c r="R617" s="3"/>
      <c r="U617" s="4"/>
      <c r="V617" s="5"/>
      <c r="AC617" s="140"/>
      <c r="AD617" s="152"/>
      <c r="AE617" s="153"/>
      <c r="AF617" s="140"/>
      <c r="AG617" s="140"/>
      <c r="AH617" s="142"/>
      <c r="AI617" s="142"/>
      <c r="AJ617" s="142"/>
      <c r="AK617" s="142"/>
    </row>
    <row r="618" hidden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2"/>
      <c r="N618" s="2"/>
      <c r="R618" s="3"/>
      <c r="U618" s="4"/>
      <c r="V618" s="5"/>
      <c r="AC618" s="140"/>
      <c r="AD618" s="152"/>
      <c r="AE618" s="153"/>
      <c r="AF618" s="140"/>
      <c r="AG618" s="140"/>
      <c r="AH618" s="142"/>
      <c r="AI618" s="142"/>
      <c r="AJ618" s="142"/>
      <c r="AK618" s="142"/>
    </row>
    <row r="619" hidden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2"/>
      <c r="N619" s="2"/>
      <c r="R619" s="3"/>
      <c r="U619" s="4"/>
      <c r="V619" s="5"/>
      <c r="AC619" s="140"/>
      <c r="AD619" s="152"/>
      <c r="AE619" s="153"/>
      <c r="AF619" s="140"/>
      <c r="AG619" s="140"/>
      <c r="AH619" s="142"/>
      <c r="AI619" s="142"/>
      <c r="AJ619" s="142"/>
      <c r="AK619" s="142"/>
    </row>
    <row r="620" hidden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2"/>
      <c r="N620" s="2"/>
      <c r="R620" s="3"/>
      <c r="U620" s="4"/>
      <c r="V620" s="5"/>
      <c r="AC620" s="140"/>
      <c r="AD620" s="152"/>
      <c r="AE620" s="153"/>
      <c r="AF620" s="140"/>
      <c r="AG620" s="140"/>
      <c r="AH620" s="142"/>
      <c r="AI620" s="142"/>
      <c r="AJ620" s="142"/>
      <c r="AK620" s="142"/>
    </row>
    <row r="621" hidden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2"/>
      <c r="N621" s="2"/>
      <c r="R621" s="3"/>
      <c r="U621" s="4"/>
      <c r="V621" s="5"/>
      <c r="AC621" s="140"/>
      <c r="AD621" s="152"/>
      <c r="AE621" s="153"/>
      <c r="AF621" s="140"/>
      <c r="AG621" s="140"/>
      <c r="AH621" s="142"/>
      <c r="AI621" s="142"/>
      <c r="AJ621" s="142"/>
      <c r="AK621" s="142"/>
    </row>
    <row r="622" hidden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2"/>
      <c r="N622" s="2"/>
      <c r="R622" s="3"/>
      <c r="U622" s="4"/>
      <c r="V622" s="5"/>
      <c r="AC622" s="140"/>
      <c r="AD622" s="152"/>
      <c r="AE622" s="153"/>
      <c r="AF622" s="140"/>
      <c r="AG622" s="140"/>
      <c r="AH622" s="142"/>
      <c r="AI622" s="142"/>
      <c r="AJ622" s="142"/>
      <c r="AK622" s="142"/>
    </row>
    <row r="623" hidden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2"/>
      <c r="N623" s="2"/>
      <c r="R623" s="3"/>
      <c r="U623" s="4"/>
      <c r="V623" s="5"/>
      <c r="AC623" s="140"/>
      <c r="AD623" s="152"/>
      <c r="AE623" s="153"/>
      <c r="AF623" s="140"/>
      <c r="AG623" s="140"/>
      <c r="AH623" s="142"/>
      <c r="AI623" s="142"/>
      <c r="AJ623" s="142"/>
      <c r="AK623" s="142"/>
    </row>
    <row r="624" hidden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2"/>
      <c r="N624" s="2"/>
      <c r="R624" s="3"/>
      <c r="U624" s="4"/>
      <c r="V624" s="5"/>
      <c r="AC624" s="140"/>
      <c r="AD624" s="152"/>
      <c r="AE624" s="153"/>
      <c r="AF624" s="140"/>
      <c r="AG624" s="140"/>
      <c r="AH624" s="142"/>
      <c r="AI624" s="142"/>
      <c r="AJ624" s="142"/>
      <c r="AK624" s="142"/>
    </row>
    <row r="625" hidden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2"/>
      <c r="N625" s="2"/>
      <c r="R625" s="3"/>
      <c r="U625" s="4"/>
      <c r="V625" s="5"/>
      <c r="AC625" s="140"/>
      <c r="AD625" s="152"/>
      <c r="AE625" s="153"/>
      <c r="AF625" s="140"/>
      <c r="AG625" s="140"/>
      <c r="AH625" s="142"/>
      <c r="AI625" s="142"/>
      <c r="AJ625" s="142"/>
      <c r="AK625" s="142"/>
    </row>
    <row r="626" hidden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2"/>
      <c r="N626" s="2"/>
      <c r="R626" s="3"/>
      <c r="U626" s="4"/>
      <c r="V626" s="5"/>
      <c r="AC626" s="140"/>
      <c r="AD626" s="152"/>
      <c r="AE626" s="153"/>
      <c r="AF626" s="140"/>
      <c r="AG626" s="140"/>
      <c r="AH626" s="142"/>
      <c r="AI626" s="142"/>
      <c r="AJ626" s="142"/>
      <c r="AK626" s="142"/>
    </row>
    <row r="627" hidden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2"/>
      <c r="N627" s="2"/>
      <c r="R627" s="3"/>
      <c r="U627" s="4"/>
      <c r="V627" s="5"/>
      <c r="AC627" s="140"/>
      <c r="AD627" s="152"/>
      <c r="AE627" s="153"/>
      <c r="AF627" s="140"/>
      <c r="AG627" s="140"/>
      <c r="AH627" s="142"/>
      <c r="AI627" s="142"/>
      <c r="AJ627" s="142"/>
      <c r="AK627" s="142"/>
    </row>
    <row r="628" hidden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2"/>
      <c r="N628" s="2"/>
      <c r="R628" s="3"/>
      <c r="U628" s="4"/>
      <c r="V628" s="5"/>
      <c r="AC628" s="140"/>
      <c r="AD628" s="152"/>
      <c r="AE628" s="153"/>
      <c r="AF628" s="140"/>
      <c r="AG628" s="140"/>
      <c r="AH628" s="142"/>
      <c r="AI628" s="142"/>
      <c r="AJ628" s="142"/>
      <c r="AK628" s="142"/>
    </row>
    <row r="629" hidden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2"/>
      <c r="N629" s="2"/>
      <c r="R629" s="3"/>
      <c r="U629" s="4"/>
      <c r="V629" s="5"/>
      <c r="AC629" s="140"/>
      <c r="AD629" s="152"/>
      <c r="AE629" s="153"/>
      <c r="AF629" s="140"/>
      <c r="AG629" s="140"/>
      <c r="AH629" s="142"/>
      <c r="AI629" s="142"/>
      <c r="AJ629" s="142"/>
      <c r="AK629" s="142"/>
    </row>
    <row r="630" hidden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2"/>
      <c r="N630" s="2"/>
      <c r="R630" s="3"/>
      <c r="U630" s="4"/>
      <c r="V630" s="5"/>
      <c r="AC630" s="140"/>
      <c r="AD630" s="152"/>
      <c r="AE630" s="153"/>
      <c r="AF630" s="140"/>
      <c r="AG630" s="140"/>
      <c r="AH630" s="142"/>
      <c r="AI630" s="142"/>
      <c r="AJ630" s="142"/>
      <c r="AK630" s="142"/>
    </row>
    <row r="631" hidden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2"/>
      <c r="N631" s="2"/>
      <c r="R631" s="3"/>
      <c r="U631" s="4"/>
      <c r="V631" s="5"/>
      <c r="AC631" s="140"/>
      <c r="AD631" s="152"/>
      <c r="AE631" s="153"/>
      <c r="AF631" s="140"/>
      <c r="AG631" s="140"/>
      <c r="AH631" s="142"/>
      <c r="AI631" s="142"/>
      <c r="AJ631" s="142"/>
      <c r="AK631" s="142"/>
    </row>
    <row r="632" hidden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2"/>
      <c r="N632" s="2"/>
      <c r="R632" s="3"/>
      <c r="U632" s="4"/>
      <c r="V632" s="5"/>
      <c r="AC632" s="140"/>
      <c r="AD632" s="152"/>
      <c r="AE632" s="153"/>
      <c r="AF632" s="140"/>
      <c r="AG632" s="140"/>
      <c r="AH632" s="142"/>
      <c r="AI632" s="142"/>
      <c r="AJ632" s="142"/>
      <c r="AK632" s="142"/>
    </row>
    <row r="633" hidden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2"/>
      <c r="N633" s="2"/>
      <c r="R633" s="3"/>
      <c r="U633" s="4"/>
      <c r="V633" s="5"/>
      <c r="AC633" s="140"/>
      <c r="AD633" s="152"/>
      <c r="AE633" s="153"/>
      <c r="AF633" s="140"/>
      <c r="AG633" s="140"/>
      <c r="AH633" s="142"/>
      <c r="AI633" s="142"/>
      <c r="AJ633" s="142"/>
      <c r="AK633" s="142"/>
    </row>
    <row r="634" hidden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2"/>
      <c r="N634" s="2"/>
      <c r="R634" s="3"/>
      <c r="U634" s="4"/>
      <c r="V634" s="5"/>
      <c r="AC634" s="140"/>
      <c r="AD634" s="152"/>
      <c r="AE634" s="153"/>
      <c r="AF634" s="140"/>
      <c r="AG634" s="140"/>
      <c r="AH634" s="142"/>
      <c r="AI634" s="142"/>
      <c r="AJ634" s="142"/>
      <c r="AK634" s="142"/>
    </row>
    <row r="635" hidden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2"/>
      <c r="N635" s="2"/>
      <c r="R635" s="3"/>
      <c r="U635" s="4"/>
      <c r="V635" s="5"/>
      <c r="AC635" s="140"/>
      <c r="AD635" s="152"/>
      <c r="AE635" s="153"/>
      <c r="AF635" s="140"/>
      <c r="AG635" s="140"/>
      <c r="AH635" s="142"/>
      <c r="AI635" s="142"/>
      <c r="AJ635" s="142"/>
      <c r="AK635" s="142"/>
    </row>
    <row r="636" hidden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2"/>
      <c r="N636" s="2"/>
      <c r="R636" s="3"/>
      <c r="U636" s="4"/>
      <c r="V636" s="5"/>
      <c r="AC636" s="140"/>
      <c r="AD636" s="152"/>
      <c r="AE636" s="153"/>
      <c r="AF636" s="140"/>
      <c r="AG636" s="140"/>
      <c r="AH636" s="142"/>
      <c r="AI636" s="142"/>
      <c r="AJ636" s="142"/>
      <c r="AK636" s="142"/>
    </row>
    <row r="637" hidden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2"/>
      <c r="N637" s="2"/>
      <c r="R637" s="3"/>
      <c r="U637" s="4"/>
      <c r="V637" s="5"/>
      <c r="AC637" s="140"/>
      <c r="AD637" s="152"/>
      <c r="AE637" s="153"/>
      <c r="AF637" s="140"/>
      <c r="AG637" s="140"/>
      <c r="AH637" s="142"/>
      <c r="AI637" s="142"/>
      <c r="AJ637" s="142"/>
      <c r="AK637" s="142"/>
    </row>
    <row r="638" hidden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2"/>
      <c r="N638" s="2"/>
      <c r="R638" s="3"/>
      <c r="U638" s="4"/>
      <c r="V638" s="5"/>
      <c r="AC638" s="140"/>
      <c r="AD638" s="152"/>
      <c r="AE638" s="153"/>
      <c r="AF638" s="140"/>
      <c r="AG638" s="140"/>
      <c r="AH638" s="142"/>
      <c r="AI638" s="142"/>
      <c r="AJ638" s="142"/>
      <c r="AK638" s="142"/>
    </row>
    <row r="639" hidden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2"/>
      <c r="N639" s="2"/>
      <c r="R639" s="3"/>
      <c r="U639" s="4"/>
      <c r="V639" s="5"/>
      <c r="AC639" s="140"/>
      <c r="AD639" s="152"/>
      <c r="AE639" s="153"/>
      <c r="AF639" s="140"/>
      <c r="AG639" s="140"/>
      <c r="AH639" s="142"/>
      <c r="AI639" s="142"/>
      <c r="AJ639" s="142"/>
      <c r="AK639" s="142"/>
    </row>
    <row r="640" hidden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2"/>
      <c r="N640" s="2"/>
      <c r="R640" s="3"/>
      <c r="U640" s="4"/>
      <c r="V640" s="5"/>
      <c r="AC640" s="140"/>
      <c r="AD640" s="152"/>
      <c r="AE640" s="153"/>
      <c r="AF640" s="140"/>
      <c r="AG640" s="140"/>
      <c r="AH640" s="142"/>
      <c r="AI640" s="142"/>
      <c r="AJ640" s="142"/>
      <c r="AK640" s="142"/>
    </row>
    <row r="641" hidden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2"/>
      <c r="N641" s="2"/>
      <c r="R641" s="3"/>
      <c r="U641" s="4"/>
      <c r="V641" s="5"/>
      <c r="AC641" s="140"/>
      <c r="AD641" s="152"/>
      <c r="AE641" s="153"/>
      <c r="AF641" s="140"/>
      <c r="AG641" s="140"/>
      <c r="AH641" s="142"/>
      <c r="AI641" s="142"/>
      <c r="AJ641" s="142"/>
      <c r="AK641" s="142"/>
    </row>
    <row r="642" hidden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2"/>
      <c r="N642" s="2"/>
      <c r="R642" s="3"/>
      <c r="U642" s="4"/>
      <c r="V642" s="5"/>
      <c r="AC642" s="140"/>
      <c r="AD642" s="152"/>
      <c r="AE642" s="153"/>
      <c r="AF642" s="140"/>
      <c r="AG642" s="140"/>
      <c r="AH642" s="142"/>
      <c r="AI642" s="142"/>
      <c r="AJ642" s="142"/>
      <c r="AK642" s="142"/>
    </row>
    <row r="643" hidden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2"/>
      <c r="N643" s="2"/>
      <c r="R643" s="3"/>
      <c r="U643" s="4"/>
      <c r="V643" s="5"/>
      <c r="AC643" s="140"/>
      <c r="AD643" s="152"/>
      <c r="AE643" s="153"/>
      <c r="AF643" s="140"/>
      <c r="AG643" s="140"/>
      <c r="AH643" s="142"/>
      <c r="AI643" s="142"/>
      <c r="AJ643" s="142"/>
      <c r="AK643" s="142"/>
    </row>
    <row r="644" hidden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2"/>
      <c r="N644" s="2"/>
      <c r="R644" s="3"/>
      <c r="U644" s="4"/>
      <c r="V644" s="5"/>
      <c r="AC644" s="140"/>
      <c r="AD644" s="152"/>
      <c r="AE644" s="153"/>
      <c r="AF644" s="140"/>
      <c r="AG644" s="140"/>
      <c r="AH644" s="142"/>
      <c r="AI644" s="142"/>
      <c r="AJ644" s="142"/>
      <c r="AK644" s="142"/>
    </row>
    <row r="645" hidden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2"/>
      <c r="N645" s="2"/>
      <c r="R645" s="3"/>
      <c r="U645" s="4"/>
      <c r="V645" s="5"/>
      <c r="AC645" s="140"/>
      <c r="AD645" s="152"/>
      <c r="AE645" s="153"/>
      <c r="AF645" s="140"/>
      <c r="AG645" s="140"/>
      <c r="AH645" s="142"/>
      <c r="AI645" s="142"/>
      <c r="AJ645" s="142"/>
      <c r="AK645" s="142"/>
    </row>
    <row r="646" hidden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2"/>
      <c r="N646" s="2"/>
      <c r="R646" s="3"/>
      <c r="U646" s="4"/>
      <c r="V646" s="5"/>
      <c r="AC646" s="140"/>
      <c r="AD646" s="152"/>
      <c r="AE646" s="153"/>
      <c r="AF646" s="140"/>
      <c r="AG646" s="140"/>
      <c r="AH646" s="142"/>
      <c r="AI646" s="142"/>
      <c r="AJ646" s="142"/>
      <c r="AK646" s="142"/>
    </row>
    <row r="647" hidden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2"/>
      <c r="N647" s="2"/>
      <c r="R647" s="3"/>
      <c r="U647" s="4"/>
      <c r="V647" s="5"/>
      <c r="AC647" s="140"/>
      <c r="AD647" s="152"/>
      <c r="AE647" s="153"/>
      <c r="AF647" s="140"/>
      <c r="AG647" s="140"/>
      <c r="AH647" s="142"/>
      <c r="AI647" s="142"/>
      <c r="AJ647" s="142"/>
      <c r="AK647" s="142"/>
    </row>
    <row r="648" hidden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2"/>
      <c r="N648" s="2"/>
      <c r="R648" s="3"/>
      <c r="U648" s="4"/>
      <c r="V648" s="5"/>
      <c r="AC648" s="140"/>
      <c r="AD648" s="152"/>
      <c r="AE648" s="153"/>
      <c r="AF648" s="140"/>
      <c r="AG648" s="140"/>
      <c r="AH648" s="142"/>
      <c r="AI648" s="142"/>
      <c r="AJ648" s="142"/>
      <c r="AK648" s="142"/>
    </row>
    <row r="649" hidden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2"/>
      <c r="N649" s="2"/>
      <c r="R649" s="3"/>
      <c r="U649" s="4"/>
      <c r="V649" s="5"/>
      <c r="AC649" s="140"/>
      <c r="AD649" s="152"/>
      <c r="AE649" s="153"/>
      <c r="AF649" s="140"/>
      <c r="AG649" s="140"/>
      <c r="AH649" s="142"/>
      <c r="AI649" s="142"/>
      <c r="AJ649" s="142"/>
      <c r="AK649" s="142"/>
    </row>
    <row r="650" hidden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2"/>
      <c r="N650" s="2"/>
      <c r="R650" s="3"/>
      <c r="U650" s="4"/>
      <c r="V650" s="5"/>
      <c r="AC650" s="140"/>
      <c r="AD650" s="152"/>
      <c r="AE650" s="153"/>
      <c r="AF650" s="140"/>
      <c r="AG650" s="140"/>
      <c r="AH650" s="142"/>
      <c r="AI650" s="142"/>
      <c r="AJ650" s="142"/>
      <c r="AK650" s="142"/>
    </row>
    <row r="651" hidden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2"/>
      <c r="N651" s="2"/>
      <c r="R651" s="3"/>
      <c r="U651" s="4"/>
      <c r="V651" s="5"/>
      <c r="AC651" s="140"/>
      <c r="AD651" s="152"/>
      <c r="AE651" s="153"/>
      <c r="AF651" s="140"/>
      <c r="AG651" s="140"/>
      <c r="AH651" s="142"/>
      <c r="AI651" s="142"/>
      <c r="AJ651" s="142"/>
      <c r="AK651" s="142"/>
    </row>
    <row r="652" hidden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2"/>
      <c r="N652" s="2"/>
      <c r="R652" s="3"/>
      <c r="U652" s="4"/>
      <c r="V652" s="5"/>
      <c r="AC652" s="140"/>
      <c r="AD652" s="152"/>
      <c r="AE652" s="153"/>
      <c r="AF652" s="140"/>
      <c r="AG652" s="140"/>
      <c r="AH652" s="142"/>
      <c r="AI652" s="142"/>
      <c r="AJ652" s="142"/>
      <c r="AK652" s="142"/>
    </row>
    <row r="653" hidden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2"/>
      <c r="N653" s="2"/>
      <c r="R653" s="3"/>
      <c r="U653" s="4"/>
      <c r="V653" s="5"/>
      <c r="AC653" s="140"/>
      <c r="AD653" s="152"/>
      <c r="AE653" s="153"/>
      <c r="AF653" s="140"/>
      <c r="AG653" s="140"/>
      <c r="AH653" s="142"/>
      <c r="AI653" s="142"/>
      <c r="AJ653" s="142"/>
      <c r="AK653" s="142"/>
    </row>
    <row r="654" hidden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2"/>
      <c r="N654" s="2"/>
      <c r="R654" s="3"/>
      <c r="U654" s="4"/>
      <c r="V654" s="5"/>
      <c r="AC654" s="140"/>
      <c r="AD654" s="152"/>
      <c r="AE654" s="153"/>
      <c r="AF654" s="140"/>
      <c r="AG654" s="140"/>
      <c r="AH654" s="142"/>
      <c r="AI654" s="142"/>
      <c r="AJ654" s="142"/>
      <c r="AK654" s="142"/>
    </row>
    <row r="655" hidden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2"/>
      <c r="N655" s="2"/>
      <c r="R655" s="3"/>
      <c r="U655" s="4"/>
      <c r="V655" s="5"/>
      <c r="AC655" s="140"/>
      <c r="AD655" s="152"/>
      <c r="AE655" s="153"/>
      <c r="AF655" s="140"/>
      <c r="AG655" s="140"/>
      <c r="AH655" s="142"/>
      <c r="AI655" s="142"/>
      <c r="AJ655" s="142"/>
      <c r="AK655" s="142"/>
    </row>
    <row r="656" hidden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2"/>
      <c r="N656" s="2"/>
      <c r="R656" s="3"/>
      <c r="U656" s="4"/>
      <c r="V656" s="5"/>
      <c r="AC656" s="140"/>
      <c r="AD656" s="152"/>
      <c r="AE656" s="153"/>
      <c r="AF656" s="140"/>
      <c r="AG656" s="140"/>
      <c r="AH656" s="142"/>
      <c r="AI656" s="142"/>
      <c r="AJ656" s="142"/>
      <c r="AK656" s="142"/>
    </row>
    <row r="657" hidden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2"/>
      <c r="N657" s="2"/>
      <c r="R657" s="3"/>
      <c r="U657" s="4"/>
      <c r="V657" s="5"/>
      <c r="AC657" s="140"/>
      <c r="AD657" s="152"/>
      <c r="AE657" s="153"/>
      <c r="AF657" s="140"/>
      <c r="AG657" s="140"/>
      <c r="AH657" s="142"/>
      <c r="AI657" s="142"/>
      <c r="AJ657" s="142"/>
      <c r="AK657" s="142"/>
    </row>
    <row r="658" hidden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2"/>
      <c r="N658" s="2"/>
      <c r="R658" s="3"/>
      <c r="U658" s="4"/>
      <c r="V658" s="5"/>
      <c r="AC658" s="140"/>
      <c r="AD658" s="152"/>
      <c r="AE658" s="153"/>
      <c r="AF658" s="140"/>
      <c r="AG658" s="140"/>
      <c r="AH658" s="142"/>
      <c r="AI658" s="142"/>
      <c r="AJ658" s="142"/>
      <c r="AK658" s="142"/>
    </row>
    <row r="659" hidden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2"/>
      <c r="N659" s="2"/>
      <c r="R659" s="3"/>
      <c r="U659" s="4"/>
      <c r="V659" s="5"/>
      <c r="AC659" s="140"/>
      <c r="AD659" s="152"/>
      <c r="AE659" s="153"/>
      <c r="AF659" s="140"/>
      <c r="AG659" s="140"/>
      <c r="AH659" s="142"/>
      <c r="AI659" s="142"/>
      <c r="AJ659" s="142"/>
      <c r="AK659" s="142"/>
    </row>
    <row r="660" hidden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2"/>
      <c r="N660" s="2"/>
      <c r="R660" s="3"/>
      <c r="U660" s="4"/>
      <c r="V660" s="5"/>
      <c r="AC660" s="140"/>
      <c r="AD660" s="152"/>
      <c r="AE660" s="153"/>
      <c r="AF660" s="140"/>
      <c r="AG660" s="140"/>
      <c r="AH660" s="142"/>
      <c r="AI660" s="142"/>
      <c r="AJ660" s="142"/>
      <c r="AK660" s="142"/>
    </row>
    <row r="661" hidden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2"/>
      <c r="N661" s="2"/>
      <c r="R661" s="3"/>
      <c r="U661" s="4"/>
      <c r="V661" s="5"/>
      <c r="AC661" s="140"/>
      <c r="AD661" s="152"/>
      <c r="AE661" s="153"/>
      <c r="AF661" s="140"/>
      <c r="AG661" s="140"/>
      <c r="AH661" s="142"/>
      <c r="AI661" s="142"/>
      <c r="AJ661" s="142"/>
      <c r="AK661" s="142"/>
    </row>
    <row r="662" hidden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2"/>
      <c r="N662" s="2"/>
      <c r="R662" s="3"/>
      <c r="U662" s="4"/>
      <c r="V662" s="5"/>
      <c r="AC662" s="140"/>
      <c r="AD662" s="152"/>
      <c r="AE662" s="153"/>
      <c r="AF662" s="140"/>
      <c r="AG662" s="140"/>
      <c r="AH662" s="142"/>
      <c r="AI662" s="142"/>
      <c r="AJ662" s="142"/>
      <c r="AK662" s="142"/>
    </row>
    <row r="663" hidden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2"/>
      <c r="N663" s="2"/>
      <c r="R663" s="3"/>
      <c r="U663" s="4"/>
      <c r="V663" s="5"/>
      <c r="AC663" s="140"/>
      <c r="AD663" s="152"/>
      <c r="AE663" s="153"/>
      <c r="AF663" s="140"/>
      <c r="AG663" s="140"/>
      <c r="AH663" s="142"/>
      <c r="AI663" s="142"/>
      <c r="AJ663" s="142"/>
      <c r="AK663" s="142"/>
    </row>
    <row r="664" hidden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2"/>
      <c r="N664" s="2"/>
      <c r="R664" s="3"/>
      <c r="U664" s="4"/>
      <c r="V664" s="5"/>
      <c r="AC664" s="140"/>
      <c r="AD664" s="152"/>
      <c r="AE664" s="153"/>
      <c r="AF664" s="140"/>
      <c r="AG664" s="140"/>
      <c r="AH664" s="142"/>
      <c r="AI664" s="142"/>
      <c r="AJ664" s="142"/>
      <c r="AK664" s="142"/>
    </row>
    <row r="665" hidden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2"/>
      <c r="N665" s="2"/>
      <c r="R665" s="3"/>
      <c r="U665" s="4"/>
      <c r="V665" s="5"/>
      <c r="AC665" s="140"/>
      <c r="AD665" s="152"/>
      <c r="AE665" s="153"/>
      <c r="AF665" s="140"/>
      <c r="AG665" s="140"/>
      <c r="AH665" s="142"/>
      <c r="AI665" s="142"/>
      <c r="AJ665" s="142"/>
      <c r="AK665" s="142"/>
    </row>
    <row r="666" hidden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2"/>
      <c r="N666" s="2"/>
      <c r="R666" s="3"/>
      <c r="U666" s="4"/>
      <c r="V666" s="5"/>
      <c r="AC666" s="140"/>
      <c r="AD666" s="152"/>
      <c r="AE666" s="153"/>
      <c r="AF666" s="140"/>
      <c r="AG666" s="140"/>
      <c r="AH666" s="142"/>
      <c r="AI666" s="142"/>
      <c r="AJ666" s="142"/>
      <c r="AK666" s="142"/>
    </row>
    <row r="667" hidden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2"/>
      <c r="N667" s="2"/>
      <c r="R667" s="3"/>
      <c r="U667" s="4"/>
      <c r="V667" s="5"/>
      <c r="AC667" s="140"/>
      <c r="AD667" s="152"/>
      <c r="AE667" s="153"/>
      <c r="AF667" s="140"/>
      <c r="AG667" s="140"/>
      <c r="AH667" s="142"/>
      <c r="AI667" s="142"/>
      <c r="AJ667" s="142"/>
      <c r="AK667" s="142"/>
    </row>
    <row r="668" hidden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2"/>
      <c r="N668" s="2"/>
      <c r="R668" s="3"/>
      <c r="U668" s="4"/>
      <c r="V668" s="5"/>
      <c r="AC668" s="140"/>
      <c r="AD668" s="152"/>
      <c r="AE668" s="153"/>
      <c r="AF668" s="140"/>
      <c r="AG668" s="140"/>
      <c r="AH668" s="142"/>
      <c r="AI668" s="142"/>
      <c r="AJ668" s="142"/>
      <c r="AK668" s="142"/>
    </row>
    <row r="669" hidden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2"/>
      <c r="N669" s="2"/>
      <c r="R669" s="3"/>
      <c r="U669" s="4"/>
      <c r="V669" s="5"/>
      <c r="AC669" s="140"/>
      <c r="AD669" s="152"/>
      <c r="AE669" s="153"/>
      <c r="AF669" s="140"/>
      <c r="AG669" s="140"/>
      <c r="AH669" s="142"/>
      <c r="AI669" s="142"/>
      <c r="AJ669" s="142"/>
      <c r="AK669" s="142"/>
    </row>
    <row r="670" hidden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2"/>
      <c r="N670" s="2"/>
      <c r="R670" s="3"/>
      <c r="U670" s="4"/>
      <c r="V670" s="5"/>
      <c r="AC670" s="140"/>
      <c r="AD670" s="152"/>
      <c r="AE670" s="153"/>
      <c r="AF670" s="140"/>
      <c r="AG670" s="140"/>
      <c r="AH670" s="142"/>
      <c r="AI670" s="142"/>
      <c r="AJ670" s="142"/>
      <c r="AK670" s="142"/>
    </row>
    <row r="671" hidden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2"/>
      <c r="N671" s="2"/>
      <c r="R671" s="3"/>
      <c r="U671" s="4"/>
      <c r="V671" s="5"/>
      <c r="AC671" s="140"/>
      <c r="AD671" s="152"/>
      <c r="AE671" s="153"/>
      <c r="AF671" s="140"/>
      <c r="AG671" s="140"/>
      <c r="AH671" s="142"/>
      <c r="AI671" s="142"/>
      <c r="AJ671" s="142"/>
      <c r="AK671" s="142"/>
    </row>
    <row r="672" hidden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2"/>
      <c r="N672" s="2"/>
      <c r="R672" s="3"/>
      <c r="U672" s="4"/>
      <c r="V672" s="5"/>
      <c r="AC672" s="140"/>
      <c r="AD672" s="152"/>
      <c r="AE672" s="153"/>
      <c r="AF672" s="140"/>
      <c r="AG672" s="140"/>
      <c r="AH672" s="142"/>
      <c r="AI672" s="142"/>
      <c r="AJ672" s="142"/>
      <c r="AK672" s="142"/>
    </row>
    <row r="673" hidden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2"/>
      <c r="N673" s="2"/>
      <c r="R673" s="3"/>
      <c r="U673" s="4"/>
      <c r="V673" s="5"/>
      <c r="AC673" s="140"/>
      <c r="AD673" s="152"/>
      <c r="AE673" s="153"/>
      <c r="AF673" s="140"/>
      <c r="AG673" s="140"/>
      <c r="AH673" s="142"/>
      <c r="AI673" s="142"/>
      <c r="AJ673" s="142"/>
      <c r="AK673" s="142"/>
    </row>
    <row r="674" hidden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2"/>
      <c r="N674" s="2"/>
      <c r="R674" s="3"/>
      <c r="U674" s="4"/>
      <c r="V674" s="5"/>
      <c r="AC674" s="140"/>
      <c r="AD674" s="152"/>
      <c r="AE674" s="153"/>
      <c r="AF674" s="140"/>
      <c r="AG674" s="140"/>
      <c r="AH674" s="142"/>
      <c r="AI674" s="142"/>
      <c r="AJ674" s="142"/>
      <c r="AK674" s="142"/>
    </row>
    <row r="675" hidden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2"/>
      <c r="N675" s="2"/>
      <c r="R675" s="3"/>
      <c r="U675" s="4"/>
      <c r="V675" s="5"/>
      <c r="AC675" s="140"/>
      <c r="AD675" s="152"/>
      <c r="AE675" s="153"/>
      <c r="AF675" s="140"/>
      <c r="AG675" s="140"/>
      <c r="AH675" s="142"/>
      <c r="AI675" s="142"/>
      <c r="AJ675" s="142"/>
      <c r="AK675" s="142"/>
    </row>
    <row r="676" hidden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2"/>
      <c r="N676" s="2"/>
      <c r="R676" s="3"/>
      <c r="U676" s="4"/>
      <c r="V676" s="5"/>
      <c r="AC676" s="140"/>
      <c r="AD676" s="152"/>
      <c r="AE676" s="153"/>
      <c r="AF676" s="140"/>
      <c r="AG676" s="140"/>
      <c r="AH676" s="142"/>
      <c r="AI676" s="142"/>
      <c r="AJ676" s="142"/>
      <c r="AK676" s="142"/>
    </row>
    <row r="677" hidden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2"/>
      <c r="N677" s="2"/>
      <c r="R677" s="3"/>
      <c r="U677" s="4"/>
      <c r="V677" s="5"/>
      <c r="AC677" s="140"/>
      <c r="AD677" s="152"/>
      <c r="AE677" s="153"/>
      <c r="AF677" s="140"/>
      <c r="AG677" s="140"/>
      <c r="AH677" s="142"/>
      <c r="AI677" s="142"/>
      <c r="AJ677" s="142"/>
      <c r="AK677" s="142"/>
    </row>
    <row r="678" hidden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2"/>
      <c r="N678" s="2"/>
      <c r="R678" s="3"/>
      <c r="U678" s="4"/>
      <c r="V678" s="5"/>
      <c r="AC678" s="140"/>
      <c r="AD678" s="152"/>
      <c r="AE678" s="153"/>
      <c r="AF678" s="140"/>
      <c r="AG678" s="140"/>
      <c r="AH678" s="142"/>
      <c r="AI678" s="142"/>
      <c r="AJ678" s="142"/>
      <c r="AK678" s="142"/>
    </row>
    <row r="679" hidden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2"/>
      <c r="N679" s="2"/>
      <c r="R679" s="3"/>
      <c r="U679" s="4"/>
      <c r="V679" s="5"/>
      <c r="AC679" s="140"/>
      <c r="AD679" s="152"/>
      <c r="AE679" s="153"/>
      <c r="AF679" s="140"/>
      <c r="AG679" s="140"/>
      <c r="AH679" s="142"/>
      <c r="AI679" s="142"/>
      <c r="AJ679" s="142"/>
      <c r="AK679" s="142"/>
    </row>
    <row r="680" hidden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2"/>
      <c r="N680" s="2"/>
      <c r="R680" s="3"/>
      <c r="U680" s="4"/>
      <c r="V680" s="5"/>
      <c r="AC680" s="140"/>
      <c r="AD680" s="152"/>
      <c r="AE680" s="153"/>
      <c r="AF680" s="140"/>
      <c r="AG680" s="140"/>
      <c r="AH680" s="142"/>
      <c r="AI680" s="142"/>
      <c r="AJ680" s="142"/>
      <c r="AK680" s="142"/>
    </row>
    <row r="681" hidden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2"/>
      <c r="N681" s="2"/>
      <c r="R681" s="3"/>
      <c r="U681" s="4"/>
      <c r="V681" s="5"/>
      <c r="AC681" s="140"/>
      <c r="AD681" s="152"/>
      <c r="AE681" s="153"/>
      <c r="AF681" s="140"/>
      <c r="AG681" s="140"/>
      <c r="AH681" s="142"/>
      <c r="AI681" s="142"/>
      <c r="AJ681" s="142"/>
      <c r="AK681" s="142"/>
    </row>
    <row r="682" hidden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2"/>
      <c r="N682" s="2"/>
      <c r="R682" s="3"/>
      <c r="U682" s="4"/>
      <c r="V682" s="5"/>
      <c r="AC682" s="140"/>
      <c r="AD682" s="152"/>
      <c r="AE682" s="153"/>
      <c r="AF682" s="140"/>
      <c r="AG682" s="140"/>
      <c r="AH682" s="142"/>
      <c r="AI682" s="142"/>
      <c r="AJ682" s="142"/>
      <c r="AK682" s="142"/>
    </row>
    <row r="683" hidden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2"/>
      <c r="N683" s="2"/>
      <c r="R683" s="3"/>
      <c r="U683" s="4"/>
      <c r="V683" s="5"/>
      <c r="AC683" s="140"/>
      <c r="AD683" s="152"/>
      <c r="AE683" s="153"/>
      <c r="AF683" s="140"/>
      <c r="AG683" s="140"/>
      <c r="AH683" s="142"/>
      <c r="AI683" s="142"/>
      <c r="AJ683" s="142"/>
      <c r="AK683" s="142"/>
    </row>
    <row r="684" hidden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2"/>
      <c r="N684" s="2"/>
      <c r="R684" s="3"/>
      <c r="U684" s="4"/>
      <c r="V684" s="5"/>
      <c r="AC684" s="140"/>
      <c r="AD684" s="152"/>
      <c r="AE684" s="153"/>
      <c r="AF684" s="140"/>
      <c r="AG684" s="140"/>
      <c r="AH684" s="142"/>
      <c r="AI684" s="142"/>
      <c r="AJ684" s="142"/>
      <c r="AK684" s="142"/>
    </row>
    <row r="685" hidden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2"/>
      <c r="N685" s="2"/>
      <c r="R685" s="3"/>
      <c r="U685" s="4"/>
      <c r="V685" s="5"/>
      <c r="AC685" s="140"/>
      <c r="AD685" s="152"/>
      <c r="AE685" s="153"/>
      <c r="AF685" s="140"/>
      <c r="AG685" s="140"/>
      <c r="AH685" s="142"/>
      <c r="AI685" s="142"/>
      <c r="AJ685" s="142"/>
      <c r="AK685" s="142"/>
    </row>
    <row r="686" hidden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2"/>
      <c r="N686" s="2"/>
      <c r="R686" s="3"/>
      <c r="U686" s="4"/>
      <c r="V686" s="5"/>
      <c r="AC686" s="140"/>
      <c r="AD686" s="152"/>
      <c r="AE686" s="153"/>
      <c r="AF686" s="140"/>
      <c r="AG686" s="140"/>
      <c r="AH686" s="142"/>
      <c r="AI686" s="142"/>
      <c r="AJ686" s="142"/>
      <c r="AK686" s="142"/>
    </row>
    <row r="687" hidden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2"/>
      <c r="N687" s="2"/>
      <c r="R687" s="3"/>
      <c r="U687" s="4"/>
      <c r="V687" s="5"/>
      <c r="AC687" s="140"/>
      <c r="AD687" s="152"/>
      <c r="AE687" s="153"/>
      <c r="AF687" s="140"/>
      <c r="AG687" s="140"/>
      <c r="AH687" s="142"/>
      <c r="AI687" s="142"/>
      <c r="AJ687" s="142"/>
      <c r="AK687" s="142"/>
    </row>
    <row r="688" hidden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2"/>
      <c r="N688" s="2"/>
      <c r="R688" s="3"/>
      <c r="U688" s="4"/>
      <c r="V688" s="5"/>
      <c r="AC688" s="140"/>
      <c r="AD688" s="152"/>
      <c r="AE688" s="153"/>
      <c r="AF688" s="140"/>
      <c r="AG688" s="140"/>
      <c r="AH688" s="142"/>
      <c r="AI688" s="142"/>
      <c r="AJ688" s="142"/>
      <c r="AK688" s="142"/>
    </row>
    <row r="689" hidden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2"/>
      <c r="N689" s="2"/>
      <c r="R689" s="3"/>
      <c r="U689" s="4"/>
      <c r="V689" s="5"/>
      <c r="AC689" s="140"/>
      <c r="AD689" s="152"/>
      <c r="AE689" s="153"/>
      <c r="AF689" s="140"/>
      <c r="AG689" s="140"/>
      <c r="AH689" s="142"/>
      <c r="AI689" s="142"/>
      <c r="AJ689" s="142"/>
      <c r="AK689" s="142"/>
    </row>
    <row r="690" hidden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2"/>
      <c r="N690" s="2"/>
      <c r="R690" s="3"/>
      <c r="U690" s="4"/>
      <c r="V690" s="5"/>
      <c r="AC690" s="140"/>
      <c r="AD690" s="152"/>
      <c r="AE690" s="153"/>
      <c r="AF690" s="140"/>
      <c r="AG690" s="140"/>
      <c r="AH690" s="142"/>
      <c r="AI690" s="142"/>
      <c r="AJ690" s="142"/>
      <c r="AK690" s="142"/>
    </row>
    <row r="691" hidden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2"/>
      <c r="N691" s="2"/>
      <c r="R691" s="3"/>
      <c r="U691" s="4"/>
      <c r="V691" s="5"/>
      <c r="AC691" s="140"/>
      <c r="AD691" s="152"/>
      <c r="AE691" s="153"/>
      <c r="AF691" s="140"/>
      <c r="AG691" s="140"/>
      <c r="AH691" s="142"/>
      <c r="AI691" s="142"/>
      <c r="AJ691" s="142"/>
      <c r="AK691" s="142"/>
    </row>
    <row r="692" hidden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2"/>
      <c r="N692" s="2"/>
      <c r="R692" s="3"/>
      <c r="U692" s="4"/>
      <c r="V692" s="5"/>
      <c r="AC692" s="140"/>
      <c r="AD692" s="152"/>
      <c r="AE692" s="153"/>
      <c r="AF692" s="140"/>
      <c r="AG692" s="140"/>
      <c r="AH692" s="142"/>
      <c r="AI692" s="142"/>
      <c r="AJ692" s="142"/>
      <c r="AK692" s="142"/>
    </row>
    <row r="693" hidden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2"/>
      <c r="N693" s="2"/>
      <c r="R693" s="3"/>
      <c r="U693" s="4"/>
      <c r="V693" s="5"/>
      <c r="AC693" s="140"/>
      <c r="AD693" s="152"/>
      <c r="AE693" s="153"/>
      <c r="AF693" s="140"/>
      <c r="AG693" s="140"/>
      <c r="AH693" s="142"/>
      <c r="AI693" s="142"/>
      <c r="AJ693" s="142"/>
      <c r="AK693" s="142"/>
    </row>
    <row r="694" hidden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2"/>
      <c r="N694" s="2"/>
      <c r="R694" s="3"/>
      <c r="U694" s="4"/>
      <c r="V694" s="5"/>
      <c r="AC694" s="140"/>
      <c r="AD694" s="152"/>
      <c r="AE694" s="153"/>
      <c r="AF694" s="140"/>
      <c r="AG694" s="140"/>
      <c r="AH694" s="142"/>
      <c r="AI694" s="142"/>
      <c r="AJ694" s="142"/>
      <c r="AK694" s="142"/>
    </row>
    <row r="695" hidden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2"/>
      <c r="N695" s="2"/>
      <c r="R695" s="3"/>
      <c r="U695" s="4"/>
      <c r="V695" s="5"/>
      <c r="AC695" s="140"/>
      <c r="AD695" s="152"/>
      <c r="AE695" s="153"/>
      <c r="AF695" s="140"/>
      <c r="AG695" s="140"/>
      <c r="AH695" s="142"/>
      <c r="AI695" s="142"/>
      <c r="AJ695" s="142"/>
      <c r="AK695" s="142"/>
    </row>
    <row r="696" hidden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2"/>
      <c r="N696" s="2"/>
      <c r="R696" s="3"/>
      <c r="U696" s="4"/>
      <c r="V696" s="5"/>
      <c r="AC696" s="140"/>
      <c r="AD696" s="152"/>
      <c r="AE696" s="153"/>
      <c r="AF696" s="140"/>
      <c r="AG696" s="140"/>
      <c r="AH696" s="142"/>
      <c r="AI696" s="142"/>
      <c r="AJ696" s="142"/>
      <c r="AK696" s="142"/>
    </row>
    <row r="697" hidden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2"/>
      <c r="N697" s="2"/>
      <c r="R697" s="3"/>
      <c r="U697" s="4"/>
      <c r="V697" s="5"/>
      <c r="AC697" s="140"/>
      <c r="AD697" s="152"/>
      <c r="AE697" s="153"/>
      <c r="AF697" s="140"/>
      <c r="AG697" s="140"/>
      <c r="AH697" s="142"/>
      <c r="AI697" s="142"/>
      <c r="AJ697" s="142"/>
      <c r="AK697" s="142"/>
    </row>
    <row r="698" hidden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2"/>
      <c r="N698" s="2"/>
      <c r="R698" s="3"/>
      <c r="U698" s="4"/>
      <c r="V698" s="5"/>
      <c r="AC698" s="140"/>
      <c r="AD698" s="152"/>
      <c r="AE698" s="153"/>
      <c r="AF698" s="140"/>
      <c r="AG698" s="140"/>
      <c r="AH698" s="142"/>
      <c r="AI698" s="142"/>
      <c r="AJ698" s="142"/>
      <c r="AK698" s="142"/>
    </row>
    <row r="699" hidden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2"/>
      <c r="N699" s="2"/>
      <c r="R699" s="3"/>
      <c r="U699" s="4"/>
      <c r="V699" s="5"/>
      <c r="AC699" s="140"/>
      <c r="AD699" s="152"/>
      <c r="AE699" s="153"/>
      <c r="AF699" s="140"/>
      <c r="AG699" s="140"/>
      <c r="AH699" s="142"/>
      <c r="AI699" s="142"/>
      <c r="AJ699" s="142"/>
      <c r="AK699" s="142"/>
    </row>
    <row r="700" hidden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2"/>
      <c r="N700" s="2"/>
      <c r="R700" s="3"/>
      <c r="U700" s="4"/>
      <c r="V700" s="5"/>
      <c r="AC700" s="140"/>
      <c r="AD700" s="152"/>
      <c r="AE700" s="153"/>
      <c r="AF700" s="140"/>
      <c r="AG700" s="140"/>
      <c r="AH700" s="142"/>
      <c r="AI700" s="142"/>
      <c r="AJ700" s="142"/>
      <c r="AK700" s="142"/>
    </row>
    <row r="701" hidden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2"/>
      <c r="N701" s="2"/>
      <c r="R701" s="3"/>
      <c r="U701" s="4"/>
      <c r="V701" s="5"/>
      <c r="AC701" s="140"/>
      <c r="AD701" s="152"/>
      <c r="AE701" s="153"/>
      <c r="AF701" s="140"/>
      <c r="AG701" s="140"/>
      <c r="AH701" s="142"/>
      <c r="AI701" s="142"/>
      <c r="AJ701" s="142"/>
      <c r="AK701" s="142"/>
    </row>
    <row r="702" hidden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2"/>
      <c r="N702" s="2"/>
      <c r="R702" s="3"/>
      <c r="U702" s="4"/>
      <c r="V702" s="5"/>
      <c r="AC702" s="140"/>
      <c r="AD702" s="152"/>
      <c r="AE702" s="153"/>
      <c r="AF702" s="140"/>
      <c r="AG702" s="140"/>
      <c r="AH702" s="142"/>
      <c r="AI702" s="142"/>
      <c r="AJ702" s="142"/>
      <c r="AK702" s="142"/>
    </row>
    <row r="703" hidden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2"/>
      <c r="N703" s="2"/>
      <c r="R703" s="3"/>
      <c r="U703" s="4"/>
      <c r="V703" s="5"/>
      <c r="AC703" s="140"/>
      <c r="AD703" s="152"/>
      <c r="AE703" s="153"/>
      <c r="AF703" s="140"/>
      <c r="AG703" s="140"/>
      <c r="AH703" s="142"/>
      <c r="AI703" s="142"/>
      <c r="AJ703" s="142"/>
      <c r="AK703" s="142"/>
    </row>
    <row r="704" hidden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2"/>
      <c r="N704" s="2"/>
      <c r="R704" s="3"/>
      <c r="U704" s="4"/>
      <c r="V704" s="5"/>
      <c r="AC704" s="140"/>
      <c r="AD704" s="152"/>
      <c r="AE704" s="153"/>
      <c r="AF704" s="140"/>
      <c r="AG704" s="140"/>
      <c r="AH704" s="142"/>
      <c r="AI704" s="142"/>
      <c r="AJ704" s="142"/>
      <c r="AK704" s="142"/>
    </row>
    <row r="705" hidden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2"/>
      <c r="N705" s="2"/>
      <c r="R705" s="3"/>
      <c r="U705" s="4"/>
      <c r="V705" s="5"/>
      <c r="AC705" s="140"/>
      <c r="AD705" s="152"/>
      <c r="AE705" s="153"/>
      <c r="AF705" s="140"/>
      <c r="AG705" s="140"/>
      <c r="AH705" s="142"/>
      <c r="AI705" s="142"/>
      <c r="AJ705" s="142"/>
      <c r="AK705" s="142"/>
    </row>
    <row r="706" hidden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2"/>
      <c r="N706" s="2"/>
      <c r="R706" s="3"/>
      <c r="U706" s="4"/>
      <c r="V706" s="5"/>
      <c r="AC706" s="140"/>
      <c r="AD706" s="152"/>
      <c r="AE706" s="153"/>
      <c r="AF706" s="140"/>
      <c r="AG706" s="140"/>
      <c r="AH706" s="142"/>
      <c r="AI706" s="142"/>
      <c r="AJ706" s="142"/>
      <c r="AK706" s="142"/>
    </row>
    <row r="707" hidden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2"/>
      <c r="N707" s="2"/>
      <c r="R707" s="3"/>
      <c r="U707" s="4"/>
      <c r="V707" s="5"/>
      <c r="AC707" s="140"/>
      <c r="AD707" s="152"/>
      <c r="AE707" s="153"/>
      <c r="AF707" s="140"/>
      <c r="AG707" s="140"/>
      <c r="AH707" s="142"/>
      <c r="AI707" s="142"/>
      <c r="AJ707" s="142"/>
      <c r="AK707" s="142"/>
    </row>
    <row r="708" hidden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2"/>
      <c r="N708" s="2"/>
      <c r="R708" s="3"/>
      <c r="U708" s="4"/>
      <c r="V708" s="5"/>
      <c r="AC708" s="140"/>
      <c r="AD708" s="152"/>
      <c r="AE708" s="153"/>
      <c r="AF708" s="140"/>
      <c r="AG708" s="140"/>
      <c r="AH708" s="142"/>
      <c r="AI708" s="142"/>
      <c r="AJ708" s="142"/>
      <c r="AK708" s="142"/>
    </row>
    <row r="709" hidden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2"/>
      <c r="N709" s="2"/>
      <c r="R709" s="3"/>
      <c r="U709" s="4"/>
      <c r="V709" s="5"/>
      <c r="AC709" s="140"/>
      <c r="AD709" s="152"/>
      <c r="AE709" s="153"/>
      <c r="AF709" s="140"/>
      <c r="AG709" s="140"/>
      <c r="AH709" s="142"/>
      <c r="AI709" s="142"/>
      <c r="AJ709" s="142"/>
      <c r="AK709" s="142"/>
    </row>
    <row r="710" hidden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2"/>
      <c r="N710" s="2"/>
      <c r="R710" s="3"/>
      <c r="U710" s="4"/>
      <c r="V710" s="5"/>
      <c r="AC710" s="140"/>
      <c r="AD710" s="152"/>
      <c r="AE710" s="153"/>
      <c r="AF710" s="140"/>
      <c r="AG710" s="140"/>
      <c r="AH710" s="142"/>
      <c r="AI710" s="142"/>
      <c r="AJ710" s="142"/>
      <c r="AK710" s="142"/>
    </row>
    <row r="711" hidden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2"/>
      <c r="N711" s="2"/>
      <c r="R711" s="3"/>
      <c r="U711" s="4"/>
      <c r="V711" s="5"/>
      <c r="AC711" s="140"/>
      <c r="AD711" s="152"/>
      <c r="AE711" s="153"/>
      <c r="AF711" s="140"/>
      <c r="AG711" s="140"/>
      <c r="AH711" s="142"/>
      <c r="AI711" s="142"/>
      <c r="AJ711" s="142"/>
      <c r="AK711" s="142"/>
    </row>
    <row r="712" hidden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2"/>
      <c r="N712" s="2"/>
      <c r="R712" s="3"/>
      <c r="U712" s="4"/>
      <c r="V712" s="5"/>
      <c r="AC712" s="140"/>
      <c r="AD712" s="152"/>
      <c r="AE712" s="153"/>
      <c r="AF712" s="140"/>
      <c r="AG712" s="140"/>
      <c r="AH712" s="142"/>
      <c r="AI712" s="142"/>
      <c r="AJ712" s="142"/>
      <c r="AK712" s="142"/>
    </row>
    <row r="713" hidden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2"/>
      <c r="N713" s="2"/>
      <c r="R713" s="3"/>
      <c r="U713" s="4"/>
      <c r="V713" s="5"/>
      <c r="AC713" s="140"/>
      <c r="AD713" s="152"/>
      <c r="AE713" s="153"/>
      <c r="AF713" s="140"/>
      <c r="AG713" s="140"/>
      <c r="AH713" s="142"/>
      <c r="AI713" s="142"/>
      <c r="AJ713" s="142"/>
      <c r="AK713" s="142"/>
    </row>
    <row r="714" hidden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2"/>
      <c r="N714" s="2"/>
      <c r="R714" s="3"/>
      <c r="U714" s="4"/>
      <c r="V714" s="5"/>
      <c r="AC714" s="140"/>
      <c r="AD714" s="152"/>
      <c r="AE714" s="153"/>
      <c r="AF714" s="140"/>
      <c r="AG714" s="140"/>
      <c r="AH714" s="142"/>
      <c r="AI714" s="142"/>
      <c r="AJ714" s="142"/>
      <c r="AK714" s="142"/>
    </row>
    <row r="715" hidden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2"/>
      <c r="N715" s="2"/>
      <c r="R715" s="3"/>
      <c r="U715" s="4"/>
      <c r="V715" s="5"/>
      <c r="AC715" s="140"/>
      <c r="AD715" s="152"/>
      <c r="AE715" s="153"/>
      <c r="AF715" s="140"/>
      <c r="AG715" s="140"/>
      <c r="AH715" s="142"/>
      <c r="AI715" s="142"/>
      <c r="AJ715" s="142"/>
      <c r="AK715" s="142"/>
    </row>
    <row r="716" hidden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2"/>
      <c r="N716" s="2"/>
      <c r="R716" s="3"/>
      <c r="U716" s="4"/>
      <c r="V716" s="5"/>
      <c r="AC716" s="140"/>
      <c r="AD716" s="152"/>
      <c r="AE716" s="153"/>
      <c r="AF716" s="140"/>
      <c r="AG716" s="140"/>
      <c r="AH716" s="142"/>
      <c r="AI716" s="142"/>
      <c r="AJ716" s="142"/>
      <c r="AK716" s="142"/>
    </row>
    <row r="717" hidden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2"/>
      <c r="N717" s="2"/>
      <c r="R717" s="3"/>
      <c r="U717" s="4"/>
      <c r="V717" s="5"/>
      <c r="AC717" s="140"/>
      <c r="AD717" s="152"/>
      <c r="AE717" s="153"/>
      <c r="AF717" s="140"/>
      <c r="AG717" s="140"/>
      <c r="AH717" s="142"/>
      <c r="AI717" s="142"/>
      <c r="AJ717" s="142"/>
      <c r="AK717" s="142"/>
    </row>
    <row r="718" hidden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2"/>
      <c r="N718" s="2"/>
      <c r="R718" s="3"/>
      <c r="U718" s="4"/>
      <c r="V718" s="5"/>
      <c r="AC718" s="140"/>
      <c r="AD718" s="152"/>
      <c r="AE718" s="153"/>
      <c r="AF718" s="140"/>
      <c r="AG718" s="140"/>
      <c r="AH718" s="142"/>
      <c r="AI718" s="142"/>
      <c r="AJ718" s="142"/>
      <c r="AK718" s="142"/>
    </row>
    <row r="719" hidden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2"/>
      <c r="N719" s="2"/>
      <c r="R719" s="3"/>
      <c r="U719" s="4"/>
      <c r="V719" s="5"/>
      <c r="AC719" s="140"/>
      <c r="AD719" s="152"/>
      <c r="AE719" s="153"/>
      <c r="AF719" s="140"/>
      <c r="AG719" s="140"/>
      <c r="AH719" s="142"/>
      <c r="AI719" s="142"/>
      <c r="AJ719" s="142"/>
      <c r="AK719" s="142"/>
    </row>
    <row r="720" hidden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2"/>
      <c r="N720" s="2"/>
      <c r="R720" s="3"/>
      <c r="U720" s="4"/>
      <c r="V720" s="5"/>
      <c r="AC720" s="140"/>
      <c r="AD720" s="152"/>
      <c r="AE720" s="153"/>
      <c r="AF720" s="140"/>
      <c r="AG720" s="140"/>
      <c r="AH720" s="142"/>
      <c r="AI720" s="142"/>
      <c r="AJ720" s="142"/>
      <c r="AK720" s="142"/>
    </row>
    <row r="721" hidden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2"/>
      <c r="N721" s="2"/>
      <c r="R721" s="3"/>
      <c r="U721" s="4"/>
      <c r="V721" s="5"/>
      <c r="AC721" s="140"/>
      <c r="AD721" s="152"/>
      <c r="AE721" s="153"/>
      <c r="AF721" s="140"/>
      <c r="AG721" s="140"/>
      <c r="AH721" s="142"/>
      <c r="AI721" s="142"/>
      <c r="AJ721" s="142"/>
      <c r="AK721" s="142"/>
    </row>
    <row r="722" hidden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2"/>
      <c r="N722" s="2"/>
      <c r="R722" s="3"/>
      <c r="U722" s="4"/>
      <c r="V722" s="5"/>
      <c r="AC722" s="140"/>
      <c r="AD722" s="152"/>
      <c r="AE722" s="153"/>
      <c r="AF722" s="140"/>
      <c r="AG722" s="140"/>
      <c r="AH722" s="142"/>
      <c r="AI722" s="142"/>
      <c r="AJ722" s="142"/>
      <c r="AK722" s="142"/>
    </row>
    <row r="723" hidden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2"/>
      <c r="N723" s="2"/>
      <c r="R723" s="3"/>
      <c r="U723" s="4"/>
      <c r="V723" s="5"/>
      <c r="AC723" s="140"/>
      <c r="AD723" s="152"/>
      <c r="AE723" s="153"/>
      <c r="AF723" s="140"/>
      <c r="AG723" s="140"/>
      <c r="AH723" s="142"/>
      <c r="AI723" s="142"/>
      <c r="AJ723" s="142"/>
      <c r="AK723" s="142"/>
    </row>
    <row r="724" hidden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2"/>
      <c r="N724" s="2"/>
      <c r="R724" s="3"/>
      <c r="U724" s="4"/>
      <c r="V724" s="5"/>
      <c r="AC724" s="140"/>
      <c r="AD724" s="152"/>
      <c r="AE724" s="153"/>
      <c r="AF724" s="140"/>
      <c r="AG724" s="140"/>
      <c r="AH724" s="142"/>
      <c r="AI724" s="142"/>
      <c r="AJ724" s="142"/>
      <c r="AK724" s="142"/>
    </row>
    <row r="725" hidden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2"/>
      <c r="N725" s="2"/>
      <c r="R725" s="3"/>
      <c r="U725" s="4"/>
      <c r="V725" s="5"/>
      <c r="AC725" s="140"/>
      <c r="AD725" s="152"/>
      <c r="AE725" s="153"/>
      <c r="AF725" s="140"/>
      <c r="AG725" s="140"/>
      <c r="AH725" s="142"/>
      <c r="AI725" s="142"/>
      <c r="AJ725" s="142"/>
      <c r="AK725" s="142"/>
    </row>
    <row r="726" hidden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2"/>
      <c r="N726" s="2"/>
      <c r="R726" s="3"/>
      <c r="U726" s="4"/>
      <c r="V726" s="5"/>
      <c r="AC726" s="140"/>
      <c r="AD726" s="152"/>
      <c r="AE726" s="153"/>
      <c r="AF726" s="140"/>
      <c r="AG726" s="140"/>
      <c r="AH726" s="142"/>
      <c r="AI726" s="142"/>
      <c r="AJ726" s="142"/>
      <c r="AK726" s="142"/>
    </row>
    <row r="727" hidden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2"/>
      <c r="N727" s="2"/>
      <c r="R727" s="3"/>
      <c r="U727" s="4"/>
      <c r="V727" s="5"/>
      <c r="AC727" s="140"/>
      <c r="AD727" s="152"/>
      <c r="AE727" s="153"/>
      <c r="AF727" s="140"/>
      <c r="AG727" s="140"/>
      <c r="AH727" s="142"/>
      <c r="AI727" s="142"/>
      <c r="AJ727" s="142"/>
      <c r="AK727" s="142"/>
    </row>
    <row r="728" hidden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2"/>
      <c r="N728" s="2"/>
      <c r="R728" s="3"/>
      <c r="U728" s="4"/>
      <c r="V728" s="5"/>
      <c r="AC728" s="140"/>
      <c r="AD728" s="152"/>
      <c r="AE728" s="153"/>
      <c r="AF728" s="140"/>
      <c r="AG728" s="140"/>
      <c r="AH728" s="142"/>
      <c r="AI728" s="142"/>
      <c r="AJ728" s="142"/>
      <c r="AK728" s="142"/>
    </row>
    <row r="729" hidden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2"/>
      <c r="N729" s="2"/>
      <c r="R729" s="3"/>
      <c r="U729" s="4"/>
      <c r="V729" s="5"/>
      <c r="AC729" s="140"/>
      <c r="AD729" s="152"/>
      <c r="AE729" s="153"/>
      <c r="AF729" s="140"/>
      <c r="AG729" s="140"/>
      <c r="AH729" s="142"/>
      <c r="AI729" s="142"/>
      <c r="AJ729" s="142"/>
      <c r="AK729" s="142"/>
    </row>
    <row r="730" hidden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2"/>
      <c r="N730" s="2"/>
      <c r="R730" s="3"/>
      <c r="U730" s="4"/>
      <c r="V730" s="5"/>
      <c r="AC730" s="140"/>
      <c r="AD730" s="152"/>
      <c r="AE730" s="153"/>
      <c r="AF730" s="140"/>
      <c r="AG730" s="140"/>
      <c r="AH730" s="142"/>
      <c r="AI730" s="142"/>
      <c r="AJ730" s="142"/>
      <c r="AK730" s="142"/>
    </row>
    <row r="731" hidden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2"/>
      <c r="N731" s="2"/>
      <c r="R731" s="3"/>
      <c r="U731" s="4"/>
      <c r="V731" s="5"/>
      <c r="AC731" s="140"/>
      <c r="AD731" s="152"/>
      <c r="AE731" s="153"/>
      <c r="AF731" s="140"/>
      <c r="AG731" s="140"/>
      <c r="AH731" s="142"/>
      <c r="AI731" s="142"/>
      <c r="AJ731" s="142"/>
      <c r="AK731" s="142"/>
    </row>
    <row r="732" hidden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2"/>
      <c r="N732" s="2"/>
      <c r="R732" s="3"/>
      <c r="U732" s="4"/>
      <c r="V732" s="5"/>
      <c r="AC732" s="140"/>
      <c r="AD732" s="152"/>
      <c r="AE732" s="153"/>
      <c r="AF732" s="140"/>
      <c r="AG732" s="140"/>
      <c r="AH732" s="142"/>
      <c r="AI732" s="142"/>
      <c r="AJ732" s="142"/>
      <c r="AK732" s="142"/>
    </row>
    <row r="733" hidden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2"/>
      <c r="N733" s="2"/>
      <c r="R733" s="3"/>
      <c r="U733" s="4"/>
      <c r="V733" s="5"/>
      <c r="AC733" s="140"/>
      <c r="AD733" s="152"/>
      <c r="AE733" s="153"/>
      <c r="AF733" s="140"/>
      <c r="AG733" s="140"/>
      <c r="AH733" s="142"/>
      <c r="AI733" s="142"/>
      <c r="AJ733" s="142"/>
      <c r="AK733" s="142"/>
    </row>
    <row r="734" hidden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2"/>
      <c r="N734" s="2"/>
      <c r="R734" s="3"/>
      <c r="U734" s="4"/>
      <c r="V734" s="5"/>
      <c r="AC734" s="140"/>
      <c r="AD734" s="152"/>
      <c r="AE734" s="153"/>
      <c r="AF734" s="140"/>
      <c r="AG734" s="140"/>
      <c r="AH734" s="142"/>
      <c r="AI734" s="142"/>
      <c r="AJ734" s="142"/>
      <c r="AK734" s="142"/>
    </row>
    <row r="735" hidden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2"/>
      <c r="N735" s="2"/>
      <c r="R735" s="3"/>
      <c r="U735" s="4"/>
      <c r="V735" s="5"/>
      <c r="AC735" s="140"/>
      <c r="AD735" s="152"/>
      <c r="AE735" s="153"/>
      <c r="AF735" s="140"/>
      <c r="AG735" s="140"/>
      <c r="AH735" s="142"/>
      <c r="AI735" s="142"/>
      <c r="AJ735" s="142"/>
      <c r="AK735" s="142"/>
    </row>
    <row r="736" hidden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2"/>
      <c r="N736" s="2"/>
      <c r="R736" s="3"/>
      <c r="U736" s="4"/>
      <c r="V736" s="5"/>
      <c r="AC736" s="140"/>
      <c r="AD736" s="152"/>
      <c r="AE736" s="153"/>
      <c r="AF736" s="140"/>
      <c r="AG736" s="140"/>
      <c r="AH736" s="142"/>
      <c r="AI736" s="142"/>
      <c r="AJ736" s="142"/>
      <c r="AK736" s="142"/>
    </row>
    <row r="737" hidden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2"/>
      <c r="N737" s="2"/>
      <c r="R737" s="3"/>
      <c r="U737" s="4"/>
      <c r="V737" s="5"/>
      <c r="AC737" s="140"/>
      <c r="AD737" s="152"/>
      <c r="AE737" s="153"/>
      <c r="AF737" s="140"/>
      <c r="AG737" s="140"/>
      <c r="AH737" s="142"/>
      <c r="AI737" s="142"/>
      <c r="AJ737" s="142"/>
      <c r="AK737" s="142"/>
    </row>
    <row r="738" hidden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2"/>
      <c r="N738" s="2"/>
      <c r="R738" s="3"/>
      <c r="U738" s="4"/>
      <c r="V738" s="5"/>
      <c r="AC738" s="140"/>
      <c r="AD738" s="152"/>
      <c r="AE738" s="153"/>
      <c r="AF738" s="140"/>
      <c r="AG738" s="140"/>
      <c r="AH738" s="142"/>
      <c r="AI738" s="142"/>
      <c r="AJ738" s="142"/>
      <c r="AK738" s="142"/>
    </row>
    <row r="739" hidden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2"/>
      <c r="N739" s="2"/>
      <c r="R739" s="3"/>
      <c r="U739" s="4"/>
      <c r="V739" s="5"/>
      <c r="AC739" s="140"/>
      <c r="AD739" s="152"/>
      <c r="AE739" s="153"/>
      <c r="AF739" s="140"/>
      <c r="AG739" s="140"/>
      <c r="AH739" s="142"/>
      <c r="AI739" s="142"/>
      <c r="AJ739" s="142"/>
      <c r="AK739" s="142"/>
    </row>
    <row r="740" hidden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2"/>
      <c r="N740" s="2"/>
      <c r="R740" s="3"/>
      <c r="U740" s="4"/>
      <c r="V740" s="5"/>
      <c r="AC740" s="140"/>
      <c r="AD740" s="152"/>
      <c r="AE740" s="153"/>
      <c r="AF740" s="140"/>
      <c r="AG740" s="140"/>
      <c r="AH740" s="142"/>
      <c r="AI740" s="142"/>
      <c r="AJ740" s="142"/>
      <c r="AK740" s="142"/>
    </row>
    <row r="741" hidden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2"/>
      <c r="N741" s="2"/>
      <c r="R741" s="3"/>
      <c r="U741" s="4"/>
      <c r="V741" s="5"/>
      <c r="AC741" s="140"/>
      <c r="AD741" s="152"/>
      <c r="AE741" s="153"/>
      <c r="AF741" s="140"/>
      <c r="AG741" s="140"/>
      <c r="AH741" s="142"/>
      <c r="AI741" s="142"/>
      <c r="AJ741" s="142"/>
      <c r="AK741" s="142"/>
    </row>
    <row r="742" hidden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2"/>
      <c r="N742" s="2"/>
      <c r="R742" s="3"/>
      <c r="U742" s="4"/>
      <c r="V742" s="5"/>
      <c r="AC742" s="140"/>
      <c r="AD742" s="152"/>
      <c r="AE742" s="153"/>
      <c r="AF742" s="140"/>
      <c r="AG742" s="140"/>
      <c r="AH742" s="142"/>
      <c r="AI742" s="142"/>
      <c r="AJ742" s="142"/>
      <c r="AK742" s="142"/>
    </row>
    <row r="743" hidden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2"/>
      <c r="N743" s="2"/>
      <c r="R743" s="3"/>
      <c r="U743" s="4"/>
      <c r="V743" s="5"/>
      <c r="AC743" s="140"/>
      <c r="AD743" s="152"/>
      <c r="AE743" s="153"/>
      <c r="AF743" s="140"/>
      <c r="AG743" s="140"/>
      <c r="AH743" s="142"/>
      <c r="AI743" s="142"/>
      <c r="AJ743" s="142"/>
      <c r="AK743" s="142"/>
    </row>
    <row r="744" hidden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2"/>
      <c r="N744" s="2"/>
      <c r="R744" s="3"/>
      <c r="U744" s="4"/>
      <c r="V744" s="5"/>
      <c r="AC744" s="140"/>
      <c r="AD744" s="152"/>
      <c r="AE744" s="153"/>
      <c r="AF744" s="140"/>
      <c r="AG744" s="140"/>
      <c r="AH744" s="142"/>
      <c r="AI744" s="142"/>
      <c r="AJ744" s="142"/>
      <c r="AK744" s="142"/>
    </row>
    <row r="745" hidden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2"/>
      <c r="N745" s="2"/>
      <c r="R745" s="3"/>
      <c r="U745" s="4"/>
      <c r="V745" s="5"/>
      <c r="AC745" s="140"/>
      <c r="AD745" s="152"/>
      <c r="AE745" s="153"/>
      <c r="AF745" s="140"/>
      <c r="AG745" s="140"/>
      <c r="AH745" s="142"/>
      <c r="AI745" s="142"/>
      <c r="AJ745" s="142"/>
      <c r="AK745" s="142"/>
    </row>
    <row r="746" hidden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2"/>
      <c r="N746" s="2"/>
      <c r="R746" s="3"/>
      <c r="U746" s="4"/>
      <c r="V746" s="5"/>
      <c r="AC746" s="140"/>
      <c r="AD746" s="152"/>
      <c r="AE746" s="153"/>
      <c r="AF746" s="140"/>
      <c r="AG746" s="140"/>
      <c r="AH746" s="142"/>
      <c r="AI746" s="142"/>
      <c r="AJ746" s="142"/>
      <c r="AK746" s="142"/>
    </row>
    <row r="747" hidden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2"/>
      <c r="N747" s="2"/>
      <c r="R747" s="3"/>
      <c r="U747" s="4"/>
      <c r="V747" s="5"/>
      <c r="AC747" s="140"/>
      <c r="AD747" s="152"/>
      <c r="AE747" s="153"/>
      <c r="AF747" s="140"/>
      <c r="AG747" s="140"/>
      <c r="AH747" s="142"/>
      <c r="AI747" s="142"/>
      <c r="AJ747" s="142"/>
      <c r="AK747" s="142"/>
    </row>
    <row r="748" hidden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2"/>
      <c r="N748" s="2"/>
      <c r="R748" s="3"/>
      <c r="U748" s="4"/>
      <c r="V748" s="5"/>
      <c r="AC748" s="140"/>
      <c r="AD748" s="152"/>
      <c r="AE748" s="153"/>
      <c r="AF748" s="140"/>
      <c r="AG748" s="140"/>
      <c r="AH748" s="142"/>
      <c r="AI748" s="142"/>
      <c r="AJ748" s="142"/>
      <c r="AK748" s="142"/>
    </row>
    <row r="749" hidden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2"/>
      <c r="N749" s="2"/>
      <c r="R749" s="3"/>
      <c r="U749" s="4"/>
      <c r="V749" s="5"/>
      <c r="AC749" s="140"/>
      <c r="AD749" s="152"/>
      <c r="AE749" s="153"/>
      <c r="AF749" s="140"/>
      <c r="AG749" s="140"/>
      <c r="AH749" s="142"/>
      <c r="AI749" s="142"/>
      <c r="AJ749" s="142"/>
      <c r="AK749" s="142"/>
    </row>
    <row r="750" hidden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2"/>
      <c r="N750" s="2"/>
      <c r="R750" s="3"/>
      <c r="U750" s="4"/>
      <c r="V750" s="5"/>
      <c r="AC750" s="140"/>
      <c r="AD750" s="152"/>
      <c r="AE750" s="153"/>
      <c r="AF750" s="140"/>
      <c r="AG750" s="140"/>
      <c r="AH750" s="142"/>
      <c r="AI750" s="142"/>
      <c r="AJ750" s="142"/>
      <c r="AK750" s="142"/>
    </row>
    <row r="751" hidden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2"/>
      <c r="N751" s="2"/>
      <c r="R751" s="3"/>
      <c r="U751" s="4"/>
      <c r="V751" s="5"/>
      <c r="AC751" s="140"/>
      <c r="AD751" s="152"/>
      <c r="AE751" s="153"/>
      <c r="AF751" s="140"/>
      <c r="AG751" s="140"/>
      <c r="AH751" s="142"/>
      <c r="AI751" s="142"/>
      <c r="AJ751" s="142"/>
      <c r="AK751" s="142"/>
    </row>
    <row r="752" hidden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2"/>
      <c r="N752" s="2"/>
      <c r="R752" s="3"/>
      <c r="U752" s="4"/>
      <c r="V752" s="5"/>
      <c r="AC752" s="140"/>
      <c r="AD752" s="152"/>
      <c r="AE752" s="153"/>
      <c r="AF752" s="140"/>
      <c r="AG752" s="140"/>
      <c r="AH752" s="142"/>
      <c r="AI752" s="142"/>
      <c r="AJ752" s="142"/>
      <c r="AK752" s="142"/>
    </row>
    <row r="753" hidden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2"/>
      <c r="N753" s="2"/>
      <c r="R753" s="3"/>
      <c r="U753" s="4"/>
      <c r="V753" s="5"/>
      <c r="AC753" s="140"/>
      <c r="AD753" s="152"/>
      <c r="AE753" s="153"/>
      <c r="AF753" s="140"/>
      <c r="AG753" s="140"/>
      <c r="AH753" s="142"/>
      <c r="AI753" s="142"/>
      <c r="AJ753" s="142"/>
      <c r="AK753" s="142"/>
    </row>
    <row r="754" hidden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2"/>
      <c r="N754" s="2"/>
      <c r="R754" s="3"/>
      <c r="U754" s="4"/>
      <c r="V754" s="5"/>
      <c r="AC754" s="140"/>
      <c r="AD754" s="152"/>
      <c r="AE754" s="153"/>
      <c r="AF754" s="140"/>
      <c r="AG754" s="140"/>
      <c r="AH754" s="142"/>
      <c r="AI754" s="142"/>
      <c r="AJ754" s="142"/>
      <c r="AK754" s="142"/>
    </row>
    <row r="755" hidden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2"/>
      <c r="N755" s="2"/>
      <c r="R755" s="3"/>
      <c r="U755" s="4"/>
      <c r="V755" s="5"/>
      <c r="AC755" s="140"/>
      <c r="AD755" s="152"/>
      <c r="AE755" s="153"/>
      <c r="AF755" s="140"/>
      <c r="AG755" s="140"/>
      <c r="AH755" s="142"/>
      <c r="AI755" s="142"/>
      <c r="AJ755" s="142"/>
      <c r="AK755" s="142"/>
    </row>
    <row r="756" hidden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2"/>
      <c r="N756" s="2"/>
      <c r="R756" s="3"/>
      <c r="U756" s="4"/>
      <c r="V756" s="5"/>
      <c r="AC756" s="140"/>
      <c r="AD756" s="152"/>
      <c r="AE756" s="153"/>
      <c r="AF756" s="140"/>
      <c r="AG756" s="140"/>
      <c r="AH756" s="142"/>
      <c r="AI756" s="142"/>
      <c r="AJ756" s="142"/>
      <c r="AK756" s="142"/>
    </row>
    <row r="757" hidden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2"/>
      <c r="N757" s="2"/>
      <c r="R757" s="3"/>
      <c r="U757" s="4"/>
      <c r="V757" s="5"/>
      <c r="AC757" s="140"/>
      <c r="AD757" s="152"/>
      <c r="AE757" s="153"/>
      <c r="AF757" s="140"/>
      <c r="AG757" s="140"/>
      <c r="AH757" s="142"/>
      <c r="AI757" s="142"/>
      <c r="AJ757" s="142"/>
      <c r="AK757" s="142"/>
    </row>
    <row r="758" hidden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2"/>
      <c r="N758" s="2"/>
      <c r="R758" s="3"/>
      <c r="U758" s="4"/>
      <c r="V758" s="5"/>
      <c r="AC758" s="140"/>
      <c r="AD758" s="152"/>
      <c r="AE758" s="153"/>
      <c r="AF758" s="140"/>
      <c r="AG758" s="140"/>
      <c r="AH758" s="142"/>
      <c r="AI758" s="142"/>
      <c r="AJ758" s="142"/>
      <c r="AK758" s="142"/>
    </row>
    <row r="759" hidden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2"/>
      <c r="N759" s="2"/>
      <c r="R759" s="3"/>
      <c r="U759" s="4"/>
      <c r="V759" s="5"/>
      <c r="AC759" s="140"/>
      <c r="AD759" s="152"/>
      <c r="AE759" s="153"/>
      <c r="AF759" s="140"/>
      <c r="AG759" s="140"/>
      <c r="AH759" s="142"/>
      <c r="AI759" s="142"/>
      <c r="AJ759" s="142"/>
      <c r="AK759" s="142"/>
    </row>
    <row r="760" hidden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2"/>
      <c r="N760" s="2"/>
      <c r="R760" s="3"/>
      <c r="U760" s="4"/>
      <c r="V760" s="5"/>
      <c r="AC760" s="140"/>
      <c r="AD760" s="152"/>
      <c r="AE760" s="153"/>
      <c r="AF760" s="140"/>
      <c r="AG760" s="140"/>
      <c r="AH760" s="142"/>
      <c r="AI760" s="142"/>
      <c r="AJ760" s="142"/>
      <c r="AK760" s="142"/>
    </row>
    <row r="761" hidden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2"/>
      <c r="N761" s="2"/>
      <c r="R761" s="3"/>
      <c r="U761" s="4"/>
      <c r="V761" s="5"/>
      <c r="AC761" s="140"/>
      <c r="AD761" s="152"/>
      <c r="AE761" s="153"/>
      <c r="AF761" s="140"/>
      <c r="AG761" s="140"/>
      <c r="AH761" s="142"/>
      <c r="AI761" s="142"/>
      <c r="AJ761" s="142"/>
      <c r="AK761" s="142"/>
    </row>
    <row r="762" hidden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2"/>
      <c r="N762" s="2"/>
      <c r="R762" s="3"/>
      <c r="U762" s="4"/>
      <c r="V762" s="5"/>
      <c r="AC762" s="140"/>
      <c r="AD762" s="152"/>
      <c r="AE762" s="153"/>
      <c r="AF762" s="140"/>
      <c r="AG762" s="140"/>
      <c r="AH762" s="142"/>
      <c r="AI762" s="142"/>
      <c r="AJ762" s="142"/>
      <c r="AK762" s="142"/>
    </row>
    <row r="763" hidden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2"/>
      <c r="N763" s="2"/>
      <c r="R763" s="3"/>
      <c r="U763" s="4"/>
      <c r="V763" s="5"/>
      <c r="AC763" s="140"/>
      <c r="AD763" s="152"/>
      <c r="AE763" s="153"/>
      <c r="AF763" s="140"/>
      <c r="AG763" s="140"/>
      <c r="AH763" s="142"/>
      <c r="AI763" s="142"/>
      <c r="AJ763" s="142"/>
      <c r="AK763" s="142"/>
    </row>
    <row r="764" hidden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2"/>
      <c r="N764" s="2"/>
      <c r="R764" s="3"/>
      <c r="U764" s="4"/>
      <c r="V764" s="5"/>
      <c r="AC764" s="140"/>
      <c r="AD764" s="152"/>
      <c r="AE764" s="153"/>
      <c r="AF764" s="140"/>
      <c r="AG764" s="140"/>
      <c r="AH764" s="142"/>
      <c r="AI764" s="142"/>
      <c r="AJ764" s="142"/>
      <c r="AK764" s="142"/>
    </row>
    <row r="765" hidden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2"/>
      <c r="N765" s="2"/>
      <c r="R765" s="3"/>
      <c r="U765" s="4"/>
      <c r="V765" s="5"/>
      <c r="AC765" s="140"/>
      <c r="AD765" s="152"/>
      <c r="AE765" s="153"/>
      <c r="AF765" s="140"/>
      <c r="AG765" s="140"/>
      <c r="AH765" s="142"/>
      <c r="AI765" s="142"/>
      <c r="AJ765" s="142"/>
      <c r="AK765" s="142"/>
    </row>
    <row r="766" hidden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2"/>
      <c r="N766" s="2"/>
      <c r="R766" s="3"/>
      <c r="U766" s="4"/>
      <c r="V766" s="5"/>
      <c r="AC766" s="140"/>
      <c r="AD766" s="152"/>
      <c r="AE766" s="153"/>
      <c r="AF766" s="140"/>
      <c r="AG766" s="140"/>
      <c r="AH766" s="142"/>
      <c r="AI766" s="142"/>
      <c r="AJ766" s="142"/>
      <c r="AK766" s="142"/>
    </row>
    <row r="767" hidden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2"/>
      <c r="N767" s="2"/>
      <c r="R767" s="3"/>
      <c r="U767" s="4"/>
      <c r="V767" s="5"/>
      <c r="AC767" s="140"/>
      <c r="AD767" s="152"/>
      <c r="AE767" s="153"/>
      <c r="AF767" s="140"/>
      <c r="AG767" s="140"/>
      <c r="AH767" s="142"/>
      <c r="AI767" s="142"/>
      <c r="AJ767" s="142"/>
      <c r="AK767" s="142"/>
    </row>
    <row r="768" hidden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2"/>
      <c r="N768" s="2"/>
      <c r="R768" s="3"/>
      <c r="U768" s="4"/>
      <c r="V768" s="5"/>
      <c r="AC768" s="140"/>
      <c r="AD768" s="152"/>
      <c r="AE768" s="153"/>
      <c r="AF768" s="140"/>
      <c r="AG768" s="140"/>
      <c r="AH768" s="142"/>
      <c r="AI768" s="142"/>
      <c r="AJ768" s="142"/>
      <c r="AK768" s="142"/>
    </row>
    <row r="769" hidden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2"/>
      <c r="N769" s="2"/>
      <c r="R769" s="3"/>
      <c r="U769" s="4"/>
      <c r="V769" s="5"/>
      <c r="AC769" s="140"/>
      <c r="AD769" s="152"/>
      <c r="AE769" s="153"/>
      <c r="AF769" s="140"/>
      <c r="AG769" s="140"/>
      <c r="AH769" s="142"/>
      <c r="AI769" s="142"/>
      <c r="AJ769" s="142"/>
      <c r="AK769" s="142"/>
    </row>
    <row r="770" hidden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2"/>
      <c r="N770" s="2"/>
      <c r="R770" s="3"/>
      <c r="U770" s="4"/>
      <c r="V770" s="5"/>
      <c r="AC770" s="140"/>
      <c r="AD770" s="152"/>
      <c r="AE770" s="153"/>
      <c r="AF770" s="140"/>
      <c r="AG770" s="140"/>
      <c r="AH770" s="142"/>
      <c r="AI770" s="142"/>
      <c r="AJ770" s="142"/>
      <c r="AK770" s="142"/>
    </row>
    <row r="771" hidden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2"/>
      <c r="N771" s="2"/>
      <c r="R771" s="3"/>
      <c r="U771" s="4"/>
      <c r="V771" s="5"/>
      <c r="AC771" s="140"/>
      <c r="AD771" s="152"/>
      <c r="AE771" s="153"/>
      <c r="AF771" s="140"/>
      <c r="AG771" s="140"/>
      <c r="AH771" s="142"/>
      <c r="AI771" s="142"/>
      <c r="AJ771" s="142"/>
      <c r="AK771" s="142"/>
    </row>
    <row r="772" hidden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2"/>
      <c r="N772" s="2"/>
      <c r="R772" s="3"/>
      <c r="U772" s="4"/>
      <c r="V772" s="5"/>
      <c r="AC772" s="140"/>
      <c r="AD772" s="152"/>
      <c r="AE772" s="153"/>
      <c r="AF772" s="140"/>
      <c r="AG772" s="140"/>
      <c r="AH772" s="142"/>
      <c r="AI772" s="142"/>
      <c r="AJ772" s="142"/>
      <c r="AK772" s="142"/>
    </row>
    <row r="773" hidden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2"/>
      <c r="N773" s="2"/>
      <c r="R773" s="3"/>
      <c r="U773" s="4"/>
      <c r="V773" s="5"/>
      <c r="AC773" s="140"/>
      <c r="AD773" s="152"/>
      <c r="AE773" s="153"/>
      <c r="AF773" s="140"/>
      <c r="AG773" s="140"/>
      <c r="AH773" s="142"/>
      <c r="AI773" s="142"/>
      <c r="AJ773" s="142"/>
      <c r="AK773" s="142"/>
    </row>
    <row r="774" hidden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2"/>
      <c r="N774" s="2"/>
      <c r="R774" s="3"/>
      <c r="U774" s="4"/>
      <c r="V774" s="5"/>
      <c r="AC774" s="140"/>
      <c r="AD774" s="152"/>
      <c r="AE774" s="153"/>
      <c r="AF774" s="140"/>
      <c r="AG774" s="140"/>
      <c r="AH774" s="142"/>
      <c r="AI774" s="142"/>
      <c r="AJ774" s="142"/>
      <c r="AK774" s="142"/>
    </row>
    <row r="775" hidden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2"/>
      <c r="N775" s="2"/>
      <c r="R775" s="3"/>
      <c r="U775" s="4"/>
      <c r="V775" s="5"/>
      <c r="AC775" s="140"/>
      <c r="AD775" s="152"/>
      <c r="AE775" s="153"/>
      <c r="AF775" s="140"/>
      <c r="AG775" s="140"/>
      <c r="AH775" s="142"/>
      <c r="AI775" s="142"/>
      <c r="AJ775" s="142"/>
      <c r="AK775" s="142"/>
    </row>
    <row r="776" hidden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2"/>
      <c r="N776" s="2"/>
      <c r="R776" s="3"/>
      <c r="U776" s="4"/>
      <c r="V776" s="5"/>
      <c r="AC776" s="140"/>
      <c r="AD776" s="152"/>
      <c r="AE776" s="153"/>
      <c r="AF776" s="140"/>
      <c r="AG776" s="140"/>
      <c r="AH776" s="142"/>
      <c r="AI776" s="142"/>
      <c r="AJ776" s="142"/>
      <c r="AK776" s="142"/>
    </row>
    <row r="777" hidden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2"/>
      <c r="N777" s="2"/>
      <c r="R777" s="3"/>
      <c r="U777" s="4"/>
      <c r="V777" s="5"/>
      <c r="AC777" s="140"/>
      <c r="AD777" s="152"/>
      <c r="AE777" s="153"/>
      <c r="AF777" s="140"/>
      <c r="AG777" s="140"/>
      <c r="AH777" s="142"/>
      <c r="AI777" s="142"/>
      <c r="AJ777" s="142"/>
      <c r="AK777" s="142"/>
    </row>
    <row r="778" hidden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2"/>
      <c r="N778" s="2"/>
      <c r="R778" s="3"/>
      <c r="U778" s="4"/>
      <c r="V778" s="5"/>
      <c r="AC778" s="140"/>
      <c r="AD778" s="152"/>
      <c r="AE778" s="153"/>
      <c r="AF778" s="140"/>
      <c r="AG778" s="140"/>
      <c r="AH778" s="142"/>
      <c r="AI778" s="142"/>
      <c r="AJ778" s="142"/>
      <c r="AK778" s="142"/>
    </row>
    <row r="779" hidden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2"/>
      <c r="N779" s="2"/>
      <c r="R779" s="3"/>
      <c r="U779" s="4"/>
      <c r="V779" s="5"/>
      <c r="AC779" s="140"/>
      <c r="AD779" s="152"/>
      <c r="AE779" s="153"/>
      <c r="AF779" s="140"/>
      <c r="AG779" s="140"/>
      <c r="AH779" s="142"/>
      <c r="AI779" s="142"/>
      <c r="AJ779" s="142"/>
      <c r="AK779" s="142"/>
    </row>
    <row r="780" hidden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2"/>
      <c r="N780" s="2"/>
      <c r="R780" s="3"/>
      <c r="U780" s="4"/>
      <c r="V780" s="5"/>
      <c r="AC780" s="140"/>
      <c r="AD780" s="152"/>
      <c r="AE780" s="153"/>
      <c r="AF780" s="140"/>
      <c r="AG780" s="140"/>
      <c r="AH780" s="142"/>
      <c r="AI780" s="142"/>
      <c r="AJ780" s="142"/>
      <c r="AK780" s="142"/>
    </row>
    <row r="781" hidden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2"/>
      <c r="N781" s="2"/>
      <c r="R781" s="3"/>
      <c r="U781" s="4"/>
      <c r="V781" s="5"/>
      <c r="AC781" s="140"/>
      <c r="AD781" s="152"/>
      <c r="AE781" s="153"/>
      <c r="AF781" s="140"/>
      <c r="AG781" s="140"/>
      <c r="AH781" s="142"/>
      <c r="AI781" s="142"/>
      <c r="AJ781" s="142"/>
      <c r="AK781" s="142"/>
    </row>
    <row r="782" hidden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2"/>
      <c r="N782" s="2"/>
      <c r="R782" s="3"/>
      <c r="U782" s="4"/>
      <c r="V782" s="5"/>
      <c r="AC782" s="140"/>
      <c r="AD782" s="152"/>
      <c r="AE782" s="153"/>
      <c r="AF782" s="140"/>
      <c r="AG782" s="140"/>
      <c r="AH782" s="142"/>
      <c r="AI782" s="142"/>
      <c r="AJ782" s="142"/>
      <c r="AK782" s="142"/>
    </row>
    <row r="783" hidden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2"/>
      <c r="N783" s="2"/>
      <c r="R783" s="3"/>
      <c r="U783" s="4"/>
      <c r="V783" s="5"/>
      <c r="AC783" s="140"/>
      <c r="AD783" s="152"/>
      <c r="AE783" s="153"/>
      <c r="AF783" s="140"/>
      <c r="AG783" s="140"/>
      <c r="AH783" s="142"/>
      <c r="AI783" s="142"/>
      <c r="AJ783" s="142"/>
      <c r="AK783" s="142"/>
    </row>
    <row r="784" hidden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2"/>
      <c r="N784" s="2"/>
      <c r="R784" s="3"/>
      <c r="U784" s="4"/>
      <c r="V784" s="5"/>
      <c r="AC784" s="140"/>
      <c r="AD784" s="152"/>
      <c r="AE784" s="153"/>
      <c r="AF784" s="140"/>
      <c r="AG784" s="140"/>
      <c r="AH784" s="142"/>
      <c r="AI784" s="142"/>
      <c r="AJ784" s="142"/>
      <c r="AK784" s="142"/>
    </row>
    <row r="785" hidden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2"/>
      <c r="N785" s="2"/>
      <c r="R785" s="3"/>
      <c r="U785" s="4"/>
      <c r="V785" s="5"/>
      <c r="AC785" s="140"/>
      <c r="AD785" s="152"/>
      <c r="AE785" s="153"/>
      <c r="AF785" s="140"/>
      <c r="AG785" s="140"/>
      <c r="AH785" s="142"/>
      <c r="AI785" s="142"/>
      <c r="AJ785" s="142"/>
      <c r="AK785" s="142"/>
    </row>
    <row r="786" hidden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2"/>
      <c r="N786" s="2"/>
      <c r="R786" s="3"/>
      <c r="U786" s="4"/>
      <c r="V786" s="5"/>
      <c r="AC786" s="140"/>
      <c r="AD786" s="152"/>
      <c r="AE786" s="153"/>
      <c r="AF786" s="140"/>
      <c r="AG786" s="140"/>
      <c r="AH786" s="142"/>
      <c r="AI786" s="142"/>
      <c r="AJ786" s="142"/>
      <c r="AK786" s="142"/>
    </row>
    <row r="787" hidden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2"/>
      <c r="N787" s="2"/>
      <c r="R787" s="3"/>
      <c r="U787" s="4"/>
      <c r="V787" s="5"/>
      <c r="AC787" s="140"/>
      <c r="AD787" s="152"/>
      <c r="AE787" s="153"/>
      <c r="AF787" s="140"/>
      <c r="AG787" s="140"/>
      <c r="AH787" s="142"/>
      <c r="AI787" s="142"/>
      <c r="AJ787" s="142"/>
      <c r="AK787" s="142"/>
    </row>
    <row r="788" hidden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2"/>
      <c r="N788" s="2"/>
      <c r="R788" s="3"/>
      <c r="U788" s="4"/>
      <c r="V788" s="5"/>
      <c r="AC788" s="140"/>
      <c r="AD788" s="152"/>
      <c r="AE788" s="153"/>
      <c r="AF788" s="140"/>
      <c r="AG788" s="140"/>
      <c r="AH788" s="142"/>
      <c r="AI788" s="142"/>
      <c r="AJ788" s="142"/>
      <c r="AK788" s="142"/>
    </row>
    <row r="789" hidden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2"/>
      <c r="N789" s="2"/>
      <c r="R789" s="3"/>
      <c r="U789" s="4"/>
      <c r="V789" s="5"/>
      <c r="AC789" s="140"/>
      <c r="AD789" s="152"/>
      <c r="AE789" s="153"/>
      <c r="AF789" s="140"/>
      <c r="AG789" s="140"/>
      <c r="AH789" s="142"/>
      <c r="AI789" s="142"/>
      <c r="AJ789" s="142"/>
      <c r="AK789" s="142"/>
    </row>
    <row r="790" hidden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2"/>
      <c r="N790" s="2"/>
      <c r="R790" s="3"/>
      <c r="U790" s="4"/>
      <c r="V790" s="5"/>
      <c r="AC790" s="140"/>
      <c r="AD790" s="152"/>
      <c r="AE790" s="153"/>
      <c r="AF790" s="140"/>
      <c r="AG790" s="140"/>
      <c r="AH790" s="142"/>
      <c r="AI790" s="142"/>
      <c r="AJ790" s="142"/>
      <c r="AK790" s="142"/>
    </row>
    <row r="791" hidden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2"/>
      <c r="N791" s="2"/>
      <c r="R791" s="3"/>
      <c r="U791" s="4"/>
      <c r="V791" s="5"/>
      <c r="AC791" s="140"/>
      <c r="AD791" s="152"/>
      <c r="AE791" s="153"/>
      <c r="AF791" s="140"/>
      <c r="AG791" s="140"/>
      <c r="AH791" s="142"/>
      <c r="AI791" s="142"/>
      <c r="AJ791" s="142"/>
      <c r="AK791" s="142"/>
    </row>
    <row r="792" hidden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2"/>
      <c r="N792" s="2"/>
      <c r="R792" s="3"/>
      <c r="U792" s="4"/>
      <c r="V792" s="5"/>
      <c r="AC792" s="140"/>
      <c r="AD792" s="152"/>
      <c r="AE792" s="153"/>
      <c r="AF792" s="140"/>
      <c r="AG792" s="140"/>
      <c r="AH792" s="142"/>
      <c r="AI792" s="142"/>
      <c r="AJ792" s="142"/>
      <c r="AK792" s="142"/>
    </row>
    <row r="793" hidden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2"/>
      <c r="N793" s="2"/>
      <c r="R793" s="3"/>
      <c r="U793" s="4"/>
      <c r="V793" s="5"/>
      <c r="AC793" s="140"/>
      <c r="AD793" s="152"/>
      <c r="AE793" s="153"/>
      <c r="AF793" s="140"/>
      <c r="AG793" s="140"/>
      <c r="AH793" s="142"/>
      <c r="AI793" s="142"/>
      <c r="AJ793" s="142"/>
      <c r="AK793" s="142"/>
    </row>
    <row r="794" hidden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2"/>
      <c r="N794" s="2"/>
      <c r="R794" s="3"/>
      <c r="U794" s="4"/>
      <c r="V794" s="5"/>
      <c r="AC794" s="140"/>
      <c r="AD794" s="152"/>
      <c r="AE794" s="153"/>
      <c r="AF794" s="140"/>
      <c r="AG794" s="140"/>
      <c r="AH794" s="142"/>
      <c r="AI794" s="142"/>
      <c r="AJ794" s="142"/>
      <c r="AK794" s="142"/>
    </row>
    <row r="795" hidden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2"/>
      <c r="N795" s="2"/>
      <c r="R795" s="3"/>
      <c r="U795" s="4"/>
      <c r="V795" s="5"/>
      <c r="AC795" s="140"/>
      <c r="AD795" s="152"/>
      <c r="AE795" s="153"/>
      <c r="AF795" s="140"/>
      <c r="AG795" s="140"/>
      <c r="AH795" s="142"/>
      <c r="AI795" s="142"/>
      <c r="AJ795" s="142"/>
      <c r="AK795" s="142"/>
    </row>
    <row r="796" hidden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2"/>
      <c r="N796" s="2"/>
      <c r="R796" s="3"/>
      <c r="U796" s="4"/>
      <c r="V796" s="5"/>
      <c r="AC796" s="140"/>
      <c r="AD796" s="152"/>
      <c r="AE796" s="153"/>
      <c r="AF796" s="140"/>
      <c r="AG796" s="140"/>
      <c r="AH796" s="142"/>
      <c r="AI796" s="142"/>
      <c r="AJ796" s="142"/>
      <c r="AK796" s="142"/>
    </row>
    <row r="797" hidden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2"/>
      <c r="N797" s="2"/>
      <c r="R797" s="3"/>
      <c r="U797" s="4"/>
      <c r="V797" s="5"/>
      <c r="AC797" s="140"/>
      <c r="AD797" s="152"/>
      <c r="AE797" s="153"/>
      <c r="AF797" s="140"/>
      <c r="AG797" s="140"/>
      <c r="AH797" s="142"/>
      <c r="AI797" s="142"/>
      <c r="AJ797" s="142"/>
      <c r="AK797" s="142"/>
    </row>
    <row r="798" hidden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2"/>
      <c r="N798" s="2"/>
      <c r="R798" s="3"/>
      <c r="U798" s="4"/>
      <c r="V798" s="5"/>
      <c r="AC798" s="140"/>
      <c r="AD798" s="152"/>
      <c r="AE798" s="153"/>
      <c r="AF798" s="140"/>
      <c r="AG798" s="140"/>
      <c r="AH798" s="142"/>
      <c r="AI798" s="142"/>
      <c r="AJ798" s="142"/>
      <c r="AK798" s="142"/>
    </row>
    <row r="799" hidden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2"/>
      <c r="N799" s="2"/>
      <c r="R799" s="3"/>
      <c r="U799" s="4"/>
      <c r="V799" s="5"/>
      <c r="AC799" s="140"/>
      <c r="AD799" s="152"/>
      <c r="AE799" s="153"/>
      <c r="AF799" s="140"/>
      <c r="AG799" s="140"/>
      <c r="AH799" s="142"/>
      <c r="AI799" s="142"/>
      <c r="AJ799" s="142"/>
      <c r="AK799" s="142"/>
    </row>
    <row r="800" hidden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2"/>
      <c r="N800" s="2"/>
      <c r="R800" s="3"/>
      <c r="U800" s="4"/>
      <c r="V800" s="5"/>
      <c r="AC800" s="140"/>
      <c r="AD800" s="152"/>
      <c r="AE800" s="153"/>
      <c r="AF800" s="140"/>
      <c r="AG800" s="140"/>
      <c r="AH800" s="142"/>
      <c r="AI800" s="142"/>
      <c r="AJ800" s="142"/>
      <c r="AK800" s="142"/>
    </row>
    <row r="801" hidden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2"/>
      <c r="N801" s="2"/>
      <c r="R801" s="3"/>
      <c r="U801" s="4"/>
      <c r="V801" s="5"/>
      <c r="AC801" s="140"/>
      <c r="AD801" s="152"/>
      <c r="AE801" s="153"/>
      <c r="AF801" s="140"/>
      <c r="AG801" s="140"/>
      <c r="AH801" s="142"/>
      <c r="AI801" s="142"/>
      <c r="AJ801" s="142"/>
      <c r="AK801" s="142"/>
    </row>
    <row r="802" hidden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2"/>
      <c r="N802" s="2"/>
      <c r="R802" s="3"/>
      <c r="U802" s="4"/>
      <c r="V802" s="5"/>
      <c r="AC802" s="140"/>
      <c r="AD802" s="152"/>
      <c r="AE802" s="153"/>
      <c r="AF802" s="140"/>
      <c r="AG802" s="140"/>
      <c r="AH802" s="142"/>
      <c r="AI802" s="142"/>
      <c r="AJ802" s="142"/>
      <c r="AK802" s="142"/>
    </row>
    <row r="803" hidden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2"/>
      <c r="N803" s="2"/>
      <c r="R803" s="3"/>
      <c r="U803" s="4"/>
      <c r="V803" s="5"/>
      <c r="AC803" s="140"/>
      <c r="AD803" s="152"/>
      <c r="AE803" s="153"/>
      <c r="AF803" s="140"/>
      <c r="AG803" s="140"/>
      <c r="AH803" s="142"/>
      <c r="AI803" s="142"/>
      <c r="AJ803" s="142"/>
      <c r="AK803" s="142"/>
    </row>
    <row r="804" hidden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2"/>
      <c r="N804" s="2"/>
      <c r="R804" s="3"/>
      <c r="U804" s="4"/>
      <c r="V804" s="5"/>
      <c r="AC804" s="140"/>
      <c r="AD804" s="152"/>
      <c r="AE804" s="153"/>
      <c r="AF804" s="140"/>
      <c r="AG804" s="140"/>
      <c r="AH804" s="142"/>
      <c r="AI804" s="142"/>
      <c r="AJ804" s="142"/>
      <c r="AK804" s="142"/>
    </row>
    <row r="805" hidden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2"/>
      <c r="N805" s="2"/>
      <c r="R805" s="3"/>
      <c r="U805" s="4"/>
      <c r="V805" s="5"/>
      <c r="AC805" s="140"/>
      <c r="AD805" s="152"/>
      <c r="AE805" s="153"/>
      <c r="AF805" s="140"/>
      <c r="AG805" s="140"/>
      <c r="AH805" s="142"/>
      <c r="AI805" s="142"/>
      <c r="AJ805" s="142"/>
      <c r="AK805" s="142"/>
    </row>
    <row r="806" hidden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2"/>
      <c r="N806" s="2"/>
      <c r="R806" s="3"/>
      <c r="U806" s="4"/>
      <c r="V806" s="5"/>
      <c r="AC806" s="140"/>
      <c r="AD806" s="152"/>
      <c r="AE806" s="153"/>
      <c r="AF806" s="140"/>
      <c r="AG806" s="140"/>
      <c r="AH806" s="142"/>
      <c r="AI806" s="142"/>
      <c r="AJ806" s="142"/>
      <c r="AK806" s="142"/>
    </row>
    <row r="807" hidden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2"/>
      <c r="N807" s="2"/>
      <c r="R807" s="3"/>
      <c r="U807" s="4"/>
      <c r="V807" s="5"/>
      <c r="AC807" s="140"/>
      <c r="AD807" s="152"/>
      <c r="AE807" s="153"/>
      <c r="AF807" s="140"/>
      <c r="AG807" s="140"/>
      <c r="AH807" s="142"/>
      <c r="AI807" s="142"/>
      <c r="AJ807" s="142"/>
      <c r="AK807" s="142"/>
    </row>
    <row r="808" hidden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2"/>
      <c r="N808" s="2"/>
      <c r="R808" s="3"/>
      <c r="U808" s="4"/>
      <c r="V808" s="5"/>
      <c r="AC808" s="140"/>
      <c r="AD808" s="152"/>
      <c r="AE808" s="153"/>
      <c r="AF808" s="140"/>
      <c r="AG808" s="140"/>
      <c r="AH808" s="142"/>
      <c r="AI808" s="142"/>
      <c r="AJ808" s="142"/>
      <c r="AK808" s="142"/>
    </row>
    <row r="809" hidden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2"/>
      <c r="N809" s="2"/>
      <c r="R809" s="3"/>
      <c r="U809" s="4"/>
      <c r="V809" s="5"/>
      <c r="AC809" s="140"/>
      <c r="AD809" s="152"/>
      <c r="AE809" s="153"/>
      <c r="AF809" s="140"/>
      <c r="AG809" s="140"/>
      <c r="AH809" s="142"/>
      <c r="AI809" s="142"/>
      <c r="AJ809" s="142"/>
      <c r="AK809" s="142"/>
    </row>
    <row r="810" hidden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2"/>
      <c r="N810" s="2"/>
      <c r="R810" s="3"/>
      <c r="U810" s="4"/>
      <c r="V810" s="5"/>
      <c r="AC810" s="140"/>
      <c r="AD810" s="152"/>
      <c r="AE810" s="153"/>
      <c r="AF810" s="140"/>
      <c r="AG810" s="140"/>
      <c r="AH810" s="142"/>
      <c r="AI810" s="142"/>
      <c r="AJ810" s="142"/>
      <c r="AK810" s="142"/>
    </row>
    <row r="811" hidden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2"/>
      <c r="N811" s="2"/>
      <c r="R811" s="3"/>
      <c r="U811" s="4"/>
      <c r="V811" s="5"/>
      <c r="AC811" s="140"/>
      <c r="AD811" s="152"/>
      <c r="AE811" s="153"/>
      <c r="AF811" s="140"/>
      <c r="AG811" s="140"/>
      <c r="AH811" s="142"/>
      <c r="AI811" s="142"/>
      <c r="AJ811" s="142"/>
      <c r="AK811" s="142"/>
    </row>
    <row r="812" hidden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2"/>
      <c r="N812" s="2"/>
      <c r="R812" s="3"/>
      <c r="U812" s="4"/>
      <c r="V812" s="5"/>
      <c r="AC812" s="140"/>
      <c r="AD812" s="152"/>
      <c r="AE812" s="153"/>
      <c r="AF812" s="140"/>
      <c r="AG812" s="140"/>
      <c r="AH812" s="142"/>
      <c r="AI812" s="142"/>
      <c r="AJ812" s="142"/>
      <c r="AK812" s="142"/>
    </row>
    <row r="813" hidden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2"/>
      <c r="N813" s="2"/>
      <c r="R813" s="3"/>
      <c r="U813" s="4"/>
      <c r="V813" s="5"/>
      <c r="AC813" s="140"/>
      <c r="AD813" s="152"/>
      <c r="AE813" s="153"/>
      <c r="AF813" s="140"/>
      <c r="AG813" s="140"/>
      <c r="AH813" s="142"/>
      <c r="AI813" s="142"/>
      <c r="AJ813" s="142"/>
      <c r="AK813" s="142"/>
    </row>
    <row r="814" hidden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2"/>
      <c r="N814" s="2"/>
      <c r="R814" s="3"/>
      <c r="U814" s="4"/>
      <c r="V814" s="5"/>
      <c r="AC814" s="140"/>
      <c r="AD814" s="152"/>
      <c r="AE814" s="153"/>
      <c r="AF814" s="140"/>
      <c r="AG814" s="140"/>
      <c r="AH814" s="142"/>
      <c r="AI814" s="142"/>
      <c r="AJ814" s="142"/>
      <c r="AK814" s="142"/>
    </row>
    <row r="815" hidden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2"/>
      <c r="N815" s="2"/>
      <c r="R815" s="3"/>
      <c r="U815" s="4"/>
      <c r="V815" s="5"/>
      <c r="AC815" s="140"/>
      <c r="AD815" s="152"/>
      <c r="AE815" s="153"/>
      <c r="AF815" s="140"/>
      <c r="AG815" s="140"/>
      <c r="AH815" s="142"/>
      <c r="AI815" s="142"/>
      <c r="AJ815" s="142"/>
      <c r="AK815" s="142"/>
    </row>
    <row r="816" hidden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2"/>
      <c r="N816" s="2"/>
      <c r="R816" s="3"/>
      <c r="U816" s="4"/>
      <c r="V816" s="5"/>
      <c r="AC816" s="140"/>
      <c r="AD816" s="152"/>
      <c r="AE816" s="153"/>
      <c r="AF816" s="140"/>
      <c r="AG816" s="140"/>
      <c r="AH816" s="142"/>
      <c r="AI816" s="142"/>
      <c r="AJ816" s="142"/>
      <c r="AK816" s="142"/>
    </row>
    <row r="817" hidden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2"/>
      <c r="N817" s="2"/>
      <c r="R817" s="3"/>
      <c r="U817" s="4"/>
      <c r="V817" s="5"/>
      <c r="AC817" s="140"/>
      <c r="AD817" s="152"/>
      <c r="AE817" s="153"/>
      <c r="AF817" s="140"/>
      <c r="AG817" s="140"/>
      <c r="AH817" s="142"/>
      <c r="AI817" s="142"/>
      <c r="AJ817" s="142"/>
      <c r="AK817" s="142"/>
    </row>
    <row r="818" hidden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2"/>
      <c r="N818" s="2"/>
      <c r="R818" s="3"/>
      <c r="U818" s="4"/>
      <c r="V818" s="5"/>
      <c r="AC818" s="140"/>
      <c r="AD818" s="152"/>
      <c r="AE818" s="153"/>
      <c r="AF818" s="140"/>
      <c r="AG818" s="140"/>
      <c r="AH818" s="142"/>
      <c r="AI818" s="142"/>
      <c r="AJ818" s="142"/>
      <c r="AK818" s="142"/>
    </row>
    <row r="819" hidden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2"/>
      <c r="N819" s="2"/>
      <c r="R819" s="3"/>
      <c r="U819" s="4"/>
      <c r="V819" s="5"/>
      <c r="AC819" s="140"/>
      <c r="AD819" s="152"/>
      <c r="AE819" s="153"/>
      <c r="AF819" s="140"/>
      <c r="AG819" s="140"/>
      <c r="AH819" s="142"/>
      <c r="AI819" s="142"/>
      <c r="AJ819" s="142"/>
      <c r="AK819" s="142"/>
    </row>
    <row r="820" hidden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2"/>
      <c r="N820" s="2"/>
      <c r="R820" s="3"/>
      <c r="U820" s="4"/>
      <c r="V820" s="5"/>
      <c r="AC820" s="140"/>
      <c r="AD820" s="152"/>
      <c r="AE820" s="153"/>
      <c r="AF820" s="140"/>
      <c r="AG820" s="140"/>
      <c r="AH820" s="142"/>
      <c r="AI820" s="142"/>
      <c r="AJ820" s="142"/>
      <c r="AK820" s="142"/>
    </row>
    <row r="821" hidden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2"/>
      <c r="N821" s="2"/>
      <c r="R821" s="3"/>
      <c r="U821" s="4"/>
      <c r="V821" s="5"/>
      <c r="AC821" s="140"/>
      <c r="AD821" s="152"/>
      <c r="AE821" s="153"/>
      <c r="AF821" s="140"/>
      <c r="AG821" s="140"/>
      <c r="AH821" s="142"/>
      <c r="AI821" s="142"/>
      <c r="AJ821" s="142"/>
      <c r="AK821" s="142"/>
    </row>
    <row r="822" hidden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2"/>
      <c r="N822" s="2"/>
      <c r="R822" s="3"/>
      <c r="U822" s="4"/>
      <c r="V822" s="5"/>
      <c r="AC822" s="140"/>
      <c r="AD822" s="152"/>
      <c r="AE822" s="153"/>
      <c r="AF822" s="140"/>
      <c r="AG822" s="140"/>
      <c r="AH822" s="142"/>
      <c r="AI822" s="142"/>
      <c r="AJ822" s="142"/>
      <c r="AK822" s="142"/>
    </row>
    <row r="823" hidden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2"/>
      <c r="N823" s="2"/>
      <c r="R823" s="3"/>
      <c r="U823" s="4"/>
      <c r="V823" s="5"/>
      <c r="AC823" s="140"/>
      <c r="AD823" s="152"/>
      <c r="AE823" s="153"/>
      <c r="AF823" s="140"/>
      <c r="AG823" s="140"/>
      <c r="AH823" s="142"/>
      <c r="AI823" s="142"/>
      <c r="AJ823" s="142"/>
      <c r="AK823" s="142"/>
    </row>
    <row r="824" hidden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2"/>
      <c r="N824" s="2"/>
      <c r="R824" s="3"/>
      <c r="U824" s="4"/>
      <c r="V824" s="5"/>
      <c r="AC824" s="140"/>
      <c r="AD824" s="152"/>
      <c r="AE824" s="153"/>
      <c r="AF824" s="140"/>
      <c r="AG824" s="140"/>
      <c r="AH824" s="142"/>
      <c r="AI824" s="142"/>
      <c r="AJ824" s="142"/>
      <c r="AK824" s="142"/>
    </row>
    <row r="825" hidden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2"/>
      <c r="N825" s="2"/>
      <c r="R825" s="3"/>
      <c r="U825" s="4"/>
      <c r="V825" s="5"/>
      <c r="AC825" s="140"/>
      <c r="AD825" s="152"/>
      <c r="AE825" s="153"/>
      <c r="AF825" s="140"/>
      <c r="AG825" s="140"/>
      <c r="AH825" s="142"/>
      <c r="AI825" s="142"/>
      <c r="AJ825" s="142"/>
      <c r="AK825" s="142"/>
    </row>
    <row r="826" hidden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2"/>
      <c r="N826" s="2"/>
      <c r="R826" s="3"/>
      <c r="U826" s="4"/>
      <c r="V826" s="5"/>
      <c r="AC826" s="140"/>
      <c r="AD826" s="152"/>
      <c r="AE826" s="153"/>
      <c r="AF826" s="140"/>
      <c r="AG826" s="140"/>
      <c r="AH826" s="142"/>
      <c r="AI826" s="142"/>
      <c r="AJ826" s="142"/>
      <c r="AK826" s="142"/>
    </row>
    <row r="827" hidden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2"/>
      <c r="N827" s="2"/>
      <c r="R827" s="3"/>
      <c r="U827" s="4"/>
      <c r="V827" s="5"/>
      <c r="AC827" s="140"/>
      <c r="AD827" s="152"/>
      <c r="AE827" s="153"/>
      <c r="AF827" s="140"/>
      <c r="AG827" s="140"/>
      <c r="AH827" s="142"/>
      <c r="AI827" s="142"/>
      <c r="AJ827" s="142"/>
      <c r="AK827" s="142"/>
    </row>
    <row r="828" hidden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2"/>
      <c r="N828" s="2"/>
      <c r="R828" s="3"/>
      <c r="U828" s="4"/>
      <c r="V828" s="5"/>
      <c r="AC828" s="140"/>
      <c r="AD828" s="152"/>
      <c r="AE828" s="153"/>
      <c r="AF828" s="140"/>
      <c r="AG828" s="140"/>
      <c r="AH828" s="142"/>
      <c r="AI828" s="142"/>
      <c r="AJ828" s="142"/>
      <c r="AK828" s="142"/>
    </row>
    <row r="829" hidden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2"/>
      <c r="N829" s="2"/>
      <c r="R829" s="3"/>
      <c r="U829" s="4"/>
      <c r="V829" s="5"/>
      <c r="AC829" s="140"/>
      <c r="AD829" s="152"/>
      <c r="AE829" s="153"/>
      <c r="AF829" s="140"/>
      <c r="AG829" s="140"/>
      <c r="AH829" s="142"/>
      <c r="AI829" s="142"/>
      <c r="AJ829" s="142"/>
      <c r="AK829" s="142"/>
    </row>
    <row r="830" hidden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2"/>
      <c r="N830" s="2"/>
      <c r="R830" s="3"/>
      <c r="U830" s="4"/>
      <c r="V830" s="5"/>
      <c r="AC830" s="140"/>
      <c r="AD830" s="152"/>
      <c r="AE830" s="153"/>
      <c r="AF830" s="140"/>
      <c r="AG830" s="140"/>
      <c r="AH830" s="142"/>
      <c r="AI830" s="142"/>
      <c r="AJ830" s="142"/>
      <c r="AK830" s="142"/>
    </row>
    <row r="831" hidden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2"/>
      <c r="N831" s="2"/>
      <c r="R831" s="3"/>
      <c r="U831" s="4"/>
      <c r="V831" s="5"/>
      <c r="AC831" s="140"/>
      <c r="AD831" s="152"/>
      <c r="AE831" s="153"/>
      <c r="AF831" s="140"/>
      <c r="AG831" s="140"/>
      <c r="AH831" s="142"/>
      <c r="AI831" s="142"/>
      <c r="AJ831" s="142"/>
      <c r="AK831" s="142"/>
    </row>
    <row r="832" hidden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2"/>
      <c r="N832" s="2"/>
      <c r="R832" s="3"/>
      <c r="U832" s="4"/>
      <c r="V832" s="5"/>
      <c r="AC832" s="140"/>
      <c r="AD832" s="152"/>
      <c r="AE832" s="153"/>
      <c r="AF832" s="140"/>
      <c r="AG832" s="140"/>
      <c r="AH832" s="142"/>
      <c r="AI832" s="142"/>
      <c r="AJ832" s="142"/>
      <c r="AK832" s="142"/>
    </row>
    <row r="833" hidden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2"/>
      <c r="N833" s="2"/>
      <c r="R833" s="3"/>
      <c r="U833" s="4"/>
      <c r="V833" s="5"/>
      <c r="AC833" s="140"/>
      <c r="AD833" s="152"/>
      <c r="AE833" s="153"/>
      <c r="AF833" s="140"/>
      <c r="AG833" s="140"/>
      <c r="AH833" s="142"/>
      <c r="AI833" s="142"/>
      <c r="AJ833" s="142"/>
      <c r="AK833" s="142"/>
    </row>
    <row r="834" hidden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2"/>
      <c r="N834" s="2"/>
      <c r="R834" s="3"/>
      <c r="U834" s="4"/>
      <c r="V834" s="5"/>
      <c r="AC834" s="140"/>
      <c r="AD834" s="152"/>
      <c r="AE834" s="153"/>
      <c r="AF834" s="140"/>
      <c r="AG834" s="140"/>
      <c r="AH834" s="142"/>
      <c r="AI834" s="142"/>
      <c r="AJ834" s="142"/>
      <c r="AK834" s="142"/>
    </row>
    <row r="835" hidden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2"/>
      <c r="N835" s="2"/>
      <c r="R835" s="3"/>
      <c r="U835" s="4"/>
      <c r="V835" s="5"/>
      <c r="AC835" s="140"/>
      <c r="AD835" s="152"/>
      <c r="AE835" s="153"/>
      <c r="AF835" s="140"/>
      <c r="AG835" s="140"/>
      <c r="AH835" s="142"/>
      <c r="AI835" s="142"/>
      <c r="AJ835" s="142"/>
      <c r="AK835" s="142"/>
    </row>
    <row r="836" hidden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2"/>
      <c r="N836" s="2"/>
      <c r="R836" s="3"/>
      <c r="U836" s="4"/>
      <c r="V836" s="5"/>
      <c r="AC836" s="140"/>
      <c r="AD836" s="152"/>
      <c r="AE836" s="153"/>
      <c r="AF836" s="140"/>
      <c r="AG836" s="140"/>
      <c r="AH836" s="142"/>
      <c r="AI836" s="142"/>
      <c r="AJ836" s="142"/>
      <c r="AK836" s="142"/>
    </row>
    <row r="837" hidden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2"/>
      <c r="N837" s="2"/>
      <c r="R837" s="3"/>
      <c r="U837" s="4"/>
      <c r="V837" s="5"/>
      <c r="AC837" s="140"/>
      <c r="AD837" s="152"/>
      <c r="AE837" s="153"/>
      <c r="AF837" s="140"/>
      <c r="AG837" s="140"/>
      <c r="AH837" s="142"/>
      <c r="AI837" s="142"/>
      <c r="AJ837" s="142"/>
      <c r="AK837" s="142"/>
    </row>
    <row r="838" hidden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2"/>
      <c r="N838" s="2"/>
      <c r="R838" s="3"/>
      <c r="U838" s="4"/>
      <c r="V838" s="5"/>
      <c r="AC838" s="140"/>
      <c r="AD838" s="152"/>
      <c r="AE838" s="153"/>
      <c r="AF838" s="140"/>
      <c r="AG838" s="140"/>
      <c r="AH838" s="142"/>
      <c r="AI838" s="142"/>
      <c r="AJ838" s="142"/>
      <c r="AK838" s="142"/>
    </row>
    <row r="839" hidden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2"/>
      <c r="N839" s="2"/>
      <c r="R839" s="3"/>
      <c r="U839" s="4"/>
      <c r="V839" s="5"/>
      <c r="AC839" s="140"/>
      <c r="AD839" s="152"/>
      <c r="AE839" s="153"/>
      <c r="AF839" s="140"/>
      <c r="AG839" s="140"/>
      <c r="AH839" s="142"/>
      <c r="AI839" s="142"/>
      <c r="AJ839" s="142"/>
      <c r="AK839" s="142"/>
    </row>
    <row r="840" hidden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2"/>
      <c r="N840" s="2"/>
      <c r="R840" s="3"/>
      <c r="U840" s="4"/>
      <c r="V840" s="5"/>
      <c r="AC840" s="140"/>
      <c r="AD840" s="152"/>
      <c r="AE840" s="153"/>
      <c r="AF840" s="140"/>
      <c r="AG840" s="140"/>
      <c r="AH840" s="142"/>
      <c r="AI840" s="142"/>
      <c r="AJ840" s="142"/>
      <c r="AK840" s="142"/>
    </row>
    <row r="841" hidden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2"/>
      <c r="N841" s="2"/>
      <c r="R841" s="3"/>
      <c r="U841" s="4"/>
      <c r="V841" s="5"/>
      <c r="AC841" s="140"/>
      <c r="AD841" s="152"/>
      <c r="AE841" s="153"/>
      <c r="AF841" s="140"/>
      <c r="AG841" s="140"/>
      <c r="AH841" s="142"/>
      <c r="AI841" s="142"/>
      <c r="AJ841" s="142"/>
      <c r="AK841" s="142"/>
    </row>
    <row r="842" hidden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2"/>
      <c r="N842" s="2"/>
      <c r="R842" s="3"/>
      <c r="U842" s="4"/>
      <c r="V842" s="5"/>
      <c r="AC842" s="140"/>
      <c r="AD842" s="152"/>
      <c r="AE842" s="153"/>
      <c r="AF842" s="140"/>
      <c r="AG842" s="140"/>
      <c r="AH842" s="142"/>
      <c r="AI842" s="142"/>
      <c r="AJ842" s="142"/>
      <c r="AK842" s="142"/>
    </row>
    <row r="843" hidden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2"/>
      <c r="N843" s="2"/>
      <c r="R843" s="3"/>
      <c r="U843" s="4"/>
      <c r="V843" s="5"/>
      <c r="AC843" s="140"/>
      <c r="AD843" s="152"/>
      <c r="AE843" s="153"/>
      <c r="AF843" s="140"/>
      <c r="AG843" s="140"/>
      <c r="AH843" s="142"/>
      <c r="AI843" s="142"/>
      <c r="AJ843" s="142"/>
      <c r="AK843" s="142"/>
    </row>
    <row r="844" hidden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2"/>
      <c r="N844" s="2"/>
      <c r="R844" s="3"/>
      <c r="U844" s="4"/>
      <c r="V844" s="5"/>
      <c r="AC844" s="140"/>
      <c r="AD844" s="152"/>
      <c r="AE844" s="153"/>
      <c r="AF844" s="140"/>
      <c r="AG844" s="140"/>
      <c r="AH844" s="142"/>
      <c r="AI844" s="142"/>
      <c r="AJ844" s="142"/>
      <c r="AK844" s="142"/>
    </row>
    <row r="845" hidden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2"/>
      <c r="N845" s="2"/>
      <c r="R845" s="3"/>
      <c r="U845" s="4"/>
      <c r="V845" s="5"/>
      <c r="AC845" s="140"/>
      <c r="AD845" s="152"/>
      <c r="AE845" s="153"/>
      <c r="AF845" s="140"/>
      <c r="AG845" s="140"/>
      <c r="AH845" s="142"/>
      <c r="AI845" s="142"/>
      <c r="AJ845" s="142"/>
      <c r="AK845" s="142"/>
    </row>
    <row r="846" hidden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2"/>
      <c r="N846" s="2"/>
      <c r="R846" s="3"/>
      <c r="U846" s="4"/>
      <c r="V846" s="5"/>
      <c r="AC846" s="140"/>
      <c r="AD846" s="152"/>
      <c r="AE846" s="153"/>
      <c r="AF846" s="140"/>
      <c r="AG846" s="140"/>
      <c r="AH846" s="142"/>
      <c r="AI846" s="142"/>
      <c r="AJ846" s="142"/>
      <c r="AK846" s="142"/>
    </row>
    <row r="847" hidden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2"/>
      <c r="N847" s="2"/>
      <c r="R847" s="3"/>
      <c r="U847" s="4"/>
      <c r="V847" s="5"/>
      <c r="AC847" s="140"/>
      <c r="AD847" s="152"/>
      <c r="AE847" s="153"/>
      <c r="AF847" s="140"/>
      <c r="AG847" s="140"/>
      <c r="AH847" s="142"/>
      <c r="AI847" s="142"/>
      <c r="AJ847" s="142"/>
      <c r="AK847" s="142"/>
    </row>
    <row r="848" hidden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2"/>
      <c r="N848" s="2"/>
      <c r="R848" s="3"/>
      <c r="U848" s="4"/>
      <c r="V848" s="5"/>
      <c r="AC848" s="140"/>
      <c r="AD848" s="152"/>
      <c r="AE848" s="153"/>
      <c r="AF848" s="140"/>
      <c r="AG848" s="140"/>
      <c r="AH848" s="142"/>
      <c r="AI848" s="142"/>
      <c r="AJ848" s="142"/>
      <c r="AK848" s="142"/>
    </row>
    <row r="849" hidden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2"/>
      <c r="N849" s="2"/>
      <c r="R849" s="3"/>
      <c r="U849" s="4"/>
      <c r="V849" s="5"/>
      <c r="AC849" s="140"/>
      <c r="AD849" s="152"/>
      <c r="AE849" s="153"/>
      <c r="AF849" s="140"/>
      <c r="AG849" s="140"/>
      <c r="AH849" s="142"/>
      <c r="AI849" s="142"/>
      <c r="AJ849" s="142"/>
      <c r="AK849" s="142"/>
    </row>
    <row r="850" hidden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2"/>
      <c r="N850" s="2"/>
      <c r="R850" s="3"/>
      <c r="U850" s="4"/>
      <c r="V850" s="5"/>
      <c r="AC850" s="140"/>
      <c r="AD850" s="152"/>
      <c r="AE850" s="153"/>
      <c r="AF850" s="140"/>
      <c r="AG850" s="140"/>
      <c r="AH850" s="142"/>
      <c r="AI850" s="142"/>
      <c r="AJ850" s="142"/>
      <c r="AK850" s="142"/>
    </row>
    <row r="851" hidden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2"/>
      <c r="N851" s="2"/>
      <c r="R851" s="3"/>
      <c r="U851" s="4"/>
      <c r="V851" s="5"/>
      <c r="AC851" s="140"/>
      <c r="AD851" s="152"/>
      <c r="AE851" s="153"/>
      <c r="AF851" s="140"/>
      <c r="AG851" s="140"/>
      <c r="AH851" s="142"/>
      <c r="AI851" s="142"/>
      <c r="AJ851" s="142"/>
      <c r="AK851" s="142"/>
    </row>
    <row r="852" hidden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2"/>
      <c r="N852" s="2"/>
      <c r="R852" s="3"/>
      <c r="U852" s="4"/>
      <c r="V852" s="5"/>
      <c r="AC852" s="140"/>
      <c r="AD852" s="152"/>
      <c r="AE852" s="153"/>
      <c r="AF852" s="140"/>
      <c r="AG852" s="140"/>
      <c r="AH852" s="142"/>
      <c r="AI852" s="142"/>
      <c r="AJ852" s="142"/>
      <c r="AK852" s="142"/>
    </row>
    <row r="853" hidden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2"/>
      <c r="N853" s="2"/>
      <c r="R853" s="3"/>
      <c r="U853" s="4"/>
      <c r="V853" s="5"/>
      <c r="AC853" s="140"/>
      <c r="AD853" s="152"/>
      <c r="AE853" s="153"/>
      <c r="AF853" s="140"/>
      <c r="AG853" s="140"/>
      <c r="AH853" s="142"/>
      <c r="AI853" s="142"/>
      <c r="AJ853" s="142"/>
      <c r="AK853" s="142"/>
    </row>
    <row r="854" hidden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2"/>
      <c r="N854" s="2"/>
      <c r="R854" s="3"/>
      <c r="U854" s="4"/>
      <c r="V854" s="5"/>
      <c r="AC854" s="140"/>
      <c r="AD854" s="152"/>
      <c r="AE854" s="153"/>
      <c r="AF854" s="140"/>
      <c r="AG854" s="140"/>
      <c r="AH854" s="142"/>
      <c r="AI854" s="142"/>
      <c r="AJ854" s="142"/>
      <c r="AK854" s="142"/>
    </row>
    <row r="855" hidden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2"/>
      <c r="N855" s="2"/>
      <c r="R855" s="3"/>
      <c r="U855" s="4"/>
      <c r="V855" s="5"/>
      <c r="AC855" s="140"/>
      <c r="AD855" s="152"/>
      <c r="AE855" s="153"/>
      <c r="AF855" s="140"/>
      <c r="AG855" s="140"/>
      <c r="AH855" s="142"/>
      <c r="AI855" s="142"/>
      <c r="AJ855" s="142"/>
      <c r="AK855" s="142"/>
    </row>
    <row r="856" hidden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2"/>
      <c r="N856" s="2"/>
      <c r="R856" s="3"/>
      <c r="U856" s="4"/>
      <c r="V856" s="5"/>
      <c r="AC856" s="140"/>
      <c r="AD856" s="152"/>
      <c r="AE856" s="153"/>
      <c r="AF856" s="140"/>
      <c r="AG856" s="140"/>
      <c r="AH856" s="142"/>
      <c r="AI856" s="142"/>
      <c r="AJ856" s="142"/>
      <c r="AK856" s="142"/>
    </row>
    <row r="857" hidden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2"/>
      <c r="N857" s="2"/>
      <c r="R857" s="3"/>
      <c r="U857" s="4"/>
      <c r="V857" s="5"/>
      <c r="AC857" s="140"/>
      <c r="AD857" s="152"/>
      <c r="AE857" s="153"/>
      <c r="AF857" s="140"/>
      <c r="AG857" s="140"/>
      <c r="AH857" s="142"/>
      <c r="AI857" s="142"/>
      <c r="AJ857" s="142"/>
      <c r="AK857" s="142"/>
    </row>
    <row r="858" hidden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2"/>
      <c r="N858" s="2"/>
      <c r="R858" s="3"/>
      <c r="U858" s="4"/>
      <c r="V858" s="5"/>
      <c r="AC858" s="140"/>
      <c r="AD858" s="152"/>
      <c r="AE858" s="153"/>
      <c r="AF858" s="140"/>
      <c r="AG858" s="140"/>
      <c r="AH858" s="142"/>
      <c r="AI858" s="142"/>
      <c r="AJ858" s="142"/>
      <c r="AK858" s="142"/>
    </row>
    <row r="859" hidden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2"/>
      <c r="N859" s="2"/>
      <c r="R859" s="3"/>
      <c r="U859" s="4"/>
      <c r="V859" s="5"/>
      <c r="AC859" s="140"/>
      <c r="AD859" s="152"/>
      <c r="AE859" s="153"/>
      <c r="AF859" s="140"/>
      <c r="AG859" s="140"/>
      <c r="AH859" s="142"/>
      <c r="AI859" s="142"/>
      <c r="AJ859" s="142"/>
      <c r="AK859" s="142"/>
    </row>
    <row r="860" hidden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2"/>
      <c r="N860" s="2"/>
      <c r="R860" s="3"/>
      <c r="U860" s="4"/>
      <c r="V860" s="5"/>
      <c r="AC860" s="140"/>
      <c r="AD860" s="152"/>
      <c r="AE860" s="153"/>
      <c r="AF860" s="140"/>
      <c r="AG860" s="140"/>
      <c r="AH860" s="142"/>
      <c r="AI860" s="142"/>
      <c r="AJ860" s="142"/>
      <c r="AK860" s="142"/>
    </row>
    <row r="861" hidden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2"/>
      <c r="N861" s="2"/>
      <c r="R861" s="3"/>
      <c r="U861" s="4"/>
      <c r="V861" s="5"/>
      <c r="AC861" s="140"/>
      <c r="AD861" s="152"/>
      <c r="AE861" s="153"/>
      <c r="AF861" s="140"/>
      <c r="AG861" s="140"/>
      <c r="AH861" s="142"/>
      <c r="AI861" s="142"/>
      <c r="AJ861" s="142"/>
      <c r="AK861" s="142"/>
    </row>
    <row r="862" hidden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2"/>
      <c r="N862" s="2"/>
      <c r="R862" s="3"/>
      <c r="U862" s="4"/>
      <c r="V862" s="5"/>
      <c r="AC862" s="140"/>
      <c r="AD862" s="152"/>
      <c r="AE862" s="153"/>
      <c r="AF862" s="140"/>
      <c r="AG862" s="140"/>
      <c r="AH862" s="142"/>
      <c r="AI862" s="142"/>
      <c r="AJ862" s="142"/>
      <c r="AK862" s="142"/>
    </row>
    <row r="863" hidden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2"/>
      <c r="N863" s="2"/>
      <c r="R863" s="3"/>
      <c r="U863" s="4"/>
      <c r="V863" s="5"/>
      <c r="AC863" s="140"/>
      <c r="AD863" s="152"/>
      <c r="AE863" s="153"/>
      <c r="AF863" s="140"/>
      <c r="AG863" s="140"/>
      <c r="AH863" s="142"/>
      <c r="AI863" s="142"/>
      <c r="AJ863" s="142"/>
      <c r="AK863" s="142"/>
    </row>
    <row r="864" hidden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2"/>
      <c r="N864" s="2"/>
      <c r="R864" s="3"/>
      <c r="U864" s="4"/>
      <c r="V864" s="5"/>
      <c r="AC864" s="140"/>
      <c r="AD864" s="152"/>
      <c r="AE864" s="153"/>
      <c r="AF864" s="140"/>
      <c r="AG864" s="140"/>
      <c r="AH864" s="142"/>
      <c r="AI864" s="142"/>
      <c r="AJ864" s="142"/>
      <c r="AK864" s="142"/>
    </row>
    <row r="865" hidden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2"/>
      <c r="N865" s="2"/>
      <c r="R865" s="3"/>
      <c r="U865" s="4"/>
      <c r="V865" s="5"/>
      <c r="AC865" s="140"/>
      <c r="AD865" s="152"/>
      <c r="AE865" s="153"/>
      <c r="AF865" s="140"/>
      <c r="AG865" s="140"/>
      <c r="AH865" s="142"/>
      <c r="AI865" s="142"/>
      <c r="AJ865" s="142"/>
      <c r="AK865" s="142"/>
    </row>
    <row r="866" hidden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2"/>
      <c r="N866" s="2"/>
      <c r="R866" s="3"/>
      <c r="U866" s="4"/>
      <c r="V866" s="5"/>
      <c r="AC866" s="140"/>
      <c r="AD866" s="152"/>
      <c r="AE866" s="153"/>
      <c r="AF866" s="140"/>
      <c r="AG866" s="140"/>
      <c r="AH866" s="142"/>
      <c r="AI866" s="142"/>
      <c r="AJ866" s="142"/>
      <c r="AK866" s="142"/>
    </row>
    <row r="867" hidden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2"/>
      <c r="N867" s="2"/>
      <c r="R867" s="3"/>
      <c r="U867" s="4"/>
      <c r="V867" s="5"/>
      <c r="AC867" s="140"/>
      <c r="AD867" s="152"/>
      <c r="AE867" s="153"/>
      <c r="AF867" s="140"/>
      <c r="AG867" s="140"/>
      <c r="AH867" s="142"/>
      <c r="AI867" s="142"/>
      <c r="AJ867" s="142"/>
      <c r="AK867" s="142"/>
    </row>
    <row r="868" hidden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2"/>
      <c r="N868" s="2"/>
      <c r="R868" s="3"/>
      <c r="U868" s="4"/>
      <c r="V868" s="5"/>
      <c r="AC868" s="140"/>
      <c r="AD868" s="152"/>
      <c r="AE868" s="153"/>
      <c r="AF868" s="140"/>
      <c r="AG868" s="140"/>
      <c r="AH868" s="142"/>
      <c r="AI868" s="142"/>
      <c r="AJ868" s="142"/>
      <c r="AK868" s="142"/>
    </row>
    <row r="869" hidden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2"/>
      <c r="N869" s="2"/>
      <c r="R869" s="3"/>
      <c r="U869" s="4"/>
      <c r="V869" s="5"/>
      <c r="AC869" s="140"/>
      <c r="AD869" s="152"/>
      <c r="AE869" s="153"/>
      <c r="AF869" s="140"/>
      <c r="AG869" s="140"/>
      <c r="AH869" s="142"/>
      <c r="AI869" s="142"/>
      <c r="AJ869" s="142"/>
      <c r="AK869" s="142"/>
    </row>
    <row r="870" hidden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2"/>
      <c r="N870" s="2"/>
      <c r="R870" s="3"/>
      <c r="U870" s="4"/>
      <c r="V870" s="5"/>
      <c r="AC870" s="140"/>
      <c r="AD870" s="152"/>
      <c r="AE870" s="153"/>
      <c r="AF870" s="140"/>
      <c r="AG870" s="140"/>
      <c r="AH870" s="142"/>
      <c r="AI870" s="142"/>
      <c r="AJ870" s="142"/>
      <c r="AK870" s="142"/>
    </row>
    <row r="871" hidden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2"/>
      <c r="N871" s="2"/>
      <c r="R871" s="3"/>
      <c r="U871" s="4"/>
      <c r="V871" s="5"/>
      <c r="AC871" s="140"/>
      <c r="AD871" s="152"/>
      <c r="AE871" s="153"/>
      <c r="AF871" s="140"/>
      <c r="AG871" s="140"/>
      <c r="AH871" s="142"/>
      <c r="AI871" s="142"/>
      <c r="AJ871" s="142"/>
      <c r="AK871" s="142"/>
    </row>
    <row r="872" hidden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2"/>
      <c r="N872" s="2"/>
      <c r="R872" s="3"/>
      <c r="U872" s="4"/>
      <c r="V872" s="5"/>
      <c r="AC872" s="140"/>
      <c r="AD872" s="152"/>
      <c r="AE872" s="153"/>
      <c r="AF872" s="140"/>
      <c r="AG872" s="140"/>
      <c r="AH872" s="142"/>
      <c r="AI872" s="142"/>
      <c r="AJ872" s="142"/>
      <c r="AK872" s="142"/>
    </row>
    <row r="873" hidden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2"/>
      <c r="N873" s="2"/>
      <c r="R873" s="3"/>
      <c r="U873" s="4"/>
      <c r="V873" s="5"/>
      <c r="AC873" s="140"/>
      <c r="AD873" s="152"/>
      <c r="AE873" s="153"/>
      <c r="AF873" s="140"/>
      <c r="AG873" s="140"/>
      <c r="AH873" s="142"/>
      <c r="AI873" s="142"/>
      <c r="AJ873" s="142"/>
      <c r="AK873" s="142"/>
    </row>
    <row r="874" hidden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2"/>
      <c r="N874" s="2"/>
      <c r="R874" s="3"/>
      <c r="U874" s="4"/>
      <c r="V874" s="5"/>
      <c r="AC874" s="140"/>
      <c r="AD874" s="152"/>
      <c r="AE874" s="153"/>
      <c r="AF874" s="140"/>
      <c r="AG874" s="140"/>
      <c r="AH874" s="142"/>
      <c r="AI874" s="142"/>
      <c r="AJ874" s="142"/>
      <c r="AK874" s="142"/>
    </row>
    <row r="875" hidden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2"/>
      <c r="N875" s="2"/>
      <c r="R875" s="3"/>
      <c r="U875" s="4"/>
      <c r="V875" s="5"/>
      <c r="AC875" s="140"/>
      <c r="AD875" s="152"/>
      <c r="AE875" s="153"/>
      <c r="AF875" s="140"/>
      <c r="AG875" s="140"/>
      <c r="AH875" s="142"/>
      <c r="AI875" s="142"/>
      <c r="AJ875" s="142"/>
      <c r="AK875" s="142"/>
    </row>
    <row r="876" hidden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2"/>
      <c r="N876" s="2"/>
      <c r="R876" s="3"/>
      <c r="U876" s="4"/>
      <c r="V876" s="5"/>
      <c r="AC876" s="140"/>
      <c r="AD876" s="152"/>
      <c r="AE876" s="153"/>
      <c r="AF876" s="140"/>
      <c r="AG876" s="140"/>
      <c r="AH876" s="142"/>
      <c r="AI876" s="142"/>
      <c r="AJ876" s="142"/>
      <c r="AK876" s="142"/>
    </row>
    <row r="877" hidden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2"/>
      <c r="N877" s="2"/>
      <c r="R877" s="3"/>
      <c r="U877" s="4"/>
      <c r="V877" s="5"/>
      <c r="AC877" s="140"/>
      <c r="AD877" s="152"/>
      <c r="AE877" s="153"/>
      <c r="AF877" s="140"/>
      <c r="AG877" s="140"/>
      <c r="AH877" s="142"/>
      <c r="AI877" s="142"/>
      <c r="AJ877" s="142"/>
      <c r="AK877" s="142"/>
    </row>
    <row r="878" hidden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2"/>
      <c r="N878" s="2"/>
      <c r="R878" s="3"/>
      <c r="U878" s="4"/>
      <c r="V878" s="5"/>
      <c r="AC878" s="140"/>
      <c r="AD878" s="152"/>
      <c r="AE878" s="153"/>
      <c r="AF878" s="140"/>
      <c r="AG878" s="140"/>
      <c r="AH878" s="142"/>
      <c r="AI878" s="142"/>
      <c r="AJ878" s="142"/>
      <c r="AK878" s="142"/>
    </row>
    <row r="879" hidden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2"/>
      <c r="N879" s="2"/>
      <c r="R879" s="3"/>
      <c r="U879" s="4"/>
      <c r="V879" s="5"/>
      <c r="AC879" s="140"/>
      <c r="AD879" s="152"/>
      <c r="AE879" s="153"/>
      <c r="AF879" s="140"/>
      <c r="AG879" s="140"/>
      <c r="AH879" s="142"/>
      <c r="AI879" s="142"/>
      <c r="AJ879" s="142"/>
      <c r="AK879" s="142"/>
    </row>
    <row r="880" hidden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2"/>
      <c r="N880" s="2"/>
      <c r="R880" s="3"/>
      <c r="U880" s="4"/>
      <c r="V880" s="5"/>
      <c r="AC880" s="140"/>
      <c r="AD880" s="152"/>
      <c r="AE880" s="153"/>
      <c r="AF880" s="140"/>
      <c r="AG880" s="140"/>
      <c r="AH880" s="142"/>
      <c r="AI880" s="142"/>
      <c r="AJ880" s="142"/>
      <c r="AK880" s="142"/>
    </row>
    <row r="881" hidden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2"/>
      <c r="N881" s="2"/>
      <c r="R881" s="3"/>
      <c r="U881" s="4"/>
      <c r="V881" s="5"/>
      <c r="AC881" s="140"/>
      <c r="AD881" s="152"/>
      <c r="AE881" s="153"/>
      <c r="AF881" s="140"/>
      <c r="AG881" s="140"/>
      <c r="AH881" s="142"/>
      <c r="AI881" s="142"/>
      <c r="AJ881" s="142"/>
      <c r="AK881" s="142"/>
    </row>
    <row r="882" hidden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2"/>
      <c r="N882" s="2"/>
      <c r="R882" s="3"/>
      <c r="U882" s="4"/>
      <c r="V882" s="5"/>
      <c r="AC882" s="140"/>
      <c r="AD882" s="152"/>
      <c r="AE882" s="153"/>
      <c r="AF882" s="140"/>
      <c r="AG882" s="140"/>
      <c r="AH882" s="142"/>
      <c r="AI882" s="142"/>
      <c r="AJ882" s="142"/>
      <c r="AK882" s="142"/>
    </row>
    <row r="883" hidden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2"/>
      <c r="N883" s="2"/>
      <c r="R883" s="3"/>
      <c r="U883" s="4"/>
      <c r="V883" s="5"/>
      <c r="AC883" s="140"/>
      <c r="AD883" s="152"/>
      <c r="AE883" s="153"/>
      <c r="AF883" s="140"/>
      <c r="AG883" s="140"/>
      <c r="AH883" s="142"/>
      <c r="AI883" s="142"/>
      <c r="AJ883" s="142"/>
      <c r="AK883" s="142"/>
    </row>
    <row r="884" hidden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2"/>
      <c r="N884" s="2"/>
      <c r="R884" s="3"/>
      <c r="U884" s="4"/>
      <c r="V884" s="5"/>
      <c r="AC884" s="140"/>
      <c r="AD884" s="152"/>
      <c r="AE884" s="153"/>
      <c r="AF884" s="140"/>
      <c r="AG884" s="140"/>
      <c r="AH884" s="142"/>
      <c r="AI884" s="142"/>
      <c r="AJ884" s="142"/>
      <c r="AK884" s="142"/>
    </row>
    <row r="885" hidden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2"/>
      <c r="N885" s="2"/>
      <c r="R885" s="3"/>
      <c r="U885" s="4"/>
      <c r="V885" s="5"/>
      <c r="AC885" s="140"/>
      <c r="AD885" s="152"/>
      <c r="AE885" s="153"/>
      <c r="AF885" s="140"/>
      <c r="AG885" s="140"/>
      <c r="AH885" s="142"/>
      <c r="AI885" s="142"/>
      <c r="AJ885" s="142"/>
      <c r="AK885" s="142"/>
    </row>
    <row r="886" hidden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2"/>
      <c r="N886" s="2"/>
      <c r="R886" s="3"/>
      <c r="U886" s="4"/>
      <c r="V886" s="5"/>
      <c r="AC886" s="140"/>
      <c r="AD886" s="152"/>
      <c r="AE886" s="153"/>
      <c r="AF886" s="140"/>
      <c r="AG886" s="140"/>
      <c r="AH886" s="142"/>
      <c r="AI886" s="142"/>
      <c r="AJ886" s="142"/>
      <c r="AK886" s="142"/>
    </row>
    <row r="887" hidden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2"/>
      <c r="N887" s="2"/>
      <c r="R887" s="3"/>
      <c r="U887" s="4"/>
      <c r="V887" s="5"/>
      <c r="AC887" s="140"/>
      <c r="AD887" s="152"/>
      <c r="AE887" s="153"/>
      <c r="AF887" s="140"/>
      <c r="AG887" s="140"/>
      <c r="AH887" s="142"/>
      <c r="AI887" s="142"/>
      <c r="AJ887" s="142"/>
      <c r="AK887" s="142"/>
    </row>
    <row r="888" hidden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2"/>
      <c r="N888" s="2"/>
      <c r="R888" s="3"/>
      <c r="U888" s="4"/>
      <c r="V888" s="5"/>
      <c r="AC888" s="140"/>
      <c r="AD888" s="152"/>
      <c r="AE888" s="153"/>
      <c r="AF888" s="140"/>
      <c r="AG888" s="140"/>
      <c r="AH888" s="142"/>
      <c r="AI888" s="142"/>
      <c r="AJ888" s="142"/>
      <c r="AK888" s="142"/>
    </row>
    <row r="889" hidden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2"/>
      <c r="N889" s="2"/>
      <c r="R889" s="3"/>
      <c r="U889" s="4"/>
      <c r="V889" s="5"/>
      <c r="AC889" s="140"/>
      <c r="AD889" s="152"/>
      <c r="AE889" s="153"/>
      <c r="AF889" s="140"/>
      <c r="AG889" s="140"/>
      <c r="AH889" s="142"/>
      <c r="AI889" s="142"/>
      <c r="AJ889" s="142"/>
      <c r="AK889" s="142"/>
    </row>
    <row r="890" hidden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2"/>
      <c r="N890" s="2"/>
      <c r="R890" s="3"/>
      <c r="U890" s="4"/>
      <c r="V890" s="5"/>
      <c r="AC890" s="140"/>
      <c r="AD890" s="152"/>
      <c r="AE890" s="153"/>
      <c r="AF890" s="140"/>
      <c r="AG890" s="140"/>
      <c r="AH890" s="142"/>
      <c r="AI890" s="142"/>
      <c r="AJ890" s="142"/>
      <c r="AK890" s="142"/>
    </row>
    <row r="891" hidden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2"/>
      <c r="N891" s="2"/>
      <c r="R891" s="3"/>
      <c r="U891" s="4"/>
      <c r="V891" s="5"/>
      <c r="AC891" s="140"/>
      <c r="AD891" s="152"/>
      <c r="AE891" s="153"/>
      <c r="AF891" s="140"/>
      <c r="AG891" s="140"/>
      <c r="AH891" s="142"/>
      <c r="AI891" s="142"/>
      <c r="AJ891" s="142"/>
      <c r="AK891" s="142"/>
    </row>
    <row r="892" hidden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2"/>
      <c r="N892" s="2"/>
      <c r="R892" s="3"/>
      <c r="U892" s="4"/>
      <c r="V892" s="5"/>
      <c r="AC892" s="140"/>
      <c r="AD892" s="152"/>
      <c r="AE892" s="153"/>
      <c r="AF892" s="140"/>
      <c r="AG892" s="140"/>
      <c r="AH892" s="142"/>
      <c r="AI892" s="142"/>
      <c r="AJ892" s="142"/>
      <c r="AK892" s="142"/>
    </row>
    <row r="893" hidden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2"/>
      <c r="N893" s="2"/>
      <c r="R893" s="3"/>
      <c r="U893" s="4"/>
      <c r="V893" s="5"/>
      <c r="AC893" s="140"/>
      <c r="AD893" s="152"/>
      <c r="AE893" s="153"/>
      <c r="AF893" s="140"/>
      <c r="AG893" s="140"/>
      <c r="AH893" s="142"/>
      <c r="AI893" s="142"/>
      <c r="AJ893" s="142"/>
      <c r="AK893" s="142"/>
    </row>
    <row r="894" hidden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2"/>
      <c r="N894" s="2"/>
      <c r="R894" s="3"/>
      <c r="U894" s="4"/>
      <c r="V894" s="5"/>
      <c r="AC894" s="140"/>
      <c r="AD894" s="152"/>
      <c r="AE894" s="153"/>
      <c r="AF894" s="140"/>
      <c r="AG894" s="140"/>
      <c r="AH894" s="142"/>
      <c r="AI894" s="142"/>
      <c r="AJ894" s="142"/>
      <c r="AK894" s="142"/>
    </row>
    <row r="895" hidden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2"/>
      <c r="N895" s="2"/>
      <c r="R895" s="3"/>
      <c r="U895" s="4"/>
      <c r="V895" s="5"/>
      <c r="AC895" s="140"/>
      <c r="AD895" s="152"/>
      <c r="AE895" s="153"/>
      <c r="AF895" s="140"/>
      <c r="AG895" s="140"/>
      <c r="AH895" s="142"/>
      <c r="AI895" s="142"/>
      <c r="AJ895" s="142"/>
      <c r="AK895" s="142"/>
    </row>
    <row r="896" hidden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2"/>
      <c r="N896" s="2"/>
      <c r="R896" s="3"/>
      <c r="U896" s="4"/>
      <c r="V896" s="5"/>
      <c r="AC896" s="140"/>
      <c r="AD896" s="152"/>
      <c r="AE896" s="153"/>
      <c r="AF896" s="140"/>
      <c r="AG896" s="140"/>
      <c r="AH896" s="142"/>
      <c r="AI896" s="142"/>
      <c r="AJ896" s="142"/>
      <c r="AK896" s="142"/>
    </row>
    <row r="897" hidden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2"/>
      <c r="N897" s="2"/>
      <c r="R897" s="3"/>
      <c r="U897" s="4"/>
      <c r="V897" s="5"/>
      <c r="AC897" s="140"/>
      <c r="AD897" s="152"/>
      <c r="AE897" s="153"/>
      <c r="AF897" s="140"/>
      <c r="AG897" s="140"/>
      <c r="AH897" s="142"/>
      <c r="AI897" s="142"/>
      <c r="AJ897" s="142"/>
      <c r="AK897" s="142"/>
    </row>
    <row r="898" hidden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2"/>
      <c r="N898" s="2"/>
      <c r="R898" s="3"/>
      <c r="U898" s="4"/>
      <c r="V898" s="5"/>
      <c r="AC898" s="140"/>
      <c r="AD898" s="152"/>
      <c r="AE898" s="153"/>
      <c r="AF898" s="140"/>
      <c r="AG898" s="140"/>
      <c r="AH898" s="142"/>
      <c r="AI898" s="142"/>
      <c r="AJ898" s="142"/>
      <c r="AK898" s="142"/>
    </row>
    <row r="899" hidden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2"/>
      <c r="N899" s="2"/>
      <c r="R899" s="3"/>
      <c r="U899" s="4"/>
      <c r="V899" s="5"/>
      <c r="AC899" s="140"/>
      <c r="AD899" s="152"/>
      <c r="AE899" s="153"/>
      <c r="AF899" s="140"/>
      <c r="AG899" s="140"/>
      <c r="AH899" s="142"/>
      <c r="AI899" s="142"/>
      <c r="AJ899" s="142"/>
      <c r="AK899" s="142"/>
    </row>
    <row r="900" hidden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2"/>
      <c r="N900" s="2"/>
      <c r="R900" s="3"/>
      <c r="U900" s="4"/>
      <c r="V900" s="5"/>
      <c r="AC900" s="140"/>
      <c r="AD900" s="152"/>
      <c r="AE900" s="153"/>
      <c r="AF900" s="140"/>
      <c r="AG900" s="140"/>
      <c r="AH900" s="142"/>
      <c r="AI900" s="142"/>
      <c r="AJ900" s="142"/>
      <c r="AK900" s="142"/>
    </row>
    <row r="901" hidden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2"/>
      <c r="N901" s="2"/>
      <c r="R901" s="3"/>
      <c r="U901" s="4"/>
      <c r="V901" s="5"/>
      <c r="AC901" s="140"/>
      <c r="AD901" s="152"/>
      <c r="AE901" s="153"/>
      <c r="AF901" s="140"/>
      <c r="AG901" s="140"/>
      <c r="AH901" s="142"/>
      <c r="AI901" s="142"/>
      <c r="AJ901" s="142"/>
      <c r="AK901" s="142"/>
    </row>
    <row r="902" hidden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2"/>
      <c r="N902" s="2"/>
      <c r="R902" s="3"/>
      <c r="U902" s="4"/>
      <c r="V902" s="5"/>
      <c r="AC902" s="140"/>
      <c r="AD902" s="152"/>
      <c r="AE902" s="153"/>
      <c r="AF902" s="140"/>
      <c r="AG902" s="140"/>
      <c r="AH902" s="142"/>
      <c r="AI902" s="142"/>
      <c r="AJ902" s="142"/>
      <c r="AK902" s="142"/>
    </row>
    <row r="903" hidden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2"/>
      <c r="N903" s="2"/>
      <c r="R903" s="3"/>
      <c r="U903" s="4"/>
      <c r="V903" s="5"/>
      <c r="AC903" s="140"/>
      <c r="AD903" s="152"/>
      <c r="AE903" s="153"/>
      <c r="AF903" s="140"/>
      <c r="AG903" s="140"/>
      <c r="AH903" s="142"/>
      <c r="AI903" s="142"/>
      <c r="AJ903" s="142"/>
      <c r="AK903" s="142"/>
    </row>
    <row r="904" hidden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2"/>
      <c r="N904" s="2"/>
      <c r="R904" s="3"/>
      <c r="U904" s="4"/>
      <c r="V904" s="5"/>
      <c r="AC904" s="140"/>
      <c r="AD904" s="152"/>
      <c r="AE904" s="153"/>
      <c r="AF904" s="140"/>
      <c r="AG904" s="140"/>
      <c r="AH904" s="142"/>
      <c r="AI904" s="142"/>
      <c r="AJ904" s="142"/>
      <c r="AK904" s="142"/>
    </row>
    <row r="905" hidden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2"/>
      <c r="N905" s="2"/>
      <c r="R905" s="3"/>
      <c r="U905" s="4"/>
      <c r="V905" s="5"/>
      <c r="AC905" s="140"/>
      <c r="AD905" s="152"/>
      <c r="AE905" s="153"/>
      <c r="AF905" s="140"/>
      <c r="AG905" s="140"/>
      <c r="AH905" s="142"/>
      <c r="AI905" s="142"/>
      <c r="AJ905" s="142"/>
      <c r="AK905" s="142"/>
    </row>
    <row r="906" hidden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2"/>
      <c r="N906" s="2"/>
      <c r="R906" s="3"/>
      <c r="U906" s="4"/>
      <c r="V906" s="5"/>
      <c r="AC906" s="140"/>
      <c r="AD906" s="152"/>
      <c r="AE906" s="153"/>
      <c r="AF906" s="140"/>
      <c r="AG906" s="140"/>
      <c r="AH906" s="142"/>
      <c r="AI906" s="142"/>
      <c r="AJ906" s="142"/>
      <c r="AK906" s="142"/>
    </row>
    <row r="907" hidden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2"/>
      <c r="N907" s="2"/>
      <c r="R907" s="3"/>
      <c r="U907" s="4"/>
      <c r="V907" s="5"/>
      <c r="AC907" s="140"/>
      <c r="AD907" s="152"/>
      <c r="AE907" s="153"/>
      <c r="AF907" s="140"/>
      <c r="AG907" s="140"/>
      <c r="AH907" s="142"/>
      <c r="AI907" s="142"/>
      <c r="AJ907" s="142"/>
      <c r="AK907" s="142"/>
    </row>
    <row r="908" hidden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2"/>
      <c r="N908" s="2"/>
      <c r="R908" s="3"/>
      <c r="U908" s="4"/>
      <c r="V908" s="5"/>
      <c r="AC908" s="140"/>
      <c r="AD908" s="152"/>
      <c r="AE908" s="153"/>
      <c r="AF908" s="140"/>
      <c r="AG908" s="140"/>
      <c r="AH908" s="142"/>
      <c r="AI908" s="142"/>
      <c r="AJ908" s="142"/>
      <c r="AK908" s="142"/>
    </row>
    <row r="909" hidden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2"/>
      <c r="N909" s="2"/>
      <c r="R909" s="3"/>
      <c r="U909" s="4"/>
      <c r="V909" s="5"/>
      <c r="AC909" s="140"/>
      <c r="AD909" s="152"/>
      <c r="AE909" s="153"/>
      <c r="AF909" s="140"/>
      <c r="AG909" s="140"/>
      <c r="AH909" s="142"/>
      <c r="AI909" s="142"/>
      <c r="AJ909" s="142"/>
      <c r="AK909" s="142"/>
    </row>
    <row r="910" hidden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2"/>
      <c r="N910" s="2"/>
      <c r="R910" s="3"/>
      <c r="U910" s="4"/>
      <c r="V910" s="5"/>
      <c r="AC910" s="140"/>
      <c r="AD910" s="152"/>
      <c r="AE910" s="153"/>
      <c r="AF910" s="140"/>
      <c r="AG910" s="140"/>
      <c r="AH910" s="142"/>
      <c r="AI910" s="142"/>
      <c r="AJ910" s="142"/>
      <c r="AK910" s="142"/>
    </row>
    <row r="911" hidden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2"/>
      <c r="N911" s="2"/>
      <c r="R911" s="3"/>
      <c r="U911" s="4"/>
      <c r="V911" s="5"/>
      <c r="AC911" s="140"/>
      <c r="AD911" s="152"/>
      <c r="AE911" s="153"/>
      <c r="AF911" s="140"/>
      <c r="AG911" s="140"/>
      <c r="AH911" s="142"/>
      <c r="AI911" s="142"/>
      <c r="AJ911" s="142"/>
      <c r="AK911" s="142"/>
    </row>
    <row r="912" hidden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2"/>
      <c r="N912" s="2"/>
      <c r="R912" s="3"/>
      <c r="U912" s="4"/>
      <c r="V912" s="5"/>
      <c r="AC912" s="140"/>
      <c r="AD912" s="152"/>
      <c r="AE912" s="153"/>
      <c r="AF912" s="140"/>
      <c r="AG912" s="140"/>
      <c r="AH912" s="142"/>
      <c r="AI912" s="142"/>
      <c r="AJ912" s="142"/>
      <c r="AK912" s="142"/>
    </row>
    <row r="913" hidden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2"/>
      <c r="N913" s="2"/>
      <c r="R913" s="3"/>
      <c r="U913" s="4"/>
      <c r="V913" s="5"/>
      <c r="AC913" s="140"/>
      <c r="AD913" s="152"/>
      <c r="AE913" s="153"/>
      <c r="AF913" s="140"/>
      <c r="AG913" s="140"/>
      <c r="AH913" s="142"/>
      <c r="AI913" s="142"/>
      <c r="AJ913" s="142"/>
      <c r="AK913" s="142"/>
    </row>
    <row r="914" hidden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2"/>
      <c r="N914" s="2"/>
      <c r="R914" s="3"/>
      <c r="U914" s="4"/>
      <c r="V914" s="5"/>
      <c r="AC914" s="140"/>
      <c r="AD914" s="152"/>
      <c r="AE914" s="153"/>
      <c r="AF914" s="140"/>
      <c r="AG914" s="140"/>
      <c r="AH914" s="142"/>
      <c r="AI914" s="142"/>
      <c r="AJ914" s="142"/>
      <c r="AK914" s="142"/>
    </row>
    <row r="915" hidden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2"/>
      <c r="N915" s="2"/>
      <c r="R915" s="3"/>
      <c r="U915" s="4"/>
      <c r="V915" s="5"/>
      <c r="AC915" s="140"/>
      <c r="AD915" s="152"/>
      <c r="AE915" s="153"/>
      <c r="AF915" s="140"/>
      <c r="AG915" s="140"/>
      <c r="AH915" s="142"/>
      <c r="AI915" s="142"/>
      <c r="AJ915" s="142"/>
      <c r="AK915" s="142"/>
    </row>
    <row r="916" hidden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2"/>
      <c r="N916" s="2"/>
      <c r="R916" s="3"/>
      <c r="U916" s="4"/>
      <c r="V916" s="5"/>
      <c r="AC916" s="140"/>
      <c r="AD916" s="152"/>
      <c r="AE916" s="153"/>
      <c r="AF916" s="140"/>
      <c r="AG916" s="140"/>
      <c r="AH916" s="142"/>
      <c r="AI916" s="142"/>
      <c r="AJ916" s="142"/>
      <c r="AK916" s="142"/>
    </row>
    <row r="917" hidden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2"/>
      <c r="N917" s="2"/>
      <c r="R917" s="3"/>
      <c r="U917" s="4"/>
      <c r="V917" s="5"/>
      <c r="AC917" s="140"/>
      <c r="AD917" s="152"/>
      <c r="AE917" s="153"/>
      <c r="AF917" s="140"/>
      <c r="AG917" s="140"/>
      <c r="AH917" s="142"/>
      <c r="AI917" s="142"/>
      <c r="AJ917" s="142"/>
      <c r="AK917" s="142"/>
    </row>
    <row r="918" hidden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2"/>
      <c r="N918" s="2"/>
      <c r="R918" s="3"/>
      <c r="U918" s="4"/>
      <c r="V918" s="5"/>
      <c r="AC918" s="140"/>
      <c r="AD918" s="152"/>
      <c r="AE918" s="153"/>
      <c r="AF918" s="140"/>
      <c r="AG918" s="140"/>
      <c r="AH918" s="142"/>
      <c r="AI918" s="142"/>
      <c r="AJ918" s="142"/>
      <c r="AK918" s="142"/>
    </row>
    <row r="919" hidden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2"/>
      <c r="N919" s="2"/>
      <c r="R919" s="3"/>
      <c r="U919" s="4"/>
      <c r="V919" s="5"/>
      <c r="AC919" s="140"/>
      <c r="AD919" s="152"/>
      <c r="AE919" s="153"/>
      <c r="AF919" s="140"/>
      <c r="AG919" s="140"/>
      <c r="AH919" s="142"/>
      <c r="AI919" s="142"/>
      <c r="AJ919" s="142"/>
      <c r="AK919" s="142"/>
    </row>
    <row r="920" hidden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2"/>
      <c r="N920" s="2"/>
      <c r="R920" s="3"/>
      <c r="U920" s="4"/>
      <c r="V920" s="5"/>
      <c r="AC920" s="140"/>
      <c r="AD920" s="152"/>
      <c r="AE920" s="153"/>
      <c r="AF920" s="140"/>
      <c r="AG920" s="140"/>
      <c r="AH920" s="142"/>
      <c r="AI920" s="142"/>
      <c r="AJ920" s="142"/>
      <c r="AK920" s="142"/>
    </row>
    <row r="921" hidden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2"/>
      <c r="N921" s="2"/>
      <c r="R921" s="3"/>
      <c r="U921" s="4"/>
      <c r="V921" s="5"/>
      <c r="AC921" s="140"/>
      <c r="AD921" s="152"/>
      <c r="AE921" s="153"/>
      <c r="AF921" s="140"/>
      <c r="AG921" s="140"/>
      <c r="AH921" s="142"/>
      <c r="AI921" s="142"/>
      <c r="AJ921" s="142"/>
      <c r="AK921" s="142"/>
    </row>
    <row r="922" hidden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2"/>
      <c r="N922" s="2"/>
      <c r="R922" s="3"/>
      <c r="U922" s="4"/>
      <c r="V922" s="5"/>
      <c r="AC922" s="140"/>
      <c r="AD922" s="152"/>
      <c r="AE922" s="153"/>
      <c r="AF922" s="140"/>
      <c r="AG922" s="140"/>
      <c r="AH922" s="142"/>
      <c r="AI922" s="142"/>
      <c r="AJ922" s="142"/>
      <c r="AK922" s="142"/>
    </row>
    <row r="923" hidden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2"/>
      <c r="N923" s="2"/>
      <c r="R923" s="3"/>
      <c r="U923" s="4"/>
      <c r="V923" s="5"/>
      <c r="AC923" s="140"/>
      <c r="AD923" s="152"/>
      <c r="AE923" s="153"/>
      <c r="AF923" s="140"/>
      <c r="AG923" s="140"/>
      <c r="AH923" s="142"/>
      <c r="AI923" s="142"/>
      <c r="AJ923" s="142"/>
      <c r="AK923" s="142"/>
    </row>
    <row r="924" hidden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2"/>
      <c r="N924" s="2"/>
      <c r="R924" s="3"/>
      <c r="U924" s="4"/>
      <c r="V924" s="5"/>
      <c r="AC924" s="140"/>
      <c r="AD924" s="152"/>
      <c r="AE924" s="153"/>
      <c r="AF924" s="140"/>
      <c r="AG924" s="140"/>
      <c r="AH924" s="142"/>
      <c r="AI924" s="142"/>
      <c r="AJ924" s="142"/>
      <c r="AK924" s="142"/>
    </row>
    <row r="925" hidden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2"/>
      <c r="N925" s="2"/>
      <c r="R925" s="3"/>
      <c r="U925" s="4"/>
      <c r="V925" s="5"/>
      <c r="AC925" s="140"/>
      <c r="AD925" s="152"/>
      <c r="AE925" s="153"/>
      <c r="AF925" s="140"/>
      <c r="AG925" s="140"/>
      <c r="AH925" s="142"/>
      <c r="AI925" s="142"/>
      <c r="AJ925" s="142"/>
      <c r="AK925" s="142"/>
    </row>
    <row r="926" hidden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2"/>
      <c r="N926" s="2"/>
      <c r="R926" s="3"/>
      <c r="U926" s="4"/>
      <c r="V926" s="5"/>
      <c r="AC926" s="140"/>
      <c r="AD926" s="152"/>
      <c r="AE926" s="153"/>
      <c r="AF926" s="140"/>
      <c r="AG926" s="140"/>
      <c r="AH926" s="142"/>
      <c r="AI926" s="142"/>
      <c r="AJ926" s="142"/>
      <c r="AK926" s="142"/>
    </row>
    <row r="927" hidden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2"/>
      <c r="N927" s="2"/>
      <c r="R927" s="3"/>
      <c r="U927" s="4"/>
      <c r="V927" s="5"/>
      <c r="AC927" s="140"/>
      <c r="AD927" s="152"/>
      <c r="AE927" s="153"/>
      <c r="AF927" s="140"/>
      <c r="AG927" s="140"/>
      <c r="AH927" s="142"/>
      <c r="AI927" s="142"/>
      <c r="AJ927" s="142"/>
      <c r="AK927" s="142"/>
    </row>
    <row r="928" hidden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2"/>
      <c r="N928" s="2"/>
      <c r="R928" s="3"/>
      <c r="U928" s="4"/>
      <c r="V928" s="5"/>
      <c r="AC928" s="140"/>
      <c r="AD928" s="152"/>
      <c r="AE928" s="153"/>
      <c r="AF928" s="140"/>
      <c r="AG928" s="140"/>
      <c r="AH928" s="142"/>
      <c r="AI928" s="142"/>
      <c r="AJ928" s="142"/>
      <c r="AK928" s="142"/>
    </row>
    <row r="929" hidden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2"/>
      <c r="N929" s="2"/>
      <c r="R929" s="3"/>
      <c r="U929" s="4"/>
      <c r="V929" s="5"/>
      <c r="AC929" s="140"/>
      <c r="AD929" s="152"/>
      <c r="AE929" s="153"/>
      <c r="AF929" s="140"/>
      <c r="AG929" s="140"/>
      <c r="AH929" s="142"/>
      <c r="AI929" s="142"/>
      <c r="AJ929" s="142"/>
      <c r="AK929" s="142"/>
    </row>
    <row r="930" hidden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2"/>
      <c r="N930" s="2"/>
      <c r="R930" s="3"/>
      <c r="U930" s="4"/>
      <c r="V930" s="5"/>
      <c r="AC930" s="140"/>
      <c r="AD930" s="152"/>
      <c r="AE930" s="153"/>
      <c r="AF930" s="140"/>
      <c r="AG930" s="140"/>
      <c r="AH930" s="142"/>
      <c r="AI930" s="142"/>
      <c r="AJ930" s="142"/>
      <c r="AK930" s="142"/>
    </row>
    <row r="931" hidden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2"/>
      <c r="N931" s="2"/>
      <c r="R931" s="3"/>
      <c r="U931" s="4"/>
      <c r="V931" s="5"/>
      <c r="AC931" s="140"/>
      <c r="AD931" s="152"/>
      <c r="AE931" s="153"/>
      <c r="AF931" s="140"/>
      <c r="AG931" s="140"/>
      <c r="AH931" s="142"/>
      <c r="AI931" s="142"/>
      <c r="AJ931" s="142"/>
      <c r="AK931" s="142"/>
    </row>
    <row r="932" hidden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2"/>
      <c r="N932" s="2"/>
      <c r="R932" s="3"/>
      <c r="U932" s="4"/>
      <c r="V932" s="5"/>
      <c r="AC932" s="140"/>
      <c r="AD932" s="152"/>
      <c r="AE932" s="153"/>
      <c r="AF932" s="140"/>
      <c r="AG932" s="140"/>
      <c r="AH932" s="142"/>
      <c r="AI932" s="142"/>
      <c r="AJ932" s="142"/>
      <c r="AK932" s="142"/>
    </row>
    <row r="933" hidden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2"/>
      <c r="N933" s="2"/>
      <c r="R933" s="3"/>
      <c r="U933" s="4"/>
      <c r="V933" s="5"/>
      <c r="AC933" s="140"/>
      <c r="AD933" s="152"/>
      <c r="AE933" s="153"/>
      <c r="AF933" s="140"/>
      <c r="AG933" s="140"/>
      <c r="AH933" s="142"/>
      <c r="AI933" s="142"/>
      <c r="AJ933" s="142"/>
      <c r="AK933" s="142"/>
    </row>
    <row r="934" hidden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2"/>
      <c r="N934" s="2"/>
      <c r="R934" s="3"/>
      <c r="U934" s="4"/>
      <c r="V934" s="5"/>
      <c r="AC934" s="140"/>
      <c r="AD934" s="152"/>
      <c r="AE934" s="153"/>
      <c r="AF934" s="140"/>
      <c r="AG934" s="140"/>
      <c r="AH934" s="142"/>
      <c r="AI934" s="142"/>
      <c r="AJ934" s="142"/>
      <c r="AK934" s="142"/>
    </row>
    <row r="935" hidden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2"/>
      <c r="N935" s="2"/>
      <c r="R935" s="3"/>
      <c r="U935" s="4"/>
      <c r="V935" s="5"/>
      <c r="AC935" s="140"/>
      <c r="AD935" s="152"/>
      <c r="AE935" s="153"/>
      <c r="AF935" s="140"/>
      <c r="AG935" s="140"/>
      <c r="AH935" s="142"/>
      <c r="AI935" s="142"/>
      <c r="AJ935" s="142"/>
      <c r="AK935" s="142"/>
    </row>
    <row r="936" hidden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2"/>
      <c r="N936" s="2"/>
      <c r="R936" s="3"/>
      <c r="U936" s="4"/>
      <c r="V936" s="5"/>
      <c r="AC936" s="140"/>
      <c r="AD936" s="152"/>
      <c r="AE936" s="153"/>
      <c r="AF936" s="140"/>
      <c r="AG936" s="140"/>
      <c r="AH936" s="142"/>
      <c r="AI936" s="142"/>
      <c r="AJ936" s="142"/>
      <c r="AK936" s="142"/>
    </row>
    <row r="937" hidden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2"/>
      <c r="N937" s="2"/>
      <c r="R937" s="3"/>
      <c r="U937" s="4"/>
      <c r="V937" s="5"/>
      <c r="AC937" s="140"/>
      <c r="AD937" s="152"/>
      <c r="AE937" s="153"/>
      <c r="AF937" s="140"/>
      <c r="AG937" s="140"/>
      <c r="AH937" s="142"/>
      <c r="AI937" s="142"/>
      <c r="AJ937" s="142"/>
      <c r="AK937" s="142"/>
    </row>
    <row r="938" hidden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2"/>
      <c r="N938" s="2"/>
      <c r="R938" s="3"/>
      <c r="U938" s="4"/>
      <c r="V938" s="5"/>
      <c r="AC938" s="140"/>
      <c r="AD938" s="152"/>
      <c r="AE938" s="153"/>
      <c r="AF938" s="140"/>
      <c r="AG938" s="140"/>
      <c r="AH938" s="142"/>
      <c r="AI938" s="142"/>
      <c r="AJ938" s="142"/>
      <c r="AK938" s="142"/>
    </row>
    <row r="939" hidden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2"/>
      <c r="N939" s="2"/>
      <c r="R939" s="3"/>
      <c r="U939" s="4"/>
      <c r="V939" s="5"/>
      <c r="AC939" s="140"/>
      <c r="AD939" s="152"/>
      <c r="AE939" s="153"/>
      <c r="AF939" s="140"/>
      <c r="AG939" s="140"/>
      <c r="AH939" s="142"/>
      <c r="AI939" s="142"/>
      <c r="AJ939" s="142"/>
      <c r="AK939" s="142"/>
    </row>
    <row r="940" hidden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2"/>
      <c r="N940" s="2"/>
      <c r="R940" s="3"/>
      <c r="U940" s="4"/>
      <c r="V940" s="5"/>
      <c r="AC940" s="140"/>
      <c r="AD940" s="152"/>
      <c r="AE940" s="153"/>
      <c r="AF940" s="140"/>
      <c r="AG940" s="140"/>
      <c r="AH940" s="142"/>
      <c r="AI940" s="142"/>
      <c r="AJ940" s="142"/>
      <c r="AK940" s="142"/>
    </row>
    <row r="941" hidden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2"/>
      <c r="N941" s="2"/>
      <c r="R941" s="3"/>
      <c r="U941" s="4"/>
      <c r="V941" s="5"/>
      <c r="AC941" s="140"/>
      <c r="AD941" s="152"/>
      <c r="AE941" s="153"/>
      <c r="AF941" s="140"/>
      <c r="AG941" s="140"/>
      <c r="AH941" s="142"/>
      <c r="AI941" s="142"/>
      <c r="AJ941" s="142"/>
      <c r="AK941" s="142"/>
    </row>
    <row r="942" hidden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2"/>
      <c r="N942" s="2"/>
      <c r="R942" s="3"/>
      <c r="U942" s="4"/>
      <c r="V942" s="5"/>
      <c r="AC942" s="140"/>
      <c r="AD942" s="152"/>
      <c r="AE942" s="153"/>
      <c r="AF942" s="140"/>
      <c r="AG942" s="140"/>
      <c r="AH942" s="142"/>
      <c r="AI942" s="142"/>
      <c r="AJ942" s="142"/>
      <c r="AK942" s="142"/>
    </row>
    <row r="943" hidden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2"/>
      <c r="N943" s="2"/>
      <c r="R943" s="3"/>
      <c r="U943" s="4"/>
      <c r="V943" s="5"/>
      <c r="AC943" s="140"/>
      <c r="AD943" s="152"/>
      <c r="AE943" s="153"/>
      <c r="AF943" s="140"/>
      <c r="AG943" s="140"/>
      <c r="AH943" s="142"/>
      <c r="AI943" s="142"/>
      <c r="AJ943" s="142"/>
      <c r="AK943" s="142"/>
    </row>
    <row r="944" hidden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2"/>
      <c r="N944" s="2"/>
      <c r="R944" s="3"/>
      <c r="U944" s="4"/>
      <c r="V944" s="5"/>
      <c r="AC944" s="140"/>
      <c r="AD944" s="152"/>
      <c r="AE944" s="153"/>
      <c r="AF944" s="140"/>
      <c r="AG944" s="140"/>
      <c r="AH944" s="142"/>
      <c r="AI944" s="142"/>
      <c r="AJ944" s="142"/>
      <c r="AK944" s="142"/>
    </row>
    <row r="945" hidden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2"/>
      <c r="N945" s="2"/>
      <c r="R945" s="3"/>
      <c r="U945" s="4"/>
      <c r="V945" s="5"/>
      <c r="AC945" s="140"/>
      <c r="AD945" s="152"/>
      <c r="AE945" s="153"/>
      <c r="AF945" s="140"/>
      <c r="AG945" s="140"/>
      <c r="AH945" s="142"/>
      <c r="AI945" s="142"/>
      <c r="AJ945" s="142"/>
      <c r="AK945" s="142"/>
    </row>
    <row r="946" hidden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2"/>
      <c r="N946" s="2"/>
      <c r="R946" s="3"/>
      <c r="U946" s="4"/>
      <c r="V946" s="5"/>
      <c r="AC946" s="140"/>
      <c r="AD946" s="152"/>
      <c r="AE946" s="153"/>
      <c r="AF946" s="140"/>
      <c r="AG946" s="140"/>
      <c r="AH946" s="142"/>
      <c r="AI946" s="142"/>
      <c r="AJ946" s="142"/>
      <c r="AK946" s="142"/>
    </row>
    <row r="947" hidden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2"/>
      <c r="N947" s="2"/>
      <c r="R947" s="3"/>
      <c r="U947" s="4"/>
      <c r="V947" s="5"/>
      <c r="AC947" s="140"/>
      <c r="AD947" s="152"/>
      <c r="AE947" s="153"/>
      <c r="AF947" s="140"/>
      <c r="AG947" s="140"/>
      <c r="AH947" s="142"/>
      <c r="AI947" s="142"/>
      <c r="AJ947" s="142"/>
      <c r="AK947" s="142"/>
    </row>
    <row r="948" hidden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2"/>
      <c r="N948" s="2"/>
      <c r="R948" s="3"/>
      <c r="U948" s="4"/>
      <c r="V948" s="5"/>
      <c r="AC948" s="140"/>
      <c r="AD948" s="152"/>
      <c r="AE948" s="153"/>
      <c r="AF948" s="140"/>
      <c r="AG948" s="140"/>
      <c r="AH948" s="142"/>
      <c r="AI948" s="142"/>
      <c r="AJ948" s="142"/>
      <c r="AK948" s="142"/>
    </row>
    <row r="949" hidden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2"/>
      <c r="N949" s="2"/>
      <c r="R949" s="3"/>
      <c r="U949" s="4"/>
      <c r="V949" s="5"/>
      <c r="AC949" s="140"/>
      <c r="AD949" s="152"/>
      <c r="AE949" s="153"/>
      <c r="AF949" s="140"/>
      <c r="AG949" s="140"/>
      <c r="AH949" s="142"/>
      <c r="AI949" s="142"/>
      <c r="AJ949" s="142"/>
      <c r="AK949" s="142"/>
    </row>
    <row r="950" hidden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2"/>
      <c r="N950" s="2"/>
      <c r="R950" s="3"/>
      <c r="U950" s="4"/>
      <c r="V950" s="5"/>
      <c r="AC950" s="140"/>
      <c r="AD950" s="152"/>
      <c r="AE950" s="153"/>
      <c r="AF950" s="140"/>
      <c r="AG950" s="140"/>
      <c r="AH950" s="142"/>
      <c r="AI950" s="142"/>
      <c r="AJ950" s="142"/>
      <c r="AK950" s="142"/>
    </row>
    <row r="951" hidden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2"/>
      <c r="N951" s="2"/>
      <c r="R951" s="3"/>
      <c r="U951" s="4"/>
      <c r="V951" s="5"/>
      <c r="AC951" s="140"/>
      <c r="AD951" s="152"/>
      <c r="AE951" s="153"/>
      <c r="AF951" s="140"/>
      <c r="AG951" s="140"/>
      <c r="AH951" s="142"/>
      <c r="AI951" s="142"/>
      <c r="AJ951" s="142"/>
      <c r="AK951" s="142"/>
    </row>
    <row r="952" hidden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2"/>
      <c r="N952" s="2"/>
      <c r="R952" s="3"/>
      <c r="U952" s="4"/>
      <c r="V952" s="5"/>
      <c r="AC952" s="140"/>
      <c r="AD952" s="152"/>
      <c r="AE952" s="153"/>
      <c r="AF952" s="140"/>
      <c r="AG952" s="140"/>
      <c r="AH952" s="142"/>
      <c r="AI952" s="142"/>
      <c r="AJ952" s="142"/>
      <c r="AK952" s="142"/>
    </row>
    <row r="953" hidden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2"/>
      <c r="N953" s="2"/>
      <c r="R953" s="3"/>
      <c r="U953" s="4"/>
      <c r="V953" s="5"/>
      <c r="AC953" s="140"/>
      <c r="AD953" s="152"/>
      <c r="AE953" s="153"/>
      <c r="AF953" s="140"/>
      <c r="AG953" s="140"/>
      <c r="AH953" s="142"/>
      <c r="AI953" s="142"/>
      <c r="AJ953" s="142"/>
      <c r="AK953" s="142"/>
    </row>
    <row r="954" hidden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2"/>
      <c r="N954" s="2"/>
      <c r="R954" s="3"/>
      <c r="U954" s="4"/>
      <c r="V954" s="5"/>
      <c r="AC954" s="140"/>
      <c r="AD954" s="152"/>
      <c r="AE954" s="153"/>
      <c r="AF954" s="140"/>
      <c r="AG954" s="140"/>
      <c r="AH954" s="142"/>
      <c r="AI954" s="142"/>
      <c r="AJ954" s="142"/>
      <c r="AK954" s="142"/>
    </row>
    <row r="955" hidden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2"/>
      <c r="N955" s="2"/>
      <c r="R955" s="3"/>
      <c r="U955" s="4"/>
      <c r="V955" s="5"/>
      <c r="AC955" s="140"/>
      <c r="AD955" s="152"/>
      <c r="AE955" s="153"/>
      <c r="AF955" s="140"/>
      <c r="AG955" s="140"/>
      <c r="AH955" s="142"/>
      <c r="AI955" s="142"/>
      <c r="AJ955" s="142"/>
      <c r="AK955" s="142"/>
    </row>
    <row r="956" hidden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2"/>
      <c r="N956" s="2"/>
      <c r="R956" s="3"/>
      <c r="U956" s="4"/>
      <c r="V956" s="5"/>
      <c r="AC956" s="140"/>
      <c r="AD956" s="152"/>
      <c r="AE956" s="153"/>
      <c r="AF956" s="140"/>
      <c r="AG956" s="140"/>
      <c r="AH956" s="142"/>
      <c r="AI956" s="142"/>
      <c r="AJ956" s="142"/>
      <c r="AK956" s="142"/>
    </row>
    <row r="957" hidden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2"/>
      <c r="N957" s="2"/>
      <c r="R957" s="3"/>
      <c r="U957" s="4"/>
      <c r="V957" s="5"/>
      <c r="AC957" s="140"/>
      <c r="AD957" s="152"/>
      <c r="AE957" s="153"/>
      <c r="AF957" s="140"/>
      <c r="AG957" s="140"/>
      <c r="AH957" s="142"/>
      <c r="AI957" s="142"/>
      <c r="AJ957" s="142"/>
      <c r="AK957" s="142"/>
    </row>
    <row r="958" hidden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2"/>
      <c r="N958" s="2"/>
      <c r="R958" s="3"/>
      <c r="U958" s="4"/>
      <c r="V958" s="5"/>
      <c r="AC958" s="140"/>
      <c r="AD958" s="152"/>
      <c r="AE958" s="153"/>
      <c r="AF958" s="140"/>
      <c r="AG958" s="140"/>
      <c r="AH958" s="142"/>
      <c r="AI958" s="142"/>
      <c r="AJ958" s="142"/>
      <c r="AK958" s="142"/>
    </row>
    <row r="959" hidden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2"/>
      <c r="N959" s="2"/>
      <c r="R959" s="3"/>
      <c r="U959" s="4"/>
      <c r="V959" s="5"/>
      <c r="AC959" s="140"/>
      <c r="AD959" s="152"/>
      <c r="AE959" s="153"/>
      <c r="AF959" s="140"/>
      <c r="AG959" s="140"/>
      <c r="AH959" s="142"/>
      <c r="AI959" s="142"/>
      <c r="AJ959" s="142"/>
      <c r="AK959" s="142"/>
    </row>
    <row r="960" hidden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2"/>
      <c r="N960" s="2"/>
      <c r="R960" s="3"/>
      <c r="U960" s="4"/>
      <c r="V960" s="5"/>
      <c r="AC960" s="140"/>
      <c r="AD960" s="152"/>
      <c r="AE960" s="153"/>
      <c r="AF960" s="140"/>
      <c r="AG960" s="140"/>
      <c r="AH960" s="142"/>
      <c r="AI960" s="142"/>
      <c r="AJ960" s="142"/>
      <c r="AK960" s="142"/>
    </row>
    <row r="961" hidden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2"/>
      <c r="N961" s="2"/>
      <c r="R961" s="3"/>
      <c r="U961" s="4"/>
      <c r="V961" s="5"/>
      <c r="AC961" s="140"/>
      <c r="AD961" s="152"/>
      <c r="AE961" s="153"/>
      <c r="AF961" s="140"/>
      <c r="AG961" s="140"/>
      <c r="AH961" s="142"/>
      <c r="AI961" s="142"/>
      <c r="AJ961" s="142"/>
      <c r="AK961" s="142"/>
    </row>
    <row r="962" hidden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2"/>
      <c r="N962" s="2"/>
      <c r="R962" s="3"/>
      <c r="U962" s="4"/>
      <c r="V962" s="5"/>
      <c r="AC962" s="140"/>
      <c r="AD962" s="152"/>
      <c r="AE962" s="153"/>
      <c r="AF962" s="140"/>
      <c r="AG962" s="140"/>
      <c r="AH962" s="142"/>
      <c r="AI962" s="142"/>
      <c r="AJ962" s="142"/>
      <c r="AK962" s="142"/>
    </row>
    <row r="963" hidden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2"/>
      <c r="N963" s="2"/>
      <c r="R963" s="3"/>
      <c r="U963" s="4"/>
      <c r="V963" s="5"/>
      <c r="AC963" s="140"/>
      <c r="AD963" s="152"/>
      <c r="AE963" s="153"/>
      <c r="AF963" s="140"/>
      <c r="AG963" s="140"/>
      <c r="AH963" s="142"/>
      <c r="AI963" s="142"/>
      <c r="AJ963" s="142"/>
      <c r="AK963" s="142"/>
    </row>
    <row r="964" hidden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2"/>
      <c r="N964" s="2"/>
      <c r="R964" s="3"/>
      <c r="U964" s="4"/>
      <c r="V964" s="5"/>
      <c r="AC964" s="140"/>
      <c r="AD964" s="152"/>
      <c r="AE964" s="153"/>
      <c r="AF964" s="140"/>
      <c r="AG964" s="140"/>
      <c r="AH964" s="142"/>
      <c r="AI964" s="142"/>
      <c r="AJ964" s="142"/>
      <c r="AK964" s="142"/>
    </row>
    <row r="965" hidden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2"/>
      <c r="N965" s="2"/>
      <c r="R965" s="3"/>
      <c r="U965" s="4"/>
      <c r="V965" s="5"/>
      <c r="AC965" s="140"/>
      <c r="AD965" s="152"/>
      <c r="AE965" s="153"/>
      <c r="AF965" s="140"/>
      <c r="AG965" s="140"/>
      <c r="AH965" s="142"/>
      <c r="AI965" s="142"/>
      <c r="AJ965" s="142"/>
      <c r="AK965" s="142"/>
    </row>
    <row r="966" hidden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2"/>
      <c r="N966" s="2"/>
      <c r="R966" s="3"/>
      <c r="U966" s="4"/>
      <c r="V966" s="5"/>
      <c r="AC966" s="140"/>
      <c r="AD966" s="152"/>
      <c r="AE966" s="153"/>
      <c r="AF966" s="140"/>
      <c r="AG966" s="140"/>
      <c r="AH966" s="142"/>
      <c r="AI966" s="142"/>
      <c r="AJ966" s="142"/>
      <c r="AK966" s="142"/>
    </row>
    <row r="967" hidden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2"/>
      <c r="N967" s="2"/>
      <c r="R967" s="3"/>
      <c r="U967" s="4"/>
      <c r="V967" s="5"/>
      <c r="AC967" s="140"/>
      <c r="AD967" s="152"/>
      <c r="AE967" s="153"/>
      <c r="AF967" s="140"/>
      <c r="AG967" s="140"/>
      <c r="AH967" s="142"/>
      <c r="AI967" s="142"/>
      <c r="AJ967" s="142"/>
      <c r="AK967" s="142"/>
    </row>
    <row r="968" hidden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2"/>
      <c r="N968" s="2"/>
      <c r="R968" s="3"/>
      <c r="U968" s="4"/>
      <c r="V968" s="5"/>
      <c r="AC968" s="140"/>
      <c r="AD968" s="152"/>
      <c r="AE968" s="153"/>
      <c r="AF968" s="140"/>
      <c r="AG968" s="140"/>
      <c r="AH968" s="142"/>
      <c r="AI968" s="142"/>
      <c r="AJ968" s="142"/>
      <c r="AK968" s="142"/>
    </row>
    <row r="969" hidden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2"/>
      <c r="N969" s="2"/>
      <c r="R969" s="3"/>
      <c r="U969" s="4"/>
      <c r="V969" s="5"/>
      <c r="AC969" s="140"/>
      <c r="AD969" s="152"/>
      <c r="AE969" s="153"/>
      <c r="AF969" s="140"/>
      <c r="AG969" s="140"/>
      <c r="AH969" s="142"/>
      <c r="AI969" s="142"/>
      <c r="AJ969" s="142"/>
      <c r="AK969" s="142"/>
    </row>
    <row r="970" hidden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2"/>
      <c r="N970" s="2"/>
      <c r="R970" s="3"/>
      <c r="U970" s="4"/>
      <c r="V970" s="5"/>
      <c r="AC970" s="140"/>
      <c r="AD970" s="152"/>
      <c r="AE970" s="153"/>
      <c r="AF970" s="140"/>
      <c r="AG970" s="140"/>
      <c r="AH970" s="142"/>
      <c r="AI970" s="142"/>
      <c r="AJ970" s="142"/>
      <c r="AK970" s="142"/>
    </row>
    <row r="971" hidden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2"/>
      <c r="N971" s="2"/>
      <c r="R971" s="3"/>
      <c r="U971" s="4"/>
      <c r="V971" s="5"/>
      <c r="AC971" s="140"/>
      <c r="AD971" s="152"/>
      <c r="AE971" s="153"/>
      <c r="AF971" s="140"/>
      <c r="AG971" s="140"/>
      <c r="AH971" s="142"/>
      <c r="AI971" s="142"/>
      <c r="AJ971" s="142"/>
      <c r="AK971" s="142"/>
    </row>
    <row r="972" hidden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2"/>
      <c r="N972" s="2"/>
      <c r="R972" s="3"/>
      <c r="U972" s="4"/>
      <c r="V972" s="5"/>
      <c r="AC972" s="140"/>
      <c r="AD972" s="152"/>
      <c r="AE972" s="153"/>
      <c r="AF972" s="140"/>
      <c r="AG972" s="140"/>
      <c r="AH972" s="142"/>
      <c r="AI972" s="142"/>
      <c r="AJ972" s="142"/>
      <c r="AK972" s="142"/>
    </row>
    <row r="973" hidden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2"/>
      <c r="N973" s="2"/>
      <c r="R973" s="3"/>
      <c r="U973" s="4"/>
      <c r="V973" s="5"/>
      <c r="AC973" s="140"/>
      <c r="AD973" s="152"/>
      <c r="AE973" s="153"/>
      <c r="AF973" s="140"/>
      <c r="AG973" s="140"/>
      <c r="AH973" s="142"/>
      <c r="AI973" s="142"/>
      <c r="AJ973" s="142"/>
      <c r="AK973" s="142"/>
    </row>
    <row r="974" hidden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2"/>
      <c r="N974" s="2"/>
      <c r="R974" s="3"/>
      <c r="U974" s="4"/>
      <c r="V974" s="5"/>
      <c r="AC974" s="140"/>
      <c r="AD974" s="152"/>
      <c r="AE974" s="153"/>
      <c r="AF974" s="140"/>
      <c r="AG974" s="140"/>
      <c r="AH974" s="142"/>
      <c r="AI974" s="142"/>
      <c r="AJ974" s="142"/>
      <c r="AK974" s="142"/>
    </row>
    <row r="975" hidden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2"/>
      <c r="N975" s="2"/>
      <c r="R975" s="3"/>
      <c r="U975" s="4"/>
      <c r="V975" s="5"/>
      <c r="AC975" s="140"/>
      <c r="AD975" s="152"/>
      <c r="AE975" s="153"/>
      <c r="AF975" s="140"/>
      <c r="AG975" s="140"/>
      <c r="AH975" s="142"/>
      <c r="AI975" s="142"/>
      <c r="AJ975" s="142"/>
      <c r="AK975" s="142"/>
    </row>
    <row r="976" hidden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2"/>
      <c r="N976" s="2"/>
      <c r="R976" s="3"/>
      <c r="U976" s="4"/>
      <c r="V976" s="5"/>
      <c r="AC976" s="140"/>
      <c r="AD976" s="152"/>
      <c r="AE976" s="153"/>
      <c r="AF976" s="140"/>
      <c r="AG976" s="140"/>
      <c r="AH976" s="142"/>
      <c r="AI976" s="142"/>
      <c r="AJ976" s="142"/>
      <c r="AK976" s="142"/>
    </row>
    <row r="977" hidden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2"/>
      <c r="N977" s="2"/>
      <c r="R977" s="3"/>
      <c r="U977" s="4"/>
      <c r="V977" s="5"/>
      <c r="AC977" s="140"/>
      <c r="AD977" s="152"/>
      <c r="AE977" s="153"/>
      <c r="AF977" s="140"/>
      <c r="AG977" s="140"/>
      <c r="AH977" s="142"/>
      <c r="AI977" s="142"/>
      <c r="AJ977" s="142"/>
      <c r="AK977" s="142"/>
    </row>
    <row r="978" hidden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2"/>
      <c r="N978" s="2"/>
      <c r="R978" s="3"/>
      <c r="U978" s="4"/>
      <c r="V978" s="5"/>
      <c r="AC978" s="140"/>
      <c r="AD978" s="152"/>
      <c r="AE978" s="153"/>
      <c r="AF978" s="140"/>
      <c r="AG978" s="140"/>
      <c r="AH978" s="142"/>
      <c r="AI978" s="142"/>
      <c r="AJ978" s="142"/>
      <c r="AK978" s="142"/>
    </row>
    <row r="979" hidden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2"/>
      <c r="N979" s="2"/>
      <c r="R979" s="3"/>
      <c r="U979" s="4"/>
      <c r="V979" s="5"/>
      <c r="AC979" s="140"/>
      <c r="AD979" s="152"/>
      <c r="AE979" s="153"/>
      <c r="AF979" s="140"/>
      <c r="AG979" s="140"/>
      <c r="AH979" s="142"/>
      <c r="AI979" s="142"/>
      <c r="AJ979" s="142"/>
      <c r="AK979" s="142"/>
    </row>
    <row r="980" hidden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2"/>
      <c r="N980" s="2"/>
      <c r="R980" s="3"/>
      <c r="U980" s="4"/>
      <c r="V980" s="5"/>
      <c r="AC980" s="140"/>
      <c r="AD980" s="152"/>
      <c r="AE980" s="153"/>
      <c r="AF980" s="140"/>
      <c r="AG980" s="140"/>
      <c r="AH980" s="142"/>
      <c r="AI980" s="142"/>
      <c r="AJ980" s="142"/>
      <c r="AK980" s="142"/>
    </row>
    <row r="981" hidden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2"/>
      <c r="N981" s="2"/>
      <c r="R981" s="3"/>
      <c r="U981" s="4"/>
      <c r="V981" s="5"/>
      <c r="AC981" s="140"/>
      <c r="AD981" s="152"/>
      <c r="AE981" s="153"/>
      <c r="AF981" s="140"/>
      <c r="AG981" s="140"/>
      <c r="AH981" s="142"/>
      <c r="AI981" s="142"/>
      <c r="AJ981" s="142"/>
      <c r="AK981" s="142"/>
    </row>
    <row r="982" hidden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2"/>
      <c r="N982" s="2"/>
      <c r="R982" s="3"/>
      <c r="U982" s="4"/>
      <c r="V982" s="5"/>
      <c r="AC982" s="140"/>
      <c r="AD982" s="152"/>
      <c r="AE982" s="153"/>
      <c r="AF982" s="140"/>
      <c r="AG982" s="140"/>
      <c r="AH982" s="142"/>
      <c r="AI982" s="142"/>
      <c r="AJ982" s="142"/>
      <c r="AK982" s="142"/>
    </row>
    <row r="983" hidden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2"/>
      <c r="N983" s="2"/>
      <c r="R983" s="3"/>
      <c r="U983" s="4"/>
      <c r="V983" s="5"/>
      <c r="AC983" s="140"/>
      <c r="AD983" s="152"/>
      <c r="AE983" s="153"/>
      <c r="AF983" s="140"/>
      <c r="AG983" s="140"/>
      <c r="AH983" s="142"/>
      <c r="AI983" s="142"/>
      <c r="AJ983" s="142"/>
      <c r="AK983" s="142"/>
    </row>
    <row r="984" hidden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2"/>
      <c r="N984" s="2"/>
      <c r="R984" s="3"/>
      <c r="U984" s="4"/>
      <c r="V984" s="5"/>
      <c r="AC984" s="140"/>
      <c r="AD984" s="152"/>
      <c r="AE984" s="153"/>
      <c r="AF984" s="140"/>
      <c r="AG984" s="140"/>
      <c r="AH984" s="142"/>
      <c r="AI984" s="142"/>
      <c r="AJ984" s="142"/>
      <c r="AK984" s="142"/>
    </row>
    <row r="985" hidden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2"/>
      <c r="N985" s="2"/>
      <c r="R985" s="3"/>
      <c r="U985" s="4"/>
      <c r="V985" s="5"/>
      <c r="AC985" s="140"/>
      <c r="AD985" s="152"/>
      <c r="AE985" s="153"/>
      <c r="AF985" s="140"/>
      <c r="AG985" s="140"/>
      <c r="AH985" s="142"/>
      <c r="AI985" s="142"/>
      <c r="AJ985" s="142"/>
      <c r="AK985" s="142"/>
    </row>
    <row r="986" hidden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2"/>
      <c r="N986" s="2"/>
      <c r="R986" s="3"/>
      <c r="U986" s="4"/>
      <c r="V986" s="5"/>
      <c r="AC986" s="140"/>
      <c r="AD986" s="152"/>
      <c r="AE986" s="153"/>
      <c r="AF986" s="140"/>
      <c r="AG986" s="140"/>
      <c r="AH986" s="142"/>
      <c r="AI986" s="142"/>
      <c r="AJ986" s="142"/>
      <c r="AK986" s="142"/>
    </row>
    <row r="987" hidden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2"/>
      <c r="N987" s="2"/>
      <c r="R987" s="3"/>
      <c r="U987" s="4"/>
      <c r="V987" s="5"/>
      <c r="AC987" s="140"/>
      <c r="AD987" s="152"/>
      <c r="AE987" s="153"/>
      <c r="AF987" s="140"/>
      <c r="AG987" s="140"/>
      <c r="AH987" s="142"/>
      <c r="AI987" s="142"/>
      <c r="AJ987" s="142"/>
      <c r="AK987" s="142"/>
    </row>
    <row r="988" hidden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2"/>
      <c r="N988" s="2"/>
      <c r="R988" s="3"/>
      <c r="U988" s="4"/>
      <c r="V988" s="5"/>
      <c r="AC988" s="140"/>
      <c r="AD988" s="152"/>
      <c r="AE988" s="153"/>
      <c r="AF988" s="140"/>
      <c r="AG988" s="140"/>
      <c r="AH988" s="142"/>
      <c r="AI988" s="142"/>
      <c r="AJ988" s="142"/>
      <c r="AK988" s="142"/>
    </row>
    <row r="989" hidden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2"/>
      <c r="N989" s="2"/>
      <c r="R989" s="3"/>
      <c r="U989" s="4"/>
      <c r="V989" s="5"/>
      <c r="AC989" s="140"/>
      <c r="AD989" s="152"/>
      <c r="AE989" s="153"/>
      <c r="AF989" s="140"/>
      <c r="AG989" s="140"/>
      <c r="AH989" s="142"/>
      <c r="AI989" s="142"/>
      <c r="AJ989" s="142"/>
      <c r="AK989" s="142"/>
    </row>
    <row r="990" hidden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2"/>
      <c r="N990" s="2"/>
      <c r="R990" s="3"/>
      <c r="U990" s="4"/>
      <c r="V990" s="5"/>
      <c r="AC990" s="140"/>
      <c r="AD990" s="152"/>
      <c r="AE990" s="153"/>
      <c r="AF990" s="140"/>
      <c r="AG990" s="140"/>
      <c r="AH990" s="142"/>
      <c r="AI990" s="142"/>
      <c r="AJ990" s="142"/>
      <c r="AK990" s="142"/>
    </row>
    <row r="991" hidden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2"/>
      <c r="N991" s="2"/>
      <c r="R991" s="3"/>
      <c r="U991" s="4"/>
      <c r="V991" s="5"/>
      <c r="AC991" s="140"/>
      <c r="AD991" s="152"/>
      <c r="AE991" s="153"/>
      <c r="AF991" s="140"/>
      <c r="AG991" s="140"/>
      <c r="AH991" s="142"/>
      <c r="AI991" s="142"/>
      <c r="AJ991" s="142"/>
      <c r="AK991" s="142"/>
    </row>
    <row r="992" hidden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2"/>
      <c r="N992" s="2"/>
      <c r="R992" s="3"/>
      <c r="U992" s="4"/>
      <c r="V992" s="5"/>
      <c r="AC992" s="140"/>
      <c r="AD992" s="152"/>
      <c r="AE992" s="153"/>
      <c r="AF992" s="140"/>
      <c r="AG992" s="140"/>
      <c r="AH992" s="142"/>
      <c r="AI992" s="142"/>
      <c r="AJ992" s="142"/>
      <c r="AK992" s="142"/>
    </row>
    <row r="993" hidden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2"/>
      <c r="N993" s="2"/>
      <c r="R993" s="3"/>
      <c r="U993" s="4"/>
      <c r="V993" s="5"/>
      <c r="AC993" s="140"/>
      <c r="AD993" s="152"/>
      <c r="AE993" s="153"/>
      <c r="AF993" s="140"/>
      <c r="AG993" s="140"/>
      <c r="AH993" s="142"/>
      <c r="AI993" s="142"/>
      <c r="AJ993" s="142"/>
      <c r="AK993" s="142"/>
    </row>
    <row r="994" hidden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2"/>
      <c r="N994" s="2"/>
      <c r="R994" s="3"/>
      <c r="U994" s="4"/>
      <c r="V994" s="5"/>
      <c r="AC994" s="140"/>
      <c r="AD994" s="152"/>
      <c r="AE994" s="153"/>
      <c r="AF994" s="140"/>
      <c r="AG994" s="140"/>
      <c r="AH994" s="142"/>
      <c r="AI994" s="142"/>
      <c r="AJ994" s="142"/>
      <c r="AK994" s="142"/>
    </row>
    <row r="995" hidden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2"/>
      <c r="N995" s="2"/>
      <c r="R995" s="3"/>
      <c r="U995" s="4"/>
      <c r="V995" s="5"/>
      <c r="AC995" s="140"/>
      <c r="AD995" s="152"/>
      <c r="AE995" s="153"/>
      <c r="AF995" s="140"/>
      <c r="AG995" s="140"/>
      <c r="AH995" s="142"/>
      <c r="AI995" s="142"/>
      <c r="AJ995" s="142"/>
      <c r="AK995" s="142"/>
    </row>
    <row r="996" hidden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2"/>
      <c r="N996" s="2"/>
      <c r="R996" s="3"/>
      <c r="U996" s="4"/>
      <c r="V996" s="5"/>
      <c r="AC996" s="140"/>
      <c r="AD996" s="152"/>
      <c r="AE996" s="153"/>
      <c r="AF996" s="140"/>
      <c r="AG996" s="140"/>
      <c r="AH996" s="142"/>
      <c r="AI996" s="142"/>
      <c r="AJ996" s="142"/>
      <c r="AK996" s="142"/>
    </row>
    <row r="997" hidden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2"/>
      <c r="N997" s="2"/>
      <c r="R997" s="3"/>
      <c r="U997" s="4"/>
      <c r="V997" s="5"/>
      <c r="AC997" s="140"/>
      <c r="AD997" s="152"/>
      <c r="AE997" s="153"/>
      <c r="AF997" s="140"/>
      <c r="AG997" s="140"/>
      <c r="AH997" s="142"/>
      <c r="AI997" s="142"/>
      <c r="AJ997" s="142"/>
      <c r="AK997" s="142"/>
    </row>
    <row r="998" hidden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2"/>
      <c r="N998" s="2"/>
      <c r="R998" s="3"/>
      <c r="U998" s="4"/>
      <c r="V998" s="5"/>
      <c r="AC998" s="140"/>
      <c r="AD998" s="152"/>
      <c r="AE998" s="153"/>
      <c r="AF998" s="140"/>
      <c r="AG998" s="140"/>
      <c r="AH998" s="142"/>
      <c r="AI998" s="142"/>
      <c r="AJ998" s="142"/>
      <c r="AK998" s="142"/>
    </row>
    <row r="999" hidden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2"/>
      <c r="N999" s="2"/>
      <c r="R999" s="3"/>
      <c r="U999" s="4"/>
      <c r="V999" s="5"/>
      <c r="AC999" s="140"/>
      <c r="AD999" s="152"/>
      <c r="AE999" s="153"/>
      <c r="AF999" s="140"/>
      <c r="AG999" s="140"/>
      <c r="AH999" s="142"/>
      <c r="AI999" s="142"/>
      <c r="AJ999" s="142"/>
      <c r="AK999" s="142"/>
    </row>
    <row r="1000" hidden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2"/>
      <c r="N1000" s="2"/>
      <c r="R1000" s="3"/>
      <c r="U1000" s="4"/>
      <c r="V1000" s="5"/>
      <c r="AC1000" s="140"/>
      <c r="AD1000" s="152"/>
      <c r="AE1000" s="153"/>
      <c r="AF1000" s="140"/>
      <c r="AG1000" s="140"/>
      <c r="AH1000" s="142"/>
      <c r="AI1000" s="142"/>
      <c r="AJ1000" s="142"/>
      <c r="AK1000" s="142"/>
    </row>
    <row r="1001" hidden="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2"/>
      <c r="N1001" s="2"/>
      <c r="R1001" s="3"/>
      <c r="U1001" s="4"/>
      <c r="V1001" s="5"/>
      <c r="AC1001" s="140"/>
      <c r="AD1001" s="152"/>
      <c r="AE1001" s="153"/>
      <c r="AF1001" s="140"/>
      <c r="AG1001" s="140"/>
      <c r="AH1001" s="142"/>
      <c r="AI1001" s="142"/>
      <c r="AJ1001" s="142"/>
      <c r="AK1001" s="142"/>
    </row>
    <row r="1002" hidden="1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2"/>
      <c r="N1002" s="2"/>
      <c r="R1002" s="3"/>
      <c r="U1002" s="4"/>
      <c r="V1002" s="5"/>
      <c r="AC1002" s="140"/>
      <c r="AD1002" s="152"/>
      <c r="AE1002" s="153"/>
      <c r="AF1002" s="140"/>
      <c r="AG1002" s="140"/>
      <c r="AH1002" s="142"/>
      <c r="AI1002" s="142"/>
      <c r="AJ1002" s="142"/>
      <c r="AK1002" s="142"/>
    </row>
    <row r="1003" hidden="1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2"/>
      <c r="N1003" s="2"/>
      <c r="R1003" s="3"/>
      <c r="U1003" s="4"/>
      <c r="V1003" s="5"/>
      <c r="AC1003" s="140"/>
      <c r="AD1003" s="152"/>
      <c r="AE1003" s="153"/>
      <c r="AF1003" s="140"/>
      <c r="AG1003" s="140"/>
      <c r="AH1003" s="142"/>
      <c r="AI1003" s="142"/>
      <c r="AJ1003" s="142"/>
      <c r="AK1003" s="142"/>
    </row>
    <row r="1004" hidden="1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2"/>
      <c r="N1004" s="2"/>
      <c r="R1004" s="3"/>
      <c r="U1004" s="4"/>
      <c r="V1004" s="5"/>
      <c r="AC1004" s="140"/>
      <c r="AD1004" s="152"/>
      <c r="AE1004" s="153"/>
      <c r="AF1004" s="140"/>
      <c r="AG1004" s="140"/>
      <c r="AH1004" s="142"/>
      <c r="AI1004" s="142"/>
      <c r="AJ1004" s="142"/>
      <c r="AK1004" s="142"/>
    </row>
    <row r="1005" hidden="1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2"/>
      <c r="N1005" s="2"/>
      <c r="R1005" s="3"/>
      <c r="U1005" s="4"/>
      <c r="V1005" s="5"/>
      <c r="AC1005" s="140"/>
      <c r="AD1005" s="152"/>
      <c r="AE1005" s="153"/>
      <c r="AF1005" s="140"/>
      <c r="AG1005" s="140"/>
      <c r="AH1005" s="142"/>
      <c r="AI1005" s="142"/>
      <c r="AJ1005" s="142"/>
      <c r="AK1005" s="142"/>
    </row>
    <row r="1006" hidden="1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2"/>
      <c r="N1006" s="2"/>
      <c r="R1006" s="3"/>
      <c r="U1006" s="4"/>
      <c r="V1006" s="5"/>
      <c r="AC1006" s="140"/>
      <c r="AD1006" s="152"/>
      <c r="AE1006" s="153"/>
      <c r="AF1006" s="140"/>
      <c r="AG1006" s="140"/>
      <c r="AH1006" s="142"/>
      <c r="AI1006" s="142"/>
      <c r="AJ1006" s="142"/>
      <c r="AK1006" s="142"/>
    </row>
    <row r="1007" hidden="1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2"/>
      <c r="N1007" s="2"/>
      <c r="R1007" s="3"/>
      <c r="U1007" s="4"/>
      <c r="V1007" s="5"/>
      <c r="AC1007" s="140"/>
      <c r="AD1007" s="152"/>
      <c r="AE1007" s="153"/>
      <c r="AF1007" s="140"/>
      <c r="AG1007" s="140"/>
      <c r="AH1007" s="142"/>
      <c r="AI1007" s="142"/>
      <c r="AJ1007" s="142"/>
      <c r="AK1007" s="142"/>
    </row>
    <row r="1008" hidden="1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2"/>
      <c r="N1008" s="2"/>
      <c r="R1008" s="3"/>
      <c r="U1008" s="4"/>
      <c r="V1008" s="5"/>
      <c r="AC1008" s="140"/>
      <c r="AD1008" s="152"/>
      <c r="AE1008" s="153"/>
      <c r="AF1008" s="140"/>
      <c r="AG1008" s="140"/>
      <c r="AH1008" s="142"/>
      <c r="AI1008" s="142"/>
      <c r="AJ1008" s="142"/>
      <c r="AK1008" s="142"/>
    </row>
    <row r="1009" hidden="1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2"/>
      <c r="N1009" s="2"/>
      <c r="R1009" s="3"/>
      <c r="U1009" s="4"/>
      <c r="V1009" s="5"/>
      <c r="AC1009" s="140"/>
      <c r="AD1009" s="152"/>
      <c r="AE1009" s="153"/>
      <c r="AF1009" s="140"/>
      <c r="AG1009" s="140"/>
      <c r="AH1009" s="142"/>
      <c r="AI1009" s="142"/>
      <c r="AJ1009" s="142"/>
      <c r="AK1009" s="142"/>
    </row>
    <row r="1010" hidden="1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2"/>
      <c r="N1010" s="2"/>
      <c r="R1010" s="3"/>
      <c r="U1010" s="4"/>
      <c r="V1010" s="5"/>
      <c r="AC1010" s="140"/>
      <c r="AD1010" s="152"/>
      <c r="AE1010" s="153"/>
      <c r="AF1010" s="140"/>
      <c r="AG1010" s="140"/>
      <c r="AH1010" s="142"/>
      <c r="AI1010" s="142"/>
      <c r="AJ1010" s="142"/>
      <c r="AK1010" s="142"/>
    </row>
    <row r="1011" hidden="1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2"/>
      <c r="N1011" s="2"/>
      <c r="R1011" s="3"/>
      <c r="U1011" s="4"/>
      <c r="V1011" s="5"/>
      <c r="AC1011" s="140"/>
      <c r="AD1011" s="152"/>
      <c r="AE1011" s="153"/>
      <c r="AF1011" s="140"/>
      <c r="AG1011" s="140"/>
      <c r="AH1011" s="142"/>
      <c r="AI1011" s="142"/>
      <c r="AJ1011" s="142"/>
      <c r="AK1011" s="142"/>
    </row>
    <row r="1012" hidden="1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2"/>
      <c r="N1012" s="2"/>
      <c r="R1012" s="3"/>
      <c r="U1012" s="4"/>
      <c r="V1012" s="5"/>
      <c r="AC1012" s="140"/>
      <c r="AD1012" s="152"/>
      <c r="AE1012" s="153"/>
      <c r="AF1012" s="140"/>
      <c r="AG1012" s="140"/>
      <c r="AH1012" s="142"/>
      <c r="AI1012" s="142"/>
      <c r="AJ1012" s="142"/>
      <c r="AK1012" s="142"/>
    </row>
    <row r="1013" hidden="1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2"/>
      <c r="N1013" s="2"/>
      <c r="R1013" s="3"/>
      <c r="U1013" s="4"/>
      <c r="V1013" s="5"/>
      <c r="AC1013" s="140"/>
      <c r="AD1013" s="152"/>
      <c r="AE1013" s="153"/>
      <c r="AF1013" s="140"/>
      <c r="AG1013" s="140"/>
      <c r="AH1013" s="142"/>
      <c r="AI1013" s="142"/>
      <c r="AJ1013" s="142"/>
      <c r="AK1013" s="142"/>
    </row>
    <row r="1014" hidden="1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2"/>
      <c r="N1014" s="2"/>
      <c r="R1014" s="3"/>
      <c r="U1014" s="4"/>
      <c r="V1014" s="5"/>
      <c r="AC1014" s="140"/>
      <c r="AD1014" s="152"/>
      <c r="AE1014" s="153"/>
      <c r="AF1014" s="140"/>
      <c r="AG1014" s="140"/>
      <c r="AH1014" s="142"/>
      <c r="AI1014" s="142"/>
      <c r="AJ1014" s="142"/>
      <c r="AK1014" s="142"/>
    </row>
    <row r="1015" hidden="1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2"/>
      <c r="N1015" s="2"/>
      <c r="R1015" s="3"/>
      <c r="U1015" s="4"/>
      <c r="V1015" s="5"/>
      <c r="AC1015" s="140"/>
      <c r="AD1015" s="152"/>
      <c r="AE1015" s="153"/>
      <c r="AF1015" s="140"/>
      <c r="AG1015" s="140"/>
      <c r="AH1015" s="142"/>
      <c r="AI1015" s="142"/>
      <c r="AJ1015" s="142"/>
      <c r="AK1015" s="142"/>
    </row>
    <row r="1016" hidden="1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2"/>
      <c r="N1016" s="2"/>
      <c r="R1016" s="3"/>
      <c r="U1016" s="4"/>
      <c r="V1016" s="5"/>
      <c r="AC1016" s="140"/>
      <c r="AD1016" s="152"/>
      <c r="AE1016" s="153"/>
      <c r="AF1016" s="140"/>
      <c r="AG1016" s="140"/>
      <c r="AH1016" s="142"/>
      <c r="AI1016" s="142"/>
      <c r="AJ1016" s="142"/>
      <c r="AK1016" s="142"/>
    </row>
    <row r="1017" hidden="1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2"/>
      <c r="N1017" s="2"/>
      <c r="R1017" s="3"/>
      <c r="U1017" s="4"/>
      <c r="V1017" s="5"/>
      <c r="AC1017" s="140"/>
      <c r="AD1017" s="152"/>
      <c r="AE1017" s="153"/>
      <c r="AF1017" s="140"/>
      <c r="AG1017" s="140"/>
      <c r="AH1017" s="142"/>
      <c r="AI1017" s="142"/>
      <c r="AJ1017" s="142"/>
      <c r="AK1017" s="142"/>
    </row>
    <row r="1018" hidden="1">
      <c r="A1018" s="1"/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2"/>
      <c r="N1018" s="2"/>
      <c r="R1018" s="3"/>
      <c r="U1018" s="4"/>
      <c r="V1018" s="5"/>
      <c r="AC1018" s="140"/>
      <c r="AD1018" s="152"/>
      <c r="AE1018" s="153"/>
      <c r="AF1018" s="140"/>
      <c r="AG1018" s="140"/>
      <c r="AH1018" s="142"/>
      <c r="AI1018" s="142"/>
      <c r="AJ1018" s="142"/>
      <c r="AK1018" s="142"/>
    </row>
    <row r="1019" hidden="1">
      <c r="A1019" s="1"/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2"/>
      <c r="N1019" s="2"/>
      <c r="R1019" s="3"/>
      <c r="U1019" s="4"/>
      <c r="V1019" s="5"/>
      <c r="AC1019" s="140"/>
      <c r="AD1019" s="152"/>
      <c r="AE1019" s="153"/>
      <c r="AF1019" s="140"/>
      <c r="AG1019" s="140"/>
      <c r="AH1019" s="142"/>
      <c r="AI1019" s="142"/>
      <c r="AJ1019" s="142"/>
      <c r="AK1019" s="142"/>
    </row>
    <row r="1020" hidden="1">
      <c r="A1020" s="1"/>
      <c r="B1020" s="1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2"/>
      <c r="N1020" s="2"/>
      <c r="R1020" s="3"/>
      <c r="U1020" s="4"/>
      <c r="V1020" s="5"/>
      <c r="AC1020" s="140"/>
      <c r="AD1020" s="152"/>
      <c r="AE1020" s="153"/>
      <c r="AF1020" s="140"/>
      <c r="AG1020" s="140"/>
      <c r="AH1020" s="142"/>
      <c r="AI1020" s="142"/>
      <c r="AJ1020" s="142"/>
      <c r="AK1020" s="142"/>
    </row>
    <row r="1021" hidden="1">
      <c r="A1021" s="1"/>
      <c r="B1021" s="1"/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2"/>
      <c r="N1021" s="2"/>
      <c r="R1021" s="3"/>
      <c r="U1021" s="4"/>
      <c r="V1021" s="5"/>
      <c r="AC1021" s="140"/>
      <c r="AD1021" s="152"/>
      <c r="AE1021" s="153"/>
      <c r="AF1021" s="140"/>
      <c r="AG1021" s="140"/>
      <c r="AH1021" s="142"/>
      <c r="AI1021" s="142"/>
      <c r="AJ1021" s="142"/>
      <c r="AK1021" s="142"/>
    </row>
    <row r="1022" ht="15.0" hidden="1" customHeight="1">
      <c r="A1022" s="1"/>
      <c r="B1022" s="1"/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2"/>
      <c r="N1022" s="2"/>
      <c r="R1022" s="3"/>
      <c r="U1022" s="4"/>
      <c r="V1022" s="5"/>
      <c r="AC1022" s="140"/>
      <c r="AD1022" s="152"/>
      <c r="AE1022" s="153"/>
      <c r="AF1022" s="140"/>
      <c r="AG1022" s="140"/>
      <c r="AH1022" s="142"/>
      <c r="AI1022" s="142"/>
      <c r="AJ1022" s="142"/>
      <c r="AK1022" s="142"/>
    </row>
    <row r="1023">
      <c r="A1023" s="1"/>
      <c r="B1023" s="1"/>
      <c r="C1023" s="1"/>
      <c r="D1023" s="1"/>
      <c r="E1023" s="1"/>
      <c r="F1023" s="1"/>
      <c r="G1023" s="1"/>
      <c r="H1023" s="1"/>
      <c r="I1023" s="1"/>
      <c r="J1023" s="1"/>
      <c r="K1023" s="1"/>
      <c r="L1023" s="1"/>
      <c r="M1023" s="2"/>
      <c r="N1023" s="2"/>
      <c r="R1023" s="3"/>
      <c r="U1023" s="4"/>
      <c r="V1023" s="5"/>
      <c r="AC1023" s="140"/>
      <c r="AD1023" s="152"/>
      <c r="AE1023" s="153"/>
      <c r="AF1023" s="140"/>
      <c r="AG1023" s="140"/>
      <c r="AH1023" s="142"/>
      <c r="AI1023" s="142"/>
      <c r="AJ1023" s="142"/>
      <c r="AK1023" s="142"/>
    </row>
    <row r="1024" ht="29.25" customHeight="1">
      <c r="A1024" s="1"/>
      <c r="B1024" s="1"/>
      <c r="C1024" s="1"/>
      <c r="D1024" s="1"/>
      <c r="E1024" s="1"/>
      <c r="F1024" s="1"/>
      <c r="G1024" s="1"/>
      <c r="H1024" s="1"/>
      <c r="I1024" s="1"/>
      <c r="J1024" s="1"/>
      <c r="K1024" s="1"/>
      <c r="L1024" s="1"/>
      <c r="M1024" s="2"/>
      <c r="N1024" s="2"/>
      <c r="R1024" s="3"/>
      <c r="U1024" s="4"/>
      <c r="V1024" s="5"/>
      <c r="AD1024" s="44"/>
      <c r="AE1024" s="5"/>
      <c r="AJ1024" s="142"/>
      <c r="AK1024" s="142"/>
    </row>
    <row r="1025" ht="15.0" customHeight="1">
      <c r="A1025" s="1"/>
      <c r="B1025" s="1"/>
      <c r="C1025" s="1"/>
      <c r="D1025" s="1"/>
      <c r="E1025" s="1"/>
      <c r="F1025" s="1"/>
      <c r="G1025" s="1"/>
      <c r="H1025" s="1"/>
      <c r="I1025" s="1"/>
      <c r="J1025" s="1"/>
      <c r="K1025" s="1"/>
      <c r="L1025" s="1"/>
      <c r="M1025" s="2"/>
      <c r="N1025" s="2"/>
      <c r="R1025" s="3"/>
      <c r="U1025" s="4"/>
      <c r="V1025" s="5"/>
      <c r="AD1025" s="44"/>
      <c r="AE1025" s="5"/>
    </row>
    <row r="1026" ht="26.25" customHeight="1">
      <c r="A1026" s="1"/>
      <c r="B1026" s="1"/>
      <c r="C1026" s="1"/>
      <c r="D1026" s="1"/>
      <c r="E1026" s="1"/>
      <c r="F1026" s="1"/>
      <c r="G1026" s="1"/>
      <c r="H1026" s="1"/>
      <c r="I1026" s="1"/>
      <c r="J1026" s="1"/>
      <c r="K1026" s="1"/>
      <c r="L1026" s="1"/>
      <c r="M1026" s="2"/>
      <c r="N1026" s="2"/>
      <c r="R1026" s="3"/>
      <c r="U1026" s="4"/>
      <c r="V1026" s="5"/>
      <c r="AD1026" s="44"/>
      <c r="AE1026" s="5"/>
    </row>
    <row r="1027" ht="15.0" customHeight="1">
      <c r="A1027" s="1"/>
      <c r="B1027" s="1"/>
      <c r="C1027" s="1"/>
      <c r="D1027" s="1"/>
      <c r="E1027" s="1"/>
      <c r="F1027" s="1"/>
      <c r="G1027" s="1"/>
      <c r="H1027" s="1"/>
      <c r="I1027" s="1"/>
      <c r="J1027" s="1"/>
      <c r="K1027" s="1"/>
      <c r="L1027" s="1"/>
      <c r="M1027" s="2"/>
      <c r="N1027" s="2"/>
      <c r="R1027" s="3"/>
      <c r="U1027" s="4"/>
      <c r="V1027" s="5"/>
      <c r="AD1027" s="44"/>
      <c r="AE1027" s="5"/>
    </row>
    <row r="1028" ht="15.0" customHeight="1">
      <c r="A1028" s="1"/>
      <c r="B1028" s="1"/>
      <c r="C1028" s="1"/>
      <c r="D1028" s="1"/>
      <c r="E1028" s="1"/>
      <c r="F1028" s="1"/>
      <c r="G1028" s="1"/>
      <c r="H1028" s="1"/>
      <c r="I1028" s="1"/>
      <c r="J1028" s="1"/>
      <c r="K1028" s="1"/>
      <c r="L1028" s="1"/>
      <c r="M1028" s="2"/>
      <c r="N1028" s="2"/>
      <c r="R1028" s="3"/>
      <c r="U1028" s="4"/>
      <c r="V1028" s="5"/>
      <c r="AD1028" s="44"/>
      <c r="AE1028" s="5"/>
    </row>
    <row r="1029" ht="15.0" customHeight="1">
      <c r="A1029" s="1"/>
      <c r="B1029" s="1"/>
      <c r="C1029" s="1"/>
      <c r="D1029" s="1"/>
      <c r="E1029" s="1"/>
      <c r="F1029" s="1"/>
      <c r="G1029" s="1"/>
      <c r="H1029" s="1"/>
      <c r="I1029" s="1"/>
      <c r="J1029" s="1"/>
      <c r="K1029" s="1"/>
      <c r="L1029" s="1"/>
      <c r="M1029" s="2"/>
      <c r="N1029" s="2"/>
      <c r="R1029" s="3"/>
      <c r="U1029" s="4"/>
      <c r="V1029" s="5"/>
      <c r="AD1029" s="44"/>
      <c r="AE1029" s="5"/>
    </row>
    <row r="1030" ht="15.0" customHeight="1">
      <c r="A1030" s="1"/>
      <c r="B1030" s="1"/>
      <c r="C1030" s="1"/>
      <c r="D1030" s="1"/>
      <c r="E1030" s="1"/>
      <c r="F1030" s="1"/>
      <c r="G1030" s="1"/>
      <c r="H1030" s="1"/>
      <c r="I1030" s="1"/>
      <c r="J1030" s="1"/>
      <c r="K1030" s="1"/>
      <c r="L1030" s="1"/>
      <c r="M1030" s="2"/>
      <c r="N1030" s="2"/>
      <c r="R1030" s="3"/>
      <c r="U1030" s="4"/>
      <c r="V1030" s="5"/>
      <c r="AD1030" s="44"/>
      <c r="AE1030" s="5"/>
    </row>
    <row r="1031" ht="15.0" customHeight="1">
      <c r="A1031" s="1"/>
      <c r="B1031" s="1"/>
      <c r="C1031" s="1"/>
      <c r="D1031" s="1"/>
      <c r="E1031" s="1"/>
      <c r="F1031" s="1"/>
      <c r="G1031" s="1"/>
      <c r="H1031" s="1"/>
      <c r="I1031" s="1"/>
      <c r="J1031" s="1"/>
      <c r="K1031" s="1"/>
      <c r="L1031" s="1"/>
      <c r="M1031" s="2"/>
      <c r="N1031" s="2"/>
      <c r="R1031" s="3"/>
      <c r="U1031" s="4"/>
      <c r="V1031" s="5"/>
      <c r="AD1031" s="44"/>
      <c r="AE1031" s="5"/>
    </row>
    <row r="1032" ht="15.0" customHeight="1">
      <c r="A1032" s="1"/>
      <c r="B1032" s="1"/>
      <c r="C1032" s="1"/>
      <c r="D1032" s="1"/>
      <c r="E1032" s="1"/>
      <c r="F1032" s="1"/>
      <c r="G1032" s="1"/>
      <c r="H1032" s="1"/>
      <c r="I1032" s="1"/>
      <c r="J1032" s="1"/>
      <c r="K1032" s="1"/>
      <c r="L1032" s="1"/>
      <c r="M1032" s="2"/>
      <c r="N1032" s="2"/>
      <c r="R1032" s="3"/>
      <c r="U1032" s="4"/>
      <c r="V1032" s="5"/>
      <c r="AD1032" s="44"/>
      <c r="AE1032" s="5"/>
    </row>
    <row r="1033" ht="15.0" customHeight="1">
      <c r="A1033" s="1"/>
      <c r="B1033" s="1"/>
      <c r="C1033" s="1"/>
      <c r="D1033" s="1"/>
      <c r="E1033" s="1"/>
      <c r="F1033" s="1"/>
      <c r="G1033" s="1"/>
      <c r="H1033" s="1"/>
      <c r="I1033" s="1"/>
      <c r="J1033" s="1"/>
      <c r="K1033" s="1"/>
      <c r="L1033" s="1"/>
      <c r="M1033" s="2"/>
      <c r="N1033" s="2"/>
      <c r="R1033" s="3"/>
      <c r="U1033" s="4"/>
      <c r="V1033" s="5"/>
      <c r="AD1033" s="44"/>
      <c r="AE1033" s="5"/>
    </row>
    <row r="1034" ht="15.0" customHeight="1">
      <c r="A1034" s="1"/>
      <c r="B1034" s="1"/>
      <c r="C1034" s="1"/>
      <c r="D1034" s="1"/>
      <c r="E1034" s="1"/>
      <c r="F1034" s="1"/>
      <c r="G1034" s="1"/>
      <c r="H1034" s="1"/>
      <c r="I1034" s="1"/>
      <c r="J1034" s="1"/>
      <c r="K1034" s="1"/>
      <c r="L1034" s="1"/>
      <c r="M1034" s="2"/>
      <c r="N1034" s="2"/>
      <c r="R1034" s="3"/>
      <c r="U1034" s="4"/>
      <c r="V1034" s="5"/>
      <c r="AD1034" s="44"/>
      <c r="AE1034" s="5"/>
    </row>
    <row r="1035" ht="15.0" customHeight="1">
      <c r="A1035" s="1"/>
      <c r="B1035" s="1"/>
      <c r="C1035" s="1"/>
      <c r="D1035" s="1"/>
      <c r="E1035" s="1"/>
      <c r="F1035" s="1"/>
      <c r="G1035" s="1"/>
      <c r="H1035" s="1"/>
      <c r="I1035" s="1"/>
      <c r="J1035" s="1"/>
      <c r="K1035" s="1"/>
      <c r="L1035" s="1"/>
      <c r="M1035" s="2"/>
      <c r="N1035" s="2"/>
      <c r="R1035" s="3"/>
      <c r="U1035" s="4"/>
      <c r="V1035" s="5"/>
      <c r="AD1035" s="44"/>
      <c r="AE1035" s="5"/>
    </row>
    <row r="1036" ht="15.0" customHeight="1">
      <c r="A1036" s="1"/>
      <c r="B1036" s="1"/>
      <c r="C1036" s="1"/>
      <c r="D1036" s="1"/>
      <c r="E1036" s="1"/>
      <c r="F1036" s="1"/>
      <c r="G1036" s="1"/>
      <c r="H1036" s="1"/>
      <c r="I1036" s="1"/>
      <c r="J1036" s="1"/>
      <c r="K1036" s="1"/>
      <c r="L1036" s="1"/>
      <c r="M1036" s="2"/>
      <c r="N1036" s="2"/>
      <c r="R1036" s="3"/>
      <c r="U1036" s="4"/>
      <c r="V1036" s="5"/>
      <c r="AD1036" s="44"/>
      <c r="AE1036" s="5"/>
    </row>
    <row r="1037" ht="15.0" customHeight="1">
      <c r="A1037" s="1"/>
      <c r="B1037" s="1"/>
      <c r="C1037" s="1"/>
      <c r="D1037" s="1"/>
      <c r="E1037" s="1"/>
      <c r="F1037" s="1"/>
      <c r="G1037" s="1"/>
      <c r="H1037" s="1"/>
      <c r="I1037" s="1"/>
      <c r="J1037" s="1"/>
      <c r="K1037" s="1"/>
      <c r="L1037" s="1"/>
      <c r="M1037" s="2"/>
      <c r="N1037" s="2"/>
      <c r="R1037" s="3"/>
      <c r="U1037" s="4"/>
      <c r="V1037" s="5"/>
      <c r="AD1037" s="44"/>
      <c r="AE1037" s="5"/>
    </row>
    <row r="1038" ht="15.0" customHeight="1">
      <c r="A1038" s="1"/>
      <c r="B1038" s="1"/>
      <c r="C1038" s="1"/>
      <c r="D1038" s="1"/>
      <c r="E1038" s="1"/>
      <c r="F1038" s="1"/>
      <c r="G1038" s="1"/>
      <c r="H1038" s="1"/>
      <c r="I1038" s="1"/>
      <c r="J1038" s="1"/>
      <c r="K1038" s="1"/>
      <c r="L1038" s="1"/>
      <c r="M1038" s="2"/>
      <c r="N1038" s="2"/>
      <c r="R1038" s="3"/>
      <c r="U1038" s="4"/>
      <c r="V1038" s="5"/>
      <c r="AC1038" s="140"/>
      <c r="AD1038" s="152"/>
      <c r="AE1038" s="153"/>
      <c r="AF1038" s="140"/>
      <c r="AG1038" s="140"/>
      <c r="AH1038" s="142"/>
      <c r="AI1038" s="142"/>
    </row>
    <row r="1039" ht="15.0" customHeight="1">
      <c r="A1039" s="1"/>
      <c r="B1039" s="1"/>
      <c r="C1039" s="1"/>
      <c r="D1039" s="1"/>
      <c r="E1039" s="1"/>
      <c r="F1039" s="1"/>
      <c r="G1039" s="1"/>
      <c r="H1039" s="1"/>
      <c r="I1039" s="1"/>
      <c r="J1039" s="1"/>
      <c r="K1039" s="1"/>
      <c r="L1039" s="1"/>
      <c r="M1039" s="2"/>
      <c r="N1039" s="2"/>
      <c r="R1039" s="3"/>
      <c r="U1039" s="4"/>
      <c r="V1039" s="5"/>
      <c r="AC1039" s="6"/>
      <c r="AD1039" s="121"/>
      <c r="AE1039" s="122"/>
      <c r="AF1039" s="6"/>
      <c r="AG1039" s="6"/>
    </row>
    <row r="1040" ht="15.0" customHeight="1">
      <c r="A1040" s="1"/>
      <c r="B1040" s="1"/>
      <c r="C1040" s="1"/>
      <c r="D1040" s="1"/>
      <c r="E1040" s="1"/>
      <c r="F1040" s="1"/>
      <c r="G1040" s="1"/>
      <c r="H1040" s="1"/>
      <c r="I1040" s="1"/>
      <c r="J1040" s="1"/>
      <c r="K1040" s="1"/>
      <c r="L1040" s="1"/>
      <c r="M1040" s="2"/>
      <c r="N1040" s="2"/>
      <c r="R1040" s="3"/>
      <c r="U1040" s="4"/>
      <c r="V1040" s="5"/>
      <c r="AC1040" s="6"/>
      <c r="AD1040" s="121"/>
      <c r="AE1040" s="122"/>
      <c r="AF1040" s="6"/>
      <c r="AG1040" s="6"/>
    </row>
    <row r="1041" ht="15.0" customHeight="1">
      <c r="A1041" s="1"/>
      <c r="B1041" s="1"/>
      <c r="C1041" s="1"/>
      <c r="D1041" s="1"/>
      <c r="E1041" s="1"/>
      <c r="F1041" s="1"/>
      <c r="G1041" s="1"/>
      <c r="H1041" s="1"/>
      <c r="I1041" s="1"/>
      <c r="J1041" s="1"/>
      <c r="K1041" s="1"/>
      <c r="L1041" s="1"/>
      <c r="M1041" s="2"/>
      <c r="N1041" s="2"/>
      <c r="R1041" s="3"/>
      <c r="U1041" s="4"/>
      <c r="V1041" s="5"/>
      <c r="AC1041" s="6"/>
      <c r="AD1041" s="121"/>
      <c r="AE1041" s="122"/>
      <c r="AF1041" s="6"/>
      <c r="AG1041" s="6"/>
    </row>
    <row r="1042" ht="15.0" customHeight="1">
      <c r="A1042" s="1"/>
      <c r="B1042" s="1"/>
      <c r="C1042" s="1"/>
      <c r="D1042" s="1"/>
      <c r="E1042" s="1"/>
      <c r="F1042" s="1"/>
      <c r="G1042" s="1"/>
      <c r="H1042" s="1"/>
      <c r="I1042" s="1"/>
      <c r="J1042" s="1"/>
      <c r="K1042" s="1"/>
      <c r="L1042" s="1"/>
      <c r="M1042" s="2"/>
      <c r="N1042" s="2"/>
      <c r="R1042" s="3"/>
      <c r="U1042" s="4"/>
      <c r="V1042" s="5"/>
      <c r="AC1042" s="6"/>
      <c r="AD1042" s="121"/>
      <c r="AE1042" s="122"/>
      <c r="AF1042" s="6"/>
      <c r="AG1042" s="6"/>
    </row>
    <row r="1043" ht="15.0" customHeight="1">
      <c r="A1043" s="1"/>
      <c r="B1043" s="1"/>
      <c r="C1043" s="1"/>
      <c r="D1043" s="1"/>
      <c r="E1043" s="1"/>
      <c r="F1043" s="1"/>
      <c r="G1043" s="1"/>
      <c r="H1043" s="1"/>
      <c r="I1043" s="1"/>
      <c r="J1043" s="1"/>
      <c r="K1043" s="1"/>
      <c r="L1043" s="1"/>
      <c r="M1043" s="2"/>
      <c r="N1043" s="2"/>
      <c r="R1043" s="3"/>
      <c r="U1043" s="4"/>
      <c r="V1043" s="5"/>
      <c r="AC1043" s="6"/>
      <c r="AD1043" s="121"/>
      <c r="AE1043" s="122"/>
      <c r="AF1043" s="6"/>
      <c r="AG1043" s="6"/>
    </row>
    <row r="1044" ht="15.0" customHeight="1">
      <c r="A1044" s="1"/>
      <c r="B1044" s="1"/>
      <c r="C1044" s="1"/>
      <c r="D1044" s="1"/>
      <c r="E1044" s="1"/>
      <c r="F1044" s="1"/>
      <c r="G1044" s="1"/>
      <c r="H1044" s="1"/>
      <c r="I1044" s="1"/>
      <c r="J1044" s="1"/>
      <c r="K1044" s="1"/>
      <c r="L1044" s="1"/>
      <c r="M1044" s="2"/>
      <c r="N1044" s="2"/>
      <c r="R1044" s="3"/>
      <c r="U1044" s="4"/>
      <c r="V1044" s="5"/>
      <c r="AC1044" s="6"/>
      <c r="AD1044" s="121"/>
      <c r="AE1044" s="122"/>
      <c r="AF1044" s="6"/>
      <c r="AG1044" s="6"/>
    </row>
    <row r="1045" ht="15.0" customHeight="1">
      <c r="A1045" s="1"/>
      <c r="B1045" s="1"/>
      <c r="C1045" s="1"/>
      <c r="D1045" s="1"/>
      <c r="E1045" s="1"/>
      <c r="F1045" s="1"/>
      <c r="G1045" s="1"/>
      <c r="H1045" s="1"/>
      <c r="I1045" s="1"/>
      <c r="J1045" s="1"/>
      <c r="K1045" s="1"/>
      <c r="L1045" s="1"/>
      <c r="M1045" s="2"/>
      <c r="N1045" s="2"/>
      <c r="R1045" s="3"/>
      <c r="U1045" s="4"/>
      <c r="V1045" s="5"/>
      <c r="AC1045" s="6"/>
      <c r="AD1045" s="121"/>
      <c r="AE1045" s="122"/>
      <c r="AF1045" s="6"/>
      <c r="AG1045" s="6"/>
    </row>
    <row r="1046" ht="15.0" customHeight="1">
      <c r="A1046" s="1"/>
      <c r="B1046" s="1"/>
      <c r="C1046" s="1"/>
      <c r="D1046" s="1"/>
      <c r="E1046" s="1"/>
      <c r="F1046" s="1"/>
      <c r="G1046" s="1"/>
      <c r="H1046" s="1"/>
      <c r="I1046" s="1"/>
      <c r="J1046" s="1"/>
      <c r="K1046" s="1"/>
      <c r="L1046" s="1"/>
      <c r="M1046" s="2"/>
      <c r="N1046" s="2"/>
      <c r="R1046" s="3"/>
      <c r="U1046" s="4"/>
      <c r="V1046" s="5"/>
      <c r="AC1046" s="6"/>
      <c r="AD1046" s="121"/>
      <c r="AE1046" s="122"/>
      <c r="AF1046" s="6"/>
      <c r="AG1046" s="6"/>
    </row>
    <row r="1047" ht="15.0" customHeight="1">
      <c r="A1047" s="1"/>
      <c r="B1047" s="1"/>
      <c r="C1047" s="1"/>
      <c r="D1047" s="1"/>
      <c r="E1047" s="1"/>
      <c r="F1047" s="1"/>
      <c r="G1047" s="1"/>
      <c r="H1047" s="1"/>
      <c r="I1047" s="1"/>
      <c r="J1047" s="1"/>
      <c r="K1047" s="1"/>
      <c r="L1047" s="1"/>
      <c r="M1047" s="2"/>
      <c r="N1047" s="2"/>
      <c r="R1047" s="3"/>
      <c r="U1047" s="4"/>
      <c r="V1047" s="5"/>
      <c r="AC1047" s="6"/>
      <c r="AD1047" s="121"/>
      <c r="AE1047" s="122"/>
      <c r="AF1047" s="6"/>
      <c r="AG1047" s="6"/>
    </row>
    <row r="1048" ht="15.0" customHeight="1">
      <c r="A1048" s="1"/>
      <c r="B1048" s="1"/>
      <c r="C1048" s="1"/>
      <c r="D1048" s="1"/>
      <c r="E1048" s="1"/>
      <c r="F1048" s="1"/>
      <c r="G1048" s="1"/>
      <c r="H1048" s="1"/>
      <c r="I1048" s="1"/>
      <c r="J1048" s="1"/>
      <c r="K1048" s="1"/>
      <c r="L1048" s="1"/>
      <c r="M1048" s="2"/>
      <c r="N1048" s="2"/>
      <c r="R1048" s="3"/>
      <c r="U1048" s="4"/>
      <c r="V1048" s="5"/>
      <c r="AC1048" s="6"/>
      <c r="AD1048" s="121"/>
      <c r="AE1048" s="122"/>
      <c r="AF1048" s="6"/>
      <c r="AG1048" s="6"/>
    </row>
    <row r="1049" ht="15.0" customHeight="1">
      <c r="A1049" s="1"/>
      <c r="B1049" s="1"/>
      <c r="C1049" s="1"/>
      <c r="D1049" s="1"/>
      <c r="E1049" s="1"/>
      <c r="F1049" s="1"/>
      <c r="G1049" s="1"/>
      <c r="H1049" s="1"/>
      <c r="I1049" s="1"/>
      <c r="J1049" s="1"/>
      <c r="K1049" s="1"/>
      <c r="L1049" s="1"/>
      <c r="M1049" s="2"/>
      <c r="N1049" s="2"/>
      <c r="R1049" s="3"/>
      <c r="U1049" s="4"/>
      <c r="V1049" s="5"/>
      <c r="AC1049" s="6"/>
      <c r="AD1049" s="121"/>
      <c r="AE1049" s="122"/>
      <c r="AF1049" s="6"/>
      <c r="AG1049" s="6"/>
    </row>
    <row r="1050" ht="15.0" customHeight="1">
      <c r="A1050" s="1"/>
      <c r="B1050" s="1"/>
      <c r="C1050" s="1"/>
      <c r="D1050" s="1"/>
      <c r="E1050" s="1"/>
      <c r="F1050" s="1"/>
      <c r="G1050" s="1"/>
      <c r="H1050" s="1"/>
      <c r="I1050" s="1"/>
      <c r="J1050" s="1"/>
      <c r="K1050" s="1"/>
      <c r="L1050" s="1"/>
      <c r="M1050" s="2"/>
      <c r="N1050" s="2"/>
      <c r="R1050" s="3"/>
      <c r="U1050" s="4"/>
      <c r="V1050" s="5"/>
      <c r="AC1050" s="6"/>
      <c r="AD1050" s="121"/>
      <c r="AE1050" s="122"/>
      <c r="AF1050" s="6"/>
      <c r="AG1050" s="6"/>
    </row>
    <row r="1051" ht="15.0" customHeight="1">
      <c r="A1051" s="1"/>
      <c r="B1051" s="1"/>
      <c r="C1051" s="1"/>
      <c r="D1051" s="1"/>
      <c r="E1051" s="1"/>
      <c r="F1051" s="1"/>
      <c r="G1051" s="1"/>
      <c r="H1051" s="1"/>
      <c r="I1051" s="1"/>
      <c r="J1051" s="1"/>
      <c r="K1051" s="1"/>
      <c r="L1051" s="1"/>
      <c r="M1051" s="2"/>
      <c r="N1051" s="2"/>
      <c r="R1051" s="3"/>
      <c r="U1051" s="4"/>
      <c r="V1051" s="5"/>
      <c r="AC1051" s="6"/>
      <c r="AD1051" s="121"/>
      <c r="AE1051" s="122"/>
      <c r="AF1051" s="6"/>
      <c r="AG1051" s="6"/>
    </row>
    <row r="1052" ht="15.0" customHeight="1">
      <c r="A1052" s="1"/>
      <c r="B1052" s="1"/>
      <c r="C1052" s="1"/>
      <c r="D1052" s="1"/>
      <c r="E1052" s="1"/>
      <c r="F1052" s="1"/>
      <c r="G1052" s="1"/>
      <c r="H1052" s="1"/>
      <c r="I1052" s="1"/>
      <c r="J1052" s="1"/>
      <c r="K1052" s="1"/>
      <c r="L1052" s="1"/>
      <c r="M1052" s="2"/>
      <c r="N1052" s="2"/>
      <c r="R1052" s="3"/>
      <c r="U1052" s="4"/>
      <c r="V1052" s="5"/>
      <c r="AC1052" s="6"/>
      <c r="AD1052" s="121"/>
      <c r="AE1052" s="122"/>
      <c r="AF1052" s="6"/>
      <c r="AG1052" s="6"/>
    </row>
    <row r="1053" ht="15.0" customHeight="1">
      <c r="A1053" s="1"/>
      <c r="B1053" s="1"/>
      <c r="C1053" s="1"/>
      <c r="D1053" s="1"/>
      <c r="E1053" s="1"/>
      <c r="F1053" s="1"/>
      <c r="G1053" s="1"/>
      <c r="H1053" s="1"/>
      <c r="I1053" s="1"/>
      <c r="J1053" s="1"/>
      <c r="K1053" s="1"/>
      <c r="L1053" s="1"/>
      <c r="M1053" s="2"/>
      <c r="N1053" s="2"/>
      <c r="R1053" s="3"/>
      <c r="U1053" s="4"/>
      <c r="V1053" s="5"/>
      <c r="AC1053" s="6"/>
      <c r="AD1053" s="121"/>
      <c r="AE1053" s="122"/>
      <c r="AF1053" s="6"/>
      <c r="AG1053" s="6"/>
    </row>
    <row r="1054" ht="15.0" customHeight="1">
      <c r="A1054" s="1"/>
      <c r="B1054" s="1"/>
      <c r="C1054" s="1"/>
      <c r="D1054" s="1"/>
      <c r="E1054" s="1"/>
      <c r="F1054" s="1"/>
      <c r="G1054" s="1"/>
      <c r="H1054" s="1"/>
      <c r="I1054" s="1"/>
      <c r="J1054" s="1"/>
      <c r="K1054" s="1"/>
      <c r="L1054" s="1"/>
      <c r="M1054" s="2"/>
      <c r="N1054" s="2"/>
      <c r="R1054" s="3"/>
      <c r="U1054" s="4"/>
      <c r="V1054" s="5"/>
      <c r="AC1054" s="6"/>
      <c r="AD1054" s="121"/>
      <c r="AE1054" s="122"/>
      <c r="AF1054" s="6"/>
      <c r="AG1054" s="6"/>
    </row>
    <row r="1055" ht="15.0" customHeight="1">
      <c r="A1055" s="1"/>
      <c r="B1055" s="1"/>
      <c r="C1055" s="1"/>
      <c r="D1055" s="1"/>
      <c r="E1055" s="1"/>
      <c r="F1055" s="1"/>
      <c r="G1055" s="1"/>
      <c r="H1055" s="1"/>
      <c r="I1055" s="1"/>
      <c r="J1055" s="1"/>
      <c r="K1055" s="1"/>
      <c r="L1055" s="1"/>
      <c r="M1055" s="2"/>
      <c r="N1055" s="2"/>
      <c r="R1055" s="3"/>
      <c r="U1055" s="4"/>
      <c r="V1055" s="5"/>
      <c r="AC1055" s="6"/>
      <c r="AD1055" s="121"/>
      <c r="AE1055" s="122"/>
      <c r="AF1055" s="6"/>
      <c r="AG1055" s="6"/>
    </row>
    <row r="1056" ht="15.0" customHeight="1">
      <c r="A1056" s="1"/>
      <c r="B1056" s="1"/>
      <c r="C1056" s="1"/>
      <c r="D1056" s="1"/>
      <c r="E1056" s="1"/>
      <c r="F1056" s="1"/>
      <c r="G1056" s="1"/>
      <c r="H1056" s="1"/>
      <c r="I1056" s="1"/>
      <c r="J1056" s="1"/>
      <c r="K1056" s="1"/>
      <c r="L1056" s="1"/>
      <c r="M1056" s="2"/>
      <c r="N1056" s="2"/>
      <c r="R1056" s="3"/>
      <c r="U1056" s="4"/>
      <c r="V1056" s="5"/>
      <c r="AC1056" s="6"/>
      <c r="AD1056" s="121"/>
      <c r="AE1056" s="122"/>
      <c r="AF1056" s="6"/>
      <c r="AG1056" s="6"/>
    </row>
    <row r="1057" ht="15.0" customHeight="1">
      <c r="A1057" s="1"/>
      <c r="B1057" s="1"/>
      <c r="C1057" s="1"/>
      <c r="D1057" s="1"/>
      <c r="E1057" s="1"/>
      <c r="F1057" s="1"/>
      <c r="G1057" s="1"/>
      <c r="H1057" s="1"/>
      <c r="I1057" s="1"/>
      <c r="J1057" s="1"/>
      <c r="K1057" s="1"/>
      <c r="L1057" s="1"/>
      <c r="M1057" s="2"/>
      <c r="N1057" s="2"/>
      <c r="R1057" s="3"/>
      <c r="U1057" s="4"/>
      <c r="V1057" s="5"/>
      <c r="AC1057" s="6"/>
      <c r="AD1057" s="121"/>
      <c r="AE1057" s="122"/>
      <c r="AF1057" s="6"/>
      <c r="AG1057" s="6"/>
    </row>
    <row r="1058" ht="15.0" customHeight="1">
      <c r="A1058" s="1"/>
      <c r="B1058" s="1"/>
      <c r="C1058" s="1"/>
      <c r="D1058" s="1"/>
      <c r="E1058" s="1"/>
      <c r="F1058" s="1"/>
      <c r="G1058" s="1"/>
      <c r="H1058" s="1"/>
      <c r="I1058" s="1"/>
      <c r="J1058" s="1"/>
      <c r="K1058" s="1"/>
      <c r="L1058" s="1"/>
      <c r="M1058" s="2"/>
      <c r="N1058" s="2"/>
      <c r="R1058" s="3"/>
      <c r="U1058" s="4"/>
      <c r="V1058" s="5"/>
      <c r="AC1058" s="6"/>
      <c r="AD1058" s="121"/>
      <c r="AE1058" s="122"/>
      <c r="AF1058" s="6"/>
      <c r="AG1058" s="6"/>
    </row>
    <row r="1059" ht="15.0" customHeight="1">
      <c r="A1059" s="1"/>
      <c r="B1059" s="1"/>
      <c r="C1059" s="1"/>
      <c r="D1059" s="1"/>
      <c r="E1059" s="1"/>
      <c r="F1059" s="1"/>
      <c r="G1059" s="1"/>
      <c r="H1059" s="1"/>
      <c r="I1059" s="1"/>
      <c r="J1059" s="1"/>
      <c r="K1059" s="1"/>
      <c r="L1059" s="1"/>
      <c r="M1059" s="2"/>
      <c r="N1059" s="2"/>
      <c r="R1059" s="3"/>
      <c r="U1059" s="4"/>
      <c r="V1059" s="5"/>
      <c r="AC1059" s="6"/>
      <c r="AD1059" s="121"/>
      <c r="AE1059" s="122"/>
      <c r="AF1059" s="6"/>
      <c r="AG1059" s="6"/>
    </row>
    <row r="1060" ht="15.0" customHeight="1">
      <c r="A1060" s="1"/>
      <c r="B1060" s="1"/>
      <c r="C1060" s="1"/>
      <c r="D1060" s="1"/>
      <c r="E1060" s="1"/>
      <c r="F1060" s="1"/>
      <c r="G1060" s="1"/>
      <c r="H1060" s="1"/>
      <c r="I1060" s="1"/>
      <c r="J1060" s="1"/>
      <c r="K1060" s="1"/>
      <c r="L1060" s="1"/>
      <c r="M1060" s="2"/>
      <c r="N1060" s="2"/>
      <c r="R1060" s="3"/>
      <c r="U1060" s="4"/>
      <c r="V1060" s="5"/>
      <c r="AC1060" s="6"/>
      <c r="AD1060" s="121"/>
      <c r="AE1060" s="122"/>
      <c r="AF1060" s="6"/>
      <c r="AG1060" s="6"/>
    </row>
    <row r="1061" ht="15.0" customHeight="1">
      <c r="A1061" s="1"/>
      <c r="B1061" s="1"/>
      <c r="C1061" s="1"/>
      <c r="D1061" s="1"/>
      <c r="E1061" s="1"/>
      <c r="F1061" s="1"/>
      <c r="G1061" s="1"/>
      <c r="H1061" s="1"/>
      <c r="I1061" s="1"/>
      <c r="J1061" s="1"/>
      <c r="K1061" s="1"/>
      <c r="L1061" s="1"/>
      <c r="M1061" s="2"/>
      <c r="N1061" s="2"/>
      <c r="R1061" s="3"/>
      <c r="U1061" s="4"/>
      <c r="V1061" s="5"/>
      <c r="AC1061" s="6"/>
      <c r="AD1061" s="121"/>
      <c r="AE1061" s="122"/>
      <c r="AF1061" s="6"/>
      <c r="AG1061" s="6"/>
    </row>
    <row r="1062" ht="15.0" customHeight="1">
      <c r="A1062" s="1"/>
      <c r="B1062" s="1"/>
      <c r="C1062" s="1"/>
      <c r="D1062" s="1"/>
      <c r="E1062" s="1"/>
      <c r="F1062" s="1"/>
      <c r="G1062" s="1"/>
      <c r="H1062" s="1"/>
      <c r="I1062" s="1"/>
      <c r="J1062" s="1"/>
      <c r="K1062" s="1"/>
      <c r="L1062" s="1"/>
      <c r="M1062" s="2"/>
      <c r="N1062" s="2"/>
      <c r="R1062" s="3"/>
      <c r="U1062" s="4"/>
      <c r="V1062" s="5"/>
      <c r="AC1062" s="6"/>
      <c r="AD1062" s="121"/>
      <c r="AE1062" s="122"/>
      <c r="AF1062" s="6"/>
      <c r="AG1062" s="6"/>
    </row>
    <row r="1063" ht="15.0" customHeight="1">
      <c r="A1063" s="1"/>
      <c r="B1063" s="1"/>
      <c r="C1063" s="1"/>
      <c r="D1063" s="1"/>
      <c r="E1063" s="1"/>
      <c r="F1063" s="1"/>
      <c r="G1063" s="1"/>
      <c r="H1063" s="1"/>
      <c r="I1063" s="1"/>
      <c r="J1063" s="1"/>
      <c r="K1063" s="1"/>
      <c r="L1063" s="1"/>
      <c r="M1063" s="2"/>
      <c r="N1063" s="2"/>
      <c r="R1063" s="3"/>
      <c r="U1063" s="4"/>
      <c r="V1063" s="5"/>
      <c r="AC1063" s="6"/>
      <c r="AD1063" s="121"/>
      <c r="AE1063" s="122"/>
      <c r="AF1063" s="6"/>
      <c r="AG1063" s="6"/>
    </row>
    <row r="1064" ht="15.0" customHeight="1">
      <c r="A1064" s="1"/>
      <c r="B1064" s="1"/>
      <c r="C1064" s="1"/>
      <c r="D1064" s="1"/>
      <c r="E1064" s="1"/>
      <c r="F1064" s="1"/>
      <c r="G1064" s="1"/>
      <c r="H1064" s="1"/>
      <c r="I1064" s="1"/>
      <c r="J1064" s="1"/>
      <c r="K1064" s="1"/>
      <c r="L1064" s="1"/>
      <c r="M1064" s="2"/>
      <c r="N1064" s="2"/>
      <c r="R1064" s="3"/>
      <c r="U1064" s="4"/>
      <c r="V1064" s="5"/>
      <c r="AC1064" s="6"/>
      <c r="AD1064" s="121"/>
      <c r="AE1064" s="122"/>
      <c r="AF1064" s="6"/>
      <c r="AG1064" s="6"/>
    </row>
    <row r="1065" ht="15.0" customHeight="1">
      <c r="A1065" s="1"/>
      <c r="B1065" s="1"/>
      <c r="C1065" s="1"/>
      <c r="D1065" s="1"/>
      <c r="E1065" s="1"/>
      <c r="F1065" s="1"/>
      <c r="G1065" s="1"/>
      <c r="H1065" s="1"/>
      <c r="I1065" s="1"/>
      <c r="J1065" s="1"/>
      <c r="K1065" s="1"/>
      <c r="L1065" s="1"/>
      <c r="M1065" s="2"/>
      <c r="N1065" s="2"/>
      <c r="R1065" s="3"/>
      <c r="U1065" s="4"/>
      <c r="V1065" s="5"/>
      <c r="AC1065" s="6"/>
      <c r="AD1065" s="121"/>
      <c r="AE1065" s="122"/>
      <c r="AF1065" s="6"/>
      <c r="AG1065" s="6"/>
    </row>
    <row r="1066" ht="15.0" customHeight="1">
      <c r="A1066" s="1"/>
      <c r="B1066" s="1"/>
      <c r="C1066" s="1"/>
      <c r="D1066" s="1"/>
      <c r="E1066" s="1"/>
      <c r="F1066" s="1"/>
      <c r="G1066" s="1"/>
      <c r="H1066" s="1"/>
      <c r="I1066" s="1"/>
      <c r="J1066" s="1"/>
      <c r="K1066" s="1"/>
      <c r="L1066" s="1"/>
      <c r="M1066" s="2"/>
      <c r="N1066" s="2"/>
      <c r="R1066" s="3"/>
      <c r="U1066" s="4"/>
      <c r="V1066" s="5"/>
      <c r="AC1066" s="6"/>
      <c r="AD1066" s="121"/>
      <c r="AE1066" s="122"/>
      <c r="AF1066" s="6"/>
      <c r="AG1066" s="6"/>
    </row>
    <row r="1067" ht="15.0" customHeight="1">
      <c r="A1067" s="1"/>
      <c r="B1067" s="1"/>
      <c r="C1067" s="1"/>
      <c r="D1067" s="1"/>
      <c r="E1067" s="1"/>
      <c r="F1067" s="1"/>
      <c r="G1067" s="1"/>
      <c r="H1067" s="1"/>
      <c r="I1067" s="1"/>
      <c r="J1067" s="1"/>
      <c r="K1067" s="1"/>
      <c r="L1067" s="1"/>
      <c r="M1067" s="2"/>
      <c r="N1067" s="2"/>
      <c r="R1067" s="3"/>
      <c r="U1067" s="4"/>
      <c r="V1067" s="5"/>
      <c r="AC1067" s="6"/>
      <c r="AD1067" s="121"/>
      <c r="AE1067" s="122"/>
      <c r="AF1067" s="6"/>
      <c r="AG1067" s="6"/>
    </row>
    <row r="1068" ht="15.0" customHeight="1">
      <c r="A1068" s="1"/>
      <c r="B1068" s="1"/>
      <c r="C1068" s="1"/>
      <c r="D1068" s="1"/>
      <c r="E1068" s="1"/>
      <c r="F1068" s="1"/>
      <c r="G1068" s="1"/>
      <c r="H1068" s="1"/>
      <c r="I1068" s="1"/>
      <c r="J1068" s="1"/>
      <c r="K1068" s="1"/>
      <c r="L1068" s="1"/>
      <c r="M1068" s="2"/>
      <c r="N1068" s="2"/>
      <c r="R1068" s="3"/>
      <c r="U1068" s="4"/>
      <c r="V1068" s="5"/>
      <c r="AC1068" s="6"/>
      <c r="AD1068" s="121"/>
      <c r="AE1068" s="122"/>
      <c r="AF1068" s="6"/>
      <c r="AG1068" s="6"/>
    </row>
    <row r="1069" ht="15.0" customHeight="1">
      <c r="A1069" s="1"/>
      <c r="B1069" s="1"/>
      <c r="C1069" s="1"/>
      <c r="D1069" s="1"/>
      <c r="E1069" s="1"/>
      <c r="F1069" s="1"/>
      <c r="G1069" s="1"/>
      <c r="H1069" s="1"/>
      <c r="I1069" s="1"/>
      <c r="J1069" s="1"/>
      <c r="K1069" s="1"/>
      <c r="L1069" s="1"/>
      <c r="M1069" s="2"/>
      <c r="N1069" s="2"/>
      <c r="R1069" s="3"/>
      <c r="U1069" s="4"/>
      <c r="V1069" s="5"/>
      <c r="AC1069" s="6"/>
      <c r="AD1069" s="121"/>
      <c r="AE1069" s="122"/>
      <c r="AF1069" s="6"/>
      <c r="AG1069" s="6"/>
    </row>
    <row r="1070" ht="15.0" customHeight="1">
      <c r="A1070" s="1"/>
      <c r="B1070" s="1"/>
      <c r="C1070" s="1"/>
      <c r="D1070" s="1"/>
      <c r="E1070" s="1"/>
      <c r="F1070" s="1"/>
      <c r="G1070" s="1"/>
      <c r="H1070" s="1"/>
      <c r="I1070" s="1"/>
      <c r="J1070" s="1"/>
      <c r="K1070" s="1"/>
      <c r="L1070" s="1"/>
      <c r="M1070" s="2"/>
      <c r="N1070" s="2"/>
      <c r="R1070" s="3"/>
      <c r="U1070" s="4"/>
      <c r="V1070" s="5"/>
      <c r="AC1070" s="6"/>
      <c r="AD1070" s="121"/>
      <c r="AE1070" s="122"/>
      <c r="AF1070" s="6"/>
      <c r="AG1070" s="6"/>
    </row>
    <row r="1071" ht="15.0" customHeight="1">
      <c r="A1071" s="1"/>
      <c r="B1071" s="1"/>
      <c r="C1071" s="1"/>
      <c r="D1071" s="1"/>
      <c r="E1071" s="1"/>
      <c r="F1071" s="1"/>
      <c r="G1071" s="1"/>
      <c r="H1071" s="1"/>
      <c r="I1071" s="1"/>
      <c r="J1071" s="1"/>
      <c r="K1071" s="1"/>
      <c r="L1071" s="1"/>
      <c r="M1071" s="2"/>
      <c r="N1071" s="2"/>
      <c r="R1071" s="3"/>
      <c r="U1071" s="4"/>
      <c r="V1071" s="5"/>
      <c r="AC1071" s="6"/>
      <c r="AD1071" s="121"/>
      <c r="AE1071" s="122"/>
      <c r="AF1071" s="6"/>
      <c r="AG1071" s="6"/>
    </row>
    <row r="1072" ht="15.0" customHeight="1">
      <c r="A1072" s="1"/>
      <c r="B1072" s="1"/>
      <c r="C1072" s="1"/>
      <c r="D1072" s="1"/>
      <c r="E1072" s="1"/>
      <c r="F1072" s="1"/>
      <c r="G1072" s="1"/>
      <c r="H1072" s="1"/>
      <c r="I1072" s="1"/>
      <c r="J1072" s="1"/>
      <c r="K1072" s="1"/>
      <c r="L1072" s="1"/>
      <c r="M1072" s="2"/>
      <c r="N1072" s="2"/>
      <c r="R1072" s="3"/>
      <c r="U1072" s="4"/>
      <c r="V1072" s="5"/>
      <c r="AC1072" s="6"/>
      <c r="AD1072" s="121"/>
      <c r="AE1072" s="122"/>
      <c r="AF1072" s="6"/>
      <c r="AG1072" s="6"/>
    </row>
    <row r="1073" ht="15.0" customHeight="1">
      <c r="A1073" s="1"/>
      <c r="B1073" s="1"/>
      <c r="C1073" s="1"/>
      <c r="D1073" s="1"/>
      <c r="E1073" s="1"/>
      <c r="F1073" s="1"/>
      <c r="G1073" s="1"/>
      <c r="H1073" s="1"/>
      <c r="I1073" s="1"/>
      <c r="J1073" s="1"/>
      <c r="K1073" s="1"/>
      <c r="L1073" s="1"/>
      <c r="M1073" s="2"/>
      <c r="N1073" s="2"/>
      <c r="R1073" s="3"/>
      <c r="U1073" s="4"/>
      <c r="V1073" s="5"/>
      <c r="AC1073" s="6"/>
      <c r="AD1073" s="121"/>
      <c r="AE1073" s="122"/>
      <c r="AF1073" s="6"/>
      <c r="AG1073" s="6"/>
    </row>
    <row r="1074" ht="15.0" customHeight="1">
      <c r="A1074" s="1"/>
      <c r="B1074" s="1"/>
      <c r="C1074" s="1"/>
      <c r="D1074" s="1"/>
      <c r="E1074" s="1"/>
      <c r="F1074" s="1"/>
      <c r="G1074" s="1"/>
      <c r="H1074" s="1"/>
      <c r="I1074" s="1"/>
      <c r="J1074" s="1"/>
      <c r="K1074" s="1"/>
      <c r="L1074" s="1"/>
      <c r="M1074" s="2"/>
      <c r="N1074" s="2"/>
      <c r="R1074" s="3"/>
      <c r="U1074" s="4"/>
      <c r="V1074" s="5"/>
      <c r="AC1074" s="6"/>
      <c r="AD1074" s="121"/>
      <c r="AE1074" s="122"/>
      <c r="AF1074" s="6"/>
      <c r="AG1074" s="6"/>
    </row>
    <row r="1075" ht="15.0" customHeight="1">
      <c r="A1075" s="1"/>
      <c r="B1075" s="1"/>
      <c r="C1075" s="1"/>
      <c r="D1075" s="1"/>
      <c r="E1075" s="1"/>
      <c r="F1075" s="1"/>
      <c r="G1075" s="1"/>
      <c r="H1075" s="1"/>
      <c r="I1075" s="1"/>
      <c r="J1075" s="1"/>
      <c r="K1075" s="1"/>
      <c r="L1075" s="1"/>
      <c r="M1075" s="2"/>
      <c r="N1075" s="2"/>
      <c r="R1075" s="3"/>
      <c r="U1075" s="4"/>
      <c r="V1075" s="5"/>
      <c r="AC1075" s="6"/>
      <c r="AD1075" s="121"/>
      <c r="AE1075" s="122"/>
      <c r="AF1075" s="6"/>
      <c r="AG1075" s="6"/>
    </row>
    <row r="1076" ht="15.0" customHeight="1">
      <c r="A1076" s="1"/>
      <c r="B1076" s="1"/>
      <c r="C1076" s="1"/>
      <c r="D1076" s="1"/>
      <c r="E1076" s="1"/>
      <c r="F1076" s="1"/>
      <c r="G1076" s="1"/>
      <c r="H1076" s="1"/>
      <c r="I1076" s="1"/>
      <c r="J1076" s="1"/>
      <c r="K1076" s="1"/>
      <c r="L1076" s="1"/>
      <c r="M1076" s="2"/>
      <c r="N1076" s="2"/>
      <c r="R1076" s="3"/>
      <c r="U1076" s="4"/>
      <c r="V1076" s="5"/>
      <c r="AC1076" s="6"/>
      <c r="AD1076" s="121"/>
      <c r="AE1076" s="122"/>
      <c r="AF1076" s="6"/>
      <c r="AG1076" s="6"/>
    </row>
    <row r="1077" ht="15.0" customHeight="1">
      <c r="A1077" s="1"/>
      <c r="B1077" s="1"/>
      <c r="C1077" s="1"/>
      <c r="D1077" s="1"/>
      <c r="E1077" s="1"/>
      <c r="F1077" s="1"/>
      <c r="G1077" s="1"/>
      <c r="H1077" s="1"/>
      <c r="I1077" s="1"/>
      <c r="J1077" s="1"/>
      <c r="K1077" s="1"/>
      <c r="L1077" s="1"/>
      <c r="M1077" s="2"/>
      <c r="N1077" s="2"/>
      <c r="R1077" s="3"/>
      <c r="U1077" s="4"/>
      <c r="V1077" s="5"/>
      <c r="AC1077" s="6"/>
      <c r="AD1077" s="121"/>
      <c r="AE1077" s="122"/>
      <c r="AF1077" s="6"/>
      <c r="AG1077" s="6"/>
    </row>
    <row r="1078" ht="15.0" customHeight="1">
      <c r="A1078" s="1"/>
      <c r="B1078" s="1"/>
      <c r="C1078" s="1"/>
      <c r="D1078" s="1"/>
      <c r="E1078" s="1"/>
      <c r="F1078" s="1"/>
      <c r="G1078" s="1"/>
      <c r="H1078" s="1"/>
      <c r="I1078" s="1"/>
      <c r="J1078" s="1"/>
      <c r="K1078" s="1"/>
      <c r="L1078" s="1"/>
      <c r="M1078" s="2"/>
      <c r="N1078" s="2"/>
      <c r="R1078" s="3"/>
      <c r="U1078" s="4"/>
      <c r="V1078" s="5"/>
      <c r="AC1078" s="6"/>
      <c r="AD1078" s="121"/>
      <c r="AE1078" s="122"/>
      <c r="AF1078" s="6"/>
      <c r="AG1078" s="6"/>
    </row>
    <row r="1079" ht="15.0" customHeight="1">
      <c r="A1079" s="1"/>
      <c r="B1079" s="1"/>
      <c r="C1079" s="1"/>
      <c r="D1079" s="1"/>
      <c r="E1079" s="1"/>
      <c r="F1079" s="1"/>
      <c r="G1079" s="1"/>
      <c r="H1079" s="1"/>
      <c r="I1079" s="1"/>
      <c r="J1079" s="1"/>
      <c r="K1079" s="1"/>
      <c r="L1079" s="1"/>
      <c r="M1079" s="2"/>
      <c r="N1079" s="2"/>
      <c r="R1079" s="3"/>
      <c r="U1079" s="4"/>
      <c r="V1079" s="5"/>
      <c r="AC1079" s="6"/>
      <c r="AD1079" s="121"/>
      <c r="AE1079" s="122"/>
      <c r="AF1079" s="6"/>
      <c r="AG1079" s="6"/>
    </row>
    <row r="1080" ht="15.0" customHeight="1">
      <c r="A1080" s="1"/>
      <c r="B1080" s="1"/>
      <c r="C1080" s="1"/>
      <c r="D1080" s="1"/>
      <c r="E1080" s="1"/>
      <c r="F1080" s="1"/>
      <c r="G1080" s="1"/>
      <c r="H1080" s="1"/>
      <c r="I1080" s="1"/>
      <c r="J1080" s="1"/>
      <c r="K1080" s="1"/>
      <c r="L1080" s="1"/>
      <c r="M1080" s="2"/>
      <c r="N1080" s="2"/>
      <c r="R1080" s="3"/>
      <c r="U1080" s="4"/>
      <c r="V1080" s="5"/>
      <c r="AC1080" s="6"/>
      <c r="AD1080" s="121"/>
      <c r="AE1080" s="122"/>
      <c r="AF1080" s="6"/>
      <c r="AG1080" s="6"/>
    </row>
    <row r="1081" ht="15.0" customHeight="1">
      <c r="A1081" s="1"/>
      <c r="B1081" s="1"/>
      <c r="C1081" s="1"/>
      <c r="D1081" s="1"/>
      <c r="E1081" s="1"/>
      <c r="F1081" s="1"/>
      <c r="G1081" s="1"/>
      <c r="H1081" s="1"/>
      <c r="I1081" s="1"/>
      <c r="J1081" s="1"/>
      <c r="K1081" s="1"/>
      <c r="L1081" s="1"/>
      <c r="M1081" s="2"/>
      <c r="N1081" s="2"/>
      <c r="R1081" s="3"/>
      <c r="U1081" s="4"/>
      <c r="V1081" s="5"/>
      <c r="AC1081" s="6"/>
      <c r="AD1081" s="121"/>
      <c r="AE1081" s="122"/>
      <c r="AF1081" s="6"/>
      <c r="AG1081" s="6"/>
    </row>
    <row r="1082" ht="15.0" customHeight="1">
      <c r="A1082" s="1"/>
      <c r="B1082" s="1"/>
      <c r="C1082" s="1"/>
      <c r="D1082" s="1"/>
      <c r="E1082" s="1"/>
      <c r="F1082" s="1"/>
      <c r="G1082" s="1"/>
      <c r="H1082" s="1"/>
      <c r="I1082" s="1"/>
      <c r="J1082" s="1"/>
      <c r="K1082" s="1"/>
      <c r="L1082" s="1"/>
      <c r="M1082" s="2"/>
      <c r="N1082" s="2"/>
      <c r="R1082" s="3"/>
      <c r="U1082" s="4"/>
      <c r="V1082" s="5"/>
      <c r="AC1082" s="6"/>
      <c r="AD1082" s="121"/>
      <c r="AE1082" s="122"/>
      <c r="AF1082" s="6"/>
      <c r="AG1082" s="6"/>
    </row>
    <row r="1083" ht="15.0" customHeight="1">
      <c r="A1083" s="1"/>
      <c r="B1083" s="1"/>
      <c r="C1083" s="1"/>
      <c r="D1083" s="1"/>
      <c r="E1083" s="1"/>
      <c r="F1083" s="1"/>
      <c r="G1083" s="1"/>
      <c r="H1083" s="1"/>
      <c r="I1083" s="1"/>
      <c r="J1083" s="1"/>
      <c r="K1083" s="1"/>
      <c r="L1083" s="1"/>
      <c r="M1083" s="2"/>
      <c r="N1083" s="2"/>
      <c r="R1083" s="3"/>
      <c r="U1083" s="4"/>
      <c r="V1083" s="5"/>
      <c r="AC1083" s="6"/>
      <c r="AD1083" s="121"/>
      <c r="AE1083" s="122"/>
      <c r="AF1083" s="6"/>
      <c r="AG1083" s="6"/>
    </row>
    <row r="1084" ht="15.0" customHeight="1">
      <c r="A1084" s="1"/>
      <c r="B1084" s="1"/>
      <c r="C1084" s="1"/>
      <c r="D1084" s="1"/>
      <c r="E1084" s="1"/>
      <c r="F1084" s="1"/>
      <c r="G1084" s="1"/>
      <c r="H1084" s="1"/>
      <c r="I1084" s="1"/>
      <c r="J1084" s="1"/>
      <c r="K1084" s="1"/>
      <c r="L1084" s="1"/>
      <c r="M1084" s="2"/>
      <c r="N1084" s="2"/>
      <c r="R1084" s="3"/>
      <c r="U1084" s="4"/>
      <c r="V1084" s="5"/>
      <c r="AC1084" s="6"/>
      <c r="AD1084" s="121"/>
      <c r="AE1084" s="122"/>
      <c r="AF1084" s="6"/>
      <c r="AG1084" s="6"/>
    </row>
    <row r="1085" ht="15.0" customHeight="1">
      <c r="A1085" s="1"/>
      <c r="B1085" s="1"/>
      <c r="C1085" s="1"/>
      <c r="D1085" s="1"/>
      <c r="E1085" s="1"/>
      <c r="F1085" s="1"/>
      <c r="G1085" s="1"/>
      <c r="H1085" s="1"/>
      <c r="I1085" s="1"/>
      <c r="J1085" s="1"/>
      <c r="K1085" s="1"/>
      <c r="L1085" s="1"/>
      <c r="M1085" s="2"/>
      <c r="N1085" s="2"/>
      <c r="R1085" s="3"/>
      <c r="U1085" s="4"/>
      <c r="V1085" s="5"/>
      <c r="AC1085" s="6"/>
      <c r="AD1085" s="121"/>
      <c r="AE1085" s="122"/>
      <c r="AF1085" s="6"/>
      <c r="AG1085" s="6"/>
    </row>
    <row r="1086" ht="15.0" customHeight="1">
      <c r="A1086" s="1"/>
      <c r="B1086" s="1"/>
      <c r="C1086" s="1"/>
      <c r="D1086" s="1"/>
      <c r="E1086" s="1"/>
      <c r="F1086" s="1"/>
      <c r="G1086" s="1"/>
      <c r="H1086" s="1"/>
      <c r="I1086" s="1"/>
      <c r="J1086" s="1"/>
      <c r="K1086" s="1"/>
      <c r="L1086" s="1"/>
      <c r="M1086" s="2"/>
      <c r="N1086" s="2"/>
      <c r="R1086" s="3"/>
      <c r="U1086" s="4"/>
      <c r="V1086" s="5"/>
      <c r="AC1086" s="6"/>
      <c r="AD1086" s="121"/>
      <c r="AE1086" s="122"/>
      <c r="AF1086" s="6"/>
      <c r="AG1086" s="6"/>
    </row>
    <row r="1087" ht="15.0" customHeight="1">
      <c r="A1087" s="1"/>
      <c r="B1087" s="1"/>
      <c r="C1087" s="1"/>
      <c r="D1087" s="1"/>
      <c r="E1087" s="1"/>
      <c r="F1087" s="1"/>
      <c r="G1087" s="1"/>
      <c r="H1087" s="1"/>
      <c r="I1087" s="1"/>
      <c r="J1087" s="1"/>
      <c r="K1087" s="1"/>
      <c r="L1087" s="1"/>
      <c r="M1087" s="2"/>
      <c r="N1087" s="2"/>
      <c r="R1087" s="3"/>
      <c r="U1087" s="4"/>
      <c r="V1087" s="5"/>
      <c r="AC1087" s="6"/>
      <c r="AD1087" s="121"/>
      <c r="AE1087" s="122"/>
      <c r="AF1087" s="6"/>
      <c r="AG1087" s="6"/>
    </row>
    <row r="1088" ht="15.0" customHeight="1">
      <c r="A1088" s="1"/>
      <c r="B1088" s="1"/>
      <c r="C1088" s="1"/>
      <c r="D1088" s="1"/>
      <c r="E1088" s="1"/>
      <c r="F1088" s="1"/>
      <c r="G1088" s="1"/>
      <c r="H1088" s="1"/>
      <c r="I1088" s="1"/>
      <c r="J1088" s="1"/>
      <c r="K1088" s="1"/>
      <c r="L1088" s="1"/>
      <c r="M1088" s="2"/>
      <c r="N1088" s="2"/>
      <c r="R1088" s="3"/>
      <c r="U1088" s="4"/>
      <c r="V1088" s="5"/>
      <c r="AC1088" s="6"/>
      <c r="AD1088" s="121"/>
      <c r="AE1088" s="122"/>
      <c r="AF1088" s="6"/>
      <c r="AG1088" s="6"/>
    </row>
    <row r="1089" ht="15.0" customHeight="1">
      <c r="A1089" s="1"/>
      <c r="B1089" s="1"/>
      <c r="C1089" s="1"/>
      <c r="D1089" s="1"/>
      <c r="E1089" s="1"/>
      <c r="F1089" s="1"/>
      <c r="G1089" s="1"/>
      <c r="H1089" s="1"/>
      <c r="I1089" s="1"/>
      <c r="J1089" s="1"/>
      <c r="K1089" s="1"/>
      <c r="L1089" s="1"/>
      <c r="M1089" s="2"/>
      <c r="N1089" s="2"/>
      <c r="R1089" s="3"/>
      <c r="U1089" s="4"/>
      <c r="V1089" s="5"/>
      <c r="AC1089" s="6"/>
      <c r="AD1089" s="121"/>
      <c r="AE1089" s="122"/>
      <c r="AF1089" s="6"/>
      <c r="AG1089" s="6"/>
    </row>
    <row r="1090" ht="15.0" customHeight="1">
      <c r="A1090" s="1"/>
      <c r="B1090" s="1"/>
      <c r="C1090" s="1"/>
      <c r="D1090" s="1"/>
      <c r="E1090" s="1"/>
      <c r="F1090" s="1"/>
      <c r="G1090" s="1"/>
      <c r="H1090" s="1"/>
      <c r="I1090" s="1"/>
      <c r="J1090" s="1"/>
      <c r="K1090" s="1"/>
      <c r="L1090" s="1"/>
      <c r="M1090" s="2"/>
      <c r="N1090" s="2"/>
      <c r="R1090" s="3"/>
      <c r="U1090" s="4"/>
      <c r="V1090" s="5"/>
      <c r="AC1090" s="6"/>
      <c r="AD1090" s="121"/>
      <c r="AE1090" s="122"/>
      <c r="AF1090" s="6"/>
      <c r="AG1090" s="6"/>
    </row>
    <row r="1091" ht="15.0" customHeight="1">
      <c r="A1091" s="1"/>
      <c r="B1091" s="1"/>
      <c r="C1091" s="1"/>
      <c r="D1091" s="1"/>
      <c r="E1091" s="1"/>
      <c r="F1091" s="1"/>
      <c r="G1091" s="1"/>
      <c r="H1091" s="1"/>
      <c r="I1091" s="1"/>
      <c r="J1091" s="1"/>
      <c r="K1091" s="1"/>
      <c r="L1091" s="1"/>
      <c r="M1091" s="2"/>
      <c r="N1091" s="2"/>
      <c r="R1091" s="3"/>
      <c r="U1091" s="4"/>
      <c r="V1091" s="5"/>
      <c r="AC1091" s="6"/>
      <c r="AD1091" s="121"/>
      <c r="AE1091" s="122"/>
      <c r="AF1091" s="6"/>
      <c r="AG1091" s="6"/>
    </row>
    <row r="1092" ht="15.0" customHeight="1">
      <c r="A1092" s="1"/>
      <c r="B1092" s="1"/>
      <c r="C1092" s="1"/>
      <c r="D1092" s="1"/>
      <c r="E1092" s="1"/>
      <c r="F1092" s="1"/>
      <c r="G1092" s="1"/>
      <c r="H1092" s="1"/>
      <c r="I1092" s="1"/>
      <c r="J1092" s="1"/>
      <c r="K1092" s="1"/>
      <c r="L1092" s="1"/>
      <c r="M1092" s="2"/>
      <c r="N1092" s="2"/>
      <c r="R1092" s="3"/>
      <c r="U1092" s="4"/>
      <c r="V1092" s="5"/>
      <c r="AC1092" s="6"/>
      <c r="AD1092" s="121"/>
      <c r="AE1092" s="122"/>
      <c r="AF1092" s="6"/>
      <c r="AG1092" s="6"/>
    </row>
    <row r="1093" ht="15.0" customHeight="1">
      <c r="A1093" s="1"/>
      <c r="B1093" s="1"/>
      <c r="C1093" s="1"/>
      <c r="D1093" s="1"/>
      <c r="E1093" s="1"/>
      <c r="F1093" s="1"/>
      <c r="G1093" s="1"/>
      <c r="H1093" s="1"/>
      <c r="I1093" s="1"/>
      <c r="J1093" s="1"/>
      <c r="K1093" s="1"/>
      <c r="L1093" s="1"/>
      <c r="M1093" s="2"/>
      <c r="N1093" s="2"/>
      <c r="R1093" s="3"/>
      <c r="U1093" s="4"/>
      <c r="V1093" s="5"/>
      <c r="AC1093" s="6"/>
      <c r="AD1093" s="121"/>
      <c r="AE1093" s="122"/>
      <c r="AF1093" s="6"/>
      <c r="AG1093" s="6"/>
    </row>
    <row r="1094" ht="15.0" customHeight="1">
      <c r="A1094" s="1"/>
      <c r="B1094" s="1"/>
      <c r="C1094" s="1"/>
      <c r="D1094" s="1"/>
      <c r="E1094" s="1"/>
      <c r="F1094" s="1"/>
      <c r="G1094" s="1"/>
      <c r="H1094" s="1"/>
      <c r="I1094" s="1"/>
      <c r="J1094" s="1"/>
      <c r="K1094" s="1"/>
      <c r="L1094" s="1"/>
      <c r="M1094" s="2"/>
      <c r="N1094" s="2"/>
      <c r="R1094" s="3"/>
      <c r="U1094" s="4"/>
      <c r="V1094" s="5"/>
      <c r="AC1094" s="6"/>
      <c r="AD1094" s="121"/>
      <c r="AE1094" s="122"/>
      <c r="AF1094" s="6"/>
      <c r="AG1094" s="6"/>
    </row>
    <row r="1095" ht="15.0" customHeight="1">
      <c r="A1095" s="1"/>
      <c r="B1095" s="1"/>
      <c r="C1095" s="1"/>
      <c r="D1095" s="1"/>
      <c r="E1095" s="1"/>
      <c r="F1095" s="1"/>
      <c r="G1095" s="1"/>
      <c r="H1095" s="1"/>
      <c r="I1095" s="1"/>
      <c r="J1095" s="1"/>
      <c r="K1095" s="1"/>
      <c r="L1095" s="1"/>
      <c r="M1095" s="2"/>
      <c r="N1095" s="2"/>
      <c r="R1095" s="3"/>
      <c r="U1095" s="4"/>
      <c r="V1095" s="5"/>
      <c r="AC1095" s="6"/>
      <c r="AD1095" s="121"/>
      <c r="AE1095" s="122"/>
      <c r="AF1095" s="6"/>
      <c r="AG1095" s="6"/>
    </row>
    <row r="1096" ht="15.0" customHeight="1">
      <c r="A1096" s="1"/>
      <c r="B1096" s="1"/>
      <c r="C1096" s="1"/>
      <c r="D1096" s="1"/>
      <c r="E1096" s="1"/>
      <c r="F1096" s="1"/>
      <c r="G1096" s="1"/>
      <c r="H1096" s="1"/>
      <c r="I1096" s="1"/>
      <c r="J1096" s="1"/>
      <c r="K1096" s="1"/>
      <c r="L1096" s="1"/>
      <c r="M1096" s="2"/>
      <c r="N1096" s="2"/>
      <c r="R1096" s="3"/>
      <c r="U1096" s="4"/>
      <c r="V1096" s="5"/>
      <c r="AC1096" s="6"/>
      <c r="AD1096" s="121"/>
      <c r="AE1096" s="122"/>
      <c r="AF1096" s="6"/>
      <c r="AG1096" s="6"/>
    </row>
    <row r="1097" ht="15.0" customHeight="1">
      <c r="A1097" s="1"/>
      <c r="B1097" s="1"/>
      <c r="C1097" s="1"/>
      <c r="D1097" s="1"/>
      <c r="E1097" s="1"/>
      <c r="F1097" s="1"/>
      <c r="G1097" s="1"/>
      <c r="H1097" s="1"/>
      <c r="I1097" s="1"/>
      <c r="J1097" s="1"/>
      <c r="K1097" s="1"/>
      <c r="L1097" s="1"/>
      <c r="M1097" s="2"/>
      <c r="N1097" s="2"/>
      <c r="R1097" s="3"/>
      <c r="U1097" s="4"/>
      <c r="V1097" s="5"/>
      <c r="AC1097" s="6"/>
      <c r="AD1097" s="121"/>
      <c r="AE1097" s="122"/>
      <c r="AF1097" s="6"/>
      <c r="AG1097" s="6"/>
    </row>
    <row r="1098" ht="15.0" customHeight="1">
      <c r="A1098" s="1"/>
      <c r="B1098" s="1"/>
      <c r="C1098" s="1"/>
      <c r="D1098" s="1"/>
      <c r="E1098" s="1"/>
      <c r="F1098" s="1"/>
      <c r="G1098" s="1"/>
      <c r="H1098" s="1"/>
      <c r="I1098" s="1"/>
      <c r="J1098" s="1"/>
      <c r="K1098" s="1"/>
      <c r="L1098" s="1"/>
      <c r="M1098" s="2"/>
      <c r="N1098" s="2"/>
      <c r="R1098" s="3"/>
      <c r="U1098" s="4"/>
      <c r="V1098" s="5"/>
      <c r="AC1098" s="6"/>
      <c r="AD1098" s="121"/>
      <c r="AE1098" s="122"/>
      <c r="AF1098" s="6"/>
      <c r="AG1098" s="6"/>
    </row>
    <row r="1099" ht="15.0" customHeight="1">
      <c r="A1099" s="1"/>
      <c r="B1099" s="1"/>
      <c r="C1099" s="1"/>
      <c r="D1099" s="1"/>
      <c r="E1099" s="1"/>
      <c r="F1099" s="1"/>
      <c r="G1099" s="1"/>
      <c r="H1099" s="1"/>
      <c r="I1099" s="1"/>
      <c r="J1099" s="1"/>
      <c r="K1099" s="1"/>
      <c r="L1099" s="1"/>
      <c r="M1099" s="2"/>
      <c r="N1099" s="2"/>
      <c r="R1099" s="3"/>
      <c r="U1099" s="4"/>
      <c r="V1099" s="5"/>
      <c r="AC1099" s="6"/>
      <c r="AD1099" s="121"/>
      <c r="AE1099" s="122"/>
      <c r="AF1099" s="6"/>
      <c r="AG1099" s="6"/>
    </row>
    <row r="1100" ht="15.0" customHeight="1">
      <c r="A1100" s="1"/>
      <c r="B1100" s="1"/>
      <c r="C1100" s="1"/>
      <c r="D1100" s="1"/>
      <c r="E1100" s="1"/>
      <c r="F1100" s="1"/>
      <c r="G1100" s="1"/>
      <c r="H1100" s="1"/>
      <c r="I1100" s="1"/>
      <c r="J1100" s="1"/>
      <c r="K1100" s="1"/>
      <c r="L1100" s="1"/>
      <c r="M1100" s="2"/>
      <c r="N1100" s="2"/>
      <c r="R1100" s="3"/>
      <c r="U1100" s="4"/>
      <c r="V1100" s="5"/>
      <c r="AC1100" s="6"/>
      <c r="AD1100" s="121"/>
      <c r="AE1100" s="122"/>
      <c r="AF1100" s="6"/>
      <c r="AG1100" s="6"/>
    </row>
    <row r="1101" ht="15.0" customHeight="1">
      <c r="A1101" s="1"/>
      <c r="B1101" s="1"/>
      <c r="C1101" s="1"/>
      <c r="D1101" s="1"/>
      <c r="E1101" s="1"/>
      <c r="F1101" s="1"/>
      <c r="G1101" s="1"/>
      <c r="H1101" s="1"/>
      <c r="I1101" s="1"/>
      <c r="J1101" s="1"/>
      <c r="K1101" s="1"/>
      <c r="L1101" s="1"/>
      <c r="M1101" s="2"/>
      <c r="N1101" s="2"/>
      <c r="R1101" s="3"/>
      <c r="U1101" s="4"/>
      <c r="V1101" s="5"/>
      <c r="AC1101" s="6"/>
      <c r="AD1101" s="121"/>
      <c r="AE1101" s="122"/>
      <c r="AF1101" s="6"/>
      <c r="AG1101" s="6"/>
    </row>
    <row r="1102" ht="15.0" customHeight="1">
      <c r="A1102" s="1"/>
      <c r="B1102" s="1"/>
      <c r="C1102" s="1"/>
      <c r="D1102" s="1"/>
      <c r="E1102" s="1"/>
      <c r="F1102" s="1"/>
      <c r="G1102" s="1"/>
      <c r="H1102" s="1"/>
      <c r="I1102" s="1"/>
      <c r="J1102" s="1"/>
      <c r="K1102" s="1"/>
      <c r="L1102" s="1"/>
      <c r="M1102" s="2"/>
      <c r="N1102" s="2"/>
      <c r="R1102" s="3"/>
      <c r="U1102" s="4"/>
      <c r="V1102" s="5"/>
      <c r="AC1102" s="6"/>
      <c r="AD1102" s="121"/>
      <c r="AE1102" s="122"/>
      <c r="AF1102" s="6"/>
      <c r="AG1102" s="6"/>
    </row>
    <row r="1103" ht="15.0" customHeight="1">
      <c r="A1103" s="1"/>
      <c r="B1103" s="1"/>
      <c r="C1103" s="1"/>
      <c r="D1103" s="1"/>
      <c r="E1103" s="1"/>
      <c r="F1103" s="1"/>
      <c r="G1103" s="1"/>
      <c r="H1103" s="1"/>
      <c r="I1103" s="1"/>
      <c r="J1103" s="1"/>
      <c r="K1103" s="1"/>
      <c r="L1103" s="1"/>
      <c r="M1103" s="2"/>
      <c r="N1103" s="2"/>
      <c r="R1103" s="3"/>
      <c r="U1103" s="4"/>
      <c r="V1103" s="5"/>
      <c r="AC1103" s="6"/>
      <c r="AD1103" s="121"/>
      <c r="AE1103" s="122"/>
      <c r="AF1103" s="6"/>
      <c r="AG1103" s="6"/>
    </row>
    <row r="1104" ht="15.0" customHeight="1">
      <c r="A1104" s="1"/>
      <c r="B1104" s="1"/>
      <c r="C1104" s="1"/>
      <c r="D1104" s="1"/>
      <c r="E1104" s="1"/>
      <c r="F1104" s="1"/>
      <c r="G1104" s="1"/>
      <c r="H1104" s="1"/>
      <c r="I1104" s="1"/>
      <c r="J1104" s="1"/>
      <c r="K1104" s="1"/>
      <c r="L1104" s="1"/>
      <c r="M1104" s="2"/>
      <c r="N1104" s="2"/>
      <c r="R1104" s="3"/>
      <c r="U1104" s="4"/>
      <c r="V1104" s="5"/>
      <c r="AC1104" s="6"/>
      <c r="AD1104" s="121"/>
      <c r="AE1104" s="122"/>
      <c r="AF1104" s="6"/>
      <c r="AG1104" s="6"/>
    </row>
    <row r="1105" ht="15.0" customHeight="1">
      <c r="A1105" s="1"/>
      <c r="B1105" s="1"/>
      <c r="C1105" s="1"/>
      <c r="D1105" s="1"/>
      <c r="E1105" s="1"/>
      <c r="F1105" s="1"/>
      <c r="G1105" s="1"/>
      <c r="H1105" s="1"/>
      <c r="I1105" s="1"/>
      <c r="J1105" s="1"/>
      <c r="K1105" s="1"/>
      <c r="L1105" s="1"/>
      <c r="M1105" s="2"/>
      <c r="N1105" s="2"/>
      <c r="R1105" s="3"/>
      <c r="U1105" s="4"/>
      <c r="V1105" s="5"/>
      <c r="AC1105" s="6"/>
      <c r="AD1105" s="121"/>
      <c r="AE1105" s="122"/>
      <c r="AF1105" s="6"/>
      <c r="AG1105" s="6"/>
    </row>
    <row r="1106" ht="15.0" customHeight="1">
      <c r="A1106" s="1"/>
      <c r="B1106" s="1"/>
      <c r="C1106" s="1"/>
      <c r="D1106" s="1"/>
      <c r="E1106" s="1"/>
      <c r="F1106" s="1"/>
      <c r="G1106" s="1"/>
      <c r="H1106" s="1"/>
      <c r="I1106" s="1"/>
      <c r="J1106" s="1"/>
      <c r="K1106" s="1"/>
      <c r="L1106" s="1"/>
      <c r="M1106" s="2"/>
      <c r="N1106" s="2"/>
      <c r="R1106" s="3"/>
      <c r="U1106" s="4"/>
      <c r="V1106" s="5"/>
      <c r="AC1106" s="6"/>
      <c r="AD1106" s="121"/>
      <c r="AE1106" s="122"/>
      <c r="AF1106" s="6"/>
      <c r="AG1106" s="6"/>
    </row>
    <row r="1107" ht="15.0" customHeight="1">
      <c r="A1107" s="1"/>
      <c r="B1107" s="1"/>
      <c r="C1107" s="1"/>
      <c r="D1107" s="1"/>
      <c r="E1107" s="1"/>
      <c r="F1107" s="1"/>
      <c r="G1107" s="1"/>
      <c r="H1107" s="1"/>
      <c r="I1107" s="1"/>
      <c r="J1107" s="1"/>
      <c r="K1107" s="1"/>
      <c r="L1107" s="1"/>
      <c r="M1107" s="2"/>
      <c r="N1107" s="2"/>
      <c r="R1107" s="3"/>
      <c r="U1107" s="4"/>
      <c r="V1107" s="5"/>
      <c r="AC1107" s="6"/>
      <c r="AD1107" s="121"/>
      <c r="AE1107" s="122"/>
      <c r="AF1107" s="6"/>
      <c r="AG1107" s="6"/>
    </row>
    <row r="1108" ht="15.0" customHeight="1">
      <c r="A1108" s="1"/>
      <c r="B1108" s="1"/>
      <c r="C1108" s="1"/>
      <c r="D1108" s="1"/>
      <c r="E1108" s="1"/>
      <c r="F1108" s="1"/>
      <c r="G1108" s="1"/>
      <c r="H1108" s="1"/>
      <c r="I1108" s="1"/>
      <c r="J1108" s="1"/>
      <c r="K1108" s="1"/>
      <c r="L1108" s="1"/>
      <c r="M1108" s="2"/>
      <c r="N1108" s="2"/>
      <c r="R1108" s="3"/>
      <c r="U1108" s="4"/>
      <c r="V1108" s="5"/>
      <c r="AC1108" s="6"/>
      <c r="AD1108" s="121"/>
      <c r="AE1108" s="122"/>
      <c r="AF1108" s="6"/>
      <c r="AG1108" s="6"/>
    </row>
    <row r="1109" ht="15.0" customHeight="1">
      <c r="A1109" s="1"/>
      <c r="B1109" s="1"/>
      <c r="C1109" s="1"/>
      <c r="D1109" s="1"/>
      <c r="E1109" s="1"/>
      <c r="F1109" s="1"/>
      <c r="G1109" s="1"/>
      <c r="H1109" s="1"/>
      <c r="I1109" s="1"/>
      <c r="J1109" s="1"/>
      <c r="K1109" s="1"/>
      <c r="L1109" s="1"/>
      <c r="M1109" s="2"/>
      <c r="N1109" s="2"/>
      <c r="R1109" s="3"/>
      <c r="U1109" s="4"/>
      <c r="V1109" s="5"/>
      <c r="AC1109" s="6"/>
      <c r="AD1109" s="121"/>
      <c r="AE1109" s="122"/>
      <c r="AF1109" s="6"/>
      <c r="AG1109" s="6"/>
    </row>
    <row r="1110" ht="15.0" customHeight="1">
      <c r="A1110" s="1"/>
      <c r="B1110" s="1"/>
      <c r="C1110" s="1"/>
      <c r="D1110" s="1"/>
      <c r="E1110" s="1"/>
      <c r="F1110" s="1"/>
      <c r="G1110" s="1"/>
      <c r="H1110" s="1"/>
      <c r="I1110" s="1"/>
      <c r="J1110" s="1"/>
      <c r="K1110" s="1"/>
      <c r="L1110" s="1"/>
      <c r="M1110" s="2"/>
      <c r="N1110" s="2"/>
      <c r="R1110" s="3"/>
      <c r="U1110" s="4"/>
      <c r="V1110" s="5"/>
      <c r="AC1110" s="6"/>
      <c r="AD1110" s="121"/>
      <c r="AE1110" s="122"/>
      <c r="AF1110" s="6"/>
      <c r="AG1110" s="6"/>
    </row>
    <row r="1111" ht="15.0" customHeight="1">
      <c r="A1111" s="1"/>
      <c r="B1111" s="1"/>
      <c r="C1111" s="1"/>
      <c r="D1111" s="1"/>
      <c r="E1111" s="1"/>
      <c r="F1111" s="1"/>
      <c r="G1111" s="1"/>
      <c r="H1111" s="1"/>
      <c r="I1111" s="1"/>
      <c r="J1111" s="1"/>
      <c r="K1111" s="1"/>
      <c r="L1111" s="1"/>
      <c r="M1111" s="2"/>
      <c r="N1111" s="2"/>
      <c r="R1111" s="3"/>
      <c r="U1111" s="4"/>
      <c r="V1111" s="5"/>
      <c r="AC1111" s="6"/>
      <c r="AD1111" s="121"/>
      <c r="AE1111" s="122"/>
      <c r="AF1111" s="6"/>
      <c r="AG1111" s="6"/>
    </row>
    <row r="1112" ht="15.0" customHeight="1">
      <c r="A1112" s="1"/>
      <c r="B1112" s="1"/>
      <c r="C1112" s="1"/>
      <c r="D1112" s="1"/>
      <c r="E1112" s="1"/>
      <c r="F1112" s="1"/>
      <c r="G1112" s="1"/>
      <c r="H1112" s="1"/>
      <c r="I1112" s="1"/>
      <c r="J1112" s="1"/>
      <c r="K1112" s="1"/>
      <c r="L1112" s="1"/>
      <c r="M1112" s="2"/>
      <c r="N1112" s="2"/>
      <c r="R1112" s="3"/>
      <c r="U1112" s="4"/>
      <c r="V1112" s="5"/>
      <c r="AC1112" s="6"/>
      <c r="AD1112" s="121"/>
      <c r="AE1112" s="122"/>
      <c r="AF1112" s="6"/>
      <c r="AG1112" s="6"/>
    </row>
    <row r="1113" ht="15.0" customHeight="1">
      <c r="A1113" s="1"/>
      <c r="B1113" s="1"/>
      <c r="C1113" s="1"/>
      <c r="D1113" s="1"/>
      <c r="E1113" s="1"/>
      <c r="F1113" s="1"/>
      <c r="G1113" s="1"/>
      <c r="H1113" s="1"/>
      <c r="I1113" s="1"/>
      <c r="J1113" s="1"/>
      <c r="K1113" s="1"/>
      <c r="L1113" s="1"/>
      <c r="M1113" s="2"/>
      <c r="N1113" s="2"/>
      <c r="R1113" s="3"/>
      <c r="U1113" s="4"/>
      <c r="V1113" s="5"/>
      <c r="AC1113" s="6"/>
      <c r="AD1113" s="121"/>
      <c r="AE1113" s="122"/>
      <c r="AF1113" s="6"/>
      <c r="AG1113" s="6"/>
    </row>
    <row r="1114" ht="15.0" customHeight="1">
      <c r="A1114" s="1"/>
      <c r="B1114" s="1"/>
      <c r="C1114" s="1"/>
      <c r="D1114" s="1"/>
      <c r="E1114" s="1"/>
      <c r="F1114" s="1"/>
      <c r="G1114" s="1"/>
      <c r="H1114" s="1"/>
      <c r="I1114" s="1"/>
      <c r="J1114" s="1"/>
      <c r="K1114" s="1"/>
      <c r="L1114" s="1"/>
      <c r="M1114" s="2"/>
      <c r="N1114" s="2"/>
      <c r="R1114" s="3"/>
      <c r="U1114" s="4"/>
      <c r="V1114" s="5"/>
      <c r="AC1114" s="6"/>
      <c r="AD1114" s="121"/>
      <c r="AE1114" s="122"/>
      <c r="AF1114" s="6"/>
      <c r="AG1114" s="6"/>
    </row>
    <row r="1115" ht="15.0" customHeight="1">
      <c r="A1115" s="1"/>
      <c r="B1115" s="1"/>
      <c r="C1115" s="1"/>
      <c r="D1115" s="1"/>
      <c r="E1115" s="1"/>
      <c r="F1115" s="1"/>
      <c r="G1115" s="1"/>
      <c r="H1115" s="1"/>
      <c r="I1115" s="1"/>
      <c r="J1115" s="1"/>
      <c r="K1115" s="1"/>
      <c r="L1115" s="1"/>
      <c r="M1115" s="2"/>
      <c r="N1115" s="2"/>
      <c r="R1115" s="3"/>
      <c r="U1115" s="4"/>
      <c r="V1115" s="5"/>
      <c r="AC1115" s="6"/>
      <c r="AD1115" s="121"/>
      <c r="AE1115" s="122"/>
      <c r="AF1115" s="6"/>
      <c r="AG1115" s="6"/>
    </row>
    <row r="1116" ht="15.0" customHeight="1">
      <c r="A1116" s="1"/>
      <c r="B1116" s="1"/>
      <c r="C1116" s="1"/>
      <c r="D1116" s="1"/>
      <c r="E1116" s="1"/>
      <c r="F1116" s="1"/>
      <c r="G1116" s="1"/>
      <c r="H1116" s="1"/>
      <c r="I1116" s="1"/>
      <c r="J1116" s="1"/>
      <c r="K1116" s="1"/>
      <c r="L1116" s="1"/>
      <c r="M1116" s="2"/>
      <c r="N1116" s="2"/>
      <c r="R1116" s="3"/>
      <c r="U1116" s="4"/>
      <c r="V1116" s="5"/>
      <c r="AC1116" s="6"/>
      <c r="AD1116" s="121"/>
      <c r="AE1116" s="122"/>
      <c r="AF1116" s="6"/>
      <c r="AG1116" s="6"/>
    </row>
    <row r="1117" ht="15.0" customHeight="1">
      <c r="A1117" s="1"/>
      <c r="B1117" s="1"/>
      <c r="C1117" s="1"/>
      <c r="D1117" s="1"/>
      <c r="E1117" s="1"/>
      <c r="F1117" s="1"/>
      <c r="G1117" s="1"/>
      <c r="H1117" s="1"/>
      <c r="I1117" s="1"/>
      <c r="J1117" s="1"/>
      <c r="K1117" s="1"/>
      <c r="L1117" s="1"/>
      <c r="M1117" s="2"/>
      <c r="N1117" s="2"/>
      <c r="R1117" s="3"/>
      <c r="U1117" s="4"/>
      <c r="V1117" s="5"/>
      <c r="AC1117" s="6"/>
      <c r="AD1117" s="121"/>
      <c r="AE1117" s="122"/>
      <c r="AF1117" s="6"/>
      <c r="AG1117" s="6"/>
    </row>
    <row r="1118" ht="15.0" customHeight="1">
      <c r="A1118" s="1"/>
      <c r="B1118" s="1"/>
      <c r="C1118" s="1"/>
      <c r="D1118" s="1"/>
      <c r="E1118" s="1"/>
      <c r="F1118" s="1"/>
      <c r="G1118" s="1"/>
      <c r="H1118" s="1"/>
      <c r="I1118" s="1"/>
      <c r="J1118" s="1"/>
      <c r="K1118" s="1"/>
      <c r="L1118" s="1"/>
      <c r="M1118" s="2"/>
      <c r="N1118" s="2"/>
      <c r="R1118" s="3"/>
      <c r="U1118" s="4"/>
      <c r="V1118" s="5"/>
      <c r="AC1118" s="6"/>
      <c r="AD1118" s="121"/>
      <c r="AE1118" s="122"/>
      <c r="AF1118" s="6"/>
      <c r="AG1118" s="6"/>
    </row>
    <row r="1119" ht="15.0" customHeight="1">
      <c r="A1119" s="1"/>
      <c r="B1119" s="1"/>
      <c r="C1119" s="1"/>
      <c r="D1119" s="1"/>
      <c r="E1119" s="1"/>
      <c r="F1119" s="1"/>
      <c r="G1119" s="1"/>
      <c r="H1119" s="1"/>
      <c r="I1119" s="1"/>
      <c r="J1119" s="1"/>
      <c r="K1119" s="1"/>
      <c r="L1119" s="1"/>
      <c r="M1119" s="2"/>
      <c r="N1119" s="2"/>
      <c r="R1119" s="3"/>
      <c r="U1119" s="4"/>
      <c r="V1119" s="5"/>
      <c r="AC1119" s="6"/>
      <c r="AD1119" s="121"/>
      <c r="AE1119" s="122"/>
      <c r="AF1119" s="6"/>
      <c r="AG1119" s="6"/>
    </row>
    <row r="1120" ht="15.0" customHeight="1">
      <c r="A1120" s="1"/>
      <c r="B1120" s="1"/>
      <c r="C1120" s="1"/>
      <c r="D1120" s="1"/>
      <c r="E1120" s="1"/>
      <c r="F1120" s="1"/>
      <c r="G1120" s="1"/>
      <c r="H1120" s="1"/>
      <c r="I1120" s="1"/>
      <c r="J1120" s="1"/>
      <c r="K1120" s="1"/>
      <c r="L1120" s="1"/>
      <c r="M1120" s="2"/>
      <c r="N1120" s="2"/>
      <c r="R1120" s="3"/>
      <c r="U1120" s="4"/>
      <c r="V1120" s="5"/>
      <c r="AC1120" s="6"/>
      <c r="AD1120" s="121"/>
      <c r="AE1120" s="122"/>
      <c r="AF1120" s="6"/>
      <c r="AG1120" s="6"/>
    </row>
    <row r="1121" ht="15.0" customHeight="1">
      <c r="A1121" s="1"/>
      <c r="B1121" s="1"/>
      <c r="C1121" s="1"/>
      <c r="D1121" s="1"/>
      <c r="E1121" s="1"/>
      <c r="F1121" s="1"/>
      <c r="G1121" s="1"/>
      <c r="H1121" s="1"/>
      <c r="I1121" s="1"/>
      <c r="J1121" s="1"/>
      <c r="K1121" s="1"/>
      <c r="L1121" s="1"/>
      <c r="M1121" s="2"/>
      <c r="N1121" s="2"/>
      <c r="R1121" s="3"/>
      <c r="U1121" s="4"/>
      <c r="V1121" s="5"/>
      <c r="AC1121" s="6"/>
      <c r="AD1121" s="121"/>
      <c r="AE1121" s="122"/>
      <c r="AF1121" s="6"/>
      <c r="AG1121" s="6"/>
    </row>
    <row r="1122" ht="15.0" customHeight="1">
      <c r="A1122" s="1"/>
      <c r="B1122" s="1"/>
      <c r="C1122" s="1"/>
      <c r="D1122" s="1"/>
      <c r="E1122" s="1"/>
      <c r="F1122" s="1"/>
      <c r="G1122" s="1"/>
      <c r="H1122" s="1"/>
      <c r="I1122" s="1"/>
      <c r="J1122" s="1"/>
      <c r="K1122" s="1"/>
      <c r="L1122" s="1"/>
      <c r="M1122" s="2"/>
      <c r="N1122" s="2"/>
      <c r="R1122" s="3"/>
      <c r="U1122" s="4"/>
      <c r="V1122" s="5"/>
      <c r="AC1122" s="6"/>
      <c r="AD1122" s="121"/>
      <c r="AE1122" s="122"/>
      <c r="AF1122" s="6"/>
      <c r="AG1122" s="6"/>
    </row>
  </sheetData>
  <customSheetViews>
    <customSheetView guid="{6509E05F-0030-439D-B6DE-CA1B3B4B5EAD}" filter="1" showAutoFilter="1">
      <autoFilter ref="$R$35:$R$42"/>
    </customSheetView>
  </customSheetViews>
  <mergeCells count="7">
    <mergeCell ref="B10:D10"/>
    <mergeCell ref="E10:G10"/>
    <mergeCell ref="I10:R10"/>
    <mergeCell ref="I44:J44"/>
    <mergeCell ref="I45:J45"/>
    <mergeCell ref="AC64:AJ64"/>
    <mergeCell ref="AC65:AJ65"/>
  </mergeCells>
  <conditionalFormatting sqref="P42">
    <cfRule type="containsText" dxfId="4" priority="1" operator="containsText" text="-">
      <formula>NOT(ISERROR(SEARCH(("-"),(P42))))</formula>
    </cfRule>
  </conditionalFormatting>
  <conditionalFormatting sqref="P42">
    <cfRule type="beginsWith" dxfId="5" priority="2" operator="beginsWith" text="R">
      <formula>LEFT((P42),LEN("R"))=("R")</formula>
    </cfRule>
  </conditionalFormatting>
  <conditionalFormatting sqref="P42">
    <cfRule type="containsBlanks" dxfId="6" priority="3">
      <formula>LEN(TRIM(P42))=0</formula>
    </cfRule>
  </conditionalFormatting>
  <conditionalFormatting sqref="H12:H42">
    <cfRule type="colorScale" priority="4">
      <colorScale>
        <cfvo type="formula" val="-1"/>
        <cfvo type="formula" val="1"/>
        <color rgb="FFEB9999"/>
        <color rgb="FF94C37D"/>
      </colorScale>
    </cfRule>
  </conditionalFormatting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0"/>
    <col customWidth="1" min="2" max="2" width="13.38"/>
    <col customWidth="1" min="3" max="3" width="8.88"/>
    <col customWidth="1" min="4" max="4" width="11.13"/>
    <col customWidth="1" min="5" max="5" width="12.75"/>
    <col customWidth="1" min="6" max="6" width="9.0"/>
    <col customWidth="1" min="7" max="8" width="12.5"/>
    <col customWidth="1" min="9" max="9" width="11.25"/>
    <col customWidth="1" min="10" max="10" width="9.13"/>
    <col customWidth="1" min="11" max="12" width="10.75"/>
    <col customWidth="1" min="13" max="13" width="15.38"/>
    <col customWidth="1" min="14" max="14" width="14.0"/>
    <col customWidth="1" min="15" max="15" width="14.63"/>
    <col customWidth="1" min="17" max="17" width="1.5"/>
    <col customWidth="1" min="18" max="18" width="13.75"/>
    <col customWidth="1" min="19" max="19" width="12.88"/>
    <col customWidth="1" min="26" max="26" width="1.5"/>
    <col customWidth="1" min="27" max="27" width="22.25"/>
    <col customWidth="1" min="28" max="28" width="16.38"/>
    <col customWidth="1" min="29" max="29" width="15.13"/>
    <col customWidth="1" min="36" max="36" width="3.13"/>
    <col customWidth="1" min="38" max="38" width="14.5"/>
    <col customWidth="1" min="40" max="40" width="15.5"/>
    <col customWidth="1" min="41" max="41" width="12.38"/>
    <col customWidth="1" min="45" max="45" width="15.0"/>
    <col customWidth="1" min="47" max="47" width="3.0"/>
    <col hidden="1" min="48" max="55" width="12.63"/>
  </cols>
  <sheetData>
    <row r="1" hidden="1">
      <c r="A1" s="1"/>
      <c r="B1" s="1"/>
      <c r="C1" s="1"/>
      <c r="D1" s="1"/>
      <c r="E1" s="1"/>
      <c r="F1" s="1"/>
      <c r="G1" s="1"/>
      <c r="H1" s="1"/>
      <c r="I1" s="1"/>
      <c r="J1" s="1"/>
      <c r="K1" s="2"/>
      <c r="L1" s="2"/>
      <c r="P1" s="3"/>
      <c r="S1" s="4"/>
      <c r="T1" s="5"/>
      <c r="AA1" s="6"/>
      <c r="AB1" s="121"/>
      <c r="AC1" s="122"/>
      <c r="AD1" s="6"/>
      <c r="AE1" s="6"/>
      <c r="AK1" s="123"/>
      <c r="AL1" s="123"/>
      <c r="AM1" s="123"/>
      <c r="AN1" s="123"/>
      <c r="AO1" s="123"/>
      <c r="AP1" s="123"/>
      <c r="AQ1" s="123"/>
      <c r="AR1" s="123"/>
      <c r="AS1" s="123"/>
    </row>
    <row r="2" hidden="1">
      <c r="A2" s="1"/>
      <c r="B2" s="1"/>
      <c r="C2" s="1"/>
      <c r="D2" s="1"/>
      <c r="E2" s="1"/>
      <c r="F2" s="1"/>
      <c r="G2" s="1"/>
      <c r="H2" s="1"/>
      <c r="I2" s="1"/>
      <c r="J2" s="1"/>
      <c r="K2" s="2"/>
      <c r="L2" s="2"/>
      <c r="P2" s="3"/>
      <c r="S2" s="4"/>
      <c r="T2" s="5"/>
      <c r="AA2" s="6"/>
      <c r="AB2" s="121"/>
      <c r="AC2" s="122"/>
      <c r="AD2" s="6"/>
      <c r="AE2" s="6"/>
      <c r="AK2" s="123"/>
      <c r="AL2" s="123"/>
      <c r="AM2" s="123"/>
      <c r="AN2" s="123"/>
      <c r="AO2" s="123"/>
      <c r="AP2" s="123"/>
      <c r="AQ2" s="123"/>
      <c r="AR2" s="123"/>
      <c r="AS2" s="123"/>
    </row>
    <row r="3" hidden="1">
      <c r="A3" s="1"/>
      <c r="B3" s="1"/>
      <c r="C3" s="1"/>
      <c r="D3" s="1"/>
      <c r="E3" s="1"/>
      <c r="F3" s="1"/>
      <c r="G3" s="1"/>
      <c r="H3" s="1"/>
      <c r="I3" s="1"/>
      <c r="J3" s="1"/>
      <c r="K3" s="2"/>
      <c r="L3" s="2"/>
      <c r="P3" s="3"/>
      <c r="S3" s="4"/>
      <c r="T3" s="5"/>
      <c r="AA3" s="6"/>
      <c r="AB3" s="121"/>
      <c r="AC3" s="122"/>
      <c r="AD3" s="6"/>
      <c r="AE3" s="6"/>
      <c r="AK3" s="123"/>
      <c r="AL3" s="123"/>
      <c r="AM3" s="123"/>
      <c r="AN3" s="123"/>
      <c r="AO3" s="123"/>
      <c r="AP3" s="123"/>
      <c r="AQ3" s="123"/>
      <c r="AR3" s="123"/>
      <c r="AS3" s="123"/>
    </row>
    <row r="4" hidden="1">
      <c r="A4" s="1"/>
      <c r="B4" s="1"/>
      <c r="C4" s="1"/>
      <c r="D4" s="1"/>
      <c r="E4" s="1"/>
      <c r="F4" s="1"/>
      <c r="G4" s="1"/>
      <c r="H4" s="1"/>
      <c r="I4" s="1"/>
      <c r="J4" s="1"/>
      <c r="K4" s="2"/>
      <c r="L4" s="2"/>
      <c r="P4" s="3"/>
      <c r="S4" s="4"/>
      <c r="T4" s="5"/>
      <c r="AA4" s="6"/>
      <c r="AB4" s="121"/>
      <c r="AC4" s="122"/>
      <c r="AD4" s="6"/>
      <c r="AE4" s="6"/>
      <c r="AK4" s="123"/>
      <c r="AL4" s="123"/>
      <c r="AM4" s="123"/>
      <c r="AN4" s="123"/>
      <c r="AO4" s="123"/>
      <c r="AP4" s="123"/>
      <c r="AQ4" s="123"/>
      <c r="AR4" s="123"/>
      <c r="AS4" s="123"/>
    </row>
    <row r="5" hidden="1">
      <c r="A5" s="1"/>
      <c r="B5" s="1"/>
      <c r="C5" s="1"/>
      <c r="D5" s="1"/>
      <c r="E5" s="1"/>
      <c r="F5" s="1"/>
      <c r="G5" s="1"/>
      <c r="H5" s="1"/>
      <c r="I5" s="1"/>
      <c r="J5" s="1"/>
      <c r="K5" s="2"/>
      <c r="L5" s="2"/>
      <c r="P5" s="3"/>
      <c r="S5" s="4"/>
      <c r="T5" s="5"/>
      <c r="AA5" s="6"/>
      <c r="AB5" s="121"/>
      <c r="AC5" s="122"/>
      <c r="AD5" s="6"/>
      <c r="AE5" s="6"/>
      <c r="AK5" s="123"/>
      <c r="AL5" s="123"/>
      <c r="AM5" s="123"/>
      <c r="AN5" s="123"/>
      <c r="AO5" s="123"/>
      <c r="AP5" s="123"/>
      <c r="AQ5" s="123"/>
      <c r="AR5" s="123"/>
      <c r="AS5" s="123"/>
    </row>
    <row r="6" hidden="1">
      <c r="A6" s="1"/>
      <c r="B6" s="1"/>
      <c r="C6" s="1"/>
      <c r="D6" s="1"/>
      <c r="E6" s="1"/>
      <c r="F6" s="1"/>
      <c r="G6" s="1"/>
      <c r="H6" s="1"/>
      <c r="I6" s="1"/>
      <c r="J6" s="1"/>
      <c r="K6" s="2"/>
      <c r="L6" s="2"/>
      <c r="P6" s="3"/>
      <c r="S6" s="4"/>
      <c r="T6" s="5"/>
      <c r="AA6" s="6"/>
      <c r="AB6" s="121"/>
      <c r="AC6" s="122"/>
      <c r="AD6" s="6"/>
      <c r="AE6" s="6"/>
      <c r="AK6" s="123"/>
      <c r="AL6" s="123"/>
      <c r="AM6" s="123"/>
      <c r="AN6" s="123"/>
      <c r="AO6" s="123"/>
      <c r="AP6" s="123"/>
      <c r="AQ6" s="123"/>
      <c r="AR6" s="123"/>
      <c r="AS6" s="123"/>
    </row>
    <row r="7" hidden="1">
      <c r="A7" s="1"/>
      <c r="B7" s="1"/>
      <c r="C7" s="1"/>
      <c r="D7" s="1"/>
      <c r="E7" s="1"/>
      <c r="F7" s="1"/>
      <c r="G7" s="1"/>
      <c r="H7" s="1"/>
      <c r="I7" s="1"/>
      <c r="J7" s="1"/>
      <c r="K7" s="2"/>
      <c r="L7" s="2"/>
      <c r="P7" s="3"/>
      <c r="S7" s="4"/>
      <c r="T7" s="5"/>
      <c r="AA7" s="6"/>
      <c r="AB7" s="121"/>
      <c r="AC7" s="122"/>
      <c r="AD7" s="6"/>
      <c r="AE7" s="6"/>
    </row>
    <row r="8" hidden="1">
      <c r="A8" s="6"/>
      <c r="B8" s="6"/>
      <c r="C8" s="6"/>
      <c r="D8" s="6"/>
      <c r="E8" s="6"/>
      <c r="F8" s="6"/>
      <c r="G8" s="6"/>
      <c r="H8" s="6"/>
      <c r="I8" s="6"/>
      <c r="J8" s="6"/>
      <c r="K8" s="7"/>
      <c r="L8" s="7"/>
      <c r="P8" s="3"/>
      <c r="S8" s="4"/>
      <c r="T8" s="5"/>
      <c r="AA8" s="6"/>
      <c r="AB8" s="121"/>
      <c r="AC8" s="122"/>
      <c r="AD8" s="6"/>
      <c r="AE8" s="6"/>
    </row>
    <row r="9" ht="35.25" customHeight="1">
      <c r="A9" s="9" t="s">
        <v>71</v>
      </c>
      <c r="AI9" s="125"/>
      <c r="AJ9" s="125"/>
      <c r="AK9" s="124"/>
      <c r="AL9" s="124"/>
      <c r="AM9" s="124"/>
      <c r="AN9" s="124"/>
      <c r="AO9" s="124"/>
      <c r="AP9" s="124"/>
      <c r="AQ9" s="124"/>
      <c r="AR9" s="124"/>
      <c r="AS9" s="124"/>
      <c r="AT9" s="124"/>
      <c r="AV9" s="125"/>
      <c r="AW9" s="125"/>
      <c r="AX9" s="125"/>
      <c r="AY9" s="125"/>
      <c r="AZ9" s="125"/>
      <c r="BA9" s="125"/>
      <c r="BB9" s="125"/>
      <c r="BC9" s="125"/>
    </row>
    <row r="10" ht="24.75" customHeight="1">
      <c r="A10" s="19"/>
      <c r="B10" s="12" t="s">
        <v>0</v>
      </c>
      <c r="C10" s="13"/>
      <c r="D10" s="13"/>
      <c r="E10" s="14" t="s">
        <v>1</v>
      </c>
      <c r="F10" s="13"/>
      <c r="G10" s="13"/>
      <c r="H10" s="15" t="s">
        <v>2</v>
      </c>
      <c r="I10" s="19" t="s">
        <v>3</v>
      </c>
      <c r="Q10" s="17"/>
      <c r="R10" s="156" t="s">
        <v>72</v>
      </c>
      <c r="AA10" s="126" t="s">
        <v>73</v>
      </c>
      <c r="AI10" s="126"/>
      <c r="AJ10" s="126"/>
      <c r="AK10" s="124"/>
      <c r="AL10" s="124"/>
      <c r="AM10" s="124"/>
      <c r="AN10" s="124"/>
      <c r="AO10" s="124"/>
      <c r="AP10" s="124"/>
      <c r="AQ10" s="124"/>
      <c r="AR10" s="124"/>
      <c r="AS10" s="124"/>
      <c r="AT10" s="124"/>
      <c r="AV10" s="126"/>
      <c r="AW10" s="126"/>
      <c r="AX10" s="126"/>
      <c r="AY10" s="126"/>
      <c r="AZ10" s="126"/>
      <c r="BA10" s="126"/>
      <c r="BB10" s="126"/>
      <c r="BC10" s="126"/>
    </row>
    <row r="11" ht="45.75" customHeight="1">
      <c r="A11" s="19" t="s">
        <v>4</v>
      </c>
      <c r="B11" s="19" t="s">
        <v>70</v>
      </c>
      <c r="C11" s="19" t="s">
        <v>64</v>
      </c>
      <c r="D11" s="19" t="s">
        <v>8</v>
      </c>
      <c r="E11" s="19" t="s">
        <v>70</v>
      </c>
      <c r="F11" s="19" t="s">
        <v>64</v>
      </c>
      <c r="G11" s="19" t="s">
        <v>8</v>
      </c>
      <c r="H11" s="19" t="s">
        <v>74</v>
      </c>
      <c r="I11" s="19" t="s">
        <v>12</v>
      </c>
      <c r="J11" s="19" t="s">
        <v>13</v>
      </c>
      <c r="K11" s="20" t="s">
        <v>14</v>
      </c>
      <c r="L11" s="20" t="s">
        <v>75</v>
      </c>
      <c r="M11" s="19" t="s">
        <v>76</v>
      </c>
      <c r="N11" s="19" t="s">
        <v>67</v>
      </c>
      <c r="O11" s="19" t="s">
        <v>68</v>
      </c>
      <c r="P11" s="127" t="s">
        <v>69</v>
      </c>
      <c r="Q11" s="17"/>
      <c r="R11" s="157" t="s">
        <v>14</v>
      </c>
      <c r="S11" s="157" t="s">
        <v>77</v>
      </c>
      <c r="T11" s="158" t="s">
        <v>76</v>
      </c>
      <c r="U11" s="157" t="s">
        <v>78</v>
      </c>
      <c r="V11" s="157" t="s">
        <v>8</v>
      </c>
      <c r="W11" s="157" t="s">
        <v>67</v>
      </c>
      <c r="X11" s="157" t="s">
        <v>68</v>
      </c>
      <c r="Y11" s="157" t="s">
        <v>69</v>
      </c>
      <c r="AA11" s="128" t="s">
        <v>14</v>
      </c>
      <c r="AB11" s="159" t="s">
        <v>79</v>
      </c>
      <c r="AC11" s="160" t="s">
        <v>76</v>
      </c>
      <c r="AD11" s="128" t="s">
        <v>80</v>
      </c>
      <c r="AE11" s="128" t="s">
        <v>8</v>
      </c>
      <c r="AF11" s="128" t="s">
        <v>67</v>
      </c>
      <c r="AG11" s="128" t="s">
        <v>68</v>
      </c>
      <c r="AH11" s="128" t="s">
        <v>69</v>
      </c>
      <c r="AI11" s="128"/>
      <c r="AJ11" s="128"/>
      <c r="AK11" s="161" t="s">
        <v>81</v>
      </c>
      <c r="AL11" s="162" t="s">
        <v>82</v>
      </c>
      <c r="AM11" s="163" t="s">
        <v>83</v>
      </c>
      <c r="AN11" s="164" t="s">
        <v>84</v>
      </c>
      <c r="AO11" s="165" t="s">
        <v>85</v>
      </c>
      <c r="AP11" s="166" t="s">
        <v>86</v>
      </c>
      <c r="AQ11" s="167" t="s">
        <v>87</v>
      </c>
      <c r="AR11" s="168" t="s">
        <v>88</v>
      </c>
      <c r="AS11" s="169" t="s">
        <v>89</v>
      </c>
      <c r="AT11" s="170" t="s">
        <v>90</v>
      </c>
      <c r="AV11" s="128"/>
      <c r="AW11" s="128"/>
      <c r="AX11" s="128"/>
      <c r="AY11" s="128"/>
      <c r="AZ11" s="128"/>
      <c r="BA11" s="128"/>
      <c r="BB11" s="128"/>
      <c r="BC11" s="128"/>
    </row>
    <row r="12">
      <c r="A12" s="23">
        <v>45261.0</v>
      </c>
      <c r="B12" s="171">
        <f>33387.63*5.37</f>
        <v>179291.5731</v>
      </c>
      <c r="C12" s="172">
        <v>3585.0</v>
      </c>
      <c r="D12" s="171">
        <f t="shared" ref="D12:D43" si="4">B12/C12</f>
        <v>50.0115964</v>
      </c>
      <c r="E12" s="171">
        <f>27143.35*5.37</f>
        <v>145759.7895</v>
      </c>
      <c r="F12" s="172">
        <v>575.0</v>
      </c>
      <c r="G12" s="171">
        <f t="shared" ref="G12:G43" si="5">E12/F12</f>
        <v>253.4952861</v>
      </c>
      <c r="H12" s="171">
        <f t="shared" ref="H12:H43" si="6">B12-E12</f>
        <v>33531.7836</v>
      </c>
      <c r="I12" s="173">
        <v>1063.0</v>
      </c>
      <c r="J12" s="173">
        <v>740.0</v>
      </c>
      <c r="K12" s="174">
        <v>2306.0</v>
      </c>
      <c r="L12" s="174">
        <f t="shared" ref="L12:L42" si="7">K12-J12</f>
        <v>1566</v>
      </c>
      <c r="M12" s="175">
        <f>216660*5.37</f>
        <v>1163464.2</v>
      </c>
      <c r="N12" s="176">
        <f>194.57*5.37</f>
        <v>1044.8409</v>
      </c>
      <c r="O12" s="175">
        <f t="shared" ref="O12:O42" si="8">N12</f>
        <v>1044.8409</v>
      </c>
      <c r="P12" s="177">
        <f t="shared" ref="P12:P42" si="9">O12/M12</f>
        <v>0.0008980430167</v>
      </c>
      <c r="Q12" s="31"/>
      <c r="R12" s="178">
        <v>64.0</v>
      </c>
      <c r="S12" s="178">
        <v>297.0</v>
      </c>
      <c r="T12" s="179">
        <f>3491.31*5.37</f>
        <v>18748.3347</v>
      </c>
      <c r="U12" s="180">
        <f t="shared" ref="U12:V12" si="1">S12/R12</f>
        <v>4.640625</v>
      </c>
      <c r="V12" s="181">
        <f t="shared" si="1"/>
        <v>63.12570606</v>
      </c>
      <c r="W12" s="179">
        <f>104.24*5.37</f>
        <v>559.7688</v>
      </c>
      <c r="X12" s="179">
        <f t="shared" ref="X12:X42" si="11">W12</f>
        <v>559.7688</v>
      </c>
      <c r="Y12" s="182">
        <f t="shared" ref="Y12:Y42" si="12">X12/T12</f>
        <v>0.02985698778</v>
      </c>
      <c r="Z12" s="183"/>
      <c r="AA12" s="178">
        <v>2277.0</v>
      </c>
      <c r="AB12" s="184">
        <v>630663.0</v>
      </c>
      <c r="AC12" s="185">
        <f>213168.93*5.37</f>
        <v>1144717.154</v>
      </c>
      <c r="AD12" s="180">
        <f t="shared" ref="AD12:AE12" si="2">AB12/AA12</f>
        <v>276.9710145</v>
      </c>
      <c r="AE12" s="181">
        <f t="shared" si="2"/>
        <v>1.815101178</v>
      </c>
      <c r="AF12" s="186">
        <f>90.33*5.37</f>
        <v>485.0721</v>
      </c>
      <c r="AG12" s="179">
        <f t="shared" ref="AG12:AG42" si="14">AF12</f>
        <v>485.0721</v>
      </c>
      <c r="AH12" s="182">
        <f t="shared" ref="AH12:AH42" si="15">AF12/AC12</f>
        <v>0.0004237484328</v>
      </c>
      <c r="AI12" s="129"/>
      <c r="AJ12" s="129"/>
      <c r="AK12" s="37">
        <f>D43</f>
        <v>51.93987766</v>
      </c>
      <c r="AL12" s="33">
        <f>I43</f>
        <v>25804</v>
      </c>
      <c r="AM12" s="33">
        <f>AL12-AN12</f>
        <v>9111</v>
      </c>
      <c r="AN12" s="33">
        <f t="shared" ref="AN12:AO12" si="3">J43</f>
        <v>16693</v>
      </c>
      <c r="AO12" s="33">
        <f t="shared" si="3"/>
        <v>1823.290323</v>
      </c>
      <c r="AP12" s="34">
        <f>AM12/AL12</f>
        <v>0.3530847931</v>
      </c>
      <c r="AQ12" s="35">
        <f>N43/K43</f>
        <v>458.2849975</v>
      </c>
      <c r="AR12" s="36" t="str">
        <f>AS12/AN12</f>
        <v>#REF!</v>
      </c>
      <c r="AS12" s="37" t="str">
        <f>'CUSTOS 2023'!AS5</f>
        <v>#REF!</v>
      </c>
      <c r="AT12" s="37" t="str">
        <f>'CUSTOS 2023'!AS3</f>
        <v>#REF!</v>
      </c>
      <c r="AV12" s="129"/>
      <c r="AW12" s="129"/>
      <c r="AX12" s="129"/>
      <c r="AY12" s="129"/>
      <c r="AZ12" s="129"/>
      <c r="BA12" s="129"/>
      <c r="BB12" s="129"/>
      <c r="BC12" s="129"/>
    </row>
    <row r="13">
      <c r="A13" s="23">
        <v>45262.0</v>
      </c>
      <c r="B13" s="171">
        <v>155298.5</v>
      </c>
      <c r="C13" s="172">
        <v>3423.0</v>
      </c>
      <c r="D13" s="171">
        <f t="shared" si="4"/>
        <v>45.36912065</v>
      </c>
      <c r="E13" s="171">
        <v>176433.24</v>
      </c>
      <c r="F13" s="172">
        <v>630.0</v>
      </c>
      <c r="G13" s="171">
        <f t="shared" si="5"/>
        <v>280.0527619</v>
      </c>
      <c r="H13" s="171">
        <f t="shared" si="6"/>
        <v>-21134.74</v>
      </c>
      <c r="I13" s="173">
        <v>949.0</v>
      </c>
      <c r="J13" s="173">
        <f>712-31</f>
        <v>681</v>
      </c>
      <c r="K13" s="174">
        <v>2295.0</v>
      </c>
      <c r="L13" s="174">
        <f t="shared" si="7"/>
        <v>1614</v>
      </c>
      <c r="M13" s="175">
        <v>2573500.65</v>
      </c>
      <c r="N13" s="187">
        <v>-277420.18</v>
      </c>
      <c r="O13" s="175">
        <f t="shared" si="8"/>
        <v>-277420.18</v>
      </c>
      <c r="P13" s="177">
        <f t="shared" si="9"/>
        <v>-0.1077987604</v>
      </c>
      <c r="Q13" s="38"/>
      <c r="R13" s="188">
        <v>103.0</v>
      </c>
      <c r="S13" s="188">
        <v>391.0</v>
      </c>
      <c r="T13" s="186">
        <v>23109.05</v>
      </c>
      <c r="U13" s="180">
        <f t="shared" ref="U13:V13" si="10">S13/R13</f>
        <v>3.796116505</v>
      </c>
      <c r="V13" s="181">
        <f t="shared" si="10"/>
        <v>59.10242967</v>
      </c>
      <c r="W13" s="186">
        <v>-2222.96</v>
      </c>
      <c r="X13" s="179">
        <f t="shared" si="11"/>
        <v>-2222.96</v>
      </c>
      <c r="Y13" s="182">
        <f t="shared" si="12"/>
        <v>-0.0961943481</v>
      </c>
      <c r="Z13" s="189"/>
      <c r="AA13" s="188">
        <v>2235.0</v>
      </c>
      <c r="AB13" s="190">
        <v>661167.0</v>
      </c>
      <c r="AC13" s="186">
        <v>2550391.6</v>
      </c>
      <c r="AD13" s="180">
        <f t="shared" ref="AD13:AE13" si="13">AB13/AA13</f>
        <v>295.8241611</v>
      </c>
      <c r="AE13" s="181">
        <f t="shared" si="13"/>
        <v>3.857409096</v>
      </c>
      <c r="AF13" s="186">
        <v>-275197.22</v>
      </c>
      <c r="AG13" s="179">
        <f t="shared" si="14"/>
        <v>-275197.22</v>
      </c>
      <c r="AH13" s="182">
        <f t="shared" si="15"/>
        <v>-0.1079039078</v>
      </c>
      <c r="AI13" s="129"/>
      <c r="AJ13" s="129"/>
      <c r="AU13" s="39"/>
      <c r="AV13" s="129"/>
      <c r="AW13" s="129"/>
      <c r="AX13" s="129"/>
      <c r="AY13" s="129"/>
      <c r="AZ13" s="129"/>
      <c r="BA13" s="129"/>
      <c r="BB13" s="129"/>
      <c r="BC13" s="129"/>
    </row>
    <row r="14">
      <c r="A14" s="23">
        <v>45263.0</v>
      </c>
      <c r="B14" s="171">
        <v>119493.82</v>
      </c>
      <c r="C14" s="172">
        <v>2655.0</v>
      </c>
      <c r="D14" s="171">
        <f t="shared" si="4"/>
        <v>45.00708851</v>
      </c>
      <c r="E14" s="171">
        <v>133247.37</v>
      </c>
      <c r="F14" s="172">
        <v>468.0</v>
      </c>
      <c r="G14" s="171">
        <f t="shared" si="5"/>
        <v>284.7166026</v>
      </c>
      <c r="H14" s="171">
        <f t="shared" si="6"/>
        <v>-13753.55</v>
      </c>
      <c r="I14" s="173">
        <v>588.0</v>
      </c>
      <c r="J14" s="173">
        <v>434.0</v>
      </c>
      <c r="K14" s="174">
        <v>1801.0</v>
      </c>
      <c r="L14" s="174">
        <f t="shared" si="7"/>
        <v>1367</v>
      </c>
      <c r="M14" s="175">
        <v>2917958.18</v>
      </c>
      <c r="N14" s="176">
        <v>74918.37</v>
      </c>
      <c r="O14" s="175">
        <f t="shared" si="8"/>
        <v>74918.37</v>
      </c>
      <c r="P14" s="177">
        <f t="shared" si="9"/>
        <v>0.02567492931</v>
      </c>
      <c r="Q14" s="38"/>
      <c r="R14" s="188">
        <v>122.0</v>
      </c>
      <c r="S14" s="188">
        <v>506.0</v>
      </c>
      <c r="T14" s="186">
        <v>18822.86</v>
      </c>
      <c r="U14" s="180">
        <f t="shared" ref="U14:V14" si="16">S14/R14</f>
        <v>4.147540984</v>
      </c>
      <c r="V14" s="181">
        <f t="shared" si="16"/>
        <v>37.19932806</v>
      </c>
      <c r="W14" s="186">
        <v>1196.46</v>
      </c>
      <c r="X14" s="179">
        <f t="shared" si="11"/>
        <v>1196.46</v>
      </c>
      <c r="Y14" s="182">
        <f t="shared" si="12"/>
        <v>0.063564198</v>
      </c>
      <c r="Z14" s="189"/>
      <c r="AA14" s="188">
        <v>1735.0</v>
      </c>
      <c r="AB14" s="190">
        <v>535573.0</v>
      </c>
      <c r="AC14" s="186">
        <v>2899135.32</v>
      </c>
      <c r="AD14" s="180">
        <f t="shared" ref="AD14:AE14" si="17">AB14/AA14</f>
        <v>308.6876081</v>
      </c>
      <c r="AE14" s="181">
        <f t="shared" si="17"/>
        <v>5.413146891</v>
      </c>
      <c r="AF14" s="186">
        <v>73721.91</v>
      </c>
      <c r="AG14" s="179">
        <f t="shared" si="14"/>
        <v>73721.91</v>
      </c>
      <c r="AH14" s="182">
        <f t="shared" si="15"/>
        <v>0.02542893031</v>
      </c>
      <c r="AI14" s="132"/>
      <c r="AJ14" s="132"/>
      <c r="AK14" s="191" t="s">
        <v>11</v>
      </c>
      <c r="AL14" s="192" t="s">
        <v>91</v>
      </c>
      <c r="AV14" s="132"/>
      <c r="AW14" s="132"/>
      <c r="AX14" s="132"/>
      <c r="AY14" s="132"/>
      <c r="AZ14" s="132"/>
      <c r="BA14" s="132"/>
      <c r="BB14" s="132"/>
      <c r="BC14" s="132"/>
    </row>
    <row r="15">
      <c r="A15" s="23">
        <v>45264.0</v>
      </c>
      <c r="B15" s="171">
        <v>125915.53</v>
      </c>
      <c r="C15" s="172">
        <v>2416.0</v>
      </c>
      <c r="D15" s="171">
        <f t="shared" si="4"/>
        <v>52.11735513</v>
      </c>
      <c r="E15" s="171">
        <v>111151.31</v>
      </c>
      <c r="F15" s="172">
        <v>449.0</v>
      </c>
      <c r="G15" s="171">
        <f t="shared" si="5"/>
        <v>247.553029</v>
      </c>
      <c r="H15" s="171">
        <f t="shared" si="6"/>
        <v>14764.22</v>
      </c>
      <c r="I15" s="173">
        <v>577.0</v>
      </c>
      <c r="J15" s="173">
        <v>395.0</v>
      </c>
      <c r="K15" s="174">
        <v>1634.0</v>
      </c>
      <c r="L15" s="174">
        <f t="shared" si="7"/>
        <v>1239</v>
      </c>
      <c r="M15" s="175">
        <v>1085732.18</v>
      </c>
      <c r="N15" s="176">
        <v>20537.86</v>
      </c>
      <c r="O15" s="175">
        <f t="shared" si="8"/>
        <v>20537.86</v>
      </c>
      <c r="P15" s="177">
        <f t="shared" si="9"/>
        <v>0.01891613823</v>
      </c>
      <c r="Q15" s="38"/>
      <c r="R15" s="188">
        <v>54.0</v>
      </c>
      <c r="S15" s="188">
        <v>261.0</v>
      </c>
      <c r="T15" s="186">
        <v>11140.33</v>
      </c>
      <c r="U15" s="180">
        <f t="shared" ref="U15:V15" si="18">S15/R15</f>
        <v>4.833333333</v>
      </c>
      <c r="V15" s="181">
        <f t="shared" si="18"/>
        <v>42.6832567</v>
      </c>
      <c r="W15" s="186">
        <v>-747.0</v>
      </c>
      <c r="X15" s="179">
        <f t="shared" si="11"/>
        <v>-747</v>
      </c>
      <c r="Y15" s="182">
        <f t="shared" si="12"/>
        <v>-0.06705366897</v>
      </c>
      <c r="Z15" s="189"/>
      <c r="AA15" s="188">
        <v>1602.0</v>
      </c>
      <c r="AB15" s="190">
        <v>469900.0</v>
      </c>
      <c r="AC15" s="186">
        <v>1074591.85</v>
      </c>
      <c r="AD15" s="180">
        <f t="shared" ref="AD15:AE15" si="19">AB15/AA15</f>
        <v>293.3208489</v>
      </c>
      <c r="AE15" s="181">
        <f t="shared" si="19"/>
        <v>2.286852203</v>
      </c>
      <c r="AF15" s="186">
        <v>21285.2</v>
      </c>
      <c r="AG15" s="179">
        <f t="shared" si="14"/>
        <v>21285.2</v>
      </c>
      <c r="AH15" s="182">
        <f t="shared" si="15"/>
        <v>0.01980770653</v>
      </c>
      <c r="AI15" s="132"/>
      <c r="AJ15" s="132"/>
      <c r="AK15" s="68">
        <f>B43-E43</f>
        <v>689268.0636</v>
      </c>
      <c r="AL15" s="193">
        <f>(B43+E43)*0.0143</f>
        <v>120267.1021</v>
      </c>
      <c r="AV15" s="132"/>
      <c r="AW15" s="132"/>
      <c r="AX15" s="132"/>
      <c r="AY15" s="132"/>
      <c r="AZ15" s="132"/>
      <c r="BA15" s="132"/>
      <c r="BB15" s="132"/>
      <c r="BC15" s="132"/>
    </row>
    <row r="16">
      <c r="A16" s="23">
        <v>45265.0</v>
      </c>
      <c r="B16" s="171">
        <v>131848.64</v>
      </c>
      <c r="C16" s="172">
        <v>2746.0</v>
      </c>
      <c r="D16" s="171">
        <f t="shared" si="4"/>
        <v>48.01479971</v>
      </c>
      <c r="E16" s="171">
        <v>134904.2</v>
      </c>
      <c r="F16" s="172">
        <v>498.0</v>
      </c>
      <c r="G16" s="171">
        <f t="shared" si="5"/>
        <v>270.8919679</v>
      </c>
      <c r="H16" s="171">
        <f t="shared" si="6"/>
        <v>-3055.56</v>
      </c>
      <c r="I16" s="173">
        <v>530.0</v>
      </c>
      <c r="J16" s="173">
        <v>355.0</v>
      </c>
      <c r="K16" s="174">
        <v>1692.0</v>
      </c>
      <c r="L16" s="174">
        <f t="shared" si="7"/>
        <v>1337</v>
      </c>
      <c r="M16" s="175">
        <v>858783.97</v>
      </c>
      <c r="N16" s="176">
        <v>67758.21</v>
      </c>
      <c r="O16" s="175">
        <f t="shared" si="8"/>
        <v>67758.21</v>
      </c>
      <c r="P16" s="177">
        <f t="shared" si="9"/>
        <v>0.07890018022</v>
      </c>
      <c r="Q16" s="38"/>
      <c r="R16" s="188">
        <v>65.0</v>
      </c>
      <c r="S16" s="109">
        <v>286.0</v>
      </c>
      <c r="T16" s="186">
        <v>15156.7</v>
      </c>
      <c r="U16" s="180">
        <f t="shared" ref="U16:V16" si="20">S16/R16</f>
        <v>4.4</v>
      </c>
      <c r="V16" s="181">
        <f t="shared" si="20"/>
        <v>52.99545455</v>
      </c>
      <c r="W16" s="186">
        <v>1175.58</v>
      </c>
      <c r="X16" s="179">
        <f t="shared" si="11"/>
        <v>1175.58</v>
      </c>
      <c r="Y16" s="182">
        <f t="shared" si="12"/>
        <v>0.07756173837</v>
      </c>
      <c r="Z16" s="189"/>
      <c r="AA16" s="188">
        <v>1654.0</v>
      </c>
      <c r="AB16" s="190">
        <v>489487.0</v>
      </c>
      <c r="AC16" s="186">
        <v>843627.26</v>
      </c>
      <c r="AD16" s="180">
        <f t="shared" ref="AD16:AE16" si="21">AB16/AA16</f>
        <v>295.9413543</v>
      </c>
      <c r="AE16" s="181">
        <f t="shared" si="21"/>
        <v>1.723492677</v>
      </c>
      <c r="AF16" s="186">
        <v>66582.26</v>
      </c>
      <c r="AG16" s="179">
        <f t="shared" si="14"/>
        <v>66582.26</v>
      </c>
      <c r="AH16" s="182">
        <f t="shared" si="15"/>
        <v>0.07892378916</v>
      </c>
      <c r="AI16" s="132"/>
      <c r="AJ16" s="132"/>
      <c r="AV16" s="132"/>
      <c r="AW16" s="132"/>
      <c r="AX16" s="132"/>
      <c r="AY16" s="132"/>
      <c r="AZ16" s="132"/>
      <c r="BA16" s="132"/>
      <c r="BB16" s="132"/>
      <c r="BC16" s="132"/>
    </row>
    <row r="17">
      <c r="A17" s="23">
        <v>45266.0</v>
      </c>
      <c r="B17" s="171">
        <v>128534.64</v>
      </c>
      <c r="C17" s="172">
        <v>3009.0</v>
      </c>
      <c r="D17" s="171">
        <f t="shared" si="4"/>
        <v>42.71672981</v>
      </c>
      <c r="E17" s="171">
        <v>88810.38</v>
      </c>
      <c r="F17" s="172">
        <v>503.0</v>
      </c>
      <c r="G17" s="171">
        <f t="shared" si="5"/>
        <v>176.5613917</v>
      </c>
      <c r="H17" s="171">
        <f t="shared" si="6"/>
        <v>39724.26</v>
      </c>
      <c r="I17" s="173">
        <v>703.0</v>
      </c>
      <c r="J17" s="173">
        <v>436.0</v>
      </c>
      <c r="K17" s="174">
        <v>1868.0</v>
      </c>
      <c r="L17" s="174">
        <f t="shared" si="7"/>
        <v>1432</v>
      </c>
      <c r="M17" s="175">
        <v>967983.01</v>
      </c>
      <c r="N17" s="176">
        <v>34681.67</v>
      </c>
      <c r="O17" s="175">
        <f t="shared" si="8"/>
        <v>34681.67</v>
      </c>
      <c r="P17" s="177">
        <f t="shared" si="9"/>
        <v>0.03582880034</v>
      </c>
      <c r="Q17" s="38"/>
      <c r="R17" s="188">
        <v>190.0</v>
      </c>
      <c r="S17" s="188">
        <v>716.0</v>
      </c>
      <c r="T17" s="186">
        <v>26360.33</v>
      </c>
      <c r="U17" s="180">
        <f t="shared" ref="U17:V17" si="22">S17/R17</f>
        <v>3.768421053</v>
      </c>
      <c r="V17" s="181">
        <f t="shared" si="22"/>
        <v>36.81610335</v>
      </c>
      <c r="W17" s="186">
        <v>4495.92</v>
      </c>
      <c r="X17" s="179">
        <f t="shared" si="11"/>
        <v>4495.92</v>
      </c>
      <c r="Y17" s="182">
        <f t="shared" si="12"/>
        <v>0.1705562867</v>
      </c>
      <c r="Z17" s="189"/>
      <c r="AA17" s="188">
        <v>1749.0</v>
      </c>
      <c r="AB17" s="190">
        <v>491192.0</v>
      </c>
      <c r="AC17" s="186">
        <v>941622.68</v>
      </c>
      <c r="AD17" s="180">
        <f t="shared" ref="AD17:AE17" si="23">AB17/AA17</f>
        <v>280.8416238</v>
      </c>
      <c r="AE17" s="181">
        <f t="shared" si="23"/>
        <v>1.917015505</v>
      </c>
      <c r="AF17" s="186">
        <v>30185.75</v>
      </c>
      <c r="AG17" s="179">
        <f t="shared" si="14"/>
        <v>30185.75</v>
      </c>
      <c r="AH17" s="182">
        <f t="shared" si="15"/>
        <v>0.03205716116</v>
      </c>
      <c r="AI17" s="132"/>
      <c r="AJ17" s="132"/>
      <c r="AV17" s="132"/>
      <c r="AW17" s="132"/>
      <c r="AX17" s="132"/>
      <c r="AY17" s="132"/>
      <c r="AZ17" s="132"/>
      <c r="BA17" s="132"/>
      <c r="BB17" s="132"/>
      <c r="BC17" s="132"/>
    </row>
    <row r="18">
      <c r="A18" s="23">
        <v>45267.0</v>
      </c>
      <c r="B18" s="24">
        <v>145783.42</v>
      </c>
      <c r="C18" s="26">
        <v>2995.0</v>
      </c>
      <c r="D18" s="171">
        <f t="shared" si="4"/>
        <v>48.67559933</v>
      </c>
      <c r="E18" s="24">
        <v>97841.25</v>
      </c>
      <c r="F18" s="26">
        <v>520.0</v>
      </c>
      <c r="G18" s="171">
        <f t="shared" si="5"/>
        <v>188.15625</v>
      </c>
      <c r="H18" s="171">
        <f t="shared" si="6"/>
        <v>47942.17</v>
      </c>
      <c r="I18" s="28">
        <v>814.0</v>
      </c>
      <c r="J18" s="28">
        <v>499.0</v>
      </c>
      <c r="K18" s="194">
        <v>1933.0</v>
      </c>
      <c r="L18" s="174">
        <f t="shared" si="7"/>
        <v>1434</v>
      </c>
      <c r="M18" s="29">
        <v>860362.14</v>
      </c>
      <c r="N18" s="195">
        <v>32495.19</v>
      </c>
      <c r="O18" s="175">
        <f t="shared" si="8"/>
        <v>32495.19</v>
      </c>
      <c r="P18" s="177">
        <f t="shared" si="9"/>
        <v>0.0377692003</v>
      </c>
      <c r="Q18" s="38"/>
      <c r="R18" s="188">
        <v>114.0</v>
      </c>
      <c r="S18" s="188">
        <v>373.0</v>
      </c>
      <c r="T18" s="186">
        <v>7996.63</v>
      </c>
      <c r="U18" s="180">
        <f t="shared" ref="U18:V18" si="24">S18/R18</f>
        <v>3.271929825</v>
      </c>
      <c r="V18" s="181">
        <f t="shared" si="24"/>
        <v>21.43868633</v>
      </c>
      <c r="W18" s="186">
        <v>696.82</v>
      </c>
      <c r="X18" s="179">
        <f t="shared" si="11"/>
        <v>696.82</v>
      </c>
      <c r="Y18" s="182">
        <f t="shared" si="12"/>
        <v>0.08713920739</v>
      </c>
      <c r="Z18" s="189"/>
      <c r="AA18" s="188">
        <v>1871.0</v>
      </c>
      <c r="AB18" s="190">
        <v>513660.0</v>
      </c>
      <c r="AC18" s="186">
        <v>852365.91</v>
      </c>
      <c r="AD18" s="180">
        <f t="shared" ref="AD18:AE18" si="25">AB18/AA18</f>
        <v>274.5376804</v>
      </c>
      <c r="AE18" s="181">
        <f t="shared" si="25"/>
        <v>1.659397091</v>
      </c>
      <c r="AF18" s="186">
        <v>31798.37</v>
      </c>
      <c r="AG18" s="179">
        <f t="shared" si="14"/>
        <v>31798.37</v>
      </c>
      <c r="AH18" s="182">
        <f t="shared" si="15"/>
        <v>0.03730600864</v>
      </c>
      <c r="AI18" s="132"/>
      <c r="AJ18" s="132"/>
      <c r="AV18" s="132"/>
      <c r="AW18" s="132"/>
      <c r="AX18" s="132"/>
      <c r="AY18" s="132"/>
      <c r="AZ18" s="132"/>
      <c r="BA18" s="132"/>
      <c r="BB18" s="132"/>
      <c r="BC18" s="132"/>
    </row>
    <row r="19">
      <c r="A19" s="23">
        <v>45268.0</v>
      </c>
      <c r="B19" s="24">
        <v>146450.32</v>
      </c>
      <c r="C19" s="26">
        <v>2763.0</v>
      </c>
      <c r="D19" s="171">
        <f t="shared" si="4"/>
        <v>53.004097</v>
      </c>
      <c r="E19" s="24">
        <v>183876.71</v>
      </c>
      <c r="F19" s="26">
        <v>495.0</v>
      </c>
      <c r="G19" s="171">
        <f t="shared" si="5"/>
        <v>371.468101</v>
      </c>
      <c r="H19" s="171">
        <f t="shared" si="6"/>
        <v>-37426.39</v>
      </c>
      <c r="I19" s="28">
        <v>650.0</v>
      </c>
      <c r="J19" s="28">
        <v>400.0</v>
      </c>
      <c r="K19" s="194">
        <v>1732.0</v>
      </c>
      <c r="L19" s="174">
        <f t="shared" si="7"/>
        <v>1332</v>
      </c>
      <c r="M19" s="29">
        <v>1171742.2</v>
      </c>
      <c r="N19" s="195">
        <v>14661.7</v>
      </c>
      <c r="O19" s="175">
        <f t="shared" si="8"/>
        <v>14661.7</v>
      </c>
      <c r="P19" s="177">
        <f t="shared" si="9"/>
        <v>0.01251273531</v>
      </c>
      <c r="Q19" s="38"/>
      <c r="R19" s="188">
        <v>60.0</v>
      </c>
      <c r="S19" s="188">
        <v>282.0</v>
      </c>
      <c r="T19" s="186">
        <v>11241.54</v>
      </c>
      <c r="U19" s="180">
        <f t="shared" ref="U19:V19" si="26">S19/R19</f>
        <v>4.7</v>
      </c>
      <c r="V19" s="181">
        <f t="shared" si="26"/>
        <v>39.86361702</v>
      </c>
      <c r="W19" s="186">
        <v>84.91</v>
      </c>
      <c r="X19" s="179">
        <f t="shared" si="11"/>
        <v>84.91</v>
      </c>
      <c r="Y19" s="182">
        <f t="shared" si="12"/>
        <v>0.007553235589</v>
      </c>
      <c r="Z19" s="189"/>
      <c r="AA19" s="188">
        <v>1696.0</v>
      </c>
      <c r="AB19" s="190">
        <v>504169.0</v>
      </c>
      <c r="AC19" s="186">
        <v>1160500.7</v>
      </c>
      <c r="AD19" s="180">
        <f t="shared" ref="AD19:AE19" si="27">AB19/AA19</f>
        <v>297.2694575</v>
      </c>
      <c r="AE19" s="181">
        <f t="shared" si="27"/>
        <v>2.301808917</v>
      </c>
      <c r="AF19" s="186">
        <v>14576.79</v>
      </c>
      <c r="AG19" s="179">
        <f t="shared" si="14"/>
        <v>14576.79</v>
      </c>
      <c r="AH19" s="182">
        <f t="shared" si="15"/>
        <v>0.01256077657</v>
      </c>
      <c r="AI19" s="132"/>
      <c r="AJ19" s="132"/>
      <c r="AV19" s="132"/>
      <c r="AW19" s="132"/>
      <c r="AX19" s="132"/>
      <c r="AY19" s="132"/>
      <c r="AZ19" s="132"/>
      <c r="BA19" s="132"/>
      <c r="BB19" s="132"/>
      <c r="BC19" s="132"/>
    </row>
    <row r="20">
      <c r="A20" s="23">
        <v>45269.0</v>
      </c>
      <c r="B20" s="24">
        <v>187564.39</v>
      </c>
      <c r="C20" s="131">
        <v>3146.0</v>
      </c>
      <c r="D20" s="171">
        <f t="shared" si="4"/>
        <v>59.61995868</v>
      </c>
      <c r="E20" s="155">
        <v>141817.91</v>
      </c>
      <c r="F20" s="131">
        <v>483.0</v>
      </c>
      <c r="G20" s="171">
        <f t="shared" si="5"/>
        <v>293.6188613</v>
      </c>
      <c r="H20" s="171">
        <f t="shared" si="6"/>
        <v>45746.48</v>
      </c>
      <c r="I20" s="40">
        <v>729.0</v>
      </c>
      <c r="J20" s="40">
        <v>559.0</v>
      </c>
      <c r="K20" s="196">
        <v>1904.0</v>
      </c>
      <c r="L20" s="174">
        <f t="shared" si="7"/>
        <v>1345</v>
      </c>
      <c r="M20" s="29">
        <v>1210098.13</v>
      </c>
      <c r="N20" s="195">
        <v>36626.36</v>
      </c>
      <c r="O20" s="175">
        <f t="shared" si="8"/>
        <v>36626.36</v>
      </c>
      <c r="P20" s="177">
        <f t="shared" si="9"/>
        <v>0.03026726436</v>
      </c>
      <c r="Q20" s="38"/>
      <c r="R20" s="188">
        <v>78.0</v>
      </c>
      <c r="S20" s="188">
        <v>333.0</v>
      </c>
      <c r="T20" s="186">
        <v>10407.8</v>
      </c>
      <c r="U20" s="180">
        <f t="shared" ref="U20:V20" si="28">S20/R20</f>
        <v>4.269230769</v>
      </c>
      <c r="V20" s="181">
        <f t="shared" si="28"/>
        <v>31.25465465</v>
      </c>
      <c r="W20" s="186">
        <v>543.28</v>
      </c>
      <c r="X20" s="179">
        <f t="shared" si="11"/>
        <v>543.28</v>
      </c>
      <c r="Y20" s="182">
        <f t="shared" si="12"/>
        <v>0.05219931205</v>
      </c>
      <c r="Z20" s="189"/>
      <c r="AA20" s="188">
        <v>1863.0</v>
      </c>
      <c r="AB20" s="190">
        <v>539434.0</v>
      </c>
      <c r="AC20" s="186">
        <v>1199690.33</v>
      </c>
      <c r="AD20" s="180">
        <f t="shared" ref="AD20:AE20" si="29">AB20/AA20</f>
        <v>289.5512614</v>
      </c>
      <c r="AE20" s="181">
        <f t="shared" si="29"/>
        <v>2.22397982</v>
      </c>
      <c r="AF20" s="186">
        <v>36083.08</v>
      </c>
      <c r="AG20" s="179">
        <f t="shared" si="14"/>
        <v>36083.08</v>
      </c>
      <c r="AH20" s="182">
        <f t="shared" si="15"/>
        <v>0.03007699495</v>
      </c>
      <c r="AI20" s="132"/>
      <c r="AJ20" s="132"/>
      <c r="AV20" s="132"/>
      <c r="AW20" s="132"/>
      <c r="AX20" s="132"/>
      <c r="AY20" s="132"/>
      <c r="AZ20" s="132"/>
      <c r="BA20" s="132"/>
      <c r="BB20" s="132"/>
      <c r="BC20" s="132"/>
    </row>
    <row r="21">
      <c r="A21" s="23">
        <v>45270.0</v>
      </c>
      <c r="B21" s="155">
        <v>106983.99</v>
      </c>
      <c r="C21" s="131">
        <v>2293.0</v>
      </c>
      <c r="D21" s="171">
        <f t="shared" si="4"/>
        <v>46.65677715</v>
      </c>
      <c r="E21" s="155">
        <v>93920.49</v>
      </c>
      <c r="F21" s="131">
        <v>403.0</v>
      </c>
      <c r="G21" s="171">
        <f t="shared" si="5"/>
        <v>233.0533251</v>
      </c>
      <c r="H21" s="171">
        <f t="shared" si="6"/>
        <v>13063.5</v>
      </c>
      <c r="I21" s="40">
        <v>456.0</v>
      </c>
      <c r="J21" s="40">
        <v>302.0</v>
      </c>
      <c r="K21" s="196">
        <v>1432.0</v>
      </c>
      <c r="L21" s="174">
        <f t="shared" si="7"/>
        <v>1130</v>
      </c>
      <c r="M21" s="29">
        <v>888147.45</v>
      </c>
      <c r="N21" s="195">
        <v>33638.67</v>
      </c>
      <c r="O21" s="175">
        <f t="shared" si="8"/>
        <v>33638.67</v>
      </c>
      <c r="P21" s="177">
        <f t="shared" si="9"/>
        <v>0.03787509608</v>
      </c>
      <c r="Q21" s="38"/>
      <c r="R21" s="188">
        <v>54.0</v>
      </c>
      <c r="S21" s="188">
        <v>255.0</v>
      </c>
      <c r="T21" s="186">
        <v>17218.62</v>
      </c>
      <c r="U21" s="180">
        <f t="shared" ref="U21:V21" si="30">S21/R21</f>
        <v>4.722222222</v>
      </c>
      <c r="V21" s="181">
        <f t="shared" si="30"/>
        <v>67.524</v>
      </c>
      <c r="W21" s="186">
        <v>-576.89</v>
      </c>
      <c r="X21" s="179">
        <f t="shared" si="11"/>
        <v>-576.89</v>
      </c>
      <c r="Y21" s="182">
        <f t="shared" si="12"/>
        <v>-0.03350384642</v>
      </c>
      <c r="Z21" s="189"/>
      <c r="AA21" s="188">
        <v>1400.0</v>
      </c>
      <c r="AB21" s="190">
        <v>433888.0</v>
      </c>
      <c r="AC21" s="186">
        <v>870928.83</v>
      </c>
      <c r="AD21" s="180">
        <f t="shared" ref="AD21:AE21" si="31">AB21/AA21</f>
        <v>309.92</v>
      </c>
      <c r="AE21" s="181">
        <f t="shared" si="31"/>
        <v>2.00726646</v>
      </c>
      <c r="AF21" s="186">
        <v>34215.56</v>
      </c>
      <c r="AG21" s="179">
        <f t="shared" si="14"/>
        <v>34215.56</v>
      </c>
      <c r="AH21" s="182">
        <f t="shared" si="15"/>
        <v>0.03928628703</v>
      </c>
      <c r="AI21" s="132"/>
      <c r="AJ21" s="132"/>
      <c r="AV21" s="132"/>
      <c r="AW21" s="132"/>
      <c r="AX21" s="132"/>
      <c r="AY21" s="132"/>
      <c r="AZ21" s="132"/>
      <c r="BA21" s="132"/>
      <c r="BB21" s="132"/>
      <c r="BC21" s="132"/>
    </row>
    <row r="22">
      <c r="A22" s="23">
        <v>45271.0</v>
      </c>
      <c r="B22" s="155">
        <v>135274.02</v>
      </c>
      <c r="C22" s="131">
        <v>2339.0</v>
      </c>
      <c r="D22" s="171">
        <f t="shared" si="4"/>
        <v>57.83412569</v>
      </c>
      <c r="E22" s="155">
        <v>103078.61</v>
      </c>
      <c r="F22" s="131">
        <v>375.0</v>
      </c>
      <c r="G22" s="171">
        <f t="shared" si="5"/>
        <v>274.8762933</v>
      </c>
      <c r="H22" s="171">
        <f t="shared" si="6"/>
        <v>32195.41</v>
      </c>
      <c r="I22" s="40">
        <v>379.0</v>
      </c>
      <c r="J22" s="40">
        <v>252.0</v>
      </c>
      <c r="K22" s="196">
        <v>1376.0</v>
      </c>
      <c r="L22" s="174">
        <f t="shared" si="7"/>
        <v>1124</v>
      </c>
      <c r="M22" s="41">
        <v>885881.54</v>
      </c>
      <c r="N22" s="41">
        <v>57195.45</v>
      </c>
      <c r="O22" s="175">
        <f t="shared" si="8"/>
        <v>57195.45</v>
      </c>
      <c r="P22" s="177">
        <f t="shared" si="9"/>
        <v>0.06456331622</v>
      </c>
      <c r="Q22" s="31"/>
      <c r="R22" s="178">
        <v>43.0</v>
      </c>
      <c r="S22" s="178">
        <v>139.0</v>
      </c>
      <c r="T22" s="179">
        <v>6014.93</v>
      </c>
      <c r="U22" s="180">
        <f t="shared" ref="U22:V22" si="32">S22/R22</f>
        <v>3.23255814</v>
      </c>
      <c r="V22" s="181">
        <f t="shared" si="32"/>
        <v>43.2728777</v>
      </c>
      <c r="W22" s="179">
        <v>160.91</v>
      </c>
      <c r="X22" s="179">
        <f t="shared" si="11"/>
        <v>160.91</v>
      </c>
      <c r="Y22" s="182">
        <f t="shared" si="12"/>
        <v>0.02675176602</v>
      </c>
      <c r="Z22" s="183"/>
      <c r="AA22" s="178">
        <v>1349.0</v>
      </c>
      <c r="AB22" s="184">
        <v>398849.0</v>
      </c>
      <c r="AC22" s="179">
        <v>879866.61</v>
      </c>
      <c r="AD22" s="180">
        <f t="shared" ref="AD22:AE22" si="33">AB22/AA22</f>
        <v>295.6627131</v>
      </c>
      <c r="AE22" s="181">
        <f t="shared" si="33"/>
        <v>2.206014331</v>
      </c>
      <c r="AF22" s="186">
        <v>57034.54</v>
      </c>
      <c r="AG22" s="179">
        <f t="shared" si="14"/>
        <v>57034.54</v>
      </c>
      <c r="AH22" s="182">
        <f t="shared" si="15"/>
        <v>0.06482180293</v>
      </c>
      <c r="AI22" s="132"/>
      <c r="AJ22" s="132"/>
      <c r="AV22" s="132"/>
      <c r="AW22" s="132"/>
      <c r="AX22" s="132"/>
      <c r="AY22" s="132"/>
      <c r="AZ22" s="132"/>
      <c r="BA22" s="132"/>
      <c r="BB22" s="132"/>
      <c r="BC22" s="132"/>
    </row>
    <row r="23">
      <c r="A23" s="23">
        <v>45272.0</v>
      </c>
      <c r="B23" s="155">
        <v>154376.91</v>
      </c>
      <c r="C23" s="131">
        <v>2611.0</v>
      </c>
      <c r="D23" s="171">
        <f t="shared" si="4"/>
        <v>59.1255879</v>
      </c>
      <c r="E23" s="155">
        <v>129232.44</v>
      </c>
      <c r="F23" s="131">
        <v>477.0</v>
      </c>
      <c r="G23" s="171">
        <f t="shared" si="5"/>
        <v>270.9275472</v>
      </c>
      <c r="H23" s="171">
        <f t="shared" si="6"/>
        <v>25144.47</v>
      </c>
      <c r="I23" s="40">
        <v>573.0</v>
      </c>
      <c r="J23" s="40">
        <v>369.0</v>
      </c>
      <c r="K23" s="196">
        <v>1605.0</v>
      </c>
      <c r="L23" s="174">
        <f t="shared" si="7"/>
        <v>1236</v>
      </c>
      <c r="M23" s="41">
        <v>888844.04</v>
      </c>
      <c r="N23" s="41">
        <v>15352.99</v>
      </c>
      <c r="O23" s="175">
        <f t="shared" si="8"/>
        <v>15352.99</v>
      </c>
      <c r="P23" s="177">
        <f t="shared" si="9"/>
        <v>0.01727298526</v>
      </c>
      <c r="Q23" s="31"/>
      <c r="R23" s="178">
        <v>94.0</v>
      </c>
      <c r="S23" s="178">
        <v>354.0</v>
      </c>
      <c r="T23" s="179">
        <v>57650.66</v>
      </c>
      <c r="U23" s="180">
        <f t="shared" ref="U23:V23" si="34">S23/R23</f>
        <v>3.765957447</v>
      </c>
      <c r="V23" s="181">
        <f t="shared" si="34"/>
        <v>162.8549718</v>
      </c>
      <c r="W23" s="179">
        <v>12243.06</v>
      </c>
      <c r="X23" s="179">
        <f t="shared" si="11"/>
        <v>12243.06</v>
      </c>
      <c r="Y23" s="182">
        <f t="shared" si="12"/>
        <v>0.2123663458</v>
      </c>
      <c r="Z23" s="183"/>
      <c r="AA23" s="178">
        <v>1557.0</v>
      </c>
      <c r="AB23" s="184">
        <v>433236.0</v>
      </c>
      <c r="AC23" s="179">
        <v>831193.33</v>
      </c>
      <c r="AD23" s="180">
        <f t="shared" ref="AD23:AE23" si="35">AB23/AA23</f>
        <v>278.2504817</v>
      </c>
      <c r="AE23" s="181">
        <f t="shared" si="35"/>
        <v>1.918569394</v>
      </c>
      <c r="AF23" s="186">
        <v>3109.93</v>
      </c>
      <c r="AG23" s="179">
        <f t="shared" si="14"/>
        <v>3109.93</v>
      </c>
      <c r="AH23" s="182">
        <f t="shared" si="15"/>
        <v>0.003741524249</v>
      </c>
      <c r="AI23" s="132"/>
      <c r="AJ23" s="132"/>
      <c r="AV23" s="132"/>
      <c r="AW23" s="132"/>
      <c r="AX23" s="132"/>
      <c r="AY23" s="132"/>
      <c r="AZ23" s="132"/>
      <c r="BA23" s="132"/>
      <c r="BB23" s="132"/>
      <c r="BC23" s="132"/>
    </row>
    <row r="24">
      <c r="A24" s="23">
        <v>45273.0</v>
      </c>
      <c r="B24" s="155">
        <v>131886.74</v>
      </c>
      <c r="C24" s="131">
        <v>2508.0</v>
      </c>
      <c r="D24" s="171">
        <f t="shared" si="4"/>
        <v>52.58641946</v>
      </c>
      <c r="E24" s="155">
        <v>101120.51</v>
      </c>
      <c r="F24" s="131">
        <v>447.0</v>
      </c>
      <c r="G24" s="171">
        <f t="shared" si="5"/>
        <v>226.2203803</v>
      </c>
      <c r="H24" s="171">
        <f t="shared" si="6"/>
        <v>30766.23</v>
      </c>
      <c r="I24" s="40">
        <v>655.0</v>
      </c>
      <c r="J24" s="40">
        <v>439.0</v>
      </c>
      <c r="K24" s="196">
        <v>1638.0</v>
      </c>
      <c r="L24" s="174">
        <f t="shared" si="7"/>
        <v>1199</v>
      </c>
      <c r="M24" s="41">
        <v>1189264.92</v>
      </c>
      <c r="N24" s="41">
        <v>42484.56</v>
      </c>
      <c r="O24" s="175">
        <f t="shared" si="8"/>
        <v>42484.56</v>
      </c>
      <c r="P24" s="177">
        <f t="shared" si="9"/>
        <v>0.03572337777</v>
      </c>
      <c r="Q24" s="31"/>
      <c r="R24" s="178">
        <v>91.0</v>
      </c>
      <c r="S24" s="178">
        <v>375.0</v>
      </c>
      <c r="T24" s="179">
        <v>58008.02</v>
      </c>
      <c r="U24" s="180">
        <f t="shared" ref="U24:V24" si="36">S24/R24</f>
        <v>4.120879121</v>
      </c>
      <c r="V24" s="181">
        <f t="shared" si="36"/>
        <v>154.6880533</v>
      </c>
      <c r="W24" s="179">
        <v>5175.31</v>
      </c>
      <c r="X24" s="179">
        <f t="shared" si="11"/>
        <v>5175.31</v>
      </c>
      <c r="Y24" s="182">
        <f t="shared" si="12"/>
        <v>0.08921714618</v>
      </c>
      <c r="Z24" s="183"/>
      <c r="AA24" s="178">
        <v>1583.0</v>
      </c>
      <c r="AB24" s="184">
        <v>444606.0</v>
      </c>
      <c r="AC24" s="179">
        <v>1131256.9</v>
      </c>
      <c r="AD24" s="180">
        <f t="shared" ref="AD24:AE24" si="37">AB24/AA24</f>
        <v>280.8629185</v>
      </c>
      <c r="AE24" s="181">
        <f t="shared" si="37"/>
        <v>2.544403134</v>
      </c>
      <c r="AF24" s="186">
        <v>37309.25</v>
      </c>
      <c r="AG24" s="179">
        <f t="shared" si="14"/>
        <v>37309.25</v>
      </c>
      <c r="AH24" s="182">
        <f t="shared" si="15"/>
        <v>0.03298035132</v>
      </c>
      <c r="AI24" s="132"/>
      <c r="AJ24" s="132"/>
      <c r="AU24" s="45"/>
      <c r="AV24" s="132"/>
      <c r="AW24" s="132"/>
      <c r="AX24" s="132"/>
      <c r="AY24" s="132"/>
      <c r="AZ24" s="132"/>
      <c r="BA24" s="132"/>
      <c r="BB24" s="132"/>
      <c r="BC24" s="132"/>
    </row>
    <row r="25">
      <c r="A25" s="23">
        <v>45274.0</v>
      </c>
      <c r="B25" s="155">
        <v>133448.64</v>
      </c>
      <c r="C25" s="131">
        <v>2506.0</v>
      </c>
      <c r="D25" s="171">
        <f t="shared" si="4"/>
        <v>53.25165204</v>
      </c>
      <c r="E25" s="155">
        <v>106357.82</v>
      </c>
      <c r="F25" s="131">
        <v>445.0</v>
      </c>
      <c r="G25" s="171">
        <f t="shared" si="5"/>
        <v>239.0063371</v>
      </c>
      <c r="H25" s="171">
        <f t="shared" si="6"/>
        <v>27090.82</v>
      </c>
      <c r="I25" s="40">
        <v>622.0</v>
      </c>
      <c r="J25" s="40">
        <v>394.0</v>
      </c>
      <c r="K25" s="196">
        <v>1579.0</v>
      </c>
      <c r="L25" s="174">
        <f t="shared" si="7"/>
        <v>1185</v>
      </c>
      <c r="M25" s="41">
        <v>993111.09</v>
      </c>
      <c r="N25" s="41">
        <v>30506.36</v>
      </c>
      <c r="O25" s="175">
        <f t="shared" si="8"/>
        <v>30506.36</v>
      </c>
      <c r="P25" s="177">
        <f t="shared" si="9"/>
        <v>0.03071797335</v>
      </c>
      <c r="Q25" s="38"/>
      <c r="R25" s="188">
        <v>59.0</v>
      </c>
      <c r="S25" s="188">
        <v>315.0</v>
      </c>
      <c r="T25" s="186">
        <v>73235.88</v>
      </c>
      <c r="U25" s="180">
        <f t="shared" ref="U25:V25" si="38">S25/R25</f>
        <v>5.338983051</v>
      </c>
      <c r="V25" s="181">
        <f t="shared" si="38"/>
        <v>232.4948571</v>
      </c>
      <c r="W25" s="186">
        <v>2400.16</v>
      </c>
      <c r="X25" s="179">
        <f t="shared" si="11"/>
        <v>2400.16</v>
      </c>
      <c r="Y25" s="182">
        <f t="shared" si="12"/>
        <v>0.03277300689</v>
      </c>
      <c r="Z25" s="189"/>
      <c r="AA25" s="188">
        <v>1541.0</v>
      </c>
      <c r="AB25" s="184">
        <v>474608.0</v>
      </c>
      <c r="AC25" s="186">
        <v>919875.21</v>
      </c>
      <c r="AD25" s="180">
        <f t="shared" ref="AD25:AE25" si="39">AB25/AA25</f>
        <v>307.9870214</v>
      </c>
      <c r="AE25" s="181">
        <f t="shared" si="39"/>
        <v>1.938178897</v>
      </c>
      <c r="AF25" s="186">
        <v>28106.2</v>
      </c>
      <c r="AG25" s="179">
        <f t="shared" si="14"/>
        <v>28106.2</v>
      </c>
      <c r="AH25" s="182">
        <f t="shared" si="15"/>
        <v>0.03055436182</v>
      </c>
      <c r="AI25" s="132"/>
      <c r="AJ25" s="132"/>
      <c r="AU25" s="45"/>
      <c r="AV25" s="132"/>
      <c r="AW25" s="132"/>
      <c r="AX25" s="132"/>
      <c r="AY25" s="132"/>
      <c r="AZ25" s="132"/>
      <c r="BA25" s="132"/>
      <c r="BB25" s="132"/>
      <c r="BC25" s="132"/>
    </row>
    <row r="26">
      <c r="A26" s="23">
        <v>45275.0</v>
      </c>
      <c r="B26" s="24">
        <v>135367.2</v>
      </c>
      <c r="C26" s="26">
        <v>2504.0</v>
      </c>
      <c r="D26" s="171">
        <f t="shared" si="4"/>
        <v>54.06038339</v>
      </c>
      <c r="E26" s="24">
        <v>104060.7</v>
      </c>
      <c r="F26" s="26">
        <v>436.0</v>
      </c>
      <c r="G26" s="171">
        <f t="shared" si="5"/>
        <v>238.6713303</v>
      </c>
      <c r="H26" s="171">
        <f t="shared" si="6"/>
        <v>31306.5</v>
      </c>
      <c r="I26" s="28">
        <v>587.0</v>
      </c>
      <c r="J26" s="28">
        <v>408.0</v>
      </c>
      <c r="K26" s="194">
        <v>1540.0</v>
      </c>
      <c r="L26" s="174">
        <f t="shared" si="7"/>
        <v>1132</v>
      </c>
      <c r="M26" s="29">
        <v>940311.27</v>
      </c>
      <c r="N26" s="29">
        <v>51918.64</v>
      </c>
      <c r="O26" s="175">
        <f t="shared" si="8"/>
        <v>51918.64</v>
      </c>
      <c r="P26" s="177">
        <f t="shared" si="9"/>
        <v>0.05521431217</v>
      </c>
      <c r="Q26" s="38"/>
      <c r="R26" s="188">
        <v>54.0</v>
      </c>
      <c r="S26" s="188">
        <v>266.0</v>
      </c>
      <c r="T26" s="186">
        <v>83169.94</v>
      </c>
      <c r="U26" s="180">
        <f t="shared" ref="U26:V26" si="40">S26/R26</f>
        <v>4.925925926</v>
      </c>
      <c r="V26" s="181">
        <f t="shared" si="40"/>
        <v>312.6689474</v>
      </c>
      <c r="W26" s="186">
        <v>16257.81</v>
      </c>
      <c r="X26" s="179">
        <f t="shared" si="11"/>
        <v>16257.81</v>
      </c>
      <c r="Y26" s="182">
        <f t="shared" si="12"/>
        <v>0.1954769957</v>
      </c>
      <c r="Z26" s="189"/>
      <c r="AA26" s="188">
        <v>1514.0</v>
      </c>
      <c r="AB26" s="184">
        <v>438572.0</v>
      </c>
      <c r="AC26" s="179">
        <v>857141.33</v>
      </c>
      <c r="AD26" s="180">
        <f t="shared" ref="AD26:AE26" si="41">AB26/AA26</f>
        <v>289.677675</v>
      </c>
      <c r="AE26" s="181">
        <f t="shared" si="41"/>
        <v>1.954391366</v>
      </c>
      <c r="AF26" s="186">
        <v>35660.83</v>
      </c>
      <c r="AG26" s="179">
        <f t="shared" si="14"/>
        <v>35660.83</v>
      </c>
      <c r="AH26" s="182">
        <f t="shared" si="15"/>
        <v>0.04160437579</v>
      </c>
      <c r="AI26" s="132"/>
      <c r="AJ26" s="132"/>
      <c r="AU26" s="46"/>
      <c r="AV26" s="132"/>
      <c r="AW26" s="132"/>
      <c r="AX26" s="132"/>
      <c r="AY26" s="132"/>
      <c r="AZ26" s="132"/>
      <c r="BA26" s="132"/>
      <c r="BB26" s="132"/>
      <c r="BC26" s="132"/>
    </row>
    <row r="27">
      <c r="A27" s="23">
        <v>45276.0</v>
      </c>
      <c r="B27" s="24">
        <v>123656.44</v>
      </c>
      <c r="C27" s="26">
        <v>2301.0</v>
      </c>
      <c r="D27" s="171">
        <f t="shared" si="4"/>
        <v>53.74030422</v>
      </c>
      <c r="E27" s="24">
        <v>86153.1</v>
      </c>
      <c r="F27" s="26">
        <v>401.0</v>
      </c>
      <c r="G27" s="171">
        <f t="shared" si="5"/>
        <v>214.8456359</v>
      </c>
      <c r="H27" s="171">
        <f t="shared" si="6"/>
        <v>37503.34</v>
      </c>
      <c r="I27" s="28">
        <v>379.0</v>
      </c>
      <c r="J27" s="28">
        <v>203.0</v>
      </c>
      <c r="K27" s="194">
        <v>1486.0</v>
      </c>
      <c r="L27" s="174">
        <f t="shared" si="7"/>
        <v>1283</v>
      </c>
      <c r="M27" s="29">
        <v>1005762.12</v>
      </c>
      <c r="N27" s="29">
        <v>33580.81</v>
      </c>
      <c r="O27" s="175">
        <f t="shared" si="8"/>
        <v>33580.81</v>
      </c>
      <c r="P27" s="177">
        <f t="shared" si="9"/>
        <v>0.03338842191</v>
      </c>
      <c r="Q27" s="38"/>
      <c r="R27" s="188">
        <v>66.0</v>
      </c>
      <c r="S27" s="188">
        <v>305.0</v>
      </c>
      <c r="T27" s="186">
        <v>68651.87</v>
      </c>
      <c r="U27" s="180">
        <f t="shared" ref="U27:V27" si="42">S27/R27</f>
        <v>4.621212121</v>
      </c>
      <c r="V27" s="181">
        <f t="shared" si="42"/>
        <v>225.0880984</v>
      </c>
      <c r="W27" s="186">
        <v>-1804.68</v>
      </c>
      <c r="X27" s="179">
        <f t="shared" si="11"/>
        <v>-1804.68</v>
      </c>
      <c r="Y27" s="182">
        <f t="shared" si="12"/>
        <v>-0.02628741213</v>
      </c>
      <c r="Z27" s="189"/>
      <c r="AA27" s="188">
        <v>1445.0</v>
      </c>
      <c r="AB27" s="190">
        <v>445255.0</v>
      </c>
      <c r="AC27" s="186">
        <v>937110.25</v>
      </c>
      <c r="AD27" s="180">
        <f t="shared" ref="AD27:AE27" si="43">AB27/AA27</f>
        <v>308.1349481</v>
      </c>
      <c r="AE27" s="181">
        <f t="shared" si="43"/>
        <v>2.104659689</v>
      </c>
      <c r="AF27" s="186">
        <v>35385.49</v>
      </c>
      <c r="AG27" s="179">
        <f t="shared" si="14"/>
        <v>35385.49</v>
      </c>
      <c r="AH27" s="182">
        <f t="shared" si="15"/>
        <v>0.03776022085</v>
      </c>
      <c r="AI27" s="132"/>
      <c r="AJ27" s="132"/>
      <c r="AU27" s="45"/>
      <c r="AV27" s="132"/>
      <c r="AW27" s="132"/>
      <c r="AX27" s="132"/>
      <c r="AY27" s="132"/>
      <c r="AZ27" s="132"/>
      <c r="BA27" s="132"/>
      <c r="BB27" s="132"/>
      <c r="BC27" s="132"/>
    </row>
    <row r="28">
      <c r="A28" s="23">
        <v>45277.0</v>
      </c>
      <c r="B28" s="155">
        <v>112310.55</v>
      </c>
      <c r="C28" s="131">
        <v>2063.0</v>
      </c>
      <c r="D28" s="171">
        <f t="shared" si="4"/>
        <v>54.44040233</v>
      </c>
      <c r="E28" s="155">
        <v>73533.65</v>
      </c>
      <c r="F28" s="131">
        <v>382.0</v>
      </c>
      <c r="G28" s="171">
        <f t="shared" si="5"/>
        <v>192.496466</v>
      </c>
      <c r="H28" s="171">
        <f t="shared" si="6"/>
        <v>38776.9</v>
      </c>
      <c r="I28" s="40">
        <v>358.0</v>
      </c>
      <c r="J28" s="40">
        <v>254.0</v>
      </c>
      <c r="K28" s="196">
        <v>1358.0</v>
      </c>
      <c r="L28" s="174">
        <f t="shared" si="7"/>
        <v>1104</v>
      </c>
      <c r="M28" s="41">
        <v>711162.45</v>
      </c>
      <c r="N28" s="41">
        <v>42158.54</v>
      </c>
      <c r="O28" s="175">
        <f t="shared" si="8"/>
        <v>42158.54</v>
      </c>
      <c r="P28" s="177">
        <f t="shared" si="9"/>
        <v>0.05928116705</v>
      </c>
      <c r="Q28" s="38"/>
      <c r="R28" s="188">
        <v>50.0</v>
      </c>
      <c r="S28" s="188">
        <v>287.0</v>
      </c>
      <c r="T28" s="186">
        <v>82046.36</v>
      </c>
      <c r="U28" s="180">
        <f t="shared" ref="U28:V28" si="44">S28/R28</f>
        <v>5.74</v>
      </c>
      <c r="V28" s="181">
        <f t="shared" si="44"/>
        <v>285.8758188</v>
      </c>
      <c r="W28" s="186">
        <v>13979.57</v>
      </c>
      <c r="X28" s="179">
        <f t="shared" si="11"/>
        <v>13979.57</v>
      </c>
      <c r="Y28" s="182">
        <f t="shared" si="12"/>
        <v>0.1703862304</v>
      </c>
      <c r="Z28" s="189"/>
      <c r="AA28" s="188">
        <v>1326.0</v>
      </c>
      <c r="AB28" s="190">
        <v>372831.0</v>
      </c>
      <c r="AC28" s="186">
        <v>629116.09</v>
      </c>
      <c r="AD28" s="180">
        <f t="shared" ref="AD28:AE28" si="45">AB28/AA28</f>
        <v>281.1696833</v>
      </c>
      <c r="AE28" s="181">
        <f t="shared" si="45"/>
        <v>1.687402845</v>
      </c>
      <c r="AF28" s="186">
        <v>28178.97</v>
      </c>
      <c r="AG28" s="179">
        <f t="shared" si="14"/>
        <v>28178.97</v>
      </c>
      <c r="AH28" s="182">
        <f t="shared" si="15"/>
        <v>0.04479136752</v>
      </c>
      <c r="AI28" s="132"/>
      <c r="AJ28" s="132"/>
      <c r="AU28" s="45"/>
      <c r="AV28" s="132"/>
      <c r="AW28" s="132"/>
      <c r="AX28" s="132"/>
      <c r="AY28" s="132"/>
      <c r="AZ28" s="132"/>
      <c r="BA28" s="132"/>
      <c r="BB28" s="132"/>
      <c r="BC28" s="132"/>
    </row>
    <row r="29">
      <c r="A29" s="23">
        <v>45278.0</v>
      </c>
      <c r="B29" s="155">
        <v>134715.9</v>
      </c>
      <c r="C29" s="131">
        <v>1977.0</v>
      </c>
      <c r="D29" s="171">
        <f t="shared" si="4"/>
        <v>68.14157815</v>
      </c>
      <c r="E29" s="155">
        <v>124613.67</v>
      </c>
      <c r="F29" s="131">
        <v>347.0</v>
      </c>
      <c r="G29" s="171">
        <f t="shared" si="5"/>
        <v>359.1172046</v>
      </c>
      <c r="H29" s="171">
        <f t="shared" si="6"/>
        <v>10102.23</v>
      </c>
      <c r="I29" s="40">
        <v>531.0</v>
      </c>
      <c r="J29" s="40">
        <v>279.0</v>
      </c>
      <c r="K29" s="196">
        <v>1244.0</v>
      </c>
      <c r="L29" s="174">
        <f t="shared" si="7"/>
        <v>965</v>
      </c>
      <c r="M29" s="41">
        <v>758627.84</v>
      </c>
      <c r="N29" s="41">
        <v>25962.95</v>
      </c>
      <c r="O29" s="175">
        <f t="shared" si="8"/>
        <v>25962.95</v>
      </c>
      <c r="P29" s="177">
        <f t="shared" si="9"/>
        <v>0.03422356606</v>
      </c>
      <c r="Q29" s="38"/>
      <c r="R29" s="188">
        <v>81.0</v>
      </c>
      <c r="S29" s="188">
        <v>255.0</v>
      </c>
      <c r="T29" s="186">
        <v>79750.69</v>
      </c>
      <c r="U29" s="180">
        <f t="shared" ref="U29:V29" si="46">S29/R29</f>
        <v>3.148148148</v>
      </c>
      <c r="V29" s="181">
        <f t="shared" si="46"/>
        <v>312.7478039</v>
      </c>
      <c r="W29" s="186">
        <v>-3974.82</v>
      </c>
      <c r="X29" s="179">
        <f t="shared" si="11"/>
        <v>-3974.82</v>
      </c>
      <c r="Y29" s="182">
        <f t="shared" si="12"/>
        <v>-0.04984057191</v>
      </c>
      <c r="Z29" s="189"/>
      <c r="AA29" s="188">
        <v>1193.0</v>
      </c>
      <c r="AB29" s="190">
        <v>326315.0</v>
      </c>
      <c r="AC29" s="186">
        <v>678877.15</v>
      </c>
      <c r="AD29" s="180">
        <f t="shared" ref="AD29:AE29" si="47">AB29/AA29</f>
        <v>273.5247276</v>
      </c>
      <c r="AE29" s="181">
        <f t="shared" si="47"/>
        <v>2.080435009</v>
      </c>
      <c r="AF29" s="186">
        <v>29937.77</v>
      </c>
      <c r="AG29" s="179">
        <f t="shared" si="14"/>
        <v>29937.77</v>
      </c>
      <c r="AH29" s="182">
        <f t="shared" si="15"/>
        <v>0.04409895075</v>
      </c>
      <c r="AI29" s="132"/>
      <c r="AJ29" s="132"/>
      <c r="AU29" s="45"/>
      <c r="AV29" s="132"/>
      <c r="AW29" s="132"/>
      <c r="AX29" s="132"/>
      <c r="AY29" s="132"/>
      <c r="AZ29" s="132"/>
      <c r="BA29" s="132"/>
      <c r="BB29" s="132"/>
      <c r="BC29" s="132"/>
    </row>
    <row r="30">
      <c r="A30" s="23">
        <v>45279.0</v>
      </c>
      <c r="B30" s="155">
        <v>142773.92</v>
      </c>
      <c r="C30" s="131">
        <v>2535.0</v>
      </c>
      <c r="D30" s="171">
        <f t="shared" si="4"/>
        <v>56.32107298</v>
      </c>
      <c r="E30" s="155">
        <v>121111.74</v>
      </c>
      <c r="F30" s="131">
        <v>478.0</v>
      </c>
      <c r="G30" s="171">
        <f t="shared" si="5"/>
        <v>253.371841</v>
      </c>
      <c r="H30" s="171">
        <f t="shared" si="6"/>
        <v>21662.18</v>
      </c>
      <c r="I30" s="40">
        <v>832.0</v>
      </c>
      <c r="J30" s="40">
        <v>476.0</v>
      </c>
      <c r="K30" s="196">
        <v>1535.0</v>
      </c>
      <c r="L30" s="174">
        <f t="shared" si="7"/>
        <v>1059</v>
      </c>
      <c r="M30" s="41">
        <v>950013.68</v>
      </c>
      <c r="N30" s="41">
        <v>31440.12</v>
      </c>
      <c r="O30" s="175">
        <f t="shared" si="8"/>
        <v>31440.12</v>
      </c>
      <c r="P30" s="177">
        <f t="shared" si="9"/>
        <v>0.0330943866</v>
      </c>
      <c r="Q30" s="38"/>
      <c r="R30" s="188">
        <v>86.0</v>
      </c>
      <c r="S30" s="188">
        <v>314.0</v>
      </c>
      <c r="T30" s="186">
        <v>36940.01</v>
      </c>
      <c r="U30" s="180">
        <f t="shared" ref="U30:V30" si="48">S30/R30</f>
        <v>3.651162791</v>
      </c>
      <c r="V30" s="181">
        <f t="shared" si="48"/>
        <v>117.6433439</v>
      </c>
      <c r="W30" s="186">
        <v>-4934.98</v>
      </c>
      <c r="X30" s="179">
        <f t="shared" si="11"/>
        <v>-4934.98</v>
      </c>
      <c r="Y30" s="182">
        <f t="shared" si="12"/>
        <v>-0.1335944414</v>
      </c>
      <c r="Z30" s="189"/>
      <c r="AA30" s="188">
        <v>1492.0</v>
      </c>
      <c r="AB30" s="190">
        <v>403908.0</v>
      </c>
      <c r="AC30" s="186">
        <v>913073.67</v>
      </c>
      <c r="AD30" s="180">
        <f t="shared" ref="AD30:AE30" si="49">AB30/AA30</f>
        <v>270.7158177</v>
      </c>
      <c r="AE30" s="181">
        <f t="shared" si="49"/>
        <v>2.260598131</v>
      </c>
      <c r="AF30" s="186">
        <v>36375.1</v>
      </c>
      <c r="AG30" s="179">
        <f t="shared" si="14"/>
        <v>36375.1</v>
      </c>
      <c r="AH30" s="182">
        <f t="shared" si="15"/>
        <v>0.03983807791</v>
      </c>
      <c r="AI30" s="132"/>
      <c r="AJ30" s="132"/>
      <c r="AU30" s="45"/>
      <c r="AV30" s="132"/>
      <c r="AW30" s="132"/>
      <c r="AX30" s="132"/>
      <c r="AY30" s="132"/>
      <c r="AZ30" s="132"/>
      <c r="BA30" s="132"/>
      <c r="BB30" s="132"/>
      <c r="BC30" s="132"/>
    </row>
    <row r="31">
      <c r="A31" s="23">
        <v>45280.0</v>
      </c>
      <c r="B31" s="155">
        <v>175996.57</v>
      </c>
      <c r="C31" s="131">
        <v>3197.0</v>
      </c>
      <c r="D31" s="171">
        <f t="shared" si="4"/>
        <v>55.050538</v>
      </c>
      <c r="E31" s="155">
        <v>120168.3</v>
      </c>
      <c r="F31" s="131">
        <v>557.0</v>
      </c>
      <c r="G31" s="171">
        <f t="shared" si="5"/>
        <v>215.7420108</v>
      </c>
      <c r="H31" s="171">
        <f t="shared" si="6"/>
        <v>55828.27</v>
      </c>
      <c r="I31" s="40">
        <v>792.0</v>
      </c>
      <c r="J31" s="40">
        <v>534.0</v>
      </c>
      <c r="K31" s="196">
        <v>1898.0</v>
      </c>
      <c r="L31" s="174">
        <f t="shared" si="7"/>
        <v>1364</v>
      </c>
      <c r="M31" s="41">
        <v>1050880.55</v>
      </c>
      <c r="N31" s="41">
        <v>61767.13</v>
      </c>
      <c r="O31" s="175">
        <f t="shared" si="8"/>
        <v>61767.13</v>
      </c>
      <c r="P31" s="177">
        <f t="shared" si="9"/>
        <v>0.05877654696</v>
      </c>
      <c r="Q31" s="38"/>
      <c r="R31" s="188">
        <v>68.0</v>
      </c>
      <c r="S31" s="188">
        <v>376.0</v>
      </c>
      <c r="T31" s="186">
        <v>92663.32</v>
      </c>
      <c r="U31" s="180">
        <f t="shared" ref="U31:V31" si="50">S31/R31</f>
        <v>5.529411765</v>
      </c>
      <c r="V31" s="181">
        <f t="shared" si="50"/>
        <v>246.445</v>
      </c>
      <c r="W31" s="186">
        <v>8615.25</v>
      </c>
      <c r="X31" s="179">
        <f t="shared" si="11"/>
        <v>8615.25</v>
      </c>
      <c r="Y31" s="182">
        <f t="shared" si="12"/>
        <v>0.0929736815</v>
      </c>
      <c r="Z31" s="189"/>
      <c r="AA31" s="188">
        <v>1863.0</v>
      </c>
      <c r="AB31" s="190">
        <v>473229.0</v>
      </c>
      <c r="AC31" s="186">
        <v>958217.23</v>
      </c>
      <c r="AD31" s="180">
        <f t="shared" ref="AD31:AE31" si="51">AB31/AA31</f>
        <v>254.0144928</v>
      </c>
      <c r="AE31" s="181">
        <f t="shared" si="51"/>
        <v>2.024848921</v>
      </c>
      <c r="AF31" s="186">
        <v>53151.88</v>
      </c>
      <c r="AG31" s="179">
        <f t="shared" si="14"/>
        <v>53151.88</v>
      </c>
      <c r="AH31" s="182">
        <f t="shared" si="15"/>
        <v>0.05546955151</v>
      </c>
      <c r="AI31" s="132"/>
      <c r="AJ31" s="132"/>
      <c r="AU31" s="45"/>
      <c r="AV31" s="132"/>
      <c r="AW31" s="132"/>
      <c r="AX31" s="132"/>
      <c r="AY31" s="132"/>
      <c r="AZ31" s="132"/>
      <c r="BA31" s="132"/>
      <c r="BB31" s="132"/>
      <c r="BC31" s="132"/>
    </row>
    <row r="32">
      <c r="A32" s="23">
        <v>45281.0</v>
      </c>
      <c r="B32" s="155">
        <v>171370.87</v>
      </c>
      <c r="C32" s="131">
        <v>3106.0</v>
      </c>
      <c r="D32" s="171">
        <f t="shared" si="4"/>
        <v>55.17413715</v>
      </c>
      <c r="E32" s="155">
        <v>116005.32</v>
      </c>
      <c r="F32" s="131">
        <v>507.0</v>
      </c>
      <c r="G32" s="171">
        <f t="shared" si="5"/>
        <v>228.8073373</v>
      </c>
      <c r="H32" s="171">
        <f t="shared" si="6"/>
        <v>55365.55</v>
      </c>
      <c r="I32" s="40">
        <v>878.0</v>
      </c>
      <c r="J32" s="40">
        <v>630.0</v>
      </c>
      <c r="K32" s="196">
        <v>1954.0</v>
      </c>
      <c r="L32" s="174">
        <f t="shared" si="7"/>
        <v>1324</v>
      </c>
      <c r="M32" s="41">
        <v>1167953.51</v>
      </c>
      <c r="N32" s="41">
        <v>44915.84</v>
      </c>
      <c r="O32" s="175">
        <f t="shared" si="8"/>
        <v>44915.84</v>
      </c>
      <c r="P32" s="177">
        <f t="shared" si="9"/>
        <v>0.03845687317</v>
      </c>
      <c r="Q32" s="31"/>
      <c r="R32" s="178">
        <v>71.0</v>
      </c>
      <c r="S32" s="178">
        <v>401.0</v>
      </c>
      <c r="T32" s="179">
        <v>94864.22</v>
      </c>
      <c r="U32" s="180">
        <f t="shared" ref="U32:V32" si="52">S32/R32</f>
        <v>5.647887324</v>
      </c>
      <c r="V32" s="181">
        <f t="shared" si="52"/>
        <v>236.5691272</v>
      </c>
      <c r="W32" s="179">
        <v>13686.24</v>
      </c>
      <c r="X32" s="179">
        <f t="shared" si="11"/>
        <v>13686.24</v>
      </c>
      <c r="Y32" s="182">
        <f t="shared" si="12"/>
        <v>0.1442718867</v>
      </c>
      <c r="Z32" s="183"/>
      <c r="AA32" s="178">
        <v>1915.0</v>
      </c>
      <c r="AB32" s="184">
        <v>498688.0</v>
      </c>
      <c r="AC32" s="179">
        <v>1073089.29</v>
      </c>
      <c r="AD32" s="180">
        <f t="shared" ref="AD32:AE32" si="53">AB32/AA32</f>
        <v>260.4114883</v>
      </c>
      <c r="AE32" s="181">
        <f t="shared" si="53"/>
        <v>2.151824969</v>
      </c>
      <c r="AF32" s="179">
        <v>31229.6</v>
      </c>
      <c r="AG32" s="179">
        <f t="shared" si="14"/>
        <v>31229.6</v>
      </c>
      <c r="AH32" s="182">
        <f t="shared" si="15"/>
        <v>0.02910251765</v>
      </c>
      <c r="AI32" s="132"/>
      <c r="AJ32" s="132"/>
      <c r="AU32" s="46"/>
      <c r="AV32" s="132"/>
      <c r="AW32" s="132"/>
      <c r="AX32" s="132"/>
      <c r="AY32" s="132"/>
      <c r="AZ32" s="132"/>
      <c r="BA32" s="132"/>
      <c r="BB32" s="132"/>
      <c r="BC32" s="132"/>
    </row>
    <row r="33">
      <c r="A33" s="23">
        <v>45282.0</v>
      </c>
      <c r="B33" s="24">
        <v>155586.02</v>
      </c>
      <c r="C33" s="26">
        <v>3026.0</v>
      </c>
      <c r="D33" s="171">
        <f t="shared" si="4"/>
        <v>51.41639788</v>
      </c>
      <c r="E33" s="24">
        <v>128800.64</v>
      </c>
      <c r="F33" s="26">
        <v>529.0</v>
      </c>
      <c r="G33" s="171">
        <f t="shared" si="5"/>
        <v>243.4794707</v>
      </c>
      <c r="H33" s="171">
        <f t="shared" si="6"/>
        <v>26785.38</v>
      </c>
      <c r="I33" s="28">
        <v>1380.0</v>
      </c>
      <c r="J33" s="28">
        <v>759.0</v>
      </c>
      <c r="K33" s="194">
        <v>2085.0</v>
      </c>
      <c r="L33" s="174">
        <f t="shared" si="7"/>
        <v>1326</v>
      </c>
      <c r="M33" s="29">
        <v>1057211.69</v>
      </c>
      <c r="N33" s="41">
        <v>49775.49</v>
      </c>
      <c r="O33" s="175">
        <f t="shared" si="8"/>
        <v>49775.49</v>
      </c>
      <c r="P33" s="177">
        <f t="shared" si="9"/>
        <v>0.04708185737</v>
      </c>
      <c r="Q33" s="31"/>
      <c r="R33" s="197">
        <v>215.0</v>
      </c>
      <c r="S33" s="197">
        <v>611.0</v>
      </c>
      <c r="T33" s="198">
        <v>66566.49</v>
      </c>
      <c r="U33" s="180">
        <f t="shared" ref="U33:V33" si="54">S33/R33</f>
        <v>2.841860465</v>
      </c>
      <c r="V33" s="181">
        <f t="shared" si="54"/>
        <v>108.9467921</v>
      </c>
      <c r="W33" s="198">
        <v>15515.53</v>
      </c>
      <c r="X33" s="179">
        <f t="shared" si="11"/>
        <v>15515.53</v>
      </c>
      <c r="Y33" s="182">
        <f t="shared" si="12"/>
        <v>0.2330831925</v>
      </c>
      <c r="Z33" s="183"/>
      <c r="AA33" s="197">
        <v>1960.0</v>
      </c>
      <c r="AB33" s="199">
        <v>474686.0</v>
      </c>
      <c r="AC33" s="198">
        <v>990645.2</v>
      </c>
      <c r="AD33" s="180">
        <f t="shared" ref="AD33:AE33" si="55">AB33/AA33</f>
        <v>242.1867347</v>
      </c>
      <c r="AE33" s="181">
        <f t="shared" si="55"/>
        <v>2.086948425</v>
      </c>
      <c r="AF33" s="198">
        <v>34259.96</v>
      </c>
      <c r="AG33" s="179">
        <f t="shared" si="14"/>
        <v>34259.96</v>
      </c>
      <c r="AH33" s="182">
        <f t="shared" si="15"/>
        <v>0.03458348155</v>
      </c>
      <c r="AI33" s="132"/>
      <c r="AJ33" s="132"/>
      <c r="AK33" s="143"/>
      <c r="AL33" s="145"/>
      <c r="AM33" s="145"/>
      <c r="AN33" s="146"/>
      <c r="AO33" s="143"/>
      <c r="AP33" s="144"/>
      <c r="AQ33" s="147"/>
      <c r="AR33" s="148"/>
      <c r="AS33" s="149"/>
      <c r="AU33" s="45"/>
      <c r="AV33" s="132"/>
      <c r="AW33" s="132"/>
      <c r="AX33" s="132"/>
      <c r="AY33" s="132"/>
      <c r="AZ33" s="132"/>
      <c r="BA33" s="132"/>
      <c r="BB33" s="132"/>
      <c r="BC33" s="132"/>
    </row>
    <row r="34">
      <c r="A34" s="23">
        <v>45283.0</v>
      </c>
      <c r="B34" s="155">
        <v>147917.44</v>
      </c>
      <c r="C34" s="131">
        <v>3156.0</v>
      </c>
      <c r="D34" s="171">
        <f t="shared" si="4"/>
        <v>46.86864385</v>
      </c>
      <c r="E34" s="155">
        <v>163572.14</v>
      </c>
      <c r="F34" s="131">
        <v>548.0</v>
      </c>
      <c r="G34" s="171">
        <f t="shared" si="5"/>
        <v>298.4893066</v>
      </c>
      <c r="H34" s="171">
        <f t="shared" si="6"/>
        <v>-15654.7</v>
      </c>
      <c r="I34" s="40">
        <v>1263.0</v>
      </c>
      <c r="J34" s="40">
        <v>865.0</v>
      </c>
      <c r="K34" s="196">
        <v>2135.0</v>
      </c>
      <c r="L34" s="174">
        <f t="shared" si="7"/>
        <v>1270</v>
      </c>
      <c r="M34" s="41">
        <v>933510.72</v>
      </c>
      <c r="N34" s="41">
        <v>-2723.55</v>
      </c>
      <c r="O34" s="175">
        <f t="shared" si="8"/>
        <v>-2723.55</v>
      </c>
      <c r="P34" s="177">
        <f t="shared" si="9"/>
        <v>-0.002917534787</v>
      </c>
      <c r="Q34" s="31"/>
      <c r="R34" s="178">
        <v>88.0</v>
      </c>
      <c r="S34" s="178">
        <v>341.0</v>
      </c>
      <c r="T34" s="179">
        <v>46269.41</v>
      </c>
      <c r="U34" s="180">
        <f t="shared" ref="U34:V34" si="56">S34/R34</f>
        <v>3.875</v>
      </c>
      <c r="V34" s="181">
        <f t="shared" si="56"/>
        <v>135.6874194</v>
      </c>
      <c r="W34" s="179">
        <v>-20249.16</v>
      </c>
      <c r="X34" s="179">
        <f t="shared" si="11"/>
        <v>-20249.16</v>
      </c>
      <c r="Y34" s="182">
        <f t="shared" si="12"/>
        <v>-0.4376360105</v>
      </c>
      <c r="Z34" s="183"/>
      <c r="AA34" s="197">
        <v>2093.0</v>
      </c>
      <c r="AB34" s="184">
        <v>523589.0</v>
      </c>
      <c r="AC34" s="179">
        <v>887241.31</v>
      </c>
      <c r="AD34" s="180">
        <f t="shared" ref="AD34:AE34" si="57">AB34/AA34</f>
        <v>250.1619685</v>
      </c>
      <c r="AE34" s="181">
        <f t="shared" si="57"/>
        <v>1.694537719</v>
      </c>
      <c r="AF34" s="179">
        <v>17525.61</v>
      </c>
      <c r="AG34" s="179">
        <f t="shared" si="14"/>
        <v>17525.61</v>
      </c>
      <c r="AH34" s="182">
        <f t="shared" si="15"/>
        <v>0.01975292381</v>
      </c>
      <c r="AI34" s="132"/>
      <c r="AJ34" s="132"/>
      <c r="AK34" s="143"/>
      <c r="AL34" s="145"/>
      <c r="AM34" s="145"/>
      <c r="AN34" s="146"/>
      <c r="AO34" s="143"/>
      <c r="AP34" s="144"/>
      <c r="AQ34" s="147"/>
      <c r="AR34" s="148"/>
      <c r="AS34" s="149"/>
      <c r="AU34" s="45"/>
      <c r="AV34" s="132"/>
      <c r="AW34" s="132"/>
      <c r="AX34" s="132"/>
      <c r="AY34" s="132"/>
      <c r="AZ34" s="132"/>
      <c r="BA34" s="132"/>
      <c r="BB34" s="132"/>
      <c r="BC34" s="132"/>
    </row>
    <row r="35">
      <c r="A35" s="23">
        <v>45284.0</v>
      </c>
      <c r="B35" s="155">
        <v>128506.21</v>
      </c>
      <c r="C35" s="131">
        <v>3174.0</v>
      </c>
      <c r="D35" s="171">
        <f t="shared" si="4"/>
        <v>40.48714871</v>
      </c>
      <c r="E35" s="155">
        <v>129004.85</v>
      </c>
      <c r="F35" s="131">
        <v>549.0</v>
      </c>
      <c r="G35" s="171">
        <f t="shared" si="5"/>
        <v>234.9815118</v>
      </c>
      <c r="H35" s="171">
        <f t="shared" si="6"/>
        <v>-498.64</v>
      </c>
      <c r="I35" s="40">
        <v>1475.0</v>
      </c>
      <c r="J35" s="40">
        <v>976.0</v>
      </c>
      <c r="K35" s="196">
        <v>2290.0</v>
      </c>
      <c r="L35" s="174">
        <f t="shared" si="7"/>
        <v>1314</v>
      </c>
      <c r="M35" s="41">
        <v>919485.04</v>
      </c>
      <c r="N35" s="41">
        <v>34000.33</v>
      </c>
      <c r="O35" s="175">
        <f t="shared" si="8"/>
        <v>34000.33</v>
      </c>
      <c r="P35" s="177">
        <f t="shared" si="9"/>
        <v>0.03697757823</v>
      </c>
      <c r="Q35" s="38"/>
      <c r="R35" s="188">
        <v>54.0</v>
      </c>
      <c r="S35" s="188">
        <v>248.0</v>
      </c>
      <c r="T35" s="186">
        <v>76880.37</v>
      </c>
      <c r="U35" s="180">
        <f t="shared" ref="U35:V35" si="58">S35/R35</f>
        <v>4.592592593</v>
      </c>
      <c r="V35" s="181">
        <f t="shared" si="58"/>
        <v>310.0014919</v>
      </c>
      <c r="W35" s="186">
        <v>13996.22</v>
      </c>
      <c r="X35" s="179">
        <f t="shared" si="11"/>
        <v>13996.22</v>
      </c>
      <c r="Y35" s="182">
        <f t="shared" si="12"/>
        <v>0.1820519334</v>
      </c>
      <c r="Z35" s="189"/>
      <c r="AA35" s="188">
        <v>2266.0</v>
      </c>
      <c r="AB35" s="190">
        <v>556943.0</v>
      </c>
      <c r="AC35" s="186">
        <v>842604.67</v>
      </c>
      <c r="AD35" s="180">
        <f t="shared" ref="AD35:AE35" si="59">AB35/AA35</f>
        <v>245.782436</v>
      </c>
      <c r="AE35" s="181">
        <f t="shared" si="59"/>
        <v>1.512910064</v>
      </c>
      <c r="AF35" s="186">
        <v>20004.11</v>
      </c>
      <c r="AG35" s="179">
        <f t="shared" si="14"/>
        <v>20004.11</v>
      </c>
      <c r="AH35" s="182">
        <f t="shared" si="15"/>
        <v>0.02374080125</v>
      </c>
      <c r="AI35" s="132"/>
      <c r="AJ35" s="132"/>
      <c r="AU35" s="45"/>
      <c r="AV35" s="132"/>
      <c r="AW35" s="132"/>
      <c r="AX35" s="132"/>
      <c r="AY35" s="132"/>
      <c r="AZ35" s="132"/>
      <c r="BA35" s="132"/>
      <c r="BB35" s="132"/>
      <c r="BC35" s="132"/>
    </row>
    <row r="36">
      <c r="A36" s="23">
        <v>45285.0</v>
      </c>
      <c r="B36" s="155">
        <v>123692.62</v>
      </c>
      <c r="C36" s="131">
        <v>2795.0</v>
      </c>
      <c r="D36" s="171">
        <f t="shared" si="4"/>
        <v>44.25496243</v>
      </c>
      <c r="E36" s="155">
        <v>100442.11</v>
      </c>
      <c r="F36" s="131">
        <v>459.0</v>
      </c>
      <c r="G36" s="171">
        <f t="shared" si="5"/>
        <v>218.8281264</v>
      </c>
      <c r="H36" s="171">
        <f t="shared" si="6"/>
        <v>23250.51</v>
      </c>
      <c r="I36" s="40">
        <v>1039.0</v>
      </c>
      <c r="J36" s="40">
        <v>676.0</v>
      </c>
      <c r="K36" s="196">
        <v>1756.0</v>
      </c>
      <c r="L36" s="174">
        <f t="shared" si="7"/>
        <v>1080</v>
      </c>
      <c r="M36" s="41">
        <v>866852.8</v>
      </c>
      <c r="N36" s="41">
        <v>13532.3</v>
      </c>
      <c r="O36" s="175">
        <f t="shared" si="8"/>
        <v>13532.3</v>
      </c>
      <c r="P36" s="177">
        <f t="shared" si="9"/>
        <v>0.01561083958</v>
      </c>
      <c r="Q36" s="38"/>
      <c r="R36" s="188">
        <v>41.0</v>
      </c>
      <c r="S36" s="188">
        <v>182.0</v>
      </c>
      <c r="T36" s="186">
        <v>56754.52</v>
      </c>
      <c r="U36" s="180">
        <f t="shared" ref="U36:V36" si="60">S36/R36</f>
        <v>4.43902439</v>
      </c>
      <c r="V36" s="181">
        <f t="shared" si="60"/>
        <v>311.838022</v>
      </c>
      <c r="W36" s="186">
        <v>-7842.23</v>
      </c>
      <c r="X36" s="179">
        <f t="shared" si="11"/>
        <v>-7842.23</v>
      </c>
      <c r="Y36" s="182">
        <f t="shared" si="12"/>
        <v>-0.1381780693</v>
      </c>
      <c r="Z36" s="189"/>
      <c r="AA36" s="188">
        <v>1739.0</v>
      </c>
      <c r="AB36" s="190">
        <v>478238.0</v>
      </c>
      <c r="AC36" s="186">
        <v>810098.28</v>
      </c>
      <c r="AD36" s="180">
        <f t="shared" ref="AD36:AE36" si="61">AB36/AA36</f>
        <v>275.0074756</v>
      </c>
      <c r="AE36" s="181">
        <f t="shared" si="61"/>
        <v>1.693922858</v>
      </c>
      <c r="AF36" s="186">
        <v>21374.53</v>
      </c>
      <c r="AG36" s="179">
        <f t="shared" si="14"/>
        <v>21374.53</v>
      </c>
      <c r="AH36" s="182">
        <f t="shared" si="15"/>
        <v>0.02638510725</v>
      </c>
      <c r="AI36" s="132"/>
      <c r="AJ36" s="132"/>
      <c r="AU36" s="45"/>
      <c r="AV36" s="132"/>
      <c r="AW36" s="132"/>
      <c r="AX36" s="132"/>
      <c r="AY36" s="132"/>
      <c r="AZ36" s="132"/>
      <c r="BA36" s="132"/>
      <c r="BB36" s="132"/>
      <c r="BC36" s="132"/>
    </row>
    <row r="37">
      <c r="A37" s="23">
        <v>45286.0</v>
      </c>
      <c r="B37" s="155">
        <v>131197.74</v>
      </c>
      <c r="C37" s="131">
        <v>3074.0</v>
      </c>
      <c r="D37" s="171">
        <f t="shared" si="4"/>
        <v>42.67981132</v>
      </c>
      <c r="E37" s="155">
        <v>142311.51</v>
      </c>
      <c r="F37" s="131">
        <v>557.0</v>
      </c>
      <c r="G37" s="171">
        <f t="shared" si="5"/>
        <v>255.4964273</v>
      </c>
      <c r="H37" s="171">
        <f t="shared" si="6"/>
        <v>-11113.77</v>
      </c>
      <c r="I37" s="40">
        <v>1467.0</v>
      </c>
      <c r="J37" s="40">
        <v>892.0</v>
      </c>
      <c r="K37" s="196">
        <v>2078.0</v>
      </c>
      <c r="L37" s="174">
        <f t="shared" si="7"/>
        <v>1186</v>
      </c>
      <c r="M37" s="41">
        <v>1074784.8</v>
      </c>
      <c r="N37" s="41">
        <v>29650.02</v>
      </c>
      <c r="O37" s="175">
        <f t="shared" si="8"/>
        <v>29650.02</v>
      </c>
      <c r="P37" s="177">
        <f t="shared" si="9"/>
        <v>0.02758693647</v>
      </c>
      <c r="Q37" s="38"/>
      <c r="R37" s="188">
        <v>70.0</v>
      </c>
      <c r="S37" s="188">
        <v>340.0</v>
      </c>
      <c r="T37" s="186">
        <v>79361.69</v>
      </c>
      <c r="U37" s="180">
        <f t="shared" ref="U37:V37" si="62">S37/R37</f>
        <v>4.857142857</v>
      </c>
      <c r="V37" s="181">
        <f t="shared" si="62"/>
        <v>233.4167353</v>
      </c>
      <c r="W37" s="186">
        <v>-3612.22</v>
      </c>
      <c r="X37" s="179">
        <f t="shared" si="11"/>
        <v>-3612.22</v>
      </c>
      <c r="Y37" s="182">
        <f t="shared" si="12"/>
        <v>-0.0455159158</v>
      </c>
      <c r="Z37" s="189"/>
      <c r="AA37" s="188">
        <v>2043.0</v>
      </c>
      <c r="AB37" s="190">
        <v>517542.0</v>
      </c>
      <c r="AC37" s="186">
        <v>995423.11</v>
      </c>
      <c r="AD37" s="180">
        <f t="shared" ref="AD37:AE37" si="63">AB37/AA37</f>
        <v>253.3245228</v>
      </c>
      <c r="AE37" s="181">
        <f t="shared" si="63"/>
        <v>1.923366819</v>
      </c>
      <c r="AF37" s="186">
        <v>33262.24</v>
      </c>
      <c r="AG37" s="179">
        <f t="shared" si="14"/>
        <v>33262.24</v>
      </c>
      <c r="AH37" s="182">
        <f t="shared" si="15"/>
        <v>0.03341517759</v>
      </c>
      <c r="AI37" s="132"/>
      <c r="AJ37" s="132"/>
      <c r="AU37" s="45"/>
      <c r="AV37" s="132"/>
      <c r="AW37" s="132"/>
      <c r="AX37" s="132"/>
      <c r="AY37" s="132"/>
      <c r="AZ37" s="132"/>
      <c r="BA37" s="132"/>
      <c r="BB37" s="132"/>
      <c r="BC37" s="132"/>
    </row>
    <row r="38">
      <c r="A38" s="23">
        <v>45287.0</v>
      </c>
      <c r="B38" s="155">
        <v>184278.44</v>
      </c>
      <c r="C38" s="131">
        <v>2918.0</v>
      </c>
      <c r="D38" s="171">
        <f t="shared" si="4"/>
        <v>63.1523098</v>
      </c>
      <c r="E38" s="155">
        <v>133024.95</v>
      </c>
      <c r="F38" s="131">
        <v>527.0</v>
      </c>
      <c r="G38" s="171">
        <f t="shared" si="5"/>
        <v>252.41926</v>
      </c>
      <c r="H38" s="171">
        <f t="shared" si="6"/>
        <v>51253.49</v>
      </c>
      <c r="I38" s="40">
        <v>1082.0</v>
      </c>
      <c r="J38" s="40">
        <v>625.0</v>
      </c>
      <c r="K38" s="196">
        <v>1957.0</v>
      </c>
      <c r="L38" s="174">
        <f t="shared" si="7"/>
        <v>1332</v>
      </c>
      <c r="M38" s="41">
        <v>1307821.06</v>
      </c>
      <c r="N38" s="41">
        <v>71380.83</v>
      </c>
      <c r="O38" s="175">
        <f t="shared" si="8"/>
        <v>71380.83</v>
      </c>
      <c r="P38" s="177">
        <f t="shared" si="9"/>
        <v>0.05457996677</v>
      </c>
      <c r="Q38" s="189"/>
      <c r="R38" s="188">
        <v>77.0</v>
      </c>
      <c r="S38" s="188">
        <v>293.0</v>
      </c>
      <c r="T38" s="186">
        <v>63582.54</v>
      </c>
      <c r="U38" s="180">
        <f t="shared" ref="U38:V38" si="64">S38/R38</f>
        <v>3.805194805</v>
      </c>
      <c r="V38" s="181">
        <f t="shared" si="64"/>
        <v>217.005256</v>
      </c>
      <c r="W38" s="186">
        <v>10256.77</v>
      </c>
      <c r="X38" s="179">
        <f t="shared" si="11"/>
        <v>10256.77</v>
      </c>
      <c r="Y38" s="182">
        <f t="shared" si="12"/>
        <v>0.1613142539</v>
      </c>
      <c r="Z38" s="189"/>
      <c r="AA38" s="188">
        <v>1922.0</v>
      </c>
      <c r="AB38" s="190">
        <v>574745.0</v>
      </c>
      <c r="AC38" s="186">
        <v>1244238.52</v>
      </c>
      <c r="AD38" s="180">
        <f t="shared" ref="AD38:AE38" si="65">AB38/AA38</f>
        <v>299.0348595</v>
      </c>
      <c r="AE38" s="181">
        <f t="shared" si="65"/>
        <v>2.164853144</v>
      </c>
      <c r="AF38" s="186">
        <v>61124.0</v>
      </c>
      <c r="AG38" s="179">
        <f t="shared" si="14"/>
        <v>61124</v>
      </c>
      <c r="AH38" s="182">
        <f t="shared" si="15"/>
        <v>0.04912562906</v>
      </c>
      <c r="AU38" s="46"/>
    </row>
    <row r="39">
      <c r="A39" s="23">
        <v>45288.0</v>
      </c>
      <c r="B39" s="155">
        <v>176976.88</v>
      </c>
      <c r="C39" s="131">
        <v>3299.0</v>
      </c>
      <c r="D39" s="171">
        <f t="shared" si="4"/>
        <v>53.64561382</v>
      </c>
      <c r="E39" s="155">
        <v>153919.79</v>
      </c>
      <c r="F39" s="131">
        <v>582.0</v>
      </c>
      <c r="G39" s="171">
        <f t="shared" si="5"/>
        <v>264.4669931</v>
      </c>
      <c r="H39" s="171">
        <f t="shared" si="6"/>
        <v>23057.09</v>
      </c>
      <c r="I39" s="40">
        <v>989.0</v>
      </c>
      <c r="J39" s="40">
        <v>639.0</v>
      </c>
      <c r="K39" s="196">
        <v>1973.0</v>
      </c>
      <c r="L39" s="174">
        <f t="shared" si="7"/>
        <v>1334</v>
      </c>
      <c r="M39" s="41">
        <v>1513266.25</v>
      </c>
      <c r="N39" s="41">
        <v>14181.23</v>
      </c>
      <c r="O39" s="175">
        <f t="shared" si="8"/>
        <v>14181.23</v>
      </c>
      <c r="P39" s="177">
        <f t="shared" si="9"/>
        <v>0.00937127224</v>
      </c>
      <c r="Q39" s="189"/>
      <c r="R39" s="188">
        <v>84.0</v>
      </c>
      <c r="S39" s="188">
        <v>311.0</v>
      </c>
      <c r="T39" s="186">
        <v>58217.0</v>
      </c>
      <c r="U39" s="180">
        <f t="shared" ref="U39:V39" si="66">S39/R39</f>
        <v>3.702380952</v>
      </c>
      <c r="V39" s="181">
        <f t="shared" si="66"/>
        <v>187.192926</v>
      </c>
      <c r="W39" s="186">
        <v>-4848.72</v>
      </c>
      <c r="X39" s="179">
        <f t="shared" si="11"/>
        <v>-4848.72</v>
      </c>
      <c r="Y39" s="182">
        <f t="shared" si="12"/>
        <v>-0.08328701238</v>
      </c>
      <c r="Z39" s="189"/>
      <c r="AA39" s="188">
        <v>1930.0</v>
      </c>
      <c r="AB39" s="190">
        <v>567225.0</v>
      </c>
      <c r="AC39" s="186">
        <v>1455049.25</v>
      </c>
      <c r="AD39" s="180">
        <f t="shared" ref="AD39:AE39" si="67">AB39/AA39</f>
        <v>293.8989637</v>
      </c>
      <c r="AE39" s="181">
        <f t="shared" si="67"/>
        <v>2.565206488</v>
      </c>
      <c r="AF39" s="186">
        <v>19029.95</v>
      </c>
      <c r="AG39" s="179">
        <f t="shared" si="14"/>
        <v>19029.95</v>
      </c>
      <c r="AH39" s="182">
        <f t="shared" si="15"/>
        <v>0.01307856074</v>
      </c>
      <c r="AU39" s="45"/>
    </row>
    <row r="40">
      <c r="A40" s="23">
        <v>45289.0</v>
      </c>
      <c r="B40" s="155">
        <v>201894.06</v>
      </c>
      <c r="C40" s="131">
        <v>3424.0</v>
      </c>
      <c r="D40" s="171">
        <f t="shared" si="4"/>
        <v>58.96438668</v>
      </c>
      <c r="E40" s="155">
        <v>150634.85</v>
      </c>
      <c r="F40" s="131">
        <v>601.0</v>
      </c>
      <c r="G40" s="171">
        <f t="shared" si="5"/>
        <v>250.6403494</v>
      </c>
      <c r="H40" s="171">
        <f t="shared" si="6"/>
        <v>51259.21</v>
      </c>
      <c r="I40" s="40">
        <v>1245.0</v>
      </c>
      <c r="J40" s="40">
        <v>779.0</v>
      </c>
      <c r="K40" s="196">
        <v>2222.0</v>
      </c>
      <c r="L40" s="174">
        <f t="shared" si="7"/>
        <v>1443</v>
      </c>
      <c r="M40" s="41">
        <v>1488595.58</v>
      </c>
      <c r="N40" s="41">
        <v>79315.57</v>
      </c>
      <c r="O40" s="175">
        <f t="shared" si="8"/>
        <v>79315.57</v>
      </c>
      <c r="P40" s="177">
        <f t="shared" si="9"/>
        <v>0.053282148</v>
      </c>
      <c r="Q40" s="181"/>
      <c r="R40" s="188">
        <v>79.0</v>
      </c>
      <c r="S40" s="188">
        <v>326.0</v>
      </c>
      <c r="T40" s="200">
        <v>48296.93</v>
      </c>
      <c r="U40" s="180">
        <f t="shared" ref="U40:V40" si="68">S40/R40</f>
        <v>4.126582278</v>
      </c>
      <c r="V40" s="181">
        <f t="shared" si="68"/>
        <v>148.150092</v>
      </c>
      <c r="W40" s="186">
        <v>3617.81</v>
      </c>
      <c r="X40" s="179">
        <f t="shared" si="11"/>
        <v>3617.81</v>
      </c>
      <c r="Y40" s="182">
        <f t="shared" si="12"/>
        <v>0.07490765976</v>
      </c>
      <c r="Z40" s="189"/>
      <c r="AA40" s="188">
        <v>2184.0</v>
      </c>
      <c r="AB40" s="190">
        <v>626462.0</v>
      </c>
      <c r="AC40" s="186">
        <v>1440298.65</v>
      </c>
      <c r="AD40" s="180">
        <f t="shared" ref="AD40:AE40" si="69">AB40/AA40</f>
        <v>286.8415751</v>
      </c>
      <c r="AE40" s="181">
        <f t="shared" si="69"/>
        <v>2.299099786</v>
      </c>
      <c r="AF40" s="186">
        <v>75697.76</v>
      </c>
      <c r="AG40" s="179">
        <f t="shared" si="14"/>
        <v>75697.76</v>
      </c>
      <c r="AH40" s="182">
        <f t="shared" si="15"/>
        <v>0.05255698879</v>
      </c>
      <c r="AU40" s="45"/>
    </row>
    <row r="41">
      <c r="A41" s="23">
        <v>45290.0</v>
      </c>
      <c r="B41" s="155">
        <v>171524.63</v>
      </c>
      <c r="C41" s="131">
        <v>3186.0</v>
      </c>
      <c r="D41" s="171">
        <f t="shared" si="4"/>
        <v>53.83698368</v>
      </c>
      <c r="E41" s="155">
        <v>142272.05</v>
      </c>
      <c r="F41" s="131">
        <v>561.0</v>
      </c>
      <c r="G41" s="171">
        <f t="shared" si="5"/>
        <v>253.6043672</v>
      </c>
      <c r="H41" s="171">
        <f t="shared" si="6"/>
        <v>29252.58</v>
      </c>
      <c r="I41" s="40">
        <v>1035.0</v>
      </c>
      <c r="J41" s="40">
        <v>719.0</v>
      </c>
      <c r="K41" s="196">
        <v>2124.0</v>
      </c>
      <c r="L41" s="174">
        <f t="shared" si="7"/>
        <v>1405</v>
      </c>
      <c r="M41" s="41">
        <v>1083747.95</v>
      </c>
      <c r="N41" s="41">
        <v>43566.82</v>
      </c>
      <c r="O41" s="175">
        <f t="shared" si="8"/>
        <v>43566.82</v>
      </c>
      <c r="P41" s="177">
        <f t="shared" si="9"/>
        <v>0.04020014063</v>
      </c>
      <c r="Q41" s="189"/>
      <c r="R41" s="188">
        <v>86.0</v>
      </c>
      <c r="S41" s="188">
        <v>362.0</v>
      </c>
      <c r="T41" s="186">
        <v>77005.63</v>
      </c>
      <c r="U41" s="180">
        <f t="shared" ref="U41:V41" si="70">S41/R41</f>
        <v>4.209302326</v>
      </c>
      <c r="V41" s="181">
        <f t="shared" si="70"/>
        <v>212.7227348</v>
      </c>
      <c r="W41" s="186">
        <v>18208.05</v>
      </c>
      <c r="X41" s="179">
        <f t="shared" si="11"/>
        <v>18208.05</v>
      </c>
      <c r="Y41" s="182">
        <f t="shared" si="12"/>
        <v>0.2364508933</v>
      </c>
      <c r="Z41" s="189"/>
      <c r="AA41" s="188">
        <v>2079.0</v>
      </c>
      <c r="AB41" s="190">
        <v>568351.0</v>
      </c>
      <c r="AC41" s="186">
        <v>1006742.32</v>
      </c>
      <c r="AD41" s="180">
        <f t="shared" ref="AD41:AE41" si="71">AB41/AA41</f>
        <v>273.3771044</v>
      </c>
      <c r="AE41" s="181">
        <f t="shared" si="71"/>
        <v>1.771339049</v>
      </c>
      <c r="AF41" s="186">
        <v>25358.77</v>
      </c>
      <c r="AG41" s="179">
        <f t="shared" si="14"/>
        <v>25358.77</v>
      </c>
      <c r="AH41" s="182">
        <f t="shared" si="15"/>
        <v>0.02518893812</v>
      </c>
      <c r="AK41" s="140"/>
      <c r="AL41" s="140"/>
      <c r="AM41" s="140"/>
      <c r="AN41" s="140"/>
      <c r="AO41" s="140"/>
      <c r="AP41" s="142"/>
      <c r="AQ41" s="142"/>
      <c r="AR41" s="142"/>
      <c r="AS41" s="142"/>
      <c r="AU41" s="45"/>
    </row>
    <row r="42">
      <c r="A42" s="23">
        <v>45291.0</v>
      </c>
      <c r="B42" s="155">
        <v>149860.84</v>
      </c>
      <c r="C42" s="131">
        <v>2867.0</v>
      </c>
      <c r="D42" s="171">
        <f t="shared" si="4"/>
        <v>52.27095919</v>
      </c>
      <c r="E42" s="155">
        <v>123328.0</v>
      </c>
      <c r="F42" s="131">
        <v>507.0</v>
      </c>
      <c r="G42" s="171">
        <f t="shared" si="5"/>
        <v>243.2504931</v>
      </c>
      <c r="H42" s="171">
        <f t="shared" si="6"/>
        <v>26532.84</v>
      </c>
      <c r="I42" s="40">
        <v>1184.0</v>
      </c>
      <c r="J42" s="40">
        <v>724.0</v>
      </c>
      <c r="K42" s="196">
        <v>2092.0</v>
      </c>
      <c r="L42" s="174">
        <f t="shared" si="7"/>
        <v>1368</v>
      </c>
      <c r="M42" s="41">
        <v>1155114.9</v>
      </c>
      <c r="N42" s="41">
        <v>26681.48</v>
      </c>
      <c r="O42" s="175">
        <f t="shared" si="8"/>
        <v>26681.48</v>
      </c>
      <c r="P42" s="177">
        <f t="shared" si="9"/>
        <v>0.02309855063</v>
      </c>
      <c r="Q42" s="189"/>
      <c r="R42" s="188">
        <v>83.0</v>
      </c>
      <c r="S42" s="188">
        <v>287.0</v>
      </c>
      <c r="T42" s="186">
        <v>100912.81</v>
      </c>
      <c r="U42" s="180">
        <f t="shared" ref="U42:V42" si="72">S42/R42</f>
        <v>3.457831325</v>
      </c>
      <c r="V42" s="181">
        <f t="shared" si="72"/>
        <v>351.6125784</v>
      </c>
      <c r="W42" s="186">
        <v>-390.18</v>
      </c>
      <c r="X42" s="179">
        <f t="shared" si="11"/>
        <v>-390.18</v>
      </c>
      <c r="Y42" s="182">
        <f t="shared" si="12"/>
        <v>-0.003866506145</v>
      </c>
      <c r="Z42" s="189"/>
      <c r="AA42" s="188">
        <v>2049.0</v>
      </c>
      <c r="AB42" s="190">
        <v>586551.0</v>
      </c>
      <c r="AC42" s="186">
        <v>1054202.09</v>
      </c>
      <c r="AD42" s="180">
        <f t="shared" ref="AD42:AE42" si="73">AB42/AA42</f>
        <v>286.2620791</v>
      </c>
      <c r="AE42" s="181">
        <f t="shared" si="73"/>
        <v>1.797289733</v>
      </c>
      <c r="AF42" s="186">
        <v>27071.66</v>
      </c>
      <c r="AG42" s="179">
        <f t="shared" si="14"/>
        <v>27071.66</v>
      </c>
      <c r="AH42" s="182">
        <f t="shared" si="15"/>
        <v>0.02567976317</v>
      </c>
      <c r="AK42" s="140"/>
      <c r="AL42" s="140"/>
      <c r="AM42" s="140"/>
      <c r="AN42" s="140"/>
      <c r="AO42" s="140"/>
      <c r="AP42" s="142"/>
      <c r="AQ42" s="142"/>
      <c r="AR42" s="142"/>
      <c r="AS42" s="142"/>
      <c r="AU42" s="45"/>
    </row>
    <row r="43">
      <c r="A43" s="201" t="s">
        <v>22</v>
      </c>
      <c r="B43" s="202">
        <f>SUM(B12:B42)</f>
        <v>4549777.463</v>
      </c>
      <c r="C43" s="203">
        <f>SUM(C11:C42)</f>
        <v>87597</v>
      </c>
      <c r="D43" s="204">
        <f t="shared" si="4"/>
        <v>51.93987766</v>
      </c>
      <c r="E43" s="205">
        <f t="shared" ref="E43:F43" si="74">SUM(E12:E42)</f>
        <v>3860509.4</v>
      </c>
      <c r="F43" s="206">
        <f t="shared" si="74"/>
        <v>15296</v>
      </c>
      <c r="G43" s="205">
        <f t="shared" si="5"/>
        <v>252.3868593</v>
      </c>
      <c r="H43" s="205">
        <f t="shared" si="6"/>
        <v>689268.0636</v>
      </c>
      <c r="I43" s="203">
        <f t="shared" ref="I43:J43" si="75">SUM(I12:I42)</f>
        <v>25804</v>
      </c>
      <c r="J43" s="203">
        <f t="shared" si="75"/>
        <v>16693</v>
      </c>
      <c r="K43" s="207">
        <f t="shared" ref="K43:L43" si="76">AVERAGE(K12:K42)</f>
        <v>1823.290323</v>
      </c>
      <c r="L43" s="208">
        <f t="shared" si="76"/>
        <v>1284.806452</v>
      </c>
      <c r="M43" s="205">
        <f>SUM(M12:M41)</f>
        <v>34484861.01</v>
      </c>
      <c r="N43" s="205">
        <f>SUM(N12:N42)</f>
        <v>835586.6009</v>
      </c>
      <c r="O43" s="205">
        <f>AVERAGE(O12:O42)</f>
        <v>26954.40648</v>
      </c>
      <c r="P43" s="209">
        <f>N43/M43</f>
        <v>0.02423053411</v>
      </c>
      <c r="Q43" s="210"/>
      <c r="R43" s="211">
        <f t="shared" ref="R43:S43" si="77">SUM(R11:R42)</f>
        <v>2544</v>
      </c>
      <c r="S43" s="211">
        <f t="shared" si="77"/>
        <v>10388</v>
      </c>
      <c r="T43" s="212">
        <f>SUM(T12:T42)</f>
        <v>1567045.485</v>
      </c>
      <c r="U43" s="213">
        <f t="shared" ref="U43:V43" si="78">S43/R43</f>
        <v>4.083333333</v>
      </c>
      <c r="V43" s="214">
        <f t="shared" si="78"/>
        <v>150.8515099</v>
      </c>
      <c r="W43" s="212">
        <f>SUM(W12:W42)</f>
        <v>91661.5888</v>
      </c>
      <c r="X43" s="212">
        <f>SUM(X12:X41)</f>
        <v>92051.7688</v>
      </c>
      <c r="Y43" s="215">
        <f>W43/T43</f>
        <v>0.05849325351</v>
      </c>
      <c r="Z43" s="211"/>
      <c r="AA43" s="211">
        <f t="shared" ref="AA43:AC43" si="79">SUM(AA12:AA42)</f>
        <v>55125</v>
      </c>
      <c r="AB43" s="216">
        <f t="shared" si="79"/>
        <v>15453562</v>
      </c>
      <c r="AC43" s="212">
        <f t="shared" si="79"/>
        <v>34072932.09</v>
      </c>
      <c r="AD43" s="217">
        <f>AVERAGE(AD12:AD40)</f>
        <v>281.7074315</v>
      </c>
      <c r="AE43" s="212">
        <f>AC43/AB43</f>
        <v>2.204859442</v>
      </c>
      <c r="AF43" s="212">
        <f>SUM(AF12:AF42)</f>
        <v>743924.9221</v>
      </c>
      <c r="AG43" s="212">
        <f>SUM(AG12:AG41)</f>
        <v>716853.2621</v>
      </c>
      <c r="AH43" s="215">
        <f>AG43/AC43</f>
        <v>0.02103878997</v>
      </c>
      <c r="AI43" s="218"/>
      <c r="AJ43" s="218"/>
      <c r="AK43" s="140"/>
      <c r="AL43" s="140"/>
      <c r="AM43" s="140"/>
      <c r="AN43" s="140"/>
      <c r="AO43" s="140"/>
      <c r="AP43" s="142"/>
      <c r="AQ43" s="142"/>
      <c r="AR43" s="142"/>
      <c r="AS43" s="142"/>
      <c r="AT43" s="219"/>
      <c r="AU43" s="220"/>
      <c r="AV43" s="218"/>
      <c r="AW43" s="218"/>
      <c r="AX43" s="219"/>
      <c r="AY43" s="219"/>
      <c r="AZ43" s="219"/>
      <c r="BA43" s="219"/>
      <c r="BB43" s="219"/>
      <c r="BC43" s="219"/>
    </row>
    <row r="44" ht="30.0" customHeight="1">
      <c r="A44" s="8" t="s">
        <v>92</v>
      </c>
      <c r="B44" s="12" t="s">
        <v>0</v>
      </c>
      <c r="C44" s="61" t="s">
        <v>23</v>
      </c>
      <c r="D44" s="61" t="s">
        <v>93</v>
      </c>
      <c r="E44" s="14" t="s">
        <v>1</v>
      </c>
      <c r="F44" s="62" t="s">
        <v>94</v>
      </c>
      <c r="G44" s="62" t="s">
        <v>95</v>
      </c>
      <c r="H44" s="8" t="s">
        <v>96</v>
      </c>
      <c r="I44" s="63" t="s">
        <v>28</v>
      </c>
      <c r="J44" s="64"/>
      <c r="K44" s="65" t="s">
        <v>97</v>
      </c>
      <c r="L44" s="65" t="s">
        <v>98</v>
      </c>
      <c r="M44" s="63" t="s">
        <v>76</v>
      </c>
      <c r="N44" s="61" t="s">
        <v>99</v>
      </c>
      <c r="O44" s="61" t="s">
        <v>100</v>
      </c>
      <c r="P44" s="67" t="s">
        <v>35</v>
      </c>
      <c r="Q44" s="42"/>
      <c r="R44" s="221" t="s">
        <v>101</v>
      </c>
      <c r="S44" s="222">
        <f>V43*U43*1</f>
        <v>615.9769987</v>
      </c>
      <c r="T44" s="223"/>
      <c r="U44" s="42"/>
      <c r="V44" s="42"/>
      <c r="W44" s="42"/>
      <c r="X44" s="42"/>
      <c r="Y44" s="42"/>
      <c r="Z44" s="42"/>
      <c r="AA44" s="224" t="s">
        <v>102</v>
      </c>
      <c r="AB44" s="149">
        <f>AB45*AD43*1</f>
        <v>621.1252903</v>
      </c>
      <c r="AC44" s="223"/>
      <c r="AD44" s="42"/>
      <c r="AE44" s="42"/>
      <c r="AF44" s="42"/>
      <c r="AG44" s="42"/>
      <c r="AH44" s="42"/>
      <c r="AI44" s="42"/>
      <c r="AJ44" s="42"/>
      <c r="AK44" s="140"/>
      <c r="AL44" s="140"/>
      <c r="AM44" s="140"/>
      <c r="AN44" s="140"/>
      <c r="AO44" s="140"/>
      <c r="AP44" s="141"/>
      <c r="AQ44" s="141"/>
      <c r="AR44" s="141"/>
      <c r="AS44" s="141"/>
      <c r="AT44" s="42"/>
      <c r="AU44" s="46"/>
      <c r="AV44" s="42"/>
      <c r="AW44" s="42"/>
      <c r="AX44" s="42"/>
      <c r="AY44" s="42"/>
      <c r="AZ44" s="42"/>
      <c r="BA44" s="42"/>
      <c r="BB44" s="42"/>
      <c r="BC44" s="42"/>
    </row>
    <row r="45">
      <c r="A45" s="68" t="str">
        <f>B43-E43+'CUSTOS 2023'!AS94+'CUSTOS 2023'!AS66-'CUSTOS 2023'!AS80</f>
        <v>#REF!</v>
      </c>
      <c r="I45" s="69">
        <f>J43/I43</f>
        <v>0.6469152069</v>
      </c>
      <c r="J45" s="64"/>
      <c r="K45" s="225"/>
      <c r="L45" s="225"/>
      <c r="M45" s="6"/>
      <c r="N45" s="6"/>
      <c r="P45" s="3"/>
      <c r="R45" s="221" t="s">
        <v>103</v>
      </c>
      <c r="S45" s="122">
        <f>V43</f>
        <v>150.8515099</v>
      </c>
      <c r="T45" s="5"/>
      <c r="AA45" s="226" t="s">
        <v>104</v>
      </c>
      <c r="AB45" s="149">
        <f>AE43</f>
        <v>2.204859442</v>
      </c>
      <c r="AC45" s="5"/>
      <c r="AK45" s="140"/>
      <c r="AL45" s="140"/>
      <c r="AM45" s="140"/>
      <c r="AN45" s="140"/>
      <c r="AO45" s="140"/>
      <c r="AP45" s="142"/>
      <c r="AQ45" s="142"/>
      <c r="AR45" s="142"/>
      <c r="AS45" s="142"/>
      <c r="AU45" s="45"/>
    </row>
    <row r="46" ht="27.75" customHeight="1">
      <c r="J46" s="6"/>
      <c r="K46" s="7"/>
      <c r="L46" s="7"/>
      <c r="N46" s="227"/>
      <c r="P46" s="3"/>
      <c r="S46" s="4"/>
      <c r="T46" s="5"/>
      <c r="AB46" s="44"/>
      <c r="AC46" s="5"/>
      <c r="AU46" s="45"/>
    </row>
    <row r="47" ht="27.75" customHeight="1">
      <c r="J47" s="6"/>
      <c r="K47" s="7"/>
      <c r="L47" s="7"/>
      <c r="P47" s="3"/>
      <c r="S47" s="4"/>
      <c r="T47" s="5"/>
      <c r="AB47" s="44"/>
      <c r="AC47" s="5"/>
      <c r="AU47" s="45"/>
    </row>
    <row r="48" ht="24.0" customHeight="1">
      <c r="J48" s="6"/>
      <c r="K48" s="7"/>
      <c r="L48" s="7"/>
      <c r="P48" s="3"/>
      <c r="S48" s="4"/>
      <c r="T48" s="5"/>
      <c r="AB48" s="44"/>
      <c r="AC48" s="5"/>
      <c r="AU48" s="45"/>
    </row>
    <row r="49" ht="24.75" customHeight="1">
      <c r="J49" s="6"/>
      <c r="K49" s="7"/>
      <c r="L49" s="7"/>
      <c r="P49" s="3"/>
      <c r="S49" s="4"/>
      <c r="T49" s="5"/>
      <c r="AB49" s="44"/>
      <c r="AC49" s="5"/>
      <c r="AU49" s="45"/>
    </row>
    <row r="50" ht="25.5" customHeight="1">
      <c r="J50" s="6"/>
      <c r="K50" s="7"/>
      <c r="L50" s="7"/>
      <c r="P50" s="3"/>
      <c r="S50" s="4"/>
      <c r="T50" s="5"/>
      <c r="AB50" s="44"/>
      <c r="AC50" s="5"/>
      <c r="AU50" s="45"/>
    </row>
    <row r="51" ht="26.25" customHeight="1">
      <c r="J51" s="6"/>
      <c r="K51" s="7"/>
      <c r="L51" s="7"/>
      <c r="P51" s="3"/>
      <c r="S51" s="4"/>
      <c r="T51" s="5"/>
      <c r="AB51" s="44"/>
      <c r="AC51" s="5"/>
    </row>
    <row r="52" ht="34.5" customHeight="1">
      <c r="J52" s="6"/>
      <c r="K52" s="7"/>
      <c r="L52" s="7"/>
      <c r="P52" s="3"/>
      <c r="S52" s="4"/>
      <c r="T52" s="5"/>
      <c r="AB52" s="44"/>
      <c r="AC52" s="5"/>
    </row>
    <row r="53">
      <c r="J53" s="6"/>
      <c r="K53" s="7"/>
      <c r="L53" s="7"/>
      <c r="P53" s="3"/>
      <c r="S53" s="4"/>
      <c r="T53" s="5"/>
      <c r="AB53" s="44"/>
      <c r="AC53" s="5"/>
    </row>
    <row r="54" ht="27.0" customHeight="1">
      <c r="J54" s="6"/>
      <c r="K54" s="7"/>
      <c r="L54" s="7"/>
      <c r="P54" s="3"/>
      <c r="S54" s="4"/>
      <c r="T54" s="5"/>
      <c r="AB54" s="44"/>
      <c r="AC54" s="5"/>
    </row>
    <row r="55">
      <c r="J55" s="6"/>
      <c r="K55" s="7"/>
      <c r="L55" s="7"/>
      <c r="P55" s="3"/>
      <c r="S55" s="4"/>
      <c r="T55" s="5"/>
      <c r="AB55" s="44"/>
      <c r="AC55" s="5"/>
    </row>
    <row r="56" ht="28.5" customHeight="1">
      <c r="J56" s="6"/>
      <c r="K56" s="7"/>
      <c r="L56" s="7"/>
      <c r="P56" s="3"/>
      <c r="S56" s="4"/>
      <c r="T56" s="5"/>
      <c r="AB56" s="44"/>
      <c r="AC56" s="5"/>
    </row>
    <row r="57" ht="37.5" customHeight="1">
      <c r="J57" s="6"/>
      <c r="K57" s="7"/>
      <c r="L57" s="7"/>
      <c r="P57" s="3"/>
      <c r="S57" s="4"/>
      <c r="T57" s="5"/>
      <c r="AB57" s="44"/>
      <c r="AC57" s="5"/>
    </row>
    <row r="58" ht="27.75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7"/>
      <c r="L58" s="7"/>
      <c r="P58" s="3"/>
      <c r="S58" s="4"/>
      <c r="T58" s="5"/>
      <c r="AB58" s="44"/>
      <c r="AC58" s="5"/>
    </row>
    <row r="59" ht="25.5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7"/>
      <c r="L59" s="7"/>
      <c r="P59" s="3"/>
      <c r="S59" s="4"/>
      <c r="T59" s="5"/>
      <c r="AB59" s="44"/>
      <c r="AC59" s="5"/>
    </row>
    <row r="60">
      <c r="A60" s="6"/>
      <c r="B60" s="6"/>
      <c r="C60" s="6"/>
      <c r="D60" s="6"/>
      <c r="E60" s="6"/>
      <c r="F60" s="6"/>
      <c r="G60" s="6"/>
      <c r="H60" s="6"/>
      <c r="I60" s="6"/>
      <c r="J60" s="6"/>
      <c r="K60" s="7"/>
      <c r="L60" s="7"/>
      <c r="P60" s="3"/>
      <c r="S60" s="4"/>
      <c r="T60" s="5"/>
      <c r="AB60" s="44"/>
      <c r="AC60" s="5"/>
    </row>
    <row r="61" ht="25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2"/>
      <c r="L61" s="2"/>
      <c r="P61" s="3"/>
      <c r="S61" s="4"/>
      <c r="T61" s="5"/>
      <c r="AA61" s="143"/>
      <c r="AB61" s="144"/>
      <c r="AC61" s="145"/>
      <c r="AD61" s="146"/>
      <c r="AE61" s="143"/>
      <c r="AF61" s="144"/>
      <c r="AG61" s="147"/>
      <c r="AH61" s="148"/>
      <c r="AI61" s="149"/>
      <c r="AJ61" s="149"/>
    </row>
    <row r="62" hidden="1">
      <c r="A62" s="1"/>
      <c r="B62" s="1"/>
      <c r="C62" s="1"/>
      <c r="D62" s="1"/>
      <c r="E62" s="1"/>
      <c r="F62" s="1"/>
      <c r="G62" s="1"/>
      <c r="H62" s="1"/>
      <c r="I62" s="1"/>
      <c r="J62" s="1"/>
      <c r="K62" s="2"/>
      <c r="L62" s="2"/>
      <c r="P62" s="3"/>
      <c r="S62" s="4"/>
      <c r="T62" s="5"/>
      <c r="AA62" s="143"/>
      <c r="AB62" s="144"/>
      <c r="AC62" s="145"/>
      <c r="AD62" s="146"/>
      <c r="AE62" s="143"/>
      <c r="AF62" s="144"/>
      <c r="AG62" s="147"/>
      <c r="AH62" s="148"/>
      <c r="AI62" s="149"/>
      <c r="AJ62" s="149"/>
    </row>
    <row r="63" hidden="1">
      <c r="A63" s="1"/>
      <c r="B63" s="1"/>
      <c r="C63" s="1"/>
      <c r="D63" s="1"/>
      <c r="E63" s="1"/>
      <c r="F63" s="1"/>
      <c r="G63" s="1"/>
      <c r="H63" s="1"/>
      <c r="I63" s="1"/>
      <c r="J63" s="1"/>
      <c r="K63" s="2"/>
      <c r="L63" s="2"/>
      <c r="P63" s="3"/>
      <c r="S63" s="4"/>
      <c r="T63" s="5"/>
      <c r="AA63" s="143"/>
      <c r="AB63" s="144"/>
      <c r="AC63" s="145"/>
      <c r="AD63" s="146"/>
      <c r="AE63" s="143"/>
      <c r="AF63" s="144"/>
      <c r="AG63" s="147"/>
      <c r="AH63" s="148"/>
      <c r="AI63" s="149"/>
      <c r="AJ63" s="149"/>
    </row>
    <row r="64" hidden="1">
      <c r="A64" s="1"/>
      <c r="B64" s="1"/>
      <c r="C64" s="1"/>
      <c r="D64" s="1"/>
      <c r="E64" s="1"/>
      <c r="F64" s="1"/>
      <c r="G64" s="1"/>
      <c r="H64" s="1"/>
      <c r="I64" s="1"/>
      <c r="J64" s="1"/>
      <c r="K64" s="2"/>
      <c r="L64" s="2"/>
      <c r="P64" s="3"/>
      <c r="S64" s="4"/>
      <c r="T64" s="5"/>
      <c r="AA64" s="150"/>
      <c r="AJ64" s="150"/>
    </row>
    <row r="65" hidden="1">
      <c r="A65" s="1"/>
      <c r="B65" s="1"/>
      <c r="C65" s="1"/>
      <c r="D65" s="1"/>
      <c r="E65" s="1"/>
      <c r="F65" s="1"/>
      <c r="G65" s="1"/>
      <c r="H65" s="1"/>
      <c r="I65" s="1"/>
      <c r="J65" s="1"/>
      <c r="K65" s="2"/>
      <c r="L65" s="2"/>
      <c r="P65" s="3"/>
      <c r="S65" s="4"/>
      <c r="T65" s="5"/>
      <c r="AA65" s="151"/>
      <c r="AJ65" s="151"/>
    </row>
    <row r="66" hidden="1">
      <c r="A66" s="1"/>
      <c r="B66" s="1"/>
      <c r="C66" s="1"/>
      <c r="D66" s="1"/>
      <c r="E66" s="1"/>
      <c r="F66" s="1"/>
      <c r="G66" s="1"/>
      <c r="H66" s="1"/>
      <c r="I66" s="1"/>
      <c r="J66" s="1"/>
      <c r="K66" s="2"/>
      <c r="L66" s="2"/>
      <c r="P66" s="3"/>
      <c r="S66" s="4"/>
      <c r="T66" s="5"/>
      <c r="AA66" s="140"/>
      <c r="AB66" s="152"/>
      <c r="AC66" s="153"/>
      <c r="AD66" s="140"/>
      <c r="AE66" s="140"/>
      <c r="AF66" s="142"/>
      <c r="AG66" s="142"/>
      <c r="AH66" s="142"/>
      <c r="AI66" s="142"/>
      <c r="AJ66" s="142"/>
    </row>
    <row r="67" hidden="1">
      <c r="A67" s="1"/>
      <c r="B67" s="1"/>
      <c r="C67" s="1"/>
      <c r="D67" s="1"/>
      <c r="E67" s="1"/>
      <c r="F67" s="1"/>
      <c r="G67" s="1"/>
      <c r="H67" s="1"/>
      <c r="I67" s="1"/>
      <c r="J67" s="1"/>
      <c r="K67" s="2"/>
      <c r="L67" s="2"/>
      <c r="P67" s="3"/>
      <c r="S67" s="4"/>
      <c r="T67" s="5"/>
      <c r="AA67" s="140"/>
      <c r="AB67" s="152"/>
      <c r="AC67" s="153"/>
      <c r="AD67" s="140"/>
      <c r="AE67" s="140"/>
      <c r="AF67" s="142"/>
      <c r="AG67" s="142"/>
      <c r="AH67" s="142"/>
      <c r="AI67" s="142"/>
      <c r="AJ67" s="142"/>
    </row>
    <row r="68" hidden="1">
      <c r="A68" s="1"/>
      <c r="B68" s="1"/>
      <c r="C68" s="1"/>
      <c r="D68" s="1"/>
      <c r="E68" s="1"/>
      <c r="F68" s="1"/>
      <c r="G68" s="1"/>
      <c r="H68" s="1"/>
      <c r="I68" s="1"/>
      <c r="J68" s="1"/>
      <c r="K68" s="2"/>
      <c r="L68" s="2"/>
      <c r="P68" s="3"/>
      <c r="S68" s="4"/>
      <c r="T68" s="5"/>
      <c r="AA68" s="140"/>
      <c r="AB68" s="152"/>
      <c r="AC68" s="153"/>
      <c r="AD68" s="140"/>
      <c r="AE68" s="140"/>
      <c r="AF68" s="142"/>
      <c r="AG68" s="142"/>
      <c r="AH68" s="142"/>
      <c r="AI68" s="142"/>
      <c r="AJ68" s="142"/>
    </row>
    <row r="69" hidden="1">
      <c r="A69" s="1"/>
      <c r="B69" s="1"/>
      <c r="C69" s="1"/>
      <c r="D69" s="1"/>
      <c r="E69" s="1"/>
      <c r="F69" s="1"/>
      <c r="G69" s="1"/>
      <c r="H69" s="1"/>
      <c r="I69" s="1"/>
      <c r="J69" s="1"/>
      <c r="K69" s="2"/>
      <c r="L69" s="2"/>
      <c r="P69" s="3"/>
      <c r="S69" s="4"/>
      <c r="T69" s="5"/>
      <c r="AA69" s="140"/>
      <c r="AB69" s="152"/>
      <c r="AC69" s="153"/>
      <c r="AD69" s="140"/>
      <c r="AE69" s="140"/>
      <c r="AF69" s="142"/>
      <c r="AG69" s="142"/>
      <c r="AH69" s="142"/>
      <c r="AI69" s="142"/>
      <c r="AJ69" s="142"/>
    </row>
    <row r="70" hidden="1">
      <c r="A70" s="1"/>
      <c r="B70" s="1"/>
      <c r="C70" s="1"/>
      <c r="D70" s="1"/>
      <c r="E70" s="1"/>
      <c r="F70" s="1"/>
      <c r="G70" s="1"/>
      <c r="H70" s="1"/>
      <c r="I70" s="1"/>
      <c r="J70" s="1"/>
      <c r="K70" s="2"/>
      <c r="L70" s="2"/>
      <c r="P70" s="3"/>
      <c r="S70" s="4"/>
      <c r="T70" s="5"/>
      <c r="AA70" s="140"/>
      <c r="AB70" s="152"/>
      <c r="AC70" s="153"/>
      <c r="AD70" s="140"/>
      <c r="AE70" s="140"/>
      <c r="AF70" s="142"/>
      <c r="AG70" s="142"/>
      <c r="AH70" s="142"/>
      <c r="AI70" s="142"/>
      <c r="AJ70" s="142"/>
    </row>
    <row r="71" hidden="1">
      <c r="A71" s="1"/>
      <c r="B71" s="1"/>
      <c r="C71" s="1"/>
      <c r="D71" s="1"/>
      <c r="E71" s="1"/>
      <c r="F71" s="1"/>
      <c r="G71" s="1"/>
      <c r="H71" s="1"/>
      <c r="I71" s="1"/>
      <c r="J71" s="1"/>
      <c r="K71" s="2"/>
      <c r="L71" s="2"/>
      <c r="P71" s="3"/>
      <c r="S71" s="4"/>
      <c r="T71" s="5"/>
      <c r="AA71" s="140"/>
      <c r="AB71" s="152"/>
      <c r="AC71" s="153"/>
      <c r="AD71" s="140"/>
      <c r="AE71" s="140"/>
      <c r="AF71" s="142"/>
      <c r="AG71" s="142"/>
      <c r="AH71" s="142"/>
      <c r="AI71" s="142"/>
      <c r="AJ71" s="142"/>
    </row>
    <row r="72" hidden="1">
      <c r="A72" s="1"/>
      <c r="B72" s="1"/>
      <c r="C72" s="1"/>
      <c r="D72" s="1"/>
      <c r="E72" s="1"/>
      <c r="F72" s="1"/>
      <c r="G72" s="1"/>
      <c r="H72" s="1"/>
      <c r="I72" s="1"/>
      <c r="J72" s="1"/>
      <c r="K72" s="2"/>
      <c r="L72" s="2"/>
      <c r="P72" s="3"/>
      <c r="S72" s="4"/>
      <c r="T72" s="5"/>
      <c r="AA72" s="140"/>
      <c r="AB72" s="152"/>
      <c r="AC72" s="153"/>
      <c r="AD72" s="140"/>
      <c r="AE72" s="140"/>
      <c r="AF72" s="142"/>
      <c r="AG72" s="142"/>
      <c r="AH72" s="142"/>
      <c r="AI72" s="142"/>
      <c r="AJ72" s="142"/>
    </row>
    <row r="73" hidden="1">
      <c r="A73" s="1"/>
      <c r="B73" s="1"/>
      <c r="C73" s="1"/>
      <c r="D73" s="1"/>
      <c r="E73" s="1"/>
      <c r="F73" s="1"/>
      <c r="G73" s="1"/>
      <c r="H73" s="1"/>
      <c r="I73" s="1"/>
      <c r="J73" s="1"/>
      <c r="K73" s="2"/>
      <c r="L73" s="2"/>
      <c r="P73" s="3"/>
      <c r="S73" s="4"/>
      <c r="T73" s="5"/>
      <c r="AA73" s="140"/>
      <c r="AB73" s="152"/>
      <c r="AC73" s="153"/>
      <c r="AD73" s="140"/>
      <c r="AE73" s="140"/>
      <c r="AF73" s="142"/>
      <c r="AG73" s="142"/>
      <c r="AH73" s="142"/>
      <c r="AI73" s="142"/>
      <c r="AJ73" s="142"/>
    </row>
    <row r="74" hidden="1">
      <c r="A74" s="1"/>
      <c r="B74" s="1"/>
      <c r="C74" s="1"/>
      <c r="D74" s="1"/>
      <c r="E74" s="1"/>
      <c r="F74" s="1"/>
      <c r="G74" s="1"/>
      <c r="H74" s="1"/>
      <c r="I74" s="1"/>
      <c r="J74" s="1"/>
      <c r="K74" s="2"/>
      <c r="L74" s="2"/>
      <c r="P74" s="3"/>
      <c r="S74" s="4"/>
      <c r="T74" s="5"/>
      <c r="AA74" s="140"/>
      <c r="AB74" s="152"/>
      <c r="AC74" s="153"/>
      <c r="AD74" s="140"/>
      <c r="AE74" s="140"/>
      <c r="AF74" s="142"/>
      <c r="AG74" s="142"/>
      <c r="AH74" s="142"/>
      <c r="AI74" s="142"/>
      <c r="AJ74" s="142"/>
    </row>
    <row r="75" hidden="1">
      <c r="A75" s="1"/>
      <c r="B75" s="1"/>
      <c r="C75" s="1"/>
      <c r="D75" s="1"/>
      <c r="E75" s="1"/>
      <c r="F75" s="1"/>
      <c r="G75" s="1"/>
      <c r="H75" s="1"/>
      <c r="I75" s="1"/>
      <c r="J75" s="1"/>
      <c r="K75" s="2"/>
      <c r="L75" s="2"/>
      <c r="P75" s="3"/>
      <c r="S75" s="4"/>
      <c r="T75" s="5"/>
      <c r="AA75" s="140"/>
      <c r="AB75" s="152"/>
      <c r="AC75" s="153"/>
      <c r="AD75" s="140"/>
      <c r="AE75" s="140"/>
      <c r="AF75" s="142"/>
      <c r="AG75" s="142"/>
      <c r="AH75" s="142"/>
      <c r="AI75" s="142"/>
      <c r="AJ75" s="142"/>
    </row>
    <row r="76" hidden="1">
      <c r="A76" s="1"/>
      <c r="B76" s="1"/>
      <c r="C76" s="1"/>
      <c r="D76" s="1"/>
      <c r="E76" s="1"/>
      <c r="F76" s="1"/>
      <c r="G76" s="1"/>
      <c r="H76" s="1"/>
      <c r="I76" s="1"/>
      <c r="J76" s="1"/>
      <c r="K76" s="2"/>
      <c r="L76" s="2"/>
      <c r="P76" s="3"/>
      <c r="S76" s="4"/>
      <c r="T76" s="5"/>
      <c r="AA76" s="140"/>
      <c r="AB76" s="152"/>
      <c r="AC76" s="153"/>
      <c r="AD76" s="140"/>
      <c r="AE76" s="140"/>
      <c r="AF76" s="142"/>
      <c r="AG76" s="142"/>
      <c r="AH76" s="142"/>
      <c r="AI76" s="142"/>
      <c r="AJ76" s="142"/>
    </row>
    <row r="77" hidden="1">
      <c r="A77" s="1"/>
      <c r="B77" s="1"/>
      <c r="C77" s="1"/>
      <c r="D77" s="1"/>
      <c r="E77" s="1"/>
      <c r="F77" s="1"/>
      <c r="G77" s="1"/>
      <c r="H77" s="1"/>
      <c r="I77" s="1"/>
      <c r="J77" s="1"/>
      <c r="K77" s="2"/>
      <c r="L77" s="2"/>
      <c r="P77" s="3"/>
      <c r="S77" s="4"/>
      <c r="T77" s="5"/>
      <c r="AA77" s="140"/>
      <c r="AB77" s="152"/>
      <c r="AC77" s="153"/>
      <c r="AD77" s="140"/>
      <c r="AE77" s="140"/>
      <c r="AF77" s="142"/>
      <c r="AG77" s="142"/>
      <c r="AH77" s="142"/>
      <c r="AI77" s="142"/>
      <c r="AJ77" s="142"/>
    </row>
    <row r="78" hidden="1">
      <c r="A78" s="1"/>
      <c r="B78" s="1"/>
      <c r="C78" s="1"/>
      <c r="D78" s="1"/>
      <c r="E78" s="1"/>
      <c r="F78" s="1"/>
      <c r="G78" s="1"/>
      <c r="H78" s="1"/>
      <c r="I78" s="1"/>
      <c r="J78" s="1"/>
      <c r="K78" s="2"/>
      <c r="L78" s="2"/>
      <c r="P78" s="3"/>
      <c r="S78" s="4"/>
      <c r="T78" s="5"/>
      <c r="AA78" s="140"/>
      <c r="AB78" s="152"/>
      <c r="AC78" s="153"/>
      <c r="AD78" s="140"/>
      <c r="AE78" s="140"/>
      <c r="AF78" s="142"/>
      <c r="AG78" s="142"/>
      <c r="AH78" s="142"/>
      <c r="AI78" s="142"/>
      <c r="AJ78" s="142"/>
    </row>
    <row r="79" hidden="1">
      <c r="A79" s="1"/>
      <c r="B79" s="1"/>
      <c r="C79" s="1"/>
      <c r="D79" s="1"/>
      <c r="E79" s="1"/>
      <c r="F79" s="1"/>
      <c r="G79" s="1"/>
      <c r="H79" s="1"/>
      <c r="I79" s="1"/>
      <c r="J79" s="1"/>
      <c r="K79" s="2"/>
      <c r="L79" s="2"/>
      <c r="P79" s="3"/>
      <c r="S79" s="4"/>
      <c r="T79" s="5"/>
      <c r="AA79" s="140"/>
      <c r="AB79" s="152"/>
      <c r="AC79" s="153"/>
      <c r="AD79" s="140"/>
      <c r="AE79" s="140"/>
      <c r="AF79" s="142"/>
      <c r="AG79" s="142"/>
      <c r="AH79" s="142"/>
      <c r="AI79" s="142"/>
      <c r="AJ79" s="142"/>
    </row>
    <row r="80" hidden="1">
      <c r="A80" s="1"/>
      <c r="B80" s="1"/>
      <c r="C80" s="1"/>
      <c r="D80" s="1"/>
      <c r="E80" s="1"/>
      <c r="F80" s="1"/>
      <c r="G80" s="1"/>
      <c r="H80" s="1"/>
      <c r="I80" s="1"/>
      <c r="J80" s="1"/>
      <c r="K80" s="2"/>
      <c r="L80" s="2"/>
      <c r="P80" s="3"/>
      <c r="S80" s="4"/>
      <c r="T80" s="5"/>
      <c r="AA80" s="140"/>
      <c r="AB80" s="152"/>
      <c r="AC80" s="153"/>
      <c r="AD80" s="140"/>
      <c r="AE80" s="140"/>
      <c r="AF80" s="142"/>
      <c r="AG80" s="142"/>
      <c r="AH80" s="142"/>
      <c r="AI80" s="142"/>
      <c r="AJ80" s="142"/>
    </row>
    <row r="81" hidden="1">
      <c r="A81" s="1"/>
      <c r="B81" s="1"/>
      <c r="C81" s="1"/>
      <c r="D81" s="1"/>
      <c r="E81" s="1"/>
      <c r="F81" s="1"/>
      <c r="G81" s="1"/>
      <c r="H81" s="1"/>
      <c r="I81" s="1"/>
      <c r="J81" s="1"/>
      <c r="K81" s="2"/>
      <c r="L81" s="2"/>
      <c r="P81" s="3"/>
      <c r="S81" s="4"/>
      <c r="T81" s="5"/>
      <c r="AA81" s="140"/>
      <c r="AB81" s="152"/>
      <c r="AC81" s="153"/>
      <c r="AD81" s="140"/>
      <c r="AE81" s="140"/>
      <c r="AF81" s="142"/>
      <c r="AG81" s="142"/>
      <c r="AH81" s="142"/>
      <c r="AI81" s="142"/>
      <c r="AJ81" s="142"/>
    </row>
    <row r="82" hidden="1">
      <c r="A82" s="1"/>
      <c r="B82" s="1"/>
      <c r="C82" s="1"/>
      <c r="D82" s="1"/>
      <c r="E82" s="1"/>
      <c r="F82" s="1"/>
      <c r="G82" s="1"/>
      <c r="H82" s="1"/>
      <c r="I82" s="1"/>
      <c r="J82" s="1"/>
      <c r="K82" s="2"/>
      <c r="L82" s="2"/>
      <c r="P82" s="3"/>
      <c r="S82" s="4"/>
      <c r="T82" s="5"/>
      <c r="AA82" s="140"/>
      <c r="AB82" s="152"/>
      <c r="AC82" s="153"/>
      <c r="AD82" s="140"/>
      <c r="AE82" s="140"/>
      <c r="AF82" s="142"/>
      <c r="AG82" s="142"/>
      <c r="AH82" s="142"/>
      <c r="AI82" s="142"/>
      <c r="AJ82" s="142"/>
    </row>
    <row r="83" hidden="1">
      <c r="A83" s="1"/>
      <c r="B83" s="1"/>
      <c r="C83" s="1"/>
      <c r="D83" s="1"/>
      <c r="E83" s="1"/>
      <c r="F83" s="1"/>
      <c r="G83" s="1"/>
      <c r="H83" s="1"/>
      <c r="I83" s="1"/>
      <c r="J83" s="1"/>
      <c r="K83" s="2"/>
      <c r="L83" s="2"/>
      <c r="P83" s="3"/>
      <c r="S83" s="4"/>
      <c r="T83" s="5"/>
      <c r="AA83" s="140"/>
      <c r="AB83" s="152"/>
      <c r="AC83" s="153"/>
      <c r="AD83" s="140"/>
      <c r="AE83" s="140"/>
      <c r="AF83" s="142"/>
      <c r="AG83" s="142"/>
      <c r="AH83" s="142"/>
      <c r="AI83" s="142"/>
      <c r="AJ83" s="142"/>
    </row>
    <row r="84" hidden="1">
      <c r="A84" s="1"/>
      <c r="B84" s="1"/>
      <c r="C84" s="1"/>
      <c r="D84" s="1"/>
      <c r="E84" s="1"/>
      <c r="F84" s="1"/>
      <c r="G84" s="1"/>
      <c r="H84" s="1"/>
      <c r="I84" s="1"/>
      <c r="J84" s="1"/>
      <c r="K84" s="2"/>
      <c r="L84" s="2"/>
      <c r="P84" s="3"/>
      <c r="S84" s="4"/>
      <c r="T84" s="5"/>
      <c r="AA84" s="140"/>
      <c r="AB84" s="152"/>
      <c r="AC84" s="153"/>
      <c r="AD84" s="140"/>
      <c r="AE84" s="140"/>
      <c r="AF84" s="142"/>
      <c r="AG84" s="142"/>
      <c r="AH84" s="142"/>
      <c r="AI84" s="142"/>
      <c r="AJ84" s="142"/>
    </row>
    <row r="85" hidden="1">
      <c r="A85" s="1"/>
      <c r="B85" s="1"/>
      <c r="C85" s="1"/>
      <c r="D85" s="1"/>
      <c r="E85" s="1"/>
      <c r="F85" s="1"/>
      <c r="G85" s="1"/>
      <c r="H85" s="1"/>
      <c r="I85" s="1"/>
      <c r="J85" s="1"/>
      <c r="K85" s="2"/>
      <c r="L85" s="2"/>
      <c r="P85" s="3"/>
      <c r="S85" s="4"/>
      <c r="T85" s="5"/>
      <c r="AA85" s="140"/>
      <c r="AB85" s="152"/>
      <c r="AC85" s="153"/>
      <c r="AD85" s="140"/>
      <c r="AE85" s="140"/>
      <c r="AF85" s="142"/>
      <c r="AG85" s="142"/>
      <c r="AH85" s="142"/>
      <c r="AI85" s="142"/>
      <c r="AJ85" s="142"/>
    </row>
    <row r="86" hidden="1">
      <c r="A86" s="1"/>
      <c r="B86" s="1"/>
      <c r="C86" s="1"/>
      <c r="D86" s="1"/>
      <c r="E86" s="1"/>
      <c r="F86" s="1"/>
      <c r="G86" s="1"/>
      <c r="H86" s="1"/>
      <c r="I86" s="1"/>
      <c r="J86" s="1"/>
      <c r="K86" s="2"/>
      <c r="L86" s="2"/>
      <c r="P86" s="3"/>
      <c r="S86" s="4"/>
      <c r="T86" s="5"/>
      <c r="AA86" s="140"/>
      <c r="AB86" s="152"/>
      <c r="AC86" s="153"/>
      <c r="AD86" s="140"/>
      <c r="AE86" s="140"/>
      <c r="AF86" s="142"/>
      <c r="AG86" s="142"/>
      <c r="AH86" s="142"/>
      <c r="AI86" s="142"/>
      <c r="AJ86" s="142"/>
    </row>
    <row r="87" hidden="1">
      <c r="A87" s="1"/>
      <c r="B87" s="1"/>
      <c r="C87" s="1"/>
      <c r="D87" s="1"/>
      <c r="E87" s="1"/>
      <c r="F87" s="1"/>
      <c r="G87" s="1"/>
      <c r="H87" s="1"/>
      <c r="I87" s="1"/>
      <c r="J87" s="1"/>
      <c r="K87" s="2"/>
      <c r="L87" s="2"/>
      <c r="P87" s="3"/>
      <c r="S87" s="4"/>
      <c r="T87" s="5"/>
      <c r="AA87" s="140"/>
      <c r="AB87" s="152"/>
      <c r="AC87" s="153"/>
      <c r="AD87" s="140"/>
      <c r="AE87" s="140"/>
      <c r="AF87" s="142"/>
      <c r="AG87" s="142"/>
      <c r="AH87" s="142"/>
      <c r="AI87" s="142"/>
      <c r="AJ87" s="142"/>
    </row>
    <row r="88" hidden="1">
      <c r="A88" s="1"/>
      <c r="B88" s="1"/>
      <c r="C88" s="1"/>
      <c r="D88" s="1"/>
      <c r="E88" s="1"/>
      <c r="F88" s="1"/>
      <c r="G88" s="1"/>
      <c r="H88" s="1"/>
      <c r="I88" s="1"/>
      <c r="J88" s="1"/>
      <c r="K88" s="2"/>
      <c r="L88" s="2"/>
      <c r="P88" s="3"/>
      <c r="S88" s="4"/>
      <c r="T88" s="5"/>
      <c r="AA88" s="140"/>
      <c r="AB88" s="152"/>
      <c r="AC88" s="153"/>
      <c r="AD88" s="140"/>
      <c r="AE88" s="140"/>
      <c r="AF88" s="142"/>
      <c r="AG88" s="142"/>
      <c r="AH88" s="142"/>
      <c r="AI88" s="142"/>
      <c r="AJ88" s="142"/>
    </row>
    <row r="89" hidden="1">
      <c r="A89" s="1"/>
      <c r="B89" s="1"/>
      <c r="C89" s="1"/>
      <c r="D89" s="1"/>
      <c r="E89" s="1"/>
      <c r="F89" s="1"/>
      <c r="G89" s="1"/>
      <c r="H89" s="1"/>
      <c r="I89" s="1"/>
      <c r="J89" s="1"/>
      <c r="K89" s="2"/>
      <c r="L89" s="2"/>
      <c r="P89" s="3"/>
      <c r="S89" s="4"/>
      <c r="T89" s="5"/>
      <c r="AA89" s="140"/>
      <c r="AB89" s="152"/>
      <c r="AC89" s="153"/>
      <c r="AD89" s="140"/>
      <c r="AE89" s="140"/>
      <c r="AF89" s="142"/>
      <c r="AG89" s="142"/>
      <c r="AH89" s="142"/>
      <c r="AI89" s="142"/>
      <c r="AJ89" s="142"/>
    </row>
    <row r="90" hidden="1">
      <c r="A90" s="1"/>
      <c r="B90" s="1"/>
      <c r="C90" s="1"/>
      <c r="D90" s="1"/>
      <c r="E90" s="1"/>
      <c r="F90" s="1"/>
      <c r="G90" s="1"/>
      <c r="H90" s="1"/>
      <c r="I90" s="1"/>
      <c r="J90" s="1"/>
      <c r="K90" s="2"/>
      <c r="L90" s="2"/>
      <c r="P90" s="3"/>
      <c r="S90" s="4"/>
      <c r="T90" s="5"/>
      <c r="AA90" s="140"/>
      <c r="AB90" s="152"/>
      <c r="AC90" s="153"/>
      <c r="AD90" s="140"/>
      <c r="AE90" s="140"/>
      <c r="AF90" s="142"/>
      <c r="AG90" s="142"/>
      <c r="AH90" s="142"/>
      <c r="AI90" s="142"/>
      <c r="AJ90" s="142"/>
    </row>
    <row r="91" hidden="1">
      <c r="A91" s="1"/>
      <c r="B91" s="1"/>
      <c r="C91" s="1"/>
      <c r="D91" s="1"/>
      <c r="E91" s="1"/>
      <c r="F91" s="1"/>
      <c r="G91" s="1"/>
      <c r="H91" s="1"/>
      <c r="I91" s="1"/>
      <c r="J91" s="1"/>
      <c r="K91" s="2"/>
      <c r="L91" s="2"/>
      <c r="P91" s="3"/>
      <c r="S91" s="4"/>
      <c r="T91" s="5"/>
      <c r="AA91" s="140"/>
      <c r="AB91" s="152"/>
      <c r="AC91" s="153"/>
      <c r="AD91" s="140"/>
      <c r="AE91" s="140"/>
      <c r="AF91" s="142"/>
      <c r="AG91" s="142"/>
      <c r="AH91" s="142"/>
      <c r="AI91" s="142"/>
      <c r="AJ91" s="142"/>
    </row>
    <row r="92" hidden="1">
      <c r="A92" s="1"/>
      <c r="B92" s="1"/>
      <c r="C92" s="1"/>
      <c r="D92" s="1"/>
      <c r="E92" s="1"/>
      <c r="F92" s="1"/>
      <c r="G92" s="1"/>
      <c r="H92" s="1"/>
      <c r="I92" s="1"/>
      <c r="J92" s="1"/>
      <c r="K92" s="2"/>
      <c r="L92" s="2"/>
      <c r="P92" s="3"/>
      <c r="S92" s="4"/>
      <c r="T92" s="5"/>
      <c r="AA92" s="140"/>
      <c r="AB92" s="152"/>
      <c r="AC92" s="153"/>
      <c r="AD92" s="140"/>
      <c r="AE92" s="140"/>
      <c r="AF92" s="142"/>
      <c r="AG92" s="142"/>
      <c r="AH92" s="142"/>
      <c r="AI92" s="142"/>
      <c r="AJ92" s="142"/>
    </row>
    <row r="93" hidden="1">
      <c r="A93" s="1"/>
      <c r="B93" s="1"/>
      <c r="C93" s="1"/>
      <c r="D93" s="1"/>
      <c r="E93" s="1"/>
      <c r="F93" s="1"/>
      <c r="G93" s="1"/>
      <c r="H93" s="1"/>
      <c r="I93" s="1"/>
      <c r="J93" s="1"/>
      <c r="K93" s="2"/>
      <c r="L93" s="2"/>
      <c r="P93" s="3"/>
      <c r="S93" s="4"/>
      <c r="T93" s="5"/>
      <c r="AA93" s="140"/>
      <c r="AB93" s="152"/>
      <c r="AC93" s="153"/>
      <c r="AD93" s="140"/>
      <c r="AE93" s="140"/>
      <c r="AF93" s="142"/>
      <c r="AG93" s="142"/>
      <c r="AH93" s="142"/>
      <c r="AI93" s="142"/>
      <c r="AJ93" s="142"/>
    </row>
    <row r="94" hidden="1">
      <c r="A94" s="1"/>
      <c r="B94" s="1"/>
      <c r="C94" s="1"/>
      <c r="D94" s="1"/>
      <c r="E94" s="1"/>
      <c r="F94" s="1"/>
      <c r="G94" s="1"/>
      <c r="H94" s="1"/>
      <c r="I94" s="1"/>
      <c r="J94" s="1"/>
      <c r="K94" s="2"/>
      <c r="L94" s="2"/>
      <c r="P94" s="3"/>
      <c r="S94" s="4"/>
      <c r="T94" s="5"/>
      <c r="AA94" s="140"/>
      <c r="AB94" s="152"/>
      <c r="AC94" s="153"/>
      <c r="AD94" s="140"/>
      <c r="AE94" s="140"/>
      <c r="AF94" s="142"/>
      <c r="AG94" s="142"/>
      <c r="AH94" s="142"/>
      <c r="AI94" s="142"/>
      <c r="AJ94" s="142"/>
    </row>
    <row r="95" hidden="1">
      <c r="A95" s="1"/>
      <c r="B95" s="1"/>
      <c r="C95" s="1"/>
      <c r="D95" s="1"/>
      <c r="E95" s="1"/>
      <c r="F95" s="1"/>
      <c r="G95" s="1"/>
      <c r="H95" s="1"/>
      <c r="I95" s="1"/>
      <c r="J95" s="1"/>
      <c r="K95" s="2"/>
      <c r="L95" s="2"/>
      <c r="P95" s="3"/>
      <c r="S95" s="4"/>
      <c r="T95" s="5"/>
      <c r="AA95" s="140"/>
      <c r="AB95" s="152"/>
      <c r="AC95" s="153"/>
      <c r="AD95" s="140"/>
      <c r="AE95" s="140"/>
      <c r="AF95" s="142"/>
      <c r="AG95" s="142"/>
      <c r="AH95" s="142"/>
      <c r="AI95" s="142"/>
      <c r="AJ95" s="142"/>
    </row>
    <row r="96" hidden="1">
      <c r="A96" s="1"/>
      <c r="B96" s="1"/>
      <c r="C96" s="1"/>
      <c r="D96" s="1"/>
      <c r="E96" s="1"/>
      <c r="F96" s="1"/>
      <c r="G96" s="1"/>
      <c r="H96" s="1"/>
      <c r="I96" s="1"/>
      <c r="J96" s="1"/>
      <c r="K96" s="2"/>
      <c r="L96" s="2"/>
      <c r="P96" s="3"/>
      <c r="S96" s="4"/>
      <c r="T96" s="5"/>
      <c r="AA96" s="140"/>
      <c r="AB96" s="152"/>
      <c r="AC96" s="153"/>
      <c r="AD96" s="140"/>
      <c r="AE96" s="140"/>
      <c r="AF96" s="142"/>
      <c r="AG96" s="142"/>
      <c r="AH96" s="142"/>
      <c r="AI96" s="142"/>
      <c r="AJ96" s="142"/>
    </row>
    <row r="97" hidden="1">
      <c r="A97" s="1"/>
      <c r="B97" s="1"/>
      <c r="C97" s="1"/>
      <c r="D97" s="1"/>
      <c r="E97" s="1"/>
      <c r="F97" s="1"/>
      <c r="G97" s="1"/>
      <c r="H97" s="1"/>
      <c r="I97" s="1"/>
      <c r="J97" s="1"/>
      <c r="K97" s="2"/>
      <c r="L97" s="2"/>
      <c r="P97" s="3"/>
      <c r="S97" s="4"/>
      <c r="T97" s="5"/>
      <c r="AA97" s="140"/>
      <c r="AB97" s="152"/>
      <c r="AC97" s="153"/>
      <c r="AD97" s="140"/>
      <c r="AE97" s="140"/>
      <c r="AF97" s="142"/>
      <c r="AG97" s="142"/>
      <c r="AH97" s="142"/>
      <c r="AI97" s="142"/>
      <c r="AJ97" s="142"/>
    </row>
    <row r="98" hidden="1">
      <c r="A98" s="1"/>
      <c r="B98" s="1"/>
      <c r="C98" s="1"/>
      <c r="D98" s="1"/>
      <c r="E98" s="1"/>
      <c r="F98" s="1"/>
      <c r="G98" s="1"/>
      <c r="H98" s="1"/>
      <c r="I98" s="1"/>
      <c r="J98" s="1"/>
      <c r="K98" s="2"/>
      <c r="L98" s="2"/>
      <c r="P98" s="3"/>
      <c r="S98" s="4"/>
      <c r="T98" s="5"/>
      <c r="AA98" s="140"/>
      <c r="AB98" s="152"/>
      <c r="AC98" s="153"/>
      <c r="AD98" s="140"/>
      <c r="AE98" s="140"/>
      <c r="AF98" s="142"/>
      <c r="AG98" s="142"/>
      <c r="AH98" s="142"/>
      <c r="AI98" s="142"/>
      <c r="AJ98" s="142"/>
    </row>
    <row r="99" hidden="1">
      <c r="A99" s="1"/>
      <c r="B99" s="1"/>
      <c r="C99" s="1"/>
      <c r="D99" s="1"/>
      <c r="E99" s="1"/>
      <c r="F99" s="1"/>
      <c r="G99" s="1"/>
      <c r="H99" s="1"/>
      <c r="I99" s="1"/>
      <c r="J99" s="1"/>
      <c r="K99" s="2"/>
      <c r="L99" s="2"/>
      <c r="P99" s="3"/>
      <c r="S99" s="4"/>
      <c r="T99" s="5"/>
      <c r="AA99" s="140"/>
      <c r="AB99" s="152"/>
      <c r="AC99" s="153"/>
      <c r="AD99" s="140"/>
      <c r="AE99" s="140"/>
      <c r="AF99" s="142"/>
      <c r="AG99" s="142"/>
      <c r="AH99" s="142"/>
      <c r="AI99" s="142"/>
      <c r="AJ99" s="142"/>
    </row>
    <row r="100" hidden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2"/>
      <c r="L100" s="2"/>
      <c r="P100" s="3"/>
      <c r="S100" s="4"/>
      <c r="T100" s="5"/>
      <c r="AA100" s="140"/>
      <c r="AB100" s="152"/>
      <c r="AC100" s="153"/>
      <c r="AD100" s="140"/>
      <c r="AE100" s="140"/>
      <c r="AF100" s="142"/>
      <c r="AG100" s="142"/>
      <c r="AH100" s="142"/>
      <c r="AI100" s="142"/>
      <c r="AJ100" s="142"/>
    </row>
    <row r="101" hidden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2"/>
      <c r="L101" s="2"/>
      <c r="P101" s="3"/>
      <c r="S101" s="4"/>
      <c r="T101" s="5"/>
      <c r="AA101" s="140"/>
      <c r="AB101" s="152"/>
      <c r="AC101" s="153"/>
      <c r="AD101" s="140"/>
      <c r="AE101" s="140"/>
      <c r="AF101" s="142"/>
      <c r="AG101" s="142"/>
      <c r="AH101" s="142"/>
      <c r="AI101" s="142"/>
      <c r="AJ101" s="142"/>
    </row>
    <row r="102" hidden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2"/>
      <c r="L102" s="2"/>
      <c r="P102" s="3"/>
      <c r="S102" s="4"/>
      <c r="T102" s="5"/>
      <c r="AA102" s="140"/>
      <c r="AB102" s="152"/>
      <c r="AC102" s="153"/>
      <c r="AD102" s="140"/>
      <c r="AE102" s="140"/>
      <c r="AF102" s="142"/>
      <c r="AG102" s="142"/>
      <c r="AH102" s="142"/>
      <c r="AI102" s="142"/>
      <c r="AJ102" s="142"/>
    </row>
    <row r="103" hidden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2"/>
      <c r="L103" s="2"/>
      <c r="P103" s="3"/>
      <c r="S103" s="4"/>
      <c r="T103" s="5"/>
      <c r="AA103" s="140"/>
      <c r="AB103" s="152"/>
      <c r="AC103" s="153"/>
      <c r="AD103" s="140"/>
      <c r="AE103" s="140"/>
      <c r="AF103" s="142"/>
      <c r="AG103" s="142"/>
      <c r="AH103" s="142"/>
      <c r="AI103" s="142"/>
      <c r="AJ103" s="142"/>
    </row>
    <row r="104" hidden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2"/>
      <c r="L104" s="2"/>
      <c r="P104" s="3"/>
      <c r="S104" s="4"/>
      <c r="T104" s="5"/>
      <c r="AA104" s="140"/>
      <c r="AB104" s="152"/>
      <c r="AC104" s="153"/>
      <c r="AD104" s="140"/>
      <c r="AE104" s="140"/>
      <c r="AF104" s="142"/>
      <c r="AG104" s="142"/>
      <c r="AH104" s="142"/>
      <c r="AI104" s="142"/>
      <c r="AJ104" s="142"/>
    </row>
    <row r="105" hidden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2"/>
      <c r="L105" s="2"/>
      <c r="P105" s="3"/>
      <c r="S105" s="4"/>
      <c r="T105" s="5"/>
      <c r="AA105" s="140"/>
      <c r="AB105" s="152"/>
      <c r="AC105" s="153"/>
      <c r="AD105" s="140"/>
      <c r="AE105" s="140"/>
      <c r="AF105" s="142"/>
      <c r="AG105" s="142"/>
      <c r="AH105" s="142"/>
      <c r="AI105" s="142"/>
      <c r="AJ105" s="142"/>
    </row>
    <row r="106" hidden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2"/>
      <c r="L106" s="2"/>
      <c r="P106" s="3"/>
      <c r="S106" s="4"/>
      <c r="T106" s="5"/>
      <c r="AA106" s="140"/>
      <c r="AB106" s="152"/>
      <c r="AC106" s="153"/>
      <c r="AD106" s="140"/>
      <c r="AE106" s="140"/>
      <c r="AF106" s="142"/>
      <c r="AG106" s="142"/>
      <c r="AH106" s="142"/>
      <c r="AI106" s="142"/>
      <c r="AJ106" s="142"/>
    </row>
    <row r="107" hidden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2"/>
      <c r="L107" s="2"/>
      <c r="P107" s="3"/>
      <c r="S107" s="4"/>
      <c r="T107" s="5"/>
      <c r="AA107" s="140"/>
      <c r="AB107" s="152"/>
      <c r="AC107" s="153"/>
      <c r="AD107" s="140"/>
      <c r="AE107" s="140"/>
      <c r="AF107" s="142"/>
      <c r="AG107" s="142"/>
      <c r="AH107" s="142"/>
      <c r="AI107" s="142"/>
      <c r="AJ107" s="142"/>
    </row>
    <row r="108" hidden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2"/>
      <c r="L108" s="2"/>
      <c r="P108" s="3"/>
      <c r="S108" s="4"/>
      <c r="T108" s="5"/>
      <c r="AA108" s="140"/>
      <c r="AB108" s="152"/>
      <c r="AC108" s="153"/>
      <c r="AD108" s="140"/>
      <c r="AE108" s="140"/>
      <c r="AF108" s="142"/>
      <c r="AG108" s="142"/>
      <c r="AH108" s="142"/>
      <c r="AI108" s="142"/>
      <c r="AJ108" s="142"/>
    </row>
    <row r="109" hidden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2"/>
      <c r="L109" s="2"/>
      <c r="P109" s="3"/>
      <c r="S109" s="4"/>
      <c r="T109" s="5"/>
      <c r="AA109" s="140"/>
      <c r="AB109" s="152"/>
      <c r="AC109" s="153"/>
      <c r="AD109" s="140"/>
      <c r="AE109" s="140"/>
      <c r="AF109" s="142"/>
      <c r="AG109" s="142"/>
      <c r="AH109" s="142"/>
      <c r="AI109" s="142"/>
      <c r="AJ109" s="142"/>
    </row>
    <row r="110" hidden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2"/>
      <c r="L110" s="2"/>
      <c r="P110" s="3"/>
      <c r="S110" s="4"/>
      <c r="T110" s="5"/>
      <c r="AA110" s="140"/>
      <c r="AB110" s="152"/>
      <c r="AC110" s="153"/>
      <c r="AD110" s="140"/>
      <c r="AE110" s="140"/>
      <c r="AF110" s="142"/>
      <c r="AG110" s="142"/>
      <c r="AH110" s="142"/>
      <c r="AI110" s="142"/>
      <c r="AJ110" s="142"/>
    </row>
    <row r="111" hidden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2"/>
      <c r="L111" s="2"/>
      <c r="P111" s="3"/>
      <c r="S111" s="4"/>
      <c r="T111" s="5"/>
      <c r="AA111" s="140"/>
      <c r="AB111" s="152"/>
      <c r="AC111" s="153"/>
      <c r="AD111" s="140"/>
      <c r="AE111" s="140"/>
      <c r="AF111" s="142"/>
      <c r="AG111" s="142"/>
      <c r="AH111" s="142"/>
      <c r="AI111" s="142"/>
      <c r="AJ111" s="142"/>
    </row>
    <row r="112" hidden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2"/>
      <c r="L112" s="2"/>
      <c r="P112" s="3"/>
      <c r="S112" s="4"/>
      <c r="T112" s="5"/>
      <c r="AA112" s="140"/>
      <c r="AB112" s="152"/>
      <c r="AC112" s="153"/>
      <c r="AD112" s="140"/>
      <c r="AE112" s="140"/>
      <c r="AF112" s="142"/>
      <c r="AG112" s="142"/>
      <c r="AH112" s="142"/>
      <c r="AI112" s="142"/>
      <c r="AJ112" s="142"/>
    </row>
    <row r="113" hidden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2"/>
      <c r="L113" s="2"/>
      <c r="P113" s="3"/>
      <c r="S113" s="4"/>
      <c r="T113" s="5"/>
      <c r="AA113" s="140"/>
      <c r="AB113" s="152"/>
      <c r="AC113" s="153"/>
      <c r="AD113" s="140"/>
      <c r="AE113" s="140"/>
      <c r="AF113" s="142"/>
      <c r="AG113" s="142"/>
      <c r="AH113" s="142"/>
      <c r="AI113" s="142"/>
      <c r="AJ113" s="142"/>
    </row>
    <row r="114" hidden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2"/>
      <c r="L114" s="2"/>
      <c r="P114" s="3"/>
      <c r="S114" s="4"/>
      <c r="T114" s="5"/>
      <c r="AA114" s="140"/>
      <c r="AB114" s="152"/>
      <c r="AC114" s="153"/>
      <c r="AD114" s="140"/>
      <c r="AE114" s="140"/>
      <c r="AF114" s="142"/>
      <c r="AG114" s="142"/>
      <c r="AH114" s="142"/>
      <c r="AI114" s="142"/>
      <c r="AJ114" s="142"/>
    </row>
    <row r="115" hidden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2"/>
      <c r="L115" s="2"/>
      <c r="P115" s="3"/>
      <c r="S115" s="4"/>
      <c r="T115" s="5"/>
      <c r="AA115" s="140"/>
      <c r="AB115" s="152"/>
      <c r="AC115" s="153"/>
      <c r="AD115" s="140"/>
      <c r="AE115" s="140"/>
      <c r="AF115" s="142"/>
      <c r="AG115" s="142"/>
      <c r="AH115" s="142"/>
      <c r="AI115" s="142"/>
      <c r="AJ115" s="142"/>
    </row>
    <row r="116" hidden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2"/>
      <c r="L116" s="2"/>
      <c r="P116" s="3"/>
      <c r="S116" s="4"/>
      <c r="T116" s="5"/>
      <c r="AA116" s="140"/>
      <c r="AB116" s="152"/>
      <c r="AC116" s="153"/>
      <c r="AD116" s="140"/>
      <c r="AE116" s="140"/>
      <c r="AF116" s="142"/>
      <c r="AG116" s="142"/>
      <c r="AH116" s="142"/>
      <c r="AI116" s="142"/>
      <c r="AJ116" s="142"/>
    </row>
    <row r="117" hidden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2"/>
      <c r="L117" s="2"/>
      <c r="P117" s="3"/>
      <c r="S117" s="4"/>
      <c r="T117" s="5"/>
      <c r="AA117" s="140"/>
      <c r="AB117" s="152"/>
      <c r="AC117" s="153"/>
      <c r="AD117" s="140"/>
      <c r="AE117" s="140"/>
      <c r="AF117" s="142"/>
      <c r="AG117" s="142"/>
      <c r="AH117" s="142"/>
      <c r="AI117" s="142"/>
      <c r="AJ117" s="142"/>
    </row>
    <row r="118" hidden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2"/>
      <c r="L118" s="2"/>
      <c r="P118" s="3"/>
      <c r="S118" s="4"/>
      <c r="T118" s="5"/>
      <c r="AA118" s="140"/>
      <c r="AB118" s="152"/>
      <c r="AC118" s="153"/>
      <c r="AD118" s="140"/>
      <c r="AE118" s="140"/>
      <c r="AF118" s="142"/>
      <c r="AG118" s="142"/>
      <c r="AH118" s="142"/>
      <c r="AI118" s="142"/>
      <c r="AJ118" s="142"/>
    </row>
    <row r="119" hidden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2"/>
      <c r="L119" s="2"/>
      <c r="P119" s="3"/>
      <c r="S119" s="4"/>
      <c r="T119" s="5"/>
      <c r="AA119" s="140"/>
      <c r="AB119" s="152"/>
      <c r="AC119" s="153"/>
      <c r="AD119" s="140"/>
      <c r="AE119" s="140"/>
      <c r="AF119" s="142"/>
      <c r="AG119" s="142"/>
      <c r="AH119" s="142"/>
      <c r="AI119" s="142"/>
      <c r="AJ119" s="142"/>
    </row>
    <row r="120" hidden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2"/>
      <c r="L120" s="2"/>
      <c r="P120" s="3"/>
      <c r="S120" s="4"/>
      <c r="T120" s="5"/>
      <c r="AA120" s="140"/>
      <c r="AB120" s="152"/>
      <c r="AC120" s="153"/>
      <c r="AD120" s="140"/>
      <c r="AE120" s="140"/>
      <c r="AF120" s="142"/>
      <c r="AG120" s="142"/>
      <c r="AH120" s="142"/>
      <c r="AI120" s="142"/>
      <c r="AJ120" s="142"/>
    </row>
    <row r="121" hidden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2"/>
      <c r="L121" s="2"/>
      <c r="P121" s="3"/>
      <c r="S121" s="4"/>
      <c r="T121" s="5"/>
      <c r="AA121" s="140"/>
      <c r="AB121" s="152"/>
      <c r="AC121" s="153"/>
      <c r="AD121" s="140"/>
      <c r="AE121" s="140"/>
      <c r="AF121" s="142"/>
      <c r="AG121" s="142"/>
      <c r="AH121" s="142"/>
      <c r="AI121" s="142"/>
      <c r="AJ121" s="142"/>
    </row>
    <row r="122" hidden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2"/>
      <c r="L122" s="2"/>
      <c r="P122" s="3"/>
      <c r="S122" s="4"/>
      <c r="T122" s="5"/>
      <c r="AA122" s="140"/>
      <c r="AB122" s="152"/>
      <c r="AC122" s="153"/>
      <c r="AD122" s="140"/>
      <c r="AE122" s="140"/>
      <c r="AF122" s="142"/>
      <c r="AG122" s="142"/>
      <c r="AH122" s="142"/>
      <c r="AI122" s="142"/>
      <c r="AJ122" s="142"/>
    </row>
    <row r="123" hidden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2"/>
      <c r="L123" s="2"/>
      <c r="P123" s="3"/>
      <c r="S123" s="4"/>
      <c r="T123" s="5"/>
      <c r="AA123" s="140"/>
      <c r="AB123" s="152"/>
      <c r="AC123" s="153"/>
      <c r="AD123" s="140"/>
      <c r="AE123" s="140"/>
      <c r="AF123" s="142"/>
      <c r="AG123" s="142"/>
      <c r="AH123" s="142"/>
      <c r="AI123" s="142"/>
      <c r="AJ123" s="142"/>
    </row>
    <row r="124" hidden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2"/>
      <c r="L124" s="2"/>
      <c r="P124" s="3"/>
      <c r="S124" s="4"/>
      <c r="T124" s="5"/>
      <c r="AA124" s="140"/>
      <c r="AB124" s="152"/>
      <c r="AC124" s="153"/>
      <c r="AD124" s="140"/>
      <c r="AE124" s="140"/>
      <c r="AF124" s="142"/>
      <c r="AG124" s="142"/>
      <c r="AH124" s="142"/>
      <c r="AI124" s="142"/>
      <c r="AJ124" s="142"/>
    </row>
    <row r="125" hidden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2"/>
      <c r="L125" s="2"/>
      <c r="P125" s="3"/>
      <c r="S125" s="4"/>
      <c r="T125" s="5"/>
      <c r="AA125" s="140"/>
      <c r="AB125" s="152"/>
      <c r="AC125" s="153"/>
      <c r="AD125" s="140"/>
      <c r="AE125" s="140"/>
      <c r="AF125" s="142"/>
      <c r="AG125" s="142"/>
      <c r="AH125" s="142"/>
      <c r="AI125" s="142"/>
      <c r="AJ125" s="142"/>
    </row>
    <row r="126" hidden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2"/>
      <c r="L126" s="2"/>
      <c r="P126" s="3"/>
      <c r="S126" s="4"/>
      <c r="T126" s="5"/>
      <c r="AA126" s="140"/>
      <c r="AB126" s="152"/>
      <c r="AC126" s="153"/>
      <c r="AD126" s="140"/>
      <c r="AE126" s="140"/>
      <c r="AF126" s="142"/>
      <c r="AG126" s="142"/>
      <c r="AH126" s="142"/>
      <c r="AI126" s="142"/>
      <c r="AJ126" s="142"/>
    </row>
    <row r="127" hidden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2"/>
      <c r="L127" s="2"/>
      <c r="P127" s="3"/>
      <c r="S127" s="4"/>
      <c r="T127" s="5"/>
      <c r="AA127" s="140"/>
      <c r="AB127" s="152"/>
      <c r="AC127" s="153"/>
      <c r="AD127" s="140"/>
      <c r="AE127" s="140"/>
      <c r="AF127" s="142"/>
      <c r="AG127" s="142"/>
      <c r="AH127" s="142"/>
      <c r="AI127" s="142"/>
      <c r="AJ127" s="142"/>
    </row>
    <row r="128" hidden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2"/>
      <c r="L128" s="2"/>
      <c r="P128" s="3"/>
      <c r="S128" s="4"/>
      <c r="T128" s="5"/>
      <c r="AA128" s="140"/>
      <c r="AB128" s="152"/>
      <c r="AC128" s="153"/>
      <c r="AD128" s="140"/>
      <c r="AE128" s="140"/>
      <c r="AF128" s="142"/>
      <c r="AG128" s="142"/>
      <c r="AH128" s="142"/>
      <c r="AI128" s="142"/>
      <c r="AJ128" s="142"/>
    </row>
    <row r="129" hidden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2"/>
      <c r="L129" s="2"/>
      <c r="P129" s="3"/>
      <c r="S129" s="4"/>
      <c r="T129" s="5"/>
      <c r="AA129" s="140"/>
      <c r="AB129" s="152"/>
      <c r="AC129" s="153"/>
      <c r="AD129" s="140"/>
      <c r="AE129" s="140"/>
      <c r="AF129" s="142"/>
      <c r="AG129" s="142"/>
      <c r="AH129" s="142"/>
      <c r="AI129" s="142"/>
      <c r="AJ129" s="142"/>
    </row>
    <row r="130" hidden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2"/>
      <c r="L130" s="2"/>
      <c r="P130" s="3"/>
      <c r="S130" s="4"/>
      <c r="T130" s="5"/>
      <c r="AA130" s="140"/>
      <c r="AB130" s="152"/>
      <c r="AC130" s="153"/>
      <c r="AD130" s="140"/>
      <c r="AE130" s="140"/>
      <c r="AF130" s="142"/>
      <c r="AG130" s="142"/>
      <c r="AH130" s="142"/>
      <c r="AI130" s="142"/>
      <c r="AJ130" s="142"/>
    </row>
    <row r="131" hidden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2"/>
      <c r="L131" s="2"/>
      <c r="P131" s="3"/>
      <c r="S131" s="4"/>
      <c r="T131" s="5"/>
      <c r="AA131" s="140"/>
      <c r="AB131" s="152"/>
      <c r="AC131" s="153"/>
      <c r="AD131" s="140"/>
      <c r="AE131" s="140"/>
      <c r="AF131" s="142"/>
      <c r="AG131" s="142"/>
      <c r="AH131" s="142"/>
      <c r="AI131" s="142"/>
      <c r="AJ131" s="142"/>
    </row>
    <row r="132" hidden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2"/>
      <c r="L132" s="2"/>
      <c r="P132" s="3"/>
      <c r="S132" s="4"/>
      <c r="T132" s="5"/>
      <c r="AA132" s="140"/>
      <c r="AB132" s="152"/>
      <c r="AC132" s="153"/>
      <c r="AD132" s="140"/>
      <c r="AE132" s="140"/>
      <c r="AF132" s="142"/>
      <c r="AG132" s="142"/>
      <c r="AH132" s="142"/>
      <c r="AI132" s="142"/>
      <c r="AJ132" s="142"/>
    </row>
    <row r="133" hidden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2"/>
      <c r="L133" s="2"/>
      <c r="P133" s="3"/>
      <c r="S133" s="4"/>
      <c r="T133" s="5"/>
      <c r="AA133" s="140"/>
      <c r="AB133" s="152"/>
      <c r="AC133" s="153"/>
      <c r="AD133" s="140"/>
      <c r="AE133" s="140"/>
      <c r="AF133" s="142"/>
      <c r="AG133" s="142"/>
      <c r="AH133" s="142"/>
      <c r="AI133" s="142"/>
      <c r="AJ133" s="142"/>
    </row>
    <row r="134" hidden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2"/>
      <c r="L134" s="2"/>
      <c r="P134" s="3"/>
      <c r="S134" s="4"/>
      <c r="T134" s="5"/>
      <c r="AA134" s="140"/>
      <c r="AB134" s="152"/>
      <c r="AC134" s="153"/>
      <c r="AD134" s="140"/>
      <c r="AE134" s="140"/>
      <c r="AF134" s="142"/>
      <c r="AG134" s="142"/>
      <c r="AH134" s="142"/>
      <c r="AI134" s="142"/>
      <c r="AJ134" s="142"/>
    </row>
    <row r="135" hidden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2"/>
      <c r="L135" s="2"/>
      <c r="P135" s="3"/>
      <c r="S135" s="4"/>
      <c r="T135" s="5"/>
      <c r="AA135" s="140"/>
      <c r="AB135" s="152"/>
      <c r="AC135" s="153"/>
      <c r="AD135" s="140"/>
      <c r="AE135" s="140"/>
      <c r="AF135" s="142"/>
      <c r="AG135" s="142"/>
      <c r="AH135" s="142"/>
      <c r="AI135" s="142"/>
      <c r="AJ135" s="142"/>
    </row>
    <row r="136" hidden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2"/>
      <c r="L136" s="2"/>
      <c r="P136" s="3"/>
      <c r="S136" s="4"/>
      <c r="T136" s="5"/>
      <c r="AA136" s="140"/>
      <c r="AB136" s="152"/>
      <c r="AC136" s="153"/>
      <c r="AD136" s="140"/>
      <c r="AE136" s="140"/>
      <c r="AF136" s="142"/>
      <c r="AG136" s="142"/>
      <c r="AH136" s="142"/>
      <c r="AI136" s="142"/>
      <c r="AJ136" s="142"/>
    </row>
    <row r="137" hidden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2"/>
      <c r="L137" s="2"/>
      <c r="P137" s="3"/>
      <c r="S137" s="4"/>
      <c r="T137" s="5"/>
      <c r="AA137" s="140"/>
      <c r="AB137" s="152"/>
      <c r="AC137" s="153"/>
      <c r="AD137" s="140"/>
      <c r="AE137" s="140"/>
      <c r="AF137" s="142"/>
      <c r="AG137" s="142"/>
      <c r="AH137" s="142"/>
      <c r="AI137" s="142"/>
      <c r="AJ137" s="142"/>
    </row>
    <row r="138" hidden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2"/>
      <c r="L138" s="2"/>
      <c r="P138" s="3"/>
      <c r="S138" s="4"/>
      <c r="T138" s="5"/>
      <c r="AA138" s="140"/>
      <c r="AB138" s="152"/>
      <c r="AC138" s="153"/>
      <c r="AD138" s="140"/>
      <c r="AE138" s="140"/>
      <c r="AF138" s="142"/>
      <c r="AG138" s="142"/>
      <c r="AH138" s="142"/>
      <c r="AI138" s="142"/>
      <c r="AJ138" s="142"/>
    </row>
    <row r="139" hidden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2"/>
      <c r="L139" s="2"/>
      <c r="P139" s="3"/>
      <c r="S139" s="4"/>
      <c r="T139" s="5"/>
      <c r="AA139" s="140"/>
      <c r="AB139" s="152"/>
      <c r="AC139" s="153"/>
      <c r="AD139" s="140"/>
      <c r="AE139" s="140"/>
      <c r="AF139" s="142"/>
      <c r="AG139" s="142"/>
      <c r="AH139" s="142"/>
      <c r="AI139" s="142"/>
      <c r="AJ139" s="142"/>
    </row>
    <row r="140" hidden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2"/>
      <c r="L140" s="2"/>
      <c r="P140" s="3"/>
      <c r="S140" s="4"/>
      <c r="T140" s="5"/>
      <c r="AA140" s="140"/>
      <c r="AB140" s="152"/>
      <c r="AC140" s="153"/>
      <c r="AD140" s="140"/>
      <c r="AE140" s="140"/>
      <c r="AF140" s="142"/>
      <c r="AG140" s="142"/>
      <c r="AH140" s="142"/>
      <c r="AI140" s="142"/>
      <c r="AJ140" s="142"/>
    </row>
    <row r="141" hidden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2"/>
      <c r="L141" s="2"/>
      <c r="P141" s="3"/>
      <c r="S141" s="4"/>
      <c r="T141" s="5"/>
      <c r="AA141" s="140"/>
      <c r="AB141" s="152"/>
      <c r="AC141" s="153"/>
      <c r="AD141" s="140"/>
      <c r="AE141" s="140"/>
      <c r="AF141" s="142"/>
      <c r="AG141" s="142"/>
      <c r="AH141" s="142"/>
      <c r="AI141" s="142"/>
      <c r="AJ141" s="142"/>
    </row>
    <row r="142" hidden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2"/>
      <c r="L142" s="2"/>
      <c r="P142" s="3"/>
      <c r="S142" s="4"/>
      <c r="T142" s="5"/>
      <c r="AA142" s="140"/>
      <c r="AB142" s="152"/>
      <c r="AC142" s="153"/>
      <c r="AD142" s="140"/>
      <c r="AE142" s="140"/>
      <c r="AF142" s="142"/>
      <c r="AG142" s="142"/>
      <c r="AH142" s="142"/>
      <c r="AI142" s="142"/>
      <c r="AJ142" s="142"/>
    </row>
    <row r="143" hidden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2"/>
      <c r="L143" s="2"/>
      <c r="P143" s="3"/>
      <c r="S143" s="4"/>
      <c r="T143" s="5"/>
      <c r="AA143" s="140"/>
      <c r="AB143" s="152"/>
      <c r="AC143" s="153"/>
      <c r="AD143" s="140"/>
      <c r="AE143" s="140"/>
      <c r="AF143" s="142"/>
      <c r="AG143" s="142"/>
      <c r="AH143" s="142"/>
      <c r="AI143" s="142"/>
      <c r="AJ143" s="142"/>
    </row>
    <row r="144" hidden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2"/>
      <c r="L144" s="2"/>
      <c r="P144" s="3"/>
      <c r="S144" s="4"/>
      <c r="T144" s="5"/>
      <c r="AA144" s="140"/>
      <c r="AB144" s="152"/>
      <c r="AC144" s="153"/>
      <c r="AD144" s="140"/>
      <c r="AE144" s="140"/>
      <c r="AF144" s="142"/>
      <c r="AG144" s="142"/>
      <c r="AH144" s="142"/>
      <c r="AI144" s="142"/>
      <c r="AJ144" s="142"/>
    </row>
    <row r="145" hidden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2"/>
      <c r="L145" s="2"/>
      <c r="P145" s="3"/>
      <c r="S145" s="4"/>
      <c r="T145" s="5"/>
      <c r="AA145" s="140"/>
      <c r="AB145" s="152"/>
      <c r="AC145" s="153"/>
      <c r="AD145" s="140"/>
      <c r="AE145" s="140"/>
      <c r="AF145" s="142"/>
      <c r="AG145" s="142"/>
      <c r="AH145" s="142"/>
      <c r="AI145" s="142"/>
      <c r="AJ145" s="142"/>
    </row>
    <row r="146" hidden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2"/>
      <c r="L146" s="2"/>
      <c r="P146" s="3"/>
      <c r="S146" s="4"/>
      <c r="T146" s="5"/>
      <c r="AA146" s="140"/>
      <c r="AB146" s="152"/>
      <c r="AC146" s="153"/>
      <c r="AD146" s="140"/>
      <c r="AE146" s="140"/>
      <c r="AF146" s="142"/>
      <c r="AG146" s="142"/>
      <c r="AH146" s="142"/>
      <c r="AI146" s="142"/>
      <c r="AJ146" s="142"/>
    </row>
    <row r="147" hidden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2"/>
      <c r="L147" s="2"/>
      <c r="P147" s="3"/>
      <c r="S147" s="4"/>
      <c r="T147" s="5"/>
      <c r="AA147" s="140"/>
      <c r="AB147" s="152"/>
      <c r="AC147" s="153"/>
      <c r="AD147" s="140"/>
      <c r="AE147" s="140"/>
      <c r="AF147" s="142"/>
      <c r="AG147" s="142"/>
      <c r="AH147" s="142"/>
      <c r="AI147" s="142"/>
      <c r="AJ147" s="142"/>
    </row>
    <row r="148" hidden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2"/>
      <c r="L148" s="2"/>
      <c r="P148" s="3"/>
      <c r="S148" s="4"/>
      <c r="T148" s="5"/>
      <c r="AA148" s="140"/>
      <c r="AB148" s="152"/>
      <c r="AC148" s="153"/>
      <c r="AD148" s="140"/>
      <c r="AE148" s="140"/>
      <c r="AF148" s="142"/>
      <c r="AG148" s="142"/>
      <c r="AH148" s="142"/>
      <c r="AI148" s="142"/>
      <c r="AJ148" s="142"/>
    </row>
    <row r="149" hidden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2"/>
      <c r="L149" s="2"/>
      <c r="P149" s="3"/>
      <c r="S149" s="4"/>
      <c r="T149" s="5"/>
      <c r="AA149" s="140"/>
      <c r="AB149" s="152"/>
      <c r="AC149" s="153"/>
      <c r="AD149" s="140"/>
      <c r="AE149" s="140"/>
      <c r="AF149" s="142"/>
      <c r="AG149" s="142"/>
      <c r="AH149" s="142"/>
      <c r="AI149" s="142"/>
      <c r="AJ149" s="142"/>
    </row>
    <row r="150" hidden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2"/>
      <c r="L150" s="2"/>
      <c r="P150" s="3"/>
      <c r="S150" s="4"/>
      <c r="T150" s="5"/>
      <c r="AA150" s="140"/>
      <c r="AB150" s="152"/>
      <c r="AC150" s="153"/>
      <c r="AD150" s="140"/>
      <c r="AE150" s="140"/>
      <c r="AF150" s="142"/>
      <c r="AG150" s="142"/>
      <c r="AH150" s="142"/>
      <c r="AI150" s="142"/>
      <c r="AJ150" s="142"/>
    </row>
    <row r="151" hidden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2"/>
      <c r="L151" s="2"/>
      <c r="P151" s="3"/>
      <c r="S151" s="4"/>
      <c r="T151" s="5"/>
      <c r="AA151" s="140"/>
      <c r="AB151" s="152"/>
      <c r="AC151" s="153"/>
      <c r="AD151" s="140"/>
      <c r="AE151" s="140"/>
      <c r="AF151" s="142"/>
      <c r="AG151" s="142"/>
      <c r="AH151" s="142"/>
      <c r="AI151" s="142"/>
      <c r="AJ151" s="142"/>
    </row>
    <row r="152" hidden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2"/>
      <c r="L152" s="2"/>
      <c r="P152" s="3"/>
      <c r="S152" s="4"/>
      <c r="T152" s="5"/>
      <c r="AA152" s="140"/>
      <c r="AB152" s="152"/>
      <c r="AC152" s="153"/>
      <c r="AD152" s="140"/>
      <c r="AE152" s="140"/>
      <c r="AF152" s="142"/>
      <c r="AG152" s="142"/>
      <c r="AH152" s="142"/>
      <c r="AI152" s="142"/>
      <c r="AJ152" s="142"/>
    </row>
    <row r="153" hidden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2"/>
      <c r="L153" s="2"/>
      <c r="P153" s="3"/>
      <c r="S153" s="4"/>
      <c r="T153" s="5"/>
      <c r="AA153" s="140"/>
      <c r="AB153" s="152"/>
      <c r="AC153" s="153"/>
      <c r="AD153" s="140"/>
      <c r="AE153" s="140"/>
      <c r="AF153" s="142"/>
      <c r="AG153" s="142"/>
      <c r="AH153" s="142"/>
      <c r="AI153" s="142"/>
      <c r="AJ153" s="142"/>
    </row>
    <row r="154" hidden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2"/>
      <c r="L154" s="2"/>
      <c r="P154" s="3"/>
      <c r="S154" s="4"/>
      <c r="T154" s="5"/>
      <c r="AA154" s="140"/>
      <c r="AB154" s="152"/>
      <c r="AC154" s="153"/>
      <c r="AD154" s="140"/>
      <c r="AE154" s="140"/>
      <c r="AF154" s="142"/>
      <c r="AG154" s="142"/>
      <c r="AH154" s="142"/>
      <c r="AI154" s="142"/>
      <c r="AJ154" s="142"/>
    </row>
    <row r="155" hidden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2"/>
      <c r="L155" s="2"/>
      <c r="P155" s="3"/>
      <c r="S155" s="4"/>
      <c r="T155" s="5"/>
      <c r="AA155" s="140"/>
      <c r="AB155" s="152"/>
      <c r="AC155" s="153"/>
      <c r="AD155" s="140"/>
      <c r="AE155" s="140"/>
      <c r="AF155" s="142"/>
      <c r="AG155" s="142"/>
      <c r="AH155" s="142"/>
      <c r="AI155" s="142"/>
      <c r="AJ155" s="142"/>
    </row>
    <row r="156" hidden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2"/>
      <c r="L156" s="2"/>
      <c r="P156" s="3"/>
      <c r="S156" s="4"/>
      <c r="T156" s="5"/>
      <c r="AA156" s="140"/>
      <c r="AB156" s="152"/>
      <c r="AC156" s="153"/>
      <c r="AD156" s="140"/>
      <c r="AE156" s="140"/>
      <c r="AF156" s="142"/>
      <c r="AG156" s="142"/>
      <c r="AH156" s="142"/>
      <c r="AI156" s="142"/>
      <c r="AJ156" s="142"/>
    </row>
    <row r="157" hidden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2"/>
      <c r="L157" s="2"/>
      <c r="P157" s="3"/>
      <c r="S157" s="4"/>
      <c r="T157" s="5"/>
      <c r="AA157" s="140"/>
      <c r="AB157" s="152"/>
      <c r="AC157" s="153"/>
      <c r="AD157" s="140"/>
      <c r="AE157" s="140"/>
      <c r="AF157" s="142"/>
      <c r="AG157" s="142"/>
      <c r="AH157" s="142"/>
      <c r="AI157" s="142"/>
      <c r="AJ157" s="142"/>
    </row>
    <row r="158" hidden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2"/>
      <c r="L158" s="2"/>
      <c r="P158" s="3"/>
      <c r="S158" s="4"/>
      <c r="T158" s="5"/>
      <c r="AA158" s="140"/>
      <c r="AB158" s="152"/>
      <c r="AC158" s="153"/>
      <c r="AD158" s="140"/>
      <c r="AE158" s="140"/>
      <c r="AF158" s="142"/>
      <c r="AG158" s="142"/>
      <c r="AH158" s="142"/>
      <c r="AI158" s="142"/>
      <c r="AJ158" s="142"/>
    </row>
    <row r="159" hidden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2"/>
      <c r="L159" s="2"/>
      <c r="P159" s="3"/>
      <c r="S159" s="4"/>
      <c r="T159" s="5"/>
      <c r="AA159" s="140"/>
      <c r="AB159" s="152"/>
      <c r="AC159" s="153"/>
      <c r="AD159" s="140"/>
      <c r="AE159" s="140"/>
      <c r="AF159" s="142"/>
      <c r="AG159" s="142"/>
      <c r="AH159" s="142"/>
      <c r="AI159" s="142"/>
      <c r="AJ159" s="142"/>
    </row>
    <row r="160" hidden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2"/>
      <c r="L160" s="2"/>
      <c r="P160" s="3"/>
      <c r="S160" s="4"/>
      <c r="T160" s="5"/>
      <c r="AA160" s="140"/>
      <c r="AB160" s="152"/>
      <c r="AC160" s="153"/>
      <c r="AD160" s="140"/>
      <c r="AE160" s="140"/>
      <c r="AF160" s="142"/>
      <c r="AG160" s="142"/>
      <c r="AH160" s="142"/>
      <c r="AI160" s="142"/>
      <c r="AJ160" s="142"/>
    </row>
    <row r="161" hidden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2"/>
      <c r="L161" s="2"/>
      <c r="P161" s="3"/>
      <c r="S161" s="4"/>
      <c r="T161" s="5"/>
      <c r="AA161" s="140"/>
      <c r="AB161" s="152"/>
      <c r="AC161" s="153"/>
      <c r="AD161" s="140"/>
      <c r="AE161" s="140"/>
      <c r="AF161" s="142"/>
      <c r="AG161" s="142"/>
      <c r="AH161" s="142"/>
      <c r="AI161" s="142"/>
      <c r="AJ161" s="142"/>
    </row>
    <row r="162" hidden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2"/>
      <c r="L162" s="2"/>
      <c r="P162" s="3"/>
      <c r="S162" s="4"/>
      <c r="T162" s="5"/>
      <c r="AA162" s="140"/>
      <c r="AB162" s="152"/>
      <c r="AC162" s="153"/>
      <c r="AD162" s="140"/>
      <c r="AE162" s="140"/>
      <c r="AF162" s="142"/>
      <c r="AG162" s="142"/>
      <c r="AH162" s="142"/>
      <c r="AI162" s="142"/>
      <c r="AJ162" s="142"/>
    </row>
    <row r="163" hidden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2"/>
      <c r="L163" s="2"/>
      <c r="P163" s="3"/>
      <c r="S163" s="4"/>
      <c r="T163" s="5"/>
      <c r="AA163" s="140"/>
      <c r="AB163" s="152"/>
      <c r="AC163" s="153"/>
      <c r="AD163" s="140"/>
      <c r="AE163" s="140"/>
      <c r="AF163" s="142"/>
      <c r="AG163" s="142"/>
      <c r="AH163" s="142"/>
      <c r="AI163" s="142"/>
      <c r="AJ163" s="142"/>
    </row>
    <row r="164" hidden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2"/>
      <c r="L164" s="2"/>
      <c r="P164" s="3"/>
      <c r="S164" s="4"/>
      <c r="T164" s="5"/>
      <c r="AA164" s="140"/>
      <c r="AB164" s="152"/>
      <c r="AC164" s="153"/>
      <c r="AD164" s="140"/>
      <c r="AE164" s="140"/>
      <c r="AF164" s="142"/>
      <c r="AG164" s="142"/>
      <c r="AH164" s="142"/>
      <c r="AI164" s="142"/>
      <c r="AJ164" s="142"/>
    </row>
    <row r="165" hidden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2"/>
      <c r="L165" s="2"/>
      <c r="P165" s="3"/>
      <c r="S165" s="4"/>
      <c r="T165" s="5"/>
      <c r="AA165" s="140"/>
      <c r="AB165" s="152"/>
      <c r="AC165" s="153"/>
      <c r="AD165" s="140"/>
      <c r="AE165" s="140"/>
      <c r="AF165" s="142"/>
      <c r="AG165" s="142"/>
      <c r="AH165" s="142"/>
      <c r="AI165" s="142"/>
      <c r="AJ165" s="142"/>
    </row>
    <row r="166" hidden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2"/>
      <c r="L166" s="2"/>
      <c r="P166" s="3"/>
      <c r="S166" s="4"/>
      <c r="T166" s="5"/>
      <c r="AA166" s="140"/>
      <c r="AB166" s="152"/>
      <c r="AC166" s="153"/>
      <c r="AD166" s="140"/>
      <c r="AE166" s="140"/>
      <c r="AF166" s="142"/>
      <c r="AG166" s="142"/>
      <c r="AH166" s="142"/>
      <c r="AI166" s="142"/>
      <c r="AJ166" s="142"/>
    </row>
    <row r="167" hidden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2"/>
      <c r="L167" s="2"/>
      <c r="P167" s="3"/>
      <c r="S167" s="4"/>
      <c r="T167" s="5"/>
      <c r="AA167" s="140"/>
      <c r="AB167" s="152"/>
      <c r="AC167" s="153"/>
      <c r="AD167" s="140"/>
      <c r="AE167" s="140"/>
      <c r="AF167" s="142"/>
      <c r="AG167" s="142"/>
      <c r="AH167" s="142"/>
      <c r="AI167" s="142"/>
      <c r="AJ167" s="142"/>
    </row>
    <row r="168" hidden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2"/>
      <c r="L168" s="2"/>
      <c r="P168" s="3"/>
      <c r="S168" s="4"/>
      <c r="T168" s="5"/>
      <c r="AA168" s="140"/>
      <c r="AB168" s="152"/>
      <c r="AC168" s="153"/>
      <c r="AD168" s="140"/>
      <c r="AE168" s="140"/>
      <c r="AF168" s="142"/>
      <c r="AG168" s="142"/>
      <c r="AH168" s="142"/>
      <c r="AI168" s="142"/>
      <c r="AJ168" s="142"/>
    </row>
    <row r="169" hidden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2"/>
      <c r="L169" s="2"/>
      <c r="P169" s="3"/>
      <c r="S169" s="4"/>
      <c r="T169" s="5"/>
      <c r="AA169" s="140"/>
      <c r="AB169" s="152"/>
      <c r="AC169" s="153"/>
      <c r="AD169" s="140"/>
      <c r="AE169" s="140"/>
      <c r="AF169" s="142"/>
      <c r="AG169" s="142"/>
      <c r="AH169" s="142"/>
      <c r="AI169" s="142"/>
      <c r="AJ169" s="142"/>
    </row>
    <row r="170" hidden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2"/>
      <c r="L170" s="2"/>
      <c r="P170" s="3"/>
      <c r="S170" s="4"/>
      <c r="T170" s="5"/>
      <c r="AA170" s="140"/>
      <c r="AB170" s="152"/>
      <c r="AC170" s="153"/>
      <c r="AD170" s="140"/>
      <c r="AE170" s="140"/>
      <c r="AF170" s="142"/>
      <c r="AG170" s="142"/>
      <c r="AH170" s="142"/>
      <c r="AI170" s="142"/>
      <c r="AJ170" s="142"/>
    </row>
    <row r="171" hidden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2"/>
      <c r="L171" s="2"/>
      <c r="P171" s="3"/>
      <c r="S171" s="4"/>
      <c r="T171" s="5"/>
      <c r="AA171" s="140"/>
      <c r="AB171" s="152"/>
      <c r="AC171" s="153"/>
      <c r="AD171" s="140"/>
      <c r="AE171" s="140"/>
      <c r="AF171" s="142"/>
      <c r="AG171" s="142"/>
      <c r="AH171" s="142"/>
      <c r="AI171" s="142"/>
      <c r="AJ171" s="142"/>
    </row>
    <row r="172" hidden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2"/>
      <c r="L172" s="2"/>
      <c r="P172" s="3"/>
      <c r="S172" s="4"/>
      <c r="T172" s="5"/>
      <c r="AA172" s="140"/>
      <c r="AB172" s="152"/>
      <c r="AC172" s="153"/>
      <c r="AD172" s="140"/>
      <c r="AE172" s="140"/>
      <c r="AF172" s="142"/>
      <c r="AG172" s="142"/>
      <c r="AH172" s="142"/>
      <c r="AI172" s="142"/>
      <c r="AJ172" s="142"/>
    </row>
    <row r="173" hidden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2"/>
      <c r="L173" s="2"/>
      <c r="P173" s="3"/>
      <c r="S173" s="4"/>
      <c r="T173" s="5"/>
      <c r="AA173" s="140"/>
      <c r="AB173" s="152"/>
      <c r="AC173" s="153"/>
      <c r="AD173" s="140"/>
      <c r="AE173" s="140"/>
      <c r="AF173" s="142"/>
      <c r="AG173" s="142"/>
      <c r="AH173" s="142"/>
      <c r="AI173" s="142"/>
      <c r="AJ173" s="142"/>
    </row>
    <row r="174" hidden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2"/>
      <c r="L174" s="2"/>
      <c r="P174" s="3"/>
      <c r="S174" s="4"/>
      <c r="T174" s="5"/>
      <c r="AA174" s="140"/>
      <c r="AB174" s="152"/>
      <c r="AC174" s="153"/>
      <c r="AD174" s="140"/>
      <c r="AE174" s="140"/>
      <c r="AF174" s="142"/>
      <c r="AG174" s="142"/>
      <c r="AH174" s="142"/>
      <c r="AI174" s="142"/>
      <c r="AJ174" s="142"/>
    </row>
    <row r="175" hidden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2"/>
      <c r="L175" s="2"/>
      <c r="P175" s="3"/>
      <c r="S175" s="4"/>
      <c r="T175" s="5"/>
      <c r="AA175" s="140"/>
      <c r="AB175" s="152"/>
      <c r="AC175" s="153"/>
      <c r="AD175" s="140"/>
      <c r="AE175" s="140"/>
      <c r="AF175" s="142"/>
      <c r="AG175" s="142"/>
      <c r="AH175" s="142"/>
      <c r="AI175" s="142"/>
      <c r="AJ175" s="142"/>
    </row>
    <row r="176" hidden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2"/>
      <c r="L176" s="2"/>
      <c r="P176" s="3"/>
      <c r="S176" s="4"/>
      <c r="T176" s="5"/>
      <c r="AA176" s="140"/>
      <c r="AB176" s="152"/>
      <c r="AC176" s="153"/>
      <c r="AD176" s="140"/>
      <c r="AE176" s="140"/>
      <c r="AF176" s="142"/>
      <c r="AG176" s="142"/>
      <c r="AH176" s="142"/>
      <c r="AI176" s="142"/>
      <c r="AJ176" s="142"/>
    </row>
    <row r="177" hidden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2"/>
      <c r="L177" s="2"/>
      <c r="P177" s="3"/>
      <c r="S177" s="4"/>
      <c r="T177" s="5"/>
      <c r="AA177" s="140"/>
      <c r="AB177" s="152"/>
      <c r="AC177" s="153"/>
      <c r="AD177" s="140"/>
      <c r="AE177" s="140"/>
      <c r="AF177" s="142"/>
      <c r="AG177" s="142"/>
      <c r="AH177" s="142"/>
      <c r="AI177" s="142"/>
      <c r="AJ177" s="142"/>
    </row>
    <row r="178" hidden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2"/>
      <c r="L178" s="2"/>
      <c r="P178" s="3"/>
      <c r="S178" s="4"/>
      <c r="T178" s="5"/>
      <c r="AA178" s="140"/>
      <c r="AB178" s="152"/>
      <c r="AC178" s="153"/>
      <c r="AD178" s="140"/>
      <c r="AE178" s="140"/>
      <c r="AF178" s="142"/>
      <c r="AG178" s="142"/>
      <c r="AH178" s="142"/>
      <c r="AI178" s="142"/>
      <c r="AJ178" s="142"/>
    </row>
    <row r="179" hidden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2"/>
      <c r="L179" s="2"/>
      <c r="P179" s="3"/>
      <c r="S179" s="4"/>
      <c r="T179" s="5"/>
      <c r="AA179" s="140"/>
      <c r="AB179" s="152"/>
      <c r="AC179" s="153"/>
      <c r="AD179" s="140"/>
      <c r="AE179" s="140"/>
      <c r="AF179" s="142"/>
      <c r="AG179" s="142"/>
      <c r="AH179" s="142"/>
      <c r="AI179" s="142"/>
      <c r="AJ179" s="142"/>
    </row>
    <row r="180" hidden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2"/>
      <c r="L180" s="2"/>
      <c r="P180" s="3"/>
      <c r="S180" s="4"/>
      <c r="T180" s="5"/>
      <c r="AA180" s="140"/>
      <c r="AB180" s="152"/>
      <c r="AC180" s="153"/>
      <c r="AD180" s="140"/>
      <c r="AE180" s="140"/>
      <c r="AF180" s="142"/>
      <c r="AG180" s="142"/>
      <c r="AH180" s="142"/>
      <c r="AI180" s="142"/>
      <c r="AJ180" s="142"/>
    </row>
    <row r="181" hidden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2"/>
      <c r="L181" s="2"/>
      <c r="P181" s="3"/>
      <c r="S181" s="4"/>
      <c r="T181" s="5"/>
      <c r="AA181" s="140"/>
      <c r="AB181" s="152"/>
      <c r="AC181" s="153"/>
      <c r="AD181" s="140"/>
      <c r="AE181" s="140"/>
      <c r="AF181" s="142"/>
      <c r="AG181" s="142"/>
      <c r="AH181" s="142"/>
      <c r="AI181" s="142"/>
      <c r="AJ181" s="142"/>
    </row>
    <row r="182" hidden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2"/>
      <c r="L182" s="2"/>
      <c r="P182" s="3"/>
      <c r="S182" s="4"/>
      <c r="T182" s="5"/>
      <c r="AA182" s="140"/>
      <c r="AB182" s="152"/>
      <c r="AC182" s="153"/>
      <c r="AD182" s="140"/>
      <c r="AE182" s="140"/>
      <c r="AF182" s="142"/>
      <c r="AG182" s="142"/>
      <c r="AH182" s="142"/>
      <c r="AI182" s="142"/>
      <c r="AJ182" s="142"/>
    </row>
    <row r="183" hidden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2"/>
      <c r="L183" s="2"/>
      <c r="P183" s="3"/>
      <c r="S183" s="4"/>
      <c r="T183" s="5"/>
      <c r="AA183" s="140"/>
      <c r="AB183" s="152"/>
      <c r="AC183" s="153"/>
      <c r="AD183" s="140"/>
      <c r="AE183" s="140"/>
      <c r="AF183" s="142"/>
      <c r="AG183" s="142"/>
      <c r="AH183" s="142"/>
      <c r="AI183" s="142"/>
      <c r="AJ183" s="142"/>
    </row>
    <row r="184" hidden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2"/>
      <c r="L184" s="2"/>
      <c r="P184" s="3"/>
      <c r="S184" s="4"/>
      <c r="T184" s="5"/>
      <c r="AA184" s="140"/>
      <c r="AB184" s="152"/>
      <c r="AC184" s="153"/>
      <c r="AD184" s="140"/>
      <c r="AE184" s="140"/>
      <c r="AF184" s="142"/>
      <c r="AG184" s="142"/>
      <c r="AH184" s="142"/>
      <c r="AI184" s="142"/>
      <c r="AJ184" s="142"/>
    </row>
    <row r="185" hidden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2"/>
      <c r="L185" s="2"/>
      <c r="P185" s="3"/>
      <c r="S185" s="4"/>
      <c r="T185" s="5"/>
      <c r="AA185" s="140"/>
      <c r="AB185" s="152"/>
      <c r="AC185" s="153"/>
      <c r="AD185" s="140"/>
      <c r="AE185" s="140"/>
      <c r="AF185" s="142"/>
      <c r="AG185" s="142"/>
      <c r="AH185" s="142"/>
      <c r="AI185" s="142"/>
      <c r="AJ185" s="142"/>
    </row>
    <row r="186" hidden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2"/>
      <c r="L186" s="2"/>
      <c r="P186" s="3"/>
      <c r="S186" s="4"/>
      <c r="T186" s="5"/>
      <c r="AA186" s="140"/>
      <c r="AB186" s="152"/>
      <c r="AC186" s="153"/>
      <c r="AD186" s="140"/>
      <c r="AE186" s="140"/>
      <c r="AF186" s="142"/>
      <c r="AG186" s="142"/>
      <c r="AH186" s="142"/>
      <c r="AI186" s="142"/>
      <c r="AJ186" s="142"/>
    </row>
    <row r="187" hidden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2"/>
      <c r="L187" s="2"/>
      <c r="P187" s="3"/>
      <c r="S187" s="4"/>
      <c r="T187" s="5"/>
      <c r="AA187" s="140"/>
      <c r="AB187" s="152"/>
      <c r="AC187" s="153"/>
      <c r="AD187" s="140"/>
      <c r="AE187" s="140"/>
      <c r="AF187" s="142"/>
      <c r="AG187" s="142"/>
      <c r="AH187" s="142"/>
      <c r="AI187" s="142"/>
      <c r="AJ187" s="142"/>
    </row>
    <row r="188" hidden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2"/>
      <c r="L188" s="2"/>
      <c r="P188" s="3"/>
      <c r="S188" s="4"/>
      <c r="T188" s="5"/>
      <c r="AA188" s="140"/>
      <c r="AB188" s="152"/>
      <c r="AC188" s="153"/>
      <c r="AD188" s="140"/>
      <c r="AE188" s="140"/>
      <c r="AF188" s="142"/>
      <c r="AG188" s="142"/>
      <c r="AH188" s="142"/>
      <c r="AI188" s="142"/>
      <c r="AJ188" s="142"/>
    </row>
    <row r="189" hidden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2"/>
      <c r="L189" s="2"/>
      <c r="P189" s="3"/>
      <c r="S189" s="4"/>
      <c r="T189" s="5"/>
      <c r="AA189" s="140"/>
      <c r="AB189" s="152"/>
      <c r="AC189" s="153"/>
      <c r="AD189" s="140"/>
      <c r="AE189" s="140"/>
      <c r="AF189" s="142"/>
      <c r="AG189" s="142"/>
      <c r="AH189" s="142"/>
      <c r="AI189" s="142"/>
      <c r="AJ189" s="142"/>
    </row>
    <row r="190" hidden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2"/>
      <c r="L190" s="2"/>
      <c r="P190" s="3"/>
      <c r="S190" s="4"/>
      <c r="T190" s="5"/>
      <c r="AA190" s="140"/>
      <c r="AB190" s="152"/>
      <c r="AC190" s="153"/>
      <c r="AD190" s="140"/>
      <c r="AE190" s="140"/>
      <c r="AF190" s="142"/>
      <c r="AG190" s="142"/>
      <c r="AH190" s="142"/>
      <c r="AI190" s="142"/>
      <c r="AJ190" s="142"/>
    </row>
    <row r="191" hidden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2"/>
      <c r="L191" s="2"/>
      <c r="P191" s="3"/>
      <c r="S191" s="4"/>
      <c r="T191" s="5"/>
      <c r="AA191" s="140"/>
      <c r="AB191" s="152"/>
      <c r="AC191" s="153"/>
      <c r="AD191" s="140"/>
      <c r="AE191" s="140"/>
      <c r="AF191" s="142"/>
      <c r="AG191" s="142"/>
      <c r="AH191" s="142"/>
      <c r="AI191" s="142"/>
      <c r="AJ191" s="142"/>
    </row>
    <row r="192" hidden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2"/>
      <c r="L192" s="2"/>
      <c r="P192" s="3"/>
      <c r="S192" s="4"/>
      <c r="T192" s="5"/>
      <c r="AA192" s="140"/>
      <c r="AB192" s="152"/>
      <c r="AC192" s="153"/>
      <c r="AD192" s="140"/>
      <c r="AE192" s="140"/>
      <c r="AF192" s="142"/>
      <c r="AG192" s="142"/>
      <c r="AH192" s="142"/>
      <c r="AI192" s="142"/>
      <c r="AJ192" s="142"/>
    </row>
    <row r="193" hidden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2"/>
      <c r="L193" s="2"/>
      <c r="P193" s="3"/>
      <c r="S193" s="4"/>
      <c r="T193" s="5"/>
      <c r="AA193" s="140"/>
      <c r="AB193" s="152"/>
      <c r="AC193" s="153"/>
      <c r="AD193" s="140"/>
      <c r="AE193" s="140"/>
      <c r="AF193" s="142"/>
      <c r="AG193" s="142"/>
      <c r="AH193" s="142"/>
      <c r="AI193" s="142"/>
      <c r="AJ193" s="142"/>
    </row>
    <row r="194" hidden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2"/>
      <c r="L194" s="2"/>
      <c r="P194" s="3"/>
      <c r="S194" s="4"/>
      <c r="T194" s="5"/>
      <c r="AA194" s="140"/>
      <c r="AB194" s="152"/>
      <c r="AC194" s="153"/>
      <c r="AD194" s="140"/>
      <c r="AE194" s="140"/>
      <c r="AF194" s="142"/>
      <c r="AG194" s="142"/>
      <c r="AH194" s="142"/>
      <c r="AI194" s="142"/>
      <c r="AJ194" s="142"/>
    </row>
    <row r="195" hidden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2"/>
      <c r="L195" s="2"/>
      <c r="P195" s="3"/>
      <c r="S195" s="4"/>
      <c r="T195" s="5"/>
      <c r="AA195" s="140"/>
      <c r="AB195" s="152"/>
      <c r="AC195" s="153"/>
      <c r="AD195" s="140"/>
      <c r="AE195" s="140"/>
      <c r="AF195" s="142"/>
      <c r="AG195" s="142"/>
      <c r="AH195" s="142"/>
      <c r="AI195" s="142"/>
      <c r="AJ195" s="142"/>
    </row>
    <row r="196" hidden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2"/>
      <c r="L196" s="2"/>
      <c r="P196" s="3"/>
      <c r="S196" s="4"/>
      <c r="T196" s="5"/>
      <c r="AA196" s="140"/>
      <c r="AB196" s="152"/>
      <c r="AC196" s="153"/>
      <c r="AD196" s="140"/>
      <c r="AE196" s="140"/>
      <c r="AF196" s="142"/>
      <c r="AG196" s="142"/>
      <c r="AH196" s="142"/>
      <c r="AI196" s="142"/>
      <c r="AJ196" s="142"/>
    </row>
    <row r="197" hidden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2"/>
      <c r="L197" s="2"/>
      <c r="P197" s="3"/>
      <c r="S197" s="4"/>
      <c r="T197" s="5"/>
      <c r="AA197" s="140"/>
      <c r="AB197" s="152"/>
      <c r="AC197" s="153"/>
      <c r="AD197" s="140"/>
      <c r="AE197" s="140"/>
      <c r="AF197" s="142"/>
      <c r="AG197" s="142"/>
      <c r="AH197" s="142"/>
      <c r="AI197" s="142"/>
      <c r="AJ197" s="142"/>
    </row>
    <row r="198" hidden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2"/>
      <c r="L198" s="2"/>
      <c r="P198" s="3"/>
      <c r="S198" s="4"/>
      <c r="T198" s="5"/>
      <c r="AA198" s="140"/>
      <c r="AB198" s="152"/>
      <c r="AC198" s="153"/>
      <c r="AD198" s="140"/>
      <c r="AE198" s="140"/>
      <c r="AF198" s="142"/>
      <c r="AG198" s="142"/>
      <c r="AH198" s="142"/>
      <c r="AI198" s="142"/>
      <c r="AJ198" s="142"/>
    </row>
    <row r="199" hidden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2"/>
      <c r="L199" s="2"/>
      <c r="P199" s="3"/>
      <c r="S199" s="4"/>
      <c r="T199" s="5"/>
      <c r="AA199" s="140"/>
      <c r="AB199" s="152"/>
      <c r="AC199" s="153"/>
      <c r="AD199" s="140"/>
      <c r="AE199" s="140"/>
      <c r="AF199" s="142"/>
      <c r="AG199" s="142"/>
      <c r="AH199" s="142"/>
      <c r="AI199" s="142"/>
      <c r="AJ199" s="142"/>
    </row>
    <row r="200" hidden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2"/>
      <c r="L200" s="2"/>
      <c r="P200" s="3"/>
      <c r="S200" s="4"/>
      <c r="T200" s="5"/>
      <c r="AA200" s="140"/>
      <c r="AB200" s="152"/>
      <c r="AC200" s="153"/>
      <c r="AD200" s="140"/>
      <c r="AE200" s="140"/>
      <c r="AF200" s="142"/>
      <c r="AG200" s="142"/>
      <c r="AH200" s="142"/>
      <c r="AI200" s="142"/>
      <c r="AJ200" s="142"/>
    </row>
    <row r="201" hidden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2"/>
      <c r="L201" s="2"/>
      <c r="P201" s="3"/>
      <c r="S201" s="4"/>
      <c r="T201" s="5"/>
      <c r="AA201" s="140"/>
      <c r="AB201" s="152"/>
      <c r="AC201" s="153"/>
      <c r="AD201" s="140"/>
      <c r="AE201" s="140"/>
      <c r="AF201" s="142"/>
      <c r="AG201" s="142"/>
      <c r="AH201" s="142"/>
      <c r="AI201" s="142"/>
      <c r="AJ201" s="142"/>
    </row>
    <row r="202" hidden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2"/>
      <c r="L202" s="2"/>
      <c r="P202" s="3"/>
      <c r="S202" s="4"/>
      <c r="T202" s="5"/>
      <c r="AA202" s="140"/>
      <c r="AB202" s="152"/>
      <c r="AC202" s="153"/>
      <c r="AD202" s="140"/>
      <c r="AE202" s="140"/>
      <c r="AF202" s="142"/>
      <c r="AG202" s="142"/>
      <c r="AH202" s="142"/>
      <c r="AI202" s="142"/>
      <c r="AJ202" s="142"/>
    </row>
    <row r="203" hidden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2"/>
      <c r="L203" s="2"/>
      <c r="P203" s="3"/>
      <c r="S203" s="4"/>
      <c r="T203" s="5"/>
      <c r="AA203" s="140"/>
      <c r="AB203" s="152"/>
      <c r="AC203" s="153"/>
      <c r="AD203" s="140"/>
      <c r="AE203" s="140"/>
      <c r="AF203" s="142"/>
      <c r="AG203" s="142"/>
      <c r="AH203" s="142"/>
      <c r="AI203" s="142"/>
      <c r="AJ203" s="142"/>
    </row>
    <row r="204" hidden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2"/>
      <c r="L204" s="2"/>
      <c r="P204" s="3"/>
      <c r="S204" s="4"/>
      <c r="T204" s="5"/>
      <c r="AA204" s="140"/>
      <c r="AB204" s="152"/>
      <c r="AC204" s="153"/>
      <c r="AD204" s="140"/>
      <c r="AE204" s="140"/>
      <c r="AF204" s="142"/>
      <c r="AG204" s="142"/>
      <c r="AH204" s="142"/>
      <c r="AI204" s="142"/>
      <c r="AJ204" s="142"/>
    </row>
    <row r="205" hidden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2"/>
      <c r="L205" s="2"/>
      <c r="P205" s="3"/>
      <c r="S205" s="4"/>
      <c r="T205" s="5"/>
      <c r="AA205" s="140"/>
      <c r="AB205" s="152"/>
      <c r="AC205" s="153"/>
      <c r="AD205" s="140"/>
      <c r="AE205" s="140"/>
      <c r="AF205" s="142"/>
      <c r="AG205" s="142"/>
      <c r="AH205" s="142"/>
      <c r="AI205" s="142"/>
      <c r="AJ205" s="142"/>
    </row>
    <row r="206" hidden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2"/>
      <c r="L206" s="2"/>
      <c r="P206" s="3"/>
      <c r="S206" s="4"/>
      <c r="T206" s="5"/>
      <c r="AA206" s="140"/>
      <c r="AB206" s="152"/>
      <c r="AC206" s="153"/>
      <c r="AD206" s="140"/>
      <c r="AE206" s="140"/>
      <c r="AF206" s="142"/>
      <c r="AG206" s="142"/>
      <c r="AH206" s="142"/>
      <c r="AI206" s="142"/>
      <c r="AJ206" s="142"/>
    </row>
    <row r="207" hidden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2"/>
      <c r="L207" s="2"/>
      <c r="P207" s="3"/>
      <c r="S207" s="4"/>
      <c r="T207" s="5"/>
      <c r="AA207" s="140"/>
      <c r="AB207" s="152"/>
      <c r="AC207" s="153"/>
      <c r="AD207" s="140"/>
      <c r="AE207" s="140"/>
      <c r="AF207" s="142"/>
      <c r="AG207" s="142"/>
      <c r="AH207" s="142"/>
      <c r="AI207" s="142"/>
      <c r="AJ207" s="142"/>
    </row>
    <row r="208" hidden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2"/>
      <c r="L208" s="2"/>
      <c r="P208" s="3"/>
      <c r="S208" s="4"/>
      <c r="T208" s="5"/>
      <c r="AA208" s="140"/>
      <c r="AB208" s="152"/>
      <c r="AC208" s="153"/>
      <c r="AD208" s="140"/>
      <c r="AE208" s="140"/>
      <c r="AF208" s="142"/>
      <c r="AG208" s="142"/>
      <c r="AH208" s="142"/>
      <c r="AI208" s="142"/>
      <c r="AJ208" s="142"/>
    </row>
    <row r="209" hidden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2"/>
      <c r="L209" s="2"/>
      <c r="P209" s="3"/>
      <c r="S209" s="4"/>
      <c r="T209" s="5"/>
      <c r="AA209" s="140"/>
      <c r="AB209" s="152"/>
      <c r="AC209" s="153"/>
      <c r="AD209" s="140"/>
      <c r="AE209" s="140"/>
      <c r="AF209" s="142"/>
      <c r="AG209" s="142"/>
      <c r="AH209" s="142"/>
      <c r="AI209" s="142"/>
      <c r="AJ209" s="142"/>
    </row>
    <row r="210" hidden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2"/>
      <c r="L210" s="2"/>
      <c r="P210" s="3"/>
      <c r="S210" s="4"/>
      <c r="T210" s="5"/>
      <c r="AA210" s="140"/>
      <c r="AB210" s="152"/>
      <c r="AC210" s="153"/>
      <c r="AD210" s="140"/>
      <c r="AE210" s="140"/>
      <c r="AF210" s="142"/>
      <c r="AG210" s="142"/>
      <c r="AH210" s="142"/>
      <c r="AI210" s="142"/>
      <c r="AJ210" s="142"/>
    </row>
    <row r="211" hidden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2"/>
      <c r="L211" s="2"/>
      <c r="P211" s="3"/>
      <c r="S211" s="4"/>
      <c r="T211" s="5"/>
      <c r="AA211" s="140"/>
      <c r="AB211" s="152"/>
      <c r="AC211" s="153"/>
      <c r="AD211" s="140"/>
      <c r="AE211" s="140"/>
      <c r="AF211" s="142"/>
      <c r="AG211" s="142"/>
      <c r="AH211" s="142"/>
      <c r="AI211" s="142"/>
      <c r="AJ211" s="142"/>
    </row>
    <row r="212" hidden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2"/>
      <c r="L212" s="2"/>
      <c r="P212" s="3"/>
      <c r="S212" s="4"/>
      <c r="T212" s="5"/>
      <c r="AA212" s="140"/>
      <c r="AB212" s="152"/>
      <c r="AC212" s="153"/>
      <c r="AD212" s="140"/>
      <c r="AE212" s="140"/>
      <c r="AF212" s="142"/>
      <c r="AG212" s="142"/>
      <c r="AH212" s="142"/>
      <c r="AI212" s="142"/>
      <c r="AJ212" s="142"/>
    </row>
    <row r="213" hidden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2"/>
      <c r="L213" s="2"/>
      <c r="P213" s="3"/>
      <c r="S213" s="4"/>
      <c r="T213" s="5"/>
      <c r="AA213" s="140"/>
      <c r="AB213" s="152"/>
      <c r="AC213" s="153"/>
      <c r="AD213" s="140"/>
      <c r="AE213" s="140"/>
      <c r="AF213" s="142"/>
      <c r="AG213" s="142"/>
      <c r="AH213" s="142"/>
      <c r="AI213" s="142"/>
      <c r="AJ213" s="142"/>
    </row>
    <row r="214" hidden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2"/>
      <c r="L214" s="2"/>
      <c r="P214" s="3"/>
      <c r="S214" s="4"/>
      <c r="T214" s="5"/>
      <c r="AA214" s="140"/>
      <c r="AB214" s="152"/>
      <c r="AC214" s="153"/>
      <c r="AD214" s="140"/>
      <c r="AE214" s="140"/>
      <c r="AF214" s="142"/>
      <c r="AG214" s="142"/>
      <c r="AH214" s="142"/>
      <c r="AI214" s="142"/>
      <c r="AJ214" s="142"/>
    </row>
    <row r="215" hidden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2"/>
      <c r="L215" s="2"/>
      <c r="P215" s="3"/>
      <c r="S215" s="4"/>
      <c r="T215" s="5"/>
      <c r="AA215" s="140"/>
      <c r="AB215" s="152"/>
      <c r="AC215" s="153"/>
      <c r="AD215" s="140"/>
      <c r="AE215" s="140"/>
      <c r="AF215" s="142"/>
      <c r="AG215" s="142"/>
      <c r="AH215" s="142"/>
      <c r="AI215" s="142"/>
      <c r="AJ215" s="142"/>
    </row>
    <row r="216" hidden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2"/>
      <c r="L216" s="2"/>
      <c r="P216" s="3"/>
      <c r="S216" s="4"/>
      <c r="T216" s="5"/>
      <c r="AA216" s="140"/>
      <c r="AB216" s="152"/>
      <c r="AC216" s="153"/>
      <c r="AD216" s="140"/>
      <c r="AE216" s="140"/>
      <c r="AF216" s="142"/>
      <c r="AG216" s="142"/>
      <c r="AH216" s="142"/>
      <c r="AI216" s="142"/>
      <c r="AJ216" s="142"/>
    </row>
    <row r="217" hidden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2"/>
      <c r="L217" s="2"/>
      <c r="P217" s="3"/>
      <c r="S217" s="4"/>
      <c r="T217" s="5"/>
      <c r="AA217" s="140"/>
      <c r="AB217" s="152"/>
      <c r="AC217" s="153"/>
      <c r="AD217" s="140"/>
      <c r="AE217" s="140"/>
      <c r="AF217" s="142"/>
      <c r="AG217" s="142"/>
      <c r="AH217" s="142"/>
      <c r="AI217" s="142"/>
      <c r="AJ217" s="142"/>
    </row>
    <row r="218" hidden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2"/>
      <c r="L218" s="2"/>
      <c r="P218" s="3"/>
      <c r="S218" s="4"/>
      <c r="T218" s="5"/>
      <c r="AA218" s="140"/>
      <c r="AB218" s="152"/>
      <c r="AC218" s="153"/>
      <c r="AD218" s="140"/>
      <c r="AE218" s="140"/>
      <c r="AF218" s="142"/>
      <c r="AG218" s="142"/>
      <c r="AH218" s="142"/>
      <c r="AI218" s="142"/>
      <c r="AJ218" s="142"/>
    </row>
    <row r="219" hidden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2"/>
      <c r="L219" s="2"/>
      <c r="P219" s="3"/>
      <c r="S219" s="4"/>
      <c r="T219" s="5"/>
      <c r="AA219" s="140"/>
      <c r="AB219" s="152"/>
      <c r="AC219" s="153"/>
      <c r="AD219" s="140"/>
      <c r="AE219" s="140"/>
      <c r="AF219" s="142"/>
      <c r="AG219" s="142"/>
      <c r="AH219" s="142"/>
      <c r="AI219" s="142"/>
      <c r="AJ219" s="142"/>
    </row>
    <row r="220" hidden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2"/>
      <c r="L220" s="2"/>
      <c r="P220" s="3"/>
      <c r="S220" s="4"/>
      <c r="T220" s="5"/>
      <c r="AA220" s="140"/>
      <c r="AB220" s="152"/>
      <c r="AC220" s="153"/>
      <c r="AD220" s="140"/>
      <c r="AE220" s="140"/>
      <c r="AF220" s="142"/>
      <c r="AG220" s="142"/>
      <c r="AH220" s="142"/>
      <c r="AI220" s="142"/>
      <c r="AJ220" s="142"/>
    </row>
    <row r="221" hidden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2"/>
      <c r="L221" s="2"/>
      <c r="P221" s="3"/>
      <c r="S221" s="4"/>
      <c r="T221" s="5"/>
      <c r="AA221" s="140"/>
      <c r="AB221" s="152"/>
      <c r="AC221" s="153"/>
      <c r="AD221" s="140"/>
      <c r="AE221" s="140"/>
      <c r="AF221" s="142"/>
      <c r="AG221" s="142"/>
      <c r="AH221" s="142"/>
      <c r="AI221" s="142"/>
      <c r="AJ221" s="142"/>
    </row>
    <row r="222" hidden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2"/>
      <c r="L222" s="2"/>
      <c r="P222" s="3"/>
      <c r="S222" s="4"/>
      <c r="T222" s="5"/>
      <c r="AA222" s="140"/>
      <c r="AB222" s="152"/>
      <c r="AC222" s="153"/>
      <c r="AD222" s="140"/>
      <c r="AE222" s="140"/>
      <c r="AF222" s="142"/>
      <c r="AG222" s="142"/>
      <c r="AH222" s="142"/>
      <c r="AI222" s="142"/>
      <c r="AJ222" s="142"/>
    </row>
    <row r="223" hidden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2"/>
      <c r="L223" s="2"/>
      <c r="P223" s="3"/>
      <c r="S223" s="4"/>
      <c r="T223" s="5"/>
      <c r="AA223" s="140"/>
      <c r="AB223" s="152"/>
      <c r="AC223" s="153"/>
      <c r="AD223" s="140"/>
      <c r="AE223" s="140"/>
      <c r="AF223" s="142"/>
      <c r="AG223" s="142"/>
      <c r="AH223" s="142"/>
      <c r="AI223" s="142"/>
      <c r="AJ223" s="142"/>
    </row>
    <row r="224" hidden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2"/>
      <c r="L224" s="2"/>
      <c r="P224" s="3"/>
      <c r="S224" s="4"/>
      <c r="T224" s="5"/>
      <c r="AA224" s="140"/>
      <c r="AB224" s="152"/>
      <c r="AC224" s="153"/>
      <c r="AD224" s="140"/>
      <c r="AE224" s="140"/>
      <c r="AF224" s="142"/>
      <c r="AG224" s="142"/>
      <c r="AH224" s="142"/>
      <c r="AI224" s="142"/>
      <c r="AJ224" s="142"/>
    </row>
    <row r="225" hidden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2"/>
      <c r="L225" s="2"/>
      <c r="P225" s="3"/>
      <c r="S225" s="4"/>
      <c r="T225" s="5"/>
      <c r="AA225" s="140"/>
      <c r="AB225" s="152"/>
      <c r="AC225" s="153"/>
      <c r="AD225" s="140"/>
      <c r="AE225" s="140"/>
      <c r="AF225" s="142"/>
      <c r="AG225" s="142"/>
      <c r="AH225" s="142"/>
      <c r="AI225" s="142"/>
      <c r="AJ225" s="142"/>
    </row>
    <row r="226" hidden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2"/>
      <c r="L226" s="2"/>
      <c r="P226" s="3"/>
      <c r="S226" s="4"/>
      <c r="T226" s="5"/>
      <c r="AA226" s="140"/>
      <c r="AB226" s="152"/>
      <c r="AC226" s="153"/>
      <c r="AD226" s="140"/>
      <c r="AE226" s="140"/>
      <c r="AF226" s="142"/>
      <c r="AG226" s="142"/>
      <c r="AH226" s="142"/>
      <c r="AI226" s="142"/>
      <c r="AJ226" s="142"/>
    </row>
    <row r="227" hidden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2"/>
      <c r="L227" s="2"/>
      <c r="P227" s="3"/>
      <c r="S227" s="4"/>
      <c r="T227" s="5"/>
      <c r="AA227" s="140"/>
      <c r="AB227" s="152"/>
      <c r="AC227" s="153"/>
      <c r="AD227" s="140"/>
      <c r="AE227" s="140"/>
      <c r="AF227" s="142"/>
      <c r="AG227" s="142"/>
      <c r="AH227" s="142"/>
      <c r="AI227" s="142"/>
      <c r="AJ227" s="142"/>
    </row>
    <row r="228" hidden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2"/>
      <c r="L228" s="2"/>
      <c r="P228" s="3"/>
      <c r="S228" s="4"/>
      <c r="T228" s="5"/>
      <c r="AA228" s="140"/>
      <c r="AB228" s="152"/>
      <c r="AC228" s="153"/>
      <c r="AD228" s="140"/>
      <c r="AE228" s="140"/>
      <c r="AF228" s="142"/>
      <c r="AG228" s="142"/>
      <c r="AH228" s="142"/>
      <c r="AI228" s="142"/>
      <c r="AJ228" s="142"/>
    </row>
    <row r="229" hidden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2"/>
      <c r="L229" s="2"/>
      <c r="P229" s="3"/>
      <c r="S229" s="4"/>
      <c r="T229" s="5"/>
      <c r="AA229" s="140"/>
      <c r="AB229" s="152"/>
      <c r="AC229" s="153"/>
      <c r="AD229" s="140"/>
      <c r="AE229" s="140"/>
      <c r="AF229" s="142"/>
      <c r="AG229" s="142"/>
      <c r="AH229" s="142"/>
      <c r="AI229" s="142"/>
      <c r="AJ229" s="142"/>
    </row>
    <row r="230" hidden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2"/>
      <c r="L230" s="2"/>
      <c r="P230" s="3"/>
      <c r="S230" s="4"/>
      <c r="T230" s="5"/>
      <c r="AA230" s="140"/>
      <c r="AB230" s="152"/>
      <c r="AC230" s="153"/>
      <c r="AD230" s="140"/>
      <c r="AE230" s="140"/>
      <c r="AF230" s="142"/>
      <c r="AG230" s="142"/>
      <c r="AH230" s="142"/>
      <c r="AI230" s="142"/>
      <c r="AJ230" s="142"/>
    </row>
    <row r="231" hidden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2"/>
      <c r="L231" s="2"/>
      <c r="P231" s="3"/>
      <c r="S231" s="4"/>
      <c r="T231" s="5"/>
      <c r="AA231" s="140"/>
      <c r="AB231" s="152"/>
      <c r="AC231" s="153"/>
      <c r="AD231" s="140"/>
      <c r="AE231" s="140"/>
      <c r="AF231" s="142"/>
      <c r="AG231" s="142"/>
      <c r="AH231" s="142"/>
      <c r="AI231" s="142"/>
      <c r="AJ231" s="142"/>
    </row>
    <row r="232" hidden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2"/>
      <c r="L232" s="2"/>
      <c r="P232" s="3"/>
      <c r="S232" s="4"/>
      <c r="T232" s="5"/>
      <c r="AA232" s="140"/>
      <c r="AB232" s="152"/>
      <c r="AC232" s="153"/>
      <c r="AD232" s="140"/>
      <c r="AE232" s="140"/>
      <c r="AF232" s="142"/>
      <c r="AG232" s="142"/>
      <c r="AH232" s="142"/>
      <c r="AI232" s="142"/>
      <c r="AJ232" s="142"/>
    </row>
    <row r="233" hidden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2"/>
      <c r="L233" s="2"/>
      <c r="P233" s="3"/>
      <c r="S233" s="4"/>
      <c r="T233" s="5"/>
      <c r="AA233" s="140"/>
      <c r="AB233" s="152"/>
      <c r="AC233" s="153"/>
      <c r="AD233" s="140"/>
      <c r="AE233" s="140"/>
      <c r="AF233" s="142"/>
      <c r="AG233" s="142"/>
      <c r="AH233" s="142"/>
      <c r="AI233" s="142"/>
      <c r="AJ233" s="142"/>
    </row>
    <row r="234" hidden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2"/>
      <c r="L234" s="2"/>
      <c r="P234" s="3"/>
      <c r="S234" s="4"/>
      <c r="T234" s="5"/>
      <c r="AA234" s="140"/>
      <c r="AB234" s="152"/>
      <c r="AC234" s="153"/>
      <c r="AD234" s="140"/>
      <c r="AE234" s="140"/>
      <c r="AF234" s="142"/>
      <c r="AG234" s="142"/>
      <c r="AH234" s="142"/>
      <c r="AI234" s="142"/>
      <c r="AJ234" s="142"/>
    </row>
    <row r="235" hidden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2"/>
      <c r="L235" s="2"/>
      <c r="P235" s="3"/>
      <c r="S235" s="4"/>
      <c r="T235" s="5"/>
      <c r="AA235" s="140"/>
      <c r="AB235" s="152"/>
      <c r="AC235" s="153"/>
      <c r="AD235" s="140"/>
      <c r="AE235" s="140"/>
      <c r="AF235" s="142"/>
      <c r="AG235" s="142"/>
      <c r="AH235" s="142"/>
      <c r="AI235" s="142"/>
      <c r="AJ235" s="142"/>
    </row>
    <row r="236" hidden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2"/>
      <c r="L236" s="2"/>
      <c r="P236" s="3"/>
      <c r="S236" s="4"/>
      <c r="T236" s="5"/>
      <c r="AA236" s="140"/>
      <c r="AB236" s="152"/>
      <c r="AC236" s="153"/>
      <c r="AD236" s="140"/>
      <c r="AE236" s="140"/>
      <c r="AF236" s="142"/>
      <c r="AG236" s="142"/>
      <c r="AH236" s="142"/>
      <c r="AI236" s="142"/>
      <c r="AJ236" s="142"/>
    </row>
    <row r="237" hidden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2"/>
      <c r="L237" s="2"/>
      <c r="P237" s="3"/>
      <c r="S237" s="4"/>
      <c r="T237" s="5"/>
      <c r="AA237" s="140"/>
      <c r="AB237" s="152"/>
      <c r="AC237" s="153"/>
      <c r="AD237" s="140"/>
      <c r="AE237" s="140"/>
      <c r="AF237" s="142"/>
      <c r="AG237" s="142"/>
      <c r="AH237" s="142"/>
      <c r="AI237" s="142"/>
      <c r="AJ237" s="142"/>
    </row>
    <row r="238" hidden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2"/>
      <c r="L238" s="2"/>
      <c r="P238" s="3"/>
      <c r="S238" s="4"/>
      <c r="T238" s="5"/>
      <c r="AA238" s="140"/>
      <c r="AB238" s="152"/>
      <c r="AC238" s="153"/>
      <c r="AD238" s="140"/>
      <c r="AE238" s="140"/>
      <c r="AF238" s="142"/>
      <c r="AG238" s="142"/>
      <c r="AH238" s="142"/>
      <c r="AI238" s="142"/>
      <c r="AJ238" s="142"/>
    </row>
    <row r="239" hidden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2"/>
      <c r="L239" s="2"/>
      <c r="P239" s="3"/>
      <c r="S239" s="4"/>
      <c r="T239" s="5"/>
      <c r="AA239" s="140"/>
      <c r="AB239" s="152"/>
      <c r="AC239" s="153"/>
      <c r="AD239" s="140"/>
      <c r="AE239" s="140"/>
      <c r="AF239" s="142"/>
      <c r="AG239" s="142"/>
      <c r="AH239" s="142"/>
      <c r="AI239" s="142"/>
      <c r="AJ239" s="142"/>
    </row>
    <row r="240" hidden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2"/>
      <c r="L240" s="2"/>
      <c r="P240" s="3"/>
      <c r="S240" s="4"/>
      <c r="T240" s="5"/>
      <c r="AA240" s="140"/>
      <c r="AB240" s="152"/>
      <c r="AC240" s="153"/>
      <c r="AD240" s="140"/>
      <c r="AE240" s="140"/>
      <c r="AF240" s="142"/>
      <c r="AG240" s="142"/>
      <c r="AH240" s="142"/>
      <c r="AI240" s="142"/>
      <c r="AJ240" s="142"/>
    </row>
    <row r="241" hidden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2"/>
      <c r="L241" s="2"/>
      <c r="P241" s="3"/>
      <c r="S241" s="4"/>
      <c r="T241" s="5"/>
      <c r="AA241" s="140"/>
      <c r="AB241" s="152"/>
      <c r="AC241" s="153"/>
      <c r="AD241" s="140"/>
      <c r="AE241" s="140"/>
      <c r="AF241" s="142"/>
      <c r="AG241" s="142"/>
      <c r="AH241" s="142"/>
      <c r="AI241" s="142"/>
      <c r="AJ241" s="142"/>
    </row>
    <row r="242" hidden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2"/>
      <c r="L242" s="2"/>
      <c r="P242" s="3"/>
      <c r="S242" s="4"/>
      <c r="T242" s="5"/>
      <c r="AA242" s="140"/>
      <c r="AB242" s="152"/>
      <c r="AC242" s="153"/>
      <c r="AD242" s="140"/>
      <c r="AE242" s="140"/>
      <c r="AF242" s="142"/>
      <c r="AG242" s="142"/>
      <c r="AH242" s="142"/>
      <c r="AI242" s="142"/>
      <c r="AJ242" s="142"/>
    </row>
    <row r="243" hidden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2"/>
      <c r="L243" s="2"/>
      <c r="P243" s="3"/>
      <c r="S243" s="4"/>
      <c r="T243" s="5"/>
      <c r="AA243" s="140"/>
      <c r="AB243" s="152"/>
      <c r="AC243" s="153"/>
      <c r="AD243" s="140"/>
      <c r="AE243" s="140"/>
      <c r="AF243" s="142"/>
      <c r="AG243" s="142"/>
      <c r="AH243" s="142"/>
      <c r="AI243" s="142"/>
      <c r="AJ243" s="142"/>
    </row>
    <row r="244" hidden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2"/>
      <c r="L244" s="2"/>
      <c r="P244" s="3"/>
      <c r="S244" s="4"/>
      <c r="T244" s="5"/>
      <c r="AA244" s="140"/>
      <c r="AB244" s="152"/>
      <c r="AC244" s="153"/>
      <c r="AD244" s="140"/>
      <c r="AE244" s="140"/>
      <c r="AF244" s="142"/>
      <c r="AG244" s="142"/>
      <c r="AH244" s="142"/>
      <c r="AI244" s="142"/>
      <c r="AJ244" s="142"/>
    </row>
    <row r="245" hidden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2"/>
      <c r="L245" s="2"/>
      <c r="P245" s="3"/>
      <c r="S245" s="4"/>
      <c r="T245" s="5"/>
      <c r="AA245" s="140"/>
      <c r="AB245" s="152"/>
      <c r="AC245" s="153"/>
      <c r="AD245" s="140"/>
      <c r="AE245" s="140"/>
      <c r="AF245" s="142"/>
      <c r="AG245" s="142"/>
      <c r="AH245" s="142"/>
      <c r="AI245" s="142"/>
      <c r="AJ245" s="142"/>
    </row>
    <row r="246" hidden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2"/>
      <c r="L246" s="2"/>
      <c r="P246" s="3"/>
      <c r="S246" s="4"/>
      <c r="T246" s="5"/>
      <c r="AA246" s="140"/>
      <c r="AB246" s="152"/>
      <c r="AC246" s="153"/>
      <c r="AD246" s="140"/>
      <c r="AE246" s="140"/>
      <c r="AF246" s="142"/>
      <c r="AG246" s="142"/>
      <c r="AH246" s="142"/>
      <c r="AI246" s="142"/>
      <c r="AJ246" s="142"/>
    </row>
    <row r="247" hidden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2"/>
      <c r="L247" s="2"/>
      <c r="P247" s="3"/>
      <c r="S247" s="4"/>
      <c r="T247" s="5"/>
      <c r="AA247" s="140"/>
      <c r="AB247" s="152"/>
      <c r="AC247" s="153"/>
      <c r="AD247" s="140"/>
      <c r="AE247" s="140"/>
      <c r="AF247" s="142"/>
      <c r="AG247" s="142"/>
      <c r="AH247" s="142"/>
      <c r="AI247" s="142"/>
      <c r="AJ247" s="142"/>
    </row>
    <row r="248" hidden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2"/>
      <c r="L248" s="2"/>
      <c r="P248" s="3"/>
      <c r="S248" s="4"/>
      <c r="T248" s="5"/>
      <c r="AA248" s="140"/>
      <c r="AB248" s="152"/>
      <c r="AC248" s="153"/>
      <c r="AD248" s="140"/>
      <c r="AE248" s="140"/>
      <c r="AF248" s="142"/>
      <c r="AG248" s="142"/>
      <c r="AH248" s="142"/>
      <c r="AI248" s="142"/>
      <c r="AJ248" s="142"/>
    </row>
    <row r="249" hidden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2"/>
      <c r="L249" s="2"/>
      <c r="P249" s="3"/>
      <c r="S249" s="4"/>
      <c r="T249" s="5"/>
      <c r="AA249" s="140"/>
      <c r="AB249" s="152"/>
      <c r="AC249" s="153"/>
      <c r="AD249" s="140"/>
      <c r="AE249" s="140"/>
      <c r="AF249" s="142"/>
      <c r="AG249" s="142"/>
      <c r="AH249" s="142"/>
      <c r="AI249" s="142"/>
      <c r="AJ249" s="142"/>
    </row>
    <row r="250" hidden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2"/>
      <c r="L250" s="2"/>
      <c r="P250" s="3"/>
      <c r="S250" s="4"/>
      <c r="T250" s="5"/>
      <c r="AA250" s="140"/>
      <c r="AB250" s="152"/>
      <c r="AC250" s="153"/>
      <c r="AD250" s="140"/>
      <c r="AE250" s="140"/>
      <c r="AF250" s="142"/>
      <c r="AG250" s="142"/>
      <c r="AH250" s="142"/>
      <c r="AI250" s="142"/>
      <c r="AJ250" s="142"/>
    </row>
    <row r="251" hidden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2"/>
      <c r="L251" s="2"/>
      <c r="P251" s="3"/>
      <c r="S251" s="4"/>
      <c r="T251" s="5"/>
      <c r="AA251" s="140"/>
      <c r="AB251" s="152"/>
      <c r="AC251" s="153"/>
      <c r="AD251" s="140"/>
      <c r="AE251" s="140"/>
      <c r="AF251" s="142"/>
      <c r="AG251" s="142"/>
      <c r="AH251" s="142"/>
      <c r="AI251" s="142"/>
      <c r="AJ251" s="142"/>
    </row>
    <row r="252" hidden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2"/>
      <c r="L252" s="2"/>
      <c r="P252" s="3"/>
      <c r="S252" s="4"/>
      <c r="T252" s="5"/>
      <c r="AA252" s="140"/>
      <c r="AB252" s="152"/>
      <c r="AC252" s="153"/>
      <c r="AD252" s="140"/>
      <c r="AE252" s="140"/>
      <c r="AF252" s="142"/>
      <c r="AG252" s="142"/>
      <c r="AH252" s="142"/>
      <c r="AI252" s="142"/>
      <c r="AJ252" s="142"/>
    </row>
    <row r="253" hidden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2"/>
      <c r="L253" s="2"/>
      <c r="P253" s="3"/>
      <c r="S253" s="4"/>
      <c r="T253" s="5"/>
      <c r="AA253" s="140"/>
      <c r="AB253" s="152"/>
      <c r="AC253" s="153"/>
      <c r="AD253" s="140"/>
      <c r="AE253" s="140"/>
      <c r="AF253" s="142"/>
      <c r="AG253" s="142"/>
      <c r="AH253" s="142"/>
      <c r="AI253" s="142"/>
      <c r="AJ253" s="142"/>
    </row>
    <row r="254" hidden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2"/>
      <c r="L254" s="2"/>
      <c r="P254" s="3"/>
      <c r="S254" s="4"/>
      <c r="T254" s="5"/>
      <c r="AA254" s="140"/>
      <c r="AB254" s="152"/>
      <c r="AC254" s="153"/>
      <c r="AD254" s="140"/>
      <c r="AE254" s="140"/>
      <c r="AF254" s="142"/>
      <c r="AG254" s="142"/>
      <c r="AH254" s="142"/>
      <c r="AI254" s="142"/>
      <c r="AJ254" s="142"/>
    </row>
    <row r="255" hidden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2"/>
      <c r="L255" s="2"/>
      <c r="P255" s="3"/>
      <c r="S255" s="4"/>
      <c r="T255" s="5"/>
      <c r="AA255" s="140"/>
      <c r="AB255" s="152"/>
      <c r="AC255" s="153"/>
      <c r="AD255" s="140"/>
      <c r="AE255" s="140"/>
      <c r="AF255" s="142"/>
      <c r="AG255" s="142"/>
      <c r="AH255" s="142"/>
      <c r="AI255" s="142"/>
      <c r="AJ255" s="142"/>
    </row>
    <row r="256" hidden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2"/>
      <c r="L256" s="2"/>
      <c r="P256" s="3"/>
      <c r="S256" s="4"/>
      <c r="T256" s="5"/>
      <c r="AA256" s="140"/>
      <c r="AB256" s="152"/>
      <c r="AC256" s="153"/>
      <c r="AD256" s="140"/>
      <c r="AE256" s="140"/>
      <c r="AF256" s="142"/>
      <c r="AG256" s="142"/>
      <c r="AH256" s="142"/>
      <c r="AI256" s="142"/>
      <c r="AJ256" s="142"/>
    </row>
    <row r="257" hidden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2"/>
      <c r="L257" s="2"/>
      <c r="P257" s="3"/>
      <c r="S257" s="4"/>
      <c r="T257" s="5"/>
      <c r="AA257" s="140"/>
      <c r="AB257" s="152"/>
      <c r="AC257" s="153"/>
      <c r="AD257" s="140"/>
      <c r="AE257" s="140"/>
      <c r="AF257" s="142"/>
      <c r="AG257" s="142"/>
      <c r="AH257" s="142"/>
      <c r="AI257" s="142"/>
      <c r="AJ257" s="142"/>
    </row>
    <row r="258" hidden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2"/>
      <c r="L258" s="2"/>
      <c r="P258" s="3"/>
      <c r="S258" s="4"/>
      <c r="T258" s="5"/>
      <c r="AA258" s="140"/>
      <c r="AB258" s="152"/>
      <c r="AC258" s="153"/>
      <c r="AD258" s="140"/>
      <c r="AE258" s="140"/>
      <c r="AF258" s="142"/>
      <c r="AG258" s="142"/>
      <c r="AH258" s="142"/>
      <c r="AI258" s="142"/>
      <c r="AJ258" s="142"/>
    </row>
    <row r="259" hidden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2"/>
      <c r="L259" s="2"/>
      <c r="P259" s="3"/>
      <c r="S259" s="4"/>
      <c r="T259" s="5"/>
      <c r="AA259" s="140"/>
      <c r="AB259" s="152"/>
      <c r="AC259" s="153"/>
      <c r="AD259" s="140"/>
      <c r="AE259" s="140"/>
      <c r="AF259" s="142"/>
      <c r="AG259" s="142"/>
      <c r="AH259" s="142"/>
      <c r="AI259" s="142"/>
      <c r="AJ259" s="142"/>
    </row>
    <row r="260" hidden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2"/>
      <c r="L260" s="2"/>
      <c r="P260" s="3"/>
      <c r="S260" s="4"/>
      <c r="T260" s="5"/>
      <c r="AA260" s="140"/>
      <c r="AB260" s="152"/>
      <c r="AC260" s="153"/>
      <c r="AD260" s="140"/>
      <c r="AE260" s="140"/>
      <c r="AF260" s="142"/>
      <c r="AG260" s="142"/>
      <c r="AH260" s="142"/>
      <c r="AI260" s="142"/>
      <c r="AJ260" s="142"/>
    </row>
    <row r="261" hidden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2"/>
      <c r="L261" s="2"/>
      <c r="P261" s="3"/>
      <c r="S261" s="4"/>
      <c r="T261" s="5"/>
      <c r="AA261" s="140"/>
      <c r="AB261" s="152"/>
      <c r="AC261" s="153"/>
      <c r="AD261" s="140"/>
      <c r="AE261" s="140"/>
      <c r="AF261" s="142"/>
      <c r="AG261" s="142"/>
      <c r="AH261" s="142"/>
      <c r="AI261" s="142"/>
      <c r="AJ261" s="142"/>
    </row>
    <row r="262" hidden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2"/>
      <c r="L262" s="2"/>
      <c r="P262" s="3"/>
      <c r="S262" s="4"/>
      <c r="T262" s="5"/>
      <c r="AA262" s="140"/>
      <c r="AB262" s="152"/>
      <c r="AC262" s="153"/>
      <c r="AD262" s="140"/>
      <c r="AE262" s="140"/>
      <c r="AF262" s="142"/>
      <c r="AG262" s="142"/>
      <c r="AH262" s="142"/>
      <c r="AI262" s="142"/>
      <c r="AJ262" s="142"/>
    </row>
    <row r="263" hidden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2"/>
      <c r="L263" s="2"/>
      <c r="P263" s="3"/>
      <c r="S263" s="4"/>
      <c r="T263" s="5"/>
      <c r="AA263" s="140"/>
      <c r="AB263" s="152"/>
      <c r="AC263" s="153"/>
      <c r="AD263" s="140"/>
      <c r="AE263" s="140"/>
      <c r="AF263" s="142"/>
      <c r="AG263" s="142"/>
      <c r="AH263" s="142"/>
      <c r="AI263" s="142"/>
      <c r="AJ263" s="142"/>
    </row>
    <row r="264" hidden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2"/>
      <c r="L264" s="2"/>
      <c r="P264" s="3"/>
      <c r="S264" s="4"/>
      <c r="T264" s="5"/>
      <c r="AA264" s="140"/>
      <c r="AB264" s="152"/>
      <c r="AC264" s="153"/>
      <c r="AD264" s="140"/>
      <c r="AE264" s="140"/>
      <c r="AF264" s="142"/>
      <c r="AG264" s="142"/>
      <c r="AH264" s="142"/>
      <c r="AI264" s="142"/>
      <c r="AJ264" s="142"/>
    </row>
    <row r="265" hidden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2"/>
      <c r="L265" s="2"/>
      <c r="P265" s="3"/>
      <c r="S265" s="4"/>
      <c r="T265" s="5"/>
      <c r="AA265" s="140"/>
      <c r="AB265" s="152"/>
      <c r="AC265" s="153"/>
      <c r="AD265" s="140"/>
      <c r="AE265" s="140"/>
      <c r="AF265" s="142"/>
      <c r="AG265" s="142"/>
      <c r="AH265" s="142"/>
      <c r="AI265" s="142"/>
      <c r="AJ265" s="142"/>
    </row>
    <row r="266" hidden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2"/>
      <c r="L266" s="2"/>
      <c r="P266" s="3"/>
      <c r="S266" s="4"/>
      <c r="T266" s="5"/>
      <c r="AA266" s="140"/>
      <c r="AB266" s="152"/>
      <c r="AC266" s="153"/>
      <c r="AD266" s="140"/>
      <c r="AE266" s="140"/>
      <c r="AF266" s="142"/>
      <c r="AG266" s="142"/>
      <c r="AH266" s="142"/>
      <c r="AI266" s="142"/>
      <c r="AJ266" s="142"/>
    </row>
    <row r="267" hidden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2"/>
      <c r="L267" s="2"/>
      <c r="P267" s="3"/>
      <c r="S267" s="4"/>
      <c r="T267" s="5"/>
      <c r="AA267" s="140"/>
      <c r="AB267" s="152"/>
      <c r="AC267" s="153"/>
      <c r="AD267" s="140"/>
      <c r="AE267" s="140"/>
      <c r="AF267" s="142"/>
      <c r="AG267" s="142"/>
      <c r="AH267" s="142"/>
      <c r="AI267" s="142"/>
      <c r="AJ267" s="142"/>
    </row>
    <row r="268" hidden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2"/>
      <c r="L268" s="2"/>
      <c r="P268" s="3"/>
      <c r="S268" s="4"/>
      <c r="T268" s="5"/>
      <c r="AA268" s="140"/>
      <c r="AB268" s="152"/>
      <c r="AC268" s="153"/>
      <c r="AD268" s="140"/>
      <c r="AE268" s="140"/>
      <c r="AF268" s="142"/>
      <c r="AG268" s="142"/>
      <c r="AH268" s="142"/>
      <c r="AI268" s="142"/>
      <c r="AJ268" s="142"/>
    </row>
    <row r="269" hidden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2"/>
      <c r="L269" s="2"/>
      <c r="P269" s="3"/>
      <c r="S269" s="4"/>
      <c r="T269" s="5"/>
      <c r="AA269" s="140"/>
      <c r="AB269" s="152"/>
      <c r="AC269" s="153"/>
      <c r="AD269" s="140"/>
      <c r="AE269" s="140"/>
      <c r="AF269" s="142"/>
      <c r="AG269" s="142"/>
      <c r="AH269" s="142"/>
      <c r="AI269" s="142"/>
      <c r="AJ269" s="142"/>
    </row>
    <row r="270" hidden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2"/>
      <c r="L270" s="2"/>
      <c r="P270" s="3"/>
      <c r="S270" s="4"/>
      <c r="T270" s="5"/>
      <c r="AA270" s="140"/>
      <c r="AB270" s="152"/>
      <c r="AC270" s="153"/>
      <c r="AD270" s="140"/>
      <c r="AE270" s="140"/>
      <c r="AF270" s="142"/>
      <c r="AG270" s="142"/>
      <c r="AH270" s="142"/>
      <c r="AI270" s="142"/>
      <c r="AJ270" s="142"/>
    </row>
    <row r="271" hidden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2"/>
      <c r="L271" s="2"/>
      <c r="P271" s="3"/>
      <c r="S271" s="4"/>
      <c r="T271" s="5"/>
      <c r="AA271" s="140"/>
      <c r="AB271" s="152"/>
      <c r="AC271" s="153"/>
      <c r="AD271" s="140"/>
      <c r="AE271" s="140"/>
      <c r="AF271" s="142"/>
      <c r="AG271" s="142"/>
      <c r="AH271" s="142"/>
      <c r="AI271" s="142"/>
      <c r="AJ271" s="142"/>
    </row>
    <row r="272" hidden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2"/>
      <c r="L272" s="2"/>
      <c r="P272" s="3"/>
      <c r="S272" s="4"/>
      <c r="T272" s="5"/>
      <c r="AA272" s="140"/>
      <c r="AB272" s="152"/>
      <c r="AC272" s="153"/>
      <c r="AD272" s="140"/>
      <c r="AE272" s="140"/>
      <c r="AF272" s="142"/>
      <c r="AG272" s="142"/>
      <c r="AH272" s="142"/>
      <c r="AI272" s="142"/>
      <c r="AJ272" s="142"/>
    </row>
    <row r="273" hidden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2"/>
      <c r="L273" s="2"/>
      <c r="P273" s="3"/>
      <c r="S273" s="4"/>
      <c r="T273" s="5"/>
      <c r="AA273" s="140"/>
      <c r="AB273" s="152"/>
      <c r="AC273" s="153"/>
      <c r="AD273" s="140"/>
      <c r="AE273" s="140"/>
      <c r="AF273" s="142"/>
      <c r="AG273" s="142"/>
      <c r="AH273" s="142"/>
      <c r="AI273" s="142"/>
      <c r="AJ273" s="142"/>
    </row>
    <row r="274" hidden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2"/>
      <c r="L274" s="2"/>
      <c r="P274" s="3"/>
      <c r="S274" s="4"/>
      <c r="T274" s="5"/>
      <c r="AA274" s="140"/>
      <c r="AB274" s="152"/>
      <c r="AC274" s="153"/>
      <c r="AD274" s="140"/>
      <c r="AE274" s="140"/>
      <c r="AF274" s="142"/>
      <c r="AG274" s="142"/>
      <c r="AH274" s="142"/>
      <c r="AI274" s="142"/>
      <c r="AJ274" s="142"/>
    </row>
    <row r="275" hidden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2"/>
      <c r="L275" s="2"/>
      <c r="P275" s="3"/>
      <c r="S275" s="4"/>
      <c r="T275" s="5"/>
      <c r="AA275" s="140"/>
      <c r="AB275" s="152"/>
      <c r="AC275" s="153"/>
      <c r="AD275" s="140"/>
      <c r="AE275" s="140"/>
      <c r="AF275" s="142"/>
      <c r="AG275" s="142"/>
      <c r="AH275" s="142"/>
      <c r="AI275" s="142"/>
      <c r="AJ275" s="142"/>
    </row>
    <row r="276" hidden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2"/>
      <c r="L276" s="2"/>
      <c r="P276" s="3"/>
      <c r="S276" s="4"/>
      <c r="T276" s="5"/>
      <c r="AA276" s="140"/>
      <c r="AB276" s="152"/>
      <c r="AC276" s="153"/>
      <c r="AD276" s="140"/>
      <c r="AE276" s="140"/>
      <c r="AF276" s="142"/>
      <c r="AG276" s="142"/>
      <c r="AH276" s="142"/>
      <c r="AI276" s="142"/>
      <c r="AJ276" s="142"/>
    </row>
    <row r="277" hidden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2"/>
      <c r="L277" s="2"/>
      <c r="P277" s="3"/>
      <c r="S277" s="4"/>
      <c r="T277" s="5"/>
      <c r="AA277" s="140"/>
      <c r="AB277" s="152"/>
      <c r="AC277" s="153"/>
      <c r="AD277" s="140"/>
      <c r="AE277" s="140"/>
      <c r="AF277" s="142"/>
      <c r="AG277" s="142"/>
      <c r="AH277" s="142"/>
      <c r="AI277" s="142"/>
      <c r="AJ277" s="142"/>
    </row>
    <row r="278" hidden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2"/>
      <c r="L278" s="2"/>
      <c r="P278" s="3"/>
      <c r="S278" s="4"/>
      <c r="T278" s="5"/>
      <c r="AA278" s="140"/>
      <c r="AB278" s="152"/>
      <c r="AC278" s="153"/>
      <c r="AD278" s="140"/>
      <c r="AE278" s="140"/>
      <c r="AF278" s="142"/>
      <c r="AG278" s="142"/>
      <c r="AH278" s="142"/>
      <c r="AI278" s="142"/>
      <c r="AJ278" s="142"/>
    </row>
    <row r="279" hidden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2"/>
      <c r="L279" s="2"/>
      <c r="P279" s="3"/>
      <c r="S279" s="4"/>
      <c r="T279" s="5"/>
      <c r="AA279" s="140"/>
      <c r="AB279" s="152"/>
      <c r="AC279" s="153"/>
      <c r="AD279" s="140"/>
      <c r="AE279" s="140"/>
      <c r="AF279" s="142"/>
      <c r="AG279" s="142"/>
      <c r="AH279" s="142"/>
      <c r="AI279" s="142"/>
      <c r="AJ279" s="142"/>
    </row>
    <row r="280" hidden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2"/>
      <c r="L280" s="2"/>
      <c r="P280" s="3"/>
      <c r="S280" s="4"/>
      <c r="T280" s="5"/>
      <c r="AA280" s="140"/>
      <c r="AB280" s="152"/>
      <c r="AC280" s="153"/>
      <c r="AD280" s="140"/>
      <c r="AE280" s="140"/>
      <c r="AF280" s="142"/>
      <c r="AG280" s="142"/>
      <c r="AH280" s="142"/>
      <c r="AI280" s="142"/>
      <c r="AJ280" s="142"/>
    </row>
    <row r="281" hidden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2"/>
      <c r="L281" s="2"/>
      <c r="P281" s="3"/>
      <c r="S281" s="4"/>
      <c r="T281" s="5"/>
      <c r="AA281" s="140"/>
      <c r="AB281" s="152"/>
      <c r="AC281" s="153"/>
      <c r="AD281" s="140"/>
      <c r="AE281" s="140"/>
      <c r="AF281" s="142"/>
      <c r="AG281" s="142"/>
      <c r="AH281" s="142"/>
      <c r="AI281" s="142"/>
      <c r="AJ281" s="142"/>
    </row>
    <row r="282" hidden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2"/>
      <c r="L282" s="2"/>
      <c r="P282" s="3"/>
      <c r="S282" s="4"/>
      <c r="T282" s="5"/>
      <c r="AA282" s="140"/>
      <c r="AB282" s="152"/>
      <c r="AC282" s="153"/>
      <c r="AD282" s="140"/>
      <c r="AE282" s="140"/>
      <c r="AF282" s="142"/>
      <c r="AG282" s="142"/>
      <c r="AH282" s="142"/>
      <c r="AI282" s="142"/>
      <c r="AJ282" s="142"/>
    </row>
    <row r="283" hidden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2"/>
      <c r="L283" s="2"/>
      <c r="P283" s="3"/>
      <c r="S283" s="4"/>
      <c r="T283" s="5"/>
      <c r="AA283" s="140"/>
      <c r="AB283" s="152"/>
      <c r="AC283" s="153"/>
      <c r="AD283" s="140"/>
      <c r="AE283" s="140"/>
      <c r="AF283" s="142"/>
      <c r="AG283" s="142"/>
      <c r="AH283" s="142"/>
      <c r="AI283" s="142"/>
      <c r="AJ283" s="142"/>
    </row>
    <row r="284" hidden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2"/>
      <c r="L284" s="2"/>
      <c r="P284" s="3"/>
      <c r="S284" s="4"/>
      <c r="T284" s="5"/>
      <c r="AA284" s="140"/>
      <c r="AB284" s="152"/>
      <c r="AC284" s="153"/>
      <c r="AD284" s="140"/>
      <c r="AE284" s="140"/>
      <c r="AF284" s="142"/>
      <c r="AG284" s="142"/>
      <c r="AH284" s="142"/>
      <c r="AI284" s="142"/>
      <c r="AJ284" s="142"/>
    </row>
    <row r="285" hidden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2"/>
      <c r="L285" s="2"/>
      <c r="P285" s="3"/>
      <c r="S285" s="4"/>
      <c r="T285" s="5"/>
      <c r="AA285" s="140"/>
      <c r="AB285" s="152"/>
      <c r="AC285" s="153"/>
      <c r="AD285" s="140"/>
      <c r="AE285" s="140"/>
      <c r="AF285" s="142"/>
      <c r="AG285" s="142"/>
      <c r="AH285" s="142"/>
      <c r="AI285" s="142"/>
      <c r="AJ285" s="142"/>
    </row>
    <row r="286" hidden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2"/>
      <c r="L286" s="2"/>
      <c r="P286" s="3"/>
      <c r="S286" s="4"/>
      <c r="T286" s="5"/>
      <c r="AA286" s="140"/>
      <c r="AB286" s="152"/>
      <c r="AC286" s="153"/>
      <c r="AD286" s="140"/>
      <c r="AE286" s="140"/>
      <c r="AF286" s="142"/>
      <c r="AG286" s="142"/>
      <c r="AH286" s="142"/>
      <c r="AI286" s="142"/>
      <c r="AJ286" s="142"/>
    </row>
    <row r="287" hidden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2"/>
      <c r="L287" s="2"/>
      <c r="P287" s="3"/>
      <c r="S287" s="4"/>
      <c r="T287" s="5"/>
      <c r="AA287" s="140"/>
      <c r="AB287" s="152"/>
      <c r="AC287" s="153"/>
      <c r="AD287" s="140"/>
      <c r="AE287" s="140"/>
      <c r="AF287" s="142"/>
      <c r="AG287" s="142"/>
      <c r="AH287" s="142"/>
      <c r="AI287" s="142"/>
      <c r="AJ287" s="142"/>
    </row>
    <row r="288" hidden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2"/>
      <c r="L288" s="2"/>
      <c r="P288" s="3"/>
      <c r="S288" s="4"/>
      <c r="T288" s="5"/>
      <c r="AA288" s="140"/>
      <c r="AB288" s="152"/>
      <c r="AC288" s="153"/>
      <c r="AD288" s="140"/>
      <c r="AE288" s="140"/>
      <c r="AF288" s="142"/>
      <c r="AG288" s="142"/>
      <c r="AH288" s="142"/>
      <c r="AI288" s="142"/>
      <c r="AJ288" s="142"/>
    </row>
    <row r="289" hidden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2"/>
      <c r="L289" s="2"/>
      <c r="P289" s="3"/>
      <c r="S289" s="4"/>
      <c r="T289" s="5"/>
      <c r="AA289" s="140"/>
      <c r="AB289" s="152"/>
      <c r="AC289" s="153"/>
      <c r="AD289" s="140"/>
      <c r="AE289" s="140"/>
      <c r="AF289" s="142"/>
      <c r="AG289" s="142"/>
      <c r="AH289" s="142"/>
      <c r="AI289" s="142"/>
      <c r="AJ289" s="142"/>
    </row>
    <row r="290" hidden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2"/>
      <c r="L290" s="2"/>
      <c r="P290" s="3"/>
      <c r="S290" s="4"/>
      <c r="T290" s="5"/>
      <c r="AA290" s="140"/>
      <c r="AB290" s="152"/>
      <c r="AC290" s="153"/>
      <c r="AD290" s="140"/>
      <c r="AE290" s="140"/>
      <c r="AF290" s="142"/>
      <c r="AG290" s="142"/>
      <c r="AH290" s="142"/>
      <c r="AI290" s="142"/>
      <c r="AJ290" s="142"/>
    </row>
    <row r="291" hidden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2"/>
      <c r="L291" s="2"/>
      <c r="P291" s="3"/>
      <c r="S291" s="4"/>
      <c r="T291" s="5"/>
      <c r="AA291" s="140"/>
      <c r="AB291" s="152"/>
      <c r="AC291" s="153"/>
      <c r="AD291" s="140"/>
      <c r="AE291" s="140"/>
      <c r="AF291" s="142"/>
      <c r="AG291" s="142"/>
      <c r="AH291" s="142"/>
      <c r="AI291" s="142"/>
      <c r="AJ291" s="142"/>
    </row>
    <row r="292" hidden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2"/>
      <c r="L292" s="2"/>
      <c r="P292" s="3"/>
      <c r="S292" s="4"/>
      <c r="T292" s="5"/>
      <c r="AA292" s="140"/>
      <c r="AB292" s="152"/>
      <c r="AC292" s="153"/>
      <c r="AD292" s="140"/>
      <c r="AE292" s="140"/>
      <c r="AF292" s="142"/>
      <c r="AG292" s="142"/>
      <c r="AH292" s="142"/>
      <c r="AI292" s="142"/>
      <c r="AJ292" s="142"/>
    </row>
    <row r="293" hidden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2"/>
      <c r="L293" s="2"/>
      <c r="P293" s="3"/>
      <c r="S293" s="4"/>
      <c r="T293" s="5"/>
      <c r="AA293" s="140"/>
      <c r="AB293" s="152"/>
      <c r="AC293" s="153"/>
      <c r="AD293" s="140"/>
      <c r="AE293" s="140"/>
      <c r="AF293" s="142"/>
      <c r="AG293" s="142"/>
      <c r="AH293" s="142"/>
      <c r="AI293" s="142"/>
      <c r="AJ293" s="142"/>
    </row>
    <row r="294" hidden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2"/>
      <c r="L294" s="2"/>
      <c r="P294" s="3"/>
      <c r="S294" s="4"/>
      <c r="T294" s="5"/>
      <c r="AA294" s="140"/>
      <c r="AB294" s="152"/>
      <c r="AC294" s="153"/>
      <c r="AD294" s="140"/>
      <c r="AE294" s="140"/>
      <c r="AF294" s="142"/>
      <c r="AG294" s="142"/>
      <c r="AH294" s="142"/>
      <c r="AI294" s="142"/>
      <c r="AJ294" s="142"/>
    </row>
    <row r="295" hidden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2"/>
      <c r="L295" s="2"/>
      <c r="P295" s="3"/>
      <c r="S295" s="4"/>
      <c r="T295" s="5"/>
      <c r="AA295" s="140"/>
      <c r="AB295" s="152"/>
      <c r="AC295" s="153"/>
      <c r="AD295" s="140"/>
      <c r="AE295" s="140"/>
      <c r="AF295" s="142"/>
      <c r="AG295" s="142"/>
      <c r="AH295" s="142"/>
      <c r="AI295" s="142"/>
      <c r="AJ295" s="142"/>
    </row>
    <row r="296" hidden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2"/>
      <c r="L296" s="2"/>
      <c r="P296" s="3"/>
      <c r="S296" s="4"/>
      <c r="T296" s="5"/>
      <c r="AA296" s="140"/>
      <c r="AB296" s="152"/>
      <c r="AC296" s="153"/>
      <c r="AD296" s="140"/>
      <c r="AE296" s="140"/>
      <c r="AF296" s="142"/>
      <c r="AG296" s="142"/>
      <c r="AH296" s="142"/>
      <c r="AI296" s="142"/>
      <c r="AJ296" s="142"/>
    </row>
    <row r="297" hidden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2"/>
      <c r="L297" s="2"/>
      <c r="P297" s="3"/>
      <c r="S297" s="4"/>
      <c r="T297" s="5"/>
      <c r="AA297" s="140"/>
      <c r="AB297" s="152"/>
      <c r="AC297" s="153"/>
      <c r="AD297" s="140"/>
      <c r="AE297" s="140"/>
      <c r="AF297" s="142"/>
      <c r="AG297" s="142"/>
      <c r="AH297" s="142"/>
      <c r="AI297" s="142"/>
      <c r="AJ297" s="142"/>
    </row>
    <row r="298" hidden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2"/>
      <c r="L298" s="2"/>
      <c r="P298" s="3"/>
      <c r="S298" s="4"/>
      <c r="T298" s="5"/>
      <c r="AA298" s="140"/>
      <c r="AB298" s="152"/>
      <c r="AC298" s="153"/>
      <c r="AD298" s="140"/>
      <c r="AE298" s="140"/>
      <c r="AF298" s="142"/>
      <c r="AG298" s="142"/>
      <c r="AH298" s="142"/>
      <c r="AI298" s="142"/>
      <c r="AJ298" s="142"/>
    </row>
    <row r="299" hidden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2"/>
      <c r="L299" s="2"/>
      <c r="P299" s="3"/>
      <c r="S299" s="4"/>
      <c r="T299" s="5"/>
      <c r="AA299" s="140"/>
      <c r="AB299" s="152"/>
      <c r="AC299" s="153"/>
      <c r="AD299" s="140"/>
      <c r="AE299" s="140"/>
      <c r="AF299" s="142"/>
      <c r="AG299" s="142"/>
      <c r="AH299" s="142"/>
      <c r="AI299" s="142"/>
      <c r="AJ299" s="142"/>
    </row>
    <row r="300" hidden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2"/>
      <c r="L300" s="2"/>
      <c r="P300" s="3"/>
      <c r="S300" s="4"/>
      <c r="T300" s="5"/>
      <c r="AA300" s="140"/>
      <c r="AB300" s="152"/>
      <c r="AC300" s="153"/>
      <c r="AD300" s="140"/>
      <c r="AE300" s="140"/>
      <c r="AF300" s="142"/>
      <c r="AG300" s="142"/>
      <c r="AH300" s="142"/>
      <c r="AI300" s="142"/>
      <c r="AJ300" s="142"/>
    </row>
    <row r="301" hidden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2"/>
      <c r="L301" s="2"/>
      <c r="P301" s="3"/>
      <c r="S301" s="4"/>
      <c r="T301" s="5"/>
      <c r="AA301" s="140"/>
      <c r="AB301" s="152"/>
      <c r="AC301" s="153"/>
      <c r="AD301" s="140"/>
      <c r="AE301" s="140"/>
      <c r="AF301" s="142"/>
      <c r="AG301" s="142"/>
      <c r="AH301" s="142"/>
      <c r="AI301" s="142"/>
      <c r="AJ301" s="142"/>
    </row>
    <row r="302" hidden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2"/>
      <c r="L302" s="2"/>
      <c r="P302" s="3"/>
      <c r="S302" s="4"/>
      <c r="T302" s="5"/>
      <c r="AA302" s="140"/>
      <c r="AB302" s="152"/>
      <c r="AC302" s="153"/>
      <c r="AD302" s="140"/>
      <c r="AE302" s="140"/>
      <c r="AF302" s="142"/>
      <c r="AG302" s="142"/>
      <c r="AH302" s="142"/>
      <c r="AI302" s="142"/>
      <c r="AJ302" s="142"/>
    </row>
    <row r="303" hidden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2"/>
      <c r="L303" s="2"/>
      <c r="P303" s="3"/>
      <c r="S303" s="4"/>
      <c r="T303" s="5"/>
      <c r="AA303" s="140"/>
      <c r="AB303" s="152"/>
      <c r="AC303" s="153"/>
      <c r="AD303" s="140"/>
      <c r="AE303" s="140"/>
      <c r="AF303" s="142"/>
      <c r="AG303" s="142"/>
      <c r="AH303" s="142"/>
      <c r="AI303" s="142"/>
      <c r="AJ303" s="142"/>
    </row>
    <row r="304" hidden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2"/>
      <c r="L304" s="2"/>
      <c r="P304" s="3"/>
      <c r="S304" s="4"/>
      <c r="T304" s="5"/>
      <c r="AA304" s="140"/>
      <c r="AB304" s="152"/>
      <c r="AC304" s="153"/>
      <c r="AD304" s="140"/>
      <c r="AE304" s="140"/>
      <c r="AF304" s="142"/>
      <c r="AG304" s="142"/>
      <c r="AH304" s="142"/>
      <c r="AI304" s="142"/>
      <c r="AJ304" s="142"/>
    </row>
    <row r="305" hidden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2"/>
      <c r="L305" s="2"/>
      <c r="P305" s="3"/>
      <c r="S305" s="4"/>
      <c r="T305" s="5"/>
      <c r="AA305" s="140"/>
      <c r="AB305" s="152"/>
      <c r="AC305" s="153"/>
      <c r="AD305" s="140"/>
      <c r="AE305" s="140"/>
      <c r="AF305" s="142"/>
      <c r="AG305" s="142"/>
      <c r="AH305" s="142"/>
      <c r="AI305" s="142"/>
      <c r="AJ305" s="142"/>
    </row>
    <row r="306" hidden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2"/>
      <c r="L306" s="2"/>
      <c r="P306" s="3"/>
      <c r="S306" s="4"/>
      <c r="T306" s="5"/>
      <c r="AA306" s="140"/>
      <c r="AB306" s="152"/>
      <c r="AC306" s="153"/>
      <c r="AD306" s="140"/>
      <c r="AE306" s="140"/>
      <c r="AF306" s="142"/>
      <c r="AG306" s="142"/>
      <c r="AH306" s="142"/>
      <c r="AI306" s="142"/>
      <c r="AJ306" s="142"/>
    </row>
    <row r="307" hidden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2"/>
      <c r="L307" s="2"/>
      <c r="P307" s="3"/>
      <c r="S307" s="4"/>
      <c r="T307" s="5"/>
      <c r="AA307" s="140"/>
      <c r="AB307" s="152"/>
      <c r="AC307" s="153"/>
      <c r="AD307" s="140"/>
      <c r="AE307" s="140"/>
      <c r="AF307" s="142"/>
      <c r="AG307" s="142"/>
      <c r="AH307" s="142"/>
      <c r="AI307" s="142"/>
      <c r="AJ307" s="142"/>
    </row>
    <row r="308" hidden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2"/>
      <c r="L308" s="2"/>
      <c r="P308" s="3"/>
      <c r="S308" s="4"/>
      <c r="T308" s="5"/>
      <c r="AA308" s="140"/>
      <c r="AB308" s="152"/>
      <c r="AC308" s="153"/>
      <c r="AD308" s="140"/>
      <c r="AE308" s="140"/>
      <c r="AF308" s="142"/>
      <c r="AG308" s="142"/>
      <c r="AH308" s="142"/>
      <c r="AI308" s="142"/>
      <c r="AJ308" s="142"/>
    </row>
    <row r="309" hidden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2"/>
      <c r="L309" s="2"/>
      <c r="P309" s="3"/>
      <c r="S309" s="4"/>
      <c r="T309" s="5"/>
      <c r="AA309" s="140"/>
      <c r="AB309" s="152"/>
      <c r="AC309" s="153"/>
      <c r="AD309" s="140"/>
      <c r="AE309" s="140"/>
      <c r="AF309" s="142"/>
      <c r="AG309" s="142"/>
      <c r="AH309" s="142"/>
      <c r="AI309" s="142"/>
      <c r="AJ309" s="142"/>
    </row>
    <row r="310" hidden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2"/>
      <c r="L310" s="2"/>
      <c r="P310" s="3"/>
      <c r="S310" s="4"/>
      <c r="T310" s="5"/>
      <c r="AA310" s="140"/>
      <c r="AB310" s="152"/>
      <c r="AC310" s="153"/>
      <c r="AD310" s="140"/>
      <c r="AE310" s="140"/>
      <c r="AF310" s="142"/>
      <c r="AG310" s="142"/>
      <c r="AH310" s="142"/>
      <c r="AI310" s="142"/>
      <c r="AJ310" s="142"/>
    </row>
    <row r="311" hidden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2"/>
      <c r="L311" s="2"/>
      <c r="P311" s="3"/>
      <c r="S311" s="4"/>
      <c r="T311" s="5"/>
      <c r="AA311" s="140"/>
      <c r="AB311" s="152"/>
      <c r="AC311" s="153"/>
      <c r="AD311" s="140"/>
      <c r="AE311" s="140"/>
      <c r="AF311" s="142"/>
      <c r="AG311" s="142"/>
      <c r="AH311" s="142"/>
      <c r="AI311" s="142"/>
      <c r="AJ311" s="142"/>
    </row>
    <row r="312" hidden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2"/>
      <c r="L312" s="2"/>
      <c r="P312" s="3"/>
      <c r="S312" s="4"/>
      <c r="T312" s="5"/>
      <c r="AA312" s="140"/>
      <c r="AB312" s="152"/>
      <c r="AC312" s="153"/>
      <c r="AD312" s="140"/>
      <c r="AE312" s="140"/>
      <c r="AF312" s="142"/>
      <c r="AG312" s="142"/>
      <c r="AH312" s="142"/>
      <c r="AI312" s="142"/>
      <c r="AJ312" s="142"/>
    </row>
    <row r="313" hidden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2"/>
      <c r="L313" s="2"/>
      <c r="P313" s="3"/>
      <c r="S313" s="4"/>
      <c r="T313" s="5"/>
      <c r="AA313" s="140"/>
      <c r="AB313" s="152"/>
      <c r="AC313" s="153"/>
      <c r="AD313" s="140"/>
      <c r="AE313" s="140"/>
      <c r="AF313" s="142"/>
      <c r="AG313" s="142"/>
      <c r="AH313" s="142"/>
      <c r="AI313" s="142"/>
      <c r="AJ313" s="142"/>
    </row>
    <row r="314" hidden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2"/>
      <c r="L314" s="2"/>
      <c r="P314" s="3"/>
      <c r="S314" s="4"/>
      <c r="T314" s="5"/>
      <c r="AA314" s="140"/>
      <c r="AB314" s="152"/>
      <c r="AC314" s="153"/>
      <c r="AD314" s="140"/>
      <c r="AE314" s="140"/>
      <c r="AF314" s="142"/>
      <c r="AG314" s="142"/>
      <c r="AH314" s="142"/>
      <c r="AI314" s="142"/>
      <c r="AJ314" s="142"/>
    </row>
    <row r="315" hidden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2"/>
      <c r="L315" s="2"/>
      <c r="P315" s="3"/>
      <c r="S315" s="4"/>
      <c r="T315" s="5"/>
      <c r="AA315" s="140"/>
      <c r="AB315" s="152"/>
      <c r="AC315" s="153"/>
      <c r="AD315" s="140"/>
      <c r="AE315" s="140"/>
      <c r="AF315" s="142"/>
      <c r="AG315" s="142"/>
      <c r="AH315" s="142"/>
      <c r="AI315" s="142"/>
      <c r="AJ315" s="142"/>
    </row>
    <row r="316" hidden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2"/>
      <c r="L316" s="2"/>
      <c r="P316" s="3"/>
      <c r="S316" s="4"/>
      <c r="T316" s="5"/>
      <c r="AA316" s="140"/>
      <c r="AB316" s="152"/>
      <c r="AC316" s="153"/>
      <c r="AD316" s="140"/>
      <c r="AE316" s="140"/>
      <c r="AF316" s="142"/>
      <c r="AG316" s="142"/>
      <c r="AH316" s="142"/>
      <c r="AI316" s="142"/>
      <c r="AJ316" s="142"/>
    </row>
    <row r="317" hidden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2"/>
      <c r="L317" s="2"/>
      <c r="P317" s="3"/>
      <c r="S317" s="4"/>
      <c r="T317" s="5"/>
      <c r="AA317" s="140"/>
      <c r="AB317" s="152"/>
      <c r="AC317" s="153"/>
      <c r="AD317" s="140"/>
      <c r="AE317" s="140"/>
      <c r="AF317" s="142"/>
      <c r="AG317" s="142"/>
      <c r="AH317" s="142"/>
      <c r="AI317" s="142"/>
      <c r="AJ317" s="142"/>
    </row>
    <row r="318" hidden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2"/>
      <c r="L318" s="2"/>
      <c r="P318" s="3"/>
      <c r="S318" s="4"/>
      <c r="T318" s="5"/>
      <c r="AA318" s="140"/>
      <c r="AB318" s="152"/>
      <c r="AC318" s="153"/>
      <c r="AD318" s="140"/>
      <c r="AE318" s="140"/>
      <c r="AF318" s="142"/>
      <c r="AG318" s="142"/>
      <c r="AH318" s="142"/>
      <c r="AI318" s="142"/>
      <c r="AJ318" s="142"/>
    </row>
    <row r="319" hidden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2"/>
      <c r="L319" s="2"/>
      <c r="P319" s="3"/>
      <c r="S319" s="4"/>
      <c r="T319" s="5"/>
      <c r="AA319" s="140"/>
      <c r="AB319" s="152"/>
      <c r="AC319" s="153"/>
      <c r="AD319" s="140"/>
      <c r="AE319" s="140"/>
      <c r="AF319" s="142"/>
      <c r="AG319" s="142"/>
      <c r="AH319" s="142"/>
      <c r="AI319" s="142"/>
      <c r="AJ319" s="142"/>
    </row>
    <row r="320" hidden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2"/>
      <c r="L320" s="2"/>
      <c r="P320" s="3"/>
      <c r="S320" s="4"/>
      <c r="T320" s="5"/>
      <c r="AA320" s="140"/>
      <c r="AB320" s="152"/>
      <c r="AC320" s="153"/>
      <c r="AD320" s="140"/>
      <c r="AE320" s="140"/>
      <c r="AF320" s="142"/>
      <c r="AG320" s="142"/>
      <c r="AH320" s="142"/>
      <c r="AI320" s="142"/>
      <c r="AJ320" s="142"/>
    </row>
    <row r="321" hidden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2"/>
      <c r="L321" s="2"/>
      <c r="P321" s="3"/>
      <c r="S321" s="4"/>
      <c r="T321" s="5"/>
      <c r="AA321" s="140"/>
      <c r="AB321" s="152"/>
      <c r="AC321" s="153"/>
      <c r="AD321" s="140"/>
      <c r="AE321" s="140"/>
      <c r="AF321" s="142"/>
      <c r="AG321" s="142"/>
      <c r="AH321" s="142"/>
      <c r="AI321" s="142"/>
      <c r="AJ321" s="142"/>
    </row>
    <row r="322" hidden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2"/>
      <c r="L322" s="2"/>
      <c r="P322" s="3"/>
      <c r="S322" s="4"/>
      <c r="T322" s="5"/>
      <c r="AA322" s="140"/>
      <c r="AB322" s="152"/>
      <c r="AC322" s="153"/>
      <c r="AD322" s="140"/>
      <c r="AE322" s="140"/>
      <c r="AF322" s="142"/>
      <c r="AG322" s="142"/>
      <c r="AH322" s="142"/>
      <c r="AI322" s="142"/>
      <c r="AJ322" s="142"/>
    </row>
    <row r="323" hidden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2"/>
      <c r="L323" s="2"/>
      <c r="P323" s="3"/>
      <c r="S323" s="4"/>
      <c r="T323" s="5"/>
      <c r="AA323" s="140"/>
      <c r="AB323" s="152"/>
      <c r="AC323" s="153"/>
      <c r="AD323" s="140"/>
      <c r="AE323" s="140"/>
      <c r="AF323" s="142"/>
      <c r="AG323" s="142"/>
      <c r="AH323" s="142"/>
      <c r="AI323" s="142"/>
      <c r="AJ323" s="142"/>
    </row>
    <row r="324" hidden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2"/>
      <c r="L324" s="2"/>
      <c r="P324" s="3"/>
      <c r="S324" s="4"/>
      <c r="T324" s="5"/>
      <c r="AA324" s="140"/>
      <c r="AB324" s="152"/>
      <c r="AC324" s="153"/>
      <c r="AD324" s="140"/>
      <c r="AE324" s="140"/>
      <c r="AF324" s="142"/>
      <c r="AG324" s="142"/>
      <c r="AH324" s="142"/>
      <c r="AI324" s="142"/>
      <c r="AJ324" s="142"/>
    </row>
    <row r="325" hidden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2"/>
      <c r="L325" s="2"/>
      <c r="P325" s="3"/>
      <c r="S325" s="4"/>
      <c r="T325" s="5"/>
      <c r="AA325" s="140"/>
      <c r="AB325" s="152"/>
      <c r="AC325" s="153"/>
      <c r="AD325" s="140"/>
      <c r="AE325" s="140"/>
      <c r="AF325" s="142"/>
      <c r="AG325" s="142"/>
      <c r="AH325" s="142"/>
      <c r="AI325" s="142"/>
      <c r="AJ325" s="142"/>
    </row>
    <row r="326" hidden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2"/>
      <c r="L326" s="2"/>
      <c r="P326" s="3"/>
      <c r="S326" s="4"/>
      <c r="T326" s="5"/>
      <c r="AA326" s="140"/>
      <c r="AB326" s="152"/>
      <c r="AC326" s="153"/>
      <c r="AD326" s="140"/>
      <c r="AE326" s="140"/>
      <c r="AF326" s="142"/>
      <c r="AG326" s="142"/>
      <c r="AH326" s="142"/>
      <c r="AI326" s="142"/>
      <c r="AJ326" s="142"/>
    </row>
    <row r="327" hidden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2"/>
      <c r="L327" s="2"/>
      <c r="P327" s="3"/>
      <c r="S327" s="4"/>
      <c r="T327" s="5"/>
      <c r="AA327" s="140"/>
      <c r="AB327" s="152"/>
      <c r="AC327" s="153"/>
      <c r="AD327" s="140"/>
      <c r="AE327" s="140"/>
      <c r="AF327" s="142"/>
      <c r="AG327" s="142"/>
      <c r="AH327" s="142"/>
      <c r="AI327" s="142"/>
      <c r="AJ327" s="142"/>
    </row>
    <row r="328" hidden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2"/>
      <c r="L328" s="2"/>
      <c r="P328" s="3"/>
      <c r="S328" s="4"/>
      <c r="T328" s="5"/>
      <c r="AA328" s="140"/>
      <c r="AB328" s="152"/>
      <c r="AC328" s="153"/>
      <c r="AD328" s="140"/>
      <c r="AE328" s="140"/>
      <c r="AF328" s="142"/>
      <c r="AG328" s="142"/>
      <c r="AH328" s="142"/>
      <c r="AI328" s="142"/>
      <c r="AJ328" s="142"/>
    </row>
    <row r="329" hidden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2"/>
      <c r="L329" s="2"/>
      <c r="P329" s="3"/>
      <c r="S329" s="4"/>
      <c r="T329" s="5"/>
      <c r="AA329" s="140"/>
      <c r="AB329" s="152"/>
      <c r="AC329" s="153"/>
      <c r="AD329" s="140"/>
      <c r="AE329" s="140"/>
      <c r="AF329" s="142"/>
      <c r="AG329" s="142"/>
      <c r="AH329" s="142"/>
      <c r="AI329" s="142"/>
      <c r="AJ329" s="142"/>
    </row>
    <row r="330" hidden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2"/>
      <c r="L330" s="2"/>
      <c r="P330" s="3"/>
      <c r="S330" s="4"/>
      <c r="T330" s="5"/>
      <c r="AA330" s="140"/>
      <c r="AB330" s="152"/>
      <c r="AC330" s="153"/>
      <c r="AD330" s="140"/>
      <c r="AE330" s="140"/>
      <c r="AF330" s="142"/>
      <c r="AG330" s="142"/>
      <c r="AH330" s="142"/>
      <c r="AI330" s="142"/>
      <c r="AJ330" s="142"/>
    </row>
    <row r="331" hidden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2"/>
      <c r="L331" s="2"/>
      <c r="P331" s="3"/>
      <c r="S331" s="4"/>
      <c r="T331" s="5"/>
      <c r="AA331" s="140"/>
      <c r="AB331" s="152"/>
      <c r="AC331" s="153"/>
      <c r="AD331" s="140"/>
      <c r="AE331" s="140"/>
      <c r="AF331" s="142"/>
      <c r="AG331" s="142"/>
      <c r="AH331" s="142"/>
      <c r="AI331" s="142"/>
      <c r="AJ331" s="142"/>
    </row>
    <row r="332" hidden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2"/>
      <c r="L332" s="2"/>
      <c r="P332" s="3"/>
      <c r="S332" s="4"/>
      <c r="T332" s="5"/>
      <c r="AA332" s="140"/>
      <c r="AB332" s="152"/>
      <c r="AC332" s="153"/>
      <c r="AD332" s="140"/>
      <c r="AE332" s="140"/>
      <c r="AF332" s="142"/>
      <c r="AG332" s="142"/>
      <c r="AH332" s="142"/>
      <c r="AI332" s="142"/>
      <c r="AJ332" s="142"/>
    </row>
    <row r="333" hidden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2"/>
      <c r="L333" s="2"/>
      <c r="P333" s="3"/>
      <c r="S333" s="4"/>
      <c r="T333" s="5"/>
      <c r="AA333" s="140"/>
      <c r="AB333" s="152"/>
      <c r="AC333" s="153"/>
      <c r="AD333" s="140"/>
      <c r="AE333" s="140"/>
      <c r="AF333" s="142"/>
      <c r="AG333" s="142"/>
      <c r="AH333" s="142"/>
      <c r="AI333" s="142"/>
      <c r="AJ333" s="142"/>
    </row>
    <row r="334" hidden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2"/>
      <c r="L334" s="2"/>
      <c r="P334" s="3"/>
      <c r="S334" s="4"/>
      <c r="T334" s="5"/>
      <c r="AA334" s="140"/>
      <c r="AB334" s="152"/>
      <c r="AC334" s="153"/>
      <c r="AD334" s="140"/>
      <c r="AE334" s="140"/>
      <c r="AF334" s="142"/>
      <c r="AG334" s="142"/>
      <c r="AH334" s="142"/>
      <c r="AI334" s="142"/>
      <c r="AJ334" s="142"/>
    </row>
    <row r="335" hidden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2"/>
      <c r="L335" s="2"/>
      <c r="P335" s="3"/>
      <c r="S335" s="4"/>
      <c r="T335" s="5"/>
      <c r="AA335" s="140"/>
      <c r="AB335" s="152"/>
      <c r="AC335" s="153"/>
      <c r="AD335" s="140"/>
      <c r="AE335" s="140"/>
      <c r="AF335" s="142"/>
      <c r="AG335" s="142"/>
      <c r="AH335" s="142"/>
      <c r="AI335" s="142"/>
      <c r="AJ335" s="142"/>
    </row>
    <row r="336" hidden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2"/>
      <c r="L336" s="2"/>
      <c r="P336" s="3"/>
      <c r="S336" s="4"/>
      <c r="T336" s="5"/>
      <c r="AA336" s="140"/>
      <c r="AB336" s="152"/>
      <c r="AC336" s="153"/>
      <c r="AD336" s="140"/>
      <c r="AE336" s="140"/>
      <c r="AF336" s="142"/>
      <c r="AG336" s="142"/>
      <c r="AH336" s="142"/>
      <c r="AI336" s="142"/>
      <c r="AJ336" s="142"/>
    </row>
    <row r="337" hidden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2"/>
      <c r="L337" s="2"/>
      <c r="P337" s="3"/>
      <c r="S337" s="4"/>
      <c r="T337" s="5"/>
      <c r="AA337" s="140"/>
      <c r="AB337" s="152"/>
      <c r="AC337" s="153"/>
      <c r="AD337" s="140"/>
      <c r="AE337" s="140"/>
      <c r="AF337" s="142"/>
      <c r="AG337" s="142"/>
      <c r="AH337" s="142"/>
      <c r="AI337" s="142"/>
      <c r="AJ337" s="142"/>
    </row>
    <row r="338" hidden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2"/>
      <c r="L338" s="2"/>
      <c r="P338" s="3"/>
      <c r="S338" s="4"/>
      <c r="T338" s="5"/>
      <c r="AA338" s="140"/>
      <c r="AB338" s="152"/>
      <c r="AC338" s="153"/>
      <c r="AD338" s="140"/>
      <c r="AE338" s="140"/>
      <c r="AF338" s="142"/>
      <c r="AG338" s="142"/>
      <c r="AH338" s="142"/>
      <c r="AI338" s="142"/>
      <c r="AJ338" s="142"/>
    </row>
    <row r="339" hidden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2"/>
      <c r="L339" s="2"/>
      <c r="P339" s="3"/>
      <c r="S339" s="4"/>
      <c r="T339" s="5"/>
      <c r="AA339" s="140"/>
      <c r="AB339" s="152"/>
      <c r="AC339" s="153"/>
      <c r="AD339" s="140"/>
      <c r="AE339" s="140"/>
      <c r="AF339" s="142"/>
      <c r="AG339" s="142"/>
      <c r="AH339" s="142"/>
      <c r="AI339" s="142"/>
      <c r="AJ339" s="142"/>
    </row>
    <row r="340" hidden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2"/>
      <c r="L340" s="2"/>
      <c r="P340" s="3"/>
      <c r="S340" s="4"/>
      <c r="T340" s="5"/>
      <c r="AA340" s="140"/>
      <c r="AB340" s="152"/>
      <c r="AC340" s="153"/>
      <c r="AD340" s="140"/>
      <c r="AE340" s="140"/>
      <c r="AF340" s="142"/>
      <c r="AG340" s="142"/>
      <c r="AH340" s="142"/>
      <c r="AI340" s="142"/>
      <c r="AJ340" s="142"/>
    </row>
    <row r="341" hidden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2"/>
      <c r="L341" s="2"/>
      <c r="P341" s="3"/>
      <c r="S341" s="4"/>
      <c r="T341" s="5"/>
      <c r="AA341" s="140"/>
      <c r="AB341" s="152"/>
      <c r="AC341" s="153"/>
      <c r="AD341" s="140"/>
      <c r="AE341" s="140"/>
      <c r="AF341" s="142"/>
      <c r="AG341" s="142"/>
      <c r="AH341" s="142"/>
      <c r="AI341" s="142"/>
      <c r="AJ341" s="142"/>
    </row>
    <row r="342" hidden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2"/>
      <c r="L342" s="2"/>
      <c r="P342" s="3"/>
      <c r="S342" s="4"/>
      <c r="T342" s="5"/>
      <c r="AA342" s="140"/>
      <c r="AB342" s="152"/>
      <c r="AC342" s="153"/>
      <c r="AD342" s="140"/>
      <c r="AE342" s="140"/>
      <c r="AF342" s="142"/>
      <c r="AG342" s="142"/>
      <c r="AH342" s="142"/>
      <c r="AI342" s="142"/>
      <c r="AJ342" s="142"/>
    </row>
    <row r="343" hidden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2"/>
      <c r="L343" s="2"/>
      <c r="P343" s="3"/>
      <c r="S343" s="4"/>
      <c r="T343" s="5"/>
      <c r="AA343" s="140"/>
      <c r="AB343" s="152"/>
      <c r="AC343" s="153"/>
      <c r="AD343" s="140"/>
      <c r="AE343" s="140"/>
      <c r="AF343" s="142"/>
      <c r="AG343" s="142"/>
      <c r="AH343" s="142"/>
      <c r="AI343" s="142"/>
      <c r="AJ343" s="142"/>
    </row>
    <row r="344" hidden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2"/>
      <c r="L344" s="2"/>
      <c r="P344" s="3"/>
      <c r="S344" s="4"/>
      <c r="T344" s="5"/>
      <c r="AA344" s="140"/>
      <c r="AB344" s="152"/>
      <c r="AC344" s="153"/>
      <c r="AD344" s="140"/>
      <c r="AE344" s="140"/>
      <c r="AF344" s="142"/>
      <c r="AG344" s="142"/>
      <c r="AH344" s="142"/>
      <c r="AI344" s="142"/>
      <c r="AJ344" s="142"/>
    </row>
    <row r="345" hidden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2"/>
      <c r="L345" s="2"/>
      <c r="P345" s="3"/>
      <c r="S345" s="4"/>
      <c r="T345" s="5"/>
      <c r="AA345" s="140"/>
      <c r="AB345" s="152"/>
      <c r="AC345" s="153"/>
      <c r="AD345" s="140"/>
      <c r="AE345" s="140"/>
      <c r="AF345" s="142"/>
      <c r="AG345" s="142"/>
      <c r="AH345" s="142"/>
      <c r="AI345" s="142"/>
      <c r="AJ345" s="142"/>
    </row>
    <row r="346" hidden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2"/>
      <c r="L346" s="2"/>
      <c r="P346" s="3"/>
      <c r="S346" s="4"/>
      <c r="T346" s="5"/>
      <c r="AA346" s="140"/>
      <c r="AB346" s="152"/>
      <c r="AC346" s="153"/>
      <c r="AD346" s="140"/>
      <c r="AE346" s="140"/>
      <c r="AF346" s="142"/>
      <c r="AG346" s="142"/>
      <c r="AH346" s="142"/>
      <c r="AI346" s="142"/>
      <c r="AJ346" s="142"/>
    </row>
    <row r="347" hidden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2"/>
      <c r="L347" s="2"/>
      <c r="P347" s="3"/>
      <c r="S347" s="4"/>
      <c r="T347" s="5"/>
      <c r="AA347" s="140"/>
      <c r="AB347" s="152"/>
      <c r="AC347" s="153"/>
      <c r="AD347" s="140"/>
      <c r="AE347" s="140"/>
      <c r="AF347" s="142"/>
      <c r="AG347" s="142"/>
      <c r="AH347" s="142"/>
      <c r="AI347" s="142"/>
      <c r="AJ347" s="142"/>
    </row>
    <row r="348" hidden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2"/>
      <c r="L348" s="2"/>
      <c r="P348" s="3"/>
      <c r="S348" s="4"/>
      <c r="T348" s="5"/>
      <c r="AA348" s="140"/>
      <c r="AB348" s="152"/>
      <c r="AC348" s="153"/>
      <c r="AD348" s="140"/>
      <c r="AE348" s="140"/>
      <c r="AF348" s="142"/>
      <c r="AG348" s="142"/>
      <c r="AH348" s="142"/>
      <c r="AI348" s="142"/>
      <c r="AJ348" s="142"/>
    </row>
    <row r="349" hidden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2"/>
      <c r="L349" s="2"/>
      <c r="P349" s="3"/>
      <c r="S349" s="4"/>
      <c r="T349" s="5"/>
      <c r="AA349" s="140"/>
      <c r="AB349" s="152"/>
      <c r="AC349" s="153"/>
      <c r="AD349" s="140"/>
      <c r="AE349" s="140"/>
      <c r="AF349" s="142"/>
      <c r="AG349" s="142"/>
      <c r="AH349" s="142"/>
      <c r="AI349" s="142"/>
      <c r="AJ349" s="142"/>
    </row>
    <row r="350" hidden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2"/>
      <c r="L350" s="2"/>
      <c r="P350" s="3"/>
      <c r="S350" s="4"/>
      <c r="T350" s="5"/>
      <c r="AA350" s="140"/>
      <c r="AB350" s="152"/>
      <c r="AC350" s="153"/>
      <c r="AD350" s="140"/>
      <c r="AE350" s="140"/>
      <c r="AF350" s="142"/>
      <c r="AG350" s="142"/>
      <c r="AH350" s="142"/>
      <c r="AI350" s="142"/>
      <c r="AJ350" s="142"/>
    </row>
    <row r="351" hidden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2"/>
      <c r="L351" s="2"/>
      <c r="P351" s="3"/>
      <c r="S351" s="4"/>
      <c r="T351" s="5"/>
      <c r="AA351" s="140"/>
      <c r="AB351" s="152"/>
      <c r="AC351" s="153"/>
      <c r="AD351" s="140"/>
      <c r="AE351" s="140"/>
      <c r="AF351" s="142"/>
      <c r="AG351" s="142"/>
      <c r="AH351" s="142"/>
      <c r="AI351" s="142"/>
      <c r="AJ351" s="142"/>
    </row>
    <row r="352" hidden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2"/>
      <c r="L352" s="2"/>
      <c r="P352" s="3"/>
      <c r="S352" s="4"/>
      <c r="T352" s="5"/>
      <c r="AA352" s="140"/>
      <c r="AB352" s="152"/>
      <c r="AC352" s="153"/>
      <c r="AD352" s="140"/>
      <c r="AE352" s="140"/>
      <c r="AF352" s="142"/>
      <c r="AG352" s="142"/>
      <c r="AH352" s="142"/>
      <c r="AI352" s="142"/>
      <c r="AJ352" s="142"/>
    </row>
    <row r="353" hidden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2"/>
      <c r="L353" s="2"/>
      <c r="P353" s="3"/>
      <c r="S353" s="4"/>
      <c r="T353" s="5"/>
      <c r="AA353" s="140"/>
      <c r="AB353" s="152"/>
      <c r="AC353" s="153"/>
      <c r="AD353" s="140"/>
      <c r="AE353" s="140"/>
      <c r="AF353" s="142"/>
      <c r="AG353" s="142"/>
      <c r="AH353" s="142"/>
      <c r="AI353" s="142"/>
      <c r="AJ353" s="142"/>
    </row>
    <row r="354" hidden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2"/>
      <c r="L354" s="2"/>
      <c r="P354" s="3"/>
      <c r="S354" s="4"/>
      <c r="T354" s="5"/>
      <c r="AA354" s="140"/>
      <c r="AB354" s="152"/>
      <c r="AC354" s="153"/>
      <c r="AD354" s="140"/>
      <c r="AE354" s="140"/>
      <c r="AF354" s="142"/>
      <c r="AG354" s="142"/>
      <c r="AH354" s="142"/>
      <c r="AI354" s="142"/>
      <c r="AJ354" s="142"/>
    </row>
    <row r="355" hidden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2"/>
      <c r="L355" s="2"/>
      <c r="P355" s="3"/>
      <c r="S355" s="4"/>
      <c r="T355" s="5"/>
      <c r="AA355" s="140"/>
      <c r="AB355" s="152"/>
      <c r="AC355" s="153"/>
      <c r="AD355" s="140"/>
      <c r="AE355" s="140"/>
      <c r="AF355" s="142"/>
      <c r="AG355" s="142"/>
      <c r="AH355" s="142"/>
      <c r="AI355" s="142"/>
      <c r="AJ355" s="142"/>
    </row>
    <row r="356" hidden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2"/>
      <c r="L356" s="2"/>
      <c r="P356" s="3"/>
      <c r="S356" s="4"/>
      <c r="T356" s="5"/>
      <c r="AA356" s="140"/>
      <c r="AB356" s="152"/>
      <c r="AC356" s="153"/>
      <c r="AD356" s="140"/>
      <c r="AE356" s="140"/>
      <c r="AF356" s="142"/>
      <c r="AG356" s="142"/>
      <c r="AH356" s="142"/>
      <c r="AI356" s="142"/>
      <c r="AJ356" s="142"/>
    </row>
    <row r="357" hidden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2"/>
      <c r="L357" s="2"/>
      <c r="P357" s="3"/>
      <c r="S357" s="4"/>
      <c r="T357" s="5"/>
      <c r="AA357" s="140"/>
      <c r="AB357" s="152"/>
      <c r="AC357" s="153"/>
      <c r="AD357" s="140"/>
      <c r="AE357" s="140"/>
      <c r="AF357" s="142"/>
      <c r="AG357" s="142"/>
      <c r="AH357" s="142"/>
      <c r="AI357" s="142"/>
      <c r="AJ357" s="142"/>
    </row>
    <row r="358" hidden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2"/>
      <c r="L358" s="2"/>
      <c r="P358" s="3"/>
      <c r="S358" s="4"/>
      <c r="T358" s="5"/>
      <c r="AA358" s="140"/>
      <c r="AB358" s="152"/>
      <c r="AC358" s="153"/>
      <c r="AD358" s="140"/>
      <c r="AE358" s="140"/>
      <c r="AF358" s="142"/>
      <c r="AG358" s="142"/>
      <c r="AH358" s="142"/>
      <c r="AI358" s="142"/>
      <c r="AJ358" s="142"/>
    </row>
    <row r="359" hidden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2"/>
      <c r="L359" s="2"/>
      <c r="P359" s="3"/>
      <c r="S359" s="4"/>
      <c r="T359" s="5"/>
      <c r="AA359" s="140"/>
      <c r="AB359" s="152"/>
      <c r="AC359" s="153"/>
      <c r="AD359" s="140"/>
      <c r="AE359" s="140"/>
      <c r="AF359" s="142"/>
      <c r="AG359" s="142"/>
      <c r="AH359" s="142"/>
      <c r="AI359" s="142"/>
      <c r="AJ359" s="142"/>
    </row>
    <row r="360" hidden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2"/>
      <c r="L360" s="2"/>
      <c r="P360" s="3"/>
      <c r="S360" s="4"/>
      <c r="T360" s="5"/>
      <c r="AA360" s="140"/>
      <c r="AB360" s="152"/>
      <c r="AC360" s="153"/>
      <c r="AD360" s="140"/>
      <c r="AE360" s="140"/>
      <c r="AF360" s="142"/>
      <c r="AG360" s="142"/>
      <c r="AH360" s="142"/>
      <c r="AI360" s="142"/>
      <c r="AJ360" s="142"/>
    </row>
    <row r="361" hidden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2"/>
      <c r="L361" s="2"/>
      <c r="P361" s="3"/>
      <c r="S361" s="4"/>
      <c r="T361" s="5"/>
      <c r="AA361" s="140"/>
      <c r="AB361" s="152"/>
      <c r="AC361" s="153"/>
      <c r="AD361" s="140"/>
      <c r="AE361" s="140"/>
      <c r="AF361" s="142"/>
      <c r="AG361" s="142"/>
      <c r="AH361" s="142"/>
      <c r="AI361" s="142"/>
      <c r="AJ361" s="142"/>
    </row>
    <row r="362" hidden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2"/>
      <c r="L362" s="2"/>
      <c r="P362" s="3"/>
      <c r="S362" s="4"/>
      <c r="T362" s="5"/>
      <c r="AA362" s="140"/>
      <c r="AB362" s="152"/>
      <c r="AC362" s="153"/>
      <c r="AD362" s="140"/>
      <c r="AE362" s="140"/>
      <c r="AF362" s="142"/>
      <c r="AG362" s="142"/>
      <c r="AH362" s="142"/>
      <c r="AI362" s="142"/>
      <c r="AJ362" s="142"/>
    </row>
    <row r="363" hidden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2"/>
      <c r="L363" s="2"/>
      <c r="P363" s="3"/>
      <c r="S363" s="4"/>
      <c r="T363" s="5"/>
      <c r="AA363" s="140"/>
      <c r="AB363" s="152"/>
      <c r="AC363" s="153"/>
      <c r="AD363" s="140"/>
      <c r="AE363" s="140"/>
      <c r="AF363" s="142"/>
      <c r="AG363" s="142"/>
      <c r="AH363" s="142"/>
      <c r="AI363" s="142"/>
      <c r="AJ363" s="142"/>
    </row>
    <row r="364" hidden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2"/>
      <c r="L364" s="2"/>
      <c r="P364" s="3"/>
      <c r="S364" s="4"/>
      <c r="T364" s="5"/>
      <c r="AA364" s="140"/>
      <c r="AB364" s="152"/>
      <c r="AC364" s="153"/>
      <c r="AD364" s="140"/>
      <c r="AE364" s="140"/>
      <c r="AF364" s="142"/>
      <c r="AG364" s="142"/>
      <c r="AH364" s="142"/>
      <c r="AI364" s="142"/>
      <c r="AJ364" s="142"/>
    </row>
    <row r="365" hidden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2"/>
      <c r="L365" s="2"/>
      <c r="P365" s="3"/>
      <c r="S365" s="4"/>
      <c r="T365" s="5"/>
      <c r="AA365" s="140"/>
      <c r="AB365" s="152"/>
      <c r="AC365" s="153"/>
      <c r="AD365" s="140"/>
      <c r="AE365" s="140"/>
      <c r="AF365" s="142"/>
      <c r="AG365" s="142"/>
      <c r="AH365" s="142"/>
      <c r="AI365" s="142"/>
      <c r="AJ365" s="142"/>
    </row>
    <row r="366" hidden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2"/>
      <c r="L366" s="2"/>
      <c r="P366" s="3"/>
      <c r="S366" s="4"/>
      <c r="T366" s="5"/>
      <c r="AA366" s="140"/>
      <c r="AB366" s="152"/>
      <c r="AC366" s="153"/>
      <c r="AD366" s="140"/>
      <c r="AE366" s="140"/>
      <c r="AF366" s="142"/>
      <c r="AG366" s="142"/>
      <c r="AH366" s="142"/>
      <c r="AI366" s="142"/>
      <c r="AJ366" s="142"/>
    </row>
    <row r="367" hidden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2"/>
      <c r="L367" s="2"/>
      <c r="P367" s="3"/>
      <c r="S367" s="4"/>
      <c r="T367" s="5"/>
      <c r="AA367" s="140"/>
      <c r="AB367" s="152"/>
      <c r="AC367" s="153"/>
      <c r="AD367" s="140"/>
      <c r="AE367" s="140"/>
      <c r="AF367" s="142"/>
      <c r="AG367" s="142"/>
      <c r="AH367" s="142"/>
      <c r="AI367" s="142"/>
      <c r="AJ367" s="142"/>
    </row>
    <row r="368" hidden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2"/>
      <c r="L368" s="2"/>
      <c r="P368" s="3"/>
      <c r="S368" s="4"/>
      <c r="T368" s="5"/>
      <c r="AA368" s="140"/>
      <c r="AB368" s="152"/>
      <c r="AC368" s="153"/>
      <c r="AD368" s="140"/>
      <c r="AE368" s="140"/>
      <c r="AF368" s="142"/>
      <c r="AG368" s="142"/>
      <c r="AH368" s="142"/>
      <c r="AI368" s="142"/>
      <c r="AJ368" s="142"/>
    </row>
    <row r="369" hidden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2"/>
      <c r="L369" s="2"/>
      <c r="P369" s="3"/>
      <c r="S369" s="4"/>
      <c r="T369" s="5"/>
      <c r="AA369" s="140"/>
      <c r="AB369" s="152"/>
      <c r="AC369" s="153"/>
      <c r="AD369" s="140"/>
      <c r="AE369" s="140"/>
      <c r="AF369" s="142"/>
      <c r="AG369" s="142"/>
      <c r="AH369" s="142"/>
      <c r="AI369" s="142"/>
      <c r="AJ369" s="142"/>
    </row>
    <row r="370" hidden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2"/>
      <c r="L370" s="2"/>
      <c r="P370" s="3"/>
      <c r="S370" s="4"/>
      <c r="T370" s="5"/>
      <c r="AA370" s="140"/>
      <c r="AB370" s="152"/>
      <c r="AC370" s="153"/>
      <c r="AD370" s="140"/>
      <c r="AE370" s="140"/>
      <c r="AF370" s="142"/>
      <c r="AG370" s="142"/>
      <c r="AH370" s="142"/>
      <c r="AI370" s="142"/>
      <c r="AJ370" s="142"/>
    </row>
    <row r="371" hidden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2"/>
      <c r="L371" s="2"/>
      <c r="P371" s="3"/>
      <c r="S371" s="4"/>
      <c r="T371" s="5"/>
      <c r="AA371" s="140"/>
      <c r="AB371" s="152"/>
      <c r="AC371" s="153"/>
      <c r="AD371" s="140"/>
      <c r="AE371" s="140"/>
      <c r="AF371" s="142"/>
      <c r="AG371" s="142"/>
      <c r="AH371" s="142"/>
      <c r="AI371" s="142"/>
      <c r="AJ371" s="142"/>
    </row>
    <row r="372" hidden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2"/>
      <c r="L372" s="2"/>
      <c r="P372" s="3"/>
      <c r="S372" s="4"/>
      <c r="T372" s="5"/>
      <c r="AA372" s="140"/>
      <c r="AB372" s="152"/>
      <c r="AC372" s="153"/>
      <c r="AD372" s="140"/>
      <c r="AE372" s="140"/>
      <c r="AF372" s="142"/>
      <c r="AG372" s="142"/>
      <c r="AH372" s="142"/>
      <c r="AI372" s="142"/>
      <c r="AJ372" s="142"/>
    </row>
    <row r="373" hidden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2"/>
      <c r="L373" s="2"/>
      <c r="P373" s="3"/>
      <c r="S373" s="4"/>
      <c r="T373" s="5"/>
      <c r="AA373" s="140"/>
      <c r="AB373" s="152"/>
      <c r="AC373" s="153"/>
      <c r="AD373" s="140"/>
      <c r="AE373" s="140"/>
      <c r="AF373" s="142"/>
      <c r="AG373" s="142"/>
      <c r="AH373" s="142"/>
      <c r="AI373" s="142"/>
      <c r="AJ373" s="142"/>
    </row>
    <row r="374" hidden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2"/>
      <c r="L374" s="2"/>
      <c r="P374" s="3"/>
      <c r="S374" s="4"/>
      <c r="T374" s="5"/>
      <c r="AA374" s="140"/>
      <c r="AB374" s="152"/>
      <c r="AC374" s="153"/>
      <c r="AD374" s="140"/>
      <c r="AE374" s="140"/>
      <c r="AF374" s="142"/>
      <c r="AG374" s="142"/>
      <c r="AH374" s="142"/>
      <c r="AI374" s="142"/>
      <c r="AJ374" s="142"/>
    </row>
    <row r="375" hidden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2"/>
      <c r="L375" s="2"/>
      <c r="P375" s="3"/>
      <c r="S375" s="4"/>
      <c r="T375" s="5"/>
      <c r="AA375" s="140"/>
      <c r="AB375" s="152"/>
      <c r="AC375" s="153"/>
      <c r="AD375" s="140"/>
      <c r="AE375" s="140"/>
      <c r="AF375" s="142"/>
      <c r="AG375" s="142"/>
      <c r="AH375" s="142"/>
      <c r="AI375" s="142"/>
      <c r="AJ375" s="142"/>
    </row>
    <row r="376" hidden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2"/>
      <c r="L376" s="2"/>
      <c r="P376" s="3"/>
      <c r="S376" s="4"/>
      <c r="T376" s="5"/>
      <c r="AA376" s="140"/>
      <c r="AB376" s="152"/>
      <c r="AC376" s="153"/>
      <c r="AD376" s="140"/>
      <c r="AE376" s="140"/>
      <c r="AF376" s="142"/>
      <c r="AG376" s="142"/>
      <c r="AH376" s="142"/>
      <c r="AI376" s="142"/>
      <c r="AJ376" s="142"/>
    </row>
    <row r="377" hidden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2"/>
      <c r="L377" s="2"/>
      <c r="P377" s="3"/>
      <c r="S377" s="4"/>
      <c r="T377" s="5"/>
      <c r="AA377" s="140"/>
      <c r="AB377" s="152"/>
      <c r="AC377" s="153"/>
      <c r="AD377" s="140"/>
      <c r="AE377" s="140"/>
      <c r="AF377" s="142"/>
      <c r="AG377" s="142"/>
      <c r="AH377" s="142"/>
      <c r="AI377" s="142"/>
      <c r="AJ377" s="142"/>
    </row>
    <row r="378" hidden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2"/>
      <c r="L378" s="2"/>
      <c r="P378" s="3"/>
      <c r="S378" s="4"/>
      <c r="T378" s="5"/>
      <c r="AA378" s="140"/>
      <c r="AB378" s="152"/>
      <c r="AC378" s="153"/>
      <c r="AD378" s="140"/>
      <c r="AE378" s="140"/>
      <c r="AF378" s="142"/>
      <c r="AG378" s="142"/>
      <c r="AH378" s="142"/>
      <c r="AI378" s="142"/>
      <c r="AJ378" s="142"/>
    </row>
    <row r="379" hidden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2"/>
      <c r="L379" s="2"/>
      <c r="P379" s="3"/>
      <c r="S379" s="4"/>
      <c r="T379" s="5"/>
      <c r="AA379" s="140"/>
      <c r="AB379" s="152"/>
      <c r="AC379" s="153"/>
      <c r="AD379" s="140"/>
      <c r="AE379" s="140"/>
      <c r="AF379" s="142"/>
      <c r="AG379" s="142"/>
      <c r="AH379" s="142"/>
      <c r="AI379" s="142"/>
      <c r="AJ379" s="142"/>
    </row>
    <row r="380" hidden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2"/>
      <c r="L380" s="2"/>
      <c r="P380" s="3"/>
      <c r="S380" s="4"/>
      <c r="T380" s="5"/>
      <c r="AA380" s="140"/>
      <c r="AB380" s="152"/>
      <c r="AC380" s="153"/>
      <c r="AD380" s="140"/>
      <c r="AE380" s="140"/>
      <c r="AF380" s="142"/>
      <c r="AG380" s="142"/>
      <c r="AH380" s="142"/>
      <c r="AI380" s="142"/>
      <c r="AJ380" s="142"/>
    </row>
    <row r="381" hidden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2"/>
      <c r="L381" s="2"/>
      <c r="P381" s="3"/>
      <c r="S381" s="4"/>
      <c r="T381" s="5"/>
      <c r="AA381" s="140"/>
      <c r="AB381" s="152"/>
      <c r="AC381" s="153"/>
      <c r="AD381" s="140"/>
      <c r="AE381" s="140"/>
      <c r="AF381" s="142"/>
      <c r="AG381" s="142"/>
      <c r="AH381" s="142"/>
      <c r="AI381" s="142"/>
      <c r="AJ381" s="142"/>
    </row>
    <row r="382" hidden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2"/>
      <c r="L382" s="2"/>
      <c r="P382" s="3"/>
      <c r="S382" s="4"/>
      <c r="T382" s="5"/>
      <c r="AA382" s="140"/>
      <c r="AB382" s="152"/>
      <c r="AC382" s="153"/>
      <c r="AD382" s="140"/>
      <c r="AE382" s="140"/>
      <c r="AF382" s="142"/>
      <c r="AG382" s="142"/>
      <c r="AH382" s="142"/>
      <c r="AI382" s="142"/>
      <c r="AJ382" s="142"/>
    </row>
    <row r="383" hidden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2"/>
      <c r="L383" s="2"/>
      <c r="P383" s="3"/>
      <c r="S383" s="4"/>
      <c r="T383" s="5"/>
      <c r="AA383" s="140"/>
      <c r="AB383" s="152"/>
      <c r="AC383" s="153"/>
      <c r="AD383" s="140"/>
      <c r="AE383" s="140"/>
      <c r="AF383" s="142"/>
      <c r="AG383" s="142"/>
      <c r="AH383" s="142"/>
      <c r="AI383" s="142"/>
      <c r="AJ383" s="142"/>
    </row>
    <row r="384" hidden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2"/>
      <c r="L384" s="2"/>
      <c r="P384" s="3"/>
      <c r="S384" s="4"/>
      <c r="T384" s="5"/>
      <c r="AA384" s="140"/>
      <c r="AB384" s="152"/>
      <c r="AC384" s="153"/>
      <c r="AD384" s="140"/>
      <c r="AE384" s="140"/>
      <c r="AF384" s="142"/>
      <c r="AG384" s="142"/>
      <c r="AH384" s="142"/>
      <c r="AI384" s="142"/>
      <c r="AJ384" s="142"/>
    </row>
    <row r="385" hidden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2"/>
      <c r="L385" s="2"/>
      <c r="P385" s="3"/>
      <c r="S385" s="4"/>
      <c r="T385" s="5"/>
      <c r="AA385" s="140"/>
      <c r="AB385" s="152"/>
      <c r="AC385" s="153"/>
      <c r="AD385" s="140"/>
      <c r="AE385" s="140"/>
      <c r="AF385" s="142"/>
      <c r="AG385" s="142"/>
      <c r="AH385" s="142"/>
      <c r="AI385" s="142"/>
      <c r="AJ385" s="142"/>
    </row>
    <row r="386" hidden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2"/>
      <c r="L386" s="2"/>
      <c r="P386" s="3"/>
      <c r="S386" s="4"/>
      <c r="T386" s="5"/>
      <c r="AA386" s="140"/>
      <c r="AB386" s="152"/>
      <c r="AC386" s="153"/>
      <c r="AD386" s="140"/>
      <c r="AE386" s="140"/>
      <c r="AF386" s="142"/>
      <c r="AG386" s="142"/>
      <c r="AH386" s="142"/>
      <c r="AI386" s="142"/>
      <c r="AJ386" s="142"/>
    </row>
    <row r="387" hidden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2"/>
      <c r="L387" s="2"/>
      <c r="P387" s="3"/>
      <c r="S387" s="4"/>
      <c r="T387" s="5"/>
      <c r="AA387" s="140"/>
      <c r="AB387" s="152"/>
      <c r="AC387" s="153"/>
      <c r="AD387" s="140"/>
      <c r="AE387" s="140"/>
      <c r="AF387" s="142"/>
      <c r="AG387" s="142"/>
      <c r="AH387" s="142"/>
      <c r="AI387" s="142"/>
      <c r="AJ387" s="142"/>
    </row>
    <row r="388" hidden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2"/>
      <c r="L388" s="2"/>
      <c r="P388" s="3"/>
      <c r="S388" s="4"/>
      <c r="T388" s="5"/>
      <c r="AA388" s="140"/>
      <c r="AB388" s="152"/>
      <c r="AC388" s="153"/>
      <c r="AD388" s="140"/>
      <c r="AE388" s="140"/>
      <c r="AF388" s="142"/>
      <c r="AG388" s="142"/>
      <c r="AH388" s="142"/>
      <c r="AI388" s="142"/>
      <c r="AJ388" s="142"/>
    </row>
    <row r="389" hidden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2"/>
      <c r="L389" s="2"/>
      <c r="P389" s="3"/>
      <c r="S389" s="4"/>
      <c r="T389" s="5"/>
      <c r="AA389" s="140"/>
      <c r="AB389" s="152"/>
      <c r="AC389" s="153"/>
      <c r="AD389" s="140"/>
      <c r="AE389" s="140"/>
      <c r="AF389" s="142"/>
      <c r="AG389" s="142"/>
      <c r="AH389" s="142"/>
      <c r="AI389" s="142"/>
      <c r="AJ389" s="142"/>
    </row>
    <row r="390" hidden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2"/>
      <c r="L390" s="2"/>
      <c r="P390" s="3"/>
      <c r="S390" s="4"/>
      <c r="T390" s="5"/>
      <c r="AA390" s="140"/>
      <c r="AB390" s="152"/>
      <c r="AC390" s="153"/>
      <c r="AD390" s="140"/>
      <c r="AE390" s="140"/>
      <c r="AF390" s="142"/>
      <c r="AG390" s="142"/>
      <c r="AH390" s="142"/>
      <c r="AI390" s="142"/>
      <c r="AJ390" s="142"/>
    </row>
    <row r="391" hidden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2"/>
      <c r="L391" s="2"/>
      <c r="P391" s="3"/>
      <c r="S391" s="4"/>
      <c r="T391" s="5"/>
      <c r="AA391" s="140"/>
      <c r="AB391" s="152"/>
      <c r="AC391" s="153"/>
      <c r="AD391" s="140"/>
      <c r="AE391" s="140"/>
      <c r="AF391" s="142"/>
      <c r="AG391" s="142"/>
      <c r="AH391" s="142"/>
      <c r="AI391" s="142"/>
      <c r="AJ391" s="142"/>
    </row>
    <row r="392" hidden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2"/>
      <c r="L392" s="2"/>
      <c r="P392" s="3"/>
      <c r="S392" s="4"/>
      <c r="T392" s="5"/>
      <c r="AA392" s="140"/>
      <c r="AB392" s="152"/>
      <c r="AC392" s="153"/>
      <c r="AD392" s="140"/>
      <c r="AE392" s="140"/>
      <c r="AF392" s="142"/>
      <c r="AG392" s="142"/>
      <c r="AH392" s="142"/>
      <c r="AI392" s="142"/>
      <c r="AJ392" s="142"/>
    </row>
    <row r="393" hidden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2"/>
      <c r="L393" s="2"/>
      <c r="P393" s="3"/>
      <c r="S393" s="4"/>
      <c r="T393" s="5"/>
      <c r="AA393" s="140"/>
      <c r="AB393" s="152"/>
      <c r="AC393" s="153"/>
      <c r="AD393" s="140"/>
      <c r="AE393" s="140"/>
      <c r="AF393" s="142"/>
      <c r="AG393" s="142"/>
      <c r="AH393" s="142"/>
      <c r="AI393" s="142"/>
      <c r="AJ393" s="142"/>
    </row>
    <row r="394" hidden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2"/>
      <c r="L394" s="2"/>
      <c r="P394" s="3"/>
      <c r="S394" s="4"/>
      <c r="T394" s="5"/>
      <c r="AA394" s="140"/>
      <c r="AB394" s="152"/>
      <c r="AC394" s="153"/>
      <c r="AD394" s="140"/>
      <c r="AE394" s="140"/>
      <c r="AF394" s="142"/>
      <c r="AG394" s="142"/>
      <c r="AH394" s="142"/>
      <c r="AI394" s="142"/>
      <c r="AJ394" s="142"/>
    </row>
    <row r="395" hidden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2"/>
      <c r="L395" s="2"/>
      <c r="P395" s="3"/>
      <c r="S395" s="4"/>
      <c r="T395" s="5"/>
      <c r="AA395" s="140"/>
      <c r="AB395" s="152"/>
      <c r="AC395" s="153"/>
      <c r="AD395" s="140"/>
      <c r="AE395" s="140"/>
      <c r="AF395" s="142"/>
      <c r="AG395" s="142"/>
      <c r="AH395" s="142"/>
      <c r="AI395" s="142"/>
      <c r="AJ395" s="142"/>
    </row>
    <row r="396" hidden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2"/>
      <c r="L396" s="2"/>
      <c r="P396" s="3"/>
      <c r="S396" s="4"/>
      <c r="T396" s="5"/>
      <c r="AA396" s="140"/>
      <c r="AB396" s="152"/>
      <c r="AC396" s="153"/>
      <c r="AD396" s="140"/>
      <c r="AE396" s="140"/>
      <c r="AF396" s="142"/>
      <c r="AG396" s="142"/>
      <c r="AH396" s="142"/>
      <c r="AI396" s="142"/>
      <c r="AJ396" s="142"/>
    </row>
    <row r="397" hidden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2"/>
      <c r="L397" s="2"/>
      <c r="P397" s="3"/>
      <c r="S397" s="4"/>
      <c r="T397" s="5"/>
      <c r="AA397" s="140"/>
      <c r="AB397" s="152"/>
      <c r="AC397" s="153"/>
      <c r="AD397" s="140"/>
      <c r="AE397" s="140"/>
      <c r="AF397" s="142"/>
      <c r="AG397" s="142"/>
      <c r="AH397" s="142"/>
      <c r="AI397" s="142"/>
      <c r="AJ397" s="142"/>
    </row>
    <row r="398" hidden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2"/>
      <c r="L398" s="2"/>
      <c r="P398" s="3"/>
      <c r="S398" s="4"/>
      <c r="T398" s="5"/>
      <c r="AA398" s="140"/>
      <c r="AB398" s="152"/>
      <c r="AC398" s="153"/>
      <c r="AD398" s="140"/>
      <c r="AE398" s="140"/>
      <c r="AF398" s="142"/>
      <c r="AG398" s="142"/>
      <c r="AH398" s="142"/>
      <c r="AI398" s="142"/>
      <c r="AJ398" s="142"/>
    </row>
    <row r="399" hidden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2"/>
      <c r="L399" s="2"/>
      <c r="P399" s="3"/>
      <c r="S399" s="4"/>
      <c r="T399" s="5"/>
      <c r="AA399" s="140"/>
      <c r="AB399" s="152"/>
      <c r="AC399" s="153"/>
      <c r="AD399" s="140"/>
      <c r="AE399" s="140"/>
      <c r="AF399" s="142"/>
      <c r="AG399" s="142"/>
      <c r="AH399" s="142"/>
      <c r="AI399" s="142"/>
      <c r="AJ399" s="142"/>
    </row>
    <row r="400" hidden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2"/>
      <c r="L400" s="2"/>
      <c r="P400" s="3"/>
      <c r="S400" s="4"/>
      <c r="T400" s="5"/>
      <c r="AA400" s="140"/>
      <c r="AB400" s="152"/>
      <c r="AC400" s="153"/>
      <c r="AD400" s="140"/>
      <c r="AE400" s="140"/>
      <c r="AF400" s="142"/>
      <c r="AG400" s="142"/>
      <c r="AH400" s="142"/>
      <c r="AI400" s="142"/>
      <c r="AJ400" s="142"/>
    </row>
    <row r="401" hidden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2"/>
      <c r="L401" s="2"/>
      <c r="P401" s="3"/>
      <c r="S401" s="4"/>
      <c r="T401" s="5"/>
      <c r="AA401" s="140"/>
      <c r="AB401" s="152"/>
      <c r="AC401" s="153"/>
      <c r="AD401" s="140"/>
      <c r="AE401" s="140"/>
      <c r="AF401" s="142"/>
      <c r="AG401" s="142"/>
      <c r="AH401" s="142"/>
      <c r="AI401" s="142"/>
      <c r="AJ401" s="142"/>
    </row>
    <row r="402" hidden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2"/>
      <c r="L402" s="2"/>
      <c r="P402" s="3"/>
      <c r="S402" s="4"/>
      <c r="T402" s="5"/>
      <c r="AA402" s="140"/>
      <c r="AB402" s="152"/>
      <c r="AC402" s="153"/>
      <c r="AD402" s="140"/>
      <c r="AE402" s="140"/>
      <c r="AF402" s="142"/>
      <c r="AG402" s="142"/>
      <c r="AH402" s="142"/>
      <c r="AI402" s="142"/>
      <c r="AJ402" s="142"/>
    </row>
    <row r="403" hidden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2"/>
      <c r="L403" s="2"/>
      <c r="P403" s="3"/>
      <c r="S403" s="4"/>
      <c r="T403" s="5"/>
      <c r="AA403" s="140"/>
      <c r="AB403" s="152"/>
      <c r="AC403" s="153"/>
      <c r="AD403" s="140"/>
      <c r="AE403" s="140"/>
      <c r="AF403" s="142"/>
      <c r="AG403" s="142"/>
      <c r="AH403" s="142"/>
      <c r="AI403" s="142"/>
      <c r="AJ403" s="142"/>
    </row>
    <row r="404" hidden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2"/>
      <c r="L404" s="2"/>
      <c r="P404" s="3"/>
      <c r="S404" s="4"/>
      <c r="T404" s="5"/>
      <c r="AA404" s="140"/>
      <c r="AB404" s="152"/>
      <c r="AC404" s="153"/>
      <c r="AD404" s="140"/>
      <c r="AE404" s="140"/>
      <c r="AF404" s="142"/>
      <c r="AG404" s="142"/>
      <c r="AH404" s="142"/>
      <c r="AI404" s="142"/>
      <c r="AJ404" s="142"/>
    </row>
    <row r="405" hidden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2"/>
      <c r="L405" s="2"/>
      <c r="P405" s="3"/>
      <c r="S405" s="4"/>
      <c r="T405" s="5"/>
      <c r="AA405" s="140"/>
      <c r="AB405" s="152"/>
      <c r="AC405" s="153"/>
      <c r="AD405" s="140"/>
      <c r="AE405" s="140"/>
      <c r="AF405" s="142"/>
      <c r="AG405" s="142"/>
      <c r="AH405" s="142"/>
      <c r="AI405" s="142"/>
      <c r="AJ405" s="142"/>
    </row>
    <row r="406" hidden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2"/>
      <c r="L406" s="2"/>
      <c r="P406" s="3"/>
      <c r="S406" s="4"/>
      <c r="T406" s="5"/>
      <c r="AA406" s="140"/>
      <c r="AB406" s="152"/>
      <c r="AC406" s="153"/>
      <c r="AD406" s="140"/>
      <c r="AE406" s="140"/>
      <c r="AF406" s="142"/>
      <c r="AG406" s="142"/>
      <c r="AH406" s="142"/>
      <c r="AI406" s="142"/>
      <c r="AJ406" s="142"/>
    </row>
    <row r="407" hidden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2"/>
      <c r="L407" s="2"/>
      <c r="P407" s="3"/>
      <c r="S407" s="4"/>
      <c r="T407" s="5"/>
      <c r="AA407" s="140"/>
      <c r="AB407" s="152"/>
      <c r="AC407" s="153"/>
      <c r="AD407" s="140"/>
      <c r="AE407" s="140"/>
      <c r="AF407" s="142"/>
      <c r="AG407" s="142"/>
      <c r="AH407" s="142"/>
      <c r="AI407" s="142"/>
      <c r="AJ407" s="142"/>
    </row>
    <row r="408" hidden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2"/>
      <c r="L408" s="2"/>
      <c r="P408" s="3"/>
      <c r="S408" s="4"/>
      <c r="T408" s="5"/>
      <c r="AA408" s="140"/>
      <c r="AB408" s="152"/>
      <c r="AC408" s="153"/>
      <c r="AD408" s="140"/>
      <c r="AE408" s="140"/>
      <c r="AF408" s="142"/>
      <c r="AG408" s="142"/>
      <c r="AH408" s="142"/>
      <c r="AI408" s="142"/>
      <c r="AJ408" s="142"/>
    </row>
    <row r="409" hidden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2"/>
      <c r="L409" s="2"/>
      <c r="P409" s="3"/>
      <c r="S409" s="4"/>
      <c r="T409" s="5"/>
      <c r="AA409" s="140"/>
      <c r="AB409" s="152"/>
      <c r="AC409" s="153"/>
      <c r="AD409" s="140"/>
      <c r="AE409" s="140"/>
      <c r="AF409" s="142"/>
      <c r="AG409" s="142"/>
      <c r="AH409" s="142"/>
      <c r="AI409" s="142"/>
      <c r="AJ409" s="142"/>
    </row>
    <row r="410" hidden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2"/>
      <c r="L410" s="2"/>
      <c r="P410" s="3"/>
      <c r="S410" s="4"/>
      <c r="T410" s="5"/>
      <c r="AA410" s="140"/>
      <c r="AB410" s="152"/>
      <c r="AC410" s="153"/>
      <c r="AD410" s="140"/>
      <c r="AE410" s="140"/>
      <c r="AF410" s="142"/>
      <c r="AG410" s="142"/>
      <c r="AH410" s="142"/>
      <c r="AI410" s="142"/>
      <c r="AJ410" s="142"/>
    </row>
    <row r="411" hidden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2"/>
      <c r="L411" s="2"/>
      <c r="P411" s="3"/>
      <c r="S411" s="4"/>
      <c r="T411" s="5"/>
      <c r="AA411" s="140"/>
      <c r="AB411" s="152"/>
      <c r="AC411" s="153"/>
      <c r="AD411" s="140"/>
      <c r="AE411" s="140"/>
      <c r="AF411" s="142"/>
      <c r="AG411" s="142"/>
      <c r="AH411" s="142"/>
      <c r="AI411" s="142"/>
      <c r="AJ411" s="142"/>
    </row>
    <row r="412" hidden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2"/>
      <c r="L412" s="2"/>
      <c r="P412" s="3"/>
      <c r="S412" s="4"/>
      <c r="T412" s="5"/>
      <c r="AA412" s="140"/>
      <c r="AB412" s="152"/>
      <c r="AC412" s="153"/>
      <c r="AD412" s="140"/>
      <c r="AE412" s="140"/>
      <c r="AF412" s="142"/>
      <c r="AG412" s="142"/>
      <c r="AH412" s="142"/>
      <c r="AI412" s="142"/>
      <c r="AJ412" s="142"/>
    </row>
    <row r="413" hidden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2"/>
      <c r="L413" s="2"/>
      <c r="P413" s="3"/>
      <c r="S413" s="4"/>
      <c r="T413" s="5"/>
      <c r="AA413" s="140"/>
      <c r="AB413" s="152"/>
      <c r="AC413" s="153"/>
      <c r="AD413" s="140"/>
      <c r="AE413" s="140"/>
      <c r="AF413" s="142"/>
      <c r="AG413" s="142"/>
      <c r="AH413" s="142"/>
      <c r="AI413" s="142"/>
      <c r="AJ413" s="142"/>
    </row>
    <row r="414" hidden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2"/>
      <c r="L414" s="2"/>
      <c r="P414" s="3"/>
      <c r="S414" s="4"/>
      <c r="T414" s="5"/>
      <c r="AA414" s="140"/>
      <c r="AB414" s="152"/>
      <c r="AC414" s="153"/>
      <c r="AD414" s="140"/>
      <c r="AE414" s="140"/>
      <c r="AF414" s="142"/>
      <c r="AG414" s="142"/>
      <c r="AH414" s="142"/>
      <c r="AI414" s="142"/>
      <c r="AJ414" s="142"/>
    </row>
    <row r="415" hidden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2"/>
      <c r="L415" s="2"/>
      <c r="P415" s="3"/>
      <c r="S415" s="4"/>
      <c r="T415" s="5"/>
      <c r="AA415" s="140"/>
      <c r="AB415" s="152"/>
      <c r="AC415" s="153"/>
      <c r="AD415" s="140"/>
      <c r="AE415" s="140"/>
      <c r="AF415" s="142"/>
      <c r="AG415" s="142"/>
      <c r="AH415" s="142"/>
      <c r="AI415" s="142"/>
      <c r="AJ415" s="142"/>
    </row>
    <row r="416" hidden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2"/>
      <c r="L416" s="2"/>
      <c r="P416" s="3"/>
      <c r="S416" s="4"/>
      <c r="T416" s="5"/>
      <c r="AA416" s="140"/>
      <c r="AB416" s="152"/>
      <c r="AC416" s="153"/>
      <c r="AD416" s="140"/>
      <c r="AE416" s="140"/>
      <c r="AF416" s="142"/>
      <c r="AG416" s="142"/>
      <c r="AH416" s="142"/>
      <c r="AI416" s="142"/>
      <c r="AJ416" s="142"/>
    </row>
    <row r="417" hidden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2"/>
      <c r="L417" s="2"/>
      <c r="P417" s="3"/>
      <c r="S417" s="4"/>
      <c r="T417" s="5"/>
      <c r="AA417" s="140"/>
      <c r="AB417" s="152"/>
      <c r="AC417" s="153"/>
      <c r="AD417" s="140"/>
      <c r="AE417" s="140"/>
      <c r="AF417" s="142"/>
      <c r="AG417" s="142"/>
      <c r="AH417" s="142"/>
      <c r="AI417" s="142"/>
      <c r="AJ417" s="142"/>
    </row>
    <row r="418" hidden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2"/>
      <c r="L418" s="2"/>
      <c r="P418" s="3"/>
      <c r="S418" s="4"/>
      <c r="T418" s="5"/>
      <c r="AA418" s="140"/>
      <c r="AB418" s="152"/>
      <c r="AC418" s="153"/>
      <c r="AD418" s="140"/>
      <c r="AE418" s="140"/>
      <c r="AF418" s="142"/>
      <c r="AG418" s="142"/>
      <c r="AH418" s="142"/>
      <c r="AI418" s="142"/>
      <c r="AJ418" s="142"/>
    </row>
    <row r="419" hidden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2"/>
      <c r="L419" s="2"/>
      <c r="P419" s="3"/>
      <c r="S419" s="4"/>
      <c r="T419" s="5"/>
      <c r="AA419" s="140"/>
      <c r="AB419" s="152"/>
      <c r="AC419" s="153"/>
      <c r="AD419" s="140"/>
      <c r="AE419" s="140"/>
      <c r="AF419" s="142"/>
      <c r="AG419" s="142"/>
      <c r="AH419" s="142"/>
      <c r="AI419" s="142"/>
      <c r="AJ419" s="142"/>
    </row>
    <row r="420" hidden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2"/>
      <c r="L420" s="2"/>
      <c r="P420" s="3"/>
      <c r="S420" s="4"/>
      <c r="T420" s="5"/>
      <c r="AA420" s="140"/>
      <c r="AB420" s="152"/>
      <c r="AC420" s="153"/>
      <c r="AD420" s="140"/>
      <c r="AE420" s="140"/>
      <c r="AF420" s="142"/>
      <c r="AG420" s="142"/>
      <c r="AH420" s="142"/>
      <c r="AI420" s="142"/>
      <c r="AJ420" s="142"/>
    </row>
    <row r="421" hidden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2"/>
      <c r="L421" s="2"/>
      <c r="P421" s="3"/>
      <c r="S421" s="4"/>
      <c r="T421" s="5"/>
      <c r="AA421" s="140"/>
      <c r="AB421" s="152"/>
      <c r="AC421" s="153"/>
      <c r="AD421" s="140"/>
      <c r="AE421" s="140"/>
      <c r="AF421" s="142"/>
      <c r="AG421" s="142"/>
      <c r="AH421" s="142"/>
      <c r="AI421" s="142"/>
      <c r="AJ421" s="142"/>
    </row>
    <row r="422" hidden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2"/>
      <c r="L422" s="2"/>
      <c r="P422" s="3"/>
      <c r="S422" s="4"/>
      <c r="T422" s="5"/>
      <c r="AA422" s="140"/>
      <c r="AB422" s="152"/>
      <c r="AC422" s="153"/>
      <c r="AD422" s="140"/>
      <c r="AE422" s="140"/>
      <c r="AF422" s="142"/>
      <c r="AG422" s="142"/>
      <c r="AH422" s="142"/>
      <c r="AI422" s="142"/>
      <c r="AJ422" s="142"/>
    </row>
    <row r="423" hidden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2"/>
      <c r="L423" s="2"/>
      <c r="P423" s="3"/>
      <c r="S423" s="4"/>
      <c r="T423" s="5"/>
      <c r="AA423" s="140"/>
      <c r="AB423" s="152"/>
      <c r="AC423" s="153"/>
      <c r="AD423" s="140"/>
      <c r="AE423" s="140"/>
      <c r="AF423" s="142"/>
      <c r="AG423" s="142"/>
      <c r="AH423" s="142"/>
      <c r="AI423" s="142"/>
      <c r="AJ423" s="142"/>
    </row>
    <row r="424" hidden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2"/>
      <c r="L424" s="2"/>
      <c r="P424" s="3"/>
      <c r="S424" s="4"/>
      <c r="T424" s="5"/>
      <c r="AA424" s="140"/>
      <c r="AB424" s="152"/>
      <c r="AC424" s="153"/>
      <c r="AD424" s="140"/>
      <c r="AE424" s="140"/>
      <c r="AF424" s="142"/>
      <c r="AG424" s="142"/>
      <c r="AH424" s="142"/>
      <c r="AI424" s="142"/>
      <c r="AJ424" s="142"/>
    </row>
    <row r="425" hidden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2"/>
      <c r="L425" s="2"/>
      <c r="P425" s="3"/>
      <c r="S425" s="4"/>
      <c r="T425" s="5"/>
      <c r="AA425" s="140"/>
      <c r="AB425" s="152"/>
      <c r="AC425" s="153"/>
      <c r="AD425" s="140"/>
      <c r="AE425" s="140"/>
      <c r="AF425" s="142"/>
      <c r="AG425" s="142"/>
      <c r="AH425" s="142"/>
      <c r="AI425" s="142"/>
      <c r="AJ425" s="142"/>
    </row>
    <row r="426" hidden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2"/>
      <c r="L426" s="2"/>
      <c r="P426" s="3"/>
      <c r="S426" s="4"/>
      <c r="T426" s="5"/>
      <c r="AA426" s="140"/>
      <c r="AB426" s="152"/>
      <c r="AC426" s="153"/>
      <c r="AD426" s="140"/>
      <c r="AE426" s="140"/>
      <c r="AF426" s="142"/>
      <c r="AG426" s="142"/>
      <c r="AH426" s="142"/>
      <c r="AI426" s="142"/>
      <c r="AJ426" s="142"/>
    </row>
    <row r="427" hidden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2"/>
      <c r="L427" s="2"/>
      <c r="P427" s="3"/>
      <c r="S427" s="4"/>
      <c r="T427" s="5"/>
      <c r="AA427" s="140"/>
      <c r="AB427" s="152"/>
      <c r="AC427" s="153"/>
      <c r="AD427" s="140"/>
      <c r="AE427" s="140"/>
      <c r="AF427" s="142"/>
      <c r="AG427" s="142"/>
      <c r="AH427" s="142"/>
      <c r="AI427" s="142"/>
      <c r="AJ427" s="142"/>
    </row>
    <row r="428" hidden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2"/>
      <c r="L428" s="2"/>
      <c r="P428" s="3"/>
      <c r="S428" s="4"/>
      <c r="T428" s="5"/>
      <c r="AA428" s="140"/>
      <c r="AB428" s="152"/>
      <c r="AC428" s="153"/>
      <c r="AD428" s="140"/>
      <c r="AE428" s="140"/>
      <c r="AF428" s="142"/>
      <c r="AG428" s="142"/>
      <c r="AH428" s="142"/>
      <c r="AI428" s="142"/>
      <c r="AJ428" s="142"/>
    </row>
    <row r="429" hidden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2"/>
      <c r="L429" s="2"/>
      <c r="P429" s="3"/>
      <c r="S429" s="4"/>
      <c r="T429" s="5"/>
      <c r="AA429" s="140"/>
      <c r="AB429" s="152"/>
      <c r="AC429" s="153"/>
      <c r="AD429" s="140"/>
      <c r="AE429" s="140"/>
      <c r="AF429" s="142"/>
      <c r="AG429" s="142"/>
      <c r="AH429" s="142"/>
      <c r="AI429" s="142"/>
      <c r="AJ429" s="142"/>
    </row>
    <row r="430" hidden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2"/>
      <c r="L430" s="2"/>
      <c r="P430" s="3"/>
      <c r="S430" s="4"/>
      <c r="T430" s="5"/>
      <c r="AA430" s="140"/>
      <c r="AB430" s="152"/>
      <c r="AC430" s="153"/>
      <c r="AD430" s="140"/>
      <c r="AE430" s="140"/>
      <c r="AF430" s="142"/>
      <c r="AG430" s="142"/>
      <c r="AH430" s="142"/>
      <c r="AI430" s="142"/>
      <c r="AJ430" s="142"/>
    </row>
    <row r="431" hidden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2"/>
      <c r="L431" s="2"/>
      <c r="P431" s="3"/>
      <c r="S431" s="4"/>
      <c r="T431" s="5"/>
      <c r="AA431" s="140"/>
      <c r="AB431" s="152"/>
      <c r="AC431" s="153"/>
      <c r="AD431" s="140"/>
      <c r="AE431" s="140"/>
      <c r="AF431" s="142"/>
      <c r="AG431" s="142"/>
      <c r="AH431" s="142"/>
      <c r="AI431" s="142"/>
      <c r="AJ431" s="142"/>
    </row>
    <row r="432" hidden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2"/>
      <c r="L432" s="2"/>
      <c r="P432" s="3"/>
      <c r="S432" s="4"/>
      <c r="T432" s="5"/>
      <c r="AA432" s="140"/>
      <c r="AB432" s="152"/>
      <c r="AC432" s="153"/>
      <c r="AD432" s="140"/>
      <c r="AE432" s="140"/>
      <c r="AF432" s="142"/>
      <c r="AG432" s="142"/>
      <c r="AH432" s="142"/>
      <c r="AI432" s="142"/>
      <c r="AJ432" s="142"/>
    </row>
    <row r="433" hidden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2"/>
      <c r="L433" s="2"/>
      <c r="P433" s="3"/>
      <c r="S433" s="4"/>
      <c r="T433" s="5"/>
      <c r="AA433" s="140"/>
      <c r="AB433" s="152"/>
      <c r="AC433" s="153"/>
      <c r="AD433" s="140"/>
      <c r="AE433" s="140"/>
      <c r="AF433" s="142"/>
      <c r="AG433" s="142"/>
      <c r="AH433" s="142"/>
      <c r="AI433" s="142"/>
      <c r="AJ433" s="142"/>
    </row>
    <row r="434" hidden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2"/>
      <c r="L434" s="2"/>
      <c r="P434" s="3"/>
      <c r="S434" s="4"/>
      <c r="T434" s="5"/>
      <c r="AA434" s="140"/>
      <c r="AB434" s="152"/>
      <c r="AC434" s="153"/>
      <c r="AD434" s="140"/>
      <c r="AE434" s="140"/>
      <c r="AF434" s="142"/>
      <c r="AG434" s="142"/>
      <c r="AH434" s="142"/>
      <c r="AI434" s="142"/>
      <c r="AJ434" s="142"/>
    </row>
    <row r="435" hidden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2"/>
      <c r="L435" s="2"/>
      <c r="P435" s="3"/>
      <c r="S435" s="4"/>
      <c r="T435" s="5"/>
      <c r="AA435" s="140"/>
      <c r="AB435" s="152"/>
      <c r="AC435" s="153"/>
      <c r="AD435" s="140"/>
      <c r="AE435" s="140"/>
      <c r="AF435" s="142"/>
      <c r="AG435" s="142"/>
      <c r="AH435" s="142"/>
      <c r="AI435" s="142"/>
      <c r="AJ435" s="142"/>
    </row>
    <row r="436" hidden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2"/>
      <c r="L436" s="2"/>
      <c r="P436" s="3"/>
      <c r="S436" s="4"/>
      <c r="T436" s="5"/>
      <c r="AA436" s="140"/>
      <c r="AB436" s="152"/>
      <c r="AC436" s="153"/>
      <c r="AD436" s="140"/>
      <c r="AE436" s="140"/>
      <c r="AF436" s="142"/>
      <c r="AG436" s="142"/>
      <c r="AH436" s="142"/>
      <c r="AI436" s="142"/>
      <c r="AJ436" s="142"/>
    </row>
    <row r="437" hidden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2"/>
      <c r="L437" s="2"/>
      <c r="P437" s="3"/>
      <c r="S437" s="4"/>
      <c r="T437" s="5"/>
      <c r="AA437" s="140"/>
      <c r="AB437" s="152"/>
      <c r="AC437" s="153"/>
      <c r="AD437" s="140"/>
      <c r="AE437" s="140"/>
      <c r="AF437" s="142"/>
      <c r="AG437" s="142"/>
      <c r="AH437" s="142"/>
      <c r="AI437" s="142"/>
      <c r="AJ437" s="142"/>
    </row>
    <row r="438" hidden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2"/>
      <c r="L438" s="2"/>
      <c r="P438" s="3"/>
      <c r="S438" s="4"/>
      <c r="T438" s="5"/>
      <c r="AA438" s="140"/>
      <c r="AB438" s="152"/>
      <c r="AC438" s="153"/>
      <c r="AD438" s="140"/>
      <c r="AE438" s="140"/>
      <c r="AF438" s="142"/>
      <c r="AG438" s="142"/>
      <c r="AH438" s="142"/>
      <c r="AI438" s="142"/>
      <c r="AJ438" s="142"/>
    </row>
    <row r="439" hidden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2"/>
      <c r="L439" s="2"/>
      <c r="P439" s="3"/>
      <c r="S439" s="4"/>
      <c r="T439" s="5"/>
      <c r="AA439" s="140"/>
      <c r="AB439" s="152"/>
      <c r="AC439" s="153"/>
      <c r="AD439" s="140"/>
      <c r="AE439" s="140"/>
      <c r="AF439" s="142"/>
      <c r="AG439" s="142"/>
      <c r="AH439" s="142"/>
      <c r="AI439" s="142"/>
      <c r="AJ439" s="142"/>
    </row>
    <row r="440" hidden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2"/>
      <c r="L440" s="2"/>
      <c r="P440" s="3"/>
      <c r="S440" s="4"/>
      <c r="T440" s="5"/>
      <c r="AA440" s="140"/>
      <c r="AB440" s="152"/>
      <c r="AC440" s="153"/>
      <c r="AD440" s="140"/>
      <c r="AE440" s="140"/>
      <c r="AF440" s="142"/>
      <c r="AG440" s="142"/>
      <c r="AH440" s="142"/>
      <c r="AI440" s="142"/>
      <c r="AJ440" s="142"/>
    </row>
    <row r="441" hidden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2"/>
      <c r="L441" s="2"/>
      <c r="P441" s="3"/>
      <c r="S441" s="4"/>
      <c r="T441" s="5"/>
      <c r="AA441" s="140"/>
      <c r="AB441" s="152"/>
      <c r="AC441" s="153"/>
      <c r="AD441" s="140"/>
      <c r="AE441" s="140"/>
      <c r="AF441" s="142"/>
      <c r="AG441" s="142"/>
      <c r="AH441" s="142"/>
      <c r="AI441" s="142"/>
      <c r="AJ441" s="142"/>
    </row>
    <row r="442" hidden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2"/>
      <c r="L442" s="2"/>
      <c r="P442" s="3"/>
      <c r="S442" s="4"/>
      <c r="T442" s="5"/>
      <c r="AA442" s="140"/>
      <c r="AB442" s="152"/>
      <c r="AC442" s="153"/>
      <c r="AD442" s="140"/>
      <c r="AE442" s="140"/>
      <c r="AF442" s="142"/>
      <c r="AG442" s="142"/>
      <c r="AH442" s="142"/>
      <c r="AI442" s="142"/>
      <c r="AJ442" s="142"/>
    </row>
    <row r="443" hidden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2"/>
      <c r="L443" s="2"/>
      <c r="P443" s="3"/>
      <c r="S443" s="4"/>
      <c r="T443" s="5"/>
      <c r="AA443" s="140"/>
      <c r="AB443" s="152"/>
      <c r="AC443" s="153"/>
      <c r="AD443" s="140"/>
      <c r="AE443" s="140"/>
      <c r="AF443" s="142"/>
      <c r="AG443" s="142"/>
      <c r="AH443" s="142"/>
      <c r="AI443" s="142"/>
      <c r="AJ443" s="142"/>
    </row>
    <row r="444" hidden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2"/>
      <c r="L444" s="2"/>
      <c r="P444" s="3"/>
      <c r="S444" s="4"/>
      <c r="T444" s="5"/>
      <c r="AA444" s="140"/>
      <c r="AB444" s="152"/>
      <c r="AC444" s="153"/>
      <c r="AD444" s="140"/>
      <c r="AE444" s="140"/>
      <c r="AF444" s="142"/>
      <c r="AG444" s="142"/>
      <c r="AH444" s="142"/>
      <c r="AI444" s="142"/>
      <c r="AJ444" s="142"/>
    </row>
    <row r="445" hidden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2"/>
      <c r="L445" s="2"/>
      <c r="P445" s="3"/>
      <c r="S445" s="4"/>
      <c r="T445" s="5"/>
      <c r="AA445" s="140"/>
      <c r="AB445" s="152"/>
      <c r="AC445" s="153"/>
      <c r="AD445" s="140"/>
      <c r="AE445" s="140"/>
      <c r="AF445" s="142"/>
      <c r="AG445" s="142"/>
      <c r="AH445" s="142"/>
      <c r="AI445" s="142"/>
      <c r="AJ445" s="142"/>
    </row>
    <row r="446" hidden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2"/>
      <c r="L446" s="2"/>
      <c r="P446" s="3"/>
      <c r="S446" s="4"/>
      <c r="T446" s="5"/>
      <c r="AA446" s="140"/>
      <c r="AB446" s="152"/>
      <c r="AC446" s="153"/>
      <c r="AD446" s="140"/>
      <c r="AE446" s="140"/>
      <c r="AF446" s="142"/>
      <c r="AG446" s="142"/>
      <c r="AH446" s="142"/>
      <c r="AI446" s="142"/>
      <c r="AJ446" s="142"/>
    </row>
    <row r="447" hidden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2"/>
      <c r="L447" s="2"/>
      <c r="P447" s="3"/>
      <c r="S447" s="4"/>
      <c r="T447" s="5"/>
      <c r="AA447" s="140"/>
      <c r="AB447" s="152"/>
      <c r="AC447" s="153"/>
      <c r="AD447" s="140"/>
      <c r="AE447" s="140"/>
      <c r="AF447" s="142"/>
      <c r="AG447" s="142"/>
      <c r="AH447" s="142"/>
      <c r="AI447" s="142"/>
      <c r="AJ447" s="142"/>
    </row>
    <row r="448" hidden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2"/>
      <c r="L448" s="2"/>
      <c r="P448" s="3"/>
      <c r="S448" s="4"/>
      <c r="T448" s="5"/>
      <c r="AA448" s="140"/>
      <c r="AB448" s="152"/>
      <c r="AC448" s="153"/>
      <c r="AD448" s="140"/>
      <c r="AE448" s="140"/>
      <c r="AF448" s="142"/>
      <c r="AG448" s="142"/>
      <c r="AH448" s="142"/>
      <c r="AI448" s="142"/>
      <c r="AJ448" s="142"/>
    </row>
    <row r="449" hidden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2"/>
      <c r="L449" s="2"/>
      <c r="P449" s="3"/>
      <c r="S449" s="4"/>
      <c r="T449" s="5"/>
      <c r="AA449" s="140"/>
      <c r="AB449" s="152"/>
      <c r="AC449" s="153"/>
      <c r="AD449" s="140"/>
      <c r="AE449" s="140"/>
      <c r="AF449" s="142"/>
      <c r="AG449" s="142"/>
      <c r="AH449" s="142"/>
      <c r="AI449" s="142"/>
      <c r="AJ449" s="142"/>
    </row>
    <row r="450" hidden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2"/>
      <c r="L450" s="2"/>
      <c r="P450" s="3"/>
      <c r="S450" s="4"/>
      <c r="T450" s="5"/>
      <c r="AA450" s="140"/>
      <c r="AB450" s="152"/>
      <c r="AC450" s="153"/>
      <c r="AD450" s="140"/>
      <c r="AE450" s="140"/>
      <c r="AF450" s="142"/>
      <c r="AG450" s="142"/>
      <c r="AH450" s="142"/>
      <c r="AI450" s="142"/>
      <c r="AJ450" s="142"/>
    </row>
    <row r="451" hidden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2"/>
      <c r="L451" s="2"/>
      <c r="P451" s="3"/>
      <c r="S451" s="4"/>
      <c r="T451" s="5"/>
      <c r="AA451" s="140"/>
      <c r="AB451" s="152"/>
      <c r="AC451" s="153"/>
      <c r="AD451" s="140"/>
      <c r="AE451" s="140"/>
      <c r="AF451" s="142"/>
      <c r="AG451" s="142"/>
      <c r="AH451" s="142"/>
      <c r="AI451" s="142"/>
      <c r="AJ451" s="142"/>
    </row>
    <row r="452" hidden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2"/>
      <c r="L452" s="2"/>
      <c r="P452" s="3"/>
      <c r="S452" s="4"/>
      <c r="T452" s="5"/>
      <c r="AA452" s="140"/>
      <c r="AB452" s="152"/>
      <c r="AC452" s="153"/>
      <c r="AD452" s="140"/>
      <c r="AE452" s="140"/>
      <c r="AF452" s="142"/>
      <c r="AG452" s="142"/>
      <c r="AH452" s="142"/>
      <c r="AI452" s="142"/>
      <c r="AJ452" s="142"/>
    </row>
    <row r="453" hidden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2"/>
      <c r="L453" s="2"/>
      <c r="P453" s="3"/>
      <c r="S453" s="4"/>
      <c r="T453" s="5"/>
      <c r="AA453" s="140"/>
      <c r="AB453" s="152"/>
      <c r="AC453" s="153"/>
      <c r="AD453" s="140"/>
      <c r="AE453" s="140"/>
      <c r="AF453" s="142"/>
      <c r="AG453" s="142"/>
      <c r="AH453" s="142"/>
      <c r="AI453" s="142"/>
      <c r="AJ453" s="142"/>
    </row>
    <row r="454" hidden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2"/>
      <c r="L454" s="2"/>
      <c r="P454" s="3"/>
      <c r="S454" s="4"/>
      <c r="T454" s="5"/>
      <c r="AA454" s="140"/>
      <c r="AB454" s="152"/>
      <c r="AC454" s="153"/>
      <c r="AD454" s="140"/>
      <c r="AE454" s="140"/>
      <c r="AF454" s="142"/>
      <c r="AG454" s="142"/>
      <c r="AH454" s="142"/>
      <c r="AI454" s="142"/>
      <c r="AJ454" s="142"/>
    </row>
    <row r="455" hidden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2"/>
      <c r="L455" s="2"/>
      <c r="P455" s="3"/>
      <c r="S455" s="4"/>
      <c r="T455" s="5"/>
      <c r="AA455" s="140"/>
      <c r="AB455" s="152"/>
      <c r="AC455" s="153"/>
      <c r="AD455" s="140"/>
      <c r="AE455" s="140"/>
      <c r="AF455" s="142"/>
      <c r="AG455" s="142"/>
      <c r="AH455" s="142"/>
      <c r="AI455" s="142"/>
      <c r="AJ455" s="142"/>
    </row>
    <row r="456" hidden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2"/>
      <c r="L456" s="2"/>
      <c r="P456" s="3"/>
      <c r="S456" s="4"/>
      <c r="T456" s="5"/>
      <c r="AA456" s="140"/>
      <c r="AB456" s="152"/>
      <c r="AC456" s="153"/>
      <c r="AD456" s="140"/>
      <c r="AE456" s="140"/>
      <c r="AF456" s="142"/>
      <c r="AG456" s="142"/>
      <c r="AH456" s="142"/>
      <c r="AI456" s="142"/>
      <c r="AJ456" s="142"/>
    </row>
    <row r="457" hidden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2"/>
      <c r="L457" s="2"/>
      <c r="P457" s="3"/>
      <c r="S457" s="4"/>
      <c r="T457" s="5"/>
      <c r="AA457" s="140"/>
      <c r="AB457" s="152"/>
      <c r="AC457" s="153"/>
      <c r="AD457" s="140"/>
      <c r="AE457" s="140"/>
      <c r="AF457" s="142"/>
      <c r="AG457" s="142"/>
      <c r="AH457" s="142"/>
      <c r="AI457" s="142"/>
      <c r="AJ457" s="142"/>
    </row>
    <row r="458" hidden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2"/>
      <c r="L458" s="2"/>
      <c r="P458" s="3"/>
      <c r="S458" s="4"/>
      <c r="T458" s="5"/>
      <c r="AA458" s="140"/>
      <c r="AB458" s="152"/>
      <c r="AC458" s="153"/>
      <c r="AD458" s="140"/>
      <c r="AE458" s="140"/>
      <c r="AF458" s="142"/>
      <c r="AG458" s="142"/>
      <c r="AH458" s="142"/>
      <c r="AI458" s="142"/>
      <c r="AJ458" s="142"/>
    </row>
    <row r="459" hidden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2"/>
      <c r="L459" s="2"/>
      <c r="P459" s="3"/>
      <c r="S459" s="4"/>
      <c r="T459" s="5"/>
      <c r="AA459" s="140"/>
      <c r="AB459" s="152"/>
      <c r="AC459" s="153"/>
      <c r="AD459" s="140"/>
      <c r="AE459" s="140"/>
      <c r="AF459" s="142"/>
      <c r="AG459" s="142"/>
      <c r="AH459" s="142"/>
      <c r="AI459" s="142"/>
      <c r="AJ459" s="142"/>
    </row>
    <row r="460" hidden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2"/>
      <c r="L460" s="2"/>
      <c r="P460" s="3"/>
      <c r="S460" s="4"/>
      <c r="T460" s="5"/>
      <c r="AA460" s="140"/>
      <c r="AB460" s="152"/>
      <c r="AC460" s="153"/>
      <c r="AD460" s="140"/>
      <c r="AE460" s="140"/>
      <c r="AF460" s="142"/>
      <c r="AG460" s="142"/>
      <c r="AH460" s="142"/>
      <c r="AI460" s="142"/>
      <c r="AJ460" s="142"/>
    </row>
    <row r="461" hidden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2"/>
      <c r="L461" s="2"/>
      <c r="P461" s="3"/>
      <c r="S461" s="4"/>
      <c r="T461" s="5"/>
      <c r="AA461" s="140"/>
      <c r="AB461" s="152"/>
      <c r="AC461" s="153"/>
      <c r="AD461" s="140"/>
      <c r="AE461" s="140"/>
      <c r="AF461" s="142"/>
      <c r="AG461" s="142"/>
      <c r="AH461" s="142"/>
      <c r="AI461" s="142"/>
      <c r="AJ461" s="142"/>
    </row>
    <row r="462" hidden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2"/>
      <c r="L462" s="2"/>
      <c r="P462" s="3"/>
      <c r="S462" s="4"/>
      <c r="T462" s="5"/>
      <c r="AA462" s="140"/>
      <c r="AB462" s="152"/>
      <c r="AC462" s="153"/>
      <c r="AD462" s="140"/>
      <c r="AE462" s="140"/>
      <c r="AF462" s="142"/>
      <c r="AG462" s="142"/>
      <c r="AH462" s="142"/>
      <c r="AI462" s="142"/>
      <c r="AJ462" s="142"/>
    </row>
    <row r="463" hidden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2"/>
      <c r="L463" s="2"/>
      <c r="P463" s="3"/>
      <c r="S463" s="4"/>
      <c r="T463" s="5"/>
      <c r="AA463" s="140"/>
      <c r="AB463" s="152"/>
      <c r="AC463" s="153"/>
      <c r="AD463" s="140"/>
      <c r="AE463" s="140"/>
      <c r="AF463" s="142"/>
      <c r="AG463" s="142"/>
      <c r="AH463" s="142"/>
      <c r="AI463" s="142"/>
      <c r="AJ463" s="142"/>
    </row>
    <row r="464" hidden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2"/>
      <c r="L464" s="2"/>
      <c r="P464" s="3"/>
      <c r="S464" s="4"/>
      <c r="T464" s="5"/>
      <c r="AA464" s="140"/>
      <c r="AB464" s="152"/>
      <c r="AC464" s="153"/>
      <c r="AD464" s="140"/>
      <c r="AE464" s="140"/>
      <c r="AF464" s="142"/>
      <c r="AG464" s="142"/>
      <c r="AH464" s="142"/>
      <c r="AI464" s="142"/>
      <c r="AJ464" s="142"/>
    </row>
    <row r="465" hidden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2"/>
      <c r="L465" s="2"/>
      <c r="P465" s="3"/>
      <c r="S465" s="4"/>
      <c r="T465" s="5"/>
      <c r="AA465" s="140"/>
      <c r="AB465" s="152"/>
      <c r="AC465" s="153"/>
      <c r="AD465" s="140"/>
      <c r="AE465" s="140"/>
      <c r="AF465" s="142"/>
      <c r="AG465" s="142"/>
      <c r="AH465" s="142"/>
      <c r="AI465" s="142"/>
      <c r="AJ465" s="142"/>
    </row>
    <row r="466" hidden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2"/>
      <c r="L466" s="2"/>
      <c r="P466" s="3"/>
      <c r="S466" s="4"/>
      <c r="T466" s="5"/>
      <c r="AA466" s="140"/>
      <c r="AB466" s="152"/>
      <c r="AC466" s="153"/>
      <c r="AD466" s="140"/>
      <c r="AE466" s="140"/>
      <c r="AF466" s="142"/>
      <c r="AG466" s="142"/>
      <c r="AH466" s="142"/>
      <c r="AI466" s="142"/>
      <c r="AJ466" s="142"/>
    </row>
    <row r="467" hidden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2"/>
      <c r="L467" s="2"/>
      <c r="P467" s="3"/>
      <c r="S467" s="4"/>
      <c r="T467" s="5"/>
      <c r="AA467" s="140"/>
      <c r="AB467" s="152"/>
      <c r="AC467" s="153"/>
      <c r="AD467" s="140"/>
      <c r="AE467" s="140"/>
      <c r="AF467" s="142"/>
      <c r="AG467" s="142"/>
      <c r="AH467" s="142"/>
      <c r="AI467" s="142"/>
      <c r="AJ467" s="142"/>
    </row>
    <row r="468" hidden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2"/>
      <c r="L468" s="2"/>
      <c r="P468" s="3"/>
      <c r="S468" s="4"/>
      <c r="T468" s="5"/>
      <c r="AA468" s="140"/>
      <c r="AB468" s="152"/>
      <c r="AC468" s="153"/>
      <c r="AD468" s="140"/>
      <c r="AE468" s="140"/>
      <c r="AF468" s="142"/>
      <c r="AG468" s="142"/>
      <c r="AH468" s="142"/>
      <c r="AI468" s="142"/>
      <c r="AJ468" s="142"/>
    </row>
    <row r="469" hidden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2"/>
      <c r="L469" s="2"/>
      <c r="P469" s="3"/>
      <c r="S469" s="4"/>
      <c r="T469" s="5"/>
      <c r="AA469" s="140"/>
      <c r="AB469" s="152"/>
      <c r="AC469" s="153"/>
      <c r="AD469" s="140"/>
      <c r="AE469" s="140"/>
      <c r="AF469" s="142"/>
      <c r="AG469" s="142"/>
      <c r="AH469" s="142"/>
      <c r="AI469" s="142"/>
      <c r="AJ469" s="142"/>
    </row>
    <row r="470" hidden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2"/>
      <c r="L470" s="2"/>
      <c r="P470" s="3"/>
      <c r="S470" s="4"/>
      <c r="T470" s="5"/>
      <c r="AA470" s="140"/>
      <c r="AB470" s="152"/>
      <c r="AC470" s="153"/>
      <c r="AD470" s="140"/>
      <c r="AE470" s="140"/>
      <c r="AF470" s="142"/>
      <c r="AG470" s="142"/>
      <c r="AH470" s="142"/>
      <c r="AI470" s="142"/>
      <c r="AJ470" s="142"/>
    </row>
    <row r="471" hidden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2"/>
      <c r="L471" s="2"/>
      <c r="P471" s="3"/>
      <c r="S471" s="4"/>
      <c r="T471" s="5"/>
      <c r="AA471" s="140"/>
      <c r="AB471" s="152"/>
      <c r="AC471" s="153"/>
      <c r="AD471" s="140"/>
      <c r="AE471" s="140"/>
      <c r="AF471" s="142"/>
      <c r="AG471" s="142"/>
      <c r="AH471" s="142"/>
      <c r="AI471" s="142"/>
      <c r="AJ471" s="142"/>
    </row>
    <row r="472" hidden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2"/>
      <c r="L472" s="2"/>
      <c r="P472" s="3"/>
      <c r="S472" s="4"/>
      <c r="T472" s="5"/>
      <c r="AA472" s="140"/>
      <c r="AB472" s="152"/>
      <c r="AC472" s="153"/>
      <c r="AD472" s="140"/>
      <c r="AE472" s="140"/>
      <c r="AF472" s="142"/>
      <c r="AG472" s="142"/>
      <c r="AH472" s="142"/>
      <c r="AI472" s="142"/>
      <c r="AJ472" s="142"/>
    </row>
    <row r="473" hidden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2"/>
      <c r="L473" s="2"/>
      <c r="P473" s="3"/>
      <c r="S473" s="4"/>
      <c r="T473" s="5"/>
      <c r="AA473" s="140"/>
      <c r="AB473" s="152"/>
      <c r="AC473" s="153"/>
      <c r="AD473" s="140"/>
      <c r="AE473" s="140"/>
      <c r="AF473" s="142"/>
      <c r="AG473" s="142"/>
      <c r="AH473" s="142"/>
      <c r="AI473" s="142"/>
      <c r="AJ473" s="142"/>
    </row>
    <row r="474" hidden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2"/>
      <c r="L474" s="2"/>
      <c r="P474" s="3"/>
      <c r="S474" s="4"/>
      <c r="T474" s="5"/>
      <c r="AA474" s="140"/>
      <c r="AB474" s="152"/>
      <c r="AC474" s="153"/>
      <c r="AD474" s="140"/>
      <c r="AE474" s="140"/>
      <c r="AF474" s="142"/>
      <c r="AG474" s="142"/>
      <c r="AH474" s="142"/>
      <c r="AI474" s="142"/>
      <c r="AJ474" s="142"/>
    </row>
    <row r="475" hidden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2"/>
      <c r="L475" s="2"/>
      <c r="P475" s="3"/>
      <c r="S475" s="4"/>
      <c r="T475" s="5"/>
      <c r="AA475" s="140"/>
      <c r="AB475" s="152"/>
      <c r="AC475" s="153"/>
      <c r="AD475" s="140"/>
      <c r="AE475" s="140"/>
      <c r="AF475" s="142"/>
      <c r="AG475" s="142"/>
      <c r="AH475" s="142"/>
      <c r="AI475" s="142"/>
      <c r="AJ475" s="142"/>
    </row>
    <row r="476" hidden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2"/>
      <c r="L476" s="2"/>
      <c r="P476" s="3"/>
      <c r="S476" s="4"/>
      <c r="T476" s="5"/>
      <c r="AA476" s="140"/>
      <c r="AB476" s="152"/>
      <c r="AC476" s="153"/>
      <c r="AD476" s="140"/>
      <c r="AE476" s="140"/>
      <c r="AF476" s="142"/>
      <c r="AG476" s="142"/>
      <c r="AH476" s="142"/>
      <c r="AI476" s="142"/>
      <c r="AJ476" s="142"/>
    </row>
    <row r="477" hidden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2"/>
      <c r="L477" s="2"/>
      <c r="P477" s="3"/>
      <c r="S477" s="4"/>
      <c r="T477" s="5"/>
      <c r="AA477" s="140"/>
      <c r="AB477" s="152"/>
      <c r="AC477" s="153"/>
      <c r="AD477" s="140"/>
      <c r="AE477" s="140"/>
      <c r="AF477" s="142"/>
      <c r="AG477" s="142"/>
      <c r="AH477" s="142"/>
      <c r="AI477" s="142"/>
      <c r="AJ477" s="142"/>
    </row>
    <row r="478" hidden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2"/>
      <c r="L478" s="2"/>
      <c r="P478" s="3"/>
      <c r="S478" s="4"/>
      <c r="T478" s="5"/>
      <c r="AA478" s="140"/>
      <c r="AB478" s="152"/>
      <c r="AC478" s="153"/>
      <c r="AD478" s="140"/>
      <c r="AE478" s="140"/>
      <c r="AF478" s="142"/>
      <c r="AG478" s="142"/>
      <c r="AH478" s="142"/>
      <c r="AI478" s="142"/>
      <c r="AJ478" s="142"/>
    </row>
    <row r="479" hidden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2"/>
      <c r="L479" s="2"/>
      <c r="P479" s="3"/>
      <c r="S479" s="4"/>
      <c r="T479" s="5"/>
      <c r="AA479" s="140"/>
      <c r="AB479" s="152"/>
      <c r="AC479" s="153"/>
      <c r="AD479" s="140"/>
      <c r="AE479" s="140"/>
      <c r="AF479" s="142"/>
      <c r="AG479" s="142"/>
      <c r="AH479" s="142"/>
      <c r="AI479" s="142"/>
      <c r="AJ479" s="142"/>
    </row>
    <row r="480" hidden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2"/>
      <c r="L480" s="2"/>
      <c r="P480" s="3"/>
      <c r="S480" s="4"/>
      <c r="T480" s="5"/>
      <c r="AA480" s="140"/>
      <c r="AB480" s="152"/>
      <c r="AC480" s="153"/>
      <c r="AD480" s="140"/>
      <c r="AE480" s="140"/>
      <c r="AF480" s="142"/>
      <c r="AG480" s="142"/>
      <c r="AH480" s="142"/>
      <c r="AI480" s="142"/>
      <c r="AJ480" s="142"/>
    </row>
    <row r="481" hidden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2"/>
      <c r="L481" s="2"/>
      <c r="P481" s="3"/>
      <c r="S481" s="4"/>
      <c r="T481" s="5"/>
      <c r="AA481" s="140"/>
      <c r="AB481" s="152"/>
      <c r="AC481" s="153"/>
      <c r="AD481" s="140"/>
      <c r="AE481" s="140"/>
      <c r="AF481" s="142"/>
      <c r="AG481" s="142"/>
      <c r="AH481" s="142"/>
      <c r="AI481" s="142"/>
      <c r="AJ481" s="142"/>
    </row>
    <row r="482" hidden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2"/>
      <c r="L482" s="2"/>
      <c r="P482" s="3"/>
      <c r="S482" s="4"/>
      <c r="T482" s="5"/>
      <c r="AA482" s="140"/>
      <c r="AB482" s="152"/>
      <c r="AC482" s="153"/>
      <c r="AD482" s="140"/>
      <c r="AE482" s="140"/>
      <c r="AF482" s="142"/>
      <c r="AG482" s="142"/>
      <c r="AH482" s="142"/>
      <c r="AI482" s="142"/>
      <c r="AJ482" s="142"/>
    </row>
    <row r="483" hidden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2"/>
      <c r="L483" s="2"/>
      <c r="P483" s="3"/>
      <c r="S483" s="4"/>
      <c r="T483" s="5"/>
      <c r="AA483" s="140"/>
      <c r="AB483" s="152"/>
      <c r="AC483" s="153"/>
      <c r="AD483" s="140"/>
      <c r="AE483" s="140"/>
      <c r="AF483" s="142"/>
      <c r="AG483" s="142"/>
      <c r="AH483" s="142"/>
      <c r="AI483" s="142"/>
      <c r="AJ483" s="142"/>
    </row>
    <row r="484" hidden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2"/>
      <c r="L484" s="2"/>
      <c r="P484" s="3"/>
      <c r="S484" s="4"/>
      <c r="T484" s="5"/>
      <c r="AA484" s="140"/>
      <c r="AB484" s="152"/>
      <c r="AC484" s="153"/>
      <c r="AD484" s="140"/>
      <c r="AE484" s="140"/>
      <c r="AF484" s="142"/>
      <c r="AG484" s="142"/>
      <c r="AH484" s="142"/>
      <c r="AI484" s="142"/>
      <c r="AJ484" s="142"/>
    </row>
    <row r="485" hidden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2"/>
      <c r="L485" s="2"/>
      <c r="P485" s="3"/>
      <c r="S485" s="4"/>
      <c r="T485" s="5"/>
      <c r="AA485" s="140"/>
      <c r="AB485" s="152"/>
      <c r="AC485" s="153"/>
      <c r="AD485" s="140"/>
      <c r="AE485" s="140"/>
      <c r="AF485" s="142"/>
      <c r="AG485" s="142"/>
      <c r="AH485" s="142"/>
      <c r="AI485" s="142"/>
      <c r="AJ485" s="142"/>
    </row>
    <row r="486" hidden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2"/>
      <c r="L486" s="2"/>
      <c r="P486" s="3"/>
      <c r="S486" s="4"/>
      <c r="T486" s="5"/>
      <c r="AA486" s="140"/>
      <c r="AB486" s="152"/>
      <c r="AC486" s="153"/>
      <c r="AD486" s="140"/>
      <c r="AE486" s="140"/>
      <c r="AF486" s="142"/>
      <c r="AG486" s="142"/>
      <c r="AH486" s="142"/>
      <c r="AI486" s="142"/>
      <c r="AJ486" s="142"/>
    </row>
    <row r="487" hidden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2"/>
      <c r="L487" s="2"/>
      <c r="P487" s="3"/>
      <c r="S487" s="4"/>
      <c r="T487" s="5"/>
      <c r="AA487" s="140"/>
      <c r="AB487" s="152"/>
      <c r="AC487" s="153"/>
      <c r="AD487" s="140"/>
      <c r="AE487" s="140"/>
      <c r="AF487" s="142"/>
      <c r="AG487" s="142"/>
      <c r="AH487" s="142"/>
      <c r="AI487" s="142"/>
      <c r="AJ487" s="142"/>
    </row>
    <row r="488" hidden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2"/>
      <c r="L488" s="2"/>
      <c r="P488" s="3"/>
      <c r="S488" s="4"/>
      <c r="T488" s="5"/>
      <c r="AA488" s="140"/>
      <c r="AB488" s="152"/>
      <c r="AC488" s="153"/>
      <c r="AD488" s="140"/>
      <c r="AE488" s="140"/>
      <c r="AF488" s="142"/>
      <c r="AG488" s="142"/>
      <c r="AH488" s="142"/>
      <c r="AI488" s="142"/>
      <c r="AJ488" s="142"/>
    </row>
    <row r="489" hidden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2"/>
      <c r="L489" s="2"/>
      <c r="P489" s="3"/>
      <c r="S489" s="4"/>
      <c r="T489" s="5"/>
      <c r="AA489" s="140"/>
      <c r="AB489" s="152"/>
      <c r="AC489" s="153"/>
      <c r="AD489" s="140"/>
      <c r="AE489" s="140"/>
      <c r="AF489" s="142"/>
      <c r="AG489" s="142"/>
      <c r="AH489" s="142"/>
      <c r="AI489" s="142"/>
      <c r="AJ489" s="142"/>
    </row>
    <row r="490" hidden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2"/>
      <c r="L490" s="2"/>
      <c r="P490" s="3"/>
      <c r="S490" s="4"/>
      <c r="T490" s="5"/>
      <c r="AA490" s="140"/>
      <c r="AB490" s="152"/>
      <c r="AC490" s="153"/>
      <c r="AD490" s="140"/>
      <c r="AE490" s="140"/>
      <c r="AF490" s="142"/>
      <c r="AG490" s="142"/>
      <c r="AH490" s="142"/>
      <c r="AI490" s="142"/>
      <c r="AJ490" s="142"/>
    </row>
    <row r="491" hidden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2"/>
      <c r="L491" s="2"/>
      <c r="P491" s="3"/>
      <c r="S491" s="4"/>
      <c r="T491" s="5"/>
      <c r="AA491" s="140"/>
      <c r="AB491" s="152"/>
      <c r="AC491" s="153"/>
      <c r="AD491" s="140"/>
      <c r="AE491" s="140"/>
      <c r="AF491" s="142"/>
      <c r="AG491" s="142"/>
      <c r="AH491" s="142"/>
      <c r="AI491" s="142"/>
      <c r="AJ491" s="142"/>
    </row>
    <row r="492" hidden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2"/>
      <c r="L492" s="2"/>
      <c r="P492" s="3"/>
      <c r="S492" s="4"/>
      <c r="T492" s="5"/>
      <c r="AA492" s="140"/>
      <c r="AB492" s="152"/>
      <c r="AC492" s="153"/>
      <c r="AD492" s="140"/>
      <c r="AE492" s="140"/>
      <c r="AF492" s="142"/>
      <c r="AG492" s="142"/>
      <c r="AH492" s="142"/>
      <c r="AI492" s="142"/>
      <c r="AJ492" s="142"/>
    </row>
    <row r="493" hidden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2"/>
      <c r="L493" s="2"/>
      <c r="P493" s="3"/>
      <c r="S493" s="4"/>
      <c r="T493" s="5"/>
      <c r="AA493" s="140"/>
      <c r="AB493" s="152"/>
      <c r="AC493" s="153"/>
      <c r="AD493" s="140"/>
      <c r="AE493" s="140"/>
      <c r="AF493" s="142"/>
      <c r="AG493" s="142"/>
      <c r="AH493" s="142"/>
      <c r="AI493" s="142"/>
      <c r="AJ493" s="142"/>
    </row>
    <row r="494" hidden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2"/>
      <c r="L494" s="2"/>
      <c r="P494" s="3"/>
      <c r="S494" s="4"/>
      <c r="T494" s="5"/>
      <c r="AA494" s="140"/>
      <c r="AB494" s="152"/>
      <c r="AC494" s="153"/>
      <c r="AD494" s="140"/>
      <c r="AE494" s="140"/>
      <c r="AF494" s="142"/>
      <c r="AG494" s="142"/>
      <c r="AH494" s="142"/>
      <c r="AI494" s="142"/>
      <c r="AJ494" s="142"/>
    </row>
    <row r="495" hidden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2"/>
      <c r="L495" s="2"/>
      <c r="P495" s="3"/>
      <c r="S495" s="4"/>
      <c r="T495" s="5"/>
      <c r="AA495" s="140"/>
      <c r="AB495" s="152"/>
      <c r="AC495" s="153"/>
      <c r="AD495" s="140"/>
      <c r="AE495" s="140"/>
      <c r="AF495" s="142"/>
      <c r="AG495" s="142"/>
      <c r="AH495" s="142"/>
      <c r="AI495" s="142"/>
      <c r="AJ495" s="142"/>
    </row>
    <row r="496" hidden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2"/>
      <c r="L496" s="2"/>
      <c r="P496" s="3"/>
      <c r="S496" s="4"/>
      <c r="T496" s="5"/>
      <c r="AA496" s="140"/>
      <c r="AB496" s="152"/>
      <c r="AC496" s="153"/>
      <c r="AD496" s="140"/>
      <c r="AE496" s="140"/>
      <c r="AF496" s="142"/>
      <c r="AG496" s="142"/>
      <c r="AH496" s="142"/>
      <c r="AI496" s="142"/>
      <c r="AJ496" s="142"/>
    </row>
    <row r="497" hidden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2"/>
      <c r="L497" s="2"/>
      <c r="P497" s="3"/>
      <c r="S497" s="4"/>
      <c r="T497" s="5"/>
      <c r="AA497" s="140"/>
      <c r="AB497" s="152"/>
      <c r="AC497" s="153"/>
      <c r="AD497" s="140"/>
      <c r="AE497" s="140"/>
      <c r="AF497" s="142"/>
      <c r="AG497" s="142"/>
      <c r="AH497" s="142"/>
      <c r="AI497" s="142"/>
      <c r="AJ497" s="142"/>
    </row>
    <row r="498" hidden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2"/>
      <c r="L498" s="2"/>
      <c r="P498" s="3"/>
      <c r="S498" s="4"/>
      <c r="T498" s="5"/>
      <c r="AA498" s="140"/>
      <c r="AB498" s="152"/>
      <c r="AC498" s="153"/>
      <c r="AD498" s="140"/>
      <c r="AE498" s="140"/>
      <c r="AF498" s="142"/>
      <c r="AG498" s="142"/>
      <c r="AH498" s="142"/>
      <c r="AI498" s="142"/>
      <c r="AJ498" s="142"/>
    </row>
    <row r="499" hidden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2"/>
      <c r="L499" s="2"/>
      <c r="P499" s="3"/>
      <c r="S499" s="4"/>
      <c r="T499" s="5"/>
      <c r="AA499" s="140"/>
      <c r="AB499" s="152"/>
      <c r="AC499" s="153"/>
      <c r="AD499" s="140"/>
      <c r="AE499" s="140"/>
      <c r="AF499" s="142"/>
      <c r="AG499" s="142"/>
      <c r="AH499" s="142"/>
      <c r="AI499" s="142"/>
      <c r="AJ499" s="142"/>
    </row>
    <row r="500" hidden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2"/>
      <c r="L500" s="2"/>
      <c r="P500" s="3"/>
      <c r="S500" s="4"/>
      <c r="T500" s="5"/>
      <c r="AA500" s="140"/>
      <c r="AB500" s="152"/>
      <c r="AC500" s="153"/>
      <c r="AD500" s="140"/>
      <c r="AE500" s="140"/>
      <c r="AF500" s="142"/>
      <c r="AG500" s="142"/>
      <c r="AH500" s="142"/>
      <c r="AI500" s="142"/>
      <c r="AJ500" s="142"/>
    </row>
    <row r="501" hidden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2"/>
      <c r="L501" s="2"/>
      <c r="P501" s="3"/>
      <c r="S501" s="4"/>
      <c r="T501" s="5"/>
      <c r="AA501" s="140"/>
      <c r="AB501" s="152"/>
      <c r="AC501" s="153"/>
      <c r="AD501" s="140"/>
      <c r="AE501" s="140"/>
      <c r="AF501" s="142"/>
      <c r="AG501" s="142"/>
      <c r="AH501" s="142"/>
      <c r="AI501" s="142"/>
      <c r="AJ501" s="142"/>
    </row>
    <row r="502" hidden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2"/>
      <c r="L502" s="2"/>
      <c r="P502" s="3"/>
      <c r="S502" s="4"/>
      <c r="T502" s="5"/>
      <c r="AA502" s="140"/>
      <c r="AB502" s="152"/>
      <c r="AC502" s="153"/>
      <c r="AD502" s="140"/>
      <c r="AE502" s="140"/>
      <c r="AF502" s="142"/>
      <c r="AG502" s="142"/>
      <c r="AH502" s="142"/>
      <c r="AI502" s="142"/>
      <c r="AJ502" s="142"/>
    </row>
    <row r="503" hidden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2"/>
      <c r="L503" s="2"/>
      <c r="P503" s="3"/>
      <c r="S503" s="4"/>
      <c r="T503" s="5"/>
      <c r="AA503" s="140"/>
      <c r="AB503" s="152"/>
      <c r="AC503" s="153"/>
      <c r="AD503" s="140"/>
      <c r="AE503" s="140"/>
      <c r="AF503" s="142"/>
      <c r="AG503" s="142"/>
      <c r="AH503" s="142"/>
      <c r="AI503" s="142"/>
      <c r="AJ503" s="142"/>
    </row>
    <row r="504" hidden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2"/>
      <c r="L504" s="2"/>
      <c r="P504" s="3"/>
      <c r="S504" s="4"/>
      <c r="T504" s="5"/>
      <c r="AA504" s="140"/>
      <c r="AB504" s="152"/>
      <c r="AC504" s="153"/>
      <c r="AD504" s="140"/>
      <c r="AE504" s="140"/>
      <c r="AF504" s="142"/>
      <c r="AG504" s="142"/>
      <c r="AH504" s="142"/>
      <c r="AI504" s="142"/>
      <c r="AJ504" s="142"/>
    </row>
    <row r="505" hidden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2"/>
      <c r="L505" s="2"/>
      <c r="P505" s="3"/>
      <c r="S505" s="4"/>
      <c r="T505" s="5"/>
      <c r="AA505" s="140"/>
      <c r="AB505" s="152"/>
      <c r="AC505" s="153"/>
      <c r="AD505" s="140"/>
      <c r="AE505" s="140"/>
      <c r="AF505" s="142"/>
      <c r="AG505" s="142"/>
      <c r="AH505" s="142"/>
      <c r="AI505" s="142"/>
      <c r="AJ505" s="142"/>
    </row>
    <row r="506" hidden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2"/>
      <c r="L506" s="2"/>
      <c r="P506" s="3"/>
      <c r="S506" s="4"/>
      <c r="T506" s="5"/>
      <c r="AA506" s="140"/>
      <c r="AB506" s="152"/>
      <c r="AC506" s="153"/>
      <c r="AD506" s="140"/>
      <c r="AE506" s="140"/>
      <c r="AF506" s="142"/>
      <c r="AG506" s="142"/>
      <c r="AH506" s="142"/>
      <c r="AI506" s="142"/>
      <c r="AJ506" s="142"/>
    </row>
    <row r="507" hidden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2"/>
      <c r="L507" s="2"/>
      <c r="P507" s="3"/>
      <c r="S507" s="4"/>
      <c r="T507" s="5"/>
      <c r="AA507" s="140"/>
      <c r="AB507" s="152"/>
      <c r="AC507" s="153"/>
      <c r="AD507" s="140"/>
      <c r="AE507" s="140"/>
      <c r="AF507" s="142"/>
      <c r="AG507" s="142"/>
      <c r="AH507" s="142"/>
      <c r="AI507" s="142"/>
      <c r="AJ507" s="142"/>
    </row>
    <row r="508" hidden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2"/>
      <c r="L508" s="2"/>
      <c r="P508" s="3"/>
      <c r="S508" s="4"/>
      <c r="T508" s="5"/>
      <c r="AA508" s="140"/>
      <c r="AB508" s="152"/>
      <c r="AC508" s="153"/>
      <c r="AD508" s="140"/>
      <c r="AE508" s="140"/>
      <c r="AF508" s="142"/>
      <c r="AG508" s="142"/>
      <c r="AH508" s="142"/>
      <c r="AI508" s="142"/>
      <c r="AJ508" s="142"/>
    </row>
    <row r="509" hidden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2"/>
      <c r="L509" s="2"/>
      <c r="P509" s="3"/>
      <c r="S509" s="4"/>
      <c r="T509" s="5"/>
      <c r="AA509" s="140"/>
      <c r="AB509" s="152"/>
      <c r="AC509" s="153"/>
      <c r="AD509" s="140"/>
      <c r="AE509" s="140"/>
      <c r="AF509" s="142"/>
      <c r="AG509" s="142"/>
      <c r="AH509" s="142"/>
      <c r="AI509" s="142"/>
      <c r="AJ509" s="142"/>
    </row>
    <row r="510" hidden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2"/>
      <c r="L510" s="2"/>
      <c r="P510" s="3"/>
      <c r="S510" s="4"/>
      <c r="T510" s="5"/>
      <c r="AA510" s="140"/>
      <c r="AB510" s="152"/>
      <c r="AC510" s="153"/>
      <c r="AD510" s="140"/>
      <c r="AE510" s="140"/>
      <c r="AF510" s="142"/>
      <c r="AG510" s="142"/>
      <c r="AH510" s="142"/>
      <c r="AI510" s="142"/>
      <c r="AJ510" s="142"/>
    </row>
    <row r="511" hidden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2"/>
      <c r="L511" s="2"/>
      <c r="P511" s="3"/>
      <c r="S511" s="4"/>
      <c r="T511" s="5"/>
      <c r="AA511" s="140"/>
      <c r="AB511" s="152"/>
      <c r="AC511" s="153"/>
      <c r="AD511" s="140"/>
      <c r="AE511" s="140"/>
      <c r="AF511" s="142"/>
      <c r="AG511" s="142"/>
      <c r="AH511" s="142"/>
      <c r="AI511" s="142"/>
      <c r="AJ511" s="142"/>
    </row>
    <row r="512" hidden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2"/>
      <c r="L512" s="2"/>
      <c r="P512" s="3"/>
      <c r="S512" s="4"/>
      <c r="T512" s="5"/>
      <c r="AA512" s="140"/>
      <c r="AB512" s="152"/>
      <c r="AC512" s="153"/>
      <c r="AD512" s="140"/>
      <c r="AE512" s="140"/>
      <c r="AF512" s="142"/>
      <c r="AG512" s="142"/>
      <c r="AH512" s="142"/>
      <c r="AI512" s="142"/>
      <c r="AJ512" s="142"/>
    </row>
    <row r="513" hidden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2"/>
      <c r="L513" s="2"/>
      <c r="P513" s="3"/>
      <c r="S513" s="4"/>
      <c r="T513" s="5"/>
      <c r="AA513" s="140"/>
      <c r="AB513" s="152"/>
      <c r="AC513" s="153"/>
      <c r="AD513" s="140"/>
      <c r="AE513" s="140"/>
      <c r="AF513" s="142"/>
      <c r="AG513" s="142"/>
      <c r="AH513" s="142"/>
      <c r="AI513" s="142"/>
      <c r="AJ513" s="142"/>
    </row>
    <row r="514" hidden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2"/>
      <c r="L514" s="2"/>
      <c r="P514" s="3"/>
      <c r="S514" s="4"/>
      <c r="T514" s="5"/>
      <c r="AA514" s="140"/>
      <c r="AB514" s="152"/>
      <c r="AC514" s="153"/>
      <c r="AD514" s="140"/>
      <c r="AE514" s="140"/>
      <c r="AF514" s="142"/>
      <c r="AG514" s="142"/>
      <c r="AH514" s="142"/>
      <c r="AI514" s="142"/>
      <c r="AJ514" s="142"/>
    </row>
    <row r="515" hidden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2"/>
      <c r="L515" s="2"/>
      <c r="P515" s="3"/>
      <c r="S515" s="4"/>
      <c r="T515" s="5"/>
      <c r="AA515" s="140"/>
      <c r="AB515" s="152"/>
      <c r="AC515" s="153"/>
      <c r="AD515" s="140"/>
      <c r="AE515" s="140"/>
      <c r="AF515" s="142"/>
      <c r="AG515" s="142"/>
      <c r="AH515" s="142"/>
      <c r="AI515" s="142"/>
      <c r="AJ515" s="142"/>
    </row>
    <row r="516" hidden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2"/>
      <c r="L516" s="2"/>
      <c r="P516" s="3"/>
      <c r="S516" s="4"/>
      <c r="T516" s="5"/>
      <c r="AA516" s="140"/>
      <c r="AB516" s="152"/>
      <c r="AC516" s="153"/>
      <c r="AD516" s="140"/>
      <c r="AE516" s="140"/>
      <c r="AF516" s="142"/>
      <c r="AG516" s="142"/>
      <c r="AH516" s="142"/>
      <c r="AI516" s="142"/>
      <c r="AJ516" s="142"/>
    </row>
    <row r="517" hidden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2"/>
      <c r="L517" s="2"/>
      <c r="P517" s="3"/>
      <c r="S517" s="4"/>
      <c r="T517" s="5"/>
      <c r="AA517" s="140"/>
      <c r="AB517" s="152"/>
      <c r="AC517" s="153"/>
      <c r="AD517" s="140"/>
      <c r="AE517" s="140"/>
      <c r="AF517" s="142"/>
      <c r="AG517" s="142"/>
      <c r="AH517" s="142"/>
      <c r="AI517" s="142"/>
      <c r="AJ517" s="142"/>
    </row>
    <row r="518" hidden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2"/>
      <c r="L518" s="2"/>
      <c r="P518" s="3"/>
      <c r="S518" s="4"/>
      <c r="T518" s="5"/>
      <c r="AA518" s="140"/>
      <c r="AB518" s="152"/>
      <c r="AC518" s="153"/>
      <c r="AD518" s="140"/>
      <c r="AE518" s="140"/>
      <c r="AF518" s="142"/>
      <c r="AG518" s="142"/>
      <c r="AH518" s="142"/>
      <c r="AI518" s="142"/>
      <c r="AJ518" s="142"/>
    </row>
    <row r="519" hidden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2"/>
      <c r="L519" s="2"/>
      <c r="P519" s="3"/>
      <c r="S519" s="4"/>
      <c r="T519" s="5"/>
      <c r="AA519" s="140"/>
      <c r="AB519" s="152"/>
      <c r="AC519" s="153"/>
      <c r="AD519" s="140"/>
      <c r="AE519" s="140"/>
      <c r="AF519" s="142"/>
      <c r="AG519" s="142"/>
      <c r="AH519" s="142"/>
      <c r="AI519" s="142"/>
      <c r="AJ519" s="142"/>
    </row>
    <row r="520" hidden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2"/>
      <c r="L520" s="2"/>
      <c r="P520" s="3"/>
      <c r="S520" s="4"/>
      <c r="T520" s="5"/>
      <c r="AA520" s="140"/>
      <c r="AB520" s="152"/>
      <c r="AC520" s="153"/>
      <c r="AD520" s="140"/>
      <c r="AE520" s="140"/>
      <c r="AF520" s="142"/>
      <c r="AG520" s="142"/>
      <c r="AH520" s="142"/>
      <c r="AI520" s="142"/>
      <c r="AJ520" s="142"/>
    </row>
    <row r="521" hidden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2"/>
      <c r="L521" s="2"/>
      <c r="P521" s="3"/>
      <c r="S521" s="4"/>
      <c r="T521" s="5"/>
      <c r="AA521" s="140"/>
      <c r="AB521" s="152"/>
      <c r="AC521" s="153"/>
      <c r="AD521" s="140"/>
      <c r="AE521" s="140"/>
      <c r="AF521" s="142"/>
      <c r="AG521" s="142"/>
      <c r="AH521" s="142"/>
      <c r="AI521" s="142"/>
      <c r="AJ521" s="142"/>
    </row>
    <row r="522" hidden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2"/>
      <c r="L522" s="2"/>
      <c r="P522" s="3"/>
      <c r="S522" s="4"/>
      <c r="T522" s="5"/>
      <c r="AA522" s="140"/>
      <c r="AB522" s="152"/>
      <c r="AC522" s="153"/>
      <c r="AD522" s="140"/>
      <c r="AE522" s="140"/>
      <c r="AF522" s="142"/>
      <c r="AG522" s="142"/>
      <c r="AH522" s="142"/>
      <c r="AI522" s="142"/>
      <c r="AJ522" s="142"/>
    </row>
    <row r="523" hidden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2"/>
      <c r="L523" s="2"/>
      <c r="P523" s="3"/>
      <c r="S523" s="4"/>
      <c r="T523" s="5"/>
      <c r="AA523" s="140"/>
      <c r="AB523" s="152"/>
      <c r="AC523" s="153"/>
      <c r="AD523" s="140"/>
      <c r="AE523" s="140"/>
      <c r="AF523" s="142"/>
      <c r="AG523" s="142"/>
      <c r="AH523" s="142"/>
      <c r="AI523" s="142"/>
      <c r="AJ523" s="142"/>
    </row>
    <row r="524" hidden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2"/>
      <c r="L524" s="2"/>
      <c r="P524" s="3"/>
      <c r="S524" s="4"/>
      <c r="T524" s="5"/>
      <c r="AA524" s="140"/>
      <c r="AB524" s="152"/>
      <c r="AC524" s="153"/>
      <c r="AD524" s="140"/>
      <c r="AE524" s="140"/>
      <c r="AF524" s="142"/>
      <c r="AG524" s="142"/>
      <c r="AH524" s="142"/>
      <c r="AI524" s="142"/>
      <c r="AJ524" s="142"/>
    </row>
    <row r="525" hidden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2"/>
      <c r="L525" s="2"/>
      <c r="P525" s="3"/>
      <c r="S525" s="4"/>
      <c r="T525" s="5"/>
      <c r="AA525" s="140"/>
      <c r="AB525" s="152"/>
      <c r="AC525" s="153"/>
      <c r="AD525" s="140"/>
      <c r="AE525" s="140"/>
      <c r="AF525" s="142"/>
      <c r="AG525" s="142"/>
      <c r="AH525" s="142"/>
      <c r="AI525" s="142"/>
      <c r="AJ525" s="142"/>
    </row>
    <row r="526" hidden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2"/>
      <c r="L526" s="2"/>
      <c r="P526" s="3"/>
      <c r="S526" s="4"/>
      <c r="T526" s="5"/>
      <c r="AA526" s="140"/>
      <c r="AB526" s="152"/>
      <c r="AC526" s="153"/>
      <c r="AD526" s="140"/>
      <c r="AE526" s="140"/>
      <c r="AF526" s="142"/>
      <c r="AG526" s="142"/>
      <c r="AH526" s="142"/>
      <c r="AI526" s="142"/>
      <c r="AJ526" s="142"/>
    </row>
    <row r="527" hidden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2"/>
      <c r="L527" s="2"/>
      <c r="P527" s="3"/>
      <c r="S527" s="4"/>
      <c r="T527" s="5"/>
      <c r="AA527" s="140"/>
      <c r="AB527" s="152"/>
      <c r="AC527" s="153"/>
      <c r="AD527" s="140"/>
      <c r="AE527" s="140"/>
      <c r="AF527" s="142"/>
      <c r="AG527" s="142"/>
      <c r="AH527" s="142"/>
      <c r="AI527" s="142"/>
      <c r="AJ527" s="142"/>
    </row>
    <row r="528" hidden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2"/>
      <c r="L528" s="2"/>
      <c r="P528" s="3"/>
      <c r="S528" s="4"/>
      <c r="T528" s="5"/>
      <c r="AA528" s="140"/>
      <c r="AB528" s="152"/>
      <c r="AC528" s="153"/>
      <c r="AD528" s="140"/>
      <c r="AE528" s="140"/>
      <c r="AF528" s="142"/>
      <c r="AG528" s="142"/>
      <c r="AH528" s="142"/>
      <c r="AI528" s="142"/>
      <c r="AJ528" s="142"/>
    </row>
    <row r="529" hidden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2"/>
      <c r="L529" s="2"/>
      <c r="P529" s="3"/>
      <c r="S529" s="4"/>
      <c r="T529" s="5"/>
      <c r="AA529" s="140"/>
      <c r="AB529" s="152"/>
      <c r="AC529" s="153"/>
      <c r="AD529" s="140"/>
      <c r="AE529" s="140"/>
      <c r="AF529" s="142"/>
      <c r="AG529" s="142"/>
      <c r="AH529" s="142"/>
      <c r="AI529" s="142"/>
      <c r="AJ529" s="142"/>
    </row>
    <row r="530" hidden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2"/>
      <c r="L530" s="2"/>
      <c r="P530" s="3"/>
      <c r="S530" s="4"/>
      <c r="T530" s="5"/>
      <c r="AA530" s="140"/>
      <c r="AB530" s="152"/>
      <c r="AC530" s="153"/>
      <c r="AD530" s="140"/>
      <c r="AE530" s="140"/>
      <c r="AF530" s="142"/>
      <c r="AG530" s="142"/>
      <c r="AH530" s="142"/>
      <c r="AI530" s="142"/>
      <c r="AJ530" s="142"/>
    </row>
    <row r="531" hidden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2"/>
      <c r="L531" s="2"/>
      <c r="P531" s="3"/>
      <c r="S531" s="4"/>
      <c r="T531" s="5"/>
      <c r="AA531" s="140"/>
      <c r="AB531" s="152"/>
      <c r="AC531" s="153"/>
      <c r="AD531" s="140"/>
      <c r="AE531" s="140"/>
      <c r="AF531" s="142"/>
      <c r="AG531" s="142"/>
      <c r="AH531" s="142"/>
      <c r="AI531" s="142"/>
      <c r="AJ531" s="142"/>
    </row>
    <row r="532" hidden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2"/>
      <c r="L532" s="2"/>
      <c r="P532" s="3"/>
      <c r="S532" s="4"/>
      <c r="T532" s="5"/>
      <c r="AA532" s="140"/>
      <c r="AB532" s="152"/>
      <c r="AC532" s="153"/>
      <c r="AD532" s="140"/>
      <c r="AE532" s="140"/>
      <c r="AF532" s="142"/>
      <c r="AG532" s="142"/>
      <c r="AH532" s="142"/>
      <c r="AI532" s="142"/>
      <c r="AJ532" s="142"/>
    </row>
    <row r="533" hidden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2"/>
      <c r="L533" s="2"/>
      <c r="P533" s="3"/>
      <c r="S533" s="4"/>
      <c r="T533" s="5"/>
      <c r="AA533" s="140"/>
      <c r="AB533" s="152"/>
      <c r="AC533" s="153"/>
      <c r="AD533" s="140"/>
      <c r="AE533" s="140"/>
      <c r="AF533" s="142"/>
      <c r="AG533" s="142"/>
      <c r="AH533" s="142"/>
      <c r="AI533" s="142"/>
      <c r="AJ533" s="142"/>
    </row>
    <row r="534" hidden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2"/>
      <c r="L534" s="2"/>
      <c r="P534" s="3"/>
      <c r="S534" s="4"/>
      <c r="T534" s="5"/>
      <c r="AA534" s="140"/>
      <c r="AB534" s="152"/>
      <c r="AC534" s="153"/>
      <c r="AD534" s="140"/>
      <c r="AE534" s="140"/>
      <c r="AF534" s="142"/>
      <c r="AG534" s="142"/>
      <c r="AH534" s="142"/>
      <c r="AI534" s="142"/>
      <c r="AJ534" s="142"/>
    </row>
    <row r="535" hidden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2"/>
      <c r="L535" s="2"/>
      <c r="P535" s="3"/>
      <c r="S535" s="4"/>
      <c r="T535" s="5"/>
      <c r="AA535" s="140"/>
      <c r="AB535" s="152"/>
      <c r="AC535" s="153"/>
      <c r="AD535" s="140"/>
      <c r="AE535" s="140"/>
      <c r="AF535" s="142"/>
      <c r="AG535" s="142"/>
      <c r="AH535" s="142"/>
      <c r="AI535" s="142"/>
      <c r="AJ535" s="142"/>
    </row>
    <row r="536" hidden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2"/>
      <c r="L536" s="2"/>
      <c r="P536" s="3"/>
      <c r="S536" s="4"/>
      <c r="T536" s="5"/>
      <c r="AA536" s="140"/>
      <c r="AB536" s="152"/>
      <c r="AC536" s="153"/>
      <c r="AD536" s="140"/>
      <c r="AE536" s="140"/>
      <c r="AF536" s="142"/>
      <c r="AG536" s="142"/>
      <c r="AH536" s="142"/>
      <c r="AI536" s="142"/>
      <c r="AJ536" s="142"/>
    </row>
    <row r="537" hidden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2"/>
      <c r="L537" s="2"/>
      <c r="P537" s="3"/>
      <c r="S537" s="4"/>
      <c r="T537" s="5"/>
      <c r="AA537" s="140"/>
      <c r="AB537" s="152"/>
      <c r="AC537" s="153"/>
      <c r="AD537" s="140"/>
      <c r="AE537" s="140"/>
      <c r="AF537" s="142"/>
      <c r="AG537" s="142"/>
      <c r="AH537" s="142"/>
      <c r="AI537" s="142"/>
      <c r="AJ537" s="142"/>
    </row>
    <row r="538" hidden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2"/>
      <c r="L538" s="2"/>
      <c r="P538" s="3"/>
      <c r="S538" s="4"/>
      <c r="T538" s="5"/>
      <c r="AA538" s="140"/>
      <c r="AB538" s="152"/>
      <c r="AC538" s="153"/>
      <c r="AD538" s="140"/>
      <c r="AE538" s="140"/>
      <c r="AF538" s="142"/>
      <c r="AG538" s="142"/>
      <c r="AH538" s="142"/>
      <c r="AI538" s="142"/>
      <c r="AJ538" s="142"/>
    </row>
    <row r="539" hidden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2"/>
      <c r="L539" s="2"/>
      <c r="P539" s="3"/>
      <c r="S539" s="4"/>
      <c r="T539" s="5"/>
      <c r="AA539" s="140"/>
      <c r="AB539" s="152"/>
      <c r="AC539" s="153"/>
      <c r="AD539" s="140"/>
      <c r="AE539" s="140"/>
      <c r="AF539" s="142"/>
      <c r="AG539" s="142"/>
      <c r="AH539" s="142"/>
      <c r="AI539" s="142"/>
      <c r="AJ539" s="142"/>
    </row>
    <row r="540" hidden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2"/>
      <c r="L540" s="2"/>
      <c r="P540" s="3"/>
      <c r="S540" s="4"/>
      <c r="T540" s="5"/>
      <c r="AA540" s="140"/>
      <c r="AB540" s="152"/>
      <c r="AC540" s="153"/>
      <c r="AD540" s="140"/>
      <c r="AE540" s="140"/>
      <c r="AF540" s="142"/>
      <c r="AG540" s="142"/>
      <c r="AH540" s="142"/>
      <c r="AI540" s="142"/>
      <c r="AJ540" s="142"/>
    </row>
    <row r="541" hidden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2"/>
      <c r="L541" s="2"/>
      <c r="P541" s="3"/>
      <c r="S541" s="4"/>
      <c r="T541" s="5"/>
      <c r="AA541" s="140"/>
      <c r="AB541" s="152"/>
      <c r="AC541" s="153"/>
      <c r="AD541" s="140"/>
      <c r="AE541" s="140"/>
      <c r="AF541" s="142"/>
      <c r="AG541" s="142"/>
      <c r="AH541" s="142"/>
      <c r="AI541" s="142"/>
      <c r="AJ541" s="142"/>
    </row>
    <row r="542" hidden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2"/>
      <c r="L542" s="2"/>
      <c r="P542" s="3"/>
      <c r="S542" s="4"/>
      <c r="T542" s="5"/>
      <c r="AA542" s="140"/>
      <c r="AB542" s="152"/>
      <c r="AC542" s="153"/>
      <c r="AD542" s="140"/>
      <c r="AE542" s="140"/>
      <c r="AF542" s="142"/>
      <c r="AG542" s="142"/>
      <c r="AH542" s="142"/>
      <c r="AI542" s="142"/>
      <c r="AJ542" s="142"/>
    </row>
    <row r="543" hidden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2"/>
      <c r="L543" s="2"/>
      <c r="P543" s="3"/>
      <c r="S543" s="4"/>
      <c r="T543" s="5"/>
      <c r="AA543" s="140"/>
      <c r="AB543" s="152"/>
      <c r="AC543" s="153"/>
      <c r="AD543" s="140"/>
      <c r="AE543" s="140"/>
      <c r="AF543" s="142"/>
      <c r="AG543" s="142"/>
      <c r="AH543" s="142"/>
      <c r="AI543" s="142"/>
      <c r="AJ543" s="142"/>
    </row>
    <row r="544" hidden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2"/>
      <c r="L544" s="2"/>
      <c r="P544" s="3"/>
      <c r="S544" s="4"/>
      <c r="T544" s="5"/>
      <c r="AA544" s="140"/>
      <c r="AB544" s="152"/>
      <c r="AC544" s="153"/>
      <c r="AD544" s="140"/>
      <c r="AE544" s="140"/>
      <c r="AF544" s="142"/>
      <c r="AG544" s="142"/>
      <c r="AH544" s="142"/>
      <c r="AI544" s="142"/>
      <c r="AJ544" s="142"/>
    </row>
    <row r="545" hidden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2"/>
      <c r="L545" s="2"/>
      <c r="P545" s="3"/>
      <c r="S545" s="4"/>
      <c r="T545" s="5"/>
      <c r="AA545" s="140"/>
      <c r="AB545" s="152"/>
      <c r="AC545" s="153"/>
      <c r="AD545" s="140"/>
      <c r="AE545" s="140"/>
      <c r="AF545" s="142"/>
      <c r="AG545" s="142"/>
      <c r="AH545" s="142"/>
      <c r="AI545" s="142"/>
      <c r="AJ545" s="142"/>
    </row>
    <row r="546" hidden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2"/>
      <c r="L546" s="2"/>
      <c r="P546" s="3"/>
      <c r="S546" s="4"/>
      <c r="T546" s="5"/>
      <c r="AA546" s="140"/>
      <c r="AB546" s="152"/>
      <c r="AC546" s="153"/>
      <c r="AD546" s="140"/>
      <c r="AE546" s="140"/>
      <c r="AF546" s="142"/>
      <c r="AG546" s="142"/>
      <c r="AH546" s="142"/>
      <c r="AI546" s="142"/>
      <c r="AJ546" s="142"/>
    </row>
    <row r="547" hidden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2"/>
      <c r="L547" s="2"/>
      <c r="P547" s="3"/>
      <c r="S547" s="4"/>
      <c r="T547" s="5"/>
      <c r="AA547" s="140"/>
      <c r="AB547" s="152"/>
      <c r="AC547" s="153"/>
      <c r="AD547" s="140"/>
      <c r="AE547" s="140"/>
      <c r="AF547" s="142"/>
      <c r="AG547" s="142"/>
      <c r="AH547" s="142"/>
      <c r="AI547" s="142"/>
      <c r="AJ547" s="142"/>
    </row>
    <row r="548" hidden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2"/>
      <c r="L548" s="2"/>
      <c r="P548" s="3"/>
      <c r="S548" s="4"/>
      <c r="T548" s="5"/>
      <c r="AA548" s="140"/>
      <c r="AB548" s="152"/>
      <c r="AC548" s="153"/>
      <c r="AD548" s="140"/>
      <c r="AE548" s="140"/>
      <c r="AF548" s="142"/>
      <c r="AG548" s="142"/>
      <c r="AH548" s="142"/>
      <c r="AI548" s="142"/>
      <c r="AJ548" s="142"/>
    </row>
    <row r="549" hidden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2"/>
      <c r="L549" s="2"/>
      <c r="P549" s="3"/>
      <c r="S549" s="4"/>
      <c r="T549" s="5"/>
      <c r="AA549" s="140"/>
      <c r="AB549" s="152"/>
      <c r="AC549" s="153"/>
      <c r="AD549" s="140"/>
      <c r="AE549" s="140"/>
      <c r="AF549" s="142"/>
      <c r="AG549" s="142"/>
      <c r="AH549" s="142"/>
      <c r="AI549" s="142"/>
      <c r="AJ549" s="142"/>
    </row>
    <row r="550" hidden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2"/>
      <c r="L550" s="2"/>
      <c r="P550" s="3"/>
      <c r="S550" s="4"/>
      <c r="T550" s="5"/>
      <c r="AA550" s="140"/>
      <c r="AB550" s="152"/>
      <c r="AC550" s="153"/>
      <c r="AD550" s="140"/>
      <c r="AE550" s="140"/>
      <c r="AF550" s="142"/>
      <c r="AG550" s="142"/>
      <c r="AH550" s="142"/>
      <c r="AI550" s="142"/>
      <c r="AJ550" s="142"/>
    </row>
    <row r="551" hidden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2"/>
      <c r="L551" s="2"/>
      <c r="P551" s="3"/>
      <c r="S551" s="4"/>
      <c r="T551" s="5"/>
      <c r="AA551" s="140"/>
      <c r="AB551" s="152"/>
      <c r="AC551" s="153"/>
      <c r="AD551" s="140"/>
      <c r="AE551" s="140"/>
      <c r="AF551" s="142"/>
      <c r="AG551" s="142"/>
      <c r="AH551" s="142"/>
      <c r="AI551" s="142"/>
      <c r="AJ551" s="142"/>
    </row>
    <row r="552" hidden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2"/>
      <c r="L552" s="2"/>
      <c r="P552" s="3"/>
      <c r="S552" s="4"/>
      <c r="T552" s="5"/>
      <c r="AA552" s="140"/>
      <c r="AB552" s="152"/>
      <c r="AC552" s="153"/>
      <c r="AD552" s="140"/>
      <c r="AE552" s="140"/>
      <c r="AF552" s="142"/>
      <c r="AG552" s="142"/>
      <c r="AH552" s="142"/>
      <c r="AI552" s="142"/>
      <c r="AJ552" s="142"/>
    </row>
    <row r="553" hidden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2"/>
      <c r="L553" s="2"/>
      <c r="P553" s="3"/>
      <c r="S553" s="4"/>
      <c r="T553" s="5"/>
      <c r="AA553" s="140"/>
      <c r="AB553" s="152"/>
      <c r="AC553" s="153"/>
      <c r="AD553" s="140"/>
      <c r="AE553" s="140"/>
      <c r="AF553" s="142"/>
      <c r="AG553" s="142"/>
      <c r="AH553" s="142"/>
      <c r="AI553" s="142"/>
      <c r="AJ553" s="142"/>
    </row>
    <row r="554" hidden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2"/>
      <c r="L554" s="2"/>
      <c r="P554" s="3"/>
      <c r="S554" s="4"/>
      <c r="T554" s="5"/>
      <c r="AA554" s="140"/>
      <c r="AB554" s="152"/>
      <c r="AC554" s="153"/>
      <c r="AD554" s="140"/>
      <c r="AE554" s="140"/>
      <c r="AF554" s="142"/>
      <c r="AG554" s="142"/>
      <c r="AH554" s="142"/>
      <c r="AI554" s="142"/>
      <c r="AJ554" s="142"/>
    </row>
    <row r="555" hidden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2"/>
      <c r="L555" s="2"/>
      <c r="P555" s="3"/>
      <c r="S555" s="4"/>
      <c r="T555" s="5"/>
      <c r="AA555" s="140"/>
      <c r="AB555" s="152"/>
      <c r="AC555" s="153"/>
      <c r="AD555" s="140"/>
      <c r="AE555" s="140"/>
      <c r="AF555" s="142"/>
      <c r="AG555" s="142"/>
      <c r="AH555" s="142"/>
      <c r="AI555" s="142"/>
      <c r="AJ555" s="142"/>
    </row>
    <row r="556" hidden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2"/>
      <c r="L556" s="2"/>
      <c r="P556" s="3"/>
      <c r="S556" s="4"/>
      <c r="T556" s="5"/>
      <c r="AA556" s="140"/>
      <c r="AB556" s="152"/>
      <c r="AC556" s="153"/>
      <c r="AD556" s="140"/>
      <c r="AE556" s="140"/>
      <c r="AF556" s="142"/>
      <c r="AG556" s="142"/>
      <c r="AH556" s="142"/>
      <c r="AI556" s="142"/>
      <c r="AJ556" s="142"/>
    </row>
    <row r="557" hidden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2"/>
      <c r="L557" s="2"/>
      <c r="P557" s="3"/>
      <c r="S557" s="4"/>
      <c r="T557" s="5"/>
      <c r="AA557" s="140"/>
      <c r="AB557" s="152"/>
      <c r="AC557" s="153"/>
      <c r="AD557" s="140"/>
      <c r="AE557" s="140"/>
      <c r="AF557" s="142"/>
      <c r="AG557" s="142"/>
      <c r="AH557" s="142"/>
      <c r="AI557" s="142"/>
      <c r="AJ557" s="142"/>
    </row>
    <row r="558" hidden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2"/>
      <c r="L558" s="2"/>
      <c r="P558" s="3"/>
      <c r="S558" s="4"/>
      <c r="T558" s="5"/>
      <c r="AA558" s="140"/>
      <c r="AB558" s="152"/>
      <c r="AC558" s="153"/>
      <c r="AD558" s="140"/>
      <c r="AE558" s="140"/>
      <c r="AF558" s="142"/>
      <c r="AG558" s="142"/>
      <c r="AH558" s="142"/>
      <c r="AI558" s="142"/>
      <c r="AJ558" s="142"/>
    </row>
    <row r="559" hidden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2"/>
      <c r="L559" s="2"/>
      <c r="P559" s="3"/>
      <c r="S559" s="4"/>
      <c r="T559" s="5"/>
      <c r="AA559" s="140"/>
      <c r="AB559" s="152"/>
      <c r="AC559" s="153"/>
      <c r="AD559" s="140"/>
      <c r="AE559" s="140"/>
      <c r="AF559" s="142"/>
      <c r="AG559" s="142"/>
      <c r="AH559" s="142"/>
      <c r="AI559" s="142"/>
      <c r="AJ559" s="142"/>
    </row>
    <row r="560" hidden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2"/>
      <c r="L560" s="2"/>
      <c r="P560" s="3"/>
      <c r="S560" s="4"/>
      <c r="T560" s="5"/>
      <c r="AA560" s="140"/>
      <c r="AB560" s="152"/>
      <c r="AC560" s="153"/>
      <c r="AD560" s="140"/>
      <c r="AE560" s="140"/>
      <c r="AF560" s="142"/>
      <c r="AG560" s="142"/>
      <c r="AH560" s="142"/>
      <c r="AI560" s="142"/>
      <c r="AJ560" s="142"/>
    </row>
    <row r="561" hidden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2"/>
      <c r="L561" s="2"/>
      <c r="P561" s="3"/>
      <c r="S561" s="4"/>
      <c r="T561" s="5"/>
      <c r="AA561" s="140"/>
      <c r="AB561" s="152"/>
      <c r="AC561" s="153"/>
      <c r="AD561" s="140"/>
      <c r="AE561" s="140"/>
      <c r="AF561" s="142"/>
      <c r="AG561" s="142"/>
      <c r="AH561" s="142"/>
      <c r="AI561" s="142"/>
      <c r="AJ561" s="142"/>
    </row>
    <row r="562" hidden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2"/>
      <c r="L562" s="2"/>
      <c r="P562" s="3"/>
      <c r="S562" s="4"/>
      <c r="T562" s="5"/>
      <c r="AA562" s="140"/>
      <c r="AB562" s="152"/>
      <c r="AC562" s="153"/>
      <c r="AD562" s="140"/>
      <c r="AE562" s="140"/>
      <c r="AF562" s="142"/>
      <c r="AG562" s="142"/>
      <c r="AH562" s="142"/>
      <c r="AI562" s="142"/>
      <c r="AJ562" s="142"/>
    </row>
    <row r="563" hidden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2"/>
      <c r="L563" s="2"/>
      <c r="P563" s="3"/>
      <c r="S563" s="4"/>
      <c r="T563" s="5"/>
      <c r="AA563" s="140"/>
      <c r="AB563" s="152"/>
      <c r="AC563" s="153"/>
      <c r="AD563" s="140"/>
      <c r="AE563" s="140"/>
      <c r="AF563" s="142"/>
      <c r="AG563" s="142"/>
      <c r="AH563" s="142"/>
      <c r="AI563" s="142"/>
      <c r="AJ563" s="142"/>
    </row>
    <row r="564" hidden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2"/>
      <c r="L564" s="2"/>
      <c r="P564" s="3"/>
      <c r="S564" s="4"/>
      <c r="T564" s="5"/>
      <c r="AA564" s="140"/>
      <c r="AB564" s="152"/>
      <c r="AC564" s="153"/>
      <c r="AD564" s="140"/>
      <c r="AE564" s="140"/>
      <c r="AF564" s="142"/>
      <c r="AG564" s="142"/>
      <c r="AH564" s="142"/>
      <c r="AI564" s="142"/>
      <c r="AJ564" s="142"/>
    </row>
    <row r="565" hidden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2"/>
      <c r="L565" s="2"/>
      <c r="P565" s="3"/>
      <c r="S565" s="4"/>
      <c r="T565" s="5"/>
      <c r="AA565" s="140"/>
      <c r="AB565" s="152"/>
      <c r="AC565" s="153"/>
      <c r="AD565" s="140"/>
      <c r="AE565" s="140"/>
      <c r="AF565" s="142"/>
      <c r="AG565" s="142"/>
      <c r="AH565" s="142"/>
      <c r="AI565" s="142"/>
      <c r="AJ565" s="142"/>
    </row>
    <row r="566" hidden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2"/>
      <c r="L566" s="2"/>
      <c r="P566" s="3"/>
      <c r="S566" s="4"/>
      <c r="T566" s="5"/>
      <c r="AA566" s="140"/>
      <c r="AB566" s="152"/>
      <c r="AC566" s="153"/>
      <c r="AD566" s="140"/>
      <c r="AE566" s="140"/>
      <c r="AF566" s="142"/>
      <c r="AG566" s="142"/>
      <c r="AH566" s="142"/>
      <c r="AI566" s="142"/>
      <c r="AJ566" s="142"/>
    </row>
    <row r="567" hidden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2"/>
      <c r="L567" s="2"/>
      <c r="P567" s="3"/>
      <c r="S567" s="4"/>
      <c r="T567" s="5"/>
      <c r="AA567" s="140"/>
      <c r="AB567" s="152"/>
      <c r="AC567" s="153"/>
      <c r="AD567" s="140"/>
      <c r="AE567" s="140"/>
      <c r="AF567" s="142"/>
      <c r="AG567" s="142"/>
      <c r="AH567" s="142"/>
      <c r="AI567" s="142"/>
      <c r="AJ567" s="142"/>
    </row>
    <row r="568" hidden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2"/>
      <c r="L568" s="2"/>
      <c r="P568" s="3"/>
      <c r="S568" s="4"/>
      <c r="T568" s="5"/>
      <c r="AA568" s="140"/>
      <c r="AB568" s="152"/>
      <c r="AC568" s="153"/>
      <c r="AD568" s="140"/>
      <c r="AE568" s="140"/>
      <c r="AF568" s="142"/>
      <c r="AG568" s="142"/>
      <c r="AH568" s="142"/>
      <c r="AI568" s="142"/>
      <c r="AJ568" s="142"/>
    </row>
    <row r="569" hidden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2"/>
      <c r="L569" s="2"/>
      <c r="P569" s="3"/>
      <c r="S569" s="4"/>
      <c r="T569" s="5"/>
      <c r="AA569" s="140"/>
      <c r="AB569" s="152"/>
      <c r="AC569" s="153"/>
      <c r="AD569" s="140"/>
      <c r="AE569" s="140"/>
      <c r="AF569" s="142"/>
      <c r="AG569" s="142"/>
      <c r="AH569" s="142"/>
      <c r="AI569" s="142"/>
      <c r="AJ569" s="142"/>
    </row>
    <row r="570" hidden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2"/>
      <c r="L570" s="2"/>
      <c r="P570" s="3"/>
      <c r="S570" s="4"/>
      <c r="T570" s="5"/>
      <c r="AA570" s="140"/>
      <c r="AB570" s="152"/>
      <c r="AC570" s="153"/>
      <c r="AD570" s="140"/>
      <c r="AE570" s="140"/>
      <c r="AF570" s="142"/>
      <c r="AG570" s="142"/>
      <c r="AH570" s="142"/>
      <c r="AI570" s="142"/>
      <c r="AJ570" s="142"/>
    </row>
    <row r="571" hidden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2"/>
      <c r="L571" s="2"/>
      <c r="P571" s="3"/>
      <c r="S571" s="4"/>
      <c r="T571" s="5"/>
      <c r="AA571" s="140"/>
      <c r="AB571" s="152"/>
      <c r="AC571" s="153"/>
      <c r="AD571" s="140"/>
      <c r="AE571" s="140"/>
      <c r="AF571" s="142"/>
      <c r="AG571" s="142"/>
      <c r="AH571" s="142"/>
      <c r="AI571" s="142"/>
      <c r="AJ571" s="142"/>
    </row>
    <row r="572" hidden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2"/>
      <c r="L572" s="2"/>
      <c r="P572" s="3"/>
      <c r="S572" s="4"/>
      <c r="T572" s="5"/>
      <c r="AA572" s="140"/>
      <c r="AB572" s="152"/>
      <c r="AC572" s="153"/>
      <c r="AD572" s="140"/>
      <c r="AE572" s="140"/>
      <c r="AF572" s="142"/>
      <c r="AG572" s="142"/>
      <c r="AH572" s="142"/>
      <c r="AI572" s="142"/>
      <c r="AJ572" s="142"/>
    </row>
    <row r="573" hidden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2"/>
      <c r="L573" s="2"/>
      <c r="P573" s="3"/>
      <c r="S573" s="4"/>
      <c r="T573" s="5"/>
      <c r="AA573" s="140"/>
      <c r="AB573" s="152"/>
      <c r="AC573" s="153"/>
      <c r="AD573" s="140"/>
      <c r="AE573" s="140"/>
      <c r="AF573" s="142"/>
      <c r="AG573" s="142"/>
      <c r="AH573" s="142"/>
      <c r="AI573" s="142"/>
      <c r="AJ573" s="142"/>
    </row>
    <row r="574" hidden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2"/>
      <c r="L574" s="2"/>
      <c r="P574" s="3"/>
      <c r="S574" s="4"/>
      <c r="T574" s="5"/>
      <c r="AA574" s="140"/>
      <c r="AB574" s="152"/>
      <c r="AC574" s="153"/>
      <c r="AD574" s="140"/>
      <c r="AE574" s="140"/>
      <c r="AF574" s="142"/>
      <c r="AG574" s="142"/>
      <c r="AH574" s="142"/>
      <c r="AI574" s="142"/>
      <c r="AJ574" s="142"/>
    </row>
    <row r="575" hidden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2"/>
      <c r="L575" s="2"/>
      <c r="P575" s="3"/>
      <c r="S575" s="4"/>
      <c r="T575" s="5"/>
      <c r="AA575" s="140"/>
      <c r="AB575" s="152"/>
      <c r="AC575" s="153"/>
      <c r="AD575" s="140"/>
      <c r="AE575" s="140"/>
      <c r="AF575" s="142"/>
      <c r="AG575" s="142"/>
      <c r="AH575" s="142"/>
      <c r="AI575" s="142"/>
      <c r="AJ575" s="142"/>
    </row>
    <row r="576" hidden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2"/>
      <c r="L576" s="2"/>
      <c r="P576" s="3"/>
      <c r="S576" s="4"/>
      <c r="T576" s="5"/>
      <c r="AA576" s="140"/>
      <c r="AB576" s="152"/>
      <c r="AC576" s="153"/>
      <c r="AD576" s="140"/>
      <c r="AE576" s="140"/>
      <c r="AF576" s="142"/>
      <c r="AG576" s="142"/>
      <c r="AH576" s="142"/>
      <c r="AI576" s="142"/>
      <c r="AJ576" s="142"/>
    </row>
    <row r="577" hidden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2"/>
      <c r="L577" s="2"/>
      <c r="P577" s="3"/>
      <c r="S577" s="4"/>
      <c r="T577" s="5"/>
      <c r="AA577" s="140"/>
      <c r="AB577" s="152"/>
      <c r="AC577" s="153"/>
      <c r="AD577" s="140"/>
      <c r="AE577" s="140"/>
      <c r="AF577" s="142"/>
      <c r="AG577" s="142"/>
      <c r="AH577" s="142"/>
      <c r="AI577" s="142"/>
      <c r="AJ577" s="142"/>
    </row>
    <row r="578" hidden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2"/>
      <c r="L578" s="2"/>
      <c r="P578" s="3"/>
      <c r="S578" s="4"/>
      <c r="T578" s="5"/>
      <c r="AA578" s="140"/>
      <c r="AB578" s="152"/>
      <c r="AC578" s="153"/>
      <c r="AD578" s="140"/>
      <c r="AE578" s="140"/>
      <c r="AF578" s="142"/>
      <c r="AG578" s="142"/>
      <c r="AH578" s="142"/>
      <c r="AI578" s="142"/>
      <c r="AJ578" s="142"/>
    </row>
    <row r="579" hidden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2"/>
      <c r="L579" s="2"/>
      <c r="P579" s="3"/>
      <c r="S579" s="4"/>
      <c r="T579" s="5"/>
      <c r="AA579" s="140"/>
      <c r="AB579" s="152"/>
      <c r="AC579" s="153"/>
      <c r="AD579" s="140"/>
      <c r="AE579" s="140"/>
      <c r="AF579" s="142"/>
      <c r="AG579" s="142"/>
      <c r="AH579" s="142"/>
      <c r="AI579" s="142"/>
      <c r="AJ579" s="142"/>
    </row>
    <row r="580" hidden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2"/>
      <c r="L580" s="2"/>
      <c r="P580" s="3"/>
      <c r="S580" s="4"/>
      <c r="T580" s="5"/>
      <c r="AA580" s="140"/>
      <c r="AB580" s="152"/>
      <c r="AC580" s="153"/>
      <c r="AD580" s="140"/>
      <c r="AE580" s="140"/>
      <c r="AF580" s="142"/>
      <c r="AG580" s="142"/>
      <c r="AH580" s="142"/>
      <c r="AI580" s="142"/>
      <c r="AJ580" s="142"/>
    </row>
    <row r="581" hidden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2"/>
      <c r="L581" s="2"/>
      <c r="P581" s="3"/>
      <c r="S581" s="4"/>
      <c r="T581" s="5"/>
      <c r="AA581" s="140"/>
      <c r="AB581" s="152"/>
      <c r="AC581" s="153"/>
      <c r="AD581" s="140"/>
      <c r="AE581" s="140"/>
      <c r="AF581" s="142"/>
      <c r="AG581" s="142"/>
      <c r="AH581" s="142"/>
      <c r="AI581" s="142"/>
      <c r="AJ581" s="142"/>
    </row>
    <row r="582" hidden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2"/>
      <c r="L582" s="2"/>
      <c r="P582" s="3"/>
      <c r="S582" s="4"/>
      <c r="T582" s="5"/>
      <c r="AA582" s="140"/>
      <c r="AB582" s="152"/>
      <c r="AC582" s="153"/>
      <c r="AD582" s="140"/>
      <c r="AE582" s="140"/>
      <c r="AF582" s="142"/>
      <c r="AG582" s="142"/>
      <c r="AH582" s="142"/>
      <c r="AI582" s="142"/>
      <c r="AJ582" s="142"/>
    </row>
    <row r="583" hidden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2"/>
      <c r="L583" s="2"/>
      <c r="P583" s="3"/>
      <c r="S583" s="4"/>
      <c r="T583" s="5"/>
      <c r="AA583" s="140"/>
      <c r="AB583" s="152"/>
      <c r="AC583" s="153"/>
      <c r="AD583" s="140"/>
      <c r="AE583" s="140"/>
      <c r="AF583" s="142"/>
      <c r="AG583" s="142"/>
      <c r="AH583" s="142"/>
      <c r="AI583" s="142"/>
      <c r="AJ583" s="142"/>
    </row>
    <row r="584" hidden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2"/>
      <c r="L584" s="2"/>
      <c r="P584" s="3"/>
      <c r="S584" s="4"/>
      <c r="T584" s="5"/>
      <c r="AA584" s="140"/>
      <c r="AB584" s="152"/>
      <c r="AC584" s="153"/>
      <c r="AD584" s="140"/>
      <c r="AE584" s="140"/>
      <c r="AF584" s="142"/>
      <c r="AG584" s="142"/>
      <c r="AH584" s="142"/>
      <c r="AI584" s="142"/>
      <c r="AJ584" s="142"/>
    </row>
    <row r="585" hidden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2"/>
      <c r="L585" s="2"/>
      <c r="P585" s="3"/>
      <c r="S585" s="4"/>
      <c r="T585" s="5"/>
      <c r="AA585" s="140"/>
      <c r="AB585" s="152"/>
      <c r="AC585" s="153"/>
      <c r="AD585" s="140"/>
      <c r="AE585" s="140"/>
      <c r="AF585" s="142"/>
      <c r="AG585" s="142"/>
      <c r="AH585" s="142"/>
      <c r="AI585" s="142"/>
      <c r="AJ585" s="142"/>
    </row>
    <row r="586" hidden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2"/>
      <c r="L586" s="2"/>
      <c r="P586" s="3"/>
      <c r="S586" s="4"/>
      <c r="T586" s="5"/>
      <c r="AA586" s="140"/>
      <c r="AB586" s="152"/>
      <c r="AC586" s="153"/>
      <c r="AD586" s="140"/>
      <c r="AE586" s="140"/>
      <c r="AF586" s="142"/>
      <c r="AG586" s="142"/>
      <c r="AH586" s="142"/>
      <c r="AI586" s="142"/>
      <c r="AJ586" s="142"/>
    </row>
    <row r="587" hidden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2"/>
      <c r="L587" s="2"/>
      <c r="P587" s="3"/>
      <c r="S587" s="4"/>
      <c r="T587" s="5"/>
      <c r="AA587" s="140"/>
      <c r="AB587" s="152"/>
      <c r="AC587" s="153"/>
      <c r="AD587" s="140"/>
      <c r="AE587" s="140"/>
      <c r="AF587" s="142"/>
      <c r="AG587" s="142"/>
      <c r="AH587" s="142"/>
      <c r="AI587" s="142"/>
      <c r="AJ587" s="142"/>
    </row>
    <row r="588" hidden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2"/>
      <c r="L588" s="2"/>
      <c r="P588" s="3"/>
      <c r="S588" s="4"/>
      <c r="T588" s="5"/>
      <c r="AA588" s="140"/>
      <c r="AB588" s="152"/>
      <c r="AC588" s="153"/>
      <c r="AD588" s="140"/>
      <c r="AE588" s="140"/>
      <c r="AF588" s="142"/>
      <c r="AG588" s="142"/>
      <c r="AH588" s="142"/>
      <c r="AI588" s="142"/>
      <c r="AJ588" s="142"/>
    </row>
    <row r="589" hidden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2"/>
      <c r="L589" s="2"/>
      <c r="P589" s="3"/>
      <c r="S589" s="4"/>
      <c r="T589" s="5"/>
      <c r="AA589" s="140"/>
      <c r="AB589" s="152"/>
      <c r="AC589" s="153"/>
      <c r="AD589" s="140"/>
      <c r="AE589" s="140"/>
      <c r="AF589" s="142"/>
      <c r="AG589" s="142"/>
      <c r="AH589" s="142"/>
      <c r="AI589" s="142"/>
      <c r="AJ589" s="142"/>
    </row>
    <row r="590" hidden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2"/>
      <c r="L590" s="2"/>
      <c r="P590" s="3"/>
      <c r="S590" s="4"/>
      <c r="T590" s="5"/>
      <c r="AA590" s="140"/>
      <c r="AB590" s="152"/>
      <c r="AC590" s="153"/>
      <c r="AD590" s="140"/>
      <c r="AE590" s="140"/>
      <c r="AF590" s="142"/>
      <c r="AG590" s="142"/>
      <c r="AH590" s="142"/>
      <c r="AI590" s="142"/>
      <c r="AJ590" s="142"/>
    </row>
    <row r="591" hidden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2"/>
      <c r="L591" s="2"/>
      <c r="P591" s="3"/>
      <c r="S591" s="4"/>
      <c r="T591" s="5"/>
      <c r="AA591" s="140"/>
      <c r="AB591" s="152"/>
      <c r="AC591" s="153"/>
      <c r="AD591" s="140"/>
      <c r="AE591" s="140"/>
      <c r="AF591" s="142"/>
      <c r="AG591" s="142"/>
      <c r="AH591" s="142"/>
      <c r="AI591" s="142"/>
      <c r="AJ591" s="142"/>
    </row>
    <row r="592" hidden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2"/>
      <c r="L592" s="2"/>
      <c r="P592" s="3"/>
      <c r="S592" s="4"/>
      <c r="T592" s="5"/>
      <c r="AA592" s="140"/>
      <c r="AB592" s="152"/>
      <c r="AC592" s="153"/>
      <c r="AD592" s="140"/>
      <c r="AE592" s="140"/>
      <c r="AF592" s="142"/>
      <c r="AG592" s="142"/>
      <c r="AH592" s="142"/>
      <c r="AI592" s="142"/>
      <c r="AJ592" s="142"/>
    </row>
    <row r="593" hidden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2"/>
      <c r="L593" s="2"/>
      <c r="P593" s="3"/>
      <c r="S593" s="4"/>
      <c r="T593" s="5"/>
      <c r="AA593" s="140"/>
      <c r="AB593" s="152"/>
      <c r="AC593" s="153"/>
      <c r="AD593" s="140"/>
      <c r="AE593" s="140"/>
      <c r="AF593" s="142"/>
      <c r="AG593" s="142"/>
      <c r="AH593" s="142"/>
      <c r="AI593" s="142"/>
      <c r="AJ593" s="142"/>
    </row>
    <row r="594" hidden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2"/>
      <c r="L594" s="2"/>
      <c r="P594" s="3"/>
      <c r="S594" s="4"/>
      <c r="T594" s="5"/>
      <c r="AA594" s="140"/>
      <c r="AB594" s="152"/>
      <c r="AC594" s="153"/>
      <c r="AD594" s="140"/>
      <c r="AE594" s="140"/>
      <c r="AF594" s="142"/>
      <c r="AG594" s="142"/>
      <c r="AH594" s="142"/>
      <c r="AI594" s="142"/>
      <c r="AJ594" s="142"/>
    </row>
    <row r="595" hidden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2"/>
      <c r="L595" s="2"/>
      <c r="P595" s="3"/>
      <c r="S595" s="4"/>
      <c r="T595" s="5"/>
      <c r="AA595" s="140"/>
      <c r="AB595" s="152"/>
      <c r="AC595" s="153"/>
      <c r="AD595" s="140"/>
      <c r="AE595" s="140"/>
      <c r="AF595" s="142"/>
      <c r="AG595" s="142"/>
      <c r="AH595" s="142"/>
      <c r="AI595" s="142"/>
      <c r="AJ595" s="142"/>
    </row>
    <row r="596" hidden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2"/>
      <c r="L596" s="2"/>
      <c r="P596" s="3"/>
      <c r="S596" s="4"/>
      <c r="T596" s="5"/>
      <c r="AA596" s="140"/>
      <c r="AB596" s="152"/>
      <c r="AC596" s="153"/>
      <c r="AD596" s="140"/>
      <c r="AE596" s="140"/>
      <c r="AF596" s="142"/>
      <c r="AG596" s="142"/>
      <c r="AH596" s="142"/>
      <c r="AI596" s="142"/>
      <c r="AJ596" s="142"/>
    </row>
    <row r="597" hidden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2"/>
      <c r="L597" s="2"/>
      <c r="P597" s="3"/>
      <c r="S597" s="4"/>
      <c r="T597" s="5"/>
      <c r="AA597" s="140"/>
      <c r="AB597" s="152"/>
      <c r="AC597" s="153"/>
      <c r="AD597" s="140"/>
      <c r="AE597" s="140"/>
      <c r="AF597" s="142"/>
      <c r="AG597" s="142"/>
      <c r="AH597" s="142"/>
      <c r="AI597" s="142"/>
      <c r="AJ597" s="142"/>
    </row>
    <row r="598" hidden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2"/>
      <c r="L598" s="2"/>
      <c r="P598" s="3"/>
      <c r="S598" s="4"/>
      <c r="T598" s="5"/>
      <c r="AA598" s="140"/>
      <c r="AB598" s="152"/>
      <c r="AC598" s="153"/>
      <c r="AD598" s="140"/>
      <c r="AE598" s="140"/>
      <c r="AF598" s="142"/>
      <c r="AG598" s="142"/>
      <c r="AH598" s="142"/>
      <c r="AI598" s="142"/>
      <c r="AJ598" s="142"/>
    </row>
    <row r="599" hidden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2"/>
      <c r="L599" s="2"/>
      <c r="P599" s="3"/>
      <c r="S599" s="4"/>
      <c r="T599" s="5"/>
      <c r="AA599" s="140"/>
      <c r="AB599" s="152"/>
      <c r="AC599" s="153"/>
      <c r="AD599" s="140"/>
      <c r="AE599" s="140"/>
      <c r="AF599" s="142"/>
      <c r="AG599" s="142"/>
      <c r="AH599" s="142"/>
      <c r="AI599" s="142"/>
      <c r="AJ599" s="142"/>
    </row>
    <row r="600" hidden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2"/>
      <c r="L600" s="2"/>
      <c r="P600" s="3"/>
      <c r="S600" s="4"/>
      <c r="T600" s="5"/>
      <c r="AA600" s="140"/>
      <c r="AB600" s="152"/>
      <c r="AC600" s="153"/>
      <c r="AD600" s="140"/>
      <c r="AE600" s="140"/>
      <c r="AF600" s="142"/>
      <c r="AG600" s="142"/>
      <c r="AH600" s="142"/>
      <c r="AI600" s="142"/>
      <c r="AJ600" s="142"/>
    </row>
    <row r="601" hidden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2"/>
      <c r="L601" s="2"/>
      <c r="P601" s="3"/>
      <c r="S601" s="4"/>
      <c r="T601" s="5"/>
      <c r="AA601" s="140"/>
      <c r="AB601" s="152"/>
      <c r="AC601" s="153"/>
      <c r="AD601" s="140"/>
      <c r="AE601" s="140"/>
      <c r="AF601" s="142"/>
      <c r="AG601" s="142"/>
      <c r="AH601" s="142"/>
      <c r="AI601" s="142"/>
      <c r="AJ601" s="142"/>
    </row>
    <row r="602" hidden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2"/>
      <c r="L602" s="2"/>
      <c r="P602" s="3"/>
      <c r="S602" s="4"/>
      <c r="T602" s="5"/>
      <c r="AA602" s="140"/>
      <c r="AB602" s="152"/>
      <c r="AC602" s="153"/>
      <c r="AD602" s="140"/>
      <c r="AE602" s="140"/>
      <c r="AF602" s="142"/>
      <c r="AG602" s="142"/>
      <c r="AH602" s="142"/>
      <c r="AI602" s="142"/>
      <c r="AJ602" s="142"/>
    </row>
    <row r="603" hidden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2"/>
      <c r="L603" s="2"/>
      <c r="P603" s="3"/>
      <c r="S603" s="4"/>
      <c r="T603" s="5"/>
      <c r="AA603" s="140"/>
      <c r="AB603" s="152"/>
      <c r="AC603" s="153"/>
      <c r="AD603" s="140"/>
      <c r="AE603" s="140"/>
      <c r="AF603" s="142"/>
      <c r="AG603" s="142"/>
      <c r="AH603" s="142"/>
      <c r="AI603" s="142"/>
      <c r="AJ603" s="142"/>
    </row>
    <row r="604" hidden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2"/>
      <c r="L604" s="2"/>
      <c r="P604" s="3"/>
      <c r="S604" s="4"/>
      <c r="T604" s="5"/>
      <c r="AA604" s="140"/>
      <c r="AB604" s="152"/>
      <c r="AC604" s="153"/>
      <c r="AD604" s="140"/>
      <c r="AE604" s="140"/>
      <c r="AF604" s="142"/>
      <c r="AG604" s="142"/>
      <c r="AH604" s="142"/>
      <c r="AI604" s="142"/>
      <c r="AJ604" s="142"/>
    </row>
    <row r="605" hidden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2"/>
      <c r="L605" s="2"/>
      <c r="P605" s="3"/>
      <c r="S605" s="4"/>
      <c r="T605" s="5"/>
      <c r="AA605" s="140"/>
      <c r="AB605" s="152"/>
      <c r="AC605" s="153"/>
      <c r="AD605" s="140"/>
      <c r="AE605" s="140"/>
      <c r="AF605" s="142"/>
      <c r="AG605" s="142"/>
      <c r="AH605" s="142"/>
      <c r="AI605" s="142"/>
      <c r="AJ605" s="142"/>
    </row>
    <row r="606" hidden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2"/>
      <c r="L606" s="2"/>
      <c r="P606" s="3"/>
      <c r="S606" s="4"/>
      <c r="T606" s="5"/>
      <c r="AA606" s="140"/>
      <c r="AB606" s="152"/>
      <c r="AC606" s="153"/>
      <c r="AD606" s="140"/>
      <c r="AE606" s="140"/>
      <c r="AF606" s="142"/>
      <c r="AG606" s="142"/>
      <c r="AH606" s="142"/>
      <c r="AI606" s="142"/>
      <c r="AJ606" s="142"/>
    </row>
    <row r="607" hidden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2"/>
      <c r="L607" s="2"/>
      <c r="P607" s="3"/>
      <c r="S607" s="4"/>
      <c r="T607" s="5"/>
      <c r="AA607" s="140"/>
      <c r="AB607" s="152"/>
      <c r="AC607" s="153"/>
      <c r="AD607" s="140"/>
      <c r="AE607" s="140"/>
      <c r="AF607" s="142"/>
      <c r="AG607" s="142"/>
      <c r="AH607" s="142"/>
      <c r="AI607" s="142"/>
      <c r="AJ607" s="142"/>
    </row>
    <row r="608" hidden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2"/>
      <c r="L608" s="2"/>
      <c r="P608" s="3"/>
      <c r="S608" s="4"/>
      <c r="T608" s="5"/>
      <c r="AA608" s="140"/>
      <c r="AB608" s="152"/>
      <c r="AC608" s="153"/>
      <c r="AD608" s="140"/>
      <c r="AE608" s="140"/>
      <c r="AF608" s="142"/>
      <c r="AG608" s="142"/>
      <c r="AH608" s="142"/>
      <c r="AI608" s="142"/>
      <c r="AJ608" s="142"/>
    </row>
    <row r="609" hidden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2"/>
      <c r="L609" s="2"/>
      <c r="P609" s="3"/>
      <c r="S609" s="4"/>
      <c r="T609" s="5"/>
      <c r="AA609" s="140"/>
      <c r="AB609" s="152"/>
      <c r="AC609" s="153"/>
      <c r="AD609" s="140"/>
      <c r="AE609" s="140"/>
      <c r="AF609" s="142"/>
      <c r="AG609" s="142"/>
      <c r="AH609" s="142"/>
      <c r="AI609" s="142"/>
      <c r="AJ609" s="142"/>
    </row>
    <row r="610" hidden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2"/>
      <c r="L610" s="2"/>
      <c r="P610" s="3"/>
      <c r="S610" s="4"/>
      <c r="T610" s="5"/>
      <c r="AA610" s="140"/>
      <c r="AB610" s="152"/>
      <c r="AC610" s="153"/>
      <c r="AD610" s="140"/>
      <c r="AE610" s="140"/>
      <c r="AF610" s="142"/>
      <c r="AG610" s="142"/>
      <c r="AH610" s="142"/>
      <c r="AI610" s="142"/>
      <c r="AJ610" s="142"/>
    </row>
    <row r="611" hidden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2"/>
      <c r="L611" s="2"/>
      <c r="P611" s="3"/>
      <c r="S611" s="4"/>
      <c r="T611" s="5"/>
      <c r="AA611" s="140"/>
      <c r="AB611" s="152"/>
      <c r="AC611" s="153"/>
      <c r="AD611" s="140"/>
      <c r="AE611" s="140"/>
      <c r="AF611" s="142"/>
      <c r="AG611" s="142"/>
      <c r="AH611" s="142"/>
      <c r="AI611" s="142"/>
      <c r="AJ611" s="142"/>
    </row>
    <row r="612" hidden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2"/>
      <c r="L612" s="2"/>
      <c r="P612" s="3"/>
      <c r="S612" s="4"/>
      <c r="T612" s="5"/>
      <c r="AA612" s="140"/>
      <c r="AB612" s="152"/>
      <c r="AC612" s="153"/>
      <c r="AD612" s="140"/>
      <c r="AE612" s="140"/>
      <c r="AF612" s="142"/>
      <c r="AG612" s="142"/>
      <c r="AH612" s="142"/>
      <c r="AI612" s="142"/>
      <c r="AJ612" s="142"/>
    </row>
    <row r="613" hidden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2"/>
      <c r="L613" s="2"/>
      <c r="P613" s="3"/>
      <c r="S613" s="4"/>
      <c r="T613" s="5"/>
      <c r="AA613" s="140"/>
      <c r="AB613" s="152"/>
      <c r="AC613" s="153"/>
      <c r="AD613" s="140"/>
      <c r="AE613" s="140"/>
      <c r="AF613" s="142"/>
      <c r="AG613" s="142"/>
      <c r="AH613" s="142"/>
      <c r="AI613" s="142"/>
      <c r="AJ613" s="142"/>
    </row>
    <row r="614" hidden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2"/>
      <c r="L614" s="2"/>
      <c r="P614" s="3"/>
      <c r="S614" s="4"/>
      <c r="T614" s="5"/>
      <c r="AA614" s="140"/>
      <c r="AB614" s="152"/>
      <c r="AC614" s="153"/>
      <c r="AD614" s="140"/>
      <c r="AE614" s="140"/>
      <c r="AF614" s="142"/>
      <c r="AG614" s="142"/>
      <c r="AH614" s="142"/>
      <c r="AI614" s="142"/>
      <c r="AJ614" s="142"/>
    </row>
    <row r="615" hidden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2"/>
      <c r="L615" s="2"/>
      <c r="P615" s="3"/>
      <c r="S615" s="4"/>
      <c r="T615" s="5"/>
      <c r="AA615" s="140"/>
      <c r="AB615" s="152"/>
      <c r="AC615" s="153"/>
      <c r="AD615" s="140"/>
      <c r="AE615" s="140"/>
      <c r="AF615" s="142"/>
      <c r="AG615" s="142"/>
      <c r="AH615" s="142"/>
      <c r="AI615" s="142"/>
      <c r="AJ615" s="142"/>
    </row>
    <row r="616" hidden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2"/>
      <c r="L616" s="2"/>
      <c r="P616" s="3"/>
      <c r="S616" s="4"/>
      <c r="T616" s="5"/>
      <c r="AA616" s="140"/>
      <c r="AB616" s="152"/>
      <c r="AC616" s="153"/>
      <c r="AD616" s="140"/>
      <c r="AE616" s="140"/>
      <c r="AF616" s="142"/>
      <c r="AG616" s="142"/>
      <c r="AH616" s="142"/>
      <c r="AI616" s="142"/>
      <c r="AJ616" s="142"/>
    </row>
    <row r="617" hidden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2"/>
      <c r="L617" s="2"/>
      <c r="P617" s="3"/>
      <c r="S617" s="4"/>
      <c r="T617" s="5"/>
      <c r="AA617" s="140"/>
      <c r="AB617" s="152"/>
      <c r="AC617" s="153"/>
      <c r="AD617" s="140"/>
      <c r="AE617" s="140"/>
      <c r="AF617" s="142"/>
      <c r="AG617" s="142"/>
      <c r="AH617" s="142"/>
      <c r="AI617" s="142"/>
      <c r="AJ617" s="142"/>
    </row>
    <row r="618" hidden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2"/>
      <c r="L618" s="2"/>
      <c r="P618" s="3"/>
      <c r="S618" s="4"/>
      <c r="T618" s="5"/>
      <c r="AA618" s="140"/>
      <c r="AB618" s="152"/>
      <c r="AC618" s="153"/>
      <c r="AD618" s="140"/>
      <c r="AE618" s="140"/>
      <c r="AF618" s="142"/>
      <c r="AG618" s="142"/>
      <c r="AH618" s="142"/>
      <c r="AI618" s="142"/>
      <c r="AJ618" s="142"/>
    </row>
    <row r="619" hidden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2"/>
      <c r="L619" s="2"/>
      <c r="P619" s="3"/>
      <c r="S619" s="4"/>
      <c r="T619" s="5"/>
      <c r="AA619" s="140"/>
      <c r="AB619" s="152"/>
      <c r="AC619" s="153"/>
      <c r="AD619" s="140"/>
      <c r="AE619" s="140"/>
      <c r="AF619" s="142"/>
      <c r="AG619" s="142"/>
      <c r="AH619" s="142"/>
      <c r="AI619" s="142"/>
      <c r="AJ619" s="142"/>
    </row>
    <row r="620" hidden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2"/>
      <c r="L620" s="2"/>
      <c r="P620" s="3"/>
      <c r="S620" s="4"/>
      <c r="T620" s="5"/>
      <c r="AA620" s="140"/>
      <c r="AB620" s="152"/>
      <c r="AC620" s="153"/>
      <c r="AD620" s="140"/>
      <c r="AE620" s="140"/>
      <c r="AF620" s="142"/>
      <c r="AG620" s="142"/>
      <c r="AH620" s="142"/>
      <c r="AI620" s="142"/>
      <c r="AJ620" s="142"/>
    </row>
    <row r="621" hidden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2"/>
      <c r="L621" s="2"/>
      <c r="P621" s="3"/>
      <c r="S621" s="4"/>
      <c r="T621" s="5"/>
      <c r="AA621" s="140"/>
      <c r="AB621" s="152"/>
      <c r="AC621" s="153"/>
      <c r="AD621" s="140"/>
      <c r="AE621" s="140"/>
      <c r="AF621" s="142"/>
      <c r="AG621" s="142"/>
      <c r="AH621" s="142"/>
      <c r="AI621" s="142"/>
      <c r="AJ621" s="142"/>
    </row>
    <row r="622" hidden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2"/>
      <c r="L622" s="2"/>
      <c r="P622" s="3"/>
      <c r="S622" s="4"/>
      <c r="T622" s="5"/>
      <c r="AA622" s="140"/>
      <c r="AB622" s="152"/>
      <c r="AC622" s="153"/>
      <c r="AD622" s="140"/>
      <c r="AE622" s="140"/>
      <c r="AF622" s="142"/>
      <c r="AG622" s="142"/>
      <c r="AH622" s="142"/>
      <c r="AI622" s="142"/>
      <c r="AJ622" s="142"/>
    </row>
    <row r="623" hidden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2"/>
      <c r="L623" s="2"/>
      <c r="P623" s="3"/>
      <c r="S623" s="4"/>
      <c r="T623" s="5"/>
      <c r="AA623" s="140"/>
      <c r="AB623" s="152"/>
      <c r="AC623" s="153"/>
      <c r="AD623" s="140"/>
      <c r="AE623" s="140"/>
      <c r="AF623" s="142"/>
      <c r="AG623" s="142"/>
      <c r="AH623" s="142"/>
      <c r="AI623" s="142"/>
      <c r="AJ623" s="142"/>
    </row>
    <row r="624" hidden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2"/>
      <c r="L624" s="2"/>
      <c r="P624" s="3"/>
      <c r="S624" s="4"/>
      <c r="T624" s="5"/>
      <c r="AA624" s="140"/>
      <c r="AB624" s="152"/>
      <c r="AC624" s="153"/>
      <c r="AD624" s="140"/>
      <c r="AE624" s="140"/>
      <c r="AF624" s="142"/>
      <c r="AG624" s="142"/>
      <c r="AH624" s="142"/>
      <c r="AI624" s="142"/>
      <c r="AJ624" s="142"/>
    </row>
    <row r="625" hidden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2"/>
      <c r="L625" s="2"/>
      <c r="P625" s="3"/>
      <c r="S625" s="4"/>
      <c r="T625" s="5"/>
      <c r="AA625" s="140"/>
      <c r="AB625" s="152"/>
      <c r="AC625" s="153"/>
      <c r="AD625" s="140"/>
      <c r="AE625" s="140"/>
      <c r="AF625" s="142"/>
      <c r="AG625" s="142"/>
      <c r="AH625" s="142"/>
      <c r="AI625" s="142"/>
      <c r="AJ625" s="142"/>
    </row>
    <row r="626" hidden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2"/>
      <c r="L626" s="2"/>
      <c r="P626" s="3"/>
      <c r="S626" s="4"/>
      <c r="T626" s="5"/>
      <c r="AA626" s="140"/>
      <c r="AB626" s="152"/>
      <c r="AC626" s="153"/>
      <c r="AD626" s="140"/>
      <c r="AE626" s="140"/>
      <c r="AF626" s="142"/>
      <c r="AG626" s="142"/>
      <c r="AH626" s="142"/>
      <c r="AI626" s="142"/>
      <c r="AJ626" s="142"/>
    </row>
    <row r="627" hidden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2"/>
      <c r="L627" s="2"/>
      <c r="P627" s="3"/>
      <c r="S627" s="4"/>
      <c r="T627" s="5"/>
      <c r="AA627" s="140"/>
      <c r="AB627" s="152"/>
      <c r="AC627" s="153"/>
      <c r="AD627" s="140"/>
      <c r="AE627" s="140"/>
      <c r="AF627" s="142"/>
      <c r="AG627" s="142"/>
      <c r="AH627" s="142"/>
      <c r="AI627" s="142"/>
      <c r="AJ627" s="142"/>
    </row>
    <row r="628" hidden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2"/>
      <c r="L628" s="2"/>
      <c r="P628" s="3"/>
      <c r="S628" s="4"/>
      <c r="T628" s="5"/>
      <c r="AA628" s="140"/>
      <c r="AB628" s="152"/>
      <c r="AC628" s="153"/>
      <c r="AD628" s="140"/>
      <c r="AE628" s="140"/>
      <c r="AF628" s="142"/>
      <c r="AG628" s="142"/>
      <c r="AH628" s="142"/>
      <c r="AI628" s="142"/>
      <c r="AJ628" s="142"/>
    </row>
    <row r="629" hidden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2"/>
      <c r="L629" s="2"/>
      <c r="P629" s="3"/>
      <c r="S629" s="4"/>
      <c r="T629" s="5"/>
      <c r="AA629" s="140"/>
      <c r="AB629" s="152"/>
      <c r="AC629" s="153"/>
      <c r="AD629" s="140"/>
      <c r="AE629" s="140"/>
      <c r="AF629" s="142"/>
      <c r="AG629" s="142"/>
      <c r="AH629" s="142"/>
      <c r="AI629" s="142"/>
      <c r="AJ629" s="142"/>
    </row>
    <row r="630" hidden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2"/>
      <c r="L630" s="2"/>
      <c r="P630" s="3"/>
      <c r="S630" s="4"/>
      <c r="T630" s="5"/>
      <c r="AA630" s="140"/>
      <c r="AB630" s="152"/>
      <c r="AC630" s="153"/>
      <c r="AD630" s="140"/>
      <c r="AE630" s="140"/>
      <c r="AF630" s="142"/>
      <c r="AG630" s="142"/>
      <c r="AH630" s="142"/>
      <c r="AI630" s="142"/>
      <c r="AJ630" s="142"/>
    </row>
    <row r="631" hidden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2"/>
      <c r="L631" s="2"/>
      <c r="P631" s="3"/>
      <c r="S631" s="4"/>
      <c r="T631" s="5"/>
      <c r="AA631" s="140"/>
      <c r="AB631" s="152"/>
      <c r="AC631" s="153"/>
      <c r="AD631" s="140"/>
      <c r="AE631" s="140"/>
      <c r="AF631" s="142"/>
      <c r="AG631" s="142"/>
      <c r="AH631" s="142"/>
      <c r="AI631" s="142"/>
      <c r="AJ631" s="142"/>
    </row>
    <row r="632" hidden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2"/>
      <c r="L632" s="2"/>
      <c r="P632" s="3"/>
      <c r="S632" s="4"/>
      <c r="T632" s="5"/>
      <c r="AA632" s="140"/>
      <c r="AB632" s="152"/>
      <c r="AC632" s="153"/>
      <c r="AD632" s="140"/>
      <c r="AE632" s="140"/>
      <c r="AF632" s="142"/>
      <c r="AG632" s="142"/>
      <c r="AH632" s="142"/>
      <c r="AI632" s="142"/>
      <c r="AJ632" s="142"/>
    </row>
    <row r="633" hidden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2"/>
      <c r="L633" s="2"/>
      <c r="P633" s="3"/>
      <c r="S633" s="4"/>
      <c r="T633" s="5"/>
      <c r="AA633" s="140"/>
      <c r="AB633" s="152"/>
      <c r="AC633" s="153"/>
      <c r="AD633" s="140"/>
      <c r="AE633" s="140"/>
      <c r="AF633" s="142"/>
      <c r="AG633" s="142"/>
      <c r="AH633" s="142"/>
      <c r="AI633" s="142"/>
      <c r="AJ633" s="142"/>
    </row>
    <row r="634" hidden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2"/>
      <c r="L634" s="2"/>
      <c r="P634" s="3"/>
      <c r="S634" s="4"/>
      <c r="T634" s="5"/>
      <c r="AA634" s="140"/>
      <c r="AB634" s="152"/>
      <c r="AC634" s="153"/>
      <c r="AD634" s="140"/>
      <c r="AE634" s="140"/>
      <c r="AF634" s="142"/>
      <c r="AG634" s="142"/>
      <c r="AH634" s="142"/>
      <c r="AI634" s="142"/>
      <c r="AJ634" s="142"/>
    </row>
    <row r="635" hidden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2"/>
      <c r="L635" s="2"/>
      <c r="P635" s="3"/>
      <c r="S635" s="4"/>
      <c r="T635" s="5"/>
      <c r="AA635" s="140"/>
      <c r="AB635" s="152"/>
      <c r="AC635" s="153"/>
      <c r="AD635" s="140"/>
      <c r="AE635" s="140"/>
      <c r="AF635" s="142"/>
      <c r="AG635" s="142"/>
      <c r="AH635" s="142"/>
      <c r="AI635" s="142"/>
      <c r="AJ635" s="142"/>
    </row>
    <row r="636" hidden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2"/>
      <c r="L636" s="2"/>
      <c r="P636" s="3"/>
      <c r="S636" s="4"/>
      <c r="T636" s="5"/>
      <c r="AA636" s="140"/>
      <c r="AB636" s="152"/>
      <c r="AC636" s="153"/>
      <c r="AD636" s="140"/>
      <c r="AE636" s="140"/>
      <c r="AF636" s="142"/>
      <c r="AG636" s="142"/>
      <c r="AH636" s="142"/>
      <c r="AI636" s="142"/>
      <c r="AJ636" s="142"/>
    </row>
    <row r="637" hidden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2"/>
      <c r="L637" s="2"/>
      <c r="P637" s="3"/>
      <c r="S637" s="4"/>
      <c r="T637" s="5"/>
      <c r="AA637" s="140"/>
      <c r="AB637" s="152"/>
      <c r="AC637" s="153"/>
      <c r="AD637" s="140"/>
      <c r="AE637" s="140"/>
      <c r="AF637" s="142"/>
      <c r="AG637" s="142"/>
      <c r="AH637" s="142"/>
      <c r="AI637" s="142"/>
      <c r="AJ637" s="142"/>
    </row>
    <row r="638" hidden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2"/>
      <c r="L638" s="2"/>
      <c r="P638" s="3"/>
      <c r="S638" s="4"/>
      <c r="T638" s="5"/>
      <c r="AA638" s="140"/>
      <c r="AB638" s="152"/>
      <c r="AC638" s="153"/>
      <c r="AD638" s="140"/>
      <c r="AE638" s="140"/>
      <c r="AF638" s="142"/>
      <c r="AG638" s="142"/>
      <c r="AH638" s="142"/>
      <c r="AI638" s="142"/>
      <c r="AJ638" s="142"/>
    </row>
    <row r="639" hidden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2"/>
      <c r="L639" s="2"/>
      <c r="P639" s="3"/>
      <c r="S639" s="4"/>
      <c r="T639" s="5"/>
      <c r="AA639" s="140"/>
      <c r="AB639" s="152"/>
      <c r="AC639" s="153"/>
      <c r="AD639" s="140"/>
      <c r="AE639" s="140"/>
      <c r="AF639" s="142"/>
      <c r="AG639" s="142"/>
      <c r="AH639" s="142"/>
      <c r="AI639" s="142"/>
      <c r="AJ639" s="142"/>
    </row>
    <row r="640" hidden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2"/>
      <c r="L640" s="2"/>
      <c r="P640" s="3"/>
      <c r="S640" s="4"/>
      <c r="T640" s="5"/>
      <c r="AA640" s="140"/>
      <c r="AB640" s="152"/>
      <c r="AC640" s="153"/>
      <c r="AD640" s="140"/>
      <c r="AE640" s="140"/>
      <c r="AF640" s="142"/>
      <c r="AG640" s="142"/>
      <c r="AH640" s="142"/>
      <c r="AI640" s="142"/>
      <c r="AJ640" s="142"/>
    </row>
    <row r="641" hidden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2"/>
      <c r="L641" s="2"/>
      <c r="P641" s="3"/>
      <c r="S641" s="4"/>
      <c r="T641" s="5"/>
      <c r="AA641" s="140"/>
      <c r="AB641" s="152"/>
      <c r="AC641" s="153"/>
      <c r="AD641" s="140"/>
      <c r="AE641" s="140"/>
      <c r="AF641" s="142"/>
      <c r="AG641" s="142"/>
      <c r="AH641" s="142"/>
      <c r="AI641" s="142"/>
      <c r="AJ641" s="142"/>
    </row>
    <row r="642" hidden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2"/>
      <c r="L642" s="2"/>
      <c r="P642" s="3"/>
      <c r="S642" s="4"/>
      <c r="T642" s="5"/>
      <c r="AA642" s="140"/>
      <c r="AB642" s="152"/>
      <c r="AC642" s="153"/>
      <c r="AD642" s="140"/>
      <c r="AE642" s="140"/>
      <c r="AF642" s="142"/>
      <c r="AG642" s="142"/>
      <c r="AH642" s="142"/>
      <c r="AI642" s="142"/>
      <c r="AJ642" s="142"/>
    </row>
    <row r="643" hidden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2"/>
      <c r="L643" s="2"/>
      <c r="P643" s="3"/>
      <c r="S643" s="4"/>
      <c r="T643" s="5"/>
      <c r="AA643" s="140"/>
      <c r="AB643" s="152"/>
      <c r="AC643" s="153"/>
      <c r="AD643" s="140"/>
      <c r="AE643" s="140"/>
      <c r="AF643" s="142"/>
      <c r="AG643" s="142"/>
      <c r="AH643" s="142"/>
      <c r="AI643" s="142"/>
      <c r="AJ643" s="142"/>
    </row>
    <row r="644" hidden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2"/>
      <c r="L644" s="2"/>
      <c r="P644" s="3"/>
      <c r="S644" s="4"/>
      <c r="T644" s="5"/>
      <c r="AA644" s="140"/>
      <c r="AB644" s="152"/>
      <c r="AC644" s="153"/>
      <c r="AD644" s="140"/>
      <c r="AE644" s="140"/>
      <c r="AF644" s="142"/>
      <c r="AG644" s="142"/>
      <c r="AH644" s="142"/>
      <c r="AI644" s="142"/>
      <c r="AJ644" s="142"/>
    </row>
    <row r="645" hidden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2"/>
      <c r="L645" s="2"/>
      <c r="P645" s="3"/>
      <c r="S645" s="4"/>
      <c r="T645" s="5"/>
      <c r="AA645" s="140"/>
      <c r="AB645" s="152"/>
      <c r="AC645" s="153"/>
      <c r="AD645" s="140"/>
      <c r="AE645" s="140"/>
      <c r="AF645" s="142"/>
      <c r="AG645" s="142"/>
      <c r="AH645" s="142"/>
      <c r="AI645" s="142"/>
      <c r="AJ645" s="142"/>
    </row>
    <row r="646" hidden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2"/>
      <c r="L646" s="2"/>
      <c r="P646" s="3"/>
      <c r="S646" s="4"/>
      <c r="T646" s="5"/>
      <c r="AA646" s="140"/>
      <c r="AB646" s="152"/>
      <c r="AC646" s="153"/>
      <c r="AD646" s="140"/>
      <c r="AE646" s="140"/>
      <c r="AF646" s="142"/>
      <c r="AG646" s="142"/>
      <c r="AH646" s="142"/>
      <c r="AI646" s="142"/>
      <c r="AJ646" s="142"/>
    </row>
    <row r="647" hidden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2"/>
      <c r="L647" s="2"/>
      <c r="P647" s="3"/>
      <c r="S647" s="4"/>
      <c r="T647" s="5"/>
      <c r="AA647" s="140"/>
      <c r="AB647" s="152"/>
      <c r="AC647" s="153"/>
      <c r="AD647" s="140"/>
      <c r="AE647" s="140"/>
      <c r="AF647" s="142"/>
      <c r="AG647" s="142"/>
      <c r="AH647" s="142"/>
      <c r="AI647" s="142"/>
      <c r="AJ647" s="142"/>
    </row>
    <row r="648" hidden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2"/>
      <c r="L648" s="2"/>
      <c r="P648" s="3"/>
      <c r="S648" s="4"/>
      <c r="T648" s="5"/>
      <c r="AA648" s="140"/>
      <c r="AB648" s="152"/>
      <c r="AC648" s="153"/>
      <c r="AD648" s="140"/>
      <c r="AE648" s="140"/>
      <c r="AF648" s="142"/>
      <c r="AG648" s="142"/>
      <c r="AH648" s="142"/>
      <c r="AI648" s="142"/>
      <c r="AJ648" s="142"/>
    </row>
    <row r="649" hidden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2"/>
      <c r="L649" s="2"/>
      <c r="P649" s="3"/>
      <c r="S649" s="4"/>
      <c r="T649" s="5"/>
      <c r="AA649" s="140"/>
      <c r="AB649" s="152"/>
      <c r="AC649" s="153"/>
      <c r="AD649" s="140"/>
      <c r="AE649" s="140"/>
      <c r="AF649" s="142"/>
      <c r="AG649" s="142"/>
      <c r="AH649" s="142"/>
      <c r="AI649" s="142"/>
      <c r="AJ649" s="142"/>
    </row>
    <row r="650" hidden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2"/>
      <c r="L650" s="2"/>
      <c r="P650" s="3"/>
      <c r="S650" s="4"/>
      <c r="T650" s="5"/>
      <c r="AA650" s="140"/>
      <c r="AB650" s="152"/>
      <c r="AC650" s="153"/>
      <c r="AD650" s="140"/>
      <c r="AE650" s="140"/>
      <c r="AF650" s="142"/>
      <c r="AG650" s="142"/>
      <c r="AH650" s="142"/>
      <c r="AI650" s="142"/>
      <c r="AJ650" s="142"/>
    </row>
    <row r="651" hidden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2"/>
      <c r="L651" s="2"/>
      <c r="P651" s="3"/>
      <c r="S651" s="4"/>
      <c r="T651" s="5"/>
      <c r="AA651" s="140"/>
      <c r="AB651" s="152"/>
      <c r="AC651" s="153"/>
      <c r="AD651" s="140"/>
      <c r="AE651" s="140"/>
      <c r="AF651" s="142"/>
      <c r="AG651" s="142"/>
      <c r="AH651" s="142"/>
      <c r="AI651" s="142"/>
      <c r="AJ651" s="142"/>
    </row>
    <row r="652" hidden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2"/>
      <c r="L652" s="2"/>
      <c r="P652" s="3"/>
      <c r="S652" s="4"/>
      <c r="T652" s="5"/>
      <c r="AA652" s="140"/>
      <c r="AB652" s="152"/>
      <c r="AC652" s="153"/>
      <c r="AD652" s="140"/>
      <c r="AE652" s="140"/>
      <c r="AF652" s="142"/>
      <c r="AG652" s="142"/>
      <c r="AH652" s="142"/>
      <c r="AI652" s="142"/>
      <c r="AJ652" s="142"/>
    </row>
    <row r="653" hidden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2"/>
      <c r="L653" s="2"/>
      <c r="P653" s="3"/>
      <c r="S653" s="4"/>
      <c r="T653" s="5"/>
      <c r="AA653" s="140"/>
      <c r="AB653" s="152"/>
      <c r="AC653" s="153"/>
      <c r="AD653" s="140"/>
      <c r="AE653" s="140"/>
      <c r="AF653" s="142"/>
      <c r="AG653" s="142"/>
      <c r="AH653" s="142"/>
      <c r="AI653" s="142"/>
      <c r="AJ653" s="142"/>
    </row>
    <row r="654" hidden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2"/>
      <c r="L654" s="2"/>
      <c r="P654" s="3"/>
      <c r="S654" s="4"/>
      <c r="T654" s="5"/>
      <c r="AA654" s="140"/>
      <c r="AB654" s="152"/>
      <c r="AC654" s="153"/>
      <c r="AD654" s="140"/>
      <c r="AE654" s="140"/>
      <c r="AF654" s="142"/>
      <c r="AG654" s="142"/>
      <c r="AH654" s="142"/>
      <c r="AI654" s="142"/>
      <c r="AJ654" s="142"/>
    </row>
    <row r="655" hidden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2"/>
      <c r="L655" s="2"/>
      <c r="P655" s="3"/>
      <c r="S655" s="4"/>
      <c r="T655" s="5"/>
      <c r="AA655" s="140"/>
      <c r="AB655" s="152"/>
      <c r="AC655" s="153"/>
      <c r="AD655" s="140"/>
      <c r="AE655" s="140"/>
      <c r="AF655" s="142"/>
      <c r="AG655" s="142"/>
      <c r="AH655" s="142"/>
      <c r="AI655" s="142"/>
      <c r="AJ655" s="142"/>
    </row>
    <row r="656" hidden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2"/>
      <c r="L656" s="2"/>
      <c r="P656" s="3"/>
      <c r="S656" s="4"/>
      <c r="T656" s="5"/>
      <c r="AA656" s="140"/>
      <c r="AB656" s="152"/>
      <c r="AC656" s="153"/>
      <c r="AD656" s="140"/>
      <c r="AE656" s="140"/>
      <c r="AF656" s="142"/>
      <c r="AG656" s="142"/>
      <c r="AH656" s="142"/>
      <c r="AI656" s="142"/>
      <c r="AJ656" s="142"/>
    </row>
    <row r="657" hidden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2"/>
      <c r="L657" s="2"/>
      <c r="P657" s="3"/>
      <c r="S657" s="4"/>
      <c r="T657" s="5"/>
      <c r="AA657" s="140"/>
      <c r="AB657" s="152"/>
      <c r="AC657" s="153"/>
      <c r="AD657" s="140"/>
      <c r="AE657" s="140"/>
      <c r="AF657" s="142"/>
      <c r="AG657" s="142"/>
      <c r="AH657" s="142"/>
      <c r="AI657" s="142"/>
      <c r="AJ657" s="142"/>
    </row>
    <row r="658" hidden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2"/>
      <c r="L658" s="2"/>
      <c r="P658" s="3"/>
      <c r="S658" s="4"/>
      <c r="T658" s="5"/>
      <c r="AA658" s="140"/>
      <c r="AB658" s="152"/>
      <c r="AC658" s="153"/>
      <c r="AD658" s="140"/>
      <c r="AE658" s="140"/>
      <c r="AF658" s="142"/>
      <c r="AG658" s="142"/>
      <c r="AH658" s="142"/>
      <c r="AI658" s="142"/>
      <c r="AJ658" s="142"/>
    </row>
    <row r="659" hidden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2"/>
      <c r="L659" s="2"/>
      <c r="P659" s="3"/>
      <c r="S659" s="4"/>
      <c r="T659" s="5"/>
      <c r="AA659" s="140"/>
      <c r="AB659" s="152"/>
      <c r="AC659" s="153"/>
      <c r="AD659" s="140"/>
      <c r="AE659" s="140"/>
      <c r="AF659" s="142"/>
      <c r="AG659" s="142"/>
      <c r="AH659" s="142"/>
      <c r="AI659" s="142"/>
      <c r="AJ659" s="142"/>
    </row>
    <row r="660" hidden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2"/>
      <c r="L660" s="2"/>
      <c r="P660" s="3"/>
      <c r="S660" s="4"/>
      <c r="T660" s="5"/>
      <c r="AA660" s="140"/>
      <c r="AB660" s="152"/>
      <c r="AC660" s="153"/>
      <c r="AD660" s="140"/>
      <c r="AE660" s="140"/>
      <c r="AF660" s="142"/>
      <c r="AG660" s="142"/>
      <c r="AH660" s="142"/>
      <c r="AI660" s="142"/>
      <c r="AJ660" s="142"/>
    </row>
    <row r="661" hidden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2"/>
      <c r="L661" s="2"/>
      <c r="P661" s="3"/>
      <c r="S661" s="4"/>
      <c r="T661" s="5"/>
      <c r="AA661" s="140"/>
      <c r="AB661" s="152"/>
      <c r="AC661" s="153"/>
      <c r="AD661" s="140"/>
      <c r="AE661" s="140"/>
      <c r="AF661" s="142"/>
      <c r="AG661" s="142"/>
      <c r="AH661" s="142"/>
      <c r="AI661" s="142"/>
      <c r="AJ661" s="142"/>
    </row>
    <row r="662" hidden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2"/>
      <c r="L662" s="2"/>
      <c r="P662" s="3"/>
      <c r="S662" s="4"/>
      <c r="T662" s="5"/>
      <c r="AA662" s="140"/>
      <c r="AB662" s="152"/>
      <c r="AC662" s="153"/>
      <c r="AD662" s="140"/>
      <c r="AE662" s="140"/>
      <c r="AF662" s="142"/>
      <c r="AG662" s="142"/>
      <c r="AH662" s="142"/>
      <c r="AI662" s="142"/>
      <c r="AJ662" s="142"/>
    </row>
    <row r="663" hidden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2"/>
      <c r="L663" s="2"/>
      <c r="P663" s="3"/>
      <c r="S663" s="4"/>
      <c r="T663" s="5"/>
      <c r="AA663" s="140"/>
      <c r="AB663" s="152"/>
      <c r="AC663" s="153"/>
      <c r="AD663" s="140"/>
      <c r="AE663" s="140"/>
      <c r="AF663" s="142"/>
      <c r="AG663" s="142"/>
      <c r="AH663" s="142"/>
      <c r="AI663" s="142"/>
      <c r="AJ663" s="142"/>
    </row>
    <row r="664" hidden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2"/>
      <c r="L664" s="2"/>
      <c r="P664" s="3"/>
      <c r="S664" s="4"/>
      <c r="T664" s="5"/>
      <c r="AA664" s="140"/>
      <c r="AB664" s="152"/>
      <c r="AC664" s="153"/>
      <c r="AD664" s="140"/>
      <c r="AE664" s="140"/>
      <c r="AF664" s="142"/>
      <c r="AG664" s="142"/>
      <c r="AH664" s="142"/>
      <c r="AI664" s="142"/>
      <c r="AJ664" s="142"/>
    </row>
    <row r="665" hidden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2"/>
      <c r="L665" s="2"/>
      <c r="P665" s="3"/>
      <c r="S665" s="4"/>
      <c r="T665" s="5"/>
      <c r="AA665" s="140"/>
      <c r="AB665" s="152"/>
      <c r="AC665" s="153"/>
      <c r="AD665" s="140"/>
      <c r="AE665" s="140"/>
      <c r="AF665" s="142"/>
      <c r="AG665" s="142"/>
      <c r="AH665" s="142"/>
      <c r="AI665" s="142"/>
      <c r="AJ665" s="142"/>
    </row>
    <row r="666" hidden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2"/>
      <c r="L666" s="2"/>
      <c r="P666" s="3"/>
      <c r="S666" s="4"/>
      <c r="T666" s="5"/>
      <c r="AA666" s="140"/>
      <c r="AB666" s="152"/>
      <c r="AC666" s="153"/>
      <c r="AD666" s="140"/>
      <c r="AE666" s="140"/>
      <c r="AF666" s="142"/>
      <c r="AG666" s="142"/>
      <c r="AH666" s="142"/>
      <c r="AI666" s="142"/>
      <c r="AJ666" s="142"/>
    </row>
    <row r="667" hidden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2"/>
      <c r="L667" s="2"/>
      <c r="P667" s="3"/>
      <c r="S667" s="4"/>
      <c r="T667" s="5"/>
      <c r="AA667" s="140"/>
      <c r="AB667" s="152"/>
      <c r="AC667" s="153"/>
      <c r="AD667" s="140"/>
      <c r="AE667" s="140"/>
      <c r="AF667" s="142"/>
      <c r="AG667" s="142"/>
      <c r="AH667" s="142"/>
      <c r="AI667" s="142"/>
      <c r="AJ667" s="142"/>
    </row>
    <row r="668" hidden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2"/>
      <c r="L668" s="2"/>
      <c r="P668" s="3"/>
      <c r="S668" s="4"/>
      <c r="T668" s="5"/>
      <c r="AA668" s="140"/>
      <c r="AB668" s="152"/>
      <c r="AC668" s="153"/>
      <c r="AD668" s="140"/>
      <c r="AE668" s="140"/>
      <c r="AF668" s="142"/>
      <c r="AG668" s="142"/>
      <c r="AH668" s="142"/>
      <c r="AI668" s="142"/>
      <c r="AJ668" s="142"/>
    </row>
    <row r="669" hidden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2"/>
      <c r="L669" s="2"/>
      <c r="P669" s="3"/>
      <c r="S669" s="4"/>
      <c r="T669" s="5"/>
      <c r="AA669" s="140"/>
      <c r="AB669" s="152"/>
      <c r="AC669" s="153"/>
      <c r="AD669" s="140"/>
      <c r="AE669" s="140"/>
      <c r="AF669" s="142"/>
      <c r="AG669" s="142"/>
      <c r="AH669" s="142"/>
      <c r="AI669" s="142"/>
      <c r="AJ669" s="142"/>
    </row>
    <row r="670" hidden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2"/>
      <c r="L670" s="2"/>
      <c r="P670" s="3"/>
      <c r="S670" s="4"/>
      <c r="T670" s="5"/>
      <c r="AA670" s="140"/>
      <c r="AB670" s="152"/>
      <c r="AC670" s="153"/>
      <c r="AD670" s="140"/>
      <c r="AE670" s="140"/>
      <c r="AF670" s="142"/>
      <c r="AG670" s="142"/>
      <c r="AH670" s="142"/>
      <c r="AI670" s="142"/>
      <c r="AJ670" s="142"/>
    </row>
    <row r="671" hidden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2"/>
      <c r="L671" s="2"/>
      <c r="P671" s="3"/>
      <c r="S671" s="4"/>
      <c r="T671" s="5"/>
      <c r="AA671" s="140"/>
      <c r="AB671" s="152"/>
      <c r="AC671" s="153"/>
      <c r="AD671" s="140"/>
      <c r="AE671" s="140"/>
      <c r="AF671" s="142"/>
      <c r="AG671" s="142"/>
      <c r="AH671" s="142"/>
      <c r="AI671" s="142"/>
      <c r="AJ671" s="142"/>
    </row>
    <row r="672" hidden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2"/>
      <c r="L672" s="2"/>
      <c r="P672" s="3"/>
      <c r="S672" s="4"/>
      <c r="T672" s="5"/>
      <c r="AA672" s="140"/>
      <c r="AB672" s="152"/>
      <c r="AC672" s="153"/>
      <c r="AD672" s="140"/>
      <c r="AE672" s="140"/>
      <c r="AF672" s="142"/>
      <c r="AG672" s="142"/>
      <c r="AH672" s="142"/>
      <c r="AI672" s="142"/>
      <c r="AJ672" s="142"/>
    </row>
    <row r="673" hidden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2"/>
      <c r="L673" s="2"/>
      <c r="P673" s="3"/>
      <c r="S673" s="4"/>
      <c r="T673" s="5"/>
      <c r="AA673" s="140"/>
      <c r="AB673" s="152"/>
      <c r="AC673" s="153"/>
      <c r="AD673" s="140"/>
      <c r="AE673" s="140"/>
      <c r="AF673" s="142"/>
      <c r="AG673" s="142"/>
      <c r="AH673" s="142"/>
      <c r="AI673" s="142"/>
      <c r="AJ673" s="142"/>
    </row>
    <row r="674" hidden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2"/>
      <c r="L674" s="2"/>
      <c r="P674" s="3"/>
      <c r="S674" s="4"/>
      <c r="T674" s="5"/>
      <c r="AA674" s="140"/>
      <c r="AB674" s="152"/>
      <c r="AC674" s="153"/>
      <c r="AD674" s="140"/>
      <c r="AE674" s="140"/>
      <c r="AF674" s="142"/>
      <c r="AG674" s="142"/>
      <c r="AH674" s="142"/>
      <c r="AI674" s="142"/>
      <c r="AJ674" s="142"/>
    </row>
    <row r="675" hidden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2"/>
      <c r="L675" s="2"/>
      <c r="P675" s="3"/>
      <c r="S675" s="4"/>
      <c r="T675" s="5"/>
      <c r="AA675" s="140"/>
      <c r="AB675" s="152"/>
      <c r="AC675" s="153"/>
      <c r="AD675" s="140"/>
      <c r="AE675" s="140"/>
      <c r="AF675" s="142"/>
      <c r="AG675" s="142"/>
      <c r="AH675" s="142"/>
      <c r="AI675" s="142"/>
      <c r="AJ675" s="142"/>
    </row>
    <row r="676" hidden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2"/>
      <c r="L676" s="2"/>
      <c r="P676" s="3"/>
      <c r="S676" s="4"/>
      <c r="T676" s="5"/>
      <c r="AA676" s="140"/>
      <c r="AB676" s="152"/>
      <c r="AC676" s="153"/>
      <c r="AD676" s="140"/>
      <c r="AE676" s="140"/>
      <c r="AF676" s="142"/>
      <c r="AG676" s="142"/>
      <c r="AH676" s="142"/>
      <c r="AI676" s="142"/>
      <c r="AJ676" s="142"/>
    </row>
    <row r="677" hidden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2"/>
      <c r="L677" s="2"/>
      <c r="P677" s="3"/>
      <c r="S677" s="4"/>
      <c r="T677" s="5"/>
      <c r="AA677" s="140"/>
      <c r="AB677" s="152"/>
      <c r="AC677" s="153"/>
      <c r="AD677" s="140"/>
      <c r="AE677" s="140"/>
      <c r="AF677" s="142"/>
      <c r="AG677" s="142"/>
      <c r="AH677" s="142"/>
      <c r="AI677" s="142"/>
      <c r="AJ677" s="142"/>
    </row>
    <row r="678" hidden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2"/>
      <c r="L678" s="2"/>
      <c r="P678" s="3"/>
      <c r="S678" s="4"/>
      <c r="T678" s="5"/>
      <c r="AA678" s="140"/>
      <c r="AB678" s="152"/>
      <c r="AC678" s="153"/>
      <c r="AD678" s="140"/>
      <c r="AE678" s="140"/>
      <c r="AF678" s="142"/>
      <c r="AG678" s="142"/>
      <c r="AH678" s="142"/>
      <c r="AI678" s="142"/>
      <c r="AJ678" s="142"/>
    </row>
    <row r="679" hidden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2"/>
      <c r="L679" s="2"/>
      <c r="P679" s="3"/>
      <c r="S679" s="4"/>
      <c r="T679" s="5"/>
      <c r="AA679" s="140"/>
      <c r="AB679" s="152"/>
      <c r="AC679" s="153"/>
      <c r="AD679" s="140"/>
      <c r="AE679" s="140"/>
      <c r="AF679" s="142"/>
      <c r="AG679" s="142"/>
      <c r="AH679" s="142"/>
      <c r="AI679" s="142"/>
      <c r="AJ679" s="142"/>
    </row>
    <row r="680" hidden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2"/>
      <c r="L680" s="2"/>
      <c r="P680" s="3"/>
      <c r="S680" s="4"/>
      <c r="T680" s="5"/>
      <c r="AA680" s="140"/>
      <c r="AB680" s="152"/>
      <c r="AC680" s="153"/>
      <c r="AD680" s="140"/>
      <c r="AE680" s="140"/>
      <c r="AF680" s="142"/>
      <c r="AG680" s="142"/>
      <c r="AH680" s="142"/>
      <c r="AI680" s="142"/>
      <c r="AJ680" s="142"/>
    </row>
    <row r="681" hidden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2"/>
      <c r="L681" s="2"/>
      <c r="P681" s="3"/>
      <c r="S681" s="4"/>
      <c r="T681" s="5"/>
      <c r="AA681" s="140"/>
      <c r="AB681" s="152"/>
      <c r="AC681" s="153"/>
      <c r="AD681" s="140"/>
      <c r="AE681" s="140"/>
      <c r="AF681" s="142"/>
      <c r="AG681" s="142"/>
      <c r="AH681" s="142"/>
      <c r="AI681" s="142"/>
      <c r="AJ681" s="142"/>
    </row>
    <row r="682" hidden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2"/>
      <c r="L682" s="2"/>
      <c r="P682" s="3"/>
      <c r="S682" s="4"/>
      <c r="T682" s="5"/>
      <c r="AA682" s="140"/>
      <c r="AB682" s="152"/>
      <c r="AC682" s="153"/>
      <c r="AD682" s="140"/>
      <c r="AE682" s="140"/>
      <c r="AF682" s="142"/>
      <c r="AG682" s="142"/>
      <c r="AH682" s="142"/>
      <c r="AI682" s="142"/>
      <c r="AJ682" s="142"/>
    </row>
    <row r="683" hidden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2"/>
      <c r="L683" s="2"/>
      <c r="P683" s="3"/>
      <c r="S683" s="4"/>
      <c r="T683" s="5"/>
      <c r="AA683" s="140"/>
      <c r="AB683" s="152"/>
      <c r="AC683" s="153"/>
      <c r="AD683" s="140"/>
      <c r="AE683" s="140"/>
      <c r="AF683" s="142"/>
      <c r="AG683" s="142"/>
      <c r="AH683" s="142"/>
      <c r="AI683" s="142"/>
      <c r="AJ683" s="142"/>
    </row>
    <row r="684" hidden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2"/>
      <c r="L684" s="2"/>
      <c r="P684" s="3"/>
      <c r="S684" s="4"/>
      <c r="T684" s="5"/>
      <c r="AA684" s="140"/>
      <c r="AB684" s="152"/>
      <c r="AC684" s="153"/>
      <c r="AD684" s="140"/>
      <c r="AE684" s="140"/>
      <c r="AF684" s="142"/>
      <c r="AG684" s="142"/>
      <c r="AH684" s="142"/>
      <c r="AI684" s="142"/>
      <c r="AJ684" s="142"/>
    </row>
    <row r="685" hidden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2"/>
      <c r="L685" s="2"/>
      <c r="P685" s="3"/>
      <c r="S685" s="4"/>
      <c r="T685" s="5"/>
      <c r="AA685" s="140"/>
      <c r="AB685" s="152"/>
      <c r="AC685" s="153"/>
      <c r="AD685" s="140"/>
      <c r="AE685" s="140"/>
      <c r="AF685" s="142"/>
      <c r="AG685" s="142"/>
      <c r="AH685" s="142"/>
      <c r="AI685" s="142"/>
      <c r="AJ685" s="142"/>
    </row>
    <row r="686" hidden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2"/>
      <c r="L686" s="2"/>
      <c r="P686" s="3"/>
      <c r="S686" s="4"/>
      <c r="T686" s="5"/>
      <c r="AA686" s="140"/>
      <c r="AB686" s="152"/>
      <c r="AC686" s="153"/>
      <c r="AD686" s="140"/>
      <c r="AE686" s="140"/>
      <c r="AF686" s="142"/>
      <c r="AG686" s="142"/>
      <c r="AH686" s="142"/>
      <c r="AI686" s="142"/>
      <c r="AJ686" s="142"/>
    </row>
    <row r="687" hidden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2"/>
      <c r="L687" s="2"/>
      <c r="P687" s="3"/>
      <c r="S687" s="4"/>
      <c r="T687" s="5"/>
      <c r="AA687" s="140"/>
      <c r="AB687" s="152"/>
      <c r="AC687" s="153"/>
      <c r="AD687" s="140"/>
      <c r="AE687" s="140"/>
      <c r="AF687" s="142"/>
      <c r="AG687" s="142"/>
      <c r="AH687" s="142"/>
      <c r="AI687" s="142"/>
      <c r="AJ687" s="142"/>
    </row>
    <row r="688" hidden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2"/>
      <c r="L688" s="2"/>
      <c r="P688" s="3"/>
      <c r="S688" s="4"/>
      <c r="T688" s="5"/>
      <c r="AA688" s="140"/>
      <c r="AB688" s="152"/>
      <c r="AC688" s="153"/>
      <c r="AD688" s="140"/>
      <c r="AE688" s="140"/>
      <c r="AF688" s="142"/>
      <c r="AG688" s="142"/>
      <c r="AH688" s="142"/>
      <c r="AI688" s="142"/>
      <c r="AJ688" s="142"/>
    </row>
    <row r="689" hidden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2"/>
      <c r="L689" s="2"/>
      <c r="P689" s="3"/>
      <c r="S689" s="4"/>
      <c r="T689" s="5"/>
      <c r="AA689" s="140"/>
      <c r="AB689" s="152"/>
      <c r="AC689" s="153"/>
      <c r="AD689" s="140"/>
      <c r="AE689" s="140"/>
      <c r="AF689" s="142"/>
      <c r="AG689" s="142"/>
      <c r="AH689" s="142"/>
      <c r="AI689" s="142"/>
      <c r="AJ689" s="142"/>
    </row>
    <row r="690" hidden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2"/>
      <c r="L690" s="2"/>
      <c r="P690" s="3"/>
      <c r="S690" s="4"/>
      <c r="T690" s="5"/>
      <c r="AA690" s="140"/>
      <c r="AB690" s="152"/>
      <c r="AC690" s="153"/>
      <c r="AD690" s="140"/>
      <c r="AE690" s="140"/>
      <c r="AF690" s="142"/>
      <c r="AG690" s="142"/>
      <c r="AH690" s="142"/>
      <c r="AI690" s="142"/>
      <c r="AJ690" s="142"/>
    </row>
    <row r="691" hidden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2"/>
      <c r="L691" s="2"/>
      <c r="P691" s="3"/>
      <c r="S691" s="4"/>
      <c r="T691" s="5"/>
      <c r="AA691" s="140"/>
      <c r="AB691" s="152"/>
      <c r="AC691" s="153"/>
      <c r="AD691" s="140"/>
      <c r="AE691" s="140"/>
      <c r="AF691" s="142"/>
      <c r="AG691" s="142"/>
      <c r="AH691" s="142"/>
      <c r="AI691" s="142"/>
      <c r="AJ691" s="142"/>
    </row>
    <row r="692" hidden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2"/>
      <c r="L692" s="2"/>
      <c r="P692" s="3"/>
      <c r="S692" s="4"/>
      <c r="T692" s="5"/>
      <c r="AA692" s="140"/>
      <c r="AB692" s="152"/>
      <c r="AC692" s="153"/>
      <c r="AD692" s="140"/>
      <c r="AE692" s="140"/>
      <c r="AF692" s="142"/>
      <c r="AG692" s="142"/>
      <c r="AH692" s="142"/>
      <c r="AI692" s="142"/>
      <c r="AJ692" s="142"/>
    </row>
    <row r="693" hidden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2"/>
      <c r="L693" s="2"/>
      <c r="P693" s="3"/>
      <c r="S693" s="4"/>
      <c r="T693" s="5"/>
      <c r="AA693" s="140"/>
      <c r="AB693" s="152"/>
      <c r="AC693" s="153"/>
      <c r="AD693" s="140"/>
      <c r="AE693" s="140"/>
      <c r="AF693" s="142"/>
      <c r="AG693" s="142"/>
      <c r="AH693" s="142"/>
      <c r="AI693" s="142"/>
      <c r="AJ693" s="142"/>
    </row>
    <row r="694" hidden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2"/>
      <c r="L694" s="2"/>
      <c r="P694" s="3"/>
      <c r="S694" s="4"/>
      <c r="T694" s="5"/>
      <c r="AA694" s="140"/>
      <c r="AB694" s="152"/>
      <c r="AC694" s="153"/>
      <c r="AD694" s="140"/>
      <c r="AE694" s="140"/>
      <c r="AF694" s="142"/>
      <c r="AG694" s="142"/>
      <c r="AH694" s="142"/>
      <c r="AI694" s="142"/>
      <c r="AJ694" s="142"/>
    </row>
    <row r="695" hidden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2"/>
      <c r="L695" s="2"/>
      <c r="P695" s="3"/>
      <c r="S695" s="4"/>
      <c r="T695" s="5"/>
      <c r="AA695" s="140"/>
      <c r="AB695" s="152"/>
      <c r="AC695" s="153"/>
      <c r="AD695" s="140"/>
      <c r="AE695" s="140"/>
      <c r="AF695" s="142"/>
      <c r="AG695" s="142"/>
      <c r="AH695" s="142"/>
      <c r="AI695" s="142"/>
      <c r="AJ695" s="142"/>
    </row>
    <row r="696" hidden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2"/>
      <c r="L696" s="2"/>
      <c r="P696" s="3"/>
      <c r="S696" s="4"/>
      <c r="T696" s="5"/>
      <c r="AA696" s="140"/>
      <c r="AB696" s="152"/>
      <c r="AC696" s="153"/>
      <c r="AD696" s="140"/>
      <c r="AE696" s="140"/>
      <c r="AF696" s="142"/>
      <c r="AG696" s="142"/>
      <c r="AH696" s="142"/>
      <c r="AI696" s="142"/>
      <c r="AJ696" s="142"/>
    </row>
    <row r="697" hidden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2"/>
      <c r="L697" s="2"/>
      <c r="P697" s="3"/>
      <c r="S697" s="4"/>
      <c r="T697" s="5"/>
      <c r="AA697" s="140"/>
      <c r="AB697" s="152"/>
      <c r="AC697" s="153"/>
      <c r="AD697" s="140"/>
      <c r="AE697" s="140"/>
      <c r="AF697" s="142"/>
      <c r="AG697" s="142"/>
      <c r="AH697" s="142"/>
      <c r="AI697" s="142"/>
      <c r="AJ697" s="142"/>
    </row>
    <row r="698" hidden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2"/>
      <c r="L698" s="2"/>
      <c r="P698" s="3"/>
      <c r="S698" s="4"/>
      <c r="T698" s="5"/>
      <c r="AA698" s="140"/>
      <c r="AB698" s="152"/>
      <c r="AC698" s="153"/>
      <c r="AD698" s="140"/>
      <c r="AE698" s="140"/>
      <c r="AF698" s="142"/>
      <c r="AG698" s="142"/>
      <c r="AH698" s="142"/>
      <c r="AI698" s="142"/>
      <c r="AJ698" s="142"/>
    </row>
    <row r="699" hidden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2"/>
      <c r="L699" s="2"/>
      <c r="P699" s="3"/>
      <c r="S699" s="4"/>
      <c r="T699" s="5"/>
      <c r="AA699" s="140"/>
      <c r="AB699" s="152"/>
      <c r="AC699" s="153"/>
      <c r="AD699" s="140"/>
      <c r="AE699" s="140"/>
      <c r="AF699" s="142"/>
      <c r="AG699" s="142"/>
      <c r="AH699" s="142"/>
      <c r="AI699" s="142"/>
      <c r="AJ699" s="142"/>
    </row>
    <row r="700" hidden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2"/>
      <c r="L700" s="2"/>
      <c r="P700" s="3"/>
      <c r="S700" s="4"/>
      <c r="T700" s="5"/>
      <c r="AA700" s="140"/>
      <c r="AB700" s="152"/>
      <c r="AC700" s="153"/>
      <c r="AD700" s="140"/>
      <c r="AE700" s="140"/>
      <c r="AF700" s="142"/>
      <c r="AG700" s="142"/>
      <c r="AH700" s="142"/>
      <c r="AI700" s="142"/>
      <c r="AJ700" s="142"/>
    </row>
    <row r="701" hidden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2"/>
      <c r="L701" s="2"/>
      <c r="P701" s="3"/>
      <c r="S701" s="4"/>
      <c r="T701" s="5"/>
      <c r="AA701" s="140"/>
      <c r="AB701" s="152"/>
      <c r="AC701" s="153"/>
      <c r="AD701" s="140"/>
      <c r="AE701" s="140"/>
      <c r="AF701" s="142"/>
      <c r="AG701" s="142"/>
      <c r="AH701" s="142"/>
      <c r="AI701" s="142"/>
      <c r="AJ701" s="142"/>
    </row>
    <row r="702" hidden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2"/>
      <c r="L702" s="2"/>
      <c r="P702" s="3"/>
      <c r="S702" s="4"/>
      <c r="T702" s="5"/>
      <c r="AA702" s="140"/>
      <c r="AB702" s="152"/>
      <c r="AC702" s="153"/>
      <c r="AD702" s="140"/>
      <c r="AE702" s="140"/>
      <c r="AF702" s="142"/>
      <c r="AG702" s="142"/>
      <c r="AH702" s="142"/>
      <c r="AI702" s="142"/>
      <c r="AJ702" s="142"/>
    </row>
    <row r="703" hidden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2"/>
      <c r="L703" s="2"/>
      <c r="P703" s="3"/>
      <c r="S703" s="4"/>
      <c r="T703" s="5"/>
      <c r="AA703" s="140"/>
      <c r="AB703" s="152"/>
      <c r="AC703" s="153"/>
      <c r="AD703" s="140"/>
      <c r="AE703" s="140"/>
      <c r="AF703" s="142"/>
      <c r="AG703" s="142"/>
      <c r="AH703" s="142"/>
      <c r="AI703" s="142"/>
      <c r="AJ703" s="142"/>
    </row>
    <row r="704" hidden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2"/>
      <c r="L704" s="2"/>
      <c r="P704" s="3"/>
      <c r="S704" s="4"/>
      <c r="T704" s="5"/>
      <c r="AA704" s="140"/>
      <c r="AB704" s="152"/>
      <c r="AC704" s="153"/>
      <c r="AD704" s="140"/>
      <c r="AE704" s="140"/>
      <c r="AF704" s="142"/>
      <c r="AG704" s="142"/>
      <c r="AH704" s="142"/>
      <c r="AI704" s="142"/>
      <c r="AJ704" s="142"/>
    </row>
    <row r="705" hidden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2"/>
      <c r="L705" s="2"/>
      <c r="P705" s="3"/>
      <c r="S705" s="4"/>
      <c r="T705" s="5"/>
      <c r="AA705" s="140"/>
      <c r="AB705" s="152"/>
      <c r="AC705" s="153"/>
      <c r="AD705" s="140"/>
      <c r="AE705" s="140"/>
      <c r="AF705" s="142"/>
      <c r="AG705" s="142"/>
      <c r="AH705" s="142"/>
      <c r="AI705" s="142"/>
      <c r="AJ705" s="142"/>
    </row>
    <row r="706" hidden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2"/>
      <c r="L706" s="2"/>
      <c r="P706" s="3"/>
      <c r="S706" s="4"/>
      <c r="T706" s="5"/>
      <c r="AA706" s="140"/>
      <c r="AB706" s="152"/>
      <c r="AC706" s="153"/>
      <c r="AD706" s="140"/>
      <c r="AE706" s="140"/>
      <c r="AF706" s="142"/>
      <c r="AG706" s="142"/>
      <c r="AH706" s="142"/>
      <c r="AI706" s="142"/>
      <c r="AJ706" s="142"/>
    </row>
    <row r="707" hidden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2"/>
      <c r="L707" s="2"/>
      <c r="P707" s="3"/>
      <c r="S707" s="4"/>
      <c r="T707" s="5"/>
      <c r="AA707" s="140"/>
      <c r="AB707" s="152"/>
      <c r="AC707" s="153"/>
      <c r="AD707" s="140"/>
      <c r="AE707" s="140"/>
      <c r="AF707" s="142"/>
      <c r="AG707" s="142"/>
      <c r="AH707" s="142"/>
      <c r="AI707" s="142"/>
      <c r="AJ707" s="142"/>
    </row>
    <row r="708" hidden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2"/>
      <c r="L708" s="2"/>
      <c r="P708" s="3"/>
      <c r="S708" s="4"/>
      <c r="T708" s="5"/>
      <c r="AA708" s="140"/>
      <c r="AB708" s="152"/>
      <c r="AC708" s="153"/>
      <c r="AD708" s="140"/>
      <c r="AE708" s="140"/>
      <c r="AF708" s="142"/>
      <c r="AG708" s="142"/>
      <c r="AH708" s="142"/>
      <c r="AI708" s="142"/>
      <c r="AJ708" s="142"/>
    </row>
    <row r="709" hidden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2"/>
      <c r="L709" s="2"/>
      <c r="P709" s="3"/>
      <c r="S709" s="4"/>
      <c r="T709" s="5"/>
      <c r="AA709" s="140"/>
      <c r="AB709" s="152"/>
      <c r="AC709" s="153"/>
      <c r="AD709" s="140"/>
      <c r="AE709" s="140"/>
      <c r="AF709" s="142"/>
      <c r="AG709" s="142"/>
      <c r="AH709" s="142"/>
      <c r="AI709" s="142"/>
      <c r="AJ709" s="142"/>
    </row>
    <row r="710" hidden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2"/>
      <c r="L710" s="2"/>
      <c r="P710" s="3"/>
      <c r="S710" s="4"/>
      <c r="T710" s="5"/>
      <c r="AA710" s="140"/>
      <c r="AB710" s="152"/>
      <c r="AC710" s="153"/>
      <c r="AD710" s="140"/>
      <c r="AE710" s="140"/>
      <c r="AF710" s="142"/>
      <c r="AG710" s="142"/>
      <c r="AH710" s="142"/>
      <c r="AI710" s="142"/>
      <c r="AJ710" s="142"/>
    </row>
    <row r="711" hidden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2"/>
      <c r="L711" s="2"/>
      <c r="P711" s="3"/>
      <c r="S711" s="4"/>
      <c r="T711" s="5"/>
      <c r="AA711" s="140"/>
      <c r="AB711" s="152"/>
      <c r="AC711" s="153"/>
      <c r="AD711" s="140"/>
      <c r="AE711" s="140"/>
      <c r="AF711" s="142"/>
      <c r="AG711" s="142"/>
      <c r="AH711" s="142"/>
      <c r="AI711" s="142"/>
      <c r="AJ711" s="142"/>
    </row>
    <row r="712" hidden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2"/>
      <c r="L712" s="2"/>
      <c r="P712" s="3"/>
      <c r="S712" s="4"/>
      <c r="T712" s="5"/>
      <c r="AA712" s="140"/>
      <c r="AB712" s="152"/>
      <c r="AC712" s="153"/>
      <c r="AD712" s="140"/>
      <c r="AE712" s="140"/>
      <c r="AF712" s="142"/>
      <c r="AG712" s="142"/>
      <c r="AH712" s="142"/>
      <c r="AI712" s="142"/>
      <c r="AJ712" s="142"/>
    </row>
    <row r="713" hidden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2"/>
      <c r="L713" s="2"/>
      <c r="P713" s="3"/>
      <c r="S713" s="4"/>
      <c r="T713" s="5"/>
      <c r="AA713" s="140"/>
      <c r="AB713" s="152"/>
      <c r="AC713" s="153"/>
      <c r="AD713" s="140"/>
      <c r="AE713" s="140"/>
      <c r="AF713" s="142"/>
      <c r="AG713" s="142"/>
      <c r="AH713" s="142"/>
      <c r="AI713" s="142"/>
      <c r="AJ713" s="142"/>
    </row>
    <row r="714" hidden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2"/>
      <c r="L714" s="2"/>
      <c r="P714" s="3"/>
      <c r="S714" s="4"/>
      <c r="T714" s="5"/>
      <c r="AA714" s="140"/>
      <c r="AB714" s="152"/>
      <c r="AC714" s="153"/>
      <c r="AD714" s="140"/>
      <c r="AE714" s="140"/>
      <c r="AF714" s="142"/>
      <c r="AG714" s="142"/>
      <c r="AH714" s="142"/>
      <c r="AI714" s="142"/>
      <c r="AJ714" s="142"/>
    </row>
    <row r="715" hidden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2"/>
      <c r="L715" s="2"/>
      <c r="P715" s="3"/>
      <c r="S715" s="4"/>
      <c r="T715" s="5"/>
      <c r="AA715" s="140"/>
      <c r="AB715" s="152"/>
      <c r="AC715" s="153"/>
      <c r="AD715" s="140"/>
      <c r="AE715" s="140"/>
      <c r="AF715" s="142"/>
      <c r="AG715" s="142"/>
      <c r="AH715" s="142"/>
      <c r="AI715" s="142"/>
      <c r="AJ715" s="142"/>
    </row>
    <row r="716" hidden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2"/>
      <c r="L716" s="2"/>
      <c r="P716" s="3"/>
      <c r="S716" s="4"/>
      <c r="T716" s="5"/>
      <c r="AA716" s="140"/>
      <c r="AB716" s="152"/>
      <c r="AC716" s="153"/>
      <c r="AD716" s="140"/>
      <c r="AE716" s="140"/>
      <c r="AF716" s="142"/>
      <c r="AG716" s="142"/>
      <c r="AH716" s="142"/>
      <c r="AI716" s="142"/>
      <c r="AJ716" s="142"/>
    </row>
    <row r="717" hidden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2"/>
      <c r="L717" s="2"/>
      <c r="P717" s="3"/>
      <c r="S717" s="4"/>
      <c r="T717" s="5"/>
      <c r="AA717" s="140"/>
      <c r="AB717" s="152"/>
      <c r="AC717" s="153"/>
      <c r="AD717" s="140"/>
      <c r="AE717" s="140"/>
      <c r="AF717" s="142"/>
      <c r="AG717" s="142"/>
      <c r="AH717" s="142"/>
      <c r="AI717" s="142"/>
      <c r="AJ717" s="142"/>
    </row>
    <row r="718" hidden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2"/>
      <c r="L718" s="2"/>
      <c r="P718" s="3"/>
      <c r="S718" s="4"/>
      <c r="T718" s="5"/>
      <c r="AA718" s="140"/>
      <c r="AB718" s="152"/>
      <c r="AC718" s="153"/>
      <c r="AD718" s="140"/>
      <c r="AE718" s="140"/>
      <c r="AF718" s="142"/>
      <c r="AG718" s="142"/>
      <c r="AH718" s="142"/>
      <c r="AI718" s="142"/>
      <c r="AJ718" s="142"/>
    </row>
    <row r="719" hidden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2"/>
      <c r="L719" s="2"/>
      <c r="P719" s="3"/>
      <c r="S719" s="4"/>
      <c r="T719" s="5"/>
      <c r="AA719" s="140"/>
      <c r="AB719" s="152"/>
      <c r="AC719" s="153"/>
      <c r="AD719" s="140"/>
      <c r="AE719" s="140"/>
      <c r="AF719" s="142"/>
      <c r="AG719" s="142"/>
      <c r="AH719" s="142"/>
      <c r="AI719" s="142"/>
      <c r="AJ719" s="142"/>
    </row>
    <row r="720" hidden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2"/>
      <c r="L720" s="2"/>
      <c r="P720" s="3"/>
      <c r="S720" s="4"/>
      <c r="T720" s="5"/>
      <c r="AA720" s="140"/>
      <c r="AB720" s="152"/>
      <c r="AC720" s="153"/>
      <c r="AD720" s="140"/>
      <c r="AE720" s="140"/>
      <c r="AF720" s="142"/>
      <c r="AG720" s="142"/>
      <c r="AH720" s="142"/>
      <c r="AI720" s="142"/>
      <c r="AJ720" s="142"/>
    </row>
    <row r="721" hidden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2"/>
      <c r="L721" s="2"/>
      <c r="P721" s="3"/>
      <c r="S721" s="4"/>
      <c r="T721" s="5"/>
      <c r="AA721" s="140"/>
      <c r="AB721" s="152"/>
      <c r="AC721" s="153"/>
      <c r="AD721" s="140"/>
      <c r="AE721" s="140"/>
      <c r="AF721" s="142"/>
      <c r="AG721" s="142"/>
      <c r="AH721" s="142"/>
      <c r="AI721" s="142"/>
      <c r="AJ721" s="142"/>
    </row>
    <row r="722" hidden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2"/>
      <c r="L722" s="2"/>
      <c r="P722" s="3"/>
      <c r="S722" s="4"/>
      <c r="T722" s="5"/>
      <c r="AA722" s="140"/>
      <c r="AB722" s="152"/>
      <c r="AC722" s="153"/>
      <c r="AD722" s="140"/>
      <c r="AE722" s="140"/>
      <c r="AF722" s="142"/>
      <c r="AG722" s="142"/>
      <c r="AH722" s="142"/>
      <c r="AI722" s="142"/>
      <c r="AJ722" s="142"/>
    </row>
    <row r="723" hidden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2"/>
      <c r="L723" s="2"/>
      <c r="P723" s="3"/>
      <c r="S723" s="4"/>
      <c r="T723" s="5"/>
      <c r="AA723" s="140"/>
      <c r="AB723" s="152"/>
      <c r="AC723" s="153"/>
      <c r="AD723" s="140"/>
      <c r="AE723" s="140"/>
      <c r="AF723" s="142"/>
      <c r="AG723" s="142"/>
      <c r="AH723" s="142"/>
      <c r="AI723" s="142"/>
      <c r="AJ723" s="142"/>
    </row>
    <row r="724" hidden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2"/>
      <c r="L724" s="2"/>
      <c r="P724" s="3"/>
      <c r="S724" s="4"/>
      <c r="T724" s="5"/>
      <c r="AA724" s="140"/>
      <c r="AB724" s="152"/>
      <c r="AC724" s="153"/>
      <c r="AD724" s="140"/>
      <c r="AE724" s="140"/>
      <c r="AF724" s="142"/>
      <c r="AG724" s="142"/>
      <c r="AH724" s="142"/>
      <c r="AI724" s="142"/>
      <c r="AJ724" s="142"/>
    </row>
    <row r="725" hidden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2"/>
      <c r="L725" s="2"/>
      <c r="P725" s="3"/>
      <c r="S725" s="4"/>
      <c r="T725" s="5"/>
      <c r="AA725" s="140"/>
      <c r="AB725" s="152"/>
      <c r="AC725" s="153"/>
      <c r="AD725" s="140"/>
      <c r="AE725" s="140"/>
      <c r="AF725" s="142"/>
      <c r="AG725" s="142"/>
      <c r="AH725" s="142"/>
      <c r="AI725" s="142"/>
      <c r="AJ725" s="142"/>
    </row>
    <row r="726" hidden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2"/>
      <c r="L726" s="2"/>
      <c r="P726" s="3"/>
      <c r="S726" s="4"/>
      <c r="T726" s="5"/>
      <c r="AA726" s="140"/>
      <c r="AB726" s="152"/>
      <c r="AC726" s="153"/>
      <c r="AD726" s="140"/>
      <c r="AE726" s="140"/>
      <c r="AF726" s="142"/>
      <c r="AG726" s="142"/>
      <c r="AH726" s="142"/>
      <c r="AI726" s="142"/>
      <c r="AJ726" s="142"/>
    </row>
    <row r="727" hidden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2"/>
      <c r="L727" s="2"/>
      <c r="P727" s="3"/>
      <c r="S727" s="4"/>
      <c r="T727" s="5"/>
      <c r="AA727" s="140"/>
      <c r="AB727" s="152"/>
      <c r="AC727" s="153"/>
      <c r="AD727" s="140"/>
      <c r="AE727" s="140"/>
      <c r="AF727" s="142"/>
      <c r="AG727" s="142"/>
      <c r="AH727" s="142"/>
      <c r="AI727" s="142"/>
      <c r="AJ727" s="142"/>
    </row>
    <row r="728" hidden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2"/>
      <c r="L728" s="2"/>
      <c r="P728" s="3"/>
      <c r="S728" s="4"/>
      <c r="T728" s="5"/>
      <c r="AA728" s="140"/>
      <c r="AB728" s="152"/>
      <c r="AC728" s="153"/>
      <c r="AD728" s="140"/>
      <c r="AE728" s="140"/>
      <c r="AF728" s="142"/>
      <c r="AG728" s="142"/>
      <c r="AH728" s="142"/>
      <c r="AI728" s="142"/>
      <c r="AJ728" s="142"/>
    </row>
    <row r="729" hidden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2"/>
      <c r="L729" s="2"/>
      <c r="P729" s="3"/>
      <c r="S729" s="4"/>
      <c r="T729" s="5"/>
      <c r="AA729" s="140"/>
      <c r="AB729" s="152"/>
      <c r="AC729" s="153"/>
      <c r="AD729" s="140"/>
      <c r="AE729" s="140"/>
      <c r="AF729" s="142"/>
      <c r="AG729" s="142"/>
      <c r="AH729" s="142"/>
      <c r="AI729" s="142"/>
      <c r="AJ729" s="142"/>
    </row>
    <row r="730" hidden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2"/>
      <c r="L730" s="2"/>
      <c r="P730" s="3"/>
      <c r="S730" s="4"/>
      <c r="T730" s="5"/>
      <c r="AA730" s="140"/>
      <c r="AB730" s="152"/>
      <c r="AC730" s="153"/>
      <c r="AD730" s="140"/>
      <c r="AE730" s="140"/>
      <c r="AF730" s="142"/>
      <c r="AG730" s="142"/>
      <c r="AH730" s="142"/>
      <c r="AI730" s="142"/>
      <c r="AJ730" s="142"/>
    </row>
    <row r="731" hidden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2"/>
      <c r="L731" s="2"/>
      <c r="P731" s="3"/>
      <c r="S731" s="4"/>
      <c r="T731" s="5"/>
      <c r="AA731" s="140"/>
      <c r="AB731" s="152"/>
      <c r="AC731" s="153"/>
      <c r="AD731" s="140"/>
      <c r="AE731" s="140"/>
      <c r="AF731" s="142"/>
      <c r="AG731" s="142"/>
      <c r="AH731" s="142"/>
      <c r="AI731" s="142"/>
      <c r="AJ731" s="142"/>
    </row>
    <row r="732" hidden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2"/>
      <c r="L732" s="2"/>
      <c r="P732" s="3"/>
      <c r="S732" s="4"/>
      <c r="T732" s="5"/>
      <c r="AA732" s="140"/>
      <c r="AB732" s="152"/>
      <c r="AC732" s="153"/>
      <c r="AD732" s="140"/>
      <c r="AE732" s="140"/>
      <c r="AF732" s="142"/>
      <c r="AG732" s="142"/>
      <c r="AH732" s="142"/>
      <c r="AI732" s="142"/>
      <c r="AJ732" s="142"/>
    </row>
    <row r="733" hidden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2"/>
      <c r="L733" s="2"/>
      <c r="P733" s="3"/>
      <c r="S733" s="4"/>
      <c r="T733" s="5"/>
      <c r="AA733" s="140"/>
      <c r="AB733" s="152"/>
      <c r="AC733" s="153"/>
      <c r="AD733" s="140"/>
      <c r="AE733" s="140"/>
      <c r="AF733" s="142"/>
      <c r="AG733" s="142"/>
      <c r="AH733" s="142"/>
      <c r="AI733" s="142"/>
      <c r="AJ733" s="142"/>
    </row>
    <row r="734" hidden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2"/>
      <c r="L734" s="2"/>
      <c r="P734" s="3"/>
      <c r="S734" s="4"/>
      <c r="T734" s="5"/>
      <c r="AA734" s="140"/>
      <c r="AB734" s="152"/>
      <c r="AC734" s="153"/>
      <c r="AD734" s="140"/>
      <c r="AE734" s="140"/>
      <c r="AF734" s="142"/>
      <c r="AG734" s="142"/>
      <c r="AH734" s="142"/>
      <c r="AI734" s="142"/>
      <c r="AJ734" s="142"/>
    </row>
    <row r="735" hidden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2"/>
      <c r="L735" s="2"/>
      <c r="P735" s="3"/>
      <c r="S735" s="4"/>
      <c r="T735" s="5"/>
      <c r="AA735" s="140"/>
      <c r="AB735" s="152"/>
      <c r="AC735" s="153"/>
      <c r="AD735" s="140"/>
      <c r="AE735" s="140"/>
      <c r="AF735" s="142"/>
      <c r="AG735" s="142"/>
      <c r="AH735" s="142"/>
      <c r="AI735" s="142"/>
      <c r="AJ735" s="142"/>
    </row>
    <row r="736" hidden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2"/>
      <c r="L736" s="2"/>
      <c r="P736" s="3"/>
      <c r="S736" s="4"/>
      <c r="T736" s="5"/>
      <c r="AA736" s="140"/>
      <c r="AB736" s="152"/>
      <c r="AC736" s="153"/>
      <c r="AD736" s="140"/>
      <c r="AE736" s="140"/>
      <c r="AF736" s="142"/>
      <c r="AG736" s="142"/>
      <c r="AH736" s="142"/>
      <c r="AI736" s="142"/>
      <c r="AJ736" s="142"/>
    </row>
    <row r="737" hidden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2"/>
      <c r="L737" s="2"/>
      <c r="P737" s="3"/>
      <c r="S737" s="4"/>
      <c r="T737" s="5"/>
      <c r="AA737" s="140"/>
      <c r="AB737" s="152"/>
      <c r="AC737" s="153"/>
      <c r="AD737" s="140"/>
      <c r="AE737" s="140"/>
      <c r="AF737" s="142"/>
      <c r="AG737" s="142"/>
      <c r="AH737" s="142"/>
      <c r="AI737" s="142"/>
      <c r="AJ737" s="142"/>
    </row>
    <row r="738" hidden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2"/>
      <c r="L738" s="2"/>
      <c r="P738" s="3"/>
      <c r="S738" s="4"/>
      <c r="T738" s="5"/>
      <c r="AA738" s="140"/>
      <c r="AB738" s="152"/>
      <c r="AC738" s="153"/>
      <c r="AD738" s="140"/>
      <c r="AE738" s="140"/>
      <c r="AF738" s="142"/>
      <c r="AG738" s="142"/>
      <c r="AH738" s="142"/>
      <c r="AI738" s="142"/>
      <c r="AJ738" s="142"/>
    </row>
    <row r="739" hidden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2"/>
      <c r="L739" s="2"/>
      <c r="P739" s="3"/>
      <c r="S739" s="4"/>
      <c r="T739" s="5"/>
      <c r="AA739" s="140"/>
      <c r="AB739" s="152"/>
      <c r="AC739" s="153"/>
      <c r="AD739" s="140"/>
      <c r="AE739" s="140"/>
      <c r="AF739" s="142"/>
      <c r="AG739" s="142"/>
      <c r="AH739" s="142"/>
      <c r="AI739" s="142"/>
      <c r="AJ739" s="142"/>
    </row>
    <row r="740" hidden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2"/>
      <c r="L740" s="2"/>
      <c r="P740" s="3"/>
      <c r="S740" s="4"/>
      <c r="T740" s="5"/>
      <c r="AA740" s="140"/>
      <c r="AB740" s="152"/>
      <c r="AC740" s="153"/>
      <c r="AD740" s="140"/>
      <c r="AE740" s="140"/>
      <c r="AF740" s="142"/>
      <c r="AG740" s="142"/>
      <c r="AH740" s="142"/>
      <c r="AI740" s="142"/>
      <c r="AJ740" s="142"/>
    </row>
    <row r="741" hidden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2"/>
      <c r="L741" s="2"/>
      <c r="P741" s="3"/>
      <c r="S741" s="4"/>
      <c r="T741" s="5"/>
      <c r="AA741" s="140"/>
      <c r="AB741" s="152"/>
      <c r="AC741" s="153"/>
      <c r="AD741" s="140"/>
      <c r="AE741" s="140"/>
      <c r="AF741" s="142"/>
      <c r="AG741" s="142"/>
      <c r="AH741" s="142"/>
      <c r="AI741" s="142"/>
      <c r="AJ741" s="142"/>
    </row>
    <row r="742" hidden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2"/>
      <c r="L742" s="2"/>
      <c r="P742" s="3"/>
      <c r="S742" s="4"/>
      <c r="T742" s="5"/>
      <c r="AA742" s="140"/>
      <c r="AB742" s="152"/>
      <c r="AC742" s="153"/>
      <c r="AD742" s="140"/>
      <c r="AE742" s="140"/>
      <c r="AF742" s="142"/>
      <c r="AG742" s="142"/>
      <c r="AH742" s="142"/>
      <c r="AI742" s="142"/>
      <c r="AJ742" s="142"/>
    </row>
    <row r="743" hidden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2"/>
      <c r="L743" s="2"/>
      <c r="P743" s="3"/>
      <c r="S743" s="4"/>
      <c r="T743" s="5"/>
      <c r="AA743" s="140"/>
      <c r="AB743" s="152"/>
      <c r="AC743" s="153"/>
      <c r="AD743" s="140"/>
      <c r="AE743" s="140"/>
      <c r="AF743" s="142"/>
      <c r="AG743" s="142"/>
      <c r="AH743" s="142"/>
      <c r="AI743" s="142"/>
      <c r="AJ743" s="142"/>
    </row>
    <row r="744" hidden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2"/>
      <c r="L744" s="2"/>
      <c r="P744" s="3"/>
      <c r="S744" s="4"/>
      <c r="T744" s="5"/>
      <c r="AA744" s="140"/>
      <c r="AB744" s="152"/>
      <c r="AC744" s="153"/>
      <c r="AD744" s="140"/>
      <c r="AE744" s="140"/>
      <c r="AF744" s="142"/>
      <c r="AG744" s="142"/>
      <c r="AH744" s="142"/>
      <c r="AI744" s="142"/>
      <c r="AJ744" s="142"/>
    </row>
    <row r="745" hidden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2"/>
      <c r="L745" s="2"/>
      <c r="P745" s="3"/>
      <c r="S745" s="4"/>
      <c r="T745" s="5"/>
      <c r="AA745" s="140"/>
      <c r="AB745" s="152"/>
      <c r="AC745" s="153"/>
      <c r="AD745" s="140"/>
      <c r="AE745" s="140"/>
      <c r="AF745" s="142"/>
      <c r="AG745" s="142"/>
      <c r="AH745" s="142"/>
      <c r="AI745" s="142"/>
      <c r="AJ745" s="142"/>
    </row>
    <row r="746" hidden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2"/>
      <c r="L746" s="2"/>
      <c r="P746" s="3"/>
      <c r="S746" s="4"/>
      <c r="T746" s="5"/>
      <c r="AA746" s="140"/>
      <c r="AB746" s="152"/>
      <c r="AC746" s="153"/>
      <c r="AD746" s="140"/>
      <c r="AE746" s="140"/>
      <c r="AF746" s="142"/>
      <c r="AG746" s="142"/>
      <c r="AH746" s="142"/>
      <c r="AI746" s="142"/>
      <c r="AJ746" s="142"/>
    </row>
    <row r="747" hidden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2"/>
      <c r="L747" s="2"/>
      <c r="P747" s="3"/>
      <c r="S747" s="4"/>
      <c r="T747" s="5"/>
      <c r="AA747" s="140"/>
      <c r="AB747" s="152"/>
      <c r="AC747" s="153"/>
      <c r="AD747" s="140"/>
      <c r="AE747" s="140"/>
      <c r="AF747" s="142"/>
      <c r="AG747" s="142"/>
      <c r="AH747" s="142"/>
      <c r="AI747" s="142"/>
      <c r="AJ747" s="142"/>
    </row>
    <row r="748" hidden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2"/>
      <c r="L748" s="2"/>
      <c r="P748" s="3"/>
      <c r="S748" s="4"/>
      <c r="T748" s="5"/>
      <c r="AA748" s="140"/>
      <c r="AB748" s="152"/>
      <c r="AC748" s="153"/>
      <c r="AD748" s="140"/>
      <c r="AE748" s="140"/>
      <c r="AF748" s="142"/>
      <c r="AG748" s="142"/>
      <c r="AH748" s="142"/>
      <c r="AI748" s="142"/>
      <c r="AJ748" s="142"/>
    </row>
    <row r="749" hidden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2"/>
      <c r="L749" s="2"/>
      <c r="P749" s="3"/>
      <c r="S749" s="4"/>
      <c r="T749" s="5"/>
      <c r="AA749" s="140"/>
      <c r="AB749" s="152"/>
      <c r="AC749" s="153"/>
      <c r="AD749" s="140"/>
      <c r="AE749" s="140"/>
      <c r="AF749" s="142"/>
      <c r="AG749" s="142"/>
      <c r="AH749" s="142"/>
      <c r="AI749" s="142"/>
      <c r="AJ749" s="142"/>
    </row>
    <row r="750" hidden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2"/>
      <c r="L750" s="2"/>
      <c r="P750" s="3"/>
      <c r="S750" s="4"/>
      <c r="T750" s="5"/>
      <c r="AA750" s="140"/>
      <c r="AB750" s="152"/>
      <c r="AC750" s="153"/>
      <c r="AD750" s="140"/>
      <c r="AE750" s="140"/>
      <c r="AF750" s="142"/>
      <c r="AG750" s="142"/>
      <c r="AH750" s="142"/>
      <c r="AI750" s="142"/>
      <c r="AJ750" s="142"/>
    </row>
    <row r="751" hidden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2"/>
      <c r="L751" s="2"/>
      <c r="P751" s="3"/>
      <c r="S751" s="4"/>
      <c r="T751" s="5"/>
      <c r="AA751" s="140"/>
      <c r="AB751" s="152"/>
      <c r="AC751" s="153"/>
      <c r="AD751" s="140"/>
      <c r="AE751" s="140"/>
      <c r="AF751" s="142"/>
      <c r="AG751" s="142"/>
      <c r="AH751" s="142"/>
      <c r="AI751" s="142"/>
      <c r="AJ751" s="142"/>
    </row>
    <row r="752" hidden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2"/>
      <c r="L752" s="2"/>
      <c r="P752" s="3"/>
      <c r="S752" s="4"/>
      <c r="T752" s="5"/>
      <c r="AA752" s="140"/>
      <c r="AB752" s="152"/>
      <c r="AC752" s="153"/>
      <c r="AD752" s="140"/>
      <c r="AE752" s="140"/>
      <c r="AF752" s="142"/>
      <c r="AG752" s="142"/>
      <c r="AH752" s="142"/>
      <c r="AI752" s="142"/>
      <c r="AJ752" s="142"/>
    </row>
    <row r="753" hidden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2"/>
      <c r="L753" s="2"/>
      <c r="P753" s="3"/>
      <c r="S753" s="4"/>
      <c r="T753" s="5"/>
      <c r="AA753" s="140"/>
      <c r="AB753" s="152"/>
      <c r="AC753" s="153"/>
      <c r="AD753" s="140"/>
      <c r="AE753" s="140"/>
      <c r="AF753" s="142"/>
      <c r="AG753" s="142"/>
      <c r="AH753" s="142"/>
      <c r="AI753" s="142"/>
      <c r="AJ753" s="142"/>
    </row>
    <row r="754" hidden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2"/>
      <c r="L754" s="2"/>
      <c r="P754" s="3"/>
      <c r="S754" s="4"/>
      <c r="T754" s="5"/>
      <c r="AA754" s="140"/>
      <c r="AB754" s="152"/>
      <c r="AC754" s="153"/>
      <c r="AD754" s="140"/>
      <c r="AE754" s="140"/>
      <c r="AF754" s="142"/>
      <c r="AG754" s="142"/>
      <c r="AH754" s="142"/>
      <c r="AI754" s="142"/>
      <c r="AJ754" s="142"/>
    </row>
    <row r="755" hidden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2"/>
      <c r="L755" s="2"/>
      <c r="P755" s="3"/>
      <c r="S755" s="4"/>
      <c r="T755" s="5"/>
      <c r="AA755" s="140"/>
      <c r="AB755" s="152"/>
      <c r="AC755" s="153"/>
      <c r="AD755" s="140"/>
      <c r="AE755" s="140"/>
      <c r="AF755" s="142"/>
      <c r="AG755" s="142"/>
      <c r="AH755" s="142"/>
      <c r="AI755" s="142"/>
      <c r="AJ755" s="142"/>
    </row>
    <row r="756" hidden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2"/>
      <c r="L756" s="2"/>
      <c r="P756" s="3"/>
      <c r="S756" s="4"/>
      <c r="T756" s="5"/>
      <c r="AA756" s="140"/>
      <c r="AB756" s="152"/>
      <c r="AC756" s="153"/>
      <c r="AD756" s="140"/>
      <c r="AE756" s="140"/>
      <c r="AF756" s="142"/>
      <c r="AG756" s="142"/>
      <c r="AH756" s="142"/>
      <c r="AI756" s="142"/>
      <c r="AJ756" s="142"/>
    </row>
    <row r="757" hidden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2"/>
      <c r="L757" s="2"/>
      <c r="P757" s="3"/>
      <c r="S757" s="4"/>
      <c r="T757" s="5"/>
      <c r="AA757" s="140"/>
      <c r="AB757" s="152"/>
      <c r="AC757" s="153"/>
      <c r="AD757" s="140"/>
      <c r="AE757" s="140"/>
      <c r="AF757" s="142"/>
      <c r="AG757" s="142"/>
      <c r="AH757" s="142"/>
      <c r="AI757" s="142"/>
      <c r="AJ757" s="142"/>
    </row>
    <row r="758" hidden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2"/>
      <c r="L758" s="2"/>
      <c r="P758" s="3"/>
      <c r="S758" s="4"/>
      <c r="T758" s="5"/>
      <c r="AA758" s="140"/>
      <c r="AB758" s="152"/>
      <c r="AC758" s="153"/>
      <c r="AD758" s="140"/>
      <c r="AE758" s="140"/>
      <c r="AF758" s="142"/>
      <c r="AG758" s="142"/>
      <c r="AH758" s="142"/>
      <c r="AI758" s="142"/>
      <c r="AJ758" s="142"/>
    </row>
    <row r="759" hidden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2"/>
      <c r="L759" s="2"/>
      <c r="P759" s="3"/>
      <c r="S759" s="4"/>
      <c r="T759" s="5"/>
      <c r="AA759" s="140"/>
      <c r="AB759" s="152"/>
      <c r="AC759" s="153"/>
      <c r="AD759" s="140"/>
      <c r="AE759" s="140"/>
      <c r="AF759" s="142"/>
      <c r="AG759" s="142"/>
      <c r="AH759" s="142"/>
      <c r="AI759" s="142"/>
      <c r="AJ759" s="142"/>
    </row>
    <row r="760" hidden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2"/>
      <c r="L760" s="2"/>
      <c r="P760" s="3"/>
      <c r="S760" s="4"/>
      <c r="T760" s="5"/>
      <c r="AA760" s="140"/>
      <c r="AB760" s="152"/>
      <c r="AC760" s="153"/>
      <c r="AD760" s="140"/>
      <c r="AE760" s="140"/>
      <c r="AF760" s="142"/>
      <c r="AG760" s="142"/>
      <c r="AH760" s="142"/>
      <c r="AI760" s="142"/>
      <c r="AJ760" s="142"/>
    </row>
    <row r="761" hidden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2"/>
      <c r="L761" s="2"/>
      <c r="P761" s="3"/>
      <c r="S761" s="4"/>
      <c r="T761" s="5"/>
      <c r="AA761" s="140"/>
      <c r="AB761" s="152"/>
      <c r="AC761" s="153"/>
      <c r="AD761" s="140"/>
      <c r="AE761" s="140"/>
      <c r="AF761" s="142"/>
      <c r="AG761" s="142"/>
      <c r="AH761" s="142"/>
      <c r="AI761" s="142"/>
      <c r="AJ761" s="142"/>
    </row>
    <row r="762" hidden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2"/>
      <c r="L762" s="2"/>
      <c r="P762" s="3"/>
      <c r="S762" s="4"/>
      <c r="T762" s="5"/>
      <c r="AA762" s="140"/>
      <c r="AB762" s="152"/>
      <c r="AC762" s="153"/>
      <c r="AD762" s="140"/>
      <c r="AE762" s="140"/>
      <c r="AF762" s="142"/>
      <c r="AG762" s="142"/>
      <c r="AH762" s="142"/>
      <c r="AI762" s="142"/>
      <c r="AJ762" s="142"/>
    </row>
    <row r="763" hidden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2"/>
      <c r="L763" s="2"/>
      <c r="P763" s="3"/>
      <c r="S763" s="4"/>
      <c r="T763" s="5"/>
      <c r="AA763" s="140"/>
      <c r="AB763" s="152"/>
      <c r="AC763" s="153"/>
      <c r="AD763" s="140"/>
      <c r="AE763" s="140"/>
      <c r="AF763" s="142"/>
      <c r="AG763" s="142"/>
      <c r="AH763" s="142"/>
      <c r="AI763" s="142"/>
      <c r="AJ763" s="142"/>
    </row>
    <row r="764" hidden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2"/>
      <c r="L764" s="2"/>
      <c r="P764" s="3"/>
      <c r="S764" s="4"/>
      <c r="T764" s="5"/>
      <c r="AA764" s="140"/>
      <c r="AB764" s="152"/>
      <c r="AC764" s="153"/>
      <c r="AD764" s="140"/>
      <c r="AE764" s="140"/>
      <c r="AF764" s="142"/>
      <c r="AG764" s="142"/>
      <c r="AH764" s="142"/>
      <c r="AI764" s="142"/>
      <c r="AJ764" s="142"/>
    </row>
    <row r="765" hidden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2"/>
      <c r="L765" s="2"/>
      <c r="P765" s="3"/>
      <c r="S765" s="4"/>
      <c r="T765" s="5"/>
      <c r="AA765" s="140"/>
      <c r="AB765" s="152"/>
      <c r="AC765" s="153"/>
      <c r="AD765" s="140"/>
      <c r="AE765" s="140"/>
      <c r="AF765" s="142"/>
      <c r="AG765" s="142"/>
      <c r="AH765" s="142"/>
      <c r="AI765" s="142"/>
      <c r="AJ765" s="142"/>
    </row>
    <row r="766" hidden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2"/>
      <c r="L766" s="2"/>
      <c r="P766" s="3"/>
      <c r="S766" s="4"/>
      <c r="T766" s="5"/>
      <c r="AA766" s="140"/>
      <c r="AB766" s="152"/>
      <c r="AC766" s="153"/>
      <c r="AD766" s="140"/>
      <c r="AE766" s="140"/>
      <c r="AF766" s="142"/>
      <c r="AG766" s="142"/>
      <c r="AH766" s="142"/>
      <c r="AI766" s="142"/>
      <c r="AJ766" s="142"/>
    </row>
    <row r="767" hidden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2"/>
      <c r="L767" s="2"/>
      <c r="P767" s="3"/>
      <c r="S767" s="4"/>
      <c r="T767" s="5"/>
      <c r="AA767" s="140"/>
      <c r="AB767" s="152"/>
      <c r="AC767" s="153"/>
      <c r="AD767" s="140"/>
      <c r="AE767" s="140"/>
      <c r="AF767" s="142"/>
      <c r="AG767" s="142"/>
      <c r="AH767" s="142"/>
      <c r="AI767" s="142"/>
      <c r="AJ767" s="142"/>
    </row>
    <row r="768" hidden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2"/>
      <c r="L768" s="2"/>
      <c r="P768" s="3"/>
      <c r="S768" s="4"/>
      <c r="T768" s="5"/>
      <c r="AA768" s="140"/>
      <c r="AB768" s="152"/>
      <c r="AC768" s="153"/>
      <c r="AD768" s="140"/>
      <c r="AE768" s="140"/>
      <c r="AF768" s="142"/>
      <c r="AG768" s="142"/>
      <c r="AH768" s="142"/>
      <c r="AI768" s="142"/>
      <c r="AJ768" s="142"/>
    </row>
    <row r="769" hidden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2"/>
      <c r="L769" s="2"/>
      <c r="P769" s="3"/>
      <c r="S769" s="4"/>
      <c r="T769" s="5"/>
      <c r="AA769" s="140"/>
      <c r="AB769" s="152"/>
      <c r="AC769" s="153"/>
      <c r="AD769" s="140"/>
      <c r="AE769" s="140"/>
      <c r="AF769" s="142"/>
      <c r="AG769" s="142"/>
      <c r="AH769" s="142"/>
      <c r="AI769" s="142"/>
      <c r="AJ769" s="142"/>
    </row>
    <row r="770" hidden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2"/>
      <c r="L770" s="2"/>
      <c r="P770" s="3"/>
      <c r="S770" s="4"/>
      <c r="T770" s="5"/>
      <c r="AA770" s="140"/>
      <c r="AB770" s="152"/>
      <c r="AC770" s="153"/>
      <c r="AD770" s="140"/>
      <c r="AE770" s="140"/>
      <c r="AF770" s="142"/>
      <c r="AG770" s="142"/>
      <c r="AH770" s="142"/>
      <c r="AI770" s="142"/>
      <c r="AJ770" s="142"/>
    </row>
    <row r="771" hidden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2"/>
      <c r="L771" s="2"/>
      <c r="P771" s="3"/>
      <c r="S771" s="4"/>
      <c r="T771" s="5"/>
      <c r="AA771" s="140"/>
      <c r="AB771" s="152"/>
      <c r="AC771" s="153"/>
      <c r="AD771" s="140"/>
      <c r="AE771" s="140"/>
      <c r="AF771" s="142"/>
      <c r="AG771" s="142"/>
      <c r="AH771" s="142"/>
      <c r="AI771" s="142"/>
      <c r="AJ771" s="142"/>
    </row>
    <row r="772" hidden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2"/>
      <c r="L772" s="2"/>
      <c r="P772" s="3"/>
      <c r="S772" s="4"/>
      <c r="T772" s="5"/>
      <c r="AA772" s="140"/>
      <c r="AB772" s="152"/>
      <c r="AC772" s="153"/>
      <c r="AD772" s="140"/>
      <c r="AE772" s="140"/>
      <c r="AF772" s="142"/>
      <c r="AG772" s="142"/>
      <c r="AH772" s="142"/>
      <c r="AI772" s="142"/>
      <c r="AJ772" s="142"/>
    </row>
    <row r="773" hidden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2"/>
      <c r="L773" s="2"/>
      <c r="P773" s="3"/>
      <c r="S773" s="4"/>
      <c r="T773" s="5"/>
      <c r="AA773" s="140"/>
      <c r="AB773" s="152"/>
      <c r="AC773" s="153"/>
      <c r="AD773" s="140"/>
      <c r="AE773" s="140"/>
      <c r="AF773" s="142"/>
      <c r="AG773" s="142"/>
      <c r="AH773" s="142"/>
      <c r="AI773" s="142"/>
      <c r="AJ773" s="142"/>
    </row>
    <row r="774" hidden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2"/>
      <c r="L774" s="2"/>
      <c r="P774" s="3"/>
      <c r="S774" s="4"/>
      <c r="T774" s="5"/>
      <c r="AA774" s="140"/>
      <c r="AB774" s="152"/>
      <c r="AC774" s="153"/>
      <c r="AD774" s="140"/>
      <c r="AE774" s="140"/>
      <c r="AF774" s="142"/>
      <c r="AG774" s="142"/>
      <c r="AH774" s="142"/>
      <c r="AI774" s="142"/>
      <c r="AJ774" s="142"/>
    </row>
    <row r="775" hidden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2"/>
      <c r="L775" s="2"/>
      <c r="P775" s="3"/>
      <c r="S775" s="4"/>
      <c r="T775" s="5"/>
      <c r="AA775" s="140"/>
      <c r="AB775" s="152"/>
      <c r="AC775" s="153"/>
      <c r="AD775" s="140"/>
      <c r="AE775" s="140"/>
      <c r="AF775" s="142"/>
      <c r="AG775" s="142"/>
      <c r="AH775" s="142"/>
      <c r="AI775" s="142"/>
      <c r="AJ775" s="142"/>
    </row>
    <row r="776" hidden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2"/>
      <c r="L776" s="2"/>
      <c r="P776" s="3"/>
      <c r="S776" s="4"/>
      <c r="T776" s="5"/>
      <c r="AA776" s="140"/>
      <c r="AB776" s="152"/>
      <c r="AC776" s="153"/>
      <c r="AD776" s="140"/>
      <c r="AE776" s="140"/>
      <c r="AF776" s="142"/>
      <c r="AG776" s="142"/>
      <c r="AH776" s="142"/>
      <c r="AI776" s="142"/>
      <c r="AJ776" s="142"/>
    </row>
    <row r="777" hidden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2"/>
      <c r="L777" s="2"/>
      <c r="P777" s="3"/>
      <c r="S777" s="4"/>
      <c r="T777" s="5"/>
      <c r="AA777" s="140"/>
      <c r="AB777" s="152"/>
      <c r="AC777" s="153"/>
      <c r="AD777" s="140"/>
      <c r="AE777" s="140"/>
      <c r="AF777" s="142"/>
      <c r="AG777" s="142"/>
      <c r="AH777" s="142"/>
      <c r="AI777" s="142"/>
      <c r="AJ777" s="142"/>
    </row>
    <row r="778" hidden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2"/>
      <c r="L778" s="2"/>
      <c r="P778" s="3"/>
      <c r="S778" s="4"/>
      <c r="T778" s="5"/>
      <c r="AA778" s="140"/>
      <c r="AB778" s="152"/>
      <c r="AC778" s="153"/>
      <c r="AD778" s="140"/>
      <c r="AE778" s="140"/>
      <c r="AF778" s="142"/>
      <c r="AG778" s="142"/>
      <c r="AH778" s="142"/>
      <c r="AI778" s="142"/>
      <c r="AJ778" s="142"/>
    </row>
    <row r="779" hidden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2"/>
      <c r="L779" s="2"/>
      <c r="P779" s="3"/>
      <c r="S779" s="4"/>
      <c r="T779" s="5"/>
      <c r="AA779" s="140"/>
      <c r="AB779" s="152"/>
      <c r="AC779" s="153"/>
      <c r="AD779" s="140"/>
      <c r="AE779" s="140"/>
      <c r="AF779" s="142"/>
      <c r="AG779" s="142"/>
      <c r="AH779" s="142"/>
      <c r="AI779" s="142"/>
      <c r="AJ779" s="142"/>
    </row>
    <row r="780" hidden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2"/>
      <c r="L780" s="2"/>
      <c r="P780" s="3"/>
      <c r="S780" s="4"/>
      <c r="T780" s="5"/>
      <c r="AA780" s="140"/>
      <c r="AB780" s="152"/>
      <c r="AC780" s="153"/>
      <c r="AD780" s="140"/>
      <c r="AE780" s="140"/>
      <c r="AF780" s="142"/>
      <c r="AG780" s="142"/>
      <c r="AH780" s="142"/>
      <c r="AI780" s="142"/>
      <c r="AJ780" s="142"/>
    </row>
    <row r="781" hidden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2"/>
      <c r="L781" s="2"/>
      <c r="P781" s="3"/>
      <c r="S781" s="4"/>
      <c r="T781" s="5"/>
      <c r="AA781" s="140"/>
      <c r="AB781" s="152"/>
      <c r="AC781" s="153"/>
      <c r="AD781" s="140"/>
      <c r="AE781" s="140"/>
      <c r="AF781" s="142"/>
      <c r="AG781" s="142"/>
      <c r="AH781" s="142"/>
      <c r="AI781" s="142"/>
      <c r="AJ781" s="142"/>
    </row>
    <row r="782" hidden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2"/>
      <c r="L782" s="2"/>
      <c r="P782" s="3"/>
      <c r="S782" s="4"/>
      <c r="T782" s="5"/>
      <c r="AA782" s="140"/>
      <c r="AB782" s="152"/>
      <c r="AC782" s="153"/>
      <c r="AD782" s="140"/>
      <c r="AE782" s="140"/>
      <c r="AF782" s="142"/>
      <c r="AG782" s="142"/>
      <c r="AH782" s="142"/>
      <c r="AI782" s="142"/>
      <c r="AJ782" s="142"/>
    </row>
    <row r="783" hidden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2"/>
      <c r="L783" s="2"/>
      <c r="P783" s="3"/>
      <c r="S783" s="4"/>
      <c r="T783" s="5"/>
      <c r="AA783" s="140"/>
      <c r="AB783" s="152"/>
      <c r="AC783" s="153"/>
      <c r="AD783" s="140"/>
      <c r="AE783" s="140"/>
      <c r="AF783" s="142"/>
      <c r="AG783" s="142"/>
      <c r="AH783" s="142"/>
      <c r="AI783" s="142"/>
      <c r="AJ783" s="142"/>
    </row>
    <row r="784" hidden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2"/>
      <c r="L784" s="2"/>
      <c r="P784" s="3"/>
      <c r="S784" s="4"/>
      <c r="T784" s="5"/>
      <c r="AA784" s="140"/>
      <c r="AB784" s="152"/>
      <c r="AC784" s="153"/>
      <c r="AD784" s="140"/>
      <c r="AE784" s="140"/>
      <c r="AF784" s="142"/>
      <c r="AG784" s="142"/>
      <c r="AH784" s="142"/>
      <c r="AI784" s="142"/>
      <c r="AJ784" s="142"/>
    </row>
    <row r="785" hidden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2"/>
      <c r="L785" s="2"/>
      <c r="P785" s="3"/>
      <c r="S785" s="4"/>
      <c r="T785" s="5"/>
      <c r="AA785" s="140"/>
      <c r="AB785" s="152"/>
      <c r="AC785" s="153"/>
      <c r="AD785" s="140"/>
      <c r="AE785" s="140"/>
      <c r="AF785" s="142"/>
      <c r="AG785" s="142"/>
      <c r="AH785" s="142"/>
      <c r="AI785" s="142"/>
      <c r="AJ785" s="142"/>
    </row>
    <row r="786" hidden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2"/>
      <c r="L786" s="2"/>
      <c r="P786" s="3"/>
      <c r="S786" s="4"/>
      <c r="T786" s="5"/>
      <c r="AA786" s="140"/>
      <c r="AB786" s="152"/>
      <c r="AC786" s="153"/>
      <c r="AD786" s="140"/>
      <c r="AE786" s="140"/>
      <c r="AF786" s="142"/>
      <c r="AG786" s="142"/>
      <c r="AH786" s="142"/>
      <c r="AI786" s="142"/>
      <c r="AJ786" s="142"/>
    </row>
    <row r="787" hidden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2"/>
      <c r="L787" s="2"/>
      <c r="P787" s="3"/>
      <c r="S787" s="4"/>
      <c r="T787" s="5"/>
      <c r="AA787" s="140"/>
      <c r="AB787" s="152"/>
      <c r="AC787" s="153"/>
      <c r="AD787" s="140"/>
      <c r="AE787" s="140"/>
      <c r="AF787" s="142"/>
      <c r="AG787" s="142"/>
      <c r="AH787" s="142"/>
      <c r="AI787" s="142"/>
      <c r="AJ787" s="142"/>
    </row>
    <row r="788" hidden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2"/>
      <c r="L788" s="2"/>
      <c r="P788" s="3"/>
      <c r="S788" s="4"/>
      <c r="T788" s="5"/>
      <c r="AA788" s="140"/>
      <c r="AB788" s="152"/>
      <c r="AC788" s="153"/>
      <c r="AD788" s="140"/>
      <c r="AE788" s="140"/>
      <c r="AF788" s="142"/>
      <c r="AG788" s="142"/>
      <c r="AH788" s="142"/>
      <c r="AI788" s="142"/>
      <c r="AJ788" s="142"/>
    </row>
    <row r="789" hidden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2"/>
      <c r="L789" s="2"/>
      <c r="P789" s="3"/>
      <c r="S789" s="4"/>
      <c r="T789" s="5"/>
      <c r="AA789" s="140"/>
      <c r="AB789" s="152"/>
      <c r="AC789" s="153"/>
      <c r="AD789" s="140"/>
      <c r="AE789" s="140"/>
      <c r="AF789" s="142"/>
      <c r="AG789" s="142"/>
      <c r="AH789" s="142"/>
      <c r="AI789" s="142"/>
      <c r="AJ789" s="142"/>
    </row>
    <row r="790" hidden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2"/>
      <c r="L790" s="2"/>
      <c r="P790" s="3"/>
      <c r="S790" s="4"/>
      <c r="T790" s="5"/>
      <c r="AA790" s="140"/>
      <c r="AB790" s="152"/>
      <c r="AC790" s="153"/>
      <c r="AD790" s="140"/>
      <c r="AE790" s="140"/>
      <c r="AF790" s="142"/>
      <c r="AG790" s="142"/>
      <c r="AH790" s="142"/>
      <c r="AI790" s="142"/>
      <c r="AJ790" s="142"/>
    </row>
    <row r="791" hidden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2"/>
      <c r="L791" s="2"/>
      <c r="P791" s="3"/>
      <c r="S791" s="4"/>
      <c r="T791" s="5"/>
      <c r="AA791" s="140"/>
      <c r="AB791" s="152"/>
      <c r="AC791" s="153"/>
      <c r="AD791" s="140"/>
      <c r="AE791" s="140"/>
      <c r="AF791" s="142"/>
      <c r="AG791" s="142"/>
      <c r="AH791" s="142"/>
      <c r="AI791" s="142"/>
      <c r="AJ791" s="142"/>
    </row>
    <row r="792" hidden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2"/>
      <c r="L792" s="2"/>
      <c r="P792" s="3"/>
      <c r="S792" s="4"/>
      <c r="T792" s="5"/>
      <c r="AA792" s="140"/>
      <c r="AB792" s="152"/>
      <c r="AC792" s="153"/>
      <c r="AD792" s="140"/>
      <c r="AE792" s="140"/>
      <c r="AF792" s="142"/>
      <c r="AG792" s="142"/>
      <c r="AH792" s="142"/>
      <c r="AI792" s="142"/>
      <c r="AJ792" s="142"/>
    </row>
    <row r="793" hidden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2"/>
      <c r="L793" s="2"/>
      <c r="P793" s="3"/>
      <c r="S793" s="4"/>
      <c r="T793" s="5"/>
      <c r="AA793" s="140"/>
      <c r="AB793" s="152"/>
      <c r="AC793" s="153"/>
      <c r="AD793" s="140"/>
      <c r="AE793" s="140"/>
      <c r="AF793" s="142"/>
      <c r="AG793" s="142"/>
      <c r="AH793" s="142"/>
      <c r="AI793" s="142"/>
      <c r="AJ793" s="142"/>
    </row>
    <row r="794" hidden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2"/>
      <c r="L794" s="2"/>
      <c r="P794" s="3"/>
      <c r="S794" s="4"/>
      <c r="T794" s="5"/>
      <c r="AA794" s="140"/>
      <c r="AB794" s="152"/>
      <c r="AC794" s="153"/>
      <c r="AD794" s="140"/>
      <c r="AE794" s="140"/>
      <c r="AF794" s="142"/>
      <c r="AG794" s="142"/>
      <c r="AH794" s="142"/>
      <c r="AI794" s="142"/>
      <c r="AJ794" s="142"/>
    </row>
    <row r="795" hidden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2"/>
      <c r="L795" s="2"/>
      <c r="P795" s="3"/>
      <c r="S795" s="4"/>
      <c r="T795" s="5"/>
      <c r="AA795" s="140"/>
      <c r="AB795" s="152"/>
      <c r="AC795" s="153"/>
      <c r="AD795" s="140"/>
      <c r="AE795" s="140"/>
      <c r="AF795" s="142"/>
      <c r="AG795" s="142"/>
      <c r="AH795" s="142"/>
      <c r="AI795" s="142"/>
      <c r="AJ795" s="142"/>
    </row>
    <row r="796" hidden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2"/>
      <c r="L796" s="2"/>
      <c r="P796" s="3"/>
      <c r="S796" s="4"/>
      <c r="T796" s="5"/>
      <c r="AA796" s="140"/>
      <c r="AB796" s="152"/>
      <c r="AC796" s="153"/>
      <c r="AD796" s="140"/>
      <c r="AE796" s="140"/>
      <c r="AF796" s="142"/>
      <c r="AG796" s="142"/>
      <c r="AH796" s="142"/>
      <c r="AI796" s="142"/>
      <c r="AJ796" s="142"/>
    </row>
    <row r="797" hidden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2"/>
      <c r="L797" s="2"/>
      <c r="P797" s="3"/>
      <c r="S797" s="4"/>
      <c r="T797" s="5"/>
      <c r="AA797" s="140"/>
      <c r="AB797" s="152"/>
      <c r="AC797" s="153"/>
      <c r="AD797" s="140"/>
      <c r="AE797" s="140"/>
      <c r="AF797" s="142"/>
      <c r="AG797" s="142"/>
      <c r="AH797" s="142"/>
      <c r="AI797" s="142"/>
      <c r="AJ797" s="142"/>
    </row>
    <row r="798" hidden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2"/>
      <c r="L798" s="2"/>
      <c r="P798" s="3"/>
      <c r="S798" s="4"/>
      <c r="T798" s="5"/>
      <c r="AA798" s="140"/>
      <c r="AB798" s="152"/>
      <c r="AC798" s="153"/>
      <c r="AD798" s="140"/>
      <c r="AE798" s="140"/>
      <c r="AF798" s="142"/>
      <c r="AG798" s="142"/>
      <c r="AH798" s="142"/>
      <c r="AI798" s="142"/>
      <c r="AJ798" s="142"/>
    </row>
    <row r="799" hidden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2"/>
      <c r="L799" s="2"/>
      <c r="P799" s="3"/>
      <c r="S799" s="4"/>
      <c r="T799" s="5"/>
      <c r="AA799" s="140"/>
      <c r="AB799" s="152"/>
      <c r="AC799" s="153"/>
      <c r="AD799" s="140"/>
      <c r="AE799" s="140"/>
      <c r="AF799" s="142"/>
      <c r="AG799" s="142"/>
      <c r="AH799" s="142"/>
      <c r="AI799" s="142"/>
      <c r="AJ799" s="142"/>
    </row>
    <row r="800" hidden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2"/>
      <c r="L800" s="2"/>
      <c r="P800" s="3"/>
      <c r="S800" s="4"/>
      <c r="T800" s="5"/>
      <c r="AA800" s="140"/>
      <c r="AB800" s="152"/>
      <c r="AC800" s="153"/>
      <c r="AD800" s="140"/>
      <c r="AE800" s="140"/>
      <c r="AF800" s="142"/>
      <c r="AG800" s="142"/>
      <c r="AH800" s="142"/>
      <c r="AI800" s="142"/>
      <c r="AJ800" s="142"/>
    </row>
    <row r="801" hidden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2"/>
      <c r="L801" s="2"/>
      <c r="P801" s="3"/>
      <c r="S801" s="4"/>
      <c r="T801" s="5"/>
      <c r="AA801" s="140"/>
      <c r="AB801" s="152"/>
      <c r="AC801" s="153"/>
      <c r="AD801" s="140"/>
      <c r="AE801" s="140"/>
      <c r="AF801" s="142"/>
      <c r="AG801" s="142"/>
      <c r="AH801" s="142"/>
      <c r="AI801" s="142"/>
      <c r="AJ801" s="142"/>
    </row>
    <row r="802" hidden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2"/>
      <c r="L802" s="2"/>
      <c r="P802" s="3"/>
      <c r="S802" s="4"/>
      <c r="T802" s="5"/>
      <c r="AA802" s="140"/>
      <c r="AB802" s="152"/>
      <c r="AC802" s="153"/>
      <c r="AD802" s="140"/>
      <c r="AE802" s="140"/>
      <c r="AF802" s="142"/>
      <c r="AG802" s="142"/>
      <c r="AH802" s="142"/>
      <c r="AI802" s="142"/>
      <c r="AJ802" s="142"/>
    </row>
    <row r="803" hidden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2"/>
      <c r="L803" s="2"/>
      <c r="P803" s="3"/>
      <c r="S803" s="4"/>
      <c r="T803" s="5"/>
      <c r="AA803" s="140"/>
      <c r="AB803" s="152"/>
      <c r="AC803" s="153"/>
      <c r="AD803" s="140"/>
      <c r="AE803" s="140"/>
      <c r="AF803" s="142"/>
      <c r="AG803" s="142"/>
      <c r="AH803" s="142"/>
      <c r="AI803" s="142"/>
      <c r="AJ803" s="142"/>
    </row>
    <row r="804" hidden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2"/>
      <c r="L804" s="2"/>
      <c r="P804" s="3"/>
      <c r="S804" s="4"/>
      <c r="T804" s="5"/>
      <c r="AA804" s="140"/>
      <c r="AB804" s="152"/>
      <c r="AC804" s="153"/>
      <c r="AD804" s="140"/>
      <c r="AE804" s="140"/>
      <c r="AF804" s="142"/>
      <c r="AG804" s="142"/>
      <c r="AH804" s="142"/>
      <c r="AI804" s="142"/>
      <c r="AJ804" s="142"/>
    </row>
    <row r="805" hidden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2"/>
      <c r="L805" s="2"/>
      <c r="P805" s="3"/>
      <c r="S805" s="4"/>
      <c r="T805" s="5"/>
      <c r="AA805" s="140"/>
      <c r="AB805" s="152"/>
      <c r="AC805" s="153"/>
      <c r="AD805" s="140"/>
      <c r="AE805" s="140"/>
      <c r="AF805" s="142"/>
      <c r="AG805" s="142"/>
      <c r="AH805" s="142"/>
      <c r="AI805" s="142"/>
      <c r="AJ805" s="142"/>
    </row>
    <row r="806" hidden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2"/>
      <c r="L806" s="2"/>
      <c r="P806" s="3"/>
      <c r="S806" s="4"/>
      <c r="T806" s="5"/>
      <c r="AA806" s="140"/>
      <c r="AB806" s="152"/>
      <c r="AC806" s="153"/>
      <c r="AD806" s="140"/>
      <c r="AE806" s="140"/>
      <c r="AF806" s="142"/>
      <c r="AG806" s="142"/>
      <c r="AH806" s="142"/>
      <c r="AI806" s="142"/>
      <c r="AJ806" s="142"/>
    </row>
    <row r="807" hidden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2"/>
      <c r="L807" s="2"/>
      <c r="P807" s="3"/>
      <c r="S807" s="4"/>
      <c r="T807" s="5"/>
      <c r="AA807" s="140"/>
      <c r="AB807" s="152"/>
      <c r="AC807" s="153"/>
      <c r="AD807" s="140"/>
      <c r="AE807" s="140"/>
      <c r="AF807" s="142"/>
      <c r="AG807" s="142"/>
      <c r="AH807" s="142"/>
      <c r="AI807" s="142"/>
      <c r="AJ807" s="142"/>
    </row>
    <row r="808" hidden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2"/>
      <c r="L808" s="2"/>
      <c r="P808" s="3"/>
      <c r="S808" s="4"/>
      <c r="T808" s="5"/>
      <c r="AA808" s="140"/>
      <c r="AB808" s="152"/>
      <c r="AC808" s="153"/>
      <c r="AD808" s="140"/>
      <c r="AE808" s="140"/>
      <c r="AF808" s="142"/>
      <c r="AG808" s="142"/>
      <c r="AH808" s="142"/>
      <c r="AI808" s="142"/>
      <c r="AJ808" s="142"/>
    </row>
    <row r="809" hidden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2"/>
      <c r="L809" s="2"/>
      <c r="P809" s="3"/>
      <c r="S809" s="4"/>
      <c r="T809" s="5"/>
      <c r="AA809" s="140"/>
      <c r="AB809" s="152"/>
      <c r="AC809" s="153"/>
      <c r="AD809" s="140"/>
      <c r="AE809" s="140"/>
      <c r="AF809" s="142"/>
      <c r="AG809" s="142"/>
      <c r="AH809" s="142"/>
      <c r="AI809" s="142"/>
      <c r="AJ809" s="142"/>
    </row>
    <row r="810" hidden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2"/>
      <c r="L810" s="2"/>
      <c r="P810" s="3"/>
      <c r="S810" s="4"/>
      <c r="T810" s="5"/>
      <c r="AA810" s="140"/>
      <c r="AB810" s="152"/>
      <c r="AC810" s="153"/>
      <c r="AD810" s="140"/>
      <c r="AE810" s="140"/>
      <c r="AF810" s="142"/>
      <c r="AG810" s="142"/>
      <c r="AH810" s="142"/>
      <c r="AI810" s="142"/>
      <c r="AJ810" s="142"/>
    </row>
    <row r="811" hidden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2"/>
      <c r="L811" s="2"/>
      <c r="P811" s="3"/>
      <c r="S811" s="4"/>
      <c r="T811" s="5"/>
      <c r="AA811" s="140"/>
      <c r="AB811" s="152"/>
      <c r="AC811" s="153"/>
      <c r="AD811" s="140"/>
      <c r="AE811" s="140"/>
      <c r="AF811" s="142"/>
      <c r="AG811" s="142"/>
      <c r="AH811" s="142"/>
      <c r="AI811" s="142"/>
      <c r="AJ811" s="142"/>
    </row>
    <row r="812" hidden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2"/>
      <c r="L812" s="2"/>
      <c r="P812" s="3"/>
      <c r="S812" s="4"/>
      <c r="T812" s="5"/>
      <c r="AA812" s="140"/>
      <c r="AB812" s="152"/>
      <c r="AC812" s="153"/>
      <c r="AD812" s="140"/>
      <c r="AE812" s="140"/>
      <c r="AF812" s="142"/>
      <c r="AG812" s="142"/>
      <c r="AH812" s="142"/>
      <c r="AI812" s="142"/>
      <c r="AJ812" s="142"/>
    </row>
    <row r="813" hidden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2"/>
      <c r="L813" s="2"/>
      <c r="P813" s="3"/>
      <c r="S813" s="4"/>
      <c r="T813" s="5"/>
      <c r="AA813" s="140"/>
      <c r="AB813" s="152"/>
      <c r="AC813" s="153"/>
      <c r="AD813" s="140"/>
      <c r="AE813" s="140"/>
      <c r="AF813" s="142"/>
      <c r="AG813" s="142"/>
      <c r="AH813" s="142"/>
      <c r="AI813" s="142"/>
      <c r="AJ813" s="142"/>
    </row>
    <row r="814" hidden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2"/>
      <c r="L814" s="2"/>
      <c r="P814" s="3"/>
      <c r="S814" s="4"/>
      <c r="T814" s="5"/>
      <c r="AA814" s="140"/>
      <c r="AB814" s="152"/>
      <c r="AC814" s="153"/>
      <c r="AD814" s="140"/>
      <c r="AE814" s="140"/>
      <c r="AF814" s="142"/>
      <c r="AG814" s="142"/>
      <c r="AH814" s="142"/>
      <c r="AI814" s="142"/>
      <c r="AJ814" s="142"/>
    </row>
    <row r="815" hidden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2"/>
      <c r="L815" s="2"/>
      <c r="P815" s="3"/>
      <c r="S815" s="4"/>
      <c r="T815" s="5"/>
      <c r="AA815" s="140"/>
      <c r="AB815" s="152"/>
      <c r="AC815" s="153"/>
      <c r="AD815" s="140"/>
      <c r="AE815" s="140"/>
      <c r="AF815" s="142"/>
      <c r="AG815" s="142"/>
      <c r="AH815" s="142"/>
      <c r="AI815" s="142"/>
      <c r="AJ815" s="142"/>
    </row>
    <row r="816" hidden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2"/>
      <c r="L816" s="2"/>
      <c r="P816" s="3"/>
      <c r="S816" s="4"/>
      <c r="T816" s="5"/>
      <c r="AA816" s="140"/>
      <c r="AB816" s="152"/>
      <c r="AC816" s="153"/>
      <c r="AD816" s="140"/>
      <c r="AE816" s="140"/>
      <c r="AF816" s="142"/>
      <c r="AG816" s="142"/>
      <c r="AH816" s="142"/>
      <c r="AI816" s="142"/>
      <c r="AJ816" s="142"/>
    </row>
    <row r="817" hidden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2"/>
      <c r="L817" s="2"/>
      <c r="P817" s="3"/>
      <c r="S817" s="4"/>
      <c r="T817" s="5"/>
      <c r="AA817" s="140"/>
      <c r="AB817" s="152"/>
      <c r="AC817" s="153"/>
      <c r="AD817" s="140"/>
      <c r="AE817" s="140"/>
      <c r="AF817" s="142"/>
      <c r="AG817" s="142"/>
      <c r="AH817" s="142"/>
      <c r="AI817" s="142"/>
      <c r="AJ817" s="142"/>
    </row>
    <row r="818" hidden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2"/>
      <c r="L818" s="2"/>
      <c r="P818" s="3"/>
      <c r="S818" s="4"/>
      <c r="T818" s="5"/>
      <c r="AA818" s="140"/>
      <c r="AB818" s="152"/>
      <c r="AC818" s="153"/>
      <c r="AD818" s="140"/>
      <c r="AE818" s="140"/>
      <c r="AF818" s="142"/>
      <c r="AG818" s="142"/>
      <c r="AH818" s="142"/>
      <c r="AI818" s="142"/>
      <c r="AJ818" s="142"/>
    </row>
    <row r="819" hidden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2"/>
      <c r="L819" s="2"/>
      <c r="P819" s="3"/>
      <c r="S819" s="4"/>
      <c r="T819" s="5"/>
      <c r="AA819" s="140"/>
      <c r="AB819" s="152"/>
      <c r="AC819" s="153"/>
      <c r="AD819" s="140"/>
      <c r="AE819" s="140"/>
      <c r="AF819" s="142"/>
      <c r="AG819" s="142"/>
      <c r="AH819" s="142"/>
      <c r="AI819" s="142"/>
      <c r="AJ819" s="142"/>
    </row>
    <row r="820" hidden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2"/>
      <c r="L820" s="2"/>
      <c r="P820" s="3"/>
      <c r="S820" s="4"/>
      <c r="T820" s="5"/>
      <c r="AA820" s="140"/>
      <c r="AB820" s="152"/>
      <c r="AC820" s="153"/>
      <c r="AD820" s="140"/>
      <c r="AE820" s="140"/>
      <c r="AF820" s="142"/>
      <c r="AG820" s="142"/>
      <c r="AH820" s="142"/>
      <c r="AI820" s="142"/>
      <c r="AJ820" s="142"/>
    </row>
    <row r="821" hidden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2"/>
      <c r="L821" s="2"/>
      <c r="P821" s="3"/>
      <c r="S821" s="4"/>
      <c r="T821" s="5"/>
      <c r="AA821" s="140"/>
      <c r="AB821" s="152"/>
      <c r="AC821" s="153"/>
      <c r="AD821" s="140"/>
      <c r="AE821" s="140"/>
      <c r="AF821" s="142"/>
      <c r="AG821" s="142"/>
      <c r="AH821" s="142"/>
      <c r="AI821" s="142"/>
      <c r="AJ821" s="142"/>
    </row>
    <row r="822" hidden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2"/>
      <c r="L822" s="2"/>
      <c r="P822" s="3"/>
      <c r="S822" s="4"/>
      <c r="T822" s="5"/>
      <c r="AA822" s="140"/>
      <c r="AB822" s="152"/>
      <c r="AC822" s="153"/>
      <c r="AD822" s="140"/>
      <c r="AE822" s="140"/>
      <c r="AF822" s="142"/>
      <c r="AG822" s="142"/>
      <c r="AH822" s="142"/>
      <c r="AI822" s="142"/>
      <c r="AJ822" s="142"/>
    </row>
    <row r="823" hidden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2"/>
      <c r="L823" s="2"/>
      <c r="P823" s="3"/>
      <c r="S823" s="4"/>
      <c r="T823" s="5"/>
      <c r="AA823" s="140"/>
      <c r="AB823" s="152"/>
      <c r="AC823" s="153"/>
      <c r="AD823" s="140"/>
      <c r="AE823" s="140"/>
      <c r="AF823" s="142"/>
      <c r="AG823" s="142"/>
      <c r="AH823" s="142"/>
      <c r="AI823" s="142"/>
      <c r="AJ823" s="142"/>
    </row>
    <row r="824" hidden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2"/>
      <c r="L824" s="2"/>
      <c r="P824" s="3"/>
      <c r="S824" s="4"/>
      <c r="T824" s="5"/>
      <c r="AA824" s="140"/>
      <c r="AB824" s="152"/>
      <c r="AC824" s="153"/>
      <c r="AD824" s="140"/>
      <c r="AE824" s="140"/>
      <c r="AF824" s="142"/>
      <c r="AG824" s="142"/>
      <c r="AH824" s="142"/>
      <c r="AI824" s="142"/>
      <c r="AJ824" s="142"/>
    </row>
    <row r="825" hidden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2"/>
      <c r="L825" s="2"/>
      <c r="P825" s="3"/>
      <c r="S825" s="4"/>
      <c r="T825" s="5"/>
      <c r="AA825" s="140"/>
      <c r="AB825" s="152"/>
      <c r="AC825" s="153"/>
      <c r="AD825" s="140"/>
      <c r="AE825" s="140"/>
      <c r="AF825" s="142"/>
      <c r="AG825" s="142"/>
      <c r="AH825" s="142"/>
      <c r="AI825" s="142"/>
      <c r="AJ825" s="142"/>
    </row>
    <row r="826" hidden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2"/>
      <c r="L826" s="2"/>
      <c r="P826" s="3"/>
      <c r="S826" s="4"/>
      <c r="T826" s="5"/>
      <c r="AA826" s="140"/>
      <c r="AB826" s="152"/>
      <c r="AC826" s="153"/>
      <c r="AD826" s="140"/>
      <c r="AE826" s="140"/>
      <c r="AF826" s="142"/>
      <c r="AG826" s="142"/>
      <c r="AH826" s="142"/>
      <c r="AI826" s="142"/>
      <c r="AJ826" s="142"/>
    </row>
    <row r="827" hidden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2"/>
      <c r="L827" s="2"/>
      <c r="P827" s="3"/>
      <c r="S827" s="4"/>
      <c r="T827" s="5"/>
      <c r="AA827" s="140"/>
      <c r="AB827" s="152"/>
      <c r="AC827" s="153"/>
      <c r="AD827" s="140"/>
      <c r="AE827" s="140"/>
      <c r="AF827" s="142"/>
      <c r="AG827" s="142"/>
      <c r="AH827" s="142"/>
      <c r="AI827" s="142"/>
      <c r="AJ827" s="142"/>
    </row>
    <row r="828" hidden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2"/>
      <c r="L828" s="2"/>
      <c r="P828" s="3"/>
      <c r="S828" s="4"/>
      <c r="T828" s="5"/>
      <c r="AA828" s="140"/>
      <c r="AB828" s="152"/>
      <c r="AC828" s="153"/>
      <c r="AD828" s="140"/>
      <c r="AE828" s="140"/>
      <c r="AF828" s="142"/>
      <c r="AG828" s="142"/>
      <c r="AH828" s="142"/>
      <c r="AI828" s="142"/>
      <c r="AJ828" s="142"/>
    </row>
    <row r="829" hidden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2"/>
      <c r="L829" s="2"/>
      <c r="P829" s="3"/>
      <c r="S829" s="4"/>
      <c r="T829" s="5"/>
      <c r="AA829" s="140"/>
      <c r="AB829" s="152"/>
      <c r="AC829" s="153"/>
      <c r="AD829" s="140"/>
      <c r="AE829" s="140"/>
      <c r="AF829" s="142"/>
      <c r="AG829" s="142"/>
      <c r="AH829" s="142"/>
      <c r="AI829" s="142"/>
      <c r="AJ829" s="142"/>
    </row>
    <row r="830" hidden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2"/>
      <c r="L830" s="2"/>
      <c r="P830" s="3"/>
      <c r="S830" s="4"/>
      <c r="T830" s="5"/>
      <c r="AA830" s="140"/>
      <c r="AB830" s="152"/>
      <c r="AC830" s="153"/>
      <c r="AD830" s="140"/>
      <c r="AE830" s="140"/>
      <c r="AF830" s="142"/>
      <c r="AG830" s="142"/>
      <c r="AH830" s="142"/>
      <c r="AI830" s="142"/>
      <c r="AJ830" s="142"/>
    </row>
    <row r="831" hidden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2"/>
      <c r="L831" s="2"/>
      <c r="P831" s="3"/>
      <c r="S831" s="4"/>
      <c r="T831" s="5"/>
      <c r="AA831" s="140"/>
      <c r="AB831" s="152"/>
      <c r="AC831" s="153"/>
      <c r="AD831" s="140"/>
      <c r="AE831" s="140"/>
      <c r="AF831" s="142"/>
      <c r="AG831" s="142"/>
      <c r="AH831" s="142"/>
      <c r="AI831" s="142"/>
      <c r="AJ831" s="142"/>
    </row>
    <row r="832" hidden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2"/>
      <c r="L832" s="2"/>
      <c r="P832" s="3"/>
      <c r="S832" s="4"/>
      <c r="T832" s="5"/>
      <c r="AA832" s="140"/>
      <c r="AB832" s="152"/>
      <c r="AC832" s="153"/>
      <c r="AD832" s="140"/>
      <c r="AE832" s="140"/>
      <c r="AF832" s="142"/>
      <c r="AG832" s="142"/>
      <c r="AH832" s="142"/>
      <c r="AI832" s="142"/>
      <c r="AJ832" s="142"/>
    </row>
    <row r="833" hidden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2"/>
      <c r="L833" s="2"/>
      <c r="P833" s="3"/>
      <c r="S833" s="4"/>
      <c r="T833" s="5"/>
      <c r="AA833" s="140"/>
      <c r="AB833" s="152"/>
      <c r="AC833" s="153"/>
      <c r="AD833" s="140"/>
      <c r="AE833" s="140"/>
      <c r="AF833" s="142"/>
      <c r="AG833" s="142"/>
      <c r="AH833" s="142"/>
      <c r="AI833" s="142"/>
      <c r="AJ833" s="142"/>
    </row>
    <row r="834" hidden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2"/>
      <c r="L834" s="2"/>
      <c r="P834" s="3"/>
      <c r="S834" s="4"/>
      <c r="T834" s="5"/>
      <c r="AA834" s="140"/>
      <c r="AB834" s="152"/>
      <c r="AC834" s="153"/>
      <c r="AD834" s="140"/>
      <c r="AE834" s="140"/>
      <c r="AF834" s="142"/>
      <c r="AG834" s="142"/>
      <c r="AH834" s="142"/>
      <c r="AI834" s="142"/>
      <c r="AJ834" s="142"/>
    </row>
    <row r="835" hidden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2"/>
      <c r="L835" s="2"/>
      <c r="P835" s="3"/>
      <c r="S835" s="4"/>
      <c r="T835" s="5"/>
      <c r="AA835" s="140"/>
      <c r="AB835" s="152"/>
      <c r="AC835" s="153"/>
      <c r="AD835" s="140"/>
      <c r="AE835" s="140"/>
      <c r="AF835" s="142"/>
      <c r="AG835" s="142"/>
      <c r="AH835" s="142"/>
      <c r="AI835" s="142"/>
      <c r="AJ835" s="142"/>
    </row>
    <row r="836" hidden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2"/>
      <c r="L836" s="2"/>
      <c r="P836" s="3"/>
      <c r="S836" s="4"/>
      <c r="T836" s="5"/>
      <c r="AA836" s="140"/>
      <c r="AB836" s="152"/>
      <c r="AC836" s="153"/>
      <c r="AD836" s="140"/>
      <c r="AE836" s="140"/>
      <c r="AF836" s="142"/>
      <c r="AG836" s="142"/>
      <c r="AH836" s="142"/>
      <c r="AI836" s="142"/>
      <c r="AJ836" s="142"/>
    </row>
    <row r="837" hidden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2"/>
      <c r="L837" s="2"/>
      <c r="P837" s="3"/>
      <c r="S837" s="4"/>
      <c r="T837" s="5"/>
      <c r="AA837" s="140"/>
      <c r="AB837" s="152"/>
      <c r="AC837" s="153"/>
      <c r="AD837" s="140"/>
      <c r="AE837" s="140"/>
      <c r="AF837" s="142"/>
      <c r="AG837" s="142"/>
      <c r="AH837" s="142"/>
      <c r="AI837" s="142"/>
      <c r="AJ837" s="142"/>
    </row>
    <row r="838" hidden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2"/>
      <c r="L838" s="2"/>
      <c r="P838" s="3"/>
      <c r="S838" s="4"/>
      <c r="T838" s="5"/>
      <c r="AA838" s="140"/>
      <c r="AB838" s="152"/>
      <c r="AC838" s="153"/>
      <c r="AD838" s="140"/>
      <c r="AE838" s="140"/>
      <c r="AF838" s="142"/>
      <c r="AG838" s="142"/>
      <c r="AH838" s="142"/>
      <c r="AI838" s="142"/>
      <c r="AJ838" s="142"/>
    </row>
    <row r="839" hidden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2"/>
      <c r="L839" s="2"/>
      <c r="P839" s="3"/>
      <c r="S839" s="4"/>
      <c r="T839" s="5"/>
      <c r="AA839" s="140"/>
      <c r="AB839" s="152"/>
      <c r="AC839" s="153"/>
      <c r="AD839" s="140"/>
      <c r="AE839" s="140"/>
      <c r="AF839" s="142"/>
      <c r="AG839" s="142"/>
      <c r="AH839" s="142"/>
      <c r="AI839" s="142"/>
      <c r="AJ839" s="142"/>
    </row>
    <row r="840" hidden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2"/>
      <c r="L840" s="2"/>
      <c r="P840" s="3"/>
      <c r="S840" s="4"/>
      <c r="T840" s="5"/>
      <c r="AA840" s="140"/>
      <c r="AB840" s="152"/>
      <c r="AC840" s="153"/>
      <c r="AD840" s="140"/>
      <c r="AE840" s="140"/>
      <c r="AF840" s="142"/>
      <c r="AG840" s="142"/>
      <c r="AH840" s="142"/>
      <c r="AI840" s="142"/>
      <c r="AJ840" s="142"/>
    </row>
    <row r="841" hidden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2"/>
      <c r="L841" s="2"/>
      <c r="P841" s="3"/>
      <c r="S841" s="4"/>
      <c r="T841" s="5"/>
      <c r="AA841" s="140"/>
      <c r="AB841" s="152"/>
      <c r="AC841" s="153"/>
      <c r="AD841" s="140"/>
      <c r="AE841" s="140"/>
      <c r="AF841" s="142"/>
      <c r="AG841" s="142"/>
      <c r="AH841" s="142"/>
      <c r="AI841" s="142"/>
      <c r="AJ841" s="142"/>
    </row>
    <row r="842" hidden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2"/>
      <c r="L842" s="2"/>
      <c r="P842" s="3"/>
      <c r="S842" s="4"/>
      <c r="T842" s="5"/>
      <c r="AA842" s="140"/>
      <c r="AB842" s="152"/>
      <c r="AC842" s="153"/>
      <c r="AD842" s="140"/>
      <c r="AE842" s="140"/>
      <c r="AF842" s="142"/>
      <c r="AG842" s="142"/>
      <c r="AH842" s="142"/>
      <c r="AI842" s="142"/>
      <c r="AJ842" s="142"/>
    </row>
    <row r="843" hidden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2"/>
      <c r="L843" s="2"/>
      <c r="P843" s="3"/>
      <c r="S843" s="4"/>
      <c r="T843" s="5"/>
      <c r="AA843" s="140"/>
      <c r="AB843" s="152"/>
      <c r="AC843" s="153"/>
      <c r="AD843" s="140"/>
      <c r="AE843" s="140"/>
      <c r="AF843" s="142"/>
      <c r="AG843" s="142"/>
      <c r="AH843" s="142"/>
      <c r="AI843" s="142"/>
      <c r="AJ843" s="142"/>
    </row>
    <row r="844" hidden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2"/>
      <c r="L844" s="2"/>
      <c r="P844" s="3"/>
      <c r="S844" s="4"/>
      <c r="T844" s="5"/>
      <c r="AA844" s="140"/>
      <c r="AB844" s="152"/>
      <c r="AC844" s="153"/>
      <c r="AD844" s="140"/>
      <c r="AE844" s="140"/>
      <c r="AF844" s="142"/>
      <c r="AG844" s="142"/>
      <c r="AH844" s="142"/>
      <c r="AI844" s="142"/>
      <c r="AJ844" s="142"/>
    </row>
    <row r="845" hidden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2"/>
      <c r="L845" s="2"/>
      <c r="P845" s="3"/>
      <c r="S845" s="4"/>
      <c r="T845" s="5"/>
      <c r="AA845" s="140"/>
      <c r="AB845" s="152"/>
      <c r="AC845" s="153"/>
      <c r="AD845" s="140"/>
      <c r="AE845" s="140"/>
      <c r="AF845" s="142"/>
      <c r="AG845" s="142"/>
      <c r="AH845" s="142"/>
      <c r="AI845" s="142"/>
      <c r="AJ845" s="142"/>
    </row>
    <row r="846" hidden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2"/>
      <c r="L846" s="2"/>
      <c r="P846" s="3"/>
      <c r="S846" s="4"/>
      <c r="T846" s="5"/>
      <c r="AA846" s="140"/>
      <c r="AB846" s="152"/>
      <c r="AC846" s="153"/>
      <c r="AD846" s="140"/>
      <c r="AE846" s="140"/>
      <c r="AF846" s="142"/>
      <c r="AG846" s="142"/>
      <c r="AH846" s="142"/>
      <c r="AI846" s="142"/>
      <c r="AJ846" s="142"/>
    </row>
    <row r="847" hidden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2"/>
      <c r="L847" s="2"/>
      <c r="P847" s="3"/>
      <c r="S847" s="4"/>
      <c r="T847" s="5"/>
      <c r="AA847" s="140"/>
      <c r="AB847" s="152"/>
      <c r="AC847" s="153"/>
      <c r="AD847" s="140"/>
      <c r="AE847" s="140"/>
      <c r="AF847" s="142"/>
      <c r="AG847" s="142"/>
      <c r="AH847" s="142"/>
      <c r="AI847" s="142"/>
      <c r="AJ847" s="142"/>
    </row>
    <row r="848" hidden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2"/>
      <c r="L848" s="2"/>
      <c r="P848" s="3"/>
      <c r="S848" s="4"/>
      <c r="T848" s="5"/>
      <c r="AA848" s="140"/>
      <c r="AB848" s="152"/>
      <c r="AC848" s="153"/>
      <c r="AD848" s="140"/>
      <c r="AE848" s="140"/>
      <c r="AF848" s="142"/>
      <c r="AG848" s="142"/>
      <c r="AH848" s="142"/>
      <c r="AI848" s="142"/>
      <c r="AJ848" s="142"/>
    </row>
    <row r="849" hidden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2"/>
      <c r="L849" s="2"/>
      <c r="P849" s="3"/>
      <c r="S849" s="4"/>
      <c r="T849" s="5"/>
      <c r="AA849" s="140"/>
      <c r="AB849" s="152"/>
      <c r="AC849" s="153"/>
      <c r="AD849" s="140"/>
      <c r="AE849" s="140"/>
      <c r="AF849" s="142"/>
      <c r="AG849" s="142"/>
      <c r="AH849" s="142"/>
      <c r="AI849" s="142"/>
      <c r="AJ849" s="142"/>
    </row>
    <row r="850" hidden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2"/>
      <c r="L850" s="2"/>
      <c r="P850" s="3"/>
      <c r="S850" s="4"/>
      <c r="T850" s="5"/>
      <c r="AA850" s="140"/>
      <c r="AB850" s="152"/>
      <c r="AC850" s="153"/>
      <c r="AD850" s="140"/>
      <c r="AE850" s="140"/>
      <c r="AF850" s="142"/>
      <c r="AG850" s="142"/>
      <c r="AH850" s="142"/>
      <c r="AI850" s="142"/>
      <c r="AJ850" s="142"/>
    </row>
    <row r="851" hidden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2"/>
      <c r="L851" s="2"/>
      <c r="P851" s="3"/>
      <c r="S851" s="4"/>
      <c r="T851" s="5"/>
      <c r="AA851" s="140"/>
      <c r="AB851" s="152"/>
      <c r="AC851" s="153"/>
      <c r="AD851" s="140"/>
      <c r="AE851" s="140"/>
      <c r="AF851" s="142"/>
      <c r="AG851" s="142"/>
      <c r="AH851" s="142"/>
      <c r="AI851" s="142"/>
      <c r="AJ851" s="142"/>
    </row>
    <row r="852" hidden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2"/>
      <c r="L852" s="2"/>
      <c r="P852" s="3"/>
      <c r="S852" s="4"/>
      <c r="T852" s="5"/>
      <c r="AA852" s="140"/>
      <c r="AB852" s="152"/>
      <c r="AC852" s="153"/>
      <c r="AD852" s="140"/>
      <c r="AE852" s="140"/>
      <c r="AF852" s="142"/>
      <c r="AG852" s="142"/>
      <c r="AH852" s="142"/>
      <c r="AI852" s="142"/>
      <c r="AJ852" s="142"/>
    </row>
    <row r="853" hidden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2"/>
      <c r="L853" s="2"/>
      <c r="P853" s="3"/>
      <c r="S853" s="4"/>
      <c r="T853" s="5"/>
      <c r="AA853" s="140"/>
      <c r="AB853" s="152"/>
      <c r="AC853" s="153"/>
      <c r="AD853" s="140"/>
      <c r="AE853" s="140"/>
      <c r="AF853" s="142"/>
      <c r="AG853" s="142"/>
      <c r="AH853" s="142"/>
      <c r="AI853" s="142"/>
      <c r="AJ853" s="142"/>
    </row>
    <row r="854" hidden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2"/>
      <c r="L854" s="2"/>
      <c r="P854" s="3"/>
      <c r="S854" s="4"/>
      <c r="T854" s="5"/>
      <c r="AA854" s="140"/>
      <c r="AB854" s="152"/>
      <c r="AC854" s="153"/>
      <c r="AD854" s="140"/>
      <c r="AE854" s="140"/>
      <c r="AF854" s="142"/>
      <c r="AG854" s="142"/>
      <c r="AH854" s="142"/>
      <c r="AI854" s="142"/>
      <c r="AJ854" s="142"/>
    </row>
    <row r="855" hidden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2"/>
      <c r="L855" s="2"/>
      <c r="P855" s="3"/>
      <c r="S855" s="4"/>
      <c r="T855" s="5"/>
      <c r="AA855" s="140"/>
      <c r="AB855" s="152"/>
      <c r="AC855" s="153"/>
      <c r="AD855" s="140"/>
      <c r="AE855" s="140"/>
      <c r="AF855" s="142"/>
      <c r="AG855" s="142"/>
      <c r="AH855" s="142"/>
      <c r="AI855" s="142"/>
      <c r="AJ855" s="142"/>
    </row>
    <row r="856" hidden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2"/>
      <c r="L856" s="2"/>
      <c r="P856" s="3"/>
      <c r="S856" s="4"/>
      <c r="T856" s="5"/>
      <c r="AA856" s="140"/>
      <c r="AB856" s="152"/>
      <c r="AC856" s="153"/>
      <c r="AD856" s="140"/>
      <c r="AE856" s="140"/>
      <c r="AF856" s="142"/>
      <c r="AG856" s="142"/>
      <c r="AH856" s="142"/>
      <c r="AI856" s="142"/>
      <c r="AJ856" s="142"/>
    </row>
    <row r="857" hidden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2"/>
      <c r="L857" s="2"/>
      <c r="P857" s="3"/>
      <c r="S857" s="4"/>
      <c r="T857" s="5"/>
      <c r="AA857" s="140"/>
      <c r="AB857" s="152"/>
      <c r="AC857" s="153"/>
      <c r="AD857" s="140"/>
      <c r="AE857" s="140"/>
      <c r="AF857" s="142"/>
      <c r="AG857" s="142"/>
      <c r="AH857" s="142"/>
      <c r="AI857" s="142"/>
      <c r="AJ857" s="142"/>
    </row>
    <row r="858" hidden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2"/>
      <c r="L858" s="2"/>
      <c r="P858" s="3"/>
      <c r="S858" s="4"/>
      <c r="T858" s="5"/>
      <c r="AA858" s="140"/>
      <c r="AB858" s="152"/>
      <c r="AC858" s="153"/>
      <c r="AD858" s="140"/>
      <c r="AE858" s="140"/>
      <c r="AF858" s="142"/>
      <c r="AG858" s="142"/>
      <c r="AH858" s="142"/>
      <c r="AI858" s="142"/>
      <c r="AJ858" s="142"/>
    </row>
    <row r="859" hidden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2"/>
      <c r="L859" s="2"/>
      <c r="P859" s="3"/>
      <c r="S859" s="4"/>
      <c r="T859" s="5"/>
      <c r="AA859" s="140"/>
      <c r="AB859" s="152"/>
      <c r="AC859" s="153"/>
      <c r="AD859" s="140"/>
      <c r="AE859" s="140"/>
      <c r="AF859" s="142"/>
      <c r="AG859" s="142"/>
      <c r="AH859" s="142"/>
      <c r="AI859" s="142"/>
      <c r="AJ859" s="142"/>
    </row>
    <row r="860" hidden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2"/>
      <c r="L860" s="2"/>
      <c r="P860" s="3"/>
      <c r="S860" s="4"/>
      <c r="T860" s="5"/>
      <c r="AA860" s="140"/>
      <c r="AB860" s="152"/>
      <c r="AC860" s="153"/>
      <c r="AD860" s="140"/>
      <c r="AE860" s="140"/>
      <c r="AF860" s="142"/>
      <c r="AG860" s="142"/>
      <c r="AH860" s="142"/>
      <c r="AI860" s="142"/>
      <c r="AJ860" s="142"/>
    </row>
    <row r="861" hidden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2"/>
      <c r="L861" s="2"/>
      <c r="P861" s="3"/>
      <c r="S861" s="4"/>
      <c r="T861" s="5"/>
      <c r="AA861" s="140"/>
      <c r="AB861" s="152"/>
      <c r="AC861" s="153"/>
      <c r="AD861" s="140"/>
      <c r="AE861" s="140"/>
      <c r="AF861" s="142"/>
      <c r="AG861" s="142"/>
      <c r="AH861" s="142"/>
      <c r="AI861" s="142"/>
      <c r="AJ861" s="142"/>
    </row>
    <row r="862" hidden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2"/>
      <c r="L862" s="2"/>
      <c r="P862" s="3"/>
      <c r="S862" s="4"/>
      <c r="T862" s="5"/>
      <c r="AA862" s="140"/>
      <c r="AB862" s="152"/>
      <c r="AC862" s="153"/>
      <c r="AD862" s="140"/>
      <c r="AE862" s="140"/>
      <c r="AF862" s="142"/>
      <c r="AG862" s="142"/>
      <c r="AH862" s="142"/>
      <c r="AI862" s="142"/>
      <c r="AJ862" s="142"/>
    </row>
    <row r="863" hidden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2"/>
      <c r="L863" s="2"/>
      <c r="P863" s="3"/>
      <c r="S863" s="4"/>
      <c r="T863" s="5"/>
      <c r="AA863" s="140"/>
      <c r="AB863" s="152"/>
      <c r="AC863" s="153"/>
      <c r="AD863" s="140"/>
      <c r="AE863" s="140"/>
      <c r="AF863" s="142"/>
      <c r="AG863" s="142"/>
      <c r="AH863" s="142"/>
      <c r="AI863" s="142"/>
      <c r="AJ863" s="142"/>
    </row>
    <row r="864" hidden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2"/>
      <c r="L864" s="2"/>
      <c r="P864" s="3"/>
      <c r="S864" s="4"/>
      <c r="T864" s="5"/>
      <c r="AA864" s="140"/>
      <c r="AB864" s="152"/>
      <c r="AC864" s="153"/>
      <c r="AD864" s="140"/>
      <c r="AE864" s="140"/>
      <c r="AF864" s="142"/>
      <c r="AG864" s="142"/>
      <c r="AH864" s="142"/>
      <c r="AI864" s="142"/>
      <c r="AJ864" s="142"/>
    </row>
    <row r="865" hidden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2"/>
      <c r="L865" s="2"/>
      <c r="P865" s="3"/>
      <c r="S865" s="4"/>
      <c r="T865" s="5"/>
      <c r="AA865" s="140"/>
      <c r="AB865" s="152"/>
      <c r="AC865" s="153"/>
      <c r="AD865" s="140"/>
      <c r="AE865" s="140"/>
      <c r="AF865" s="142"/>
      <c r="AG865" s="142"/>
      <c r="AH865" s="142"/>
      <c r="AI865" s="142"/>
      <c r="AJ865" s="142"/>
    </row>
    <row r="866" hidden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2"/>
      <c r="L866" s="2"/>
      <c r="P866" s="3"/>
      <c r="S866" s="4"/>
      <c r="T866" s="5"/>
      <c r="AA866" s="140"/>
      <c r="AB866" s="152"/>
      <c r="AC866" s="153"/>
      <c r="AD866" s="140"/>
      <c r="AE866" s="140"/>
      <c r="AF866" s="142"/>
      <c r="AG866" s="142"/>
      <c r="AH866" s="142"/>
      <c r="AI866" s="142"/>
      <c r="AJ866" s="142"/>
    </row>
    <row r="867" hidden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2"/>
      <c r="L867" s="2"/>
      <c r="P867" s="3"/>
      <c r="S867" s="4"/>
      <c r="T867" s="5"/>
      <c r="AA867" s="140"/>
      <c r="AB867" s="152"/>
      <c r="AC867" s="153"/>
      <c r="AD867" s="140"/>
      <c r="AE867" s="140"/>
      <c r="AF867" s="142"/>
      <c r="AG867" s="142"/>
      <c r="AH867" s="142"/>
      <c r="AI867" s="142"/>
      <c r="AJ867" s="142"/>
    </row>
    <row r="868" hidden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2"/>
      <c r="L868" s="2"/>
      <c r="P868" s="3"/>
      <c r="S868" s="4"/>
      <c r="T868" s="5"/>
      <c r="AA868" s="140"/>
      <c r="AB868" s="152"/>
      <c r="AC868" s="153"/>
      <c r="AD868" s="140"/>
      <c r="AE868" s="140"/>
      <c r="AF868" s="142"/>
      <c r="AG868" s="142"/>
      <c r="AH868" s="142"/>
      <c r="AI868" s="142"/>
      <c r="AJ868" s="142"/>
    </row>
    <row r="869" hidden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2"/>
      <c r="L869" s="2"/>
      <c r="P869" s="3"/>
      <c r="S869" s="4"/>
      <c r="T869" s="5"/>
      <c r="AA869" s="140"/>
      <c r="AB869" s="152"/>
      <c r="AC869" s="153"/>
      <c r="AD869" s="140"/>
      <c r="AE869" s="140"/>
      <c r="AF869" s="142"/>
      <c r="AG869" s="142"/>
      <c r="AH869" s="142"/>
      <c r="AI869" s="142"/>
      <c r="AJ869" s="142"/>
    </row>
    <row r="870" hidden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2"/>
      <c r="L870" s="2"/>
      <c r="P870" s="3"/>
      <c r="S870" s="4"/>
      <c r="T870" s="5"/>
      <c r="AA870" s="140"/>
      <c r="AB870" s="152"/>
      <c r="AC870" s="153"/>
      <c r="AD870" s="140"/>
      <c r="AE870" s="140"/>
      <c r="AF870" s="142"/>
      <c r="AG870" s="142"/>
      <c r="AH870" s="142"/>
      <c r="AI870" s="142"/>
      <c r="AJ870" s="142"/>
    </row>
    <row r="871" hidden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2"/>
      <c r="L871" s="2"/>
      <c r="P871" s="3"/>
      <c r="S871" s="4"/>
      <c r="T871" s="5"/>
      <c r="AA871" s="140"/>
      <c r="AB871" s="152"/>
      <c r="AC871" s="153"/>
      <c r="AD871" s="140"/>
      <c r="AE871" s="140"/>
      <c r="AF871" s="142"/>
      <c r="AG871" s="142"/>
      <c r="AH871" s="142"/>
      <c r="AI871" s="142"/>
      <c r="AJ871" s="142"/>
    </row>
    <row r="872" hidden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2"/>
      <c r="L872" s="2"/>
      <c r="P872" s="3"/>
      <c r="S872" s="4"/>
      <c r="T872" s="5"/>
      <c r="AA872" s="140"/>
      <c r="AB872" s="152"/>
      <c r="AC872" s="153"/>
      <c r="AD872" s="140"/>
      <c r="AE872" s="140"/>
      <c r="AF872" s="142"/>
      <c r="AG872" s="142"/>
      <c r="AH872" s="142"/>
      <c r="AI872" s="142"/>
      <c r="AJ872" s="142"/>
    </row>
    <row r="873" hidden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2"/>
      <c r="L873" s="2"/>
      <c r="P873" s="3"/>
      <c r="S873" s="4"/>
      <c r="T873" s="5"/>
      <c r="AA873" s="140"/>
      <c r="AB873" s="152"/>
      <c r="AC873" s="153"/>
      <c r="AD873" s="140"/>
      <c r="AE873" s="140"/>
      <c r="AF873" s="142"/>
      <c r="AG873" s="142"/>
      <c r="AH873" s="142"/>
      <c r="AI873" s="142"/>
      <c r="AJ873" s="142"/>
    </row>
    <row r="874" hidden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2"/>
      <c r="L874" s="2"/>
      <c r="P874" s="3"/>
      <c r="S874" s="4"/>
      <c r="T874" s="5"/>
      <c r="AA874" s="140"/>
      <c r="AB874" s="152"/>
      <c r="AC874" s="153"/>
      <c r="AD874" s="140"/>
      <c r="AE874" s="140"/>
      <c r="AF874" s="142"/>
      <c r="AG874" s="142"/>
      <c r="AH874" s="142"/>
      <c r="AI874" s="142"/>
      <c r="AJ874" s="142"/>
    </row>
    <row r="875" hidden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2"/>
      <c r="L875" s="2"/>
      <c r="P875" s="3"/>
      <c r="S875" s="4"/>
      <c r="T875" s="5"/>
      <c r="AA875" s="140"/>
      <c r="AB875" s="152"/>
      <c r="AC875" s="153"/>
      <c r="AD875" s="140"/>
      <c r="AE875" s="140"/>
      <c r="AF875" s="142"/>
      <c r="AG875" s="142"/>
      <c r="AH875" s="142"/>
      <c r="AI875" s="142"/>
      <c r="AJ875" s="142"/>
    </row>
    <row r="876" hidden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2"/>
      <c r="L876" s="2"/>
      <c r="P876" s="3"/>
      <c r="S876" s="4"/>
      <c r="T876" s="5"/>
      <c r="AA876" s="140"/>
      <c r="AB876" s="152"/>
      <c r="AC876" s="153"/>
      <c r="AD876" s="140"/>
      <c r="AE876" s="140"/>
      <c r="AF876" s="142"/>
      <c r="AG876" s="142"/>
      <c r="AH876" s="142"/>
      <c r="AI876" s="142"/>
      <c r="AJ876" s="142"/>
    </row>
    <row r="877" hidden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2"/>
      <c r="L877" s="2"/>
      <c r="P877" s="3"/>
      <c r="S877" s="4"/>
      <c r="T877" s="5"/>
      <c r="AA877" s="140"/>
      <c r="AB877" s="152"/>
      <c r="AC877" s="153"/>
      <c r="AD877" s="140"/>
      <c r="AE877" s="140"/>
      <c r="AF877" s="142"/>
      <c r="AG877" s="142"/>
      <c r="AH877" s="142"/>
      <c r="AI877" s="142"/>
      <c r="AJ877" s="142"/>
    </row>
    <row r="878" hidden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2"/>
      <c r="L878" s="2"/>
      <c r="P878" s="3"/>
      <c r="S878" s="4"/>
      <c r="T878" s="5"/>
      <c r="AA878" s="140"/>
      <c r="AB878" s="152"/>
      <c r="AC878" s="153"/>
      <c r="AD878" s="140"/>
      <c r="AE878" s="140"/>
      <c r="AF878" s="142"/>
      <c r="AG878" s="142"/>
      <c r="AH878" s="142"/>
      <c r="AI878" s="142"/>
      <c r="AJ878" s="142"/>
    </row>
    <row r="879" hidden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2"/>
      <c r="L879" s="2"/>
      <c r="P879" s="3"/>
      <c r="S879" s="4"/>
      <c r="T879" s="5"/>
      <c r="AA879" s="140"/>
      <c r="AB879" s="152"/>
      <c r="AC879" s="153"/>
      <c r="AD879" s="140"/>
      <c r="AE879" s="140"/>
      <c r="AF879" s="142"/>
      <c r="AG879" s="142"/>
      <c r="AH879" s="142"/>
      <c r="AI879" s="142"/>
      <c r="AJ879" s="142"/>
    </row>
    <row r="880" hidden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2"/>
      <c r="L880" s="2"/>
      <c r="P880" s="3"/>
      <c r="S880" s="4"/>
      <c r="T880" s="5"/>
      <c r="AA880" s="140"/>
      <c r="AB880" s="152"/>
      <c r="AC880" s="153"/>
      <c r="AD880" s="140"/>
      <c r="AE880" s="140"/>
      <c r="AF880" s="142"/>
      <c r="AG880" s="142"/>
      <c r="AH880" s="142"/>
      <c r="AI880" s="142"/>
      <c r="AJ880" s="142"/>
    </row>
    <row r="881" hidden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2"/>
      <c r="L881" s="2"/>
      <c r="P881" s="3"/>
      <c r="S881" s="4"/>
      <c r="T881" s="5"/>
      <c r="AA881" s="140"/>
      <c r="AB881" s="152"/>
      <c r="AC881" s="153"/>
      <c r="AD881" s="140"/>
      <c r="AE881" s="140"/>
      <c r="AF881" s="142"/>
      <c r="AG881" s="142"/>
      <c r="AH881" s="142"/>
      <c r="AI881" s="142"/>
      <c r="AJ881" s="142"/>
    </row>
    <row r="882" hidden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2"/>
      <c r="L882" s="2"/>
      <c r="P882" s="3"/>
      <c r="S882" s="4"/>
      <c r="T882" s="5"/>
      <c r="AA882" s="140"/>
      <c r="AB882" s="152"/>
      <c r="AC882" s="153"/>
      <c r="AD882" s="140"/>
      <c r="AE882" s="140"/>
      <c r="AF882" s="142"/>
      <c r="AG882" s="142"/>
      <c r="AH882" s="142"/>
      <c r="AI882" s="142"/>
      <c r="AJ882" s="142"/>
    </row>
    <row r="883" hidden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2"/>
      <c r="L883" s="2"/>
      <c r="P883" s="3"/>
      <c r="S883" s="4"/>
      <c r="T883" s="5"/>
      <c r="AA883" s="140"/>
      <c r="AB883" s="152"/>
      <c r="AC883" s="153"/>
      <c r="AD883" s="140"/>
      <c r="AE883" s="140"/>
      <c r="AF883" s="142"/>
      <c r="AG883" s="142"/>
      <c r="AH883" s="142"/>
      <c r="AI883" s="142"/>
      <c r="AJ883" s="142"/>
    </row>
    <row r="884" hidden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2"/>
      <c r="L884" s="2"/>
      <c r="P884" s="3"/>
      <c r="S884" s="4"/>
      <c r="T884" s="5"/>
      <c r="AA884" s="140"/>
      <c r="AB884" s="152"/>
      <c r="AC884" s="153"/>
      <c r="AD884" s="140"/>
      <c r="AE884" s="140"/>
      <c r="AF884" s="142"/>
      <c r="AG884" s="142"/>
      <c r="AH884" s="142"/>
      <c r="AI884" s="142"/>
      <c r="AJ884" s="142"/>
    </row>
    <row r="885" hidden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2"/>
      <c r="L885" s="2"/>
      <c r="P885" s="3"/>
      <c r="S885" s="4"/>
      <c r="T885" s="5"/>
      <c r="AA885" s="140"/>
      <c r="AB885" s="152"/>
      <c r="AC885" s="153"/>
      <c r="AD885" s="140"/>
      <c r="AE885" s="140"/>
      <c r="AF885" s="142"/>
      <c r="AG885" s="142"/>
      <c r="AH885" s="142"/>
      <c r="AI885" s="142"/>
      <c r="AJ885" s="142"/>
    </row>
    <row r="886" hidden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2"/>
      <c r="L886" s="2"/>
      <c r="P886" s="3"/>
      <c r="S886" s="4"/>
      <c r="T886" s="5"/>
      <c r="AA886" s="140"/>
      <c r="AB886" s="152"/>
      <c r="AC886" s="153"/>
      <c r="AD886" s="140"/>
      <c r="AE886" s="140"/>
      <c r="AF886" s="142"/>
      <c r="AG886" s="142"/>
      <c r="AH886" s="142"/>
      <c r="AI886" s="142"/>
      <c r="AJ886" s="142"/>
    </row>
    <row r="887" hidden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2"/>
      <c r="L887" s="2"/>
      <c r="P887" s="3"/>
      <c r="S887" s="4"/>
      <c r="T887" s="5"/>
      <c r="AA887" s="140"/>
      <c r="AB887" s="152"/>
      <c r="AC887" s="153"/>
      <c r="AD887" s="140"/>
      <c r="AE887" s="140"/>
      <c r="AF887" s="142"/>
      <c r="AG887" s="142"/>
      <c r="AH887" s="142"/>
      <c r="AI887" s="142"/>
      <c r="AJ887" s="142"/>
    </row>
    <row r="888" hidden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2"/>
      <c r="L888" s="2"/>
      <c r="P888" s="3"/>
      <c r="S888" s="4"/>
      <c r="T888" s="5"/>
      <c r="AA888" s="140"/>
      <c r="AB888" s="152"/>
      <c r="AC888" s="153"/>
      <c r="AD888" s="140"/>
      <c r="AE888" s="140"/>
      <c r="AF888" s="142"/>
      <c r="AG888" s="142"/>
      <c r="AH888" s="142"/>
      <c r="AI888" s="142"/>
      <c r="AJ888" s="142"/>
    </row>
    <row r="889" hidden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2"/>
      <c r="L889" s="2"/>
      <c r="P889" s="3"/>
      <c r="S889" s="4"/>
      <c r="T889" s="5"/>
      <c r="AA889" s="140"/>
      <c r="AB889" s="152"/>
      <c r="AC889" s="153"/>
      <c r="AD889" s="140"/>
      <c r="AE889" s="140"/>
      <c r="AF889" s="142"/>
      <c r="AG889" s="142"/>
      <c r="AH889" s="142"/>
      <c r="AI889" s="142"/>
      <c r="AJ889" s="142"/>
    </row>
    <row r="890" hidden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2"/>
      <c r="L890" s="2"/>
      <c r="P890" s="3"/>
      <c r="S890" s="4"/>
      <c r="T890" s="5"/>
      <c r="AA890" s="140"/>
      <c r="AB890" s="152"/>
      <c r="AC890" s="153"/>
      <c r="AD890" s="140"/>
      <c r="AE890" s="140"/>
      <c r="AF890" s="142"/>
      <c r="AG890" s="142"/>
      <c r="AH890" s="142"/>
      <c r="AI890" s="142"/>
      <c r="AJ890" s="142"/>
    </row>
    <row r="891" hidden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2"/>
      <c r="L891" s="2"/>
      <c r="P891" s="3"/>
      <c r="S891" s="4"/>
      <c r="T891" s="5"/>
      <c r="AA891" s="140"/>
      <c r="AB891" s="152"/>
      <c r="AC891" s="153"/>
      <c r="AD891" s="140"/>
      <c r="AE891" s="140"/>
      <c r="AF891" s="142"/>
      <c r="AG891" s="142"/>
      <c r="AH891" s="142"/>
      <c r="AI891" s="142"/>
      <c r="AJ891" s="142"/>
    </row>
    <row r="892" hidden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2"/>
      <c r="L892" s="2"/>
      <c r="P892" s="3"/>
      <c r="S892" s="4"/>
      <c r="T892" s="5"/>
      <c r="AA892" s="140"/>
      <c r="AB892" s="152"/>
      <c r="AC892" s="153"/>
      <c r="AD892" s="140"/>
      <c r="AE892" s="140"/>
      <c r="AF892" s="142"/>
      <c r="AG892" s="142"/>
      <c r="AH892" s="142"/>
      <c r="AI892" s="142"/>
      <c r="AJ892" s="142"/>
    </row>
    <row r="893" hidden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2"/>
      <c r="L893" s="2"/>
      <c r="P893" s="3"/>
      <c r="S893" s="4"/>
      <c r="T893" s="5"/>
      <c r="AA893" s="140"/>
      <c r="AB893" s="152"/>
      <c r="AC893" s="153"/>
      <c r="AD893" s="140"/>
      <c r="AE893" s="140"/>
      <c r="AF893" s="142"/>
      <c r="AG893" s="142"/>
      <c r="AH893" s="142"/>
      <c r="AI893" s="142"/>
      <c r="AJ893" s="142"/>
    </row>
    <row r="894" hidden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2"/>
      <c r="L894" s="2"/>
      <c r="P894" s="3"/>
      <c r="S894" s="4"/>
      <c r="T894" s="5"/>
      <c r="AA894" s="140"/>
      <c r="AB894" s="152"/>
      <c r="AC894" s="153"/>
      <c r="AD894" s="140"/>
      <c r="AE894" s="140"/>
      <c r="AF894" s="142"/>
      <c r="AG894" s="142"/>
      <c r="AH894" s="142"/>
      <c r="AI894" s="142"/>
      <c r="AJ894" s="142"/>
    </row>
    <row r="895" hidden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2"/>
      <c r="L895" s="2"/>
      <c r="P895" s="3"/>
      <c r="S895" s="4"/>
      <c r="T895" s="5"/>
      <c r="AA895" s="140"/>
      <c r="AB895" s="152"/>
      <c r="AC895" s="153"/>
      <c r="AD895" s="140"/>
      <c r="AE895" s="140"/>
      <c r="AF895" s="142"/>
      <c r="AG895" s="142"/>
      <c r="AH895" s="142"/>
      <c r="AI895" s="142"/>
      <c r="AJ895" s="142"/>
    </row>
    <row r="896" hidden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2"/>
      <c r="L896" s="2"/>
      <c r="P896" s="3"/>
      <c r="S896" s="4"/>
      <c r="T896" s="5"/>
      <c r="AA896" s="140"/>
      <c r="AB896" s="152"/>
      <c r="AC896" s="153"/>
      <c r="AD896" s="140"/>
      <c r="AE896" s="140"/>
      <c r="AF896" s="142"/>
      <c r="AG896" s="142"/>
      <c r="AH896" s="142"/>
      <c r="AI896" s="142"/>
      <c r="AJ896" s="142"/>
    </row>
    <row r="897" hidden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2"/>
      <c r="L897" s="2"/>
      <c r="P897" s="3"/>
      <c r="S897" s="4"/>
      <c r="T897" s="5"/>
      <c r="AA897" s="140"/>
      <c r="AB897" s="152"/>
      <c r="AC897" s="153"/>
      <c r="AD897" s="140"/>
      <c r="AE897" s="140"/>
      <c r="AF897" s="142"/>
      <c r="AG897" s="142"/>
      <c r="AH897" s="142"/>
      <c r="AI897" s="142"/>
      <c r="AJ897" s="142"/>
    </row>
    <row r="898" hidden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2"/>
      <c r="L898" s="2"/>
      <c r="P898" s="3"/>
      <c r="S898" s="4"/>
      <c r="T898" s="5"/>
      <c r="AA898" s="140"/>
      <c r="AB898" s="152"/>
      <c r="AC898" s="153"/>
      <c r="AD898" s="140"/>
      <c r="AE898" s="140"/>
      <c r="AF898" s="142"/>
      <c r="AG898" s="142"/>
      <c r="AH898" s="142"/>
      <c r="AI898" s="142"/>
      <c r="AJ898" s="142"/>
    </row>
    <row r="899" hidden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2"/>
      <c r="L899" s="2"/>
      <c r="P899" s="3"/>
      <c r="S899" s="4"/>
      <c r="T899" s="5"/>
      <c r="AA899" s="140"/>
      <c r="AB899" s="152"/>
      <c r="AC899" s="153"/>
      <c r="AD899" s="140"/>
      <c r="AE899" s="140"/>
      <c r="AF899" s="142"/>
      <c r="AG899" s="142"/>
      <c r="AH899" s="142"/>
      <c r="AI899" s="142"/>
      <c r="AJ899" s="142"/>
    </row>
    <row r="900" hidden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2"/>
      <c r="L900" s="2"/>
      <c r="P900" s="3"/>
      <c r="S900" s="4"/>
      <c r="T900" s="5"/>
      <c r="AA900" s="140"/>
      <c r="AB900" s="152"/>
      <c r="AC900" s="153"/>
      <c r="AD900" s="140"/>
      <c r="AE900" s="140"/>
      <c r="AF900" s="142"/>
      <c r="AG900" s="142"/>
      <c r="AH900" s="142"/>
      <c r="AI900" s="142"/>
      <c r="AJ900" s="142"/>
    </row>
    <row r="901" hidden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2"/>
      <c r="L901" s="2"/>
      <c r="P901" s="3"/>
      <c r="S901" s="4"/>
      <c r="T901" s="5"/>
      <c r="AA901" s="140"/>
      <c r="AB901" s="152"/>
      <c r="AC901" s="153"/>
      <c r="AD901" s="140"/>
      <c r="AE901" s="140"/>
      <c r="AF901" s="142"/>
      <c r="AG901" s="142"/>
      <c r="AH901" s="142"/>
      <c r="AI901" s="142"/>
      <c r="AJ901" s="142"/>
    </row>
    <row r="902" hidden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2"/>
      <c r="L902" s="2"/>
      <c r="P902" s="3"/>
      <c r="S902" s="4"/>
      <c r="T902" s="5"/>
      <c r="AA902" s="140"/>
      <c r="AB902" s="152"/>
      <c r="AC902" s="153"/>
      <c r="AD902" s="140"/>
      <c r="AE902" s="140"/>
      <c r="AF902" s="142"/>
      <c r="AG902" s="142"/>
      <c r="AH902" s="142"/>
      <c r="AI902" s="142"/>
      <c r="AJ902" s="142"/>
    </row>
    <row r="903" hidden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2"/>
      <c r="L903" s="2"/>
      <c r="P903" s="3"/>
      <c r="S903" s="4"/>
      <c r="T903" s="5"/>
      <c r="AA903" s="140"/>
      <c r="AB903" s="152"/>
      <c r="AC903" s="153"/>
      <c r="AD903" s="140"/>
      <c r="AE903" s="140"/>
      <c r="AF903" s="142"/>
      <c r="AG903" s="142"/>
      <c r="AH903" s="142"/>
      <c r="AI903" s="142"/>
      <c r="AJ903" s="142"/>
    </row>
    <row r="904" hidden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2"/>
      <c r="L904" s="2"/>
      <c r="P904" s="3"/>
      <c r="S904" s="4"/>
      <c r="T904" s="5"/>
      <c r="AA904" s="140"/>
      <c r="AB904" s="152"/>
      <c r="AC904" s="153"/>
      <c r="AD904" s="140"/>
      <c r="AE904" s="140"/>
      <c r="AF904" s="142"/>
      <c r="AG904" s="142"/>
      <c r="AH904" s="142"/>
      <c r="AI904" s="142"/>
      <c r="AJ904" s="142"/>
    </row>
    <row r="905" hidden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2"/>
      <c r="L905" s="2"/>
      <c r="P905" s="3"/>
      <c r="S905" s="4"/>
      <c r="T905" s="5"/>
      <c r="AA905" s="140"/>
      <c r="AB905" s="152"/>
      <c r="AC905" s="153"/>
      <c r="AD905" s="140"/>
      <c r="AE905" s="140"/>
      <c r="AF905" s="142"/>
      <c r="AG905" s="142"/>
      <c r="AH905" s="142"/>
      <c r="AI905" s="142"/>
      <c r="AJ905" s="142"/>
    </row>
    <row r="906" hidden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2"/>
      <c r="L906" s="2"/>
      <c r="P906" s="3"/>
      <c r="S906" s="4"/>
      <c r="T906" s="5"/>
      <c r="AA906" s="140"/>
      <c r="AB906" s="152"/>
      <c r="AC906" s="153"/>
      <c r="AD906" s="140"/>
      <c r="AE906" s="140"/>
      <c r="AF906" s="142"/>
      <c r="AG906" s="142"/>
      <c r="AH906" s="142"/>
      <c r="AI906" s="142"/>
      <c r="AJ906" s="142"/>
    </row>
    <row r="907" hidden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2"/>
      <c r="L907" s="2"/>
      <c r="P907" s="3"/>
      <c r="S907" s="4"/>
      <c r="T907" s="5"/>
      <c r="AA907" s="140"/>
      <c r="AB907" s="152"/>
      <c r="AC907" s="153"/>
      <c r="AD907" s="140"/>
      <c r="AE907" s="140"/>
      <c r="AF907" s="142"/>
      <c r="AG907" s="142"/>
      <c r="AH907" s="142"/>
      <c r="AI907" s="142"/>
      <c r="AJ907" s="142"/>
    </row>
    <row r="908" hidden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2"/>
      <c r="L908" s="2"/>
      <c r="P908" s="3"/>
      <c r="S908" s="4"/>
      <c r="T908" s="5"/>
      <c r="AA908" s="140"/>
      <c r="AB908" s="152"/>
      <c r="AC908" s="153"/>
      <c r="AD908" s="140"/>
      <c r="AE908" s="140"/>
      <c r="AF908" s="142"/>
      <c r="AG908" s="142"/>
      <c r="AH908" s="142"/>
      <c r="AI908" s="142"/>
      <c r="AJ908" s="142"/>
    </row>
    <row r="909" hidden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2"/>
      <c r="L909" s="2"/>
      <c r="P909" s="3"/>
      <c r="S909" s="4"/>
      <c r="T909" s="5"/>
      <c r="AA909" s="140"/>
      <c r="AB909" s="152"/>
      <c r="AC909" s="153"/>
      <c r="AD909" s="140"/>
      <c r="AE909" s="140"/>
      <c r="AF909" s="142"/>
      <c r="AG909" s="142"/>
      <c r="AH909" s="142"/>
      <c r="AI909" s="142"/>
      <c r="AJ909" s="142"/>
    </row>
    <row r="910" hidden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2"/>
      <c r="L910" s="2"/>
      <c r="P910" s="3"/>
      <c r="S910" s="4"/>
      <c r="T910" s="5"/>
      <c r="AA910" s="140"/>
      <c r="AB910" s="152"/>
      <c r="AC910" s="153"/>
      <c r="AD910" s="140"/>
      <c r="AE910" s="140"/>
      <c r="AF910" s="142"/>
      <c r="AG910" s="142"/>
      <c r="AH910" s="142"/>
      <c r="AI910" s="142"/>
      <c r="AJ910" s="142"/>
    </row>
    <row r="911" hidden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2"/>
      <c r="L911" s="2"/>
      <c r="P911" s="3"/>
      <c r="S911" s="4"/>
      <c r="T911" s="5"/>
      <c r="AA911" s="140"/>
      <c r="AB911" s="152"/>
      <c r="AC911" s="153"/>
      <c r="AD911" s="140"/>
      <c r="AE911" s="140"/>
      <c r="AF911" s="142"/>
      <c r="AG911" s="142"/>
      <c r="AH911" s="142"/>
      <c r="AI911" s="142"/>
      <c r="AJ911" s="142"/>
    </row>
    <row r="912" hidden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2"/>
      <c r="L912" s="2"/>
      <c r="P912" s="3"/>
      <c r="S912" s="4"/>
      <c r="T912" s="5"/>
      <c r="AA912" s="140"/>
      <c r="AB912" s="152"/>
      <c r="AC912" s="153"/>
      <c r="AD912" s="140"/>
      <c r="AE912" s="140"/>
      <c r="AF912" s="142"/>
      <c r="AG912" s="142"/>
      <c r="AH912" s="142"/>
      <c r="AI912" s="142"/>
      <c r="AJ912" s="142"/>
    </row>
    <row r="913" hidden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2"/>
      <c r="L913" s="2"/>
      <c r="P913" s="3"/>
      <c r="S913" s="4"/>
      <c r="T913" s="5"/>
      <c r="AA913" s="140"/>
      <c r="AB913" s="152"/>
      <c r="AC913" s="153"/>
      <c r="AD913" s="140"/>
      <c r="AE913" s="140"/>
      <c r="AF913" s="142"/>
      <c r="AG913" s="142"/>
      <c r="AH913" s="142"/>
      <c r="AI913" s="142"/>
      <c r="AJ913" s="142"/>
    </row>
    <row r="914" hidden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2"/>
      <c r="L914" s="2"/>
      <c r="P914" s="3"/>
      <c r="S914" s="4"/>
      <c r="T914" s="5"/>
      <c r="AA914" s="140"/>
      <c r="AB914" s="152"/>
      <c r="AC914" s="153"/>
      <c r="AD914" s="140"/>
      <c r="AE914" s="140"/>
      <c r="AF914" s="142"/>
      <c r="AG914" s="142"/>
      <c r="AH914" s="142"/>
      <c r="AI914" s="142"/>
      <c r="AJ914" s="142"/>
    </row>
    <row r="915" hidden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2"/>
      <c r="L915" s="2"/>
      <c r="P915" s="3"/>
      <c r="S915" s="4"/>
      <c r="T915" s="5"/>
      <c r="AA915" s="140"/>
      <c r="AB915" s="152"/>
      <c r="AC915" s="153"/>
      <c r="AD915" s="140"/>
      <c r="AE915" s="140"/>
      <c r="AF915" s="142"/>
      <c r="AG915" s="142"/>
      <c r="AH915" s="142"/>
      <c r="AI915" s="142"/>
      <c r="AJ915" s="142"/>
    </row>
    <row r="916" hidden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2"/>
      <c r="L916" s="2"/>
      <c r="P916" s="3"/>
      <c r="S916" s="4"/>
      <c r="T916" s="5"/>
      <c r="AA916" s="140"/>
      <c r="AB916" s="152"/>
      <c r="AC916" s="153"/>
      <c r="AD916" s="140"/>
      <c r="AE916" s="140"/>
      <c r="AF916" s="142"/>
      <c r="AG916" s="142"/>
      <c r="AH916" s="142"/>
      <c r="AI916" s="142"/>
      <c r="AJ916" s="142"/>
    </row>
    <row r="917" hidden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2"/>
      <c r="L917" s="2"/>
      <c r="P917" s="3"/>
      <c r="S917" s="4"/>
      <c r="T917" s="5"/>
      <c r="AA917" s="140"/>
      <c r="AB917" s="152"/>
      <c r="AC917" s="153"/>
      <c r="AD917" s="140"/>
      <c r="AE917" s="140"/>
      <c r="AF917" s="142"/>
      <c r="AG917" s="142"/>
      <c r="AH917" s="142"/>
      <c r="AI917" s="142"/>
      <c r="AJ917" s="142"/>
    </row>
    <row r="918" hidden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2"/>
      <c r="L918" s="2"/>
      <c r="P918" s="3"/>
      <c r="S918" s="4"/>
      <c r="T918" s="5"/>
      <c r="AA918" s="140"/>
      <c r="AB918" s="152"/>
      <c r="AC918" s="153"/>
      <c r="AD918" s="140"/>
      <c r="AE918" s="140"/>
      <c r="AF918" s="142"/>
      <c r="AG918" s="142"/>
      <c r="AH918" s="142"/>
      <c r="AI918" s="142"/>
      <c r="AJ918" s="142"/>
    </row>
    <row r="919" hidden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2"/>
      <c r="L919" s="2"/>
      <c r="P919" s="3"/>
      <c r="S919" s="4"/>
      <c r="T919" s="5"/>
      <c r="AA919" s="140"/>
      <c r="AB919" s="152"/>
      <c r="AC919" s="153"/>
      <c r="AD919" s="140"/>
      <c r="AE919" s="140"/>
      <c r="AF919" s="142"/>
      <c r="AG919" s="142"/>
      <c r="AH919" s="142"/>
      <c r="AI919" s="142"/>
      <c r="AJ919" s="142"/>
    </row>
    <row r="920" hidden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2"/>
      <c r="L920" s="2"/>
      <c r="P920" s="3"/>
      <c r="S920" s="4"/>
      <c r="T920" s="5"/>
      <c r="AA920" s="140"/>
      <c r="AB920" s="152"/>
      <c r="AC920" s="153"/>
      <c r="AD920" s="140"/>
      <c r="AE920" s="140"/>
      <c r="AF920" s="142"/>
      <c r="AG920" s="142"/>
      <c r="AH920" s="142"/>
      <c r="AI920" s="142"/>
      <c r="AJ920" s="142"/>
    </row>
    <row r="921" hidden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2"/>
      <c r="L921" s="2"/>
      <c r="P921" s="3"/>
      <c r="S921" s="4"/>
      <c r="T921" s="5"/>
      <c r="AA921" s="140"/>
      <c r="AB921" s="152"/>
      <c r="AC921" s="153"/>
      <c r="AD921" s="140"/>
      <c r="AE921" s="140"/>
      <c r="AF921" s="142"/>
      <c r="AG921" s="142"/>
      <c r="AH921" s="142"/>
      <c r="AI921" s="142"/>
      <c r="AJ921" s="142"/>
    </row>
    <row r="922" hidden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2"/>
      <c r="L922" s="2"/>
      <c r="P922" s="3"/>
      <c r="S922" s="4"/>
      <c r="T922" s="5"/>
      <c r="AA922" s="140"/>
      <c r="AB922" s="152"/>
      <c r="AC922" s="153"/>
      <c r="AD922" s="140"/>
      <c r="AE922" s="140"/>
      <c r="AF922" s="142"/>
      <c r="AG922" s="142"/>
      <c r="AH922" s="142"/>
      <c r="AI922" s="142"/>
      <c r="AJ922" s="142"/>
    </row>
    <row r="923" hidden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2"/>
      <c r="L923" s="2"/>
      <c r="P923" s="3"/>
      <c r="S923" s="4"/>
      <c r="T923" s="5"/>
      <c r="AA923" s="140"/>
      <c r="AB923" s="152"/>
      <c r="AC923" s="153"/>
      <c r="AD923" s="140"/>
      <c r="AE923" s="140"/>
      <c r="AF923" s="142"/>
      <c r="AG923" s="142"/>
      <c r="AH923" s="142"/>
      <c r="AI923" s="142"/>
      <c r="AJ923" s="142"/>
    </row>
    <row r="924" hidden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2"/>
      <c r="L924" s="2"/>
      <c r="P924" s="3"/>
      <c r="S924" s="4"/>
      <c r="T924" s="5"/>
      <c r="AA924" s="140"/>
      <c r="AB924" s="152"/>
      <c r="AC924" s="153"/>
      <c r="AD924" s="140"/>
      <c r="AE924" s="140"/>
      <c r="AF924" s="142"/>
      <c r="AG924" s="142"/>
      <c r="AH924" s="142"/>
      <c r="AI924" s="142"/>
      <c r="AJ924" s="142"/>
    </row>
    <row r="925" hidden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2"/>
      <c r="L925" s="2"/>
      <c r="P925" s="3"/>
      <c r="S925" s="4"/>
      <c r="T925" s="5"/>
      <c r="AA925" s="140"/>
      <c r="AB925" s="152"/>
      <c r="AC925" s="153"/>
      <c r="AD925" s="140"/>
      <c r="AE925" s="140"/>
      <c r="AF925" s="142"/>
      <c r="AG925" s="142"/>
      <c r="AH925" s="142"/>
      <c r="AI925" s="142"/>
      <c r="AJ925" s="142"/>
    </row>
    <row r="926" hidden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2"/>
      <c r="L926" s="2"/>
      <c r="P926" s="3"/>
      <c r="S926" s="4"/>
      <c r="T926" s="5"/>
      <c r="AA926" s="140"/>
      <c r="AB926" s="152"/>
      <c r="AC926" s="153"/>
      <c r="AD926" s="140"/>
      <c r="AE926" s="140"/>
      <c r="AF926" s="142"/>
      <c r="AG926" s="142"/>
      <c r="AH926" s="142"/>
      <c r="AI926" s="142"/>
      <c r="AJ926" s="142"/>
    </row>
    <row r="927" hidden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2"/>
      <c r="L927" s="2"/>
      <c r="P927" s="3"/>
      <c r="S927" s="4"/>
      <c r="T927" s="5"/>
      <c r="AA927" s="140"/>
      <c r="AB927" s="152"/>
      <c r="AC927" s="153"/>
      <c r="AD927" s="140"/>
      <c r="AE927" s="140"/>
      <c r="AF927" s="142"/>
      <c r="AG927" s="142"/>
      <c r="AH927" s="142"/>
      <c r="AI927" s="142"/>
      <c r="AJ927" s="142"/>
    </row>
    <row r="928" hidden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2"/>
      <c r="L928" s="2"/>
      <c r="P928" s="3"/>
      <c r="S928" s="4"/>
      <c r="T928" s="5"/>
      <c r="AA928" s="140"/>
      <c r="AB928" s="152"/>
      <c r="AC928" s="153"/>
      <c r="AD928" s="140"/>
      <c r="AE928" s="140"/>
      <c r="AF928" s="142"/>
      <c r="AG928" s="142"/>
      <c r="AH928" s="142"/>
      <c r="AI928" s="142"/>
      <c r="AJ928" s="142"/>
    </row>
    <row r="929" hidden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2"/>
      <c r="L929" s="2"/>
      <c r="P929" s="3"/>
      <c r="S929" s="4"/>
      <c r="T929" s="5"/>
      <c r="AA929" s="140"/>
      <c r="AB929" s="152"/>
      <c r="AC929" s="153"/>
      <c r="AD929" s="140"/>
      <c r="AE929" s="140"/>
      <c r="AF929" s="142"/>
      <c r="AG929" s="142"/>
      <c r="AH929" s="142"/>
      <c r="AI929" s="142"/>
      <c r="AJ929" s="142"/>
    </row>
    <row r="930" hidden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2"/>
      <c r="L930" s="2"/>
      <c r="P930" s="3"/>
      <c r="S930" s="4"/>
      <c r="T930" s="5"/>
      <c r="AA930" s="140"/>
      <c r="AB930" s="152"/>
      <c r="AC930" s="153"/>
      <c r="AD930" s="140"/>
      <c r="AE930" s="140"/>
      <c r="AF930" s="142"/>
      <c r="AG930" s="142"/>
      <c r="AH930" s="142"/>
      <c r="AI930" s="142"/>
      <c r="AJ930" s="142"/>
    </row>
    <row r="931" hidden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2"/>
      <c r="L931" s="2"/>
      <c r="P931" s="3"/>
      <c r="S931" s="4"/>
      <c r="T931" s="5"/>
      <c r="AA931" s="140"/>
      <c r="AB931" s="152"/>
      <c r="AC931" s="153"/>
      <c r="AD931" s="140"/>
      <c r="AE931" s="140"/>
      <c r="AF931" s="142"/>
      <c r="AG931" s="142"/>
      <c r="AH931" s="142"/>
      <c r="AI931" s="142"/>
      <c r="AJ931" s="142"/>
    </row>
    <row r="932" hidden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2"/>
      <c r="L932" s="2"/>
      <c r="P932" s="3"/>
      <c r="S932" s="4"/>
      <c r="T932" s="5"/>
      <c r="AA932" s="140"/>
      <c r="AB932" s="152"/>
      <c r="AC932" s="153"/>
      <c r="AD932" s="140"/>
      <c r="AE932" s="140"/>
      <c r="AF932" s="142"/>
      <c r="AG932" s="142"/>
      <c r="AH932" s="142"/>
      <c r="AI932" s="142"/>
      <c r="AJ932" s="142"/>
    </row>
    <row r="933" hidden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2"/>
      <c r="L933" s="2"/>
      <c r="P933" s="3"/>
      <c r="S933" s="4"/>
      <c r="T933" s="5"/>
      <c r="AA933" s="140"/>
      <c r="AB933" s="152"/>
      <c r="AC933" s="153"/>
      <c r="AD933" s="140"/>
      <c r="AE933" s="140"/>
      <c r="AF933" s="142"/>
      <c r="AG933" s="142"/>
      <c r="AH933" s="142"/>
      <c r="AI933" s="142"/>
      <c r="AJ933" s="142"/>
    </row>
    <row r="934" hidden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2"/>
      <c r="L934" s="2"/>
      <c r="P934" s="3"/>
      <c r="S934" s="4"/>
      <c r="T934" s="5"/>
      <c r="AA934" s="140"/>
      <c r="AB934" s="152"/>
      <c r="AC934" s="153"/>
      <c r="AD934" s="140"/>
      <c r="AE934" s="140"/>
      <c r="AF934" s="142"/>
      <c r="AG934" s="142"/>
      <c r="AH934" s="142"/>
      <c r="AI934" s="142"/>
      <c r="AJ934" s="142"/>
    </row>
    <row r="935" hidden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2"/>
      <c r="L935" s="2"/>
      <c r="P935" s="3"/>
      <c r="S935" s="4"/>
      <c r="T935" s="5"/>
      <c r="AA935" s="140"/>
      <c r="AB935" s="152"/>
      <c r="AC935" s="153"/>
      <c r="AD935" s="140"/>
      <c r="AE935" s="140"/>
      <c r="AF935" s="142"/>
      <c r="AG935" s="142"/>
      <c r="AH935" s="142"/>
      <c r="AI935" s="142"/>
      <c r="AJ935" s="142"/>
    </row>
    <row r="936" hidden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2"/>
      <c r="L936" s="2"/>
      <c r="P936" s="3"/>
      <c r="S936" s="4"/>
      <c r="T936" s="5"/>
      <c r="AA936" s="140"/>
      <c r="AB936" s="152"/>
      <c r="AC936" s="153"/>
      <c r="AD936" s="140"/>
      <c r="AE936" s="140"/>
      <c r="AF936" s="142"/>
      <c r="AG936" s="142"/>
      <c r="AH936" s="142"/>
      <c r="AI936" s="142"/>
      <c r="AJ936" s="142"/>
    </row>
    <row r="937" hidden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2"/>
      <c r="L937" s="2"/>
      <c r="P937" s="3"/>
      <c r="S937" s="4"/>
      <c r="T937" s="5"/>
      <c r="AA937" s="140"/>
      <c r="AB937" s="152"/>
      <c r="AC937" s="153"/>
      <c r="AD937" s="140"/>
      <c r="AE937" s="140"/>
      <c r="AF937" s="142"/>
      <c r="AG937" s="142"/>
      <c r="AH937" s="142"/>
      <c r="AI937" s="142"/>
      <c r="AJ937" s="142"/>
    </row>
    <row r="938" hidden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2"/>
      <c r="L938" s="2"/>
      <c r="P938" s="3"/>
      <c r="S938" s="4"/>
      <c r="T938" s="5"/>
      <c r="AA938" s="140"/>
      <c r="AB938" s="152"/>
      <c r="AC938" s="153"/>
      <c r="AD938" s="140"/>
      <c r="AE938" s="140"/>
      <c r="AF938" s="142"/>
      <c r="AG938" s="142"/>
      <c r="AH938" s="142"/>
      <c r="AI938" s="142"/>
      <c r="AJ938" s="142"/>
    </row>
    <row r="939" hidden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2"/>
      <c r="L939" s="2"/>
      <c r="P939" s="3"/>
      <c r="S939" s="4"/>
      <c r="T939" s="5"/>
      <c r="AA939" s="140"/>
      <c r="AB939" s="152"/>
      <c r="AC939" s="153"/>
      <c r="AD939" s="140"/>
      <c r="AE939" s="140"/>
      <c r="AF939" s="142"/>
      <c r="AG939" s="142"/>
      <c r="AH939" s="142"/>
      <c r="AI939" s="142"/>
      <c r="AJ939" s="142"/>
    </row>
    <row r="940" hidden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2"/>
      <c r="L940" s="2"/>
      <c r="P940" s="3"/>
      <c r="S940" s="4"/>
      <c r="T940" s="5"/>
      <c r="AA940" s="140"/>
      <c r="AB940" s="152"/>
      <c r="AC940" s="153"/>
      <c r="AD940" s="140"/>
      <c r="AE940" s="140"/>
      <c r="AF940" s="142"/>
      <c r="AG940" s="142"/>
      <c r="AH940" s="142"/>
      <c r="AI940" s="142"/>
      <c r="AJ940" s="142"/>
    </row>
    <row r="941" hidden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2"/>
      <c r="L941" s="2"/>
      <c r="P941" s="3"/>
      <c r="S941" s="4"/>
      <c r="T941" s="5"/>
      <c r="AA941" s="140"/>
      <c r="AB941" s="152"/>
      <c r="AC941" s="153"/>
      <c r="AD941" s="140"/>
      <c r="AE941" s="140"/>
      <c r="AF941" s="142"/>
      <c r="AG941" s="142"/>
      <c r="AH941" s="142"/>
      <c r="AI941" s="142"/>
      <c r="AJ941" s="142"/>
    </row>
    <row r="942" hidden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2"/>
      <c r="L942" s="2"/>
      <c r="P942" s="3"/>
      <c r="S942" s="4"/>
      <c r="T942" s="5"/>
      <c r="AA942" s="140"/>
      <c r="AB942" s="152"/>
      <c r="AC942" s="153"/>
      <c r="AD942" s="140"/>
      <c r="AE942" s="140"/>
      <c r="AF942" s="142"/>
      <c r="AG942" s="142"/>
      <c r="AH942" s="142"/>
      <c r="AI942" s="142"/>
      <c r="AJ942" s="142"/>
    </row>
    <row r="943" hidden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2"/>
      <c r="L943" s="2"/>
      <c r="P943" s="3"/>
      <c r="S943" s="4"/>
      <c r="T943" s="5"/>
      <c r="AA943" s="140"/>
      <c r="AB943" s="152"/>
      <c r="AC943" s="153"/>
      <c r="AD943" s="140"/>
      <c r="AE943" s="140"/>
      <c r="AF943" s="142"/>
      <c r="AG943" s="142"/>
      <c r="AH943" s="142"/>
      <c r="AI943" s="142"/>
      <c r="AJ943" s="142"/>
    </row>
    <row r="944" hidden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2"/>
      <c r="L944" s="2"/>
      <c r="P944" s="3"/>
      <c r="S944" s="4"/>
      <c r="T944" s="5"/>
      <c r="AA944" s="140"/>
      <c r="AB944" s="152"/>
      <c r="AC944" s="153"/>
      <c r="AD944" s="140"/>
      <c r="AE944" s="140"/>
      <c r="AF944" s="142"/>
      <c r="AG944" s="142"/>
      <c r="AH944" s="142"/>
      <c r="AI944" s="142"/>
      <c r="AJ944" s="142"/>
    </row>
    <row r="945" hidden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2"/>
      <c r="L945" s="2"/>
      <c r="P945" s="3"/>
      <c r="S945" s="4"/>
      <c r="T945" s="5"/>
      <c r="AA945" s="140"/>
      <c r="AB945" s="152"/>
      <c r="AC945" s="153"/>
      <c r="AD945" s="140"/>
      <c r="AE945" s="140"/>
      <c r="AF945" s="142"/>
      <c r="AG945" s="142"/>
      <c r="AH945" s="142"/>
      <c r="AI945" s="142"/>
      <c r="AJ945" s="142"/>
    </row>
    <row r="946" hidden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2"/>
      <c r="L946" s="2"/>
      <c r="P946" s="3"/>
      <c r="S946" s="4"/>
      <c r="T946" s="5"/>
      <c r="AA946" s="140"/>
      <c r="AB946" s="152"/>
      <c r="AC946" s="153"/>
      <c r="AD946" s="140"/>
      <c r="AE946" s="140"/>
      <c r="AF946" s="142"/>
      <c r="AG946" s="142"/>
      <c r="AH946" s="142"/>
      <c r="AI946" s="142"/>
      <c r="AJ946" s="142"/>
    </row>
    <row r="947" hidden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2"/>
      <c r="L947" s="2"/>
      <c r="P947" s="3"/>
      <c r="S947" s="4"/>
      <c r="T947" s="5"/>
      <c r="AA947" s="140"/>
      <c r="AB947" s="152"/>
      <c r="AC947" s="153"/>
      <c r="AD947" s="140"/>
      <c r="AE947" s="140"/>
      <c r="AF947" s="142"/>
      <c r="AG947" s="142"/>
      <c r="AH947" s="142"/>
      <c r="AI947" s="142"/>
      <c r="AJ947" s="142"/>
    </row>
    <row r="948" hidden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2"/>
      <c r="L948" s="2"/>
      <c r="P948" s="3"/>
      <c r="S948" s="4"/>
      <c r="T948" s="5"/>
      <c r="AA948" s="140"/>
      <c r="AB948" s="152"/>
      <c r="AC948" s="153"/>
      <c r="AD948" s="140"/>
      <c r="AE948" s="140"/>
      <c r="AF948" s="142"/>
      <c r="AG948" s="142"/>
      <c r="AH948" s="142"/>
      <c r="AI948" s="142"/>
      <c r="AJ948" s="142"/>
    </row>
    <row r="949" hidden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2"/>
      <c r="L949" s="2"/>
      <c r="P949" s="3"/>
      <c r="S949" s="4"/>
      <c r="T949" s="5"/>
      <c r="AA949" s="140"/>
      <c r="AB949" s="152"/>
      <c r="AC949" s="153"/>
      <c r="AD949" s="140"/>
      <c r="AE949" s="140"/>
      <c r="AF949" s="142"/>
      <c r="AG949" s="142"/>
      <c r="AH949" s="142"/>
      <c r="AI949" s="142"/>
      <c r="AJ949" s="142"/>
    </row>
    <row r="950" hidden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2"/>
      <c r="L950" s="2"/>
      <c r="P950" s="3"/>
      <c r="S950" s="4"/>
      <c r="T950" s="5"/>
      <c r="AA950" s="140"/>
      <c r="AB950" s="152"/>
      <c r="AC950" s="153"/>
      <c r="AD950" s="140"/>
      <c r="AE950" s="140"/>
      <c r="AF950" s="142"/>
      <c r="AG950" s="142"/>
      <c r="AH950" s="142"/>
      <c r="AI950" s="142"/>
      <c r="AJ950" s="142"/>
    </row>
    <row r="951" hidden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2"/>
      <c r="L951" s="2"/>
      <c r="P951" s="3"/>
      <c r="S951" s="4"/>
      <c r="T951" s="5"/>
      <c r="AA951" s="140"/>
      <c r="AB951" s="152"/>
      <c r="AC951" s="153"/>
      <c r="AD951" s="140"/>
      <c r="AE951" s="140"/>
      <c r="AF951" s="142"/>
      <c r="AG951" s="142"/>
      <c r="AH951" s="142"/>
      <c r="AI951" s="142"/>
      <c r="AJ951" s="142"/>
    </row>
    <row r="952" hidden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2"/>
      <c r="L952" s="2"/>
      <c r="P952" s="3"/>
      <c r="S952" s="4"/>
      <c r="T952" s="5"/>
      <c r="AA952" s="140"/>
      <c r="AB952" s="152"/>
      <c r="AC952" s="153"/>
      <c r="AD952" s="140"/>
      <c r="AE952" s="140"/>
      <c r="AF952" s="142"/>
      <c r="AG952" s="142"/>
      <c r="AH952" s="142"/>
      <c r="AI952" s="142"/>
      <c r="AJ952" s="142"/>
    </row>
    <row r="953" hidden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2"/>
      <c r="L953" s="2"/>
      <c r="P953" s="3"/>
      <c r="S953" s="4"/>
      <c r="T953" s="5"/>
      <c r="AA953" s="140"/>
      <c r="AB953" s="152"/>
      <c r="AC953" s="153"/>
      <c r="AD953" s="140"/>
      <c r="AE953" s="140"/>
      <c r="AF953" s="142"/>
      <c r="AG953" s="142"/>
      <c r="AH953" s="142"/>
      <c r="AI953" s="142"/>
      <c r="AJ953" s="142"/>
    </row>
    <row r="954" hidden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2"/>
      <c r="L954" s="2"/>
      <c r="P954" s="3"/>
      <c r="S954" s="4"/>
      <c r="T954" s="5"/>
      <c r="AA954" s="140"/>
      <c r="AB954" s="152"/>
      <c r="AC954" s="153"/>
      <c r="AD954" s="140"/>
      <c r="AE954" s="140"/>
      <c r="AF954" s="142"/>
      <c r="AG954" s="142"/>
      <c r="AH954" s="142"/>
      <c r="AI954" s="142"/>
      <c r="AJ954" s="142"/>
    </row>
    <row r="955" hidden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2"/>
      <c r="L955" s="2"/>
      <c r="P955" s="3"/>
      <c r="S955" s="4"/>
      <c r="T955" s="5"/>
      <c r="AA955" s="140"/>
      <c r="AB955" s="152"/>
      <c r="AC955" s="153"/>
      <c r="AD955" s="140"/>
      <c r="AE955" s="140"/>
      <c r="AF955" s="142"/>
      <c r="AG955" s="142"/>
      <c r="AH955" s="142"/>
      <c r="AI955" s="142"/>
      <c r="AJ955" s="142"/>
    </row>
    <row r="956" hidden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2"/>
      <c r="L956" s="2"/>
      <c r="P956" s="3"/>
      <c r="S956" s="4"/>
      <c r="T956" s="5"/>
      <c r="AA956" s="140"/>
      <c r="AB956" s="152"/>
      <c r="AC956" s="153"/>
      <c r="AD956" s="140"/>
      <c r="AE956" s="140"/>
      <c r="AF956" s="142"/>
      <c r="AG956" s="142"/>
      <c r="AH956" s="142"/>
      <c r="AI956" s="142"/>
      <c r="AJ956" s="142"/>
    </row>
    <row r="957" hidden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2"/>
      <c r="L957" s="2"/>
      <c r="P957" s="3"/>
      <c r="S957" s="4"/>
      <c r="T957" s="5"/>
      <c r="AA957" s="140"/>
      <c r="AB957" s="152"/>
      <c r="AC957" s="153"/>
      <c r="AD957" s="140"/>
      <c r="AE957" s="140"/>
      <c r="AF957" s="142"/>
      <c r="AG957" s="142"/>
      <c r="AH957" s="142"/>
      <c r="AI957" s="142"/>
      <c r="AJ957" s="142"/>
    </row>
    <row r="958" hidden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2"/>
      <c r="L958" s="2"/>
      <c r="P958" s="3"/>
      <c r="S958" s="4"/>
      <c r="T958" s="5"/>
      <c r="AA958" s="140"/>
      <c r="AB958" s="152"/>
      <c r="AC958" s="153"/>
      <c r="AD958" s="140"/>
      <c r="AE958" s="140"/>
      <c r="AF958" s="142"/>
      <c r="AG958" s="142"/>
      <c r="AH958" s="142"/>
      <c r="AI958" s="142"/>
      <c r="AJ958" s="142"/>
    </row>
    <row r="959" hidden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2"/>
      <c r="L959" s="2"/>
      <c r="P959" s="3"/>
      <c r="S959" s="4"/>
      <c r="T959" s="5"/>
      <c r="AA959" s="140"/>
      <c r="AB959" s="152"/>
      <c r="AC959" s="153"/>
      <c r="AD959" s="140"/>
      <c r="AE959" s="140"/>
      <c r="AF959" s="142"/>
      <c r="AG959" s="142"/>
      <c r="AH959" s="142"/>
      <c r="AI959" s="142"/>
      <c r="AJ959" s="142"/>
    </row>
    <row r="960" hidden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2"/>
      <c r="L960" s="2"/>
      <c r="P960" s="3"/>
      <c r="S960" s="4"/>
      <c r="T960" s="5"/>
      <c r="AA960" s="140"/>
      <c r="AB960" s="152"/>
      <c r="AC960" s="153"/>
      <c r="AD960" s="140"/>
      <c r="AE960" s="140"/>
      <c r="AF960" s="142"/>
      <c r="AG960" s="142"/>
      <c r="AH960" s="142"/>
      <c r="AI960" s="142"/>
      <c r="AJ960" s="142"/>
    </row>
    <row r="961" hidden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2"/>
      <c r="L961" s="2"/>
      <c r="P961" s="3"/>
      <c r="S961" s="4"/>
      <c r="T961" s="5"/>
      <c r="AA961" s="140"/>
      <c r="AB961" s="152"/>
      <c r="AC961" s="153"/>
      <c r="AD961" s="140"/>
      <c r="AE961" s="140"/>
      <c r="AF961" s="142"/>
      <c r="AG961" s="142"/>
      <c r="AH961" s="142"/>
      <c r="AI961" s="142"/>
      <c r="AJ961" s="142"/>
    </row>
    <row r="962" hidden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2"/>
      <c r="L962" s="2"/>
      <c r="P962" s="3"/>
      <c r="S962" s="4"/>
      <c r="T962" s="5"/>
      <c r="AA962" s="140"/>
      <c r="AB962" s="152"/>
      <c r="AC962" s="153"/>
      <c r="AD962" s="140"/>
      <c r="AE962" s="140"/>
      <c r="AF962" s="142"/>
      <c r="AG962" s="142"/>
      <c r="AH962" s="142"/>
      <c r="AI962" s="142"/>
      <c r="AJ962" s="142"/>
    </row>
    <row r="963" hidden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2"/>
      <c r="L963" s="2"/>
      <c r="P963" s="3"/>
      <c r="S963" s="4"/>
      <c r="T963" s="5"/>
      <c r="AA963" s="140"/>
      <c r="AB963" s="152"/>
      <c r="AC963" s="153"/>
      <c r="AD963" s="140"/>
      <c r="AE963" s="140"/>
      <c r="AF963" s="142"/>
      <c r="AG963" s="142"/>
      <c r="AH963" s="142"/>
      <c r="AI963" s="142"/>
      <c r="AJ963" s="142"/>
    </row>
    <row r="964" hidden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2"/>
      <c r="L964" s="2"/>
      <c r="P964" s="3"/>
      <c r="S964" s="4"/>
      <c r="T964" s="5"/>
      <c r="AA964" s="140"/>
      <c r="AB964" s="152"/>
      <c r="AC964" s="153"/>
      <c r="AD964" s="140"/>
      <c r="AE964" s="140"/>
      <c r="AF964" s="142"/>
      <c r="AG964" s="142"/>
      <c r="AH964" s="142"/>
      <c r="AI964" s="142"/>
      <c r="AJ964" s="142"/>
    </row>
    <row r="965" hidden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2"/>
      <c r="L965" s="2"/>
      <c r="P965" s="3"/>
      <c r="S965" s="4"/>
      <c r="T965" s="5"/>
      <c r="AA965" s="140"/>
      <c r="AB965" s="152"/>
      <c r="AC965" s="153"/>
      <c r="AD965" s="140"/>
      <c r="AE965" s="140"/>
      <c r="AF965" s="142"/>
      <c r="AG965" s="142"/>
      <c r="AH965" s="142"/>
      <c r="AI965" s="142"/>
      <c r="AJ965" s="142"/>
    </row>
    <row r="966" hidden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2"/>
      <c r="L966" s="2"/>
      <c r="P966" s="3"/>
      <c r="S966" s="4"/>
      <c r="T966" s="5"/>
      <c r="AA966" s="140"/>
      <c r="AB966" s="152"/>
      <c r="AC966" s="153"/>
      <c r="AD966" s="140"/>
      <c r="AE966" s="140"/>
      <c r="AF966" s="142"/>
      <c r="AG966" s="142"/>
      <c r="AH966" s="142"/>
      <c r="AI966" s="142"/>
      <c r="AJ966" s="142"/>
    </row>
    <row r="967" hidden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2"/>
      <c r="L967" s="2"/>
      <c r="P967" s="3"/>
      <c r="S967" s="4"/>
      <c r="T967" s="5"/>
      <c r="AA967" s="140"/>
      <c r="AB967" s="152"/>
      <c r="AC967" s="153"/>
      <c r="AD967" s="140"/>
      <c r="AE967" s="140"/>
      <c r="AF967" s="142"/>
      <c r="AG967" s="142"/>
      <c r="AH967" s="142"/>
      <c r="AI967" s="142"/>
      <c r="AJ967" s="142"/>
    </row>
    <row r="968" hidden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2"/>
      <c r="L968" s="2"/>
      <c r="P968" s="3"/>
      <c r="S968" s="4"/>
      <c r="T968" s="5"/>
      <c r="AA968" s="140"/>
      <c r="AB968" s="152"/>
      <c r="AC968" s="153"/>
      <c r="AD968" s="140"/>
      <c r="AE968" s="140"/>
      <c r="AF968" s="142"/>
      <c r="AG968" s="142"/>
      <c r="AH968" s="142"/>
      <c r="AI968" s="142"/>
      <c r="AJ968" s="142"/>
    </row>
    <row r="969" hidden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2"/>
      <c r="L969" s="2"/>
      <c r="P969" s="3"/>
      <c r="S969" s="4"/>
      <c r="T969" s="5"/>
      <c r="AA969" s="140"/>
      <c r="AB969" s="152"/>
      <c r="AC969" s="153"/>
      <c r="AD969" s="140"/>
      <c r="AE969" s="140"/>
      <c r="AF969" s="142"/>
      <c r="AG969" s="142"/>
      <c r="AH969" s="142"/>
      <c r="AI969" s="142"/>
      <c r="AJ969" s="142"/>
    </row>
    <row r="970" hidden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2"/>
      <c r="L970" s="2"/>
      <c r="P970" s="3"/>
      <c r="S970" s="4"/>
      <c r="T970" s="5"/>
      <c r="AA970" s="140"/>
      <c r="AB970" s="152"/>
      <c r="AC970" s="153"/>
      <c r="AD970" s="140"/>
      <c r="AE970" s="140"/>
      <c r="AF970" s="142"/>
      <c r="AG970" s="142"/>
      <c r="AH970" s="142"/>
      <c r="AI970" s="142"/>
      <c r="AJ970" s="142"/>
    </row>
    <row r="971" hidden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2"/>
      <c r="L971" s="2"/>
      <c r="P971" s="3"/>
      <c r="S971" s="4"/>
      <c r="T971" s="5"/>
      <c r="AA971" s="140"/>
      <c r="AB971" s="152"/>
      <c r="AC971" s="153"/>
      <c r="AD971" s="140"/>
      <c r="AE971" s="140"/>
      <c r="AF971" s="142"/>
      <c r="AG971" s="142"/>
      <c r="AH971" s="142"/>
      <c r="AI971" s="142"/>
      <c r="AJ971" s="142"/>
    </row>
    <row r="972" hidden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2"/>
      <c r="L972" s="2"/>
      <c r="P972" s="3"/>
      <c r="S972" s="4"/>
      <c r="T972" s="5"/>
      <c r="AA972" s="140"/>
      <c r="AB972" s="152"/>
      <c r="AC972" s="153"/>
      <c r="AD972" s="140"/>
      <c r="AE972" s="140"/>
      <c r="AF972" s="142"/>
      <c r="AG972" s="142"/>
      <c r="AH972" s="142"/>
      <c r="AI972" s="142"/>
      <c r="AJ972" s="142"/>
    </row>
    <row r="973" hidden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2"/>
      <c r="L973" s="2"/>
      <c r="P973" s="3"/>
      <c r="S973" s="4"/>
      <c r="T973" s="5"/>
      <c r="AA973" s="140"/>
      <c r="AB973" s="152"/>
      <c r="AC973" s="153"/>
      <c r="AD973" s="140"/>
      <c r="AE973" s="140"/>
      <c r="AF973" s="142"/>
      <c r="AG973" s="142"/>
      <c r="AH973" s="142"/>
      <c r="AI973" s="142"/>
      <c r="AJ973" s="142"/>
    </row>
    <row r="974" hidden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2"/>
      <c r="L974" s="2"/>
      <c r="P974" s="3"/>
      <c r="S974" s="4"/>
      <c r="T974" s="5"/>
      <c r="AA974" s="140"/>
      <c r="AB974" s="152"/>
      <c r="AC974" s="153"/>
      <c r="AD974" s="140"/>
      <c r="AE974" s="140"/>
      <c r="AF974" s="142"/>
      <c r="AG974" s="142"/>
      <c r="AH974" s="142"/>
      <c r="AI974" s="142"/>
      <c r="AJ974" s="142"/>
    </row>
    <row r="975" hidden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2"/>
      <c r="L975" s="2"/>
      <c r="P975" s="3"/>
      <c r="S975" s="4"/>
      <c r="T975" s="5"/>
      <c r="AA975" s="140"/>
      <c r="AB975" s="152"/>
      <c r="AC975" s="153"/>
      <c r="AD975" s="140"/>
      <c r="AE975" s="140"/>
      <c r="AF975" s="142"/>
      <c r="AG975" s="142"/>
      <c r="AH975" s="142"/>
      <c r="AI975" s="142"/>
      <c r="AJ975" s="142"/>
    </row>
    <row r="976" hidden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2"/>
      <c r="L976" s="2"/>
      <c r="P976" s="3"/>
      <c r="S976" s="4"/>
      <c r="T976" s="5"/>
      <c r="AA976" s="140"/>
      <c r="AB976" s="152"/>
      <c r="AC976" s="153"/>
      <c r="AD976" s="140"/>
      <c r="AE976" s="140"/>
      <c r="AF976" s="142"/>
      <c r="AG976" s="142"/>
      <c r="AH976" s="142"/>
      <c r="AI976" s="142"/>
      <c r="AJ976" s="142"/>
    </row>
    <row r="977" hidden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2"/>
      <c r="L977" s="2"/>
      <c r="P977" s="3"/>
      <c r="S977" s="4"/>
      <c r="T977" s="5"/>
      <c r="AA977" s="140"/>
      <c r="AB977" s="152"/>
      <c r="AC977" s="153"/>
      <c r="AD977" s="140"/>
      <c r="AE977" s="140"/>
      <c r="AF977" s="142"/>
      <c r="AG977" s="142"/>
      <c r="AH977" s="142"/>
      <c r="AI977" s="142"/>
      <c r="AJ977" s="142"/>
    </row>
    <row r="978" hidden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2"/>
      <c r="L978" s="2"/>
      <c r="P978" s="3"/>
      <c r="S978" s="4"/>
      <c r="T978" s="5"/>
      <c r="AA978" s="140"/>
      <c r="AB978" s="152"/>
      <c r="AC978" s="153"/>
      <c r="AD978" s="140"/>
      <c r="AE978" s="140"/>
      <c r="AF978" s="142"/>
      <c r="AG978" s="142"/>
      <c r="AH978" s="142"/>
      <c r="AI978" s="142"/>
      <c r="AJ978" s="142"/>
    </row>
    <row r="979" hidden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2"/>
      <c r="L979" s="2"/>
      <c r="P979" s="3"/>
      <c r="S979" s="4"/>
      <c r="T979" s="5"/>
      <c r="AA979" s="140"/>
      <c r="AB979" s="152"/>
      <c r="AC979" s="153"/>
      <c r="AD979" s="140"/>
      <c r="AE979" s="140"/>
      <c r="AF979" s="142"/>
      <c r="AG979" s="142"/>
      <c r="AH979" s="142"/>
      <c r="AI979" s="142"/>
      <c r="AJ979" s="142"/>
    </row>
    <row r="980" hidden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2"/>
      <c r="L980" s="2"/>
      <c r="P980" s="3"/>
      <c r="S980" s="4"/>
      <c r="T980" s="5"/>
      <c r="AA980" s="140"/>
      <c r="AB980" s="152"/>
      <c r="AC980" s="153"/>
      <c r="AD980" s="140"/>
      <c r="AE980" s="140"/>
      <c r="AF980" s="142"/>
      <c r="AG980" s="142"/>
      <c r="AH980" s="142"/>
      <c r="AI980" s="142"/>
      <c r="AJ980" s="142"/>
    </row>
    <row r="981" hidden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2"/>
      <c r="L981" s="2"/>
      <c r="P981" s="3"/>
      <c r="S981" s="4"/>
      <c r="T981" s="5"/>
      <c r="AA981" s="140"/>
      <c r="AB981" s="152"/>
      <c r="AC981" s="153"/>
      <c r="AD981" s="140"/>
      <c r="AE981" s="140"/>
      <c r="AF981" s="142"/>
      <c r="AG981" s="142"/>
      <c r="AH981" s="142"/>
      <c r="AI981" s="142"/>
      <c r="AJ981" s="142"/>
    </row>
    <row r="982" hidden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2"/>
      <c r="L982" s="2"/>
      <c r="P982" s="3"/>
      <c r="S982" s="4"/>
      <c r="T982" s="5"/>
      <c r="AA982" s="140"/>
      <c r="AB982" s="152"/>
      <c r="AC982" s="153"/>
      <c r="AD982" s="140"/>
      <c r="AE982" s="140"/>
      <c r="AF982" s="142"/>
      <c r="AG982" s="142"/>
      <c r="AH982" s="142"/>
      <c r="AI982" s="142"/>
      <c r="AJ982" s="142"/>
    </row>
    <row r="983" hidden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2"/>
      <c r="L983" s="2"/>
      <c r="P983" s="3"/>
      <c r="S983" s="4"/>
      <c r="T983" s="5"/>
      <c r="AA983" s="140"/>
      <c r="AB983" s="152"/>
      <c r="AC983" s="153"/>
      <c r="AD983" s="140"/>
      <c r="AE983" s="140"/>
      <c r="AF983" s="142"/>
      <c r="AG983" s="142"/>
      <c r="AH983" s="142"/>
      <c r="AI983" s="142"/>
      <c r="AJ983" s="142"/>
    </row>
    <row r="984" hidden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2"/>
      <c r="L984" s="2"/>
      <c r="P984" s="3"/>
      <c r="S984" s="4"/>
      <c r="T984" s="5"/>
      <c r="AA984" s="140"/>
      <c r="AB984" s="152"/>
      <c r="AC984" s="153"/>
      <c r="AD984" s="140"/>
      <c r="AE984" s="140"/>
      <c r="AF984" s="142"/>
      <c r="AG984" s="142"/>
      <c r="AH984" s="142"/>
      <c r="AI984" s="142"/>
      <c r="AJ984" s="142"/>
    </row>
    <row r="985" hidden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2"/>
      <c r="L985" s="2"/>
      <c r="P985" s="3"/>
      <c r="S985" s="4"/>
      <c r="T985" s="5"/>
      <c r="AA985" s="140"/>
      <c r="AB985" s="152"/>
      <c r="AC985" s="153"/>
      <c r="AD985" s="140"/>
      <c r="AE985" s="140"/>
      <c r="AF985" s="142"/>
      <c r="AG985" s="142"/>
      <c r="AH985" s="142"/>
      <c r="AI985" s="142"/>
      <c r="AJ985" s="142"/>
    </row>
    <row r="986" hidden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2"/>
      <c r="L986" s="2"/>
      <c r="P986" s="3"/>
      <c r="S986" s="4"/>
      <c r="T986" s="5"/>
      <c r="AA986" s="140"/>
      <c r="AB986" s="152"/>
      <c r="AC986" s="153"/>
      <c r="AD986" s="140"/>
      <c r="AE986" s="140"/>
      <c r="AF986" s="142"/>
      <c r="AG986" s="142"/>
      <c r="AH986" s="142"/>
      <c r="AI986" s="142"/>
      <c r="AJ986" s="142"/>
    </row>
    <row r="987" hidden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2"/>
      <c r="L987" s="2"/>
      <c r="P987" s="3"/>
      <c r="S987" s="4"/>
      <c r="T987" s="5"/>
      <c r="AA987" s="140"/>
      <c r="AB987" s="152"/>
      <c r="AC987" s="153"/>
      <c r="AD987" s="140"/>
      <c r="AE987" s="140"/>
      <c r="AF987" s="142"/>
      <c r="AG987" s="142"/>
      <c r="AH987" s="142"/>
      <c r="AI987" s="142"/>
      <c r="AJ987" s="142"/>
    </row>
    <row r="988" hidden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2"/>
      <c r="L988" s="2"/>
      <c r="P988" s="3"/>
      <c r="S988" s="4"/>
      <c r="T988" s="5"/>
      <c r="AA988" s="140"/>
      <c r="AB988" s="152"/>
      <c r="AC988" s="153"/>
      <c r="AD988" s="140"/>
      <c r="AE988" s="140"/>
      <c r="AF988" s="142"/>
      <c r="AG988" s="142"/>
      <c r="AH988" s="142"/>
      <c r="AI988" s="142"/>
      <c r="AJ988" s="142"/>
    </row>
    <row r="989" hidden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2"/>
      <c r="L989" s="2"/>
      <c r="P989" s="3"/>
      <c r="S989" s="4"/>
      <c r="T989" s="5"/>
      <c r="AA989" s="140"/>
      <c r="AB989" s="152"/>
      <c r="AC989" s="153"/>
      <c r="AD989" s="140"/>
      <c r="AE989" s="140"/>
      <c r="AF989" s="142"/>
      <c r="AG989" s="142"/>
      <c r="AH989" s="142"/>
      <c r="AI989" s="142"/>
      <c r="AJ989" s="142"/>
    </row>
    <row r="990" hidden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2"/>
      <c r="L990" s="2"/>
      <c r="P990" s="3"/>
      <c r="S990" s="4"/>
      <c r="T990" s="5"/>
      <c r="AA990" s="140"/>
      <c r="AB990" s="152"/>
      <c r="AC990" s="153"/>
      <c r="AD990" s="140"/>
      <c r="AE990" s="140"/>
      <c r="AF990" s="142"/>
      <c r="AG990" s="142"/>
      <c r="AH990" s="142"/>
      <c r="AI990" s="142"/>
      <c r="AJ990" s="142"/>
    </row>
    <row r="991" hidden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2"/>
      <c r="L991" s="2"/>
      <c r="P991" s="3"/>
      <c r="S991" s="4"/>
      <c r="T991" s="5"/>
      <c r="AA991" s="140"/>
      <c r="AB991" s="152"/>
      <c r="AC991" s="153"/>
      <c r="AD991" s="140"/>
      <c r="AE991" s="140"/>
      <c r="AF991" s="142"/>
      <c r="AG991" s="142"/>
      <c r="AH991" s="142"/>
      <c r="AI991" s="142"/>
      <c r="AJ991" s="142"/>
    </row>
    <row r="992" hidden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2"/>
      <c r="L992" s="2"/>
      <c r="P992" s="3"/>
      <c r="S992" s="4"/>
      <c r="T992" s="5"/>
      <c r="AA992" s="140"/>
      <c r="AB992" s="152"/>
      <c r="AC992" s="153"/>
      <c r="AD992" s="140"/>
      <c r="AE992" s="140"/>
      <c r="AF992" s="142"/>
      <c r="AG992" s="142"/>
      <c r="AH992" s="142"/>
      <c r="AI992" s="142"/>
      <c r="AJ992" s="142"/>
    </row>
    <row r="993" hidden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2"/>
      <c r="L993" s="2"/>
      <c r="P993" s="3"/>
      <c r="S993" s="4"/>
      <c r="T993" s="5"/>
      <c r="AA993" s="140"/>
      <c r="AB993" s="152"/>
      <c r="AC993" s="153"/>
      <c r="AD993" s="140"/>
      <c r="AE993" s="140"/>
      <c r="AF993" s="142"/>
      <c r="AG993" s="142"/>
      <c r="AH993" s="142"/>
      <c r="AI993" s="142"/>
      <c r="AJ993" s="142"/>
    </row>
    <row r="994" hidden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2"/>
      <c r="L994" s="2"/>
      <c r="P994" s="3"/>
      <c r="S994" s="4"/>
      <c r="T994" s="5"/>
      <c r="AA994" s="140"/>
      <c r="AB994" s="152"/>
      <c r="AC994" s="153"/>
      <c r="AD994" s="140"/>
      <c r="AE994" s="140"/>
      <c r="AF994" s="142"/>
      <c r="AG994" s="142"/>
      <c r="AH994" s="142"/>
      <c r="AI994" s="142"/>
      <c r="AJ994" s="142"/>
    </row>
    <row r="995" hidden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2"/>
      <c r="L995" s="2"/>
      <c r="P995" s="3"/>
      <c r="S995" s="4"/>
      <c r="T995" s="5"/>
      <c r="AA995" s="140"/>
      <c r="AB995" s="152"/>
      <c r="AC995" s="153"/>
      <c r="AD995" s="140"/>
      <c r="AE995" s="140"/>
      <c r="AF995" s="142"/>
      <c r="AG995" s="142"/>
      <c r="AH995" s="142"/>
      <c r="AI995" s="142"/>
      <c r="AJ995" s="142"/>
    </row>
    <row r="996" hidden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2"/>
      <c r="L996" s="2"/>
      <c r="P996" s="3"/>
      <c r="S996" s="4"/>
      <c r="T996" s="5"/>
      <c r="AA996" s="140"/>
      <c r="AB996" s="152"/>
      <c r="AC996" s="153"/>
      <c r="AD996" s="140"/>
      <c r="AE996" s="140"/>
      <c r="AF996" s="142"/>
      <c r="AG996" s="142"/>
      <c r="AH996" s="142"/>
      <c r="AI996" s="142"/>
      <c r="AJ996" s="142"/>
    </row>
    <row r="997" hidden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2"/>
      <c r="L997" s="2"/>
      <c r="P997" s="3"/>
      <c r="S997" s="4"/>
      <c r="T997" s="5"/>
      <c r="AA997" s="140"/>
      <c r="AB997" s="152"/>
      <c r="AC997" s="153"/>
      <c r="AD997" s="140"/>
      <c r="AE997" s="140"/>
      <c r="AF997" s="142"/>
      <c r="AG997" s="142"/>
      <c r="AH997" s="142"/>
      <c r="AI997" s="142"/>
      <c r="AJ997" s="142"/>
    </row>
    <row r="998" hidden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2"/>
      <c r="L998" s="2"/>
      <c r="P998" s="3"/>
      <c r="S998" s="4"/>
      <c r="T998" s="5"/>
      <c r="AA998" s="140"/>
      <c r="AB998" s="152"/>
      <c r="AC998" s="153"/>
      <c r="AD998" s="140"/>
      <c r="AE998" s="140"/>
      <c r="AF998" s="142"/>
      <c r="AG998" s="142"/>
      <c r="AH998" s="142"/>
      <c r="AI998" s="142"/>
      <c r="AJ998" s="142"/>
    </row>
    <row r="999" hidden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2"/>
      <c r="L999" s="2"/>
      <c r="P999" s="3"/>
      <c r="S999" s="4"/>
      <c r="T999" s="5"/>
      <c r="AA999" s="140"/>
      <c r="AB999" s="152"/>
      <c r="AC999" s="153"/>
      <c r="AD999" s="140"/>
      <c r="AE999" s="140"/>
      <c r="AF999" s="142"/>
      <c r="AG999" s="142"/>
      <c r="AH999" s="142"/>
      <c r="AI999" s="142"/>
      <c r="AJ999" s="142"/>
    </row>
    <row r="1000" hidden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2"/>
      <c r="L1000" s="2"/>
      <c r="P1000" s="3"/>
      <c r="S1000" s="4"/>
      <c r="T1000" s="5"/>
      <c r="AA1000" s="140"/>
      <c r="AB1000" s="152"/>
      <c r="AC1000" s="153"/>
      <c r="AD1000" s="140"/>
      <c r="AE1000" s="140"/>
      <c r="AF1000" s="142"/>
      <c r="AG1000" s="142"/>
      <c r="AH1000" s="142"/>
      <c r="AI1000" s="142"/>
      <c r="AJ1000" s="142"/>
    </row>
    <row r="1001" hidden="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2"/>
      <c r="L1001" s="2"/>
      <c r="P1001" s="3"/>
      <c r="S1001" s="4"/>
      <c r="T1001" s="5"/>
      <c r="AA1001" s="140"/>
      <c r="AB1001" s="152"/>
      <c r="AC1001" s="153"/>
      <c r="AD1001" s="140"/>
      <c r="AE1001" s="140"/>
      <c r="AF1001" s="142"/>
      <c r="AG1001" s="142"/>
      <c r="AH1001" s="142"/>
      <c r="AI1001" s="142"/>
      <c r="AJ1001" s="142"/>
    </row>
    <row r="1002" hidden="1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2"/>
      <c r="L1002" s="2"/>
      <c r="P1002" s="3"/>
      <c r="S1002" s="4"/>
      <c r="T1002" s="5"/>
      <c r="AA1002" s="140"/>
      <c r="AB1002" s="152"/>
      <c r="AC1002" s="153"/>
      <c r="AD1002" s="140"/>
      <c r="AE1002" s="140"/>
      <c r="AF1002" s="142"/>
      <c r="AG1002" s="142"/>
      <c r="AH1002" s="142"/>
      <c r="AI1002" s="142"/>
      <c r="AJ1002" s="142"/>
    </row>
    <row r="1003" hidden="1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2"/>
      <c r="L1003" s="2"/>
      <c r="P1003" s="3"/>
      <c r="S1003" s="4"/>
      <c r="T1003" s="5"/>
      <c r="AA1003" s="140"/>
      <c r="AB1003" s="152"/>
      <c r="AC1003" s="153"/>
      <c r="AD1003" s="140"/>
      <c r="AE1003" s="140"/>
      <c r="AF1003" s="142"/>
      <c r="AG1003" s="142"/>
      <c r="AH1003" s="142"/>
      <c r="AI1003" s="142"/>
      <c r="AJ1003" s="142"/>
    </row>
    <row r="1004" hidden="1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2"/>
      <c r="L1004" s="2"/>
      <c r="P1004" s="3"/>
      <c r="S1004" s="4"/>
      <c r="T1004" s="5"/>
      <c r="AA1004" s="140"/>
      <c r="AB1004" s="152"/>
      <c r="AC1004" s="153"/>
      <c r="AD1004" s="140"/>
      <c r="AE1004" s="140"/>
      <c r="AF1004" s="142"/>
      <c r="AG1004" s="142"/>
      <c r="AH1004" s="142"/>
      <c r="AI1004" s="142"/>
      <c r="AJ1004" s="142"/>
    </row>
    <row r="1005" hidden="1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2"/>
      <c r="L1005" s="2"/>
      <c r="P1005" s="3"/>
      <c r="S1005" s="4"/>
      <c r="T1005" s="5"/>
      <c r="AA1005" s="140"/>
      <c r="AB1005" s="152"/>
      <c r="AC1005" s="153"/>
      <c r="AD1005" s="140"/>
      <c r="AE1005" s="140"/>
      <c r="AF1005" s="142"/>
      <c r="AG1005" s="142"/>
      <c r="AH1005" s="142"/>
      <c r="AI1005" s="142"/>
      <c r="AJ1005" s="142"/>
    </row>
    <row r="1006" hidden="1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2"/>
      <c r="L1006" s="2"/>
      <c r="P1006" s="3"/>
      <c r="S1006" s="4"/>
      <c r="T1006" s="5"/>
      <c r="AA1006" s="140"/>
      <c r="AB1006" s="152"/>
      <c r="AC1006" s="153"/>
      <c r="AD1006" s="140"/>
      <c r="AE1006" s="140"/>
      <c r="AF1006" s="142"/>
      <c r="AG1006" s="142"/>
      <c r="AH1006" s="142"/>
      <c r="AI1006" s="142"/>
      <c r="AJ1006" s="142"/>
    </row>
    <row r="1007" hidden="1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2"/>
      <c r="L1007" s="2"/>
      <c r="P1007" s="3"/>
      <c r="S1007" s="4"/>
      <c r="T1007" s="5"/>
      <c r="AA1007" s="140"/>
      <c r="AB1007" s="152"/>
      <c r="AC1007" s="153"/>
      <c r="AD1007" s="140"/>
      <c r="AE1007" s="140"/>
      <c r="AF1007" s="142"/>
      <c r="AG1007" s="142"/>
      <c r="AH1007" s="142"/>
      <c r="AI1007" s="142"/>
      <c r="AJ1007" s="142"/>
    </row>
    <row r="1008" hidden="1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2"/>
      <c r="L1008" s="2"/>
      <c r="P1008" s="3"/>
      <c r="S1008" s="4"/>
      <c r="T1008" s="5"/>
      <c r="AA1008" s="140"/>
      <c r="AB1008" s="152"/>
      <c r="AC1008" s="153"/>
      <c r="AD1008" s="140"/>
      <c r="AE1008" s="140"/>
      <c r="AF1008" s="142"/>
      <c r="AG1008" s="142"/>
      <c r="AH1008" s="142"/>
      <c r="AI1008" s="142"/>
      <c r="AJ1008" s="142"/>
    </row>
    <row r="1009" hidden="1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2"/>
      <c r="L1009" s="2"/>
      <c r="P1009" s="3"/>
      <c r="S1009" s="4"/>
      <c r="T1009" s="5"/>
      <c r="AA1009" s="140"/>
      <c r="AB1009" s="152"/>
      <c r="AC1009" s="153"/>
      <c r="AD1009" s="140"/>
      <c r="AE1009" s="140"/>
      <c r="AF1009" s="142"/>
      <c r="AG1009" s="142"/>
      <c r="AH1009" s="142"/>
      <c r="AI1009" s="142"/>
      <c r="AJ1009" s="142"/>
    </row>
    <row r="1010" hidden="1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2"/>
      <c r="L1010" s="2"/>
      <c r="P1010" s="3"/>
      <c r="S1010" s="4"/>
      <c r="T1010" s="5"/>
      <c r="AA1010" s="140"/>
      <c r="AB1010" s="152"/>
      <c r="AC1010" s="153"/>
      <c r="AD1010" s="140"/>
      <c r="AE1010" s="140"/>
      <c r="AF1010" s="142"/>
      <c r="AG1010" s="142"/>
      <c r="AH1010" s="142"/>
      <c r="AI1010" s="142"/>
      <c r="AJ1010" s="142"/>
    </row>
    <row r="1011" hidden="1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2"/>
      <c r="L1011" s="2"/>
      <c r="P1011" s="3"/>
      <c r="S1011" s="4"/>
      <c r="T1011" s="5"/>
      <c r="AA1011" s="140"/>
      <c r="AB1011" s="152"/>
      <c r="AC1011" s="153"/>
      <c r="AD1011" s="140"/>
      <c r="AE1011" s="140"/>
      <c r="AF1011" s="142"/>
      <c r="AG1011" s="142"/>
      <c r="AH1011" s="142"/>
      <c r="AI1011" s="142"/>
      <c r="AJ1011" s="142"/>
    </row>
    <row r="1012" hidden="1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2"/>
      <c r="L1012" s="2"/>
      <c r="P1012" s="3"/>
      <c r="S1012" s="4"/>
      <c r="T1012" s="5"/>
      <c r="AA1012" s="140"/>
      <c r="AB1012" s="152"/>
      <c r="AC1012" s="153"/>
      <c r="AD1012" s="140"/>
      <c r="AE1012" s="140"/>
      <c r="AF1012" s="142"/>
      <c r="AG1012" s="142"/>
      <c r="AH1012" s="142"/>
      <c r="AI1012" s="142"/>
      <c r="AJ1012" s="142"/>
    </row>
    <row r="1013" hidden="1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2"/>
      <c r="L1013" s="2"/>
      <c r="P1013" s="3"/>
      <c r="S1013" s="4"/>
      <c r="T1013" s="5"/>
      <c r="AA1013" s="140"/>
      <c r="AB1013" s="152"/>
      <c r="AC1013" s="153"/>
      <c r="AD1013" s="140"/>
      <c r="AE1013" s="140"/>
      <c r="AF1013" s="142"/>
      <c r="AG1013" s="142"/>
      <c r="AH1013" s="142"/>
      <c r="AI1013" s="142"/>
      <c r="AJ1013" s="142"/>
    </row>
    <row r="1014" hidden="1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2"/>
      <c r="L1014" s="2"/>
      <c r="P1014" s="3"/>
      <c r="S1014" s="4"/>
      <c r="T1014" s="5"/>
      <c r="AA1014" s="140"/>
      <c r="AB1014" s="152"/>
      <c r="AC1014" s="153"/>
      <c r="AD1014" s="140"/>
      <c r="AE1014" s="140"/>
      <c r="AF1014" s="142"/>
      <c r="AG1014" s="142"/>
      <c r="AH1014" s="142"/>
      <c r="AI1014" s="142"/>
      <c r="AJ1014" s="142"/>
    </row>
    <row r="1015" hidden="1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2"/>
      <c r="L1015" s="2"/>
      <c r="P1015" s="3"/>
      <c r="S1015" s="4"/>
      <c r="T1015" s="5"/>
      <c r="AA1015" s="140"/>
      <c r="AB1015" s="152"/>
      <c r="AC1015" s="153"/>
      <c r="AD1015" s="140"/>
      <c r="AE1015" s="140"/>
      <c r="AF1015" s="142"/>
      <c r="AG1015" s="142"/>
      <c r="AH1015" s="142"/>
      <c r="AI1015" s="142"/>
      <c r="AJ1015" s="142"/>
    </row>
    <row r="1016" hidden="1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2"/>
      <c r="L1016" s="2"/>
      <c r="P1016" s="3"/>
      <c r="S1016" s="4"/>
      <c r="T1016" s="5"/>
      <c r="AA1016" s="140"/>
      <c r="AB1016" s="152"/>
      <c r="AC1016" s="153"/>
      <c r="AD1016" s="140"/>
      <c r="AE1016" s="140"/>
      <c r="AF1016" s="142"/>
      <c r="AG1016" s="142"/>
      <c r="AH1016" s="142"/>
      <c r="AI1016" s="142"/>
      <c r="AJ1016" s="142"/>
    </row>
    <row r="1017" hidden="1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2"/>
      <c r="L1017" s="2"/>
      <c r="P1017" s="3"/>
      <c r="S1017" s="4"/>
      <c r="T1017" s="5"/>
      <c r="AA1017" s="140"/>
      <c r="AB1017" s="152"/>
      <c r="AC1017" s="153"/>
      <c r="AD1017" s="140"/>
      <c r="AE1017" s="140"/>
      <c r="AF1017" s="142"/>
      <c r="AG1017" s="142"/>
      <c r="AH1017" s="142"/>
      <c r="AI1017" s="142"/>
      <c r="AJ1017" s="142"/>
    </row>
    <row r="1018" hidden="1">
      <c r="A1018" s="1"/>
      <c r="B1018" s="1"/>
      <c r="C1018" s="1"/>
      <c r="D1018" s="1"/>
      <c r="E1018" s="1"/>
      <c r="F1018" s="1"/>
      <c r="G1018" s="1"/>
      <c r="H1018" s="1"/>
      <c r="I1018" s="1"/>
      <c r="J1018" s="1"/>
      <c r="K1018" s="2"/>
      <c r="L1018" s="2"/>
      <c r="P1018" s="3"/>
      <c r="S1018" s="4"/>
      <c r="T1018" s="5"/>
      <c r="AA1018" s="140"/>
      <c r="AB1018" s="152"/>
      <c r="AC1018" s="153"/>
      <c r="AD1018" s="140"/>
      <c r="AE1018" s="140"/>
      <c r="AF1018" s="142"/>
      <c r="AG1018" s="142"/>
      <c r="AH1018" s="142"/>
      <c r="AI1018" s="142"/>
      <c r="AJ1018" s="142"/>
    </row>
    <row r="1019" hidden="1">
      <c r="A1019" s="1"/>
      <c r="B1019" s="1"/>
      <c r="C1019" s="1"/>
      <c r="D1019" s="1"/>
      <c r="E1019" s="1"/>
      <c r="F1019" s="1"/>
      <c r="G1019" s="1"/>
      <c r="H1019" s="1"/>
      <c r="I1019" s="1"/>
      <c r="J1019" s="1"/>
      <c r="K1019" s="2"/>
      <c r="L1019" s="2"/>
      <c r="P1019" s="3"/>
      <c r="S1019" s="4"/>
      <c r="T1019" s="5"/>
      <c r="AA1019" s="140"/>
      <c r="AB1019" s="152"/>
      <c r="AC1019" s="153"/>
      <c r="AD1019" s="140"/>
      <c r="AE1019" s="140"/>
      <c r="AF1019" s="142"/>
      <c r="AG1019" s="142"/>
      <c r="AH1019" s="142"/>
      <c r="AI1019" s="142"/>
      <c r="AJ1019" s="142"/>
    </row>
    <row r="1020" hidden="1">
      <c r="A1020" s="1"/>
      <c r="B1020" s="1"/>
      <c r="C1020" s="1"/>
      <c r="D1020" s="1"/>
      <c r="E1020" s="1"/>
      <c r="F1020" s="1"/>
      <c r="G1020" s="1"/>
      <c r="H1020" s="1"/>
      <c r="I1020" s="1"/>
      <c r="J1020" s="1"/>
      <c r="K1020" s="2"/>
      <c r="L1020" s="2"/>
      <c r="P1020" s="3"/>
      <c r="S1020" s="4"/>
      <c r="T1020" s="5"/>
      <c r="AA1020" s="140"/>
      <c r="AB1020" s="152"/>
      <c r="AC1020" s="153"/>
      <c r="AD1020" s="140"/>
      <c r="AE1020" s="140"/>
      <c r="AF1020" s="142"/>
      <c r="AG1020" s="142"/>
      <c r="AH1020" s="142"/>
      <c r="AI1020" s="142"/>
      <c r="AJ1020" s="142"/>
    </row>
    <row r="1021" hidden="1">
      <c r="A1021" s="1"/>
      <c r="B1021" s="1"/>
      <c r="C1021" s="1"/>
      <c r="D1021" s="1"/>
      <c r="E1021" s="1"/>
      <c r="F1021" s="1"/>
      <c r="G1021" s="1"/>
      <c r="H1021" s="1"/>
      <c r="I1021" s="1"/>
      <c r="J1021" s="1"/>
      <c r="K1021" s="2"/>
      <c r="L1021" s="2"/>
      <c r="P1021" s="3"/>
      <c r="S1021" s="4"/>
      <c r="T1021" s="5"/>
      <c r="AA1021" s="140"/>
      <c r="AB1021" s="152"/>
      <c r="AC1021" s="153"/>
      <c r="AD1021" s="140"/>
      <c r="AE1021" s="140"/>
      <c r="AF1021" s="142"/>
      <c r="AG1021" s="142"/>
      <c r="AH1021" s="142"/>
      <c r="AI1021" s="142"/>
      <c r="AJ1021" s="142"/>
    </row>
    <row r="1022" ht="15.0" hidden="1" customHeight="1">
      <c r="A1022" s="1"/>
      <c r="B1022" s="1"/>
      <c r="C1022" s="1"/>
      <c r="D1022" s="1"/>
      <c r="E1022" s="1"/>
      <c r="F1022" s="1"/>
      <c r="G1022" s="1"/>
      <c r="H1022" s="1"/>
      <c r="I1022" s="1"/>
      <c r="J1022" s="1"/>
      <c r="K1022" s="2"/>
      <c r="L1022" s="2"/>
      <c r="P1022" s="3"/>
      <c r="S1022" s="4"/>
      <c r="T1022" s="5"/>
      <c r="AA1022" s="140"/>
      <c r="AB1022" s="152"/>
      <c r="AC1022" s="153"/>
      <c r="AD1022" s="140"/>
      <c r="AE1022" s="140"/>
      <c r="AF1022" s="142"/>
      <c r="AG1022" s="142"/>
      <c r="AH1022" s="142"/>
      <c r="AI1022" s="142"/>
      <c r="AJ1022" s="142"/>
    </row>
    <row r="1023">
      <c r="A1023" s="1"/>
      <c r="B1023" s="1"/>
      <c r="C1023" s="1"/>
      <c r="D1023" s="1"/>
      <c r="E1023" s="1"/>
      <c r="F1023" s="1"/>
      <c r="G1023" s="1"/>
      <c r="H1023" s="1"/>
      <c r="I1023" s="1"/>
      <c r="J1023" s="1"/>
      <c r="K1023" s="2"/>
      <c r="L1023" s="2"/>
      <c r="P1023" s="3"/>
      <c r="S1023" s="4"/>
      <c r="T1023" s="5"/>
      <c r="AA1023" s="140"/>
      <c r="AB1023" s="152"/>
      <c r="AC1023" s="153"/>
      <c r="AD1023" s="140"/>
      <c r="AE1023" s="140"/>
      <c r="AF1023" s="142"/>
      <c r="AG1023" s="142"/>
      <c r="AH1023" s="142"/>
      <c r="AI1023" s="142"/>
      <c r="AJ1023" s="142"/>
    </row>
    <row r="1024" ht="29.25" customHeight="1">
      <c r="A1024" s="1"/>
      <c r="B1024" s="1"/>
      <c r="C1024" s="1"/>
      <c r="D1024" s="1"/>
      <c r="E1024" s="1"/>
      <c r="F1024" s="1"/>
      <c r="G1024" s="1"/>
      <c r="H1024" s="1"/>
      <c r="I1024" s="1"/>
      <c r="J1024" s="1"/>
      <c r="K1024" s="2"/>
      <c r="L1024" s="2"/>
      <c r="P1024" s="3"/>
      <c r="S1024" s="4"/>
      <c r="T1024" s="5"/>
      <c r="AB1024" s="44"/>
      <c r="AC1024" s="5"/>
      <c r="AH1024" s="142"/>
      <c r="AI1024" s="142"/>
      <c r="AJ1024" s="142"/>
    </row>
    <row r="1025" ht="15.0" customHeight="1">
      <c r="A1025" s="1"/>
      <c r="B1025" s="1"/>
      <c r="C1025" s="1"/>
      <c r="D1025" s="1"/>
      <c r="E1025" s="1"/>
      <c r="F1025" s="1"/>
      <c r="G1025" s="1"/>
      <c r="H1025" s="1"/>
      <c r="I1025" s="1"/>
      <c r="J1025" s="1"/>
      <c r="K1025" s="2"/>
      <c r="L1025" s="2"/>
      <c r="P1025" s="3"/>
      <c r="S1025" s="4"/>
      <c r="T1025" s="5"/>
      <c r="AB1025" s="44"/>
      <c r="AC1025" s="5"/>
    </row>
    <row r="1026" ht="26.25" customHeight="1">
      <c r="A1026" s="1"/>
      <c r="B1026" s="1"/>
      <c r="C1026" s="1"/>
      <c r="D1026" s="1"/>
      <c r="E1026" s="1"/>
      <c r="F1026" s="1"/>
      <c r="G1026" s="1"/>
      <c r="H1026" s="1"/>
      <c r="I1026" s="1"/>
      <c r="J1026" s="1"/>
      <c r="K1026" s="2"/>
      <c r="L1026" s="2"/>
      <c r="P1026" s="3"/>
      <c r="S1026" s="4"/>
      <c r="T1026" s="5"/>
      <c r="AB1026" s="44"/>
      <c r="AC1026" s="5"/>
    </row>
    <row r="1027" ht="15.0" customHeight="1">
      <c r="A1027" s="1"/>
      <c r="B1027" s="1"/>
      <c r="C1027" s="1"/>
      <c r="D1027" s="1"/>
      <c r="E1027" s="1"/>
      <c r="F1027" s="1"/>
      <c r="G1027" s="1"/>
      <c r="H1027" s="1"/>
      <c r="I1027" s="1"/>
      <c r="J1027" s="1"/>
      <c r="K1027" s="2"/>
      <c r="L1027" s="2"/>
      <c r="P1027" s="3"/>
      <c r="S1027" s="4"/>
      <c r="T1027" s="5"/>
      <c r="AB1027" s="44"/>
      <c r="AC1027" s="5"/>
    </row>
    <row r="1028" ht="15.0" customHeight="1">
      <c r="A1028" s="1"/>
      <c r="B1028" s="1"/>
      <c r="C1028" s="1"/>
      <c r="D1028" s="1"/>
      <c r="E1028" s="1"/>
      <c r="F1028" s="1"/>
      <c r="G1028" s="1"/>
      <c r="H1028" s="1"/>
      <c r="I1028" s="1"/>
      <c r="J1028" s="1"/>
      <c r="K1028" s="2"/>
      <c r="L1028" s="2"/>
      <c r="P1028" s="3"/>
      <c r="S1028" s="4"/>
      <c r="T1028" s="5"/>
      <c r="AB1028" s="44"/>
      <c r="AC1028" s="5"/>
    </row>
    <row r="1029" ht="15.0" customHeight="1">
      <c r="A1029" s="1"/>
      <c r="B1029" s="1"/>
      <c r="C1029" s="1"/>
      <c r="D1029" s="1"/>
      <c r="E1029" s="1"/>
      <c r="F1029" s="1"/>
      <c r="G1029" s="1"/>
      <c r="H1029" s="1"/>
      <c r="I1029" s="1"/>
      <c r="J1029" s="1"/>
      <c r="K1029" s="2"/>
      <c r="L1029" s="2"/>
      <c r="P1029" s="3"/>
      <c r="S1029" s="4"/>
      <c r="T1029" s="5"/>
      <c r="AB1029" s="44"/>
      <c r="AC1029" s="5"/>
    </row>
    <row r="1030" ht="15.0" customHeight="1">
      <c r="A1030" s="1"/>
      <c r="B1030" s="1"/>
      <c r="C1030" s="1"/>
      <c r="D1030" s="1"/>
      <c r="E1030" s="1"/>
      <c r="F1030" s="1"/>
      <c r="G1030" s="1"/>
      <c r="H1030" s="1"/>
      <c r="I1030" s="1"/>
      <c r="J1030" s="1"/>
      <c r="K1030" s="2"/>
      <c r="L1030" s="2"/>
      <c r="P1030" s="3"/>
      <c r="S1030" s="4"/>
      <c r="T1030" s="5"/>
      <c r="AB1030" s="44"/>
      <c r="AC1030" s="5"/>
    </row>
    <row r="1031" ht="15.0" customHeight="1">
      <c r="A1031" s="1"/>
      <c r="B1031" s="1"/>
      <c r="C1031" s="1"/>
      <c r="D1031" s="1"/>
      <c r="E1031" s="1"/>
      <c r="F1031" s="1"/>
      <c r="G1031" s="1"/>
      <c r="H1031" s="1"/>
      <c r="I1031" s="1"/>
      <c r="J1031" s="1"/>
      <c r="K1031" s="2"/>
      <c r="L1031" s="2"/>
      <c r="P1031" s="3"/>
      <c r="S1031" s="4"/>
      <c r="T1031" s="5"/>
      <c r="AB1031" s="44"/>
      <c r="AC1031" s="5"/>
    </row>
    <row r="1032" ht="15.0" customHeight="1">
      <c r="A1032" s="1"/>
      <c r="B1032" s="1"/>
      <c r="C1032" s="1"/>
      <c r="D1032" s="1"/>
      <c r="E1032" s="1"/>
      <c r="F1032" s="1"/>
      <c r="G1032" s="1"/>
      <c r="H1032" s="1"/>
      <c r="I1032" s="1"/>
      <c r="J1032" s="1"/>
      <c r="K1032" s="2"/>
      <c r="L1032" s="2"/>
      <c r="P1032" s="3"/>
      <c r="S1032" s="4"/>
      <c r="T1032" s="5"/>
      <c r="AB1032" s="44"/>
      <c r="AC1032" s="5"/>
    </row>
    <row r="1033" ht="15.0" customHeight="1">
      <c r="A1033" s="1"/>
      <c r="B1033" s="1"/>
      <c r="C1033" s="1"/>
      <c r="D1033" s="1"/>
      <c r="E1033" s="1"/>
      <c r="F1033" s="1"/>
      <c r="G1033" s="1"/>
      <c r="H1033" s="1"/>
      <c r="I1033" s="1"/>
      <c r="J1033" s="1"/>
      <c r="K1033" s="2"/>
      <c r="L1033" s="2"/>
      <c r="P1033" s="3"/>
      <c r="S1033" s="4"/>
      <c r="T1033" s="5"/>
      <c r="AB1033" s="44"/>
      <c r="AC1033" s="5"/>
    </row>
    <row r="1034" ht="15.0" customHeight="1">
      <c r="A1034" s="1"/>
      <c r="B1034" s="1"/>
      <c r="C1034" s="1"/>
      <c r="D1034" s="1"/>
      <c r="E1034" s="1"/>
      <c r="F1034" s="1"/>
      <c r="G1034" s="1"/>
      <c r="H1034" s="1"/>
      <c r="I1034" s="1"/>
      <c r="J1034" s="1"/>
      <c r="K1034" s="2"/>
      <c r="L1034" s="2"/>
      <c r="P1034" s="3"/>
      <c r="S1034" s="4"/>
      <c r="T1034" s="5"/>
      <c r="AB1034" s="44"/>
      <c r="AC1034" s="5"/>
    </row>
    <row r="1035" ht="15.0" customHeight="1">
      <c r="A1035" s="1"/>
      <c r="B1035" s="1"/>
      <c r="C1035" s="1"/>
      <c r="D1035" s="1"/>
      <c r="E1035" s="1"/>
      <c r="F1035" s="1"/>
      <c r="G1035" s="1"/>
      <c r="H1035" s="1"/>
      <c r="I1035" s="1"/>
      <c r="J1035" s="1"/>
      <c r="K1035" s="2"/>
      <c r="L1035" s="2"/>
      <c r="P1035" s="3"/>
      <c r="S1035" s="4"/>
      <c r="T1035" s="5"/>
      <c r="AB1035" s="44"/>
      <c r="AC1035" s="5"/>
    </row>
    <row r="1036" ht="15.0" customHeight="1">
      <c r="A1036" s="1"/>
      <c r="B1036" s="1"/>
      <c r="C1036" s="1"/>
      <c r="D1036" s="1"/>
      <c r="E1036" s="1"/>
      <c r="F1036" s="1"/>
      <c r="G1036" s="1"/>
      <c r="H1036" s="1"/>
      <c r="I1036" s="1"/>
      <c r="J1036" s="1"/>
      <c r="K1036" s="2"/>
      <c r="L1036" s="2"/>
      <c r="P1036" s="3"/>
      <c r="S1036" s="4"/>
      <c r="T1036" s="5"/>
      <c r="AB1036" s="44"/>
      <c r="AC1036" s="5"/>
    </row>
    <row r="1037" ht="15.0" customHeight="1">
      <c r="A1037" s="1"/>
      <c r="B1037" s="1"/>
      <c r="C1037" s="1"/>
      <c r="D1037" s="1"/>
      <c r="E1037" s="1"/>
      <c r="F1037" s="1"/>
      <c r="G1037" s="1"/>
      <c r="H1037" s="1"/>
      <c r="I1037" s="1"/>
      <c r="J1037" s="1"/>
      <c r="K1037" s="2"/>
      <c r="L1037" s="2"/>
      <c r="P1037" s="3"/>
      <c r="S1037" s="4"/>
      <c r="T1037" s="5"/>
      <c r="AB1037" s="44"/>
      <c r="AC1037" s="5"/>
    </row>
    <row r="1038" ht="15.0" customHeight="1">
      <c r="A1038" s="1"/>
      <c r="B1038" s="1"/>
      <c r="C1038" s="1"/>
      <c r="D1038" s="1"/>
      <c r="E1038" s="1"/>
      <c r="F1038" s="1"/>
      <c r="G1038" s="1"/>
      <c r="H1038" s="1"/>
      <c r="I1038" s="1"/>
      <c r="J1038" s="1"/>
      <c r="K1038" s="2"/>
      <c r="L1038" s="2"/>
      <c r="P1038" s="3"/>
      <c r="S1038" s="4"/>
      <c r="T1038" s="5"/>
      <c r="AA1038" s="140"/>
      <c r="AB1038" s="152"/>
      <c r="AC1038" s="153"/>
      <c r="AD1038" s="140"/>
      <c r="AE1038" s="140"/>
      <c r="AF1038" s="142"/>
      <c r="AG1038" s="142"/>
    </row>
    <row r="1039" ht="15.0" customHeight="1">
      <c r="A1039" s="1"/>
      <c r="B1039" s="1"/>
      <c r="C1039" s="1"/>
      <c r="D1039" s="1"/>
      <c r="E1039" s="1"/>
      <c r="F1039" s="1"/>
      <c r="G1039" s="1"/>
      <c r="H1039" s="1"/>
      <c r="I1039" s="1"/>
      <c r="J1039" s="1"/>
      <c r="K1039" s="2"/>
      <c r="L1039" s="2"/>
      <c r="P1039" s="3"/>
      <c r="S1039" s="4"/>
      <c r="T1039" s="5"/>
      <c r="AA1039" s="6"/>
      <c r="AB1039" s="121"/>
      <c r="AC1039" s="122"/>
      <c r="AD1039" s="6"/>
      <c r="AE1039" s="6"/>
    </row>
    <row r="1040" ht="15.0" customHeight="1">
      <c r="A1040" s="1"/>
      <c r="B1040" s="1"/>
      <c r="C1040" s="1"/>
      <c r="D1040" s="1"/>
      <c r="E1040" s="1"/>
      <c r="F1040" s="1"/>
      <c r="G1040" s="1"/>
      <c r="H1040" s="1"/>
      <c r="I1040" s="1"/>
      <c r="J1040" s="1"/>
      <c r="K1040" s="2"/>
      <c r="L1040" s="2"/>
      <c r="P1040" s="3"/>
      <c r="S1040" s="4"/>
      <c r="T1040" s="5"/>
      <c r="AA1040" s="6"/>
      <c r="AB1040" s="121"/>
      <c r="AC1040" s="122"/>
      <c r="AD1040" s="6"/>
      <c r="AE1040" s="6"/>
    </row>
    <row r="1041" ht="15.0" customHeight="1">
      <c r="A1041" s="1"/>
      <c r="B1041" s="1"/>
      <c r="C1041" s="1"/>
      <c r="D1041" s="1"/>
      <c r="E1041" s="1"/>
      <c r="F1041" s="1"/>
      <c r="G1041" s="1"/>
      <c r="H1041" s="1"/>
      <c r="I1041" s="1"/>
      <c r="J1041" s="1"/>
      <c r="K1041" s="2"/>
      <c r="L1041" s="2"/>
      <c r="P1041" s="3"/>
      <c r="S1041" s="4"/>
      <c r="T1041" s="5"/>
      <c r="AA1041" s="6"/>
      <c r="AB1041" s="121"/>
      <c r="AC1041" s="122"/>
      <c r="AD1041" s="6"/>
      <c r="AE1041" s="6"/>
    </row>
    <row r="1042" ht="15.0" customHeight="1">
      <c r="A1042" s="1"/>
      <c r="B1042" s="1"/>
      <c r="C1042" s="1"/>
      <c r="D1042" s="1"/>
      <c r="E1042" s="1"/>
      <c r="F1042" s="1"/>
      <c r="G1042" s="1"/>
      <c r="H1042" s="1"/>
      <c r="I1042" s="1"/>
      <c r="J1042" s="1"/>
      <c r="K1042" s="2"/>
      <c r="L1042" s="2"/>
      <c r="P1042" s="3"/>
      <c r="S1042" s="4"/>
      <c r="T1042" s="5"/>
      <c r="AA1042" s="6"/>
      <c r="AB1042" s="121"/>
      <c r="AC1042" s="122"/>
      <c r="AD1042" s="6"/>
      <c r="AE1042" s="6"/>
    </row>
    <row r="1043" ht="15.0" customHeight="1">
      <c r="A1043" s="1"/>
      <c r="B1043" s="1"/>
      <c r="C1043" s="1"/>
      <c r="D1043" s="1"/>
      <c r="E1043" s="1"/>
      <c r="F1043" s="1"/>
      <c r="G1043" s="1"/>
      <c r="H1043" s="1"/>
      <c r="I1043" s="1"/>
      <c r="J1043" s="1"/>
      <c r="K1043" s="2"/>
      <c r="L1043" s="2"/>
      <c r="P1043" s="3"/>
      <c r="S1043" s="4"/>
      <c r="T1043" s="5"/>
      <c r="AA1043" s="6"/>
      <c r="AB1043" s="121"/>
      <c r="AC1043" s="122"/>
      <c r="AD1043" s="6"/>
      <c r="AE1043" s="6"/>
    </row>
    <row r="1044" ht="15.0" customHeight="1">
      <c r="A1044" s="1"/>
      <c r="B1044" s="1"/>
      <c r="C1044" s="1"/>
      <c r="D1044" s="1"/>
      <c r="E1044" s="1"/>
      <c r="F1044" s="1"/>
      <c r="G1044" s="1"/>
      <c r="H1044" s="1"/>
      <c r="I1044" s="1"/>
      <c r="J1044" s="1"/>
      <c r="K1044" s="2"/>
      <c r="L1044" s="2"/>
      <c r="P1044" s="3"/>
      <c r="S1044" s="4"/>
      <c r="T1044" s="5"/>
      <c r="AA1044" s="6"/>
      <c r="AB1044" s="121"/>
      <c r="AC1044" s="122"/>
      <c r="AD1044" s="6"/>
      <c r="AE1044" s="6"/>
    </row>
    <row r="1045" ht="15.0" customHeight="1">
      <c r="A1045" s="1"/>
      <c r="B1045" s="1"/>
      <c r="C1045" s="1"/>
      <c r="D1045" s="1"/>
      <c r="E1045" s="1"/>
      <c r="F1045" s="1"/>
      <c r="G1045" s="1"/>
      <c r="H1045" s="1"/>
      <c r="I1045" s="1"/>
      <c r="J1045" s="1"/>
      <c r="K1045" s="2"/>
      <c r="L1045" s="2"/>
      <c r="P1045" s="3"/>
      <c r="S1045" s="4"/>
      <c r="T1045" s="5"/>
      <c r="AA1045" s="6"/>
      <c r="AB1045" s="121"/>
      <c r="AC1045" s="122"/>
      <c r="AD1045" s="6"/>
      <c r="AE1045" s="6"/>
    </row>
    <row r="1046" ht="15.0" customHeight="1">
      <c r="A1046" s="1"/>
      <c r="B1046" s="1"/>
      <c r="C1046" s="1"/>
      <c r="D1046" s="1"/>
      <c r="E1046" s="1"/>
      <c r="F1046" s="1"/>
      <c r="G1046" s="1"/>
      <c r="H1046" s="1"/>
      <c r="I1046" s="1"/>
      <c r="J1046" s="1"/>
      <c r="K1046" s="2"/>
      <c r="L1046" s="2"/>
      <c r="P1046" s="3"/>
      <c r="S1046" s="4"/>
      <c r="T1046" s="5"/>
      <c r="AA1046" s="6"/>
      <c r="AB1046" s="121"/>
      <c r="AC1046" s="122"/>
      <c r="AD1046" s="6"/>
      <c r="AE1046" s="6"/>
    </row>
    <row r="1047" ht="15.0" customHeight="1">
      <c r="A1047" s="1"/>
      <c r="B1047" s="1"/>
      <c r="C1047" s="1"/>
      <c r="D1047" s="1"/>
      <c r="E1047" s="1"/>
      <c r="F1047" s="1"/>
      <c r="G1047" s="1"/>
      <c r="H1047" s="1"/>
      <c r="I1047" s="1"/>
      <c r="J1047" s="1"/>
      <c r="K1047" s="2"/>
      <c r="L1047" s="2"/>
      <c r="P1047" s="3"/>
      <c r="S1047" s="4"/>
      <c r="T1047" s="5"/>
      <c r="AA1047" s="6"/>
      <c r="AB1047" s="121"/>
      <c r="AC1047" s="122"/>
      <c r="AD1047" s="6"/>
      <c r="AE1047" s="6"/>
    </row>
    <row r="1048" ht="15.0" customHeight="1">
      <c r="A1048" s="1"/>
      <c r="B1048" s="1"/>
      <c r="C1048" s="1"/>
      <c r="D1048" s="1"/>
      <c r="E1048" s="1"/>
      <c r="F1048" s="1"/>
      <c r="G1048" s="1"/>
      <c r="H1048" s="1"/>
      <c r="I1048" s="1"/>
      <c r="J1048" s="1"/>
      <c r="K1048" s="2"/>
      <c r="L1048" s="2"/>
      <c r="P1048" s="3"/>
      <c r="S1048" s="4"/>
      <c r="T1048" s="5"/>
      <c r="AA1048" s="6"/>
      <c r="AB1048" s="121"/>
      <c r="AC1048" s="122"/>
      <c r="AD1048" s="6"/>
      <c r="AE1048" s="6"/>
    </row>
    <row r="1049" ht="15.0" customHeight="1">
      <c r="A1049" s="1"/>
      <c r="B1049" s="1"/>
      <c r="C1049" s="1"/>
      <c r="D1049" s="1"/>
      <c r="E1049" s="1"/>
      <c r="F1049" s="1"/>
      <c r="G1049" s="1"/>
      <c r="H1049" s="1"/>
      <c r="I1049" s="1"/>
      <c r="J1049" s="1"/>
      <c r="K1049" s="2"/>
      <c r="L1049" s="2"/>
      <c r="P1049" s="3"/>
      <c r="S1049" s="4"/>
      <c r="T1049" s="5"/>
      <c r="AA1049" s="6"/>
      <c r="AB1049" s="121"/>
      <c r="AC1049" s="122"/>
      <c r="AD1049" s="6"/>
      <c r="AE1049" s="6"/>
    </row>
    <row r="1050" ht="15.0" customHeight="1">
      <c r="A1050" s="1"/>
      <c r="B1050" s="1"/>
      <c r="C1050" s="1"/>
      <c r="D1050" s="1"/>
      <c r="E1050" s="1"/>
      <c r="F1050" s="1"/>
      <c r="G1050" s="1"/>
      <c r="H1050" s="1"/>
      <c r="I1050" s="1"/>
      <c r="J1050" s="1"/>
      <c r="K1050" s="2"/>
      <c r="L1050" s="2"/>
      <c r="P1050" s="3"/>
      <c r="S1050" s="4"/>
      <c r="T1050" s="5"/>
      <c r="AA1050" s="6"/>
      <c r="AB1050" s="121"/>
      <c r="AC1050" s="122"/>
      <c r="AD1050" s="6"/>
      <c r="AE1050" s="6"/>
    </row>
    <row r="1051" ht="15.0" customHeight="1">
      <c r="A1051" s="1"/>
      <c r="B1051" s="1"/>
      <c r="C1051" s="1"/>
      <c r="D1051" s="1"/>
      <c r="E1051" s="1"/>
      <c r="F1051" s="1"/>
      <c r="G1051" s="1"/>
      <c r="H1051" s="1"/>
      <c r="I1051" s="1"/>
      <c r="J1051" s="1"/>
      <c r="K1051" s="2"/>
      <c r="L1051" s="2"/>
      <c r="P1051" s="3"/>
      <c r="S1051" s="4"/>
      <c r="T1051" s="5"/>
      <c r="AA1051" s="6"/>
      <c r="AB1051" s="121"/>
      <c r="AC1051" s="122"/>
      <c r="AD1051" s="6"/>
      <c r="AE1051" s="6"/>
    </row>
    <row r="1052" ht="15.0" customHeight="1">
      <c r="A1052" s="1"/>
      <c r="B1052" s="1"/>
      <c r="C1052" s="1"/>
      <c r="D1052" s="1"/>
      <c r="E1052" s="1"/>
      <c r="F1052" s="1"/>
      <c r="G1052" s="1"/>
      <c r="H1052" s="1"/>
      <c r="I1052" s="1"/>
      <c r="J1052" s="1"/>
      <c r="K1052" s="2"/>
      <c r="L1052" s="2"/>
      <c r="P1052" s="3"/>
      <c r="S1052" s="4"/>
      <c r="T1052" s="5"/>
      <c r="AA1052" s="6"/>
      <c r="AB1052" s="121"/>
      <c r="AC1052" s="122"/>
      <c r="AD1052" s="6"/>
      <c r="AE1052" s="6"/>
    </row>
    <row r="1053" ht="15.0" customHeight="1">
      <c r="A1053" s="1"/>
      <c r="B1053" s="1"/>
      <c r="C1053" s="1"/>
      <c r="D1053" s="1"/>
      <c r="E1053" s="1"/>
      <c r="F1053" s="1"/>
      <c r="G1053" s="1"/>
      <c r="H1053" s="1"/>
      <c r="I1053" s="1"/>
      <c r="J1053" s="1"/>
      <c r="K1053" s="2"/>
      <c r="L1053" s="2"/>
      <c r="P1053" s="3"/>
      <c r="S1053" s="4"/>
      <c r="T1053" s="5"/>
      <c r="AA1053" s="6"/>
      <c r="AB1053" s="121"/>
      <c r="AC1053" s="122"/>
      <c r="AD1053" s="6"/>
      <c r="AE1053" s="6"/>
    </row>
    <row r="1054" ht="15.0" customHeight="1">
      <c r="A1054" s="1"/>
      <c r="B1054" s="1"/>
      <c r="C1054" s="1"/>
      <c r="D1054" s="1"/>
      <c r="E1054" s="1"/>
      <c r="F1054" s="1"/>
      <c r="G1054" s="1"/>
      <c r="H1054" s="1"/>
      <c r="I1054" s="1"/>
      <c r="J1054" s="1"/>
      <c r="K1054" s="2"/>
      <c r="L1054" s="2"/>
      <c r="P1054" s="3"/>
      <c r="S1054" s="4"/>
      <c r="T1054" s="5"/>
      <c r="AA1054" s="6"/>
      <c r="AB1054" s="121"/>
      <c r="AC1054" s="122"/>
      <c r="AD1054" s="6"/>
      <c r="AE1054" s="6"/>
    </row>
    <row r="1055" ht="15.0" customHeight="1">
      <c r="A1055" s="1"/>
      <c r="B1055" s="1"/>
      <c r="C1055" s="1"/>
      <c r="D1055" s="1"/>
      <c r="E1055" s="1"/>
      <c r="F1055" s="1"/>
      <c r="G1055" s="1"/>
      <c r="H1055" s="1"/>
      <c r="I1055" s="1"/>
      <c r="J1055" s="1"/>
      <c r="K1055" s="2"/>
      <c r="L1055" s="2"/>
      <c r="P1055" s="3"/>
      <c r="S1055" s="4"/>
      <c r="T1055" s="5"/>
      <c r="AA1055" s="6"/>
      <c r="AB1055" s="121"/>
      <c r="AC1055" s="122"/>
      <c r="AD1055" s="6"/>
      <c r="AE1055" s="6"/>
    </row>
    <row r="1056" ht="15.0" customHeight="1">
      <c r="A1056" s="1"/>
      <c r="B1056" s="1"/>
      <c r="C1056" s="1"/>
      <c r="D1056" s="1"/>
      <c r="E1056" s="1"/>
      <c r="F1056" s="1"/>
      <c r="G1056" s="1"/>
      <c r="H1056" s="1"/>
      <c r="I1056" s="1"/>
      <c r="J1056" s="1"/>
      <c r="K1056" s="2"/>
      <c r="L1056" s="2"/>
      <c r="P1056" s="3"/>
      <c r="S1056" s="4"/>
      <c r="T1056" s="5"/>
      <c r="AA1056" s="6"/>
      <c r="AB1056" s="121"/>
      <c r="AC1056" s="122"/>
      <c r="AD1056" s="6"/>
      <c r="AE1056" s="6"/>
    </row>
    <row r="1057" ht="15.0" customHeight="1">
      <c r="A1057" s="1"/>
      <c r="B1057" s="1"/>
      <c r="C1057" s="1"/>
      <c r="D1057" s="1"/>
      <c r="E1057" s="1"/>
      <c r="F1057" s="1"/>
      <c r="G1057" s="1"/>
      <c r="H1057" s="1"/>
      <c r="I1057" s="1"/>
      <c r="J1057" s="1"/>
      <c r="K1057" s="2"/>
      <c r="L1057" s="2"/>
      <c r="P1057" s="3"/>
      <c r="S1057" s="4"/>
      <c r="T1057" s="5"/>
      <c r="AA1057" s="6"/>
      <c r="AB1057" s="121"/>
      <c r="AC1057" s="122"/>
      <c r="AD1057" s="6"/>
      <c r="AE1057" s="6"/>
    </row>
    <row r="1058" ht="15.0" customHeight="1">
      <c r="A1058" s="1"/>
      <c r="B1058" s="1"/>
      <c r="C1058" s="1"/>
      <c r="D1058" s="1"/>
      <c r="E1058" s="1"/>
      <c r="F1058" s="1"/>
      <c r="G1058" s="1"/>
      <c r="H1058" s="1"/>
      <c r="I1058" s="1"/>
      <c r="J1058" s="1"/>
      <c r="K1058" s="2"/>
      <c r="L1058" s="2"/>
      <c r="P1058" s="3"/>
      <c r="S1058" s="4"/>
      <c r="T1058" s="5"/>
      <c r="AA1058" s="6"/>
      <c r="AB1058" s="121"/>
      <c r="AC1058" s="122"/>
      <c r="AD1058" s="6"/>
      <c r="AE1058" s="6"/>
    </row>
    <row r="1059" ht="15.0" customHeight="1">
      <c r="A1059" s="1"/>
      <c r="B1059" s="1"/>
      <c r="C1059" s="1"/>
      <c r="D1059" s="1"/>
      <c r="E1059" s="1"/>
      <c r="F1059" s="1"/>
      <c r="G1059" s="1"/>
      <c r="H1059" s="1"/>
      <c r="I1059" s="1"/>
      <c r="J1059" s="1"/>
      <c r="K1059" s="2"/>
      <c r="L1059" s="2"/>
      <c r="P1059" s="3"/>
      <c r="S1059" s="4"/>
      <c r="T1059" s="5"/>
      <c r="AA1059" s="6"/>
      <c r="AB1059" s="121"/>
      <c r="AC1059" s="122"/>
      <c r="AD1059" s="6"/>
      <c r="AE1059" s="6"/>
    </row>
    <row r="1060" ht="15.0" customHeight="1">
      <c r="A1060" s="1"/>
      <c r="B1060" s="1"/>
      <c r="C1060" s="1"/>
      <c r="D1060" s="1"/>
      <c r="E1060" s="1"/>
      <c r="F1060" s="1"/>
      <c r="G1060" s="1"/>
      <c r="H1060" s="1"/>
      <c r="I1060" s="1"/>
      <c r="J1060" s="1"/>
      <c r="K1060" s="2"/>
      <c r="L1060" s="2"/>
      <c r="P1060" s="3"/>
      <c r="S1060" s="4"/>
      <c r="T1060" s="5"/>
      <c r="AA1060" s="6"/>
      <c r="AB1060" s="121"/>
      <c r="AC1060" s="122"/>
      <c r="AD1060" s="6"/>
      <c r="AE1060" s="6"/>
    </row>
    <row r="1061" ht="15.0" customHeight="1">
      <c r="A1061" s="1"/>
      <c r="B1061" s="1"/>
      <c r="C1061" s="1"/>
      <c r="D1061" s="1"/>
      <c r="E1061" s="1"/>
      <c r="F1061" s="1"/>
      <c r="G1061" s="1"/>
      <c r="H1061" s="1"/>
      <c r="I1061" s="1"/>
      <c r="J1061" s="1"/>
      <c r="K1061" s="2"/>
      <c r="L1061" s="2"/>
      <c r="P1061" s="3"/>
      <c r="S1061" s="4"/>
      <c r="T1061" s="5"/>
      <c r="AA1061" s="6"/>
      <c r="AB1061" s="121"/>
      <c r="AC1061" s="122"/>
      <c r="AD1061" s="6"/>
      <c r="AE1061" s="6"/>
    </row>
    <row r="1062" ht="15.0" customHeight="1">
      <c r="A1062" s="1"/>
      <c r="B1062" s="1"/>
      <c r="C1062" s="1"/>
      <c r="D1062" s="1"/>
      <c r="E1062" s="1"/>
      <c r="F1062" s="1"/>
      <c r="G1062" s="1"/>
      <c r="H1062" s="1"/>
      <c r="I1062" s="1"/>
      <c r="J1062" s="1"/>
      <c r="K1062" s="2"/>
      <c r="L1062" s="2"/>
      <c r="P1062" s="3"/>
      <c r="S1062" s="4"/>
      <c r="T1062" s="5"/>
      <c r="AA1062" s="6"/>
      <c r="AB1062" s="121"/>
      <c r="AC1062" s="122"/>
      <c r="AD1062" s="6"/>
      <c r="AE1062" s="6"/>
    </row>
    <row r="1063" ht="15.0" customHeight="1">
      <c r="A1063" s="1"/>
      <c r="B1063" s="1"/>
      <c r="C1063" s="1"/>
      <c r="D1063" s="1"/>
      <c r="E1063" s="1"/>
      <c r="F1063" s="1"/>
      <c r="G1063" s="1"/>
      <c r="H1063" s="1"/>
      <c r="I1063" s="1"/>
      <c r="J1063" s="1"/>
      <c r="K1063" s="2"/>
      <c r="L1063" s="2"/>
      <c r="P1063" s="3"/>
      <c r="S1063" s="4"/>
      <c r="T1063" s="5"/>
      <c r="AA1063" s="6"/>
      <c r="AB1063" s="121"/>
      <c r="AC1063" s="122"/>
      <c r="AD1063" s="6"/>
      <c r="AE1063" s="6"/>
    </row>
    <row r="1064" ht="15.0" customHeight="1">
      <c r="A1064" s="1"/>
      <c r="B1064" s="1"/>
      <c r="C1064" s="1"/>
      <c r="D1064" s="1"/>
      <c r="E1064" s="1"/>
      <c r="F1064" s="1"/>
      <c r="G1064" s="1"/>
      <c r="H1064" s="1"/>
      <c r="I1064" s="1"/>
      <c r="J1064" s="1"/>
      <c r="K1064" s="2"/>
      <c r="L1064" s="2"/>
      <c r="P1064" s="3"/>
      <c r="S1064" s="4"/>
      <c r="T1064" s="5"/>
      <c r="AA1064" s="6"/>
      <c r="AB1064" s="121"/>
      <c r="AC1064" s="122"/>
      <c r="AD1064" s="6"/>
      <c r="AE1064" s="6"/>
    </row>
    <row r="1065" ht="15.0" customHeight="1">
      <c r="A1065" s="1"/>
      <c r="B1065" s="1"/>
      <c r="C1065" s="1"/>
      <c r="D1065" s="1"/>
      <c r="E1065" s="1"/>
      <c r="F1065" s="1"/>
      <c r="G1065" s="1"/>
      <c r="H1065" s="1"/>
      <c r="I1065" s="1"/>
      <c r="J1065" s="1"/>
      <c r="K1065" s="2"/>
      <c r="L1065" s="2"/>
      <c r="P1065" s="3"/>
      <c r="S1065" s="4"/>
      <c r="T1065" s="5"/>
      <c r="AA1065" s="6"/>
      <c r="AB1065" s="121"/>
      <c r="AC1065" s="122"/>
      <c r="AD1065" s="6"/>
      <c r="AE1065" s="6"/>
    </row>
    <row r="1066" ht="15.0" customHeight="1">
      <c r="A1066" s="1"/>
      <c r="B1066" s="1"/>
      <c r="C1066" s="1"/>
      <c r="D1066" s="1"/>
      <c r="E1066" s="1"/>
      <c r="F1066" s="1"/>
      <c r="G1066" s="1"/>
      <c r="H1066" s="1"/>
      <c r="I1066" s="1"/>
      <c r="J1066" s="1"/>
      <c r="K1066" s="2"/>
      <c r="L1066" s="2"/>
      <c r="P1066" s="3"/>
      <c r="S1066" s="4"/>
      <c r="T1066" s="5"/>
      <c r="AA1066" s="6"/>
      <c r="AB1066" s="121"/>
      <c r="AC1066" s="122"/>
      <c r="AD1066" s="6"/>
      <c r="AE1066" s="6"/>
    </row>
    <row r="1067" ht="15.0" customHeight="1">
      <c r="A1067" s="1"/>
      <c r="B1067" s="1"/>
      <c r="C1067" s="1"/>
      <c r="D1067" s="1"/>
      <c r="E1067" s="1"/>
      <c r="F1067" s="1"/>
      <c r="G1067" s="1"/>
      <c r="H1067" s="1"/>
      <c r="I1067" s="1"/>
      <c r="J1067" s="1"/>
      <c r="K1067" s="2"/>
      <c r="L1067" s="2"/>
      <c r="P1067" s="3"/>
      <c r="S1067" s="4"/>
      <c r="T1067" s="5"/>
      <c r="AA1067" s="6"/>
      <c r="AB1067" s="121"/>
      <c r="AC1067" s="122"/>
      <c r="AD1067" s="6"/>
      <c r="AE1067" s="6"/>
    </row>
    <row r="1068" ht="15.0" customHeight="1">
      <c r="A1068" s="1"/>
      <c r="B1068" s="1"/>
      <c r="C1068" s="1"/>
      <c r="D1068" s="1"/>
      <c r="E1068" s="1"/>
      <c r="F1068" s="1"/>
      <c r="G1068" s="1"/>
      <c r="H1068" s="1"/>
      <c r="I1068" s="1"/>
      <c r="J1068" s="1"/>
      <c r="K1068" s="2"/>
      <c r="L1068" s="2"/>
      <c r="P1068" s="3"/>
      <c r="S1068" s="4"/>
      <c r="T1068" s="5"/>
      <c r="AA1068" s="6"/>
      <c r="AB1068" s="121"/>
      <c r="AC1068" s="122"/>
      <c r="AD1068" s="6"/>
      <c r="AE1068" s="6"/>
    </row>
    <row r="1069" ht="15.0" customHeight="1">
      <c r="A1069" s="1"/>
      <c r="B1069" s="1"/>
      <c r="C1069" s="1"/>
      <c r="D1069" s="1"/>
      <c r="E1069" s="1"/>
      <c r="F1069" s="1"/>
      <c r="G1069" s="1"/>
      <c r="H1069" s="1"/>
      <c r="I1069" s="1"/>
      <c r="J1069" s="1"/>
      <c r="K1069" s="2"/>
      <c r="L1069" s="2"/>
      <c r="P1069" s="3"/>
      <c r="S1069" s="4"/>
      <c r="T1069" s="5"/>
      <c r="AA1069" s="6"/>
      <c r="AB1069" s="121"/>
      <c r="AC1069" s="122"/>
      <c r="AD1069" s="6"/>
      <c r="AE1069" s="6"/>
    </row>
    <row r="1070" ht="15.0" customHeight="1">
      <c r="A1070" s="1"/>
      <c r="B1070" s="1"/>
      <c r="C1070" s="1"/>
      <c r="D1070" s="1"/>
      <c r="E1070" s="1"/>
      <c r="F1070" s="1"/>
      <c r="G1070" s="1"/>
      <c r="H1070" s="1"/>
      <c r="I1070" s="1"/>
      <c r="J1070" s="1"/>
      <c r="K1070" s="2"/>
      <c r="L1070" s="2"/>
      <c r="P1070" s="3"/>
      <c r="S1070" s="4"/>
      <c r="T1070" s="5"/>
      <c r="AA1070" s="6"/>
      <c r="AB1070" s="121"/>
      <c r="AC1070" s="122"/>
      <c r="AD1070" s="6"/>
      <c r="AE1070" s="6"/>
    </row>
    <row r="1071" ht="15.0" customHeight="1">
      <c r="A1071" s="1"/>
      <c r="B1071" s="1"/>
      <c r="C1071" s="1"/>
      <c r="D1071" s="1"/>
      <c r="E1071" s="1"/>
      <c r="F1071" s="1"/>
      <c r="G1071" s="1"/>
      <c r="H1071" s="1"/>
      <c r="I1071" s="1"/>
      <c r="J1071" s="1"/>
      <c r="K1071" s="2"/>
      <c r="L1071" s="2"/>
      <c r="P1071" s="3"/>
      <c r="S1071" s="4"/>
      <c r="T1071" s="5"/>
      <c r="AA1071" s="6"/>
      <c r="AB1071" s="121"/>
      <c r="AC1071" s="122"/>
      <c r="AD1071" s="6"/>
      <c r="AE1071" s="6"/>
    </row>
    <row r="1072" ht="15.0" customHeight="1">
      <c r="A1072" s="1"/>
      <c r="B1072" s="1"/>
      <c r="C1072" s="1"/>
      <c r="D1072" s="1"/>
      <c r="E1072" s="1"/>
      <c r="F1072" s="1"/>
      <c r="G1072" s="1"/>
      <c r="H1072" s="1"/>
      <c r="I1072" s="1"/>
      <c r="J1072" s="1"/>
      <c r="K1072" s="2"/>
      <c r="L1072" s="2"/>
      <c r="P1072" s="3"/>
      <c r="S1072" s="4"/>
      <c r="T1072" s="5"/>
      <c r="AA1072" s="6"/>
      <c r="AB1072" s="121"/>
      <c r="AC1072" s="122"/>
      <c r="AD1072" s="6"/>
      <c r="AE1072" s="6"/>
    </row>
    <row r="1073" ht="15.0" customHeight="1">
      <c r="A1073" s="1"/>
      <c r="B1073" s="1"/>
      <c r="C1073" s="1"/>
      <c r="D1073" s="1"/>
      <c r="E1073" s="1"/>
      <c r="F1073" s="1"/>
      <c r="G1073" s="1"/>
      <c r="H1073" s="1"/>
      <c r="I1073" s="1"/>
      <c r="J1073" s="1"/>
      <c r="K1073" s="2"/>
      <c r="L1073" s="2"/>
      <c r="P1073" s="3"/>
      <c r="S1073" s="4"/>
      <c r="T1073" s="5"/>
      <c r="AA1073" s="6"/>
      <c r="AB1073" s="121"/>
      <c r="AC1073" s="122"/>
      <c r="AD1073" s="6"/>
      <c r="AE1073" s="6"/>
    </row>
    <row r="1074" ht="15.0" customHeight="1">
      <c r="A1074" s="1"/>
      <c r="B1074" s="1"/>
      <c r="C1074" s="1"/>
      <c r="D1074" s="1"/>
      <c r="E1074" s="1"/>
      <c r="F1074" s="1"/>
      <c r="G1074" s="1"/>
      <c r="H1074" s="1"/>
      <c r="I1074" s="1"/>
      <c r="J1074" s="1"/>
      <c r="K1074" s="2"/>
      <c r="L1074" s="2"/>
      <c r="P1074" s="3"/>
      <c r="S1074" s="4"/>
      <c r="T1074" s="5"/>
      <c r="AA1074" s="6"/>
      <c r="AB1074" s="121"/>
      <c r="AC1074" s="122"/>
      <c r="AD1074" s="6"/>
      <c r="AE1074" s="6"/>
    </row>
    <row r="1075" ht="15.0" customHeight="1">
      <c r="A1075" s="1"/>
      <c r="B1075" s="1"/>
      <c r="C1075" s="1"/>
      <c r="D1075" s="1"/>
      <c r="E1075" s="1"/>
      <c r="F1075" s="1"/>
      <c r="G1075" s="1"/>
      <c r="H1075" s="1"/>
      <c r="I1075" s="1"/>
      <c r="J1075" s="1"/>
      <c r="K1075" s="2"/>
      <c r="L1075" s="2"/>
      <c r="P1075" s="3"/>
      <c r="S1075" s="4"/>
      <c r="T1075" s="5"/>
      <c r="AA1075" s="6"/>
      <c r="AB1075" s="121"/>
      <c r="AC1075" s="122"/>
      <c r="AD1075" s="6"/>
      <c r="AE1075" s="6"/>
    </row>
    <row r="1076" ht="15.0" customHeight="1">
      <c r="A1076" s="1"/>
      <c r="B1076" s="1"/>
      <c r="C1076" s="1"/>
      <c r="D1076" s="1"/>
      <c r="E1076" s="1"/>
      <c r="F1076" s="1"/>
      <c r="G1076" s="1"/>
      <c r="H1076" s="1"/>
      <c r="I1076" s="1"/>
      <c r="J1076" s="1"/>
      <c r="K1076" s="2"/>
      <c r="L1076" s="2"/>
      <c r="P1076" s="3"/>
      <c r="S1076" s="4"/>
      <c r="T1076" s="5"/>
      <c r="AA1076" s="6"/>
      <c r="AB1076" s="121"/>
      <c r="AC1076" s="122"/>
      <c r="AD1076" s="6"/>
      <c r="AE1076" s="6"/>
    </row>
    <row r="1077" ht="15.0" customHeight="1">
      <c r="A1077" s="1"/>
      <c r="B1077" s="1"/>
      <c r="C1077" s="1"/>
      <c r="D1077" s="1"/>
      <c r="E1077" s="1"/>
      <c r="F1077" s="1"/>
      <c r="G1077" s="1"/>
      <c r="H1077" s="1"/>
      <c r="I1077" s="1"/>
      <c r="J1077" s="1"/>
      <c r="K1077" s="2"/>
      <c r="L1077" s="2"/>
      <c r="P1077" s="3"/>
      <c r="S1077" s="4"/>
      <c r="T1077" s="5"/>
      <c r="AA1077" s="6"/>
      <c r="AB1077" s="121"/>
      <c r="AC1077" s="122"/>
      <c r="AD1077" s="6"/>
      <c r="AE1077" s="6"/>
    </row>
    <row r="1078" ht="15.0" customHeight="1">
      <c r="A1078" s="1"/>
      <c r="B1078" s="1"/>
      <c r="C1078" s="1"/>
      <c r="D1078" s="1"/>
      <c r="E1078" s="1"/>
      <c r="F1078" s="1"/>
      <c r="G1078" s="1"/>
      <c r="H1078" s="1"/>
      <c r="I1078" s="1"/>
      <c r="J1078" s="1"/>
      <c r="K1078" s="2"/>
      <c r="L1078" s="2"/>
      <c r="P1078" s="3"/>
      <c r="S1078" s="4"/>
      <c r="T1078" s="5"/>
      <c r="AA1078" s="6"/>
      <c r="AB1078" s="121"/>
      <c r="AC1078" s="122"/>
      <c r="AD1078" s="6"/>
      <c r="AE1078" s="6"/>
    </row>
    <row r="1079" ht="15.0" customHeight="1">
      <c r="A1079" s="1"/>
      <c r="B1079" s="1"/>
      <c r="C1079" s="1"/>
      <c r="D1079" s="1"/>
      <c r="E1079" s="1"/>
      <c r="F1079" s="1"/>
      <c r="G1079" s="1"/>
      <c r="H1079" s="1"/>
      <c r="I1079" s="1"/>
      <c r="J1079" s="1"/>
      <c r="K1079" s="2"/>
      <c r="L1079" s="2"/>
      <c r="P1079" s="3"/>
      <c r="S1079" s="4"/>
      <c r="T1079" s="5"/>
      <c r="AA1079" s="6"/>
      <c r="AB1079" s="121"/>
      <c r="AC1079" s="122"/>
      <c r="AD1079" s="6"/>
      <c r="AE1079" s="6"/>
    </row>
    <row r="1080" ht="15.0" customHeight="1">
      <c r="A1080" s="1"/>
      <c r="B1080" s="1"/>
      <c r="C1080" s="1"/>
      <c r="D1080" s="1"/>
      <c r="E1080" s="1"/>
      <c r="F1080" s="1"/>
      <c r="G1080" s="1"/>
      <c r="H1080" s="1"/>
      <c r="I1080" s="1"/>
      <c r="J1080" s="1"/>
      <c r="K1080" s="2"/>
      <c r="L1080" s="2"/>
      <c r="P1080" s="3"/>
      <c r="S1080" s="4"/>
      <c r="T1080" s="5"/>
      <c r="AA1080" s="6"/>
      <c r="AB1080" s="121"/>
      <c r="AC1080" s="122"/>
      <c r="AD1080" s="6"/>
      <c r="AE1080" s="6"/>
    </row>
    <row r="1081" ht="15.0" customHeight="1">
      <c r="A1081" s="1"/>
      <c r="B1081" s="1"/>
      <c r="C1081" s="1"/>
      <c r="D1081" s="1"/>
      <c r="E1081" s="1"/>
      <c r="F1081" s="1"/>
      <c r="G1081" s="1"/>
      <c r="H1081" s="1"/>
      <c r="I1081" s="1"/>
      <c r="J1081" s="1"/>
      <c r="K1081" s="2"/>
      <c r="L1081" s="2"/>
      <c r="P1081" s="3"/>
      <c r="S1081" s="4"/>
      <c r="T1081" s="5"/>
      <c r="AA1081" s="6"/>
      <c r="AB1081" s="121"/>
      <c r="AC1081" s="122"/>
      <c r="AD1081" s="6"/>
      <c r="AE1081" s="6"/>
    </row>
    <row r="1082" ht="15.0" customHeight="1">
      <c r="A1082" s="1"/>
      <c r="B1082" s="1"/>
      <c r="C1082" s="1"/>
      <c r="D1082" s="1"/>
      <c r="E1082" s="1"/>
      <c r="F1082" s="1"/>
      <c r="G1082" s="1"/>
      <c r="H1082" s="1"/>
      <c r="I1082" s="1"/>
      <c r="J1082" s="1"/>
      <c r="K1082" s="2"/>
      <c r="L1082" s="2"/>
      <c r="P1082" s="3"/>
      <c r="S1082" s="4"/>
      <c r="T1082" s="5"/>
      <c r="AA1082" s="6"/>
      <c r="AB1082" s="121"/>
      <c r="AC1082" s="122"/>
      <c r="AD1082" s="6"/>
      <c r="AE1082" s="6"/>
    </row>
    <row r="1083" ht="15.0" customHeight="1">
      <c r="A1083" s="1"/>
      <c r="B1083" s="1"/>
      <c r="C1083" s="1"/>
      <c r="D1083" s="1"/>
      <c r="E1083" s="1"/>
      <c r="F1083" s="1"/>
      <c r="G1083" s="1"/>
      <c r="H1083" s="1"/>
      <c r="I1083" s="1"/>
      <c r="J1083" s="1"/>
      <c r="K1083" s="2"/>
      <c r="L1083" s="2"/>
      <c r="P1083" s="3"/>
      <c r="S1083" s="4"/>
      <c r="T1083" s="5"/>
      <c r="AA1083" s="6"/>
      <c r="AB1083" s="121"/>
      <c r="AC1083" s="122"/>
      <c r="AD1083" s="6"/>
      <c r="AE1083" s="6"/>
    </row>
    <row r="1084" ht="15.0" customHeight="1">
      <c r="A1084" s="1"/>
      <c r="B1084" s="1"/>
      <c r="C1084" s="1"/>
      <c r="D1084" s="1"/>
      <c r="E1084" s="1"/>
      <c r="F1084" s="1"/>
      <c r="G1084" s="1"/>
      <c r="H1084" s="1"/>
      <c r="I1084" s="1"/>
      <c r="J1084" s="1"/>
      <c r="K1084" s="2"/>
      <c r="L1084" s="2"/>
      <c r="P1084" s="3"/>
      <c r="S1084" s="4"/>
      <c r="T1084" s="5"/>
      <c r="AA1084" s="6"/>
      <c r="AB1084" s="121"/>
      <c r="AC1084" s="122"/>
      <c r="AD1084" s="6"/>
      <c r="AE1084" s="6"/>
    </row>
    <row r="1085" ht="15.0" customHeight="1">
      <c r="A1085" s="1"/>
      <c r="B1085" s="1"/>
      <c r="C1085" s="1"/>
      <c r="D1085" s="1"/>
      <c r="E1085" s="1"/>
      <c r="F1085" s="1"/>
      <c r="G1085" s="1"/>
      <c r="H1085" s="1"/>
      <c r="I1085" s="1"/>
      <c r="J1085" s="1"/>
      <c r="K1085" s="2"/>
      <c r="L1085" s="2"/>
      <c r="P1085" s="3"/>
      <c r="S1085" s="4"/>
      <c r="T1085" s="5"/>
      <c r="AA1085" s="6"/>
      <c r="AB1085" s="121"/>
      <c r="AC1085" s="122"/>
      <c r="AD1085" s="6"/>
      <c r="AE1085" s="6"/>
    </row>
    <row r="1086" ht="15.0" customHeight="1">
      <c r="A1086" s="1"/>
      <c r="B1086" s="1"/>
      <c r="C1086" s="1"/>
      <c r="D1086" s="1"/>
      <c r="E1086" s="1"/>
      <c r="F1086" s="1"/>
      <c r="G1086" s="1"/>
      <c r="H1086" s="1"/>
      <c r="I1086" s="1"/>
      <c r="J1086" s="1"/>
      <c r="K1086" s="2"/>
      <c r="L1086" s="2"/>
      <c r="P1086" s="3"/>
      <c r="S1086" s="4"/>
      <c r="T1086" s="5"/>
      <c r="AA1086" s="6"/>
      <c r="AB1086" s="121"/>
      <c r="AC1086" s="122"/>
      <c r="AD1086" s="6"/>
      <c r="AE1086" s="6"/>
    </row>
    <row r="1087" ht="15.0" customHeight="1">
      <c r="A1087" s="1"/>
      <c r="B1087" s="1"/>
      <c r="C1087" s="1"/>
      <c r="D1087" s="1"/>
      <c r="E1087" s="1"/>
      <c r="F1087" s="1"/>
      <c r="G1087" s="1"/>
      <c r="H1087" s="1"/>
      <c r="I1087" s="1"/>
      <c r="J1087" s="1"/>
      <c r="K1087" s="2"/>
      <c r="L1087" s="2"/>
      <c r="P1087" s="3"/>
      <c r="S1087" s="4"/>
      <c r="T1087" s="5"/>
      <c r="AA1087" s="6"/>
      <c r="AB1087" s="121"/>
      <c r="AC1087" s="122"/>
      <c r="AD1087" s="6"/>
      <c r="AE1087" s="6"/>
    </row>
    <row r="1088" ht="15.0" customHeight="1">
      <c r="A1088" s="1"/>
      <c r="B1088" s="1"/>
      <c r="C1088" s="1"/>
      <c r="D1088" s="1"/>
      <c r="E1088" s="1"/>
      <c r="F1088" s="1"/>
      <c r="G1088" s="1"/>
      <c r="H1088" s="1"/>
      <c r="I1088" s="1"/>
      <c r="J1088" s="1"/>
      <c r="K1088" s="2"/>
      <c r="L1088" s="2"/>
      <c r="P1088" s="3"/>
      <c r="S1088" s="4"/>
      <c r="T1088" s="5"/>
      <c r="AA1088" s="6"/>
      <c r="AB1088" s="121"/>
      <c r="AC1088" s="122"/>
      <c r="AD1088" s="6"/>
      <c r="AE1088" s="6"/>
    </row>
    <row r="1089" ht="15.0" customHeight="1">
      <c r="A1089" s="1"/>
      <c r="B1089" s="1"/>
      <c r="C1089" s="1"/>
      <c r="D1089" s="1"/>
      <c r="E1089" s="1"/>
      <c r="F1089" s="1"/>
      <c r="G1089" s="1"/>
      <c r="H1089" s="1"/>
      <c r="I1089" s="1"/>
      <c r="J1089" s="1"/>
      <c r="K1089" s="2"/>
      <c r="L1089" s="2"/>
      <c r="P1089" s="3"/>
      <c r="S1089" s="4"/>
      <c r="T1089" s="5"/>
      <c r="AA1089" s="6"/>
      <c r="AB1089" s="121"/>
      <c r="AC1089" s="122"/>
      <c r="AD1089" s="6"/>
      <c r="AE1089" s="6"/>
    </row>
    <row r="1090" ht="15.0" customHeight="1">
      <c r="A1090" s="1"/>
      <c r="B1090" s="1"/>
      <c r="C1090" s="1"/>
      <c r="D1090" s="1"/>
      <c r="E1090" s="1"/>
      <c r="F1090" s="1"/>
      <c r="G1090" s="1"/>
      <c r="H1090" s="1"/>
      <c r="I1090" s="1"/>
      <c r="J1090" s="1"/>
      <c r="K1090" s="2"/>
      <c r="L1090" s="2"/>
      <c r="P1090" s="3"/>
      <c r="S1090" s="4"/>
      <c r="T1090" s="5"/>
      <c r="AA1090" s="6"/>
      <c r="AB1090" s="121"/>
      <c r="AC1090" s="122"/>
      <c r="AD1090" s="6"/>
      <c r="AE1090" s="6"/>
    </row>
    <row r="1091" ht="15.0" customHeight="1">
      <c r="A1091" s="1"/>
      <c r="B1091" s="1"/>
      <c r="C1091" s="1"/>
      <c r="D1091" s="1"/>
      <c r="E1091" s="1"/>
      <c r="F1091" s="1"/>
      <c r="G1091" s="1"/>
      <c r="H1091" s="1"/>
      <c r="I1091" s="1"/>
      <c r="J1091" s="1"/>
      <c r="K1091" s="2"/>
      <c r="L1091" s="2"/>
      <c r="P1091" s="3"/>
      <c r="S1091" s="4"/>
      <c r="T1091" s="5"/>
      <c r="AA1091" s="6"/>
      <c r="AB1091" s="121"/>
      <c r="AC1091" s="122"/>
      <c r="AD1091" s="6"/>
      <c r="AE1091" s="6"/>
    </row>
    <row r="1092" ht="15.0" customHeight="1">
      <c r="A1092" s="1"/>
      <c r="B1092" s="1"/>
      <c r="C1092" s="1"/>
      <c r="D1092" s="1"/>
      <c r="E1092" s="1"/>
      <c r="F1092" s="1"/>
      <c r="G1092" s="1"/>
      <c r="H1092" s="1"/>
      <c r="I1092" s="1"/>
      <c r="J1092" s="1"/>
      <c r="K1092" s="2"/>
      <c r="L1092" s="2"/>
      <c r="P1092" s="3"/>
      <c r="S1092" s="4"/>
      <c r="T1092" s="5"/>
      <c r="AA1092" s="6"/>
      <c r="AB1092" s="121"/>
      <c r="AC1092" s="122"/>
      <c r="AD1092" s="6"/>
      <c r="AE1092" s="6"/>
    </row>
    <row r="1093" ht="15.0" customHeight="1">
      <c r="A1093" s="1"/>
      <c r="B1093" s="1"/>
      <c r="C1093" s="1"/>
      <c r="D1093" s="1"/>
      <c r="E1093" s="1"/>
      <c r="F1093" s="1"/>
      <c r="G1093" s="1"/>
      <c r="H1093" s="1"/>
      <c r="I1093" s="1"/>
      <c r="J1093" s="1"/>
      <c r="K1093" s="2"/>
      <c r="L1093" s="2"/>
      <c r="P1093" s="3"/>
      <c r="S1093" s="4"/>
      <c r="T1093" s="5"/>
      <c r="AA1093" s="6"/>
      <c r="AB1093" s="121"/>
      <c r="AC1093" s="122"/>
      <c r="AD1093" s="6"/>
      <c r="AE1093" s="6"/>
    </row>
    <row r="1094" ht="15.0" customHeight="1">
      <c r="A1094" s="1"/>
      <c r="B1094" s="1"/>
      <c r="C1094" s="1"/>
      <c r="D1094" s="1"/>
      <c r="E1094" s="1"/>
      <c r="F1094" s="1"/>
      <c r="G1094" s="1"/>
      <c r="H1094" s="1"/>
      <c r="I1094" s="1"/>
      <c r="J1094" s="1"/>
      <c r="K1094" s="2"/>
      <c r="L1094" s="2"/>
      <c r="P1094" s="3"/>
      <c r="S1094" s="4"/>
      <c r="T1094" s="5"/>
      <c r="AA1094" s="6"/>
      <c r="AB1094" s="121"/>
      <c r="AC1094" s="122"/>
      <c r="AD1094" s="6"/>
      <c r="AE1094" s="6"/>
    </row>
    <row r="1095" ht="15.0" customHeight="1">
      <c r="A1095" s="1"/>
      <c r="B1095" s="1"/>
      <c r="C1095" s="1"/>
      <c r="D1095" s="1"/>
      <c r="E1095" s="1"/>
      <c r="F1095" s="1"/>
      <c r="G1095" s="1"/>
      <c r="H1095" s="1"/>
      <c r="I1095" s="1"/>
      <c r="J1095" s="1"/>
      <c r="K1095" s="2"/>
      <c r="L1095" s="2"/>
      <c r="P1095" s="3"/>
      <c r="S1095" s="4"/>
      <c r="T1095" s="5"/>
      <c r="AA1095" s="6"/>
      <c r="AB1095" s="121"/>
      <c r="AC1095" s="122"/>
      <c r="AD1095" s="6"/>
      <c r="AE1095" s="6"/>
    </row>
    <row r="1096" ht="15.0" customHeight="1">
      <c r="A1096" s="1"/>
      <c r="B1096" s="1"/>
      <c r="C1096" s="1"/>
      <c r="D1096" s="1"/>
      <c r="E1096" s="1"/>
      <c r="F1096" s="1"/>
      <c r="G1096" s="1"/>
      <c r="H1096" s="1"/>
      <c r="I1096" s="1"/>
      <c r="J1096" s="1"/>
      <c r="K1096" s="2"/>
      <c r="L1096" s="2"/>
      <c r="P1096" s="3"/>
      <c r="S1096" s="4"/>
      <c r="T1096" s="5"/>
      <c r="AA1096" s="6"/>
      <c r="AB1096" s="121"/>
      <c r="AC1096" s="122"/>
      <c r="AD1096" s="6"/>
      <c r="AE1096" s="6"/>
    </row>
    <row r="1097" ht="15.0" customHeight="1">
      <c r="A1097" s="1"/>
      <c r="B1097" s="1"/>
      <c r="C1097" s="1"/>
      <c r="D1097" s="1"/>
      <c r="E1097" s="1"/>
      <c r="F1097" s="1"/>
      <c r="G1097" s="1"/>
      <c r="H1097" s="1"/>
      <c r="I1097" s="1"/>
      <c r="J1097" s="1"/>
      <c r="K1097" s="2"/>
      <c r="L1097" s="2"/>
      <c r="P1097" s="3"/>
      <c r="S1097" s="4"/>
      <c r="T1097" s="5"/>
      <c r="AA1097" s="6"/>
      <c r="AB1097" s="121"/>
      <c r="AC1097" s="122"/>
      <c r="AD1097" s="6"/>
      <c r="AE1097" s="6"/>
    </row>
    <row r="1098" ht="15.0" customHeight="1">
      <c r="A1098" s="1"/>
      <c r="B1098" s="1"/>
      <c r="C1098" s="1"/>
      <c r="D1098" s="1"/>
      <c r="E1098" s="1"/>
      <c r="F1098" s="1"/>
      <c r="G1098" s="1"/>
      <c r="H1098" s="1"/>
      <c r="I1098" s="1"/>
      <c r="J1098" s="1"/>
      <c r="K1098" s="2"/>
      <c r="L1098" s="2"/>
      <c r="P1098" s="3"/>
      <c r="S1098" s="4"/>
      <c r="T1098" s="5"/>
      <c r="AA1098" s="6"/>
      <c r="AB1098" s="121"/>
      <c r="AC1098" s="122"/>
      <c r="AD1098" s="6"/>
      <c r="AE1098" s="6"/>
    </row>
    <row r="1099" ht="15.0" customHeight="1">
      <c r="A1099" s="1"/>
      <c r="B1099" s="1"/>
      <c r="C1099" s="1"/>
      <c r="D1099" s="1"/>
      <c r="E1099" s="1"/>
      <c r="F1099" s="1"/>
      <c r="G1099" s="1"/>
      <c r="H1099" s="1"/>
      <c r="I1099" s="1"/>
      <c r="J1099" s="1"/>
      <c r="K1099" s="2"/>
      <c r="L1099" s="2"/>
      <c r="P1099" s="3"/>
      <c r="S1099" s="4"/>
      <c r="T1099" s="5"/>
      <c r="AA1099" s="6"/>
      <c r="AB1099" s="121"/>
      <c r="AC1099" s="122"/>
      <c r="AD1099" s="6"/>
      <c r="AE1099" s="6"/>
    </row>
    <row r="1100" ht="15.0" customHeight="1">
      <c r="A1100" s="1"/>
      <c r="B1100" s="1"/>
      <c r="C1100" s="1"/>
      <c r="D1100" s="1"/>
      <c r="E1100" s="1"/>
      <c r="F1100" s="1"/>
      <c r="G1100" s="1"/>
      <c r="H1100" s="1"/>
      <c r="I1100" s="1"/>
      <c r="J1100" s="1"/>
      <c r="K1100" s="2"/>
      <c r="L1100" s="2"/>
      <c r="P1100" s="3"/>
      <c r="S1100" s="4"/>
      <c r="T1100" s="5"/>
      <c r="AA1100" s="6"/>
      <c r="AB1100" s="121"/>
      <c r="AC1100" s="122"/>
      <c r="AD1100" s="6"/>
      <c r="AE1100" s="6"/>
    </row>
    <row r="1101" ht="15.0" customHeight="1">
      <c r="A1101" s="1"/>
      <c r="B1101" s="1"/>
      <c r="C1101" s="1"/>
      <c r="D1101" s="1"/>
      <c r="E1101" s="1"/>
      <c r="F1101" s="1"/>
      <c r="G1101" s="1"/>
      <c r="H1101" s="1"/>
      <c r="I1101" s="1"/>
      <c r="J1101" s="1"/>
      <c r="K1101" s="2"/>
      <c r="L1101" s="2"/>
      <c r="P1101" s="3"/>
      <c r="S1101" s="4"/>
      <c r="T1101" s="5"/>
      <c r="AA1101" s="6"/>
      <c r="AB1101" s="121"/>
      <c r="AC1101" s="122"/>
      <c r="AD1101" s="6"/>
      <c r="AE1101" s="6"/>
    </row>
    <row r="1102" ht="15.0" customHeight="1">
      <c r="A1102" s="1"/>
      <c r="B1102" s="1"/>
      <c r="C1102" s="1"/>
      <c r="D1102" s="1"/>
      <c r="E1102" s="1"/>
      <c r="F1102" s="1"/>
      <c r="G1102" s="1"/>
      <c r="H1102" s="1"/>
      <c r="I1102" s="1"/>
      <c r="J1102" s="1"/>
      <c r="K1102" s="2"/>
      <c r="L1102" s="2"/>
      <c r="P1102" s="3"/>
      <c r="S1102" s="4"/>
      <c r="T1102" s="5"/>
      <c r="AA1102" s="6"/>
      <c r="AB1102" s="121"/>
      <c r="AC1102" s="122"/>
      <c r="AD1102" s="6"/>
      <c r="AE1102" s="6"/>
    </row>
    <row r="1103" ht="15.0" customHeight="1">
      <c r="A1103" s="1"/>
      <c r="B1103" s="1"/>
      <c r="C1103" s="1"/>
      <c r="D1103" s="1"/>
      <c r="E1103" s="1"/>
      <c r="F1103" s="1"/>
      <c r="G1103" s="1"/>
      <c r="H1103" s="1"/>
      <c r="I1103" s="1"/>
      <c r="J1103" s="1"/>
      <c r="K1103" s="2"/>
      <c r="L1103" s="2"/>
      <c r="P1103" s="3"/>
      <c r="S1103" s="4"/>
      <c r="T1103" s="5"/>
      <c r="AA1103" s="6"/>
      <c r="AB1103" s="121"/>
      <c r="AC1103" s="122"/>
      <c r="AD1103" s="6"/>
      <c r="AE1103" s="6"/>
    </row>
    <row r="1104" ht="15.0" customHeight="1">
      <c r="A1104" s="1"/>
      <c r="B1104" s="1"/>
      <c r="C1104" s="1"/>
      <c r="D1104" s="1"/>
      <c r="E1104" s="1"/>
      <c r="F1104" s="1"/>
      <c r="G1104" s="1"/>
      <c r="H1104" s="1"/>
      <c r="I1104" s="1"/>
      <c r="J1104" s="1"/>
      <c r="K1104" s="2"/>
      <c r="L1104" s="2"/>
      <c r="P1104" s="3"/>
      <c r="S1104" s="4"/>
      <c r="T1104" s="5"/>
      <c r="AA1104" s="6"/>
      <c r="AB1104" s="121"/>
      <c r="AC1104" s="122"/>
      <c r="AD1104" s="6"/>
      <c r="AE1104" s="6"/>
    </row>
    <row r="1105" ht="15.0" customHeight="1">
      <c r="A1105" s="1"/>
      <c r="B1105" s="1"/>
      <c r="C1105" s="1"/>
      <c r="D1105" s="1"/>
      <c r="E1105" s="1"/>
      <c r="F1105" s="1"/>
      <c r="G1105" s="1"/>
      <c r="H1105" s="1"/>
      <c r="I1105" s="1"/>
      <c r="J1105" s="1"/>
      <c r="K1105" s="2"/>
      <c r="L1105" s="2"/>
      <c r="P1105" s="3"/>
      <c r="S1105" s="4"/>
      <c r="T1105" s="5"/>
      <c r="AA1105" s="6"/>
      <c r="AB1105" s="121"/>
      <c r="AC1105" s="122"/>
      <c r="AD1105" s="6"/>
      <c r="AE1105" s="6"/>
    </row>
    <row r="1106" ht="15.0" customHeight="1">
      <c r="A1106" s="1"/>
      <c r="B1106" s="1"/>
      <c r="C1106" s="1"/>
      <c r="D1106" s="1"/>
      <c r="E1106" s="1"/>
      <c r="F1106" s="1"/>
      <c r="G1106" s="1"/>
      <c r="H1106" s="1"/>
      <c r="I1106" s="1"/>
      <c r="J1106" s="1"/>
      <c r="K1106" s="2"/>
      <c r="L1106" s="2"/>
      <c r="P1106" s="3"/>
      <c r="S1106" s="4"/>
      <c r="T1106" s="5"/>
      <c r="AA1106" s="6"/>
      <c r="AB1106" s="121"/>
      <c r="AC1106" s="122"/>
      <c r="AD1106" s="6"/>
      <c r="AE1106" s="6"/>
    </row>
    <row r="1107" ht="15.0" customHeight="1">
      <c r="A1107" s="1"/>
      <c r="B1107" s="1"/>
      <c r="C1107" s="1"/>
      <c r="D1107" s="1"/>
      <c r="E1107" s="1"/>
      <c r="F1107" s="1"/>
      <c r="G1107" s="1"/>
      <c r="H1107" s="1"/>
      <c r="I1107" s="1"/>
      <c r="J1107" s="1"/>
      <c r="K1107" s="2"/>
      <c r="L1107" s="2"/>
      <c r="P1107" s="3"/>
      <c r="S1107" s="4"/>
      <c r="T1107" s="5"/>
      <c r="AA1107" s="6"/>
      <c r="AB1107" s="121"/>
      <c r="AC1107" s="122"/>
      <c r="AD1107" s="6"/>
      <c r="AE1107" s="6"/>
    </row>
    <row r="1108" ht="15.0" customHeight="1">
      <c r="A1108" s="1"/>
      <c r="B1108" s="1"/>
      <c r="C1108" s="1"/>
      <c r="D1108" s="1"/>
      <c r="E1108" s="1"/>
      <c r="F1108" s="1"/>
      <c r="G1108" s="1"/>
      <c r="H1108" s="1"/>
      <c r="I1108" s="1"/>
      <c r="J1108" s="1"/>
      <c r="K1108" s="2"/>
      <c r="L1108" s="2"/>
      <c r="P1108" s="3"/>
      <c r="S1108" s="4"/>
      <c r="T1108" s="5"/>
      <c r="AA1108" s="6"/>
      <c r="AB1108" s="121"/>
      <c r="AC1108" s="122"/>
      <c r="AD1108" s="6"/>
      <c r="AE1108" s="6"/>
    </row>
    <row r="1109" ht="15.0" customHeight="1">
      <c r="A1109" s="1"/>
      <c r="B1109" s="1"/>
      <c r="C1109" s="1"/>
      <c r="D1109" s="1"/>
      <c r="E1109" s="1"/>
      <c r="F1109" s="1"/>
      <c r="G1109" s="1"/>
      <c r="H1109" s="1"/>
      <c r="I1109" s="1"/>
      <c r="J1109" s="1"/>
      <c r="K1109" s="2"/>
      <c r="L1109" s="2"/>
      <c r="P1109" s="3"/>
      <c r="S1109" s="4"/>
      <c r="T1109" s="5"/>
      <c r="AA1109" s="6"/>
      <c r="AB1109" s="121"/>
      <c r="AC1109" s="122"/>
      <c r="AD1109" s="6"/>
      <c r="AE1109" s="6"/>
    </row>
    <row r="1110" ht="15.0" customHeight="1">
      <c r="A1110" s="1"/>
      <c r="B1110" s="1"/>
      <c r="C1110" s="1"/>
      <c r="D1110" s="1"/>
      <c r="E1110" s="1"/>
      <c r="F1110" s="1"/>
      <c r="G1110" s="1"/>
      <c r="H1110" s="1"/>
      <c r="I1110" s="1"/>
      <c r="J1110" s="1"/>
      <c r="K1110" s="2"/>
      <c r="L1110" s="2"/>
      <c r="P1110" s="3"/>
      <c r="S1110" s="4"/>
      <c r="T1110" s="5"/>
      <c r="AA1110" s="6"/>
      <c r="AB1110" s="121"/>
      <c r="AC1110" s="122"/>
      <c r="AD1110" s="6"/>
      <c r="AE1110" s="6"/>
    </row>
    <row r="1111" ht="15.0" customHeight="1">
      <c r="A1111" s="1"/>
      <c r="B1111" s="1"/>
      <c r="C1111" s="1"/>
      <c r="D1111" s="1"/>
      <c r="E1111" s="1"/>
      <c r="F1111" s="1"/>
      <c r="G1111" s="1"/>
      <c r="H1111" s="1"/>
      <c r="I1111" s="1"/>
      <c r="J1111" s="1"/>
      <c r="K1111" s="2"/>
      <c r="L1111" s="2"/>
      <c r="P1111" s="3"/>
      <c r="S1111" s="4"/>
      <c r="T1111" s="5"/>
      <c r="AA1111" s="6"/>
      <c r="AB1111" s="121"/>
      <c r="AC1111" s="122"/>
      <c r="AD1111" s="6"/>
      <c r="AE1111" s="6"/>
    </row>
    <row r="1112" ht="15.0" customHeight="1">
      <c r="A1112" s="1"/>
      <c r="B1112" s="1"/>
      <c r="C1112" s="1"/>
      <c r="D1112" s="1"/>
      <c r="E1112" s="1"/>
      <c r="F1112" s="1"/>
      <c r="G1112" s="1"/>
      <c r="H1112" s="1"/>
      <c r="I1112" s="1"/>
      <c r="J1112" s="1"/>
      <c r="K1112" s="2"/>
      <c r="L1112" s="2"/>
      <c r="P1112" s="3"/>
      <c r="S1112" s="4"/>
      <c r="T1112" s="5"/>
      <c r="AA1112" s="6"/>
      <c r="AB1112" s="121"/>
      <c r="AC1112" s="122"/>
      <c r="AD1112" s="6"/>
      <c r="AE1112" s="6"/>
    </row>
    <row r="1113" ht="15.0" customHeight="1">
      <c r="A1113" s="1"/>
      <c r="B1113" s="1"/>
      <c r="C1113" s="1"/>
      <c r="D1113" s="1"/>
      <c r="E1113" s="1"/>
      <c r="F1113" s="1"/>
      <c r="G1113" s="1"/>
      <c r="H1113" s="1"/>
      <c r="I1113" s="1"/>
      <c r="J1113" s="1"/>
      <c r="K1113" s="2"/>
      <c r="L1113" s="2"/>
      <c r="P1113" s="3"/>
      <c r="S1113" s="4"/>
      <c r="T1113" s="5"/>
      <c r="AA1113" s="6"/>
      <c r="AB1113" s="121"/>
      <c r="AC1113" s="122"/>
      <c r="AD1113" s="6"/>
      <c r="AE1113" s="6"/>
    </row>
    <row r="1114" ht="15.0" customHeight="1">
      <c r="A1114" s="1"/>
      <c r="B1114" s="1"/>
      <c r="C1114" s="1"/>
      <c r="D1114" s="1"/>
      <c r="E1114" s="1"/>
      <c r="F1114" s="1"/>
      <c r="G1114" s="1"/>
      <c r="H1114" s="1"/>
      <c r="I1114" s="1"/>
      <c r="J1114" s="1"/>
      <c r="K1114" s="2"/>
      <c r="L1114" s="2"/>
      <c r="P1114" s="3"/>
      <c r="S1114" s="4"/>
      <c r="T1114" s="5"/>
      <c r="AA1114" s="6"/>
      <c r="AB1114" s="121"/>
      <c r="AC1114" s="122"/>
      <c r="AD1114" s="6"/>
      <c r="AE1114" s="6"/>
    </row>
    <row r="1115" ht="15.0" customHeight="1">
      <c r="A1115" s="1"/>
      <c r="B1115" s="1"/>
      <c r="C1115" s="1"/>
      <c r="D1115" s="1"/>
      <c r="E1115" s="1"/>
      <c r="F1115" s="1"/>
      <c r="G1115" s="1"/>
      <c r="H1115" s="1"/>
      <c r="I1115" s="1"/>
      <c r="J1115" s="1"/>
      <c r="K1115" s="2"/>
      <c r="L1115" s="2"/>
      <c r="P1115" s="3"/>
      <c r="S1115" s="4"/>
      <c r="T1115" s="5"/>
      <c r="AA1115" s="6"/>
      <c r="AB1115" s="121"/>
      <c r="AC1115" s="122"/>
      <c r="AD1115" s="6"/>
      <c r="AE1115" s="6"/>
    </row>
    <row r="1116" ht="15.0" customHeight="1">
      <c r="A1116" s="1"/>
      <c r="B1116" s="1"/>
      <c r="C1116" s="1"/>
      <c r="D1116" s="1"/>
      <c r="E1116" s="1"/>
      <c r="F1116" s="1"/>
      <c r="G1116" s="1"/>
      <c r="H1116" s="1"/>
      <c r="I1116" s="1"/>
      <c r="J1116" s="1"/>
      <c r="K1116" s="2"/>
      <c r="L1116" s="2"/>
      <c r="P1116" s="3"/>
      <c r="S1116" s="4"/>
      <c r="T1116" s="5"/>
      <c r="AA1116" s="6"/>
      <c r="AB1116" s="121"/>
      <c r="AC1116" s="122"/>
      <c r="AD1116" s="6"/>
      <c r="AE1116" s="6"/>
    </row>
    <row r="1117" ht="15.0" customHeight="1">
      <c r="A1117" s="1"/>
      <c r="B1117" s="1"/>
      <c r="C1117" s="1"/>
      <c r="D1117" s="1"/>
      <c r="E1117" s="1"/>
      <c r="F1117" s="1"/>
      <c r="G1117" s="1"/>
      <c r="H1117" s="1"/>
      <c r="I1117" s="1"/>
      <c r="J1117" s="1"/>
      <c r="K1117" s="2"/>
      <c r="L1117" s="2"/>
      <c r="P1117" s="3"/>
      <c r="S1117" s="4"/>
      <c r="T1117" s="5"/>
      <c r="AA1117" s="6"/>
      <c r="AB1117" s="121"/>
      <c r="AC1117" s="122"/>
      <c r="AD1117" s="6"/>
      <c r="AE1117" s="6"/>
    </row>
    <row r="1118" ht="15.0" customHeight="1">
      <c r="A1118" s="1"/>
      <c r="B1118" s="1"/>
      <c r="C1118" s="1"/>
      <c r="D1118" s="1"/>
      <c r="E1118" s="1"/>
      <c r="F1118" s="1"/>
      <c r="G1118" s="1"/>
      <c r="H1118" s="1"/>
      <c r="I1118" s="1"/>
      <c r="J1118" s="1"/>
      <c r="K1118" s="2"/>
      <c r="L1118" s="2"/>
      <c r="P1118" s="3"/>
      <c r="S1118" s="4"/>
      <c r="T1118" s="5"/>
      <c r="AA1118" s="6"/>
      <c r="AB1118" s="121"/>
      <c r="AC1118" s="122"/>
      <c r="AD1118" s="6"/>
      <c r="AE1118" s="6"/>
    </row>
    <row r="1119" ht="15.0" customHeight="1">
      <c r="A1119" s="1"/>
      <c r="B1119" s="1"/>
      <c r="C1119" s="1"/>
      <c r="D1119" s="1"/>
      <c r="E1119" s="1"/>
      <c r="F1119" s="1"/>
      <c r="G1119" s="1"/>
      <c r="H1119" s="1"/>
      <c r="I1119" s="1"/>
      <c r="J1119" s="1"/>
      <c r="K1119" s="2"/>
      <c r="L1119" s="2"/>
      <c r="P1119" s="3"/>
      <c r="S1119" s="4"/>
      <c r="T1119" s="5"/>
      <c r="AA1119" s="6"/>
      <c r="AB1119" s="121"/>
      <c r="AC1119" s="122"/>
      <c r="AD1119" s="6"/>
      <c r="AE1119" s="6"/>
    </row>
    <row r="1120" ht="15.0" customHeight="1">
      <c r="A1120" s="1"/>
      <c r="B1120" s="1"/>
      <c r="C1120" s="1"/>
      <c r="D1120" s="1"/>
      <c r="E1120" s="1"/>
      <c r="F1120" s="1"/>
      <c r="G1120" s="1"/>
      <c r="H1120" s="1"/>
      <c r="I1120" s="1"/>
      <c r="J1120" s="1"/>
      <c r="K1120" s="2"/>
      <c r="L1120" s="2"/>
      <c r="P1120" s="3"/>
      <c r="S1120" s="4"/>
      <c r="T1120" s="5"/>
      <c r="AA1120" s="6"/>
      <c r="AB1120" s="121"/>
      <c r="AC1120" s="122"/>
      <c r="AD1120" s="6"/>
      <c r="AE1120" s="6"/>
    </row>
    <row r="1121" ht="15.0" customHeight="1">
      <c r="A1121" s="1"/>
      <c r="B1121" s="1"/>
      <c r="C1121" s="1"/>
      <c r="D1121" s="1"/>
      <c r="E1121" s="1"/>
      <c r="F1121" s="1"/>
      <c r="G1121" s="1"/>
      <c r="H1121" s="1"/>
      <c r="I1121" s="1"/>
      <c r="J1121" s="1"/>
      <c r="K1121" s="2"/>
      <c r="L1121" s="2"/>
      <c r="P1121" s="3"/>
      <c r="S1121" s="4"/>
      <c r="T1121" s="5"/>
      <c r="AA1121" s="6"/>
      <c r="AB1121" s="121"/>
      <c r="AC1121" s="122"/>
      <c r="AD1121" s="6"/>
      <c r="AE1121" s="6"/>
    </row>
    <row r="1122" ht="15.0" customHeight="1">
      <c r="A1122" s="1"/>
      <c r="B1122" s="1"/>
      <c r="C1122" s="1"/>
      <c r="D1122" s="1"/>
      <c r="E1122" s="1"/>
      <c r="F1122" s="1"/>
      <c r="G1122" s="1"/>
      <c r="H1122" s="1"/>
      <c r="I1122" s="1"/>
      <c r="J1122" s="1"/>
      <c r="K1122" s="2"/>
      <c r="L1122" s="2"/>
      <c r="P1122" s="3"/>
      <c r="S1122" s="4"/>
      <c r="T1122" s="5"/>
      <c r="AA1122" s="6"/>
      <c r="AB1122" s="121"/>
      <c r="AC1122" s="122"/>
      <c r="AD1122" s="6"/>
      <c r="AE1122" s="6"/>
    </row>
  </sheetData>
  <customSheetViews>
    <customSheetView guid="{6509E05F-0030-439D-B6DE-CA1B3B4B5EAD}" filter="1" showAutoFilter="1">
      <autoFilter ref="$P$24:$P$42"/>
    </customSheetView>
  </customSheetViews>
  <mergeCells count="10">
    <mergeCell ref="AA10:AH10"/>
    <mergeCell ref="AA64:AI64"/>
    <mergeCell ref="AA65:AI65"/>
    <mergeCell ref="A9:AH9"/>
    <mergeCell ref="B10:D10"/>
    <mergeCell ref="E10:G10"/>
    <mergeCell ref="I10:P10"/>
    <mergeCell ref="R10:Y10"/>
    <mergeCell ref="I44:J44"/>
    <mergeCell ref="I45:J45"/>
  </mergeCells>
  <conditionalFormatting sqref="N12:N42 W12:W42 AF12:AF42">
    <cfRule type="containsText" dxfId="4" priority="1" operator="containsText" text="-">
      <formula>NOT(ISERROR(SEARCH(("-"),(N12))))</formula>
    </cfRule>
  </conditionalFormatting>
  <conditionalFormatting sqref="N12:N42 W12:W42 AF12:AF42">
    <cfRule type="beginsWith" dxfId="5" priority="2" operator="beginsWith" text="R">
      <formula>LEFT((N12),LEN("R"))=("R")</formula>
    </cfRule>
  </conditionalFormatting>
  <conditionalFormatting sqref="N12:N42 W12:W42 AF12:AF42">
    <cfRule type="containsBlanks" dxfId="6" priority="3">
      <formula>LEN(TRIM(N12))=0</formula>
    </cfRule>
  </conditionalFormatting>
  <conditionalFormatting sqref="H12:H42">
    <cfRule type="colorScale" priority="4">
      <colorScale>
        <cfvo type="formula" val="-1"/>
        <cfvo type="formula" val="1"/>
        <color rgb="FFEB9999"/>
        <color rgb="FF94C37D"/>
      </colorScale>
    </cfRule>
  </conditionalFormatting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0"/>
    <col customWidth="1" min="2" max="2" width="13.38"/>
    <col customWidth="1" min="3" max="3" width="8.88"/>
    <col customWidth="1" min="4" max="4" width="11.13"/>
    <col customWidth="1" min="5" max="5" width="12.75"/>
    <col customWidth="1" min="6" max="8" width="12.5"/>
    <col customWidth="1" min="9" max="9" width="11.25"/>
    <col customWidth="1" min="10" max="10" width="9.13"/>
    <col customWidth="1" min="11" max="12" width="10.75"/>
    <col customWidth="1" min="13" max="13" width="14.13"/>
    <col customWidth="1" min="15" max="15" width="14.63"/>
    <col customWidth="1" min="17" max="17" width="1.5"/>
    <col customWidth="1" min="18" max="18" width="13.75"/>
    <col customWidth="1" min="19" max="19" width="12.88"/>
    <col customWidth="1" min="26" max="26" width="1.5"/>
    <col customWidth="1" min="27" max="27" width="22.25"/>
    <col customWidth="1" min="28" max="28" width="16.38"/>
    <col customWidth="1" min="29" max="29" width="15.13"/>
    <col customWidth="1" min="36" max="36" width="3.13"/>
    <col customWidth="1" min="38" max="38" width="14.5"/>
    <col customWidth="1" min="40" max="40" width="15.5"/>
    <col customWidth="1" min="41" max="41" width="12.38"/>
    <col customWidth="1" min="45" max="45" width="15.0"/>
    <col customWidth="1" min="47" max="47" width="3.0"/>
    <col hidden="1" min="48" max="55" width="12.63"/>
  </cols>
  <sheetData>
    <row r="1" hidden="1">
      <c r="A1" s="1"/>
      <c r="B1" s="1"/>
      <c r="C1" s="1"/>
      <c r="D1" s="1"/>
      <c r="E1" s="1"/>
      <c r="F1" s="1"/>
      <c r="G1" s="1"/>
      <c r="H1" s="1"/>
      <c r="I1" s="1"/>
      <c r="J1" s="1"/>
      <c r="K1" s="2"/>
      <c r="L1" s="2"/>
      <c r="P1" s="3"/>
      <c r="AA1" s="6"/>
      <c r="AB1" s="6"/>
      <c r="AC1" s="122"/>
      <c r="AD1" s="6"/>
      <c r="AE1" s="6"/>
      <c r="AK1" s="123"/>
      <c r="AL1" s="123"/>
      <c r="AM1" s="123"/>
      <c r="AN1" s="123"/>
      <c r="AO1" s="123"/>
      <c r="AP1" s="123"/>
      <c r="AQ1" s="123"/>
      <c r="AR1" s="123"/>
      <c r="AS1" s="123"/>
    </row>
    <row r="2" hidden="1">
      <c r="A2" s="1"/>
      <c r="B2" s="1"/>
      <c r="C2" s="1"/>
      <c r="D2" s="1"/>
      <c r="E2" s="1"/>
      <c r="F2" s="1"/>
      <c r="G2" s="1"/>
      <c r="H2" s="1"/>
      <c r="I2" s="1"/>
      <c r="J2" s="1"/>
      <c r="K2" s="2"/>
      <c r="L2" s="2"/>
      <c r="P2" s="3"/>
      <c r="AA2" s="6"/>
      <c r="AB2" s="6"/>
      <c r="AC2" s="122"/>
      <c r="AD2" s="6"/>
      <c r="AE2" s="6"/>
      <c r="AK2" s="123"/>
      <c r="AL2" s="123"/>
      <c r="AM2" s="123"/>
      <c r="AN2" s="123"/>
      <c r="AO2" s="123"/>
      <c r="AP2" s="123"/>
      <c r="AQ2" s="123"/>
      <c r="AR2" s="123"/>
      <c r="AS2" s="123"/>
    </row>
    <row r="3" hidden="1">
      <c r="A3" s="1"/>
      <c r="B3" s="1"/>
      <c r="C3" s="1"/>
      <c r="D3" s="1"/>
      <c r="E3" s="1"/>
      <c r="F3" s="1"/>
      <c r="G3" s="1"/>
      <c r="H3" s="1"/>
      <c r="I3" s="1"/>
      <c r="J3" s="1"/>
      <c r="K3" s="2"/>
      <c r="L3" s="2"/>
      <c r="P3" s="3"/>
      <c r="AA3" s="6"/>
      <c r="AB3" s="6"/>
      <c r="AC3" s="122"/>
      <c r="AD3" s="6"/>
      <c r="AE3" s="6"/>
      <c r="AK3" s="123"/>
      <c r="AL3" s="123"/>
      <c r="AM3" s="123"/>
      <c r="AN3" s="123"/>
      <c r="AO3" s="123"/>
      <c r="AP3" s="123"/>
      <c r="AQ3" s="123"/>
      <c r="AR3" s="123"/>
      <c r="AS3" s="123"/>
    </row>
    <row r="4" hidden="1">
      <c r="A4" s="1"/>
      <c r="B4" s="1"/>
      <c r="C4" s="1"/>
      <c r="D4" s="1"/>
      <c r="E4" s="1"/>
      <c r="F4" s="1"/>
      <c r="G4" s="1"/>
      <c r="H4" s="1"/>
      <c r="I4" s="1"/>
      <c r="J4" s="1"/>
      <c r="K4" s="2"/>
      <c r="L4" s="2"/>
      <c r="P4" s="3"/>
      <c r="AA4" s="6"/>
      <c r="AB4" s="6"/>
      <c r="AC4" s="122"/>
      <c r="AD4" s="6"/>
      <c r="AE4" s="6"/>
      <c r="AK4" s="123"/>
      <c r="AL4" s="123"/>
      <c r="AM4" s="123"/>
      <c r="AN4" s="123"/>
      <c r="AO4" s="123"/>
      <c r="AP4" s="123"/>
      <c r="AQ4" s="123"/>
      <c r="AR4" s="123"/>
      <c r="AS4" s="123"/>
    </row>
    <row r="5" hidden="1">
      <c r="A5" s="1"/>
      <c r="B5" s="1"/>
      <c r="C5" s="1"/>
      <c r="D5" s="1"/>
      <c r="E5" s="1"/>
      <c r="F5" s="1"/>
      <c r="G5" s="1"/>
      <c r="H5" s="1"/>
      <c r="I5" s="1"/>
      <c r="J5" s="1"/>
      <c r="K5" s="2"/>
      <c r="L5" s="2"/>
      <c r="P5" s="3"/>
      <c r="AA5" s="6"/>
      <c r="AB5" s="6"/>
      <c r="AC5" s="122"/>
      <c r="AD5" s="6"/>
      <c r="AE5" s="6"/>
      <c r="AK5" s="123"/>
      <c r="AL5" s="123"/>
      <c r="AM5" s="123"/>
      <c r="AN5" s="123"/>
      <c r="AO5" s="123"/>
      <c r="AP5" s="123"/>
      <c r="AQ5" s="123"/>
      <c r="AR5" s="123"/>
      <c r="AS5" s="123"/>
    </row>
    <row r="6" hidden="1">
      <c r="A6" s="1"/>
      <c r="B6" s="1"/>
      <c r="C6" s="1"/>
      <c r="D6" s="1"/>
      <c r="E6" s="1"/>
      <c r="F6" s="1"/>
      <c r="G6" s="1"/>
      <c r="H6" s="1"/>
      <c r="I6" s="1"/>
      <c r="J6" s="1"/>
      <c r="K6" s="2"/>
      <c r="L6" s="2"/>
      <c r="P6" s="3"/>
      <c r="AA6" s="6"/>
      <c r="AB6" s="6"/>
      <c r="AC6" s="122"/>
      <c r="AD6" s="6"/>
      <c r="AE6" s="6"/>
      <c r="AK6" s="123"/>
      <c r="AL6" s="123"/>
      <c r="AM6" s="123"/>
      <c r="AN6" s="123"/>
      <c r="AO6" s="123"/>
      <c r="AP6" s="123"/>
      <c r="AQ6" s="123"/>
      <c r="AR6" s="123"/>
      <c r="AS6" s="123"/>
    </row>
    <row r="7" hidden="1">
      <c r="A7" s="1"/>
      <c r="B7" s="1"/>
      <c r="C7" s="1"/>
      <c r="D7" s="1"/>
      <c r="E7" s="1"/>
      <c r="F7" s="1"/>
      <c r="G7" s="1"/>
      <c r="H7" s="1"/>
      <c r="I7" s="1"/>
      <c r="J7" s="1"/>
      <c r="K7" s="2"/>
      <c r="L7" s="2"/>
      <c r="P7" s="3"/>
      <c r="AA7" s="6"/>
      <c r="AB7" s="6"/>
      <c r="AC7" s="122"/>
      <c r="AD7" s="6"/>
      <c r="AE7" s="6"/>
    </row>
    <row r="8" hidden="1">
      <c r="A8" s="6"/>
      <c r="B8" s="6"/>
      <c r="C8" s="6"/>
      <c r="D8" s="6"/>
      <c r="E8" s="6"/>
      <c r="F8" s="6"/>
      <c r="G8" s="6"/>
      <c r="H8" s="6"/>
      <c r="I8" s="6"/>
      <c r="J8" s="6"/>
      <c r="K8" s="7"/>
      <c r="L8" s="7"/>
      <c r="P8" s="3"/>
      <c r="AA8" s="6"/>
      <c r="AB8" s="6"/>
      <c r="AC8" s="122"/>
      <c r="AD8" s="6"/>
      <c r="AE8" s="6"/>
    </row>
    <row r="9" ht="35.25" customHeight="1">
      <c r="A9" s="9" t="s">
        <v>71</v>
      </c>
      <c r="AI9" s="125"/>
      <c r="AJ9" s="125"/>
      <c r="AK9" s="124"/>
      <c r="AL9" s="124"/>
      <c r="AM9" s="124"/>
      <c r="AN9" s="124"/>
      <c r="AO9" s="124"/>
      <c r="AP9" s="124"/>
      <c r="AQ9" s="124"/>
      <c r="AR9" s="124"/>
      <c r="AS9" s="124"/>
      <c r="AT9" s="124"/>
      <c r="AV9" s="125"/>
      <c r="AW9" s="125"/>
      <c r="AX9" s="125"/>
      <c r="AY9" s="125"/>
      <c r="AZ9" s="125"/>
      <c r="BA9" s="125"/>
      <c r="BB9" s="125"/>
      <c r="BC9" s="125"/>
    </row>
    <row r="10" ht="24.75" customHeight="1">
      <c r="A10" s="19"/>
      <c r="B10" s="12" t="s">
        <v>0</v>
      </c>
      <c r="C10" s="13"/>
      <c r="D10" s="13"/>
      <c r="E10" s="14" t="s">
        <v>1</v>
      </c>
      <c r="F10" s="13"/>
      <c r="G10" s="13"/>
      <c r="H10" s="228"/>
      <c r="I10" s="19" t="s">
        <v>3</v>
      </c>
      <c r="Q10" s="17"/>
      <c r="R10" s="156" t="s">
        <v>72</v>
      </c>
      <c r="AA10" s="126" t="s">
        <v>73</v>
      </c>
      <c r="AI10" s="126"/>
      <c r="AJ10" s="126"/>
      <c r="AK10" s="124"/>
      <c r="AL10" s="124"/>
      <c r="AM10" s="124"/>
      <c r="AN10" s="124"/>
      <c r="AO10" s="124"/>
      <c r="AP10" s="124"/>
      <c r="AQ10" s="124"/>
      <c r="AR10" s="124"/>
      <c r="AS10" s="124"/>
      <c r="AT10" s="124"/>
      <c r="AV10" s="126"/>
      <c r="AW10" s="126"/>
      <c r="AX10" s="126"/>
      <c r="AY10" s="126"/>
      <c r="AZ10" s="126"/>
      <c r="BA10" s="126"/>
      <c r="BB10" s="126"/>
      <c r="BC10" s="126"/>
    </row>
    <row r="11" ht="45.75" customHeight="1">
      <c r="A11" s="19" t="s">
        <v>4</v>
      </c>
      <c r="B11" s="19" t="s">
        <v>70</v>
      </c>
      <c r="C11" s="19" t="s">
        <v>64</v>
      </c>
      <c r="D11" s="19" t="s">
        <v>8</v>
      </c>
      <c r="E11" s="19" t="s">
        <v>70</v>
      </c>
      <c r="F11" s="19" t="s">
        <v>64</v>
      </c>
      <c r="G11" s="19" t="s">
        <v>8</v>
      </c>
      <c r="H11" s="19" t="s">
        <v>74</v>
      </c>
      <c r="I11" s="19" t="s">
        <v>12</v>
      </c>
      <c r="J11" s="19" t="s">
        <v>13</v>
      </c>
      <c r="K11" s="20" t="s">
        <v>14</v>
      </c>
      <c r="L11" s="20" t="s">
        <v>75</v>
      </c>
      <c r="M11" s="19" t="s">
        <v>76</v>
      </c>
      <c r="N11" s="19" t="s">
        <v>67</v>
      </c>
      <c r="O11" s="19" t="s">
        <v>68</v>
      </c>
      <c r="P11" s="127" t="s">
        <v>69</v>
      </c>
      <c r="Q11" s="17"/>
      <c r="R11" s="157" t="s">
        <v>14</v>
      </c>
      <c r="S11" s="157" t="s">
        <v>77</v>
      </c>
      <c r="T11" s="157" t="s">
        <v>76</v>
      </c>
      <c r="U11" s="157" t="s">
        <v>78</v>
      </c>
      <c r="V11" s="157" t="s">
        <v>8</v>
      </c>
      <c r="W11" s="157" t="s">
        <v>67</v>
      </c>
      <c r="X11" s="157" t="s">
        <v>68</v>
      </c>
      <c r="Y11" s="157" t="s">
        <v>69</v>
      </c>
      <c r="AA11" s="128" t="s">
        <v>14</v>
      </c>
      <c r="AB11" s="128" t="s">
        <v>79</v>
      </c>
      <c r="AC11" s="160" t="s">
        <v>76</v>
      </c>
      <c r="AD11" s="128" t="s">
        <v>80</v>
      </c>
      <c r="AE11" s="128" t="s">
        <v>8</v>
      </c>
      <c r="AF11" s="128" t="s">
        <v>67</v>
      </c>
      <c r="AG11" s="128" t="s">
        <v>68</v>
      </c>
      <c r="AH11" s="128" t="s">
        <v>69</v>
      </c>
      <c r="AI11" s="128"/>
      <c r="AJ11" s="128"/>
      <c r="AK11" s="161" t="s">
        <v>81</v>
      </c>
      <c r="AL11" s="162" t="s">
        <v>82</v>
      </c>
      <c r="AM11" s="163" t="s">
        <v>83</v>
      </c>
      <c r="AN11" s="164" t="s">
        <v>84</v>
      </c>
      <c r="AO11" s="165" t="s">
        <v>105</v>
      </c>
      <c r="AP11" s="166" t="s">
        <v>86</v>
      </c>
      <c r="AQ11" s="167" t="s">
        <v>106</v>
      </c>
      <c r="AR11" s="168" t="s">
        <v>88</v>
      </c>
      <c r="AS11" s="169" t="s">
        <v>89</v>
      </c>
      <c r="AT11" s="170" t="s">
        <v>90</v>
      </c>
      <c r="AV11" s="128"/>
      <c r="AW11" s="128"/>
      <c r="AX11" s="128"/>
      <c r="AY11" s="128"/>
      <c r="AZ11" s="128"/>
      <c r="BA11" s="128"/>
      <c r="BB11" s="128"/>
      <c r="BC11" s="128"/>
    </row>
    <row r="12">
      <c r="A12" s="23">
        <v>45231.0</v>
      </c>
      <c r="B12" s="229">
        <v>124242.92</v>
      </c>
      <c r="C12" s="230">
        <v>2255.0</v>
      </c>
      <c r="D12" s="231">
        <f t="shared" ref="D12:D42" si="4">B12/C12</f>
        <v>55.09663858</v>
      </c>
      <c r="E12" s="229">
        <v>80719.97</v>
      </c>
      <c r="F12" s="230">
        <v>405.0</v>
      </c>
      <c r="G12" s="229">
        <f t="shared" ref="G12:G42" si="5">E12/F12</f>
        <v>199.3085679</v>
      </c>
      <c r="H12" s="171">
        <f t="shared" ref="H12:H42" si="6">B12-E12</f>
        <v>43522.95</v>
      </c>
      <c r="I12" s="178">
        <v>749.0</v>
      </c>
      <c r="J12" s="178">
        <v>510.0</v>
      </c>
      <c r="K12" s="232">
        <v>1501.0</v>
      </c>
      <c r="L12" s="232">
        <f t="shared" ref="L12:L41" si="7">K12-J12</f>
        <v>991</v>
      </c>
      <c r="M12" s="179">
        <v>679550.71</v>
      </c>
      <c r="N12" s="186">
        <f t="shared" ref="N12:N15" si="8">W12+AF12</f>
        <v>33894.06</v>
      </c>
      <c r="O12" s="179">
        <f t="shared" ref="O12:O41" si="9">N12</f>
        <v>33894.06</v>
      </c>
      <c r="P12" s="233">
        <f t="shared" ref="P12:P41" si="10">O12/M12</f>
        <v>0.04987716075</v>
      </c>
      <c r="Q12" s="31"/>
      <c r="R12" s="178">
        <v>114.0</v>
      </c>
      <c r="S12" s="178">
        <v>397.0</v>
      </c>
      <c r="T12" s="179">
        <v>25236.27</v>
      </c>
      <c r="U12" s="180">
        <f t="shared" ref="U12:V12" si="1">S12/R12</f>
        <v>3.48245614</v>
      </c>
      <c r="V12" s="181">
        <f t="shared" si="1"/>
        <v>63.56743073</v>
      </c>
      <c r="W12" s="179">
        <v>-4311.72</v>
      </c>
      <c r="X12" s="179">
        <f>W12</f>
        <v>-4311.72</v>
      </c>
      <c r="Y12" s="182">
        <f t="shared" ref="Y12:Y41" si="12">X12/T12</f>
        <v>-0.1708540921</v>
      </c>
      <c r="Z12" s="183"/>
      <c r="AA12" s="178">
        <v>1428.0</v>
      </c>
      <c r="AB12" s="234" t="s">
        <v>107</v>
      </c>
      <c r="AC12" s="185">
        <v>654314.26</v>
      </c>
      <c r="AD12" s="180">
        <f t="shared" ref="AD12:AE12" si="2">AB12/AA12</f>
        <v>277.8228291</v>
      </c>
      <c r="AE12" s="181">
        <f t="shared" si="2"/>
        <v>1.649264262</v>
      </c>
      <c r="AF12" s="186">
        <v>38205.78</v>
      </c>
      <c r="AG12" s="179">
        <f>AF12</f>
        <v>38205.78</v>
      </c>
      <c r="AH12" s="182">
        <f t="shared" ref="AH12:AH41" si="14">AF12/AC12</f>
        <v>0.05839056603</v>
      </c>
      <c r="AI12" s="129"/>
      <c r="AJ12" s="129"/>
      <c r="AK12" s="37">
        <f>D42</f>
        <v>52.77018609</v>
      </c>
      <c r="AL12" s="33">
        <f>I42</f>
        <v>21408</v>
      </c>
      <c r="AM12" s="33">
        <f>AL12-AN12</f>
        <v>6562</v>
      </c>
      <c r="AN12" s="33">
        <f t="shared" ref="AN12:AO12" si="3">J42</f>
        <v>14846</v>
      </c>
      <c r="AO12" s="33">
        <f t="shared" si="3"/>
        <v>1666.433333</v>
      </c>
      <c r="AP12" s="34">
        <f>AM12/AL12</f>
        <v>0.3065209268</v>
      </c>
      <c r="AQ12" s="35">
        <f>N42/K42</f>
        <v>536.4400016</v>
      </c>
      <c r="AR12" s="36" t="str">
        <f>AS12/AN12</f>
        <v>#REF!</v>
      </c>
      <c r="AS12" s="37" t="str">
        <f>'CUSTOS 2023'!AN5</f>
        <v>#REF!</v>
      </c>
      <c r="AT12" s="37" t="str">
        <f>'CUSTOS 2023'!AN3</f>
        <v>#REF!</v>
      </c>
      <c r="AV12" s="129"/>
      <c r="AW12" s="129"/>
      <c r="AX12" s="129"/>
      <c r="AY12" s="129"/>
      <c r="AZ12" s="129"/>
      <c r="BA12" s="129"/>
      <c r="BB12" s="129"/>
      <c r="BC12" s="129"/>
    </row>
    <row r="13">
      <c r="A13" s="23">
        <v>45232.0</v>
      </c>
      <c r="B13" s="235">
        <v>101923.32</v>
      </c>
      <c r="C13" s="236">
        <v>2019.0</v>
      </c>
      <c r="D13" s="231">
        <f t="shared" si="4"/>
        <v>50.48208024</v>
      </c>
      <c r="E13" s="235">
        <v>79407.03</v>
      </c>
      <c r="F13" s="236">
        <v>366.0</v>
      </c>
      <c r="G13" s="229">
        <f t="shared" si="5"/>
        <v>216.9590984</v>
      </c>
      <c r="H13" s="171">
        <f t="shared" si="6"/>
        <v>22516.29</v>
      </c>
      <c r="I13" s="188">
        <v>477.0</v>
      </c>
      <c r="J13" s="188">
        <v>351.0</v>
      </c>
      <c r="K13" s="237">
        <v>1346.0</v>
      </c>
      <c r="L13" s="232">
        <f t="shared" si="7"/>
        <v>995</v>
      </c>
      <c r="M13" s="186">
        <v>772747.23</v>
      </c>
      <c r="N13" s="186">
        <f t="shared" si="8"/>
        <v>19474.84</v>
      </c>
      <c r="O13" s="179">
        <f t="shared" si="9"/>
        <v>19474.84</v>
      </c>
      <c r="P13" s="233">
        <f t="shared" si="10"/>
        <v>0.02520208322</v>
      </c>
      <c r="Q13" s="38"/>
      <c r="R13" s="188">
        <v>78.0</v>
      </c>
      <c r="S13" s="188">
        <v>257.0</v>
      </c>
      <c r="T13" s="186">
        <v>35215.68</v>
      </c>
      <c r="U13" s="180">
        <f t="shared" ref="U13:V13" si="11">S13/R13</f>
        <v>3.294871795</v>
      </c>
      <c r="V13" s="181">
        <f t="shared" si="11"/>
        <v>137.0259922</v>
      </c>
      <c r="W13" s="186">
        <v>-3126.48</v>
      </c>
      <c r="X13" s="186">
        <v>-3791.25</v>
      </c>
      <c r="Y13" s="182">
        <f t="shared" si="12"/>
        <v>-0.1076580092</v>
      </c>
      <c r="Z13" s="189"/>
      <c r="AA13" s="188">
        <v>1298.0</v>
      </c>
      <c r="AB13" s="238" t="s">
        <v>108</v>
      </c>
      <c r="AC13" s="186">
        <v>737531.55</v>
      </c>
      <c r="AD13" s="180">
        <f t="shared" ref="AD13:AE13" si="13">AB13/AA13</f>
        <v>285.9183359</v>
      </c>
      <c r="AE13" s="181">
        <f t="shared" si="13"/>
        <v>1.987302154</v>
      </c>
      <c r="AF13" s="186">
        <v>22601.32</v>
      </c>
      <c r="AG13" s="186">
        <v>22601.32</v>
      </c>
      <c r="AH13" s="182">
        <f t="shared" si="14"/>
        <v>0.03064454666</v>
      </c>
      <c r="AI13" s="129"/>
      <c r="AJ13" s="129"/>
      <c r="AU13" s="39"/>
      <c r="AV13" s="129"/>
      <c r="AW13" s="129"/>
      <c r="AX13" s="129"/>
      <c r="AY13" s="129"/>
      <c r="AZ13" s="129"/>
      <c r="BA13" s="129"/>
      <c r="BB13" s="129"/>
      <c r="BC13" s="129"/>
    </row>
    <row r="14">
      <c r="A14" s="23">
        <v>45233.0</v>
      </c>
      <c r="B14" s="235">
        <v>80070.16</v>
      </c>
      <c r="C14" s="236">
        <v>1961.0</v>
      </c>
      <c r="D14" s="231">
        <f t="shared" si="4"/>
        <v>40.83129016</v>
      </c>
      <c r="E14" s="235">
        <v>70772.88</v>
      </c>
      <c r="F14" s="236">
        <v>339.0</v>
      </c>
      <c r="G14" s="229">
        <f t="shared" si="5"/>
        <v>208.7695575</v>
      </c>
      <c r="H14" s="171">
        <f t="shared" si="6"/>
        <v>9297.28</v>
      </c>
      <c r="I14" s="188">
        <v>803.0</v>
      </c>
      <c r="J14" s="188">
        <v>441.0</v>
      </c>
      <c r="K14" s="237">
        <v>1311.0</v>
      </c>
      <c r="L14" s="232">
        <f t="shared" si="7"/>
        <v>870</v>
      </c>
      <c r="M14" s="186">
        <v>850446.23</v>
      </c>
      <c r="N14" s="186">
        <f t="shared" si="8"/>
        <v>17587.48</v>
      </c>
      <c r="O14" s="179">
        <f t="shared" si="9"/>
        <v>17587.48</v>
      </c>
      <c r="P14" s="233">
        <f t="shared" si="10"/>
        <v>0.02068029627</v>
      </c>
      <c r="Q14" s="38"/>
      <c r="R14" s="188">
        <v>70.0</v>
      </c>
      <c r="S14" s="188">
        <v>265.0</v>
      </c>
      <c r="T14" s="186">
        <v>24355.6</v>
      </c>
      <c r="U14" s="180">
        <f t="shared" ref="U14:V14" si="15">S14/R14</f>
        <v>3.785714286</v>
      </c>
      <c r="V14" s="181">
        <f t="shared" si="15"/>
        <v>91.90792453</v>
      </c>
      <c r="W14" s="186">
        <v>11721.65</v>
      </c>
      <c r="X14" s="186">
        <v>8439.9</v>
      </c>
      <c r="Y14" s="182">
        <f t="shared" si="12"/>
        <v>0.3465281085</v>
      </c>
      <c r="Z14" s="189"/>
      <c r="AA14" s="188">
        <v>1274.0</v>
      </c>
      <c r="AB14" s="238" t="s">
        <v>109</v>
      </c>
      <c r="AC14" s="186">
        <v>826090.63</v>
      </c>
      <c r="AD14" s="180">
        <f t="shared" ref="AD14:AE14" si="16">AB14/AA14</f>
        <v>277.7794349</v>
      </c>
      <c r="AE14" s="181">
        <f t="shared" si="16"/>
        <v>2.334308106</v>
      </c>
      <c r="AF14" s="186">
        <v>5865.83</v>
      </c>
      <c r="AG14" s="186">
        <v>5865.83</v>
      </c>
      <c r="AH14" s="182">
        <f t="shared" si="14"/>
        <v>0.007100710003</v>
      </c>
      <c r="AI14" s="132"/>
      <c r="AJ14" s="132"/>
      <c r="AK14" s="191" t="s">
        <v>11</v>
      </c>
      <c r="AL14" s="239" t="s">
        <v>91</v>
      </c>
      <c r="AM14" s="240" t="s">
        <v>110</v>
      </c>
      <c r="AV14" s="132"/>
      <c r="AW14" s="132"/>
      <c r="AX14" s="132"/>
      <c r="AY14" s="132"/>
      <c r="AZ14" s="132"/>
      <c r="BA14" s="132"/>
      <c r="BB14" s="132"/>
      <c r="BC14" s="132"/>
    </row>
    <row r="15">
      <c r="A15" s="23">
        <v>45234.0</v>
      </c>
      <c r="B15" s="235">
        <v>99700.0</v>
      </c>
      <c r="C15" s="236">
        <v>2322.0</v>
      </c>
      <c r="D15" s="231">
        <f t="shared" si="4"/>
        <v>42.93712317</v>
      </c>
      <c r="E15" s="235">
        <v>67990.0</v>
      </c>
      <c r="F15" s="236">
        <v>363.0</v>
      </c>
      <c r="G15" s="229">
        <f t="shared" si="5"/>
        <v>187.3002755</v>
      </c>
      <c r="H15" s="171">
        <f t="shared" si="6"/>
        <v>31710</v>
      </c>
      <c r="I15" s="188">
        <v>481.0</v>
      </c>
      <c r="J15" s="188">
        <v>476.0</v>
      </c>
      <c r="K15" s="237">
        <v>1456.0</v>
      </c>
      <c r="L15" s="232">
        <f t="shared" si="7"/>
        <v>980</v>
      </c>
      <c r="M15" s="186">
        <v>579669.59</v>
      </c>
      <c r="N15" s="186">
        <f t="shared" si="8"/>
        <v>29183.23</v>
      </c>
      <c r="O15" s="179">
        <f t="shared" si="9"/>
        <v>29183.23</v>
      </c>
      <c r="P15" s="233">
        <f t="shared" si="10"/>
        <v>0.05034459372</v>
      </c>
      <c r="Q15" s="38"/>
      <c r="R15" s="188">
        <v>118.0</v>
      </c>
      <c r="S15" s="188">
        <v>455.0</v>
      </c>
      <c r="T15" s="186">
        <v>12488.36</v>
      </c>
      <c r="U15" s="180">
        <f t="shared" ref="U15:V15" si="17">S15/R15</f>
        <v>3.855932203</v>
      </c>
      <c r="V15" s="181">
        <f t="shared" si="17"/>
        <v>27.44694505</v>
      </c>
      <c r="W15" s="186">
        <v>5211.78</v>
      </c>
      <c r="X15" s="186">
        <f>W15</f>
        <v>5211.78</v>
      </c>
      <c r="Y15" s="182">
        <f t="shared" si="12"/>
        <v>0.4173310186</v>
      </c>
      <c r="Z15" s="189"/>
      <c r="AA15" s="188">
        <v>1378.0</v>
      </c>
      <c r="AB15" s="238" t="s">
        <v>111</v>
      </c>
      <c r="AC15" s="186">
        <v>567181.23</v>
      </c>
      <c r="AD15" s="180">
        <f t="shared" ref="AD15:AE15" si="18">AB15/AA15</f>
        <v>276.9593614</v>
      </c>
      <c r="AE15" s="181">
        <f t="shared" si="18"/>
        <v>1.486129255</v>
      </c>
      <c r="AF15" s="186">
        <v>23971.45</v>
      </c>
      <c r="AG15" s="186">
        <f>AF15</f>
        <v>23971.45</v>
      </c>
      <c r="AH15" s="182">
        <f t="shared" si="14"/>
        <v>0.04226418071</v>
      </c>
      <c r="AI15" s="132"/>
      <c r="AJ15" s="132"/>
      <c r="AK15" s="68">
        <f>B42-E42</f>
        <v>831255.1</v>
      </c>
      <c r="AL15" s="193">
        <f>(B42+E42)*0.0143</f>
        <v>101004.765</v>
      </c>
      <c r="AM15" s="241">
        <f>120.84+384.9+150571+75600+100572+109933+101174+60000+100813</f>
        <v>699168.74</v>
      </c>
      <c r="AV15" s="132"/>
      <c r="AW15" s="132"/>
      <c r="AX15" s="132"/>
      <c r="AY15" s="132"/>
      <c r="AZ15" s="132"/>
      <c r="BA15" s="132"/>
      <c r="BB15" s="132"/>
      <c r="BC15" s="132"/>
    </row>
    <row r="16">
      <c r="A16" s="23">
        <v>45235.0</v>
      </c>
      <c r="B16" s="235">
        <v>91946.74</v>
      </c>
      <c r="C16" s="236">
        <v>1747.0</v>
      </c>
      <c r="D16" s="231">
        <f t="shared" si="4"/>
        <v>52.63121923</v>
      </c>
      <c r="E16" s="235">
        <v>61238.83</v>
      </c>
      <c r="F16" s="236">
        <v>280.0</v>
      </c>
      <c r="G16" s="229">
        <f t="shared" si="5"/>
        <v>218.7101071</v>
      </c>
      <c r="H16" s="171">
        <f t="shared" si="6"/>
        <v>30707.91</v>
      </c>
      <c r="I16" s="188">
        <v>509.0</v>
      </c>
      <c r="J16" s="188">
        <v>326.0</v>
      </c>
      <c r="K16" s="237">
        <v>1218.0</v>
      </c>
      <c r="L16" s="232">
        <f t="shared" si="7"/>
        <v>892</v>
      </c>
      <c r="M16" s="186">
        <v>580278.48</v>
      </c>
      <c r="N16" s="186">
        <v>-9994.78</v>
      </c>
      <c r="O16" s="179">
        <f t="shared" si="9"/>
        <v>-9994.78</v>
      </c>
      <c r="P16" s="233">
        <f t="shared" si="10"/>
        <v>-0.01722410936</v>
      </c>
      <c r="Q16" s="38"/>
      <c r="R16" s="188">
        <v>105.0</v>
      </c>
      <c r="S16" s="188">
        <v>386.0</v>
      </c>
      <c r="T16" s="186">
        <v>5696.3</v>
      </c>
      <c r="U16" s="180">
        <f t="shared" ref="U16:V16" si="19">S16/R16</f>
        <v>3.676190476</v>
      </c>
      <c r="V16" s="181">
        <f t="shared" si="19"/>
        <v>14.75725389</v>
      </c>
      <c r="W16" s="186">
        <v>568.0</v>
      </c>
      <c r="X16" s="186">
        <v>562.82</v>
      </c>
      <c r="Y16" s="182">
        <f t="shared" si="12"/>
        <v>0.09880448712</v>
      </c>
      <c r="Z16" s="189"/>
      <c r="AA16" s="188">
        <v>1154.0</v>
      </c>
      <c r="AB16" s="238" t="s">
        <v>112</v>
      </c>
      <c r="AC16" s="186">
        <v>574582.18</v>
      </c>
      <c r="AD16" s="180">
        <f t="shared" ref="AD16:AE16" si="20">AB16/AA16</f>
        <v>298.5519931</v>
      </c>
      <c r="AE16" s="181">
        <f t="shared" si="20"/>
        <v>1.667732411</v>
      </c>
      <c r="AF16" s="186">
        <v>-10563.52</v>
      </c>
      <c r="AG16" s="186">
        <v>-10655.53</v>
      </c>
      <c r="AH16" s="182">
        <f t="shared" si="14"/>
        <v>-0.01838469825</v>
      </c>
      <c r="AI16" s="132"/>
      <c r="AJ16" s="132"/>
      <c r="AV16" s="132"/>
      <c r="AW16" s="132"/>
      <c r="AX16" s="132"/>
      <c r="AY16" s="132"/>
      <c r="AZ16" s="132"/>
      <c r="BA16" s="132"/>
      <c r="BB16" s="132"/>
      <c r="BC16" s="132"/>
    </row>
    <row r="17">
      <c r="A17" s="23">
        <v>45236.0</v>
      </c>
      <c r="B17" s="235">
        <v>127103.41</v>
      </c>
      <c r="C17" s="236">
        <v>2085.0</v>
      </c>
      <c r="D17" s="231">
        <f t="shared" si="4"/>
        <v>60.96086811</v>
      </c>
      <c r="E17" s="235">
        <v>93494.9</v>
      </c>
      <c r="F17" s="236">
        <v>387.0</v>
      </c>
      <c r="G17" s="229">
        <f t="shared" si="5"/>
        <v>241.5888889</v>
      </c>
      <c r="H17" s="171">
        <f t="shared" si="6"/>
        <v>33608.51</v>
      </c>
      <c r="I17" s="188">
        <v>643.0</v>
      </c>
      <c r="J17" s="188">
        <v>413.0</v>
      </c>
      <c r="K17" s="237">
        <v>1419.0</v>
      </c>
      <c r="L17" s="232">
        <f t="shared" si="7"/>
        <v>1006</v>
      </c>
      <c r="M17" s="186">
        <v>738229.46</v>
      </c>
      <c r="N17" s="186">
        <v>49909.16</v>
      </c>
      <c r="O17" s="179">
        <f t="shared" si="9"/>
        <v>49909.16</v>
      </c>
      <c r="P17" s="233">
        <f t="shared" si="10"/>
        <v>0.06760656775</v>
      </c>
      <c r="Q17" s="38"/>
      <c r="R17" s="188">
        <v>79.0</v>
      </c>
      <c r="S17" s="188">
        <v>186.0</v>
      </c>
      <c r="T17" s="186">
        <v>6882.18</v>
      </c>
      <c r="U17" s="180">
        <f t="shared" ref="U17:V17" si="21">S17/R17</f>
        <v>2.35443038</v>
      </c>
      <c r="V17" s="181">
        <f t="shared" si="21"/>
        <v>37.00096774</v>
      </c>
      <c r="W17" s="186">
        <v>2963.02</v>
      </c>
      <c r="X17" s="186">
        <f>W17</f>
        <v>2963.02</v>
      </c>
      <c r="Y17" s="182">
        <f t="shared" si="12"/>
        <v>0.4305350921</v>
      </c>
      <c r="Z17" s="189"/>
      <c r="AA17" s="188">
        <v>1379.0</v>
      </c>
      <c r="AB17" s="238" t="s">
        <v>113</v>
      </c>
      <c r="AC17" s="186">
        <v>731346.94</v>
      </c>
      <c r="AD17" s="180">
        <f t="shared" ref="AD17:AE17" si="22">AB17/AA17</f>
        <v>295.7766497</v>
      </c>
      <c r="AE17" s="181">
        <f t="shared" si="22"/>
        <v>1.79306196</v>
      </c>
      <c r="AF17" s="186">
        <v>46946.14</v>
      </c>
      <c r="AG17" s="186">
        <f>AF17</f>
        <v>46946.14</v>
      </c>
      <c r="AH17" s="182">
        <f t="shared" si="14"/>
        <v>0.06419133989</v>
      </c>
      <c r="AI17" s="132"/>
      <c r="AJ17" s="132"/>
      <c r="AV17" s="132"/>
      <c r="AW17" s="132"/>
      <c r="AX17" s="132"/>
      <c r="AY17" s="132"/>
      <c r="AZ17" s="132"/>
      <c r="BA17" s="132"/>
      <c r="BB17" s="132"/>
      <c r="BC17" s="132"/>
    </row>
    <row r="18">
      <c r="A18" s="23">
        <v>45237.0</v>
      </c>
      <c r="B18" s="235">
        <v>189036.76</v>
      </c>
      <c r="C18" s="236">
        <v>2504.0</v>
      </c>
      <c r="D18" s="231">
        <f t="shared" si="4"/>
        <v>75.49391374</v>
      </c>
      <c r="E18" s="235">
        <v>127352.97</v>
      </c>
      <c r="F18" s="236">
        <v>441.0</v>
      </c>
      <c r="G18" s="229">
        <f t="shared" si="5"/>
        <v>288.7822449</v>
      </c>
      <c r="H18" s="171">
        <f t="shared" si="6"/>
        <v>61683.79</v>
      </c>
      <c r="I18" s="188">
        <v>616.0</v>
      </c>
      <c r="J18" s="188">
        <v>424.0</v>
      </c>
      <c r="K18" s="237">
        <v>1607.0</v>
      </c>
      <c r="L18" s="232">
        <f t="shared" si="7"/>
        <v>1183</v>
      </c>
      <c r="M18" s="186">
        <v>1137346.1</v>
      </c>
      <c r="N18" s="186">
        <v>14587.56</v>
      </c>
      <c r="O18" s="179">
        <f t="shared" si="9"/>
        <v>14587.56</v>
      </c>
      <c r="P18" s="233">
        <f t="shared" si="10"/>
        <v>0.01282596388</v>
      </c>
      <c r="Q18" s="38"/>
      <c r="R18" s="188">
        <v>96.0</v>
      </c>
      <c r="S18" s="188">
        <v>286.0</v>
      </c>
      <c r="T18" s="186">
        <v>5468.06</v>
      </c>
      <c r="U18" s="180">
        <f t="shared" ref="U18:V18" si="23">S18/R18</f>
        <v>2.979166667</v>
      </c>
      <c r="V18" s="181">
        <f t="shared" si="23"/>
        <v>19.11909091</v>
      </c>
      <c r="W18" s="186">
        <v>-1309.38</v>
      </c>
      <c r="X18" s="186">
        <v>-1387.68</v>
      </c>
      <c r="Y18" s="182">
        <f t="shared" si="12"/>
        <v>-0.2537792197</v>
      </c>
      <c r="Z18" s="189"/>
      <c r="AA18" s="188">
        <v>1554.0</v>
      </c>
      <c r="AB18" s="188">
        <v>433994.0</v>
      </c>
      <c r="AC18" s="186">
        <v>1131878.04</v>
      </c>
      <c r="AD18" s="180">
        <f t="shared" ref="AD18:AE18" si="24">AB18/AA18</f>
        <v>279.2754183</v>
      </c>
      <c r="AE18" s="181">
        <f t="shared" si="24"/>
        <v>2.608049973</v>
      </c>
      <c r="AF18" s="186">
        <v>15896.94</v>
      </c>
      <c r="AG18" s="186">
        <v>15855.35</v>
      </c>
      <c r="AH18" s="182">
        <f t="shared" si="14"/>
        <v>0.01404474638</v>
      </c>
      <c r="AI18" s="132"/>
      <c r="AJ18" s="132"/>
      <c r="AV18" s="132"/>
      <c r="AW18" s="132"/>
      <c r="AX18" s="132"/>
      <c r="AY18" s="132"/>
      <c r="AZ18" s="132"/>
      <c r="BA18" s="132"/>
      <c r="BB18" s="132"/>
      <c r="BC18" s="132"/>
    </row>
    <row r="19">
      <c r="A19" s="23">
        <v>45238.0</v>
      </c>
      <c r="B19" s="235">
        <v>147042.65</v>
      </c>
      <c r="C19" s="236">
        <v>2611.0</v>
      </c>
      <c r="D19" s="231">
        <f t="shared" si="4"/>
        <v>56.31660283</v>
      </c>
      <c r="E19" s="235">
        <v>143417.43</v>
      </c>
      <c r="F19" s="236">
        <v>478.0</v>
      </c>
      <c r="G19" s="229">
        <f t="shared" si="5"/>
        <v>300.0364644</v>
      </c>
      <c r="H19" s="171">
        <f t="shared" si="6"/>
        <v>3625.22</v>
      </c>
      <c r="I19" s="188">
        <v>699.0</v>
      </c>
      <c r="J19" s="188">
        <v>473.0</v>
      </c>
      <c r="K19" s="237">
        <v>1804.0</v>
      </c>
      <c r="L19" s="232">
        <f t="shared" si="7"/>
        <v>1331</v>
      </c>
      <c r="M19" s="186">
        <v>1592581.29</v>
      </c>
      <c r="N19" s="186">
        <v>-35061.04</v>
      </c>
      <c r="O19" s="179">
        <f t="shared" si="9"/>
        <v>-35061.04</v>
      </c>
      <c r="P19" s="233">
        <f t="shared" si="10"/>
        <v>-0.02201522787</v>
      </c>
      <c r="Q19" s="38"/>
      <c r="R19" s="188">
        <v>152.0</v>
      </c>
      <c r="S19" s="188">
        <v>476.0</v>
      </c>
      <c r="T19" s="186">
        <v>50319.12</v>
      </c>
      <c r="U19" s="180">
        <f t="shared" ref="U19:V19" si="25">S19/R19</f>
        <v>3.131578947</v>
      </c>
      <c r="V19" s="181">
        <f t="shared" si="25"/>
        <v>105.712437</v>
      </c>
      <c r="W19" s="186">
        <v>820.47</v>
      </c>
      <c r="X19" s="186">
        <f t="shared" ref="X19:X34" si="28">W19</f>
        <v>820.47</v>
      </c>
      <c r="Y19" s="182">
        <f t="shared" si="12"/>
        <v>0.01630533284</v>
      </c>
      <c r="Z19" s="189"/>
      <c r="AA19" s="188">
        <v>1719.0</v>
      </c>
      <c r="AB19" s="188">
        <v>410063.0</v>
      </c>
      <c r="AC19" s="186">
        <v>1542262.14</v>
      </c>
      <c r="AD19" s="180">
        <f t="shared" ref="AD19:AE19" si="26">AB19/AA19</f>
        <v>238.5474113</v>
      </c>
      <c r="AE19" s="181">
        <f t="shared" si="26"/>
        <v>3.76103706</v>
      </c>
      <c r="AF19" s="186">
        <v>-35881.51</v>
      </c>
      <c r="AG19" s="186">
        <f t="shared" ref="AG19:AG41" si="30">AF19</f>
        <v>-35881.51</v>
      </c>
      <c r="AH19" s="182">
        <f t="shared" si="14"/>
        <v>-0.0232655066</v>
      </c>
      <c r="AI19" s="132"/>
      <c r="AJ19" s="132"/>
      <c r="AV19" s="132"/>
      <c r="AW19" s="132"/>
      <c r="AX19" s="132"/>
      <c r="AY19" s="132"/>
      <c r="AZ19" s="132"/>
      <c r="BA19" s="132"/>
      <c r="BB19" s="132"/>
      <c r="BC19" s="132"/>
    </row>
    <row r="20">
      <c r="A20" s="23">
        <v>45239.0</v>
      </c>
      <c r="B20" s="235">
        <v>141465.27</v>
      </c>
      <c r="C20" s="236">
        <v>2417.0</v>
      </c>
      <c r="D20" s="231">
        <f t="shared" si="4"/>
        <v>58.5292801</v>
      </c>
      <c r="E20" s="235">
        <v>108360.66</v>
      </c>
      <c r="F20" s="236">
        <v>411.0</v>
      </c>
      <c r="G20" s="229">
        <f t="shared" si="5"/>
        <v>263.6512409</v>
      </c>
      <c r="H20" s="171">
        <f t="shared" si="6"/>
        <v>33104.61</v>
      </c>
      <c r="I20" s="188">
        <v>767.0</v>
      </c>
      <c r="J20" s="188">
        <v>428.0</v>
      </c>
      <c r="K20" s="237">
        <v>1638.0</v>
      </c>
      <c r="L20" s="232">
        <f t="shared" si="7"/>
        <v>1210</v>
      </c>
      <c r="M20" s="186">
        <v>1312010.71</v>
      </c>
      <c r="N20" s="186">
        <v>148974.56</v>
      </c>
      <c r="O20" s="179">
        <f t="shared" si="9"/>
        <v>148974.56</v>
      </c>
      <c r="P20" s="233">
        <f t="shared" si="10"/>
        <v>0.113546756</v>
      </c>
      <c r="Q20" s="38"/>
      <c r="R20" s="188">
        <v>150.0</v>
      </c>
      <c r="S20" s="188">
        <v>464.0</v>
      </c>
      <c r="T20" s="186">
        <v>33465.28</v>
      </c>
      <c r="U20" s="180">
        <f t="shared" ref="U20:V20" si="27">S20/R20</f>
        <v>3.093333333</v>
      </c>
      <c r="V20" s="181">
        <f t="shared" si="27"/>
        <v>72.12344828</v>
      </c>
      <c r="W20" s="186">
        <v>15255.44</v>
      </c>
      <c r="X20" s="186">
        <f t="shared" si="28"/>
        <v>15255.44</v>
      </c>
      <c r="Y20" s="182">
        <f t="shared" si="12"/>
        <v>0.4558587288</v>
      </c>
      <c r="Z20" s="189"/>
      <c r="AA20" s="188">
        <v>1558.0</v>
      </c>
      <c r="AB20" s="188">
        <v>414505.0</v>
      </c>
      <c r="AC20" s="186">
        <v>1278545.43</v>
      </c>
      <c r="AD20" s="180">
        <f t="shared" ref="AD20:AE20" si="29">AB20/AA20</f>
        <v>266.0494223</v>
      </c>
      <c r="AE20" s="181">
        <f t="shared" si="29"/>
        <v>3.084511478</v>
      </c>
      <c r="AF20" s="186">
        <v>133719.12</v>
      </c>
      <c r="AG20" s="186">
        <f t="shared" si="30"/>
        <v>133719.12</v>
      </c>
      <c r="AH20" s="182">
        <f t="shared" si="14"/>
        <v>0.1045869133</v>
      </c>
      <c r="AI20" s="132"/>
      <c r="AJ20" s="132"/>
      <c r="AV20" s="132"/>
      <c r="AW20" s="132"/>
      <c r="AX20" s="132"/>
      <c r="AY20" s="132"/>
      <c r="AZ20" s="132"/>
      <c r="BA20" s="132"/>
      <c r="BB20" s="132"/>
      <c r="BC20" s="132"/>
    </row>
    <row r="21">
      <c r="A21" s="23">
        <v>45240.0</v>
      </c>
      <c r="B21" s="235">
        <v>160623.86</v>
      </c>
      <c r="C21" s="236">
        <v>2787.0</v>
      </c>
      <c r="D21" s="231">
        <f t="shared" si="4"/>
        <v>57.63324722</v>
      </c>
      <c r="E21" s="235">
        <v>97541.12</v>
      </c>
      <c r="F21" s="236">
        <v>466.0</v>
      </c>
      <c r="G21" s="229">
        <f t="shared" si="5"/>
        <v>209.3157082</v>
      </c>
      <c r="H21" s="171">
        <f t="shared" si="6"/>
        <v>63082.74</v>
      </c>
      <c r="I21" s="188">
        <v>1063.0</v>
      </c>
      <c r="J21" s="188">
        <v>677.0</v>
      </c>
      <c r="K21" s="237">
        <v>1871.0</v>
      </c>
      <c r="L21" s="232">
        <f t="shared" si="7"/>
        <v>1194</v>
      </c>
      <c r="M21" s="186">
        <v>918204.65</v>
      </c>
      <c r="N21" s="186">
        <v>40573.04</v>
      </c>
      <c r="O21" s="179">
        <f t="shared" si="9"/>
        <v>40573.04</v>
      </c>
      <c r="P21" s="233">
        <f t="shared" si="10"/>
        <v>0.04418736063</v>
      </c>
      <c r="Q21" s="38"/>
      <c r="R21" s="188">
        <v>79.0</v>
      </c>
      <c r="S21" s="188">
        <v>256.0</v>
      </c>
      <c r="T21" s="186">
        <v>8752.87</v>
      </c>
      <c r="U21" s="180">
        <f t="shared" ref="U21:V21" si="31">S21/R21</f>
        <v>3.240506329</v>
      </c>
      <c r="V21" s="181">
        <f t="shared" si="31"/>
        <v>34.19089844</v>
      </c>
      <c r="W21" s="186">
        <v>435.53</v>
      </c>
      <c r="X21" s="186">
        <f t="shared" si="28"/>
        <v>435.53</v>
      </c>
      <c r="Y21" s="182">
        <f t="shared" si="12"/>
        <v>0.04975853634</v>
      </c>
      <c r="Z21" s="189"/>
      <c r="AA21" s="188">
        <v>1823.0</v>
      </c>
      <c r="AB21" s="188">
        <v>445127.0</v>
      </c>
      <c r="AC21" s="186">
        <v>909451.78</v>
      </c>
      <c r="AD21" s="180">
        <f t="shared" ref="AD21:AE21" si="32">AB21/AA21</f>
        <v>244.1727921</v>
      </c>
      <c r="AE21" s="181">
        <f t="shared" si="32"/>
        <v>2.04312877</v>
      </c>
      <c r="AF21" s="186">
        <v>40137.51</v>
      </c>
      <c r="AG21" s="186">
        <f t="shared" si="30"/>
        <v>40137.51</v>
      </c>
      <c r="AH21" s="182">
        <f t="shared" si="14"/>
        <v>0.04413374176</v>
      </c>
      <c r="AI21" s="132"/>
      <c r="AJ21" s="132"/>
      <c r="AV21" s="132"/>
      <c r="AW21" s="132"/>
      <c r="AX21" s="132"/>
      <c r="AY21" s="132"/>
      <c r="AZ21" s="132"/>
      <c r="BA21" s="132"/>
      <c r="BB21" s="132"/>
      <c r="BC21" s="132"/>
    </row>
    <row r="22">
      <c r="A22" s="23">
        <v>45241.0</v>
      </c>
      <c r="B22" s="229">
        <v>126226.53</v>
      </c>
      <c r="C22" s="230">
        <v>2574.0</v>
      </c>
      <c r="D22" s="231">
        <f t="shared" si="4"/>
        <v>49.03905594</v>
      </c>
      <c r="E22" s="229">
        <v>100944.8</v>
      </c>
      <c r="F22" s="230">
        <v>520.0</v>
      </c>
      <c r="G22" s="229">
        <f t="shared" si="5"/>
        <v>194.1246154</v>
      </c>
      <c r="H22" s="171">
        <f t="shared" si="6"/>
        <v>25281.73</v>
      </c>
      <c r="I22" s="178">
        <v>671.0</v>
      </c>
      <c r="J22" s="178">
        <v>532.0</v>
      </c>
      <c r="K22" s="232">
        <v>1808.0</v>
      </c>
      <c r="L22" s="232">
        <f t="shared" si="7"/>
        <v>1276</v>
      </c>
      <c r="M22" s="179">
        <v>878672.97</v>
      </c>
      <c r="N22" s="186">
        <v>38827.5</v>
      </c>
      <c r="O22" s="179">
        <f t="shared" si="9"/>
        <v>38827.5</v>
      </c>
      <c r="P22" s="233">
        <f t="shared" si="10"/>
        <v>0.04418879529</v>
      </c>
      <c r="Q22" s="31"/>
      <c r="R22" s="178">
        <v>111.0</v>
      </c>
      <c r="S22" s="178">
        <v>473.0</v>
      </c>
      <c r="T22" s="179">
        <v>15153.96</v>
      </c>
      <c r="U22" s="180">
        <f t="shared" ref="U22:V22" si="33">S22/R22</f>
        <v>4.261261261</v>
      </c>
      <c r="V22" s="181">
        <f t="shared" si="33"/>
        <v>32.0379704</v>
      </c>
      <c r="W22" s="179">
        <v>-386.95</v>
      </c>
      <c r="X22" s="179">
        <f t="shared" si="28"/>
        <v>-386.95</v>
      </c>
      <c r="Y22" s="182">
        <f t="shared" si="12"/>
        <v>-0.02553457974</v>
      </c>
      <c r="Z22" s="183"/>
      <c r="AA22" s="178">
        <v>1747.0</v>
      </c>
      <c r="AB22" s="178">
        <v>430542.0</v>
      </c>
      <c r="AC22" s="179">
        <v>863519.01</v>
      </c>
      <c r="AD22" s="180">
        <f t="shared" ref="AD22:AE22" si="34">AB22/AA22</f>
        <v>246.4464797</v>
      </c>
      <c r="AE22" s="181">
        <f t="shared" si="34"/>
        <v>2.005655685</v>
      </c>
      <c r="AF22" s="186">
        <v>39214.45</v>
      </c>
      <c r="AG22" s="179">
        <f t="shared" si="30"/>
        <v>39214.45</v>
      </c>
      <c r="AH22" s="182">
        <f t="shared" si="14"/>
        <v>0.04541237604</v>
      </c>
      <c r="AI22" s="132"/>
      <c r="AJ22" s="132"/>
      <c r="AV22" s="132"/>
      <c r="AW22" s="132"/>
      <c r="AX22" s="132"/>
      <c r="AY22" s="132"/>
      <c r="AZ22" s="132"/>
      <c r="BA22" s="132"/>
      <c r="BB22" s="132"/>
      <c r="BC22" s="132"/>
    </row>
    <row r="23">
      <c r="A23" s="23">
        <v>45242.0</v>
      </c>
      <c r="B23" s="229">
        <v>105430.29</v>
      </c>
      <c r="C23" s="230">
        <v>2128.0</v>
      </c>
      <c r="D23" s="231">
        <f t="shared" si="4"/>
        <v>49.54430921</v>
      </c>
      <c r="E23" s="229">
        <v>88068.91</v>
      </c>
      <c r="F23" s="230">
        <v>435.0</v>
      </c>
      <c r="G23" s="229">
        <f t="shared" si="5"/>
        <v>202.4572644</v>
      </c>
      <c r="H23" s="171">
        <f t="shared" si="6"/>
        <v>17361.38</v>
      </c>
      <c r="I23" s="178">
        <v>620.0</v>
      </c>
      <c r="J23" s="178">
        <v>386.0</v>
      </c>
      <c r="K23" s="232">
        <v>1474.0</v>
      </c>
      <c r="L23" s="232">
        <f t="shared" si="7"/>
        <v>1088</v>
      </c>
      <c r="M23" s="179">
        <v>732955.46</v>
      </c>
      <c r="N23" s="186">
        <v>15679.26</v>
      </c>
      <c r="O23" s="179">
        <f t="shared" si="9"/>
        <v>15679.26</v>
      </c>
      <c r="P23" s="233">
        <f t="shared" si="10"/>
        <v>0.02139183191</v>
      </c>
      <c r="Q23" s="31"/>
      <c r="R23" s="178">
        <v>177.0</v>
      </c>
      <c r="S23" s="178">
        <v>690.0</v>
      </c>
      <c r="T23" s="179">
        <v>40066.9</v>
      </c>
      <c r="U23" s="180">
        <f t="shared" ref="U23:V23" si="35">S23/R23</f>
        <v>3.898305085</v>
      </c>
      <c r="V23" s="181">
        <f t="shared" si="35"/>
        <v>58.06797101</v>
      </c>
      <c r="W23" s="179">
        <v>-4921.9</v>
      </c>
      <c r="X23" s="179">
        <f t="shared" si="28"/>
        <v>-4921.9</v>
      </c>
      <c r="Y23" s="182">
        <f t="shared" si="12"/>
        <v>-0.1228420467</v>
      </c>
      <c r="Z23" s="183"/>
      <c r="AA23" s="178">
        <v>1380.0</v>
      </c>
      <c r="AB23" s="178">
        <v>376889.0</v>
      </c>
      <c r="AC23" s="179">
        <v>692888.56</v>
      </c>
      <c r="AD23" s="180">
        <f t="shared" ref="AD23:AE23" si="36">AB23/AA23</f>
        <v>273.107971</v>
      </c>
      <c r="AE23" s="181">
        <f t="shared" si="36"/>
        <v>1.838441982</v>
      </c>
      <c r="AF23" s="186">
        <v>20601.16</v>
      </c>
      <c r="AG23" s="179">
        <f t="shared" si="30"/>
        <v>20601.16</v>
      </c>
      <c r="AH23" s="182">
        <f t="shared" si="14"/>
        <v>0.0297322848</v>
      </c>
      <c r="AI23" s="132"/>
      <c r="AJ23" s="132"/>
      <c r="AV23" s="132"/>
      <c r="AW23" s="132"/>
      <c r="AX23" s="132"/>
      <c r="AY23" s="132"/>
      <c r="AZ23" s="132"/>
      <c r="BA23" s="132"/>
      <c r="BB23" s="132"/>
      <c r="BC23" s="132"/>
    </row>
    <row r="24">
      <c r="A24" s="23">
        <v>45243.0</v>
      </c>
      <c r="B24" s="229">
        <v>132646.19</v>
      </c>
      <c r="C24" s="230">
        <v>2121.0</v>
      </c>
      <c r="D24" s="231">
        <f t="shared" si="4"/>
        <v>62.5394578</v>
      </c>
      <c r="E24" s="229">
        <v>117779.16</v>
      </c>
      <c r="F24" s="230">
        <v>372.0</v>
      </c>
      <c r="G24" s="229">
        <f t="shared" si="5"/>
        <v>316.6106452</v>
      </c>
      <c r="H24" s="171">
        <f t="shared" si="6"/>
        <v>14867.03</v>
      </c>
      <c r="I24" s="178">
        <v>438.0</v>
      </c>
      <c r="J24" s="178">
        <v>317.0</v>
      </c>
      <c r="K24" s="232">
        <v>1421.0</v>
      </c>
      <c r="L24" s="232">
        <f t="shared" si="7"/>
        <v>1104</v>
      </c>
      <c r="M24" s="179">
        <v>773420.72</v>
      </c>
      <c r="N24" s="186">
        <v>8659.98</v>
      </c>
      <c r="O24" s="179">
        <f t="shared" si="9"/>
        <v>8659.98</v>
      </c>
      <c r="P24" s="233">
        <f t="shared" si="10"/>
        <v>0.01119698474</v>
      </c>
      <c r="Q24" s="31"/>
      <c r="R24" s="178">
        <v>51.0</v>
      </c>
      <c r="S24" s="178">
        <v>198.0</v>
      </c>
      <c r="T24" s="179">
        <v>19553.17</v>
      </c>
      <c r="U24" s="180">
        <f t="shared" ref="U24:V24" si="37">S24/R24</f>
        <v>3.882352941</v>
      </c>
      <c r="V24" s="181">
        <f t="shared" si="37"/>
        <v>98.75338384</v>
      </c>
      <c r="W24" s="179">
        <v>-2676.67</v>
      </c>
      <c r="X24" s="179">
        <f t="shared" si="28"/>
        <v>-2676.67</v>
      </c>
      <c r="Y24" s="182">
        <f t="shared" si="12"/>
        <v>-0.1368918697</v>
      </c>
      <c r="Z24" s="183"/>
      <c r="AA24" s="178">
        <v>1395.0</v>
      </c>
      <c r="AB24" s="178">
        <v>384403.0</v>
      </c>
      <c r="AC24" s="179">
        <v>753867.55</v>
      </c>
      <c r="AD24" s="180">
        <f t="shared" ref="AD24:AE24" si="38">AB24/AA24</f>
        <v>275.5577061</v>
      </c>
      <c r="AE24" s="181">
        <f t="shared" si="38"/>
        <v>1.961138571</v>
      </c>
      <c r="AF24" s="186">
        <v>11336.35</v>
      </c>
      <c r="AG24" s="179">
        <f t="shared" si="30"/>
        <v>11336.35</v>
      </c>
      <c r="AH24" s="182">
        <f t="shared" si="14"/>
        <v>0.0150375885</v>
      </c>
      <c r="AI24" s="132"/>
      <c r="AJ24" s="132"/>
      <c r="AU24" s="45"/>
      <c r="AV24" s="132"/>
      <c r="AW24" s="132"/>
      <c r="AX24" s="132"/>
      <c r="AY24" s="132"/>
      <c r="AZ24" s="132"/>
      <c r="BA24" s="132"/>
      <c r="BB24" s="132"/>
      <c r="BC24" s="132"/>
    </row>
    <row r="25">
      <c r="A25" s="23">
        <v>45244.0</v>
      </c>
      <c r="B25" s="235">
        <v>122185.59</v>
      </c>
      <c r="C25" s="236">
        <v>2458.0</v>
      </c>
      <c r="D25" s="231">
        <f t="shared" si="4"/>
        <v>49.70935313</v>
      </c>
      <c r="E25" s="235">
        <v>134433.75</v>
      </c>
      <c r="F25" s="236">
        <v>444.0</v>
      </c>
      <c r="G25" s="229">
        <f t="shared" si="5"/>
        <v>302.7787162</v>
      </c>
      <c r="H25" s="171">
        <f t="shared" si="6"/>
        <v>-12248.16</v>
      </c>
      <c r="I25" s="188">
        <v>598.0</v>
      </c>
      <c r="J25" s="188">
        <v>417.0</v>
      </c>
      <c r="K25" s="237">
        <v>1578.0</v>
      </c>
      <c r="L25" s="232">
        <f t="shared" si="7"/>
        <v>1161</v>
      </c>
      <c r="M25" s="186">
        <v>720244.85</v>
      </c>
      <c r="N25" s="186">
        <v>43018.97</v>
      </c>
      <c r="O25" s="179">
        <f t="shared" si="9"/>
        <v>43018.97</v>
      </c>
      <c r="P25" s="233">
        <f t="shared" si="10"/>
        <v>0.05972825769</v>
      </c>
      <c r="Q25" s="38"/>
      <c r="R25" s="188">
        <v>58.0</v>
      </c>
      <c r="S25" s="188">
        <v>209.0</v>
      </c>
      <c r="T25" s="186">
        <v>23565.33</v>
      </c>
      <c r="U25" s="180">
        <f t="shared" ref="U25:V25" si="39">S25/R25</f>
        <v>3.603448276</v>
      </c>
      <c r="V25" s="181">
        <f t="shared" si="39"/>
        <v>112.7527751</v>
      </c>
      <c r="W25" s="186">
        <v>1170.64</v>
      </c>
      <c r="X25" s="186">
        <f t="shared" si="28"/>
        <v>1170.64</v>
      </c>
      <c r="Y25" s="182">
        <f t="shared" si="12"/>
        <v>0.04967636778</v>
      </c>
      <c r="Z25" s="189"/>
      <c r="AA25" s="188">
        <v>1545.0</v>
      </c>
      <c r="AB25" s="178">
        <v>419387.0</v>
      </c>
      <c r="AC25" s="186">
        <v>696679.52</v>
      </c>
      <c r="AD25" s="180">
        <f t="shared" ref="AD25:AE25" si="40">AB25/AA25</f>
        <v>271.4478964</v>
      </c>
      <c r="AE25" s="181">
        <f t="shared" si="40"/>
        <v>1.661185301</v>
      </c>
      <c r="AF25" s="186">
        <v>41848.33</v>
      </c>
      <c r="AG25" s="186">
        <f t="shared" si="30"/>
        <v>41848.33</v>
      </c>
      <c r="AH25" s="182">
        <f t="shared" si="14"/>
        <v>0.06006826496</v>
      </c>
      <c r="AI25" s="132"/>
      <c r="AJ25" s="132"/>
      <c r="AU25" s="45"/>
      <c r="AV25" s="132"/>
      <c r="AW25" s="132"/>
      <c r="AX25" s="132"/>
      <c r="AY25" s="132"/>
      <c r="AZ25" s="132"/>
      <c r="BA25" s="132"/>
      <c r="BB25" s="132"/>
      <c r="BC25" s="132"/>
    </row>
    <row r="26">
      <c r="A26" s="23">
        <v>45245.0</v>
      </c>
      <c r="B26" s="235">
        <v>118752.61</v>
      </c>
      <c r="C26" s="236">
        <v>2452.0</v>
      </c>
      <c r="D26" s="231">
        <f t="shared" si="4"/>
        <v>48.43091762</v>
      </c>
      <c r="E26" s="235">
        <v>75528.67</v>
      </c>
      <c r="F26" s="236">
        <v>394.0</v>
      </c>
      <c r="G26" s="229">
        <f t="shared" si="5"/>
        <v>191.697132</v>
      </c>
      <c r="H26" s="171">
        <f t="shared" si="6"/>
        <v>43223.94</v>
      </c>
      <c r="I26" s="188">
        <v>644.0</v>
      </c>
      <c r="J26" s="188">
        <v>495.0</v>
      </c>
      <c r="K26" s="237">
        <v>1629.0</v>
      </c>
      <c r="L26" s="232">
        <f t="shared" si="7"/>
        <v>1134</v>
      </c>
      <c r="M26" s="186">
        <v>743969.45</v>
      </c>
      <c r="N26" s="186">
        <v>31994.18</v>
      </c>
      <c r="O26" s="179">
        <f t="shared" si="9"/>
        <v>31994.18</v>
      </c>
      <c r="P26" s="233">
        <f t="shared" si="10"/>
        <v>0.04300469596</v>
      </c>
      <c r="Q26" s="38"/>
      <c r="R26" s="188">
        <v>64.0</v>
      </c>
      <c r="S26" s="188">
        <v>248.0</v>
      </c>
      <c r="T26" s="186">
        <v>21150.27</v>
      </c>
      <c r="U26" s="180">
        <f t="shared" ref="U26:V26" si="41">S26/R26</f>
        <v>3.875</v>
      </c>
      <c r="V26" s="181">
        <f t="shared" si="41"/>
        <v>85.28334677</v>
      </c>
      <c r="W26" s="186">
        <v>732.19</v>
      </c>
      <c r="X26" s="186">
        <f t="shared" si="28"/>
        <v>732.19</v>
      </c>
      <c r="Y26" s="182">
        <f t="shared" si="12"/>
        <v>0.03461847059</v>
      </c>
      <c r="Z26" s="189"/>
      <c r="AA26" s="188">
        <v>1594.0</v>
      </c>
      <c r="AB26" s="178">
        <v>428111.0</v>
      </c>
      <c r="AC26" s="179">
        <v>722819.18</v>
      </c>
      <c r="AD26" s="180">
        <f t="shared" ref="AD26:AE26" si="42">AB26/AA26</f>
        <v>268.576537</v>
      </c>
      <c r="AE26" s="181">
        <f t="shared" si="42"/>
        <v>1.688391982</v>
      </c>
      <c r="AF26" s="186">
        <v>31262.09</v>
      </c>
      <c r="AG26" s="186">
        <f t="shared" si="30"/>
        <v>31262.09</v>
      </c>
      <c r="AH26" s="182">
        <f t="shared" si="14"/>
        <v>0.043250222</v>
      </c>
      <c r="AI26" s="132"/>
      <c r="AJ26" s="132"/>
      <c r="AU26" s="46"/>
      <c r="AV26" s="132"/>
      <c r="AW26" s="132"/>
      <c r="AX26" s="132"/>
      <c r="AY26" s="132"/>
      <c r="AZ26" s="132"/>
      <c r="BA26" s="132"/>
      <c r="BB26" s="132"/>
      <c r="BC26" s="132"/>
    </row>
    <row r="27">
      <c r="A27" s="23">
        <v>45246.0</v>
      </c>
      <c r="B27" s="235">
        <v>157556.68</v>
      </c>
      <c r="C27" s="236">
        <v>2515.0</v>
      </c>
      <c r="D27" s="231">
        <f t="shared" si="4"/>
        <v>62.64679125</v>
      </c>
      <c r="E27" s="235">
        <v>99980.22</v>
      </c>
      <c r="F27" s="236">
        <v>405.0</v>
      </c>
      <c r="G27" s="229">
        <f t="shared" si="5"/>
        <v>246.8647407</v>
      </c>
      <c r="H27" s="171">
        <f t="shared" si="6"/>
        <v>57576.46</v>
      </c>
      <c r="I27" s="188">
        <v>681.0</v>
      </c>
      <c r="J27" s="188">
        <v>457.0</v>
      </c>
      <c r="K27" s="237">
        <v>1577.0</v>
      </c>
      <c r="L27" s="232">
        <f t="shared" si="7"/>
        <v>1120</v>
      </c>
      <c r="M27" s="186">
        <v>780976.83</v>
      </c>
      <c r="N27" s="186">
        <v>38751.58</v>
      </c>
      <c r="O27" s="179">
        <f t="shared" si="9"/>
        <v>38751.58</v>
      </c>
      <c r="P27" s="233">
        <f t="shared" si="10"/>
        <v>0.04961937219</v>
      </c>
      <c r="Q27" s="38"/>
      <c r="R27" s="188">
        <v>107.0</v>
      </c>
      <c r="S27" s="188">
        <v>399.0</v>
      </c>
      <c r="T27" s="186">
        <v>15844.04</v>
      </c>
      <c r="U27" s="180">
        <f t="shared" ref="U27:V27" si="43">S27/R27</f>
        <v>3.728971963</v>
      </c>
      <c r="V27" s="181">
        <f t="shared" si="43"/>
        <v>39.70937343</v>
      </c>
      <c r="W27" s="186">
        <v>110.95</v>
      </c>
      <c r="X27" s="186">
        <f t="shared" si="28"/>
        <v>110.95</v>
      </c>
      <c r="Y27" s="182">
        <f t="shared" si="12"/>
        <v>0.007002633167</v>
      </c>
      <c r="Z27" s="189"/>
      <c r="AA27" s="188">
        <v>1505.0</v>
      </c>
      <c r="AB27" s="188">
        <v>385378.0</v>
      </c>
      <c r="AC27" s="186">
        <v>765132.79</v>
      </c>
      <c r="AD27" s="180">
        <f t="shared" ref="AD27:AE27" si="44">AB27/AA27</f>
        <v>256.0651163</v>
      </c>
      <c r="AE27" s="181">
        <f t="shared" si="44"/>
        <v>1.985408586</v>
      </c>
      <c r="AF27" s="186">
        <v>38640.63</v>
      </c>
      <c r="AG27" s="186">
        <f t="shared" si="30"/>
        <v>38640.63</v>
      </c>
      <c r="AH27" s="182">
        <f t="shared" si="14"/>
        <v>0.05050186125</v>
      </c>
      <c r="AI27" s="132"/>
      <c r="AJ27" s="132"/>
      <c r="AU27" s="45"/>
      <c r="AV27" s="132"/>
      <c r="AW27" s="132"/>
      <c r="AX27" s="132"/>
      <c r="AY27" s="132"/>
      <c r="AZ27" s="132"/>
      <c r="BA27" s="132"/>
      <c r="BB27" s="132"/>
      <c r="BC27" s="132"/>
    </row>
    <row r="28">
      <c r="A28" s="23">
        <v>45247.0</v>
      </c>
      <c r="B28" s="235">
        <v>166408.78</v>
      </c>
      <c r="C28" s="236">
        <v>2696.0</v>
      </c>
      <c r="D28" s="231">
        <f t="shared" si="4"/>
        <v>61.72432493</v>
      </c>
      <c r="E28" s="235">
        <v>123256.39</v>
      </c>
      <c r="F28" s="236">
        <v>476.0</v>
      </c>
      <c r="G28" s="229">
        <f t="shared" si="5"/>
        <v>258.9419958</v>
      </c>
      <c r="H28" s="171">
        <f t="shared" si="6"/>
        <v>43152.39</v>
      </c>
      <c r="I28" s="188">
        <v>620.0</v>
      </c>
      <c r="J28" s="188">
        <v>457.0</v>
      </c>
      <c r="K28" s="237">
        <v>1691.0</v>
      </c>
      <c r="L28" s="232">
        <f t="shared" si="7"/>
        <v>1234</v>
      </c>
      <c r="M28" s="186">
        <v>1046890.84</v>
      </c>
      <c r="N28" s="186">
        <v>-28115.86</v>
      </c>
      <c r="O28" s="179">
        <f t="shared" si="9"/>
        <v>-28115.86</v>
      </c>
      <c r="P28" s="233">
        <f t="shared" si="10"/>
        <v>-0.02685653454</v>
      </c>
      <c r="Q28" s="38"/>
      <c r="R28" s="188">
        <v>87.0</v>
      </c>
      <c r="S28" s="188">
        <v>399.0</v>
      </c>
      <c r="T28" s="186">
        <v>22270.26</v>
      </c>
      <c r="U28" s="180">
        <f t="shared" ref="U28:V28" si="45">S28/R28</f>
        <v>4.586206897</v>
      </c>
      <c r="V28" s="181">
        <f t="shared" si="45"/>
        <v>55.81518797</v>
      </c>
      <c r="W28" s="186">
        <v>3085.0</v>
      </c>
      <c r="X28" s="186">
        <f t="shared" si="28"/>
        <v>3085</v>
      </c>
      <c r="Y28" s="182">
        <f t="shared" si="12"/>
        <v>0.1385255493</v>
      </c>
      <c r="Z28" s="189"/>
      <c r="AA28" s="188">
        <v>1636.0</v>
      </c>
      <c r="AB28" s="188">
        <v>468053.0</v>
      </c>
      <c r="AC28" s="186">
        <v>1024660.58</v>
      </c>
      <c r="AD28" s="180">
        <f t="shared" ref="AD28:AE28" si="46">AB28/AA28</f>
        <v>286.0959658</v>
      </c>
      <c r="AE28" s="181">
        <f t="shared" si="46"/>
        <v>2.189197762</v>
      </c>
      <c r="AF28" s="186">
        <v>-32201.3</v>
      </c>
      <c r="AG28" s="186">
        <f t="shared" si="30"/>
        <v>-32201.3</v>
      </c>
      <c r="AH28" s="182">
        <f t="shared" si="14"/>
        <v>-0.03142630899</v>
      </c>
      <c r="AI28" s="132"/>
      <c r="AJ28" s="132"/>
      <c r="AU28" s="45"/>
      <c r="AV28" s="132"/>
      <c r="AW28" s="132"/>
      <c r="AX28" s="132"/>
      <c r="AY28" s="132"/>
      <c r="AZ28" s="132"/>
      <c r="BA28" s="132"/>
      <c r="BB28" s="132"/>
      <c r="BC28" s="132"/>
    </row>
    <row r="29">
      <c r="A29" s="23">
        <v>45248.0</v>
      </c>
      <c r="B29" s="235">
        <v>153948.46</v>
      </c>
      <c r="C29" s="236">
        <v>2468.0</v>
      </c>
      <c r="D29" s="231">
        <f t="shared" si="4"/>
        <v>62.3778201</v>
      </c>
      <c r="E29" s="235">
        <v>143438.53</v>
      </c>
      <c r="F29" s="236">
        <v>397.0</v>
      </c>
      <c r="G29" s="229">
        <f t="shared" si="5"/>
        <v>361.3061209</v>
      </c>
      <c r="H29" s="171">
        <f t="shared" si="6"/>
        <v>10509.93</v>
      </c>
      <c r="I29" s="188">
        <v>672.0</v>
      </c>
      <c r="J29" s="188">
        <v>496.0</v>
      </c>
      <c r="K29" s="237">
        <v>1737.0</v>
      </c>
      <c r="L29" s="232">
        <f t="shared" si="7"/>
        <v>1241</v>
      </c>
      <c r="M29" s="186">
        <v>1146365.06</v>
      </c>
      <c r="N29" s="186">
        <v>26785.87</v>
      </c>
      <c r="O29" s="179">
        <f t="shared" si="9"/>
        <v>26785.87</v>
      </c>
      <c r="P29" s="233">
        <f t="shared" si="10"/>
        <v>0.02336591626</v>
      </c>
      <c r="Q29" s="38"/>
      <c r="R29" s="188">
        <v>81.0</v>
      </c>
      <c r="S29" s="188">
        <v>290.0</v>
      </c>
      <c r="T29" s="186">
        <v>18445.24</v>
      </c>
      <c r="U29" s="180">
        <f t="shared" ref="U29:V29" si="47">S29/R29</f>
        <v>3.580246914</v>
      </c>
      <c r="V29" s="181">
        <f t="shared" si="47"/>
        <v>63.60427586</v>
      </c>
      <c r="W29" s="186">
        <v>2124.19</v>
      </c>
      <c r="X29" s="186">
        <f t="shared" si="28"/>
        <v>2124.19</v>
      </c>
      <c r="Y29" s="182">
        <f t="shared" si="12"/>
        <v>0.1151619605</v>
      </c>
      <c r="Z29" s="189"/>
      <c r="AA29" s="188">
        <v>1688.0</v>
      </c>
      <c r="AB29" s="188">
        <v>464070.0</v>
      </c>
      <c r="AC29" s="186">
        <v>1127919.82</v>
      </c>
      <c r="AD29" s="180">
        <f t="shared" ref="AD29:AE29" si="48">AB29/AA29</f>
        <v>274.9229858</v>
      </c>
      <c r="AE29" s="181">
        <f t="shared" si="48"/>
        <v>2.430495012</v>
      </c>
      <c r="AF29" s="186">
        <v>24661.68</v>
      </c>
      <c r="AG29" s="186">
        <f t="shared" si="30"/>
        <v>24661.68</v>
      </c>
      <c r="AH29" s="182">
        <f t="shared" si="14"/>
        <v>0.02186474567</v>
      </c>
      <c r="AI29" s="132"/>
      <c r="AJ29" s="132"/>
      <c r="AU29" s="45"/>
      <c r="AV29" s="132"/>
      <c r="AW29" s="132"/>
      <c r="AX29" s="132"/>
      <c r="AY29" s="132"/>
      <c r="AZ29" s="132"/>
      <c r="BA29" s="132"/>
      <c r="BB29" s="132"/>
      <c r="BC29" s="132"/>
    </row>
    <row r="30">
      <c r="A30" s="23">
        <v>45249.0</v>
      </c>
      <c r="B30" s="235">
        <v>89491.04</v>
      </c>
      <c r="C30" s="236">
        <v>2219.0</v>
      </c>
      <c r="D30" s="231">
        <f t="shared" si="4"/>
        <v>40.3294457</v>
      </c>
      <c r="E30" s="235">
        <v>65898.0</v>
      </c>
      <c r="F30" s="236">
        <v>355.0</v>
      </c>
      <c r="G30" s="229">
        <f t="shared" si="5"/>
        <v>185.628169</v>
      </c>
      <c r="H30" s="171">
        <f t="shared" si="6"/>
        <v>23593.04</v>
      </c>
      <c r="I30" s="188">
        <v>494.0</v>
      </c>
      <c r="J30" s="188">
        <v>377.0</v>
      </c>
      <c r="K30" s="237">
        <v>1472.0</v>
      </c>
      <c r="L30" s="232">
        <f t="shared" si="7"/>
        <v>1095</v>
      </c>
      <c r="M30" s="186">
        <v>694497.16</v>
      </c>
      <c r="N30" s="186">
        <v>57004.04</v>
      </c>
      <c r="O30" s="179">
        <f t="shared" si="9"/>
        <v>57004.04</v>
      </c>
      <c r="P30" s="233">
        <f t="shared" si="10"/>
        <v>0.08207958691</v>
      </c>
      <c r="Q30" s="38"/>
      <c r="R30" s="188">
        <v>53.0</v>
      </c>
      <c r="S30" s="188">
        <v>262.0</v>
      </c>
      <c r="T30" s="186">
        <v>8735.12</v>
      </c>
      <c r="U30" s="180">
        <f t="shared" ref="U30:V30" si="49">S30/R30</f>
        <v>4.943396226</v>
      </c>
      <c r="V30" s="181">
        <f t="shared" si="49"/>
        <v>33.34015267</v>
      </c>
      <c r="W30" s="186">
        <v>-1212.44</v>
      </c>
      <c r="X30" s="186">
        <f t="shared" si="28"/>
        <v>-1212.44</v>
      </c>
      <c r="Y30" s="182">
        <f t="shared" si="12"/>
        <v>-0.1388006118</v>
      </c>
      <c r="Z30" s="189"/>
      <c r="AA30" s="188">
        <v>1441.0</v>
      </c>
      <c r="AB30" s="188">
        <v>416314.0</v>
      </c>
      <c r="AC30" s="186">
        <v>685762.04</v>
      </c>
      <c r="AD30" s="180">
        <f t="shared" ref="AD30:AE30" si="50">AB30/AA30</f>
        <v>288.9063151</v>
      </c>
      <c r="AE30" s="181">
        <f t="shared" si="50"/>
        <v>1.647223106</v>
      </c>
      <c r="AF30" s="186">
        <v>58216.44</v>
      </c>
      <c r="AG30" s="186">
        <f t="shared" si="30"/>
        <v>58216.44</v>
      </c>
      <c r="AH30" s="182">
        <f t="shared" si="14"/>
        <v>0.08489306291</v>
      </c>
      <c r="AI30" s="132"/>
      <c r="AJ30" s="132"/>
      <c r="AU30" s="45"/>
      <c r="AV30" s="132"/>
      <c r="AW30" s="132"/>
      <c r="AX30" s="132"/>
      <c r="AY30" s="132"/>
      <c r="AZ30" s="132"/>
      <c r="BA30" s="132"/>
      <c r="BB30" s="132"/>
      <c r="BC30" s="132"/>
    </row>
    <row r="31">
      <c r="A31" s="23">
        <v>45250.0</v>
      </c>
      <c r="B31" s="235">
        <v>143905.15</v>
      </c>
      <c r="C31" s="236">
        <v>2505.0</v>
      </c>
      <c r="D31" s="231">
        <f t="shared" si="4"/>
        <v>57.44716567</v>
      </c>
      <c r="E31" s="235">
        <v>103418.47</v>
      </c>
      <c r="F31" s="236">
        <v>380.0</v>
      </c>
      <c r="G31" s="229">
        <f t="shared" si="5"/>
        <v>272.1538684</v>
      </c>
      <c r="H31" s="171">
        <f t="shared" si="6"/>
        <v>40486.68</v>
      </c>
      <c r="I31" s="188">
        <v>530.0</v>
      </c>
      <c r="J31" s="188">
        <v>377.0</v>
      </c>
      <c r="K31" s="237">
        <v>1485.0</v>
      </c>
      <c r="L31" s="232">
        <f t="shared" si="7"/>
        <v>1108</v>
      </c>
      <c r="M31" s="186">
        <v>843923.61</v>
      </c>
      <c r="N31" s="186">
        <v>25370.34</v>
      </c>
      <c r="O31" s="179">
        <f t="shared" si="9"/>
        <v>25370.34</v>
      </c>
      <c r="P31" s="233">
        <f t="shared" si="10"/>
        <v>0.03006236548</v>
      </c>
      <c r="Q31" s="38"/>
      <c r="R31" s="188">
        <v>47.0</v>
      </c>
      <c r="S31" s="188">
        <v>161.0</v>
      </c>
      <c r="T31" s="186">
        <v>13769.12</v>
      </c>
      <c r="U31" s="180">
        <f t="shared" ref="U31:V31" si="51">S31/R31</f>
        <v>3.425531915</v>
      </c>
      <c r="V31" s="181">
        <f t="shared" si="51"/>
        <v>85.52248447</v>
      </c>
      <c r="W31" s="186">
        <v>1872.85</v>
      </c>
      <c r="X31" s="186">
        <f t="shared" si="28"/>
        <v>1872.85</v>
      </c>
      <c r="Y31" s="182">
        <f t="shared" si="12"/>
        <v>0.1360181333</v>
      </c>
      <c r="Z31" s="189"/>
      <c r="AA31" s="188">
        <v>1458.0</v>
      </c>
      <c r="AB31" s="188">
        <v>447374.0</v>
      </c>
      <c r="AC31" s="186">
        <v>830154.49</v>
      </c>
      <c r="AD31" s="180">
        <f t="shared" ref="AD31:AE31" si="52">AB31/AA31</f>
        <v>306.8408779</v>
      </c>
      <c r="AE31" s="181">
        <f t="shared" si="52"/>
        <v>1.855616308</v>
      </c>
      <c r="AF31" s="186">
        <v>23497.49</v>
      </c>
      <c r="AG31" s="186">
        <f t="shared" si="30"/>
        <v>23497.49</v>
      </c>
      <c r="AH31" s="182">
        <f t="shared" si="14"/>
        <v>0.02830496044</v>
      </c>
      <c r="AI31" s="132"/>
      <c r="AJ31" s="132"/>
      <c r="AU31" s="45"/>
      <c r="AV31" s="132"/>
      <c r="AW31" s="132"/>
      <c r="AX31" s="132"/>
      <c r="AY31" s="132"/>
      <c r="AZ31" s="132"/>
      <c r="BA31" s="132"/>
      <c r="BB31" s="132"/>
      <c r="BC31" s="132"/>
    </row>
    <row r="32">
      <c r="A32" s="23">
        <v>45251.0</v>
      </c>
      <c r="B32" s="229">
        <v>144701.47</v>
      </c>
      <c r="C32" s="230">
        <v>2634.0</v>
      </c>
      <c r="D32" s="231">
        <f t="shared" si="4"/>
        <v>54.93601746</v>
      </c>
      <c r="E32" s="229">
        <v>134628.3</v>
      </c>
      <c r="F32" s="230">
        <v>489.0</v>
      </c>
      <c r="G32" s="229">
        <f t="shared" si="5"/>
        <v>275.3134969</v>
      </c>
      <c r="H32" s="171">
        <f t="shared" si="6"/>
        <v>10073.17</v>
      </c>
      <c r="I32" s="178">
        <v>739.0</v>
      </c>
      <c r="J32" s="178">
        <v>553.0</v>
      </c>
      <c r="K32" s="232">
        <v>1799.0</v>
      </c>
      <c r="L32" s="232">
        <f t="shared" si="7"/>
        <v>1246</v>
      </c>
      <c r="M32" s="179">
        <v>943626.49</v>
      </c>
      <c r="N32" s="186">
        <v>61275.28</v>
      </c>
      <c r="O32" s="179">
        <f t="shared" si="9"/>
        <v>61275.28</v>
      </c>
      <c r="P32" s="233">
        <f t="shared" si="10"/>
        <v>0.06493594727</v>
      </c>
      <c r="Q32" s="31"/>
      <c r="R32" s="178">
        <v>104.0</v>
      </c>
      <c r="S32" s="178">
        <v>348.0</v>
      </c>
      <c r="T32" s="179">
        <v>25782.3</v>
      </c>
      <c r="U32" s="180">
        <f t="shared" ref="U32:V32" si="53">S32/R32</f>
        <v>3.346153846</v>
      </c>
      <c r="V32" s="181">
        <f t="shared" si="53"/>
        <v>74.08706897</v>
      </c>
      <c r="W32" s="179">
        <v>2314.56</v>
      </c>
      <c r="X32" s="186">
        <f t="shared" si="28"/>
        <v>2314.56</v>
      </c>
      <c r="Y32" s="182">
        <f t="shared" si="12"/>
        <v>0.08977321651</v>
      </c>
      <c r="Z32" s="183"/>
      <c r="AA32" s="178">
        <v>1738.0</v>
      </c>
      <c r="AB32" s="178">
        <v>476587.0</v>
      </c>
      <c r="AC32" s="179">
        <v>917844.19</v>
      </c>
      <c r="AD32" s="180">
        <f t="shared" ref="AD32:AE32" si="54">AB32/AA32</f>
        <v>274.2157652</v>
      </c>
      <c r="AE32" s="181">
        <f t="shared" si="54"/>
        <v>1.925869128</v>
      </c>
      <c r="AF32" s="179">
        <v>58960.72</v>
      </c>
      <c r="AG32" s="186">
        <f t="shared" si="30"/>
        <v>58960.72</v>
      </c>
      <c r="AH32" s="182">
        <f t="shared" si="14"/>
        <v>0.06423826685</v>
      </c>
      <c r="AI32" s="132"/>
      <c r="AJ32" s="132"/>
      <c r="AU32" s="46"/>
      <c r="AV32" s="132"/>
      <c r="AW32" s="132"/>
      <c r="AX32" s="132"/>
      <c r="AY32" s="132"/>
      <c r="AZ32" s="132"/>
      <c r="BA32" s="132"/>
      <c r="BB32" s="132"/>
      <c r="BC32" s="132"/>
    </row>
    <row r="33">
      <c r="A33" s="23">
        <v>45252.0</v>
      </c>
      <c r="B33" s="242">
        <v>132790.39</v>
      </c>
      <c r="C33" s="243">
        <v>2592.0</v>
      </c>
      <c r="D33" s="231">
        <f t="shared" si="4"/>
        <v>51.23086034</v>
      </c>
      <c r="E33" s="242">
        <v>108222.3</v>
      </c>
      <c r="F33" s="243">
        <v>468.0</v>
      </c>
      <c r="G33" s="229">
        <f t="shared" si="5"/>
        <v>231.2442308</v>
      </c>
      <c r="H33" s="171">
        <f t="shared" si="6"/>
        <v>24568.09</v>
      </c>
      <c r="I33" s="197">
        <v>842.0</v>
      </c>
      <c r="J33" s="197">
        <v>549.0</v>
      </c>
      <c r="K33" s="244">
        <v>1796.0</v>
      </c>
      <c r="L33" s="232">
        <f t="shared" si="7"/>
        <v>1247</v>
      </c>
      <c r="M33" s="198">
        <v>1029218.84</v>
      </c>
      <c r="N33" s="186">
        <v>34907.21</v>
      </c>
      <c r="O33" s="179">
        <f t="shared" si="9"/>
        <v>34907.21</v>
      </c>
      <c r="P33" s="233">
        <f t="shared" si="10"/>
        <v>0.03391621747</v>
      </c>
      <c r="Q33" s="31"/>
      <c r="R33" s="197">
        <v>99.0</v>
      </c>
      <c r="S33" s="197">
        <v>341.0</v>
      </c>
      <c r="T33" s="198">
        <v>23380.32</v>
      </c>
      <c r="U33" s="180">
        <f t="shared" ref="U33:V33" si="55">S33/R33</f>
        <v>3.444444444</v>
      </c>
      <c r="V33" s="181">
        <f t="shared" si="55"/>
        <v>68.56398827</v>
      </c>
      <c r="W33" s="198">
        <v>1636.66</v>
      </c>
      <c r="X33" s="186">
        <f t="shared" si="28"/>
        <v>1636.66</v>
      </c>
      <c r="Y33" s="182">
        <f t="shared" si="12"/>
        <v>0.07000160819</v>
      </c>
      <c r="Z33" s="183"/>
      <c r="AA33" s="197">
        <v>1739.0</v>
      </c>
      <c r="AB33" s="197">
        <v>465114.0</v>
      </c>
      <c r="AC33" s="198">
        <v>1005838.52</v>
      </c>
      <c r="AD33" s="180">
        <f t="shared" ref="AD33:AE33" si="56">AB33/AA33</f>
        <v>267.4606095</v>
      </c>
      <c r="AE33" s="181">
        <f t="shared" si="56"/>
        <v>2.162563415</v>
      </c>
      <c r="AF33" s="198">
        <v>33270.55</v>
      </c>
      <c r="AG33" s="186">
        <f t="shared" si="30"/>
        <v>33270.55</v>
      </c>
      <c r="AH33" s="182">
        <f t="shared" si="14"/>
        <v>0.03307742678</v>
      </c>
      <c r="AI33" s="132"/>
      <c r="AJ33" s="132"/>
      <c r="AK33" s="143"/>
      <c r="AL33" s="145"/>
      <c r="AM33" s="145"/>
      <c r="AN33" s="146"/>
      <c r="AO33" s="143"/>
      <c r="AP33" s="144"/>
      <c r="AQ33" s="147"/>
      <c r="AR33" s="148"/>
      <c r="AS33" s="149"/>
      <c r="AU33" s="45"/>
      <c r="AV33" s="132"/>
      <c r="AW33" s="132"/>
      <c r="AX33" s="132"/>
      <c r="AY33" s="132"/>
      <c r="AZ33" s="132"/>
      <c r="BA33" s="132"/>
      <c r="BB33" s="132"/>
      <c r="BC33" s="132"/>
    </row>
    <row r="34">
      <c r="A34" s="23">
        <v>45253.0</v>
      </c>
      <c r="B34" s="229">
        <v>137034.79</v>
      </c>
      <c r="C34" s="230">
        <v>2514.0</v>
      </c>
      <c r="D34" s="231">
        <f t="shared" si="4"/>
        <v>54.50866746</v>
      </c>
      <c r="E34" s="229">
        <v>99332.95</v>
      </c>
      <c r="F34" s="230">
        <v>398.0</v>
      </c>
      <c r="G34" s="229">
        <f t="shared" si="5"/>
        <v>249.5802764</v>
      </c>
      <c r="H34" s="171">
        <f t="shared" si="6"/>
        <v>37701.84</v>
      </c>
      <c r="I34" s="178">
        <v>883.0</v>
      </c>
      <c r="J34" s="178">
        <v>601.0</v>
      </c>
      <c r="K34" s="232">
        <v>1687.0</v>
      </c>
      <c r="L34" s="232">
        <f t="shared" si="7"/>
        <v>1086</v>
      </c>
      <c r="M34" s="179">
        <v>826347.47</v>
      </c>
      <c r="N34" s="186">
        <v>34494.04</v>
      </c>
      <c r="O34" s="179">
        <f t="shared" si="9"/>
        <v>34494.04</v>
      </c>
      <c r="P34" s="233">
        <f t="shared" si="10"/>
        <v>0.04174277922</v>
      </c>
      <c r="Q34" s="31"/>
      <c r="R34" s="178">
        <v>69.0</v>
      </c>
      <c r="S34" s="178">
        <v>234.0</v>
      </c>
      <c r="T34" s="179">
        <v>18478.76</v>
      </c>
      <c r="U34" s="245">
        <f t="shared" ref="U34:V34" si="57">S34/R34</f>
        <v>3.391304348</v>
      </c>
      <c r="V34" s="246">
        <f t="shared" si="57"/>
        <v>78.96905983</v>
      </c>
      <c r="W34" s="179">
        <v>-2107.18</v>
      </c>
      <c r="X34" s="186">
        <f t="shared" si="28"/>
        <v>-2107.18</v>
      </c>
      <c r="Y34" s="182">
        <f t="shared" si="12"/>
        <v>-0.1140325433</v>
      </c>
      <c r="Z34" s="183"/>
      <c r="AA34" s="178">
        <v>1645.0</v>
      </c>
      <c r="AB34" s="178">
        <v>423269.0</v>
      </c>
      <c r="AC34" s="179">
        <v>807868.71</v>
      </c>
      <c r="AD34" s="245">
        <f t="shared" ref="AD34:AE34" si="58">AB34/AA34</f>
        <v>257.306383</v>
      </c>
      <c r="AE34" s="246">
        <f t="shared" si="58"/>
        <v>1.908641337</v>
      </c>
      <c r="AF34" s="179">
        <v>36575.48</v>
      </c>
      <c r="AG34" s="186">
        <f t="shared" si="30"/>
        <v>36575.48</v>
      </c>
      <c r="AH34" s="182">
        <f t="shared" si="14"/>
        <v>0.04527403964</v>
      </c>
      <c r="AI34" s="132"/>
      <c r="AJ34" s="132"/>
      <c r="AK34" s="143"/>
      <c r="AL34" s="145"/>
      <c r="AM34" s="145"/>
      <c r="AN34" s="146"/>
      <c r="AO34" s="143"/>
      <c r="AP34" s="144"/>
      <c r="AQ34" s="147"/>
      <c r="AR34" s="148"/>
      <c r="AS34" s="149"/>
      <c r="AU34" s="45"/>
      <c r="AV34" s="132"/>
      <c r="AW34" s="132"/>
      <c r="AX34" s="132"/>
      <c r="AY34" s="132"/>
      <c r="AZ34" s="132"/>
      <c r="BA34" s="132"/>
      <c r="BB34" s="132"/>
      <c r="BC34" s="132"/>
    </row>
    <row r="35">
      <c r="A35" s="23">
        <v>45254.0</v>
      </c>
      <c r="B35" s="235">
        <v>148336.66</v>
      </c>
      <c r="C35" s="236">
        <v>3078.0</v>
      </c>
      <c r="D35" s="231">
        <f t="shared" si="4"/>
        <v>48.19254711</v>
      </c>
      <c r="E35" s="235">
        <v>113128.6</v>
      </c>
      <c r="F35" s="236">
        <v>528.0</v>
      </c>
      <c r="G35" s="229">
        <f t="shared" si="5"/>
        <v>214.2587121</v>
      </c>
      <c r="H35" s="171">
        <f t="shared" si="6"/>
        <v>35208.06</v>
      </c>
      <c r="I35" s="188">
        <v>1181.0</v>
      </c>
      <c r="J35" s="188">
        <v>819.0</v>
      </c>
      <c r="K35" s="237">
        <v>2202.0</v>
      </c>
      <c r="L35" s="232">
        <f t="shared" si="7"/>
        <v>1383</v>
      </c>
      <c r="M35" s="186">
        <v>998755.6</v>
      </c>
      <c r="N35" s="186">
        <v>35620.27</v>
      </c>
      <c r="O35" s="179">
        <f t="shared" si="9"/>
        <v>35620.27</v>
      </c>
      <c r="P35" s="233">
        <f t="shared" si="10"/>
        <v>0.03566465109</v>
      </c>
      <c r="Q35" s="38"/>
      <c r="R35" s="188">
        <v>72.0</v>
      </c>
      <c r="S35" s="188">
        <v>230.0</v>
      </c>
      <c r="T35" s="186">
        <v>18537.78</v>
      </c>
      <c r="U35" s="245">
        <f t="shared" ref="U35:V35" si="59">S35/R35</f>
        <v>3.194444444</v>
      </c>
      <c r="V35" s="246">
        <f t="shared" si="59"/>
        <v>80.59904348</v>
      </c>
      <c r="W35" s="186">
        <v>3170.1</v>
      </c>
      <c r="X35" s="186">
        <v>3170.1</v>
      </c>
      <c r="Y35" s="182">
        <f t="shared" si="12"/>
        <v>0.1710075316</v>
      </c>
      <c r="Z35" s="189"/>
      <c r="AA35" s="188">
        <v>2164.0</v>
      </c>
      <c r="AB35" s="188">
        <v>569199.0</v>
      </c>
      <c r="AC35" s="186">
        <v>980217.82</v>
      </c>
      <c r="AD35" s="245">
        <f t="shared" ref="AD35:AE35" si="60">AB35/AA35</f>
        <v>263.0309612</v>
      </c>
      <c r="AE35" s="246">
        <f t="shared" si="60"/>
        <v>1.72210039</v>
      </c>
      <c r="AF35" s="186">
        <v>32428.07</v>
      </c>
      <c r="AG35" s="186">
        <f t="shared" si="30"/>
        <v>32428.07</v>
      </c>
      <c r="AH35" s="182">
        <f t="shared" si="14"/>
        <v>0.03308251425</v>
      </c>
      <c r="AI35" s="132"/>
      <c r="AJ35" s="132"/>
      <c r="AU35" s="45"/>
      <c r="AV35" s="132"/>
      <c r="AW35" s="132"/>
      <c r="AX35" s="132"/>
      <c r="AY35" s="132"/>
      <c r="AZ35" s="132"/>
      <c r="BA35" s="132"/>
      <c r="BB35" s="132"/>
      <c r="BC35" s="132"/>
    </row>
    <row r="36">
      <c r="A36" s="23">
        <v>45255.0</v>
      </c>
      <c r="B36" s="235">
        <v>146048.33</v>
      </c>
      <c r="C36" s="236">
        <v>3321.0</v>
      </c>
      <c r="D36" s="231">
        <f t="shared" si="4"/>
        <v>43.97721469</v>
      </c>
      <c r="E36" s="235">
        <v>121237.09</v>
      </c>
      <c r="F36" s="236">
        <v>548.0</v>
      </c>
      <c r="G36" s="229">
        <f t="shared" si="5"/>
        <v>221.2355657</v>
      </c>
      <c r="H36" s="171">
        <f t="shared" si="6"/>
        <v>24811.24</v>
      </c>
      <c r="I36" s="188">
        <v>947.0</v>
      </c>
      <c r="J36" s="188">
        <v>738.0</v>
      </c>
      <c r="K36" s="237">
        <v>2182.0</v>
      </c>
      <c r="L36" s="232">
        <f t="shared" si="7"/>
        <v>1444</v>
      </c>
      <c r="M36" s="186">
        <v>952912.23</v>
      </c>
      <c r="N36" s="186">
        <v>51223.87</v>
      </c>
      <c r="O36" s="179">
        <f t="shared" si="9"/>
        <v>51223.87</v>
      </c>
      <c r="P36" s="233">
        <f t="shared" si="10"/>
        <v>0.05375507669</v>
      </c>
      <c r="Q36" s="38"/>
      <c r="R36" s="188">
        <v>88.0</v>
      </c>
      <c r="S36" s="188">
        <v>394.0</v>
      </c>
      <c r="T36" s="186">
        <v>27539.84</v>
      </c>
      <c r="U36" s="245">
        <f t="shared" ref="U36:V36" si="61">S36/R36</f>
        <v>4.477272727</v>
      </c>
      <c r="V36" s="246">
        <f t="shared" si="61"/>
        <v>69.89807107</v>
      </c>
      <c r="W36" s="186">
        <v>5566.04</v>
      </c>
      <c r="X36" s="186">
        <v>5566.04</v>
      </c>
      <c r="Y36" s="182">
        <f t="shared" si="12"/>
        <v>0.2021086542</v>
      </c>
      <c r="Z36" s="189"/>
      <c r="AA36" s="188">
        <v>2128.0</v>
      </c>
      <c r="AB36" s="188">
        <v>570532.0</v>
      </c>
      <c r="AC36" s="186">
        <v>925372.39</v>
      </c>
      <c r="AD36" s="245">
        <f t="shared" ref="AD36:AE36" si="62">AB36/AA36</f>
        <v>268.1071429</v>
      </c>
      <c r="AE36" s="246">
        <f t="shared" si="62"/>
        <v>1.621946517</v>
      </c>
      <c r="AF36" s="186">
        <v>45551.67</v>
      </c>
      <c r="AG36" s="186">
        <f t="shared" si="30"/>
        <v>45551.67</v>
      </c>
      <c r="AH36" s="182">
        <f t="shared" si="14"/>
        <v>0.04922523137</v>
      </c>
      <c r="AI36" s="132"/>
      <c r="AJ36" s="132"/>
      <c r="AU36" s="45"/>
      <c r="AV36" s="132"/>
      <c r="AW36" s="132"/>
      <c r="AX36" s="132"/>
      <c r="AY36" s="132"/>
      <c r="AZ36" s="132"/>
      <c r="BA36" s="132"/>
      <c r="BB36" s="132"/>
      <c r="BC36" s="132"/>
    </row>
    <row r="37">
      <c r="A37" s="23">
        <v>45256.0</v>
      </c>
      <c r="B37" s="235">
        <v>104408.65</v>
      </c>
      <c r="C37" s="236">
        <v>2395.0</v>
      </c>
      <c r="D37" s="231">
        <f t="shared" si="4"/>
        <v>43.59442589</v>
      </c>
      <c r="E37" s="235">
        <v>77204.19</v>
      </c>
      <c r="F37" s="236">
        <v>410.0</v>
      </c>
      <c r="G37" s="229">
        <f t="shared" si="5"/>
        <v>188.3029024</v>
      </c>
      <c r="H37" s="171">
        <f t="shared" si="6"/>
        <v>27204.46</v>
      </c>
      <c r="I37" s="188">
        <v>580.0</v>
      </c>
      <c r="J37" s="188">
        <v>464.0</v>
      </c>
      <c r="K37" s="237">
        <v>1691.0</v>
      </c>
      <c r="L37" s="232">
        <f t="shared" si="7"/>
        <v>1227</v>
      </c>
      <c r="M37" s="186">
        <v>651818.57</v>
      </c>
      <c r="N37" s="186">
        <v>40922.48</v>
      </c>
      <c r="O37" s="179">
        <f t="shared" si="9"/>
        <v>40922.48</v>
      </c>
      <c r="P37" s="233">
        <f t="shared" si="10"/>
        <v>0.06278201003</v>
      </c>
      <c r="Q37" s="38"/>
      <c r="R37" s="188">
        <v>101.0</v>
      </c>
      <c r="S37" s="188">
        <v>432.0</v>
      </c>
      <c r="T37" s="186">
        <v>15399.11</v>
      </c>
      <c r="U37" s="245">
        <f t="shared" ref="U37:V37" si="63">S37/R37</f>
        <v>4.277227723</v>
      </c>
      <c r="V37" s="246">
        <f t="shared" si="63"/>
        <v>35.64608796</v>
      </c>
      <c r="W37" s="186">
        <v>2973.23</v>
      </c>
      <c r="X37" s="186">
        <v>2973.23</v>
      </c>
      <c r="Y37" s="182">
        <f t="shared" si="12"/>
        <v>0.1930780415</v>
      </c>
      <c r="Z37" s="189"/>
      <c r="AA37" s="188">
        <v>1634.0</v>
      </c>
      <c r="AB37" s="188">
        <v>409127.0</v>
      </c>
      <c r="AC37" s="186">
        <v>636419.46</v>
      </c>
      <c r="AD37" s="245">
        <f t="shared" ref="AD37:AE37" si="64">AB37/AA37</f>
        <v>250.3837209</v>
      </c>
      <c r="AE37" s="246">
        <f t="shared" si="64"/>
        <v>1.555554779</v>
      </c>
      <c r="AF37" s="186">
        <v>38310.91</v>
      </c>
      <c r="AG37" s="186">
        <f t="shared" si="30"/>
        <v>38310.91</v>
      </c>
      <c r="AH37" s="182">
        <f t="shared" si="14"/>
        <v>0.06019757787</v>
      </c>
      <c r="AI37" s="132"/>
      <c r="AJ37" s="132"/>
      <c r="AU37" s="45"/>
      <c r="AV37" s="132"/>
      <c r="AW37" s="132"/>
      <c r="AX37" s="132"/>
      <c r="AY37" s="132"/>
      <c r="AZ37" s="132"/>
      <c r="BA37" s="132"/>
      <c r="BB37" s="132"/>
      <c r="BC37" s="132"/>
    </row>
    <row r="38">
      <c r="A38" s="23">
        <v>45257.0</v>
      </c>
      <c r="B38" s="235">
        <v>91338.92</v>
      </c>
      <c r="C38" s="236">
        <v>2377.0</v>
      </c>
      <c r="D38" s="231">
        <f t="shared" si="4"/>
        <v>38.42613378</v>
      </c>
      <c r="E38" s="235">
        <v>81845.55</v>
      </c>
      <c r="F38" s="236">
        <v>398.0</v>
      </c>
      <c r="G38" s="229">
        <f t="shared" si="5"/>
        <v>205.6420854</v>
      </c>
      <c r="H38" s="171">
        <f t="shared" si="6"/>
        <v>9493.37</v>
      </c>
      <c r="I38" s="188">
        <v>845.0</v>
      </c>
      <c r="J38" s="188">
        <v>470.0</v>
      </c>
      <c r="K38" s="237">
        <v>1636.0</v>
      </c>
      <c r="L38" s="232">
        <f t="shared" si="7"/>
        <v>1166</v>
      </c>
      <c r="M38" s="186">
        <v>560045.43</v>
      </c>
      <c r="N38" s="186">
        <v>-7628.96</v>
      </c>
      <c r="O38" s="179">
        <f t="shared" si="9"/>
        <v>-7628.96</v>
      </c>
      <c r="P38" s="233">
        <f t="shared" si="10"/>
        <v>-0.01362203777</v>
      </c>
      <c r="Q38" s="189"/>
      <c r="R38" s="188">
        <v>47.0</v>
      </c>
      <c r="S38" s="188">
        <v>160.0</v>
      </c>
      <c r="T38" s="186">
        <v>8091.22</v>
      </c>
      <c r="U38" s="180">
        <f t="shared" ref="U38:V38" si="65">S38/R38</f>
        <v>3.404255319</v>
      </c>
      <c r="V38" s="181">
        <f t="shared" si="65"/>
        <v>50.570125</v>
      </c>
      <c r="W38" s="186">
        <v>287.96</v>
      </c>
      <c r="X38" s="186">
        <f t="shared" ref="X38:X41" si="68">W38</f>
        <v>287.96</v>
      </c>
      <c r="Y38" s="182">
        <f t="shared" si="12"/>
        <v>0.03558919421</v>
      </c>
      <c r="Z38" s="189"/>
      <c r="AA38" s="188">
        <v>1612.0</v>
      </c>
      <c r="AB38" s="188">
        <v>372335.0</v>
      </c>
      <c r="AC38" s="186">
        <v>551954.21</v>
      </c>
      <c r="AD38" s="180">
        <f t="shared" ref="AD38:AE38" si="66">AB38/AA38</f>
        <v>230.9770471</v>
      </c>
      <c r="AE38" s="181">
        <f t="shared" si="66"/>
        <v>1.482412908</v>
      </c>
      <c r="AF38" s="186">
        <v>-7916.92</v>
      </c>
      <c r="AG38" s="186">
        <f t="shared" si="30"/>
        <v>-7916.92</v>
      </c>
      <c r="AH38" s="182">
        <f t="shared" si="14"/>
        <v>-0.01434343621</v>
      </c>
      <c r="AU38" s="46"/>
    </row>
    <row r="39">
      <c r="A39" s="23">
        <v>45258.0</v>
      </c>
      <c r="B39" s="235">
        <v>129934.32</v>
      </c>
      <c r="C39" s="236">
        <v>2804.0</v>
      </c>
      <c r="D39" s="231">
        <f t="shared" si="4"/>
        <v>46.33891583</v>
      </c>
      <c r="E39" s="235">
        <v>138202.41</v>
      </c>
      <c r="F39" s="236">
        <v>526.0</v>
      </c>
      <c r="G39" s="229">
        <f t="shared" si="5"/>
        <v>262.7422243</v>
      </c>
      <c r="H39" s="171">
        <f t="shared" si="6"/>
        <v>-8268.09</v>
      </c>
      <c r="I39" s="188">
        <v>780.0</v>
      </c>
      <c r="J39" s="188">
        <v>572.0</v>
      </c>
      <c r="K39" s="237">
        <v>1892.0</v>
      </c>
      <c r="L39" s="232">
        <f t="shared" si="7"/>
        <v>1320</v>
      </c>
      <c r="M39" s="186">
        <v>732876.67</v>
      </c>
      <c r="N39" s="186">
        <v>24748.48</v>
      </c>
      <c r="O39" s="179">
        <f t="shared" si="9"/>
        <v>24748.48</v>
      </c>
      <c r="P39" s="233">
        <f t="shared" si="10"/>
        <v>0.03376895597</v>
      </c>
      <c r="Q39" s="189"/>
      <c r="R39" s="188">
        <v>84.0</v>
      </c>
      <c r="S39" s="188">
        <v>282.0</v>
      </c>
      <c r="T39" s="186">
        <v>14375.43</v>
      </c>
      <c r="U39" s="180">
        <f t="shared" ref="U39:V39" si="67">S39/R39</f>
        <v>3.357142857</v>
      </c>
      <c r="V39" s="181">
        <f t="shared" si="67"/>
        <v>50.97670213</v>
      </c>
      <c r="W39" s="186">
        <v>-7101.08</v>
      </c>
      <c r="X39" s="186">
        <f t="shared" si="68"/>
        <v>-7101.08</v>
      </c>
      <c r="Y39" s="182">
        <f t="shared" si="12"/>
        <v>-0.4939733977</v>
      </c>
      <c r="Z39" s="189"/>
      <c r="AA39" s="188">
        <v>1845.0</v>
      </c>
      <c r="AB39" s="188">
        <v>501810.0</v>
      </c>
      <c r="AC39" s="186">
        <v>718501.24</v>
      </c>
      <c r="AD39" s="180">
        <f t="shared" ref="AD39:AE39" si="69">AB39/AA39</f>
        <v>271.9837398</v>
      </c>
      <c r="AE39" s="181">
        <f t="shared" si="69"/>
        <v>1.431819294</v>
      </c>
      <c r="AF39" s="186">
        <v>31850.28</v>
      </c>
      <c r="AG39" s="186">
        <f t="shared" si="30"/>
        <v>31850.28</v>
      </c>
      <c r="AH39" s="182">
        <f t="shared" si="14"/>
        <v>0.04432877527</v>
      </c>
      <c r="AU39" s="45"/>
    </row>
    <row r="40">
      <c r="A40" s="23">
        <v>45259.0</v>
      </c>
      <c r="B40" s="235">
        <v>166287.63</v>
      </c>
      <c r="C40" s="236">
        <v>2960.0</v>
      </c>
      <c r="D40" s="231">
        <f t="shared" si="4"/>
        <v>56.17825338</v>
      </c>
      <c r="E40" s="235">
        <v>138968.33</v>
      </c>
      <c r="F40" s="236">
        <v>482.0</v>
      </c>
      <c r="G40" s="229">
        <f t="shared" si="5"/>
        <v>288.3160373</v>
      </c>
      <c r="H40" s="171">
        <f t="shared" si="6"/>
        <v>27319.3</v>
      </c>
      <c r="I40" s="188">
        <v>877.0</v>
      </c>
      <c r="J40" s="188">
        <v>589.0</v>
      </c>
      <c r="K40" s="237">
        <v>1905.0</v>
      </c>
      <c r="L40" s="232">
        <f t="shared" si="7"/>
        <v>1316</v>
      </c>
      <c r="M40" s="186">
        <v>979748.39</v>
      </c>
      <c r="N40" s="186">
        <v>30760.21</v>
      </c>
      <c r="O40" s="179">
        <f t="shared" si="9"/>
        <v>30760.21</v>
      </c>
      <c r="P40" s="233">
        <f t="shared" si="10"/>
        <v>0.03139603016</v>
      </c>
      <c r="Q40" s="181"/>
      <c r="R40" s="188">
        <v>117.0</v>
      </c>
      <c r="S40" s="188">
        <v>433.0</v>
      </c>
      <c r="T40" s="200">
        <v>15760.52</v>
      </c>
      <c r="U40" s="180">
        <f t="shared" ref="U40:V40" si="70">S40/R40</f>
        <v>3.700854701</v>
      </c>
      <c r="V40" s="181">
        <f t="shared" si="70"/>
        <v>36.39842956</v>
      </c>
      <c r="W40" s="186">
        <v>-1643.92</v>
      </c>
      <c r="X40" s="186">
        <f t="shared" si="68"/>
        <v>-1643.92</v>
      </c>
      <c r="Y40" s="182">
        <f t="shared" si="12"/>
        <v>-0.1043062031</v>
      </c>
      <c r="Z40" s="189"/>
      <c r="AA40" s="188">
        <v>1845.0</v>
      </c>
      <c r="AB40" s="188">
        <v>546381.0</v>
      </c>
      <c r="AC40" s="186">
        <v>963987.86</v>
      </c>
      <c r="AD40" s="180">
        <f t="shared" ref="AD40:AE40" si="71">AB40/AA40</f>
        <v>296.1414634</v>
      </c>
      <c r="AE40" s="181">
        <f t="shared" si="71"/>
        <v>1.764314389</v>
      </c>
      <c r="AF40" s="186">
        <v>32404.13</v>
      </c>
      <c r="AG40" s="186">
        <f t="shared" si="30"/>
        <v>32404.13</v>
      </c>
      <c r="AH40" s="182">
        <f t="shared" si="14"/>
        <v>0.03361466606</v>
      </c>
      <c r="AU40" s="45"/>
    </row>
    <row r="41">
      <c r="A41" s="23">
        <v>45260.0</v>
      </c>
      <c r="B41" s="235">
        <v>166675.12</v>
      </c>
      <c r="C41" s="236">
        <v>3282.0</v>
      </c>
      <c r="D41" s="231">
        <f t="shared" si="4"/>
        <v>50.78461913</v>
      </c>
      <c r="E41" s="235">
        <v>120195.18</v>
      </c>
      <c r="F41" s="236">
        <v>469.0</v>
      </c>
      <c r="G41" s="229">
        <f t="shared" si="5"/>
        <v>256.2797015</v>
      </c>
      <c r="H41" s="171">
        <f t="shared" si="6"/>
        <v>46479.94</v>
      </c>
      <c r="I41" s="188">
        <v>959.0</v>
      </c>
      <c r="J41" s="188">
        <v>661.0</v>
      </c>
      <c r="K41" s="237">
        <v>2160.0</v>
      </c>
      <c r="L41" s="232">
        <f t="shared" si="7"/>
        <v>1499</v>
      </c>
      <c r="M41" s="186">
        <v>1026931.9</v>
      </c>
      <c r="N41" s="186">
        <v>20514.65</v>
      </c>
      <c r="O41" s="179">
        <f t="shared" si="9"/>
        <v>20514.65</v>
      </c>
      <c r="P41" s="233">
        <f t="shared" si="10"/>
        <v>0.0199766411</v>
      </c>
      <c r="Q41" s="189"/>
      <c r="R41" s="188">
        <v>94.0</v>
      </c>
      <c r="S41" s="188">
        <v>407.0</v>
      </c>
      <c r="T41" s="186">
        <v>16741.87</v>
      </c>
      <c r="U41" s="180">
        <f t="shared" ref="U41:V41" si="72">S41/R41</f>
        <v>4.329787234</v>
      </c>
      <c r="V41" s="181">
        <f t="shared" si="72"/>
        <v>41.13481572</v>
      </c>
      <c r="W41" s="186">
        <v>-50.62</v>
      </c>
      <c r="X41" s="186">
        <f t="shared" si="68"/>
        <v>-50.62</v>
      </c>
      <c r="Y41" s="182">
        <f t="shared" si="12"/>
        <v>-0.003023557106</v>
      </c>
      <c r="Z41" s="189"/>
      <c r="AA41" s="188">
        <v>2118.0</v>
      </c>
      <c r="AB41" s="188">
        <v>571197.0</v>
      </c>
      <c r="AC41" s="186">
        <v>1010190.03</v>
      </c>
      <c r="AD41" s="180">
        <f t="shared" ref="AD41:AE41" si="73">AB41/AA41</f>
        <v>269.6869688</v>
      </c>
      <c r="AE41" s="181">
        <f t="shared" si="73"/>
        <v>1.768549257</v>
      </c>
      <c r="AF41" s="186">
        <v>20656.27</v>
      </c>
      <c r="AG41" s="186">
        <f t="shared" si="30"/>
        <v>20656.27</v>
      </c>
      <c r="AH41" s="182">
        <f t="shared" si="14"/>
        <v>0.02044790523</v>
      </c>
      <c r="AK41" s="140"/>
      <c r="AL41" s="140"/>
      <c r="AM41" s="140"/>
      <c r="AN41" s="140"/>
      <c r="AO41" s="140"/>
      <c r="AP41" s="142"/>
      <c r="AQ41" s="142"/>
      <c r="AR41" s="142"/>
      <c r="AS41" s="142"/>
      <c r="AU41" s="45"/>
    </row>
    <row r="42">
      <c r="A42" s="201" t="s">
        <v>22</v>
      </c>
      <c r="B42" s="202">
        <f>SUM(B12:B41)</f>
        <v>3947262.69</v>
      </c>
      <c r="C42" s="203">
        <f>SUM(C11:C41)</f>
        <v>74801</v>
      </c>
      <c r="D42" s="204">
        <f t="shared" si="4"/>
        <v>52.77018609</v>
      </c>
      <c r="E42" s="205">
        <f t="shared" ref="E42:F42" si="74">SUM(E12:E41)</f>
        <v>3116007.59</v>
      </c>
      <c r="F42" s="206">
        <f t="shared" si="74"/>
        <v>12830</v>
      </c>
      <c r="G42" s="205">
        <f t="shared" si="5"/>
        <v>242.8688691</v>
      </c>
      <c r="H42" s="205">
        <f t="shared" si="6"/>
        <v>831255.1</v>
      </c>
      <c r="I42" s="203">
        <f t="shared" ref="I42:J42" si="75">SUM(I12:I41)</f>
        <v>21408</v>
      </c>
      <c r="J42" s="203">
        <f t="shared" si="75"/>
        <v>14846</v>
      </c>
      <c r="K42" s="207">
        <f>AVERAGE(K12:K41)</f>
        <v>1666.433333</v>
      </c>
      <c r="L42" s="208"/>
      <c r="M42" s="205">
        <f t="shared" ref="M42:N42" si="76">SUM(M12:M41)</f>
        <v>26225262.99</v>
      </c>
      <c r="N42" s="205">
        <f t="shared" si="76"/>
        <v>893941.5</v>
      </c>
      <c r="O42" s="205">
        <f>AVERAGE(O12:O41)</f>
        <v>29798.05</v>
      </c>
      <c r="P42" s="209">
        <f>N42/M42</f>
        <v>0.03408703662</v>
      </c>
      <c r="Q42" s="210"/>
      <c r="R42" s="211">
        <f t="shared" ref="R42:S42" si="77">SUM(R11:R41)</f>
        <v>2752</v>
      </c>
      <c r="S42" s="211">
        <f t="shared" si="77"/>
        <v>10018</v>
      </c>
      <c r="T42" s="212">
        <f>SUM(T12:T41)</f>
        <v>590520.28</v>
      </c>
      <c r="U42" s="213">
        <f t="shared" ref="U42:V42" si="78">S42/R42</f>
        <v>3.640261628</v>
      </c>
      <c r="V42" s="214">
        <f t="shared" si="78"/>
        <v>58.94592533</v>
      </c>
      <c r="W42" s="212">
        <f t="shared" ref="W42:X42" si="79">SUM(W12:W41)</f>
        <v>33171.92</v>
      </c>
      <c r="X42" s="212">
        <f t="shared" si="79"/>
        <v>29141.92</v>
      </c>
      <c r="Y42" s="215">
        <f>AVERAGE(Y12:Y41)</f>
        <v>0.04619955118</v>
      </c>
      <c r="Z42" s="211"/>
      <c r="AA42" s="211">
        <f t="shared" ref="AA42:AC42" si="80">SUM(AA12:AA41)</f>
        <v>48422</v>
      </c>
      <c r="AB42" s="247">
        <f t="shared" si="80"/>
        <v>10829761</v>
      </c>
      <c r="AC42" s="212">
        <f t="shared" si="80"/>
        <v>25634782.15</v>
      </c>
      <c r="AD42" s="217">
        <f>AVERAGE(AD12:AD40)</f>
        <v>271.3251149</v>
      </c>
      <c r="AE42" s="212">
        <f>AC42/AB42</f>
        <v>2.367068133</v>
      </c>
      <c r="AF42" s="212">
        <f t="shared" ref="AF42:AG42" si="81">SUM(AF12:AF41)</f>
        <v>860067.54</v>
      </c>
      <c r="AG42" s="212">
        <f t="shared" si="81"/>
        <v>859933.94</v>
      </c>
      <c r="AH42" s="215">
        <f>AVERAGE(AH12:AH41)</f>
        <v>0.03468295215</v>
      </c>
      <c r="AI42" s="218"/>
      <c r="AJ42" s="218"/>
      <c r="AK42" s="140"/>
      <c r="AL42" s="140"/>
      <c r="AM42" s="140"/>
      <c r="AN42" s="140"/>
      <c r="AO42" s="140"/>
      <c r="AP42" s="142"/>
      <c r="AQ42" s="142"/>
      <c r="AR42" s="142"/>
      <c r="AS42" s="142"/>
      <c r="AT42" s="219"/>
      <c r="AU42" s="220"/>
      <c r="AV42" s="218"/>
      <c r="AW42" s="218"/>
      <c r="AX42" s="219"/>
      <c r="AY42" s="219"/>
      <c r="AZ42" s="219"/>
      <c r="BA42" s="219"/>
      <c r="BB42" s="219"/>
      <c r="BC42" s="219"/>
    </row>
    <row r="43" ht="30.0" customHeight="1">
      <c r="A43" s="8" t="s">
        <v>92</v>
      </c>
      <c r="B43" s="12" t="s">
        <v>0</v>
      </c>
      <c r="C43" s="61" t="s">
        <v>23</v>
      </c>
      <c r="D43" s="61" t="s">
        <v>93</v>
      </c>
      <c r="E43" s="14" t="s">
        <v>1</v>
      </c>
      <c r="F43" s="62" t="s">
        <v>94</v>
      </c>
      <c r="G43" s="62" t="s">
        <v>95</v>
      </c>
      <c r="H43" s="8" t="s">
        <v>96</v>
      </c>
      <c r="I43" s="63" t="s">
        <v>28</v>
      </c>
      <c r="J43" s="64"/>
      <c r="K43" s="65" t="s">
        <v>97</v>
      </c>
      <c r="L43" s="66"/>
      <c r="M43" s="63" t="s">
        <v>76</v>
      </c>
      <c r="N43" s="61" t="s">
        <v>99</v>
      </c>
      <c r="O43" s="61" t="s">
        <v>100</v>
      </c>
      <c r="P43" s="67" t="s">
        <v>35</v>
      </c>
      <c r="Q43" s="42"/>
      <c r="R43" s="221" t="s">
        <v>101</v>
      </c>
      <c r="S43" s="222">
        <f>V42*U42*1</f>
        <v>214.5785901</v>
      </c>
      <c r="T43" s="42"/>
      <c r="U43" s="42"/>
      <c r="V43" s="42"/>
      <c r="W43" s="42"/>
      <c r="X43" s="42"/>
      <c r="Y43" s="42"/>
      <c r="Z43" s="42"/>
      <c r="AA43" s="224" t="s">
        <v>102</v>
      </c>
      <c r="AB43" s="149">
        <f>AB44*AD42*1</f>
        <v>642.2450331</v>
      </c>
      <c r="AC43" s="223"/>
      <c r="AD43" s="42"/>
      <c r="AE43" s="42"/>
      <c r="AF43" s="42"/>
      <c r="AG43" s="42"/>
      <c r="AH43" s="42"/>
      <c r="AI43" s="42"/>
      <c r="AJ43" s="42"/>
      <c r="AK43" s="140"/>
      <c r="AL43" s="140"/>
      <c r="AM43" s="140"/>
      <c r="AN43" s="140"/>
      <c r="AO43" s="140"/>
      <c r="AP43" s="141"/>
      <c r="AQ43" s="141"/>
      <c r="AR43" s="141"/>
      <c r="AS43" s="141"/>
      <c r="AT43" s="42"/>
      <c r="AU43" s="46"/>
      <c r="AV43" s="42"/>
      <c r="AW43" s="42"/>
      <c r="AX43" s="42"/>
      <c r="AY43" s="42"/>
      <c r="AZ43" s="42"/>
      <c r="BA43" s="42"/>
      <c r="BB43" s="42"/>
      <c r="BC43" s="42"/>
    </row>
    <row r="44">
      <c r="A44" s="73" t="str">
        <f>B42-E42+'CUSTOS 2023'!AN94</f>
        <v>#REF!</v>
      </c>
      <c r="I44" s="69">
        <f>J42/I42</f>
        <v>0.6934790732</v>
      </c>
      <c r="J44" s="64"/>
      <c r="K44" s="225"/>
      <c r="L44" s="225"/>
      <c r="M44" s="6"/>
      <c r="N44" s="6"/>
      <c r="P44" s="3"/>
      <c r="R44" s="221" t="s">
        <v>103</v>
      </c>
      <c r="S44" s="122">
        <f>V42</f>
        <v>58.94592533</v>
      </c>
      <c r="AA44" s="226" t="s">
        <v>104</v>
      </c>
      <c r="AB44" s="149">
        <f>AE42</f>
        <v>2.367068133</v>
      </c>
      <c r="AC44" s="5"/>
      <c r="AK44" s="140"/>
      <c r="AL44" s="140"/>
      <c r="AM44" s="140"/>
      <c r="AN44" s="140"/>
      <c r="AO44" s="140"/>
      <c r="AP44" s="142"/>
      <c r="AQ44" s="142"/>
      <c r="AR44" s="142"/>
      <c r="AS44" s="142"/>
      <c r="AU44" s="45"/>
    </row>
    <row r="45" ht="27.75" customHeight="1">
      <c r="J45" s="6"/>
      <c r="K45" s="7"/>
      <c r="L45" s="7"/>
      <c r="N45" s="227"/>
      <c r="P45" s="3"/>
      <c r="AC45" s="5"/>
      <c r="AU45" s="45"/>
    </row>
    <row r="46" ht="27.75" customHeight="1">
      <c r="J46" s="6"/>
      <c r="K46" s="7"/>
      <c r="L46" s="7"/>
      <c r="P46" s="3"/>
      <c r="AC46" s="5"/>
      <c r="AU46" s="45"/>
    </row>
    <row r="47" ht="24.0" customHeight="1">
      <c r="J47" s="6"/>
      <c r="K47" s="7"/>
      <c r="L47" s="7"/>
      <c r="P47" s="3"/>
      <c r="AC47" s="5"/>
      <c r="AU47" s="45"/>
    </row>
    <row r="48" ht="24.75" customHeight="1">
      <c r="J48" s="6"/>
      <c r="K48" s="7"/>
      <c r="L48" s="7"/>
      <c r="P48" s="3"/>
      <c r="AC48" s="5"/>
      <c r="AU48" s="45"/>
    </row>
    <row r="49" ht="25.5" customHeight="1">
      <c r="J49" s="6"/>
      <c r="K49" s="7"/>
      <c r="L49" s="7"/>
      <c r="P49" s="3"/>
      <c r="AC49" s="5"/>
      <c r="AU49" s="45"/>
    </row>
    <row r="50" ht="26.25" customHeight="1">
      <c r="J50" s="6"/>
      <c r="K50" s="7"/>
      <c r="L50" s="7"/>
      <c r="P50" s="3"/>
      <c r="AC50" s="5"/>
    </row>
    <row r="51" ht="34.5" customHeight="1">
      <c r="J51" s="6"/>
      <c r="K51" s="7"/>
      <c r="L51" s="7"/>
      <c r="P51" s="3"/>
      <c r="AC51" s="5"/>
    </row>
    <row r="52">
      <c r="J52" s="6"/>
      <c r="K52" s="7"/>
      <c r="L52" s="7"/>
      <c r="P52" s="3"/>
      <c r="AC52" s="5"/>
    </row>
    <row r="53" ht="27.0" customHeight="1">
      <c r="J53" s="6"/>
      <c r="K53" s="7"/>
      <c r="L53" s="7"/>
      <c r="P53" s="3"/>
      <c r="AC53" s="5"/>
    </row>
    <row r="54">
      <c r="J54" s="6"/>
      <c r="K54" s="7"/>
      <c r="L54" s="7"/>
      <c r="P54" s="3"/>
      <c r="AC54" s="5"/>
    </row>
    <row r="55" ht="28.5" customHeight="1">
      <c r="J55" s="6"/>
      <c r="K55" s="7"/>
      <c r="L55" s="7"/>
      <c r="P55" s="3"/>
      <c r="AC55" s="5"/>
    </row>
    <row r="56" ht="37.5" customHeight="1">
      <c r="J56" s="6"/>
      <c r="K56" s="7"/>
      <c r="L56" s="7"/>
      <c r="P56" s="3"/>
      <c r="AC56" s="5"/>
    </row>
    <row r="57" ht="27.75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7"/>
      <c r="L57" s="7"/>
      <c r="P57" s="3"/>
      <c r="AC57" s="5"/>
    </row>
    <row r="58" ht="25.5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7"/>
      <c r="L58" s="7"/>
      <c r="P58" s="3"/>
      <c r="AC58" s="5"/>
    </row>
    <row r="59">
      <c r="A59" s="6"/>
      <c r="B59" s="6"/>
      <c r="C59" s="6"/>
      <c r="D59" s="6"/>
      <c r="E59" s="6"/>
      <c r="F59" s="6"/>
      <c r="G59" s="6"/>
      <c r="H59" s="6"/>
      <c r="I59" s="6"/>
      <c r="J59" s="6"/>
      <c r="K59" s="7"/>
      <c r="L59" s="7"/>
      <c r="P59" s="3"/>
      <c r="AC59" s="5"/>
    </row>
    <row r="60" ht="25.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2"/>
      <c r="L60" s="2"/>
      <c r="P60" s="3"/>
      <c r="AA60" s="143"/>
      <c r="AB60" s="145"/>
      <c r="AC60" s="145"/>
      <c r="AD60" s="146"/>
      <c r="AE60" s="143"/>
      <c r="AF60" s="144"/>
      <c r="AG60" s="147"/>
      <c r="AH60" s="148"/>
      <c r="AI60" s="149"/>
      <c r="AJ60" s="149"/>
    </row>
    <row r="61" hidden="1">
      <c r="A61" s="1"/>
      <c r="B61" s="1"/>
      <c r="C61" s="1"/>
      <c r="D61" s="1"/>
      <c r="E61" s="1"/>
      <c r="F61" s="1"/>
      <c r="G61" s="1"/>
      <c r="H61" s="1"/>
      <c r="I61" s="1"/>
      <c r="J61" s="1"/>
      <c r="K61" s="2"/>
      <c r="L61" s="2"/>
      <c r="P61" s="3"/>
      <c r="AA61" s="143"/>
      <c r="AB61" s="145"/>
      <c r="AC61" s="145"/>
      <c r="AD61" s="146"/>
      <c r="AE61" s="143"/>
      <c r="AF61" s="144"/>
      <c r="AG61" s="147"/>
      <c r="AH61" s="148"/>
      <c r="AI61" s="149"/>
      <c r="AJ61" s="149"/>
    </row>
    <row r="62" hidden="1">
      <c r="A62" s="1"/>
      <c r="B62" s="1"/>
      <c r="C62" s="1"/>
      <c r="D62" s="1"/>
      <c r="E62" s="1"/>
      <c r="F62" s="1"/>
      <c r="G62" s="1"/>
      <c r="H62" s="1"/>
      <c r="I62" s="1"/>
      <c r="J62" s="1"/>
      <c r="K62" s="2"/>
      <c r="L62" s="2"/>
      <c r="P62" s="3"/>
      <c r="AA62" s="143"/>
      <c r="AB62" s="145"/>
      <c r="AC62" s="145"/>
      <c r="AD62" s="146"/>
      <c r="AE62" s="143"/>
      <c r="AF62" s="144"/>
      <c r="AG62" s="147"/>
      <c r="AH62" s="148"/>
      <c r="AI62" s="149"/>
      <c r="AJ62" s="149"/>
    </row>
    <row r="63" hidden="1">
      <c r="A63" s="1"/>
      <c r="B63" s="1"/>
      <c r="C63" s="1"/>
      <c r="D63" s="1"/>
      <c r="E63" s="1"/>
      <c r="F63" s="1"/>
      <c r="G63" s="1"/>
      <c r="H63" s="1"/>
      <c r="I63" s="1"/>
      <c r="J63" s="1"/>
      <c r="K63" s="2"/>
      <c r="L63" s="2"/>
      <c r="P63" s="3"/>
      <c r="AA63" s="150"/>
      <c r="AJ63" s="150"/>
    </row>
    <row r="64" hidden="1">
      <c r="A64" s="1"/>
      <c r="B64" s="1"/>
      <c r="C64" s="1"/>
      <c r="D64" s="1"/>
      <c r="E64" s="1"/>
      <c r="F64" s="1"/>
      <c r="G64" s="1"/>
      <c r="H64" s="1"/>
      <c r="I64" s="1"/>
      <c r="J64" s="1"/>
      <c r="K64" s="2"/>
      <c r="L64" s="2"/>
      <c r="P64" s="3"/>
      <c r="AA64" s="151"/>
      <c r="AJ64" s="151"/>
    </row>
    <row r="65" hidden="1">
      <c r="A65" s="1"/>
      <c r="B65" s="1"/>
      <c r="C65" s="1"/>
      <c r="D65" s="1"/>
      <c r="E65" s="1"/>
      <c r="F65" s="1"/>
      <c r="G65" s="1"/>
      <c r="H65" s="1"/>
      <c r="I65" s="1"/>
      <c r="J65" s="1"/>
      <c r="K65" s="2"/>
      <c r="L65" s="2"/>
      <c r="P65" s="3"/>
      <c r="AA65" s="140"/>
      <c r="AB65" s="140"/>
      <c r="AC65" s="153"/>
      <c r="AD65" s="140"/>
      <c r="AE65" s="140"/>
      <c r="AF65" s="142"/>
      <c r="AG65" s="142"/>
      <c r="AH65" s="142"/>
      <c r="AI65" s="142"/>
      <c r="AJ65" s="142"/>
    </row>
    <row r="66" hidden="1">
      <c r="A66" s="1"/>
      <c r="B66" s="1"/>
      <c r="C66" s="1"/>
      <c r="D66" s="1"/>
      <c r="E66" s="1"/>
      <c r="F66" s="1"/>
      <c r="G66" s="1"/>
      <c r="H66" s="1"/>
      <c r="I66" s="1"/>
      <c r="J66" s="1"/>
      <c r="K66" s="2"/>
      <c r="L66" s="2"/>
      <c r="P66" s="3"/>
      <c r="AA66" s="140"/>
      <c r="AB66" s="140"/>
      <c r="AC66" s="153"/>
      <c r="AD66" s="140"/>
      <c r="AE66" s="140"/>
      <c r="AF66" s="142"/>
      <c r="AG66" s="142"/>
      <c r="AH66" s="142"/>
      <c r="AI66" s="142"/>
      <c r="AJ66" s="142"/>
    </row>
    <row r="67" hidden="1">
      <c r="A67" s="1"/>
      <c r="B67" s="1"/>
      <c r="C67" s="1"/>
      <c r="D67" s="1"/>
      <c r="E67" s="1"/>
      <c r="F67" s="1"/>
      <c r="G67" s="1"/>
      <c r="H67" s="1"/>
      <c r="I67" s="1"/>
      <c r="J67" s="1"/>
      <c r="K67" s="2"/>
      <c r="L67" s="2"/>
      <c r="P67" s="3"/>
      <c r="AA67" s="140"/>
      <c r="AB67" s="140"/>
      <c r="AC67" s="153"/>
      <c r="AD67" s="140"/>
      <c r="AE67" s="140"/>
      <c r="AF67" s="142"/>
      <c r="AG67" s="142"/>
      <c r="AH67" s="142"/>
      <c r="AI67" s="142"/>
      <c r="AJ67" s="142"/>
    </row>
    <row r="68" hidden="1">
      <c r="A68" s="1"/>
      <c r="B68" s="1"/>
      <c r="C68" s="1"/>
      <c r="D68" s="1"/>
      <c r="E68" s="1"/>
      <c r="F68" s="1"/>
      <c r="G68" s="1"/>
      <c r="H68" s="1"/>
      <c r="I68" s="1"/>
      <c r="J68" s="1"/>
      <c r="K68" s="2"/>
      <c r="L68" s="2"/>
      <c r="P68" s="3"/>
      <c r="AA68" s="140"/>
      <c r="AB68" s="140"/>
      <c r="AC68" s="153"/>
      <c r="AD68" s="140"/>
      <c r="AE68" s="140"/>
      <c r="AF68" s="142"/>
      <c r="AG68" s="142"/>
      <c r="AH68" s="142"/>
      <c r="AI68" s="142"/>
      <c r="AJ68" s="142"/>
    </row>
    <row r="69" hidden="1">
      <c r="A69" s="1"/>
      <c r="B69" s="1"/>
      <c r="C69" s="1"/>
      <c r="D69" s="1"/>
      <c r="E69" s="1"/>
      <c r="F69" s="1"/>
      <c r="G69" s="1"/>
      <c r="H69" s="1"/>
      <c r="I69" s="1"/>
      <c r="J69" s="1"/>
      <c r="K69" s="2"/>
      <c r="L69" s="2"/>
      <c r="P69" s="3"/>
      <c r="AA69" s="140"/>
      <c r="AB69" s="140"/>
      <c r="AC69" s="153"/>
      <c r="AD69" s="140"/>
      <c r="AE69" s="140"/>
      <c r="AF69" s="142"/>
      <c r="AG69" s="142"/>
      <c r="AH69" s="142"/>
      <c r="AI69" s="142"/>
      <c r="AJ69" s="142"/>
    </row>
    <row r="70" hidden="1">
      <c r="A70" s="1"/>
      <c r="B70" s="1"/>
      <c r="C70" s="1"/>
      <c r="D70" s="1"/>
      <c r="E70" s="1"/>
      <c r="F70" s="1"/>
      <c r="G70" s="1"/>
      <c r="H70" s="1"/>
      <c r="I70" s="1"/>
      <c r="J70" s="1"/>
      <c r="K70" s="2"/>
      <c r="L70" s="2"/>
      <c r="P70" s="3"/>
      <c r="AA70" s="140"/>
      <c r="AB70" s="140"/>
      <c r="AC70" s="153"/>
      <c r="AD70" s="140"/>
      <c r="AE70" s="140"/>
      <c r="AF70" s="142"/>
      <c r="AG70" s="142"/>
      <c r="AH70" s="142"/>
      <c r="AI70" s="142"/>
      <c r="AJ70" s="142"/>
    </row>
    <row r="71" hidden="1">
      <c r="A71" s="1"/>
      <c r="B71" s="1"/>
      <c r="C71" s="1"/>
      <c r="D71" s="1"/>
      <c r="E71" s="1"/>
      <c r="F71" s="1"/>
      <c r="G71" s="1"/>
      <c r="H71" s="1"/>
      <c r="I71" s="1"/>
      <c r="J71" s="1"/>
      <c r="K71" s="2"/>
      <c r="L71" s="2"/>
      <c r="P71" s="3"/>
      <c r="AA71" s="140"/>
      <c r="AB71" s="140"/>
      <c r="AC71" s="153"/>
      <c r="AD71" s="140"/>
      <c r="AE71" s="140"/>
      <c r="AF71" s="142"/>
      <c r="AG71" s="142"/>
      <c r="AH71" s="142"/>
      <c r="AI71" s="142"/>
      <c r="AJ71" s="142"/>
    </row>
    <row r="72" hidden="1">
      <c r="A72" s="1"/>
      <c r="B72" s="1"/>
      <c r="C72" s="1"/>
      <c r="D72" s="1"/>
      <c r="E72" s="1"/>
      <c r="F72" s="1"/>
      <c r="G72" s="1"/>
      <c r="H72" s="1"/>
      <c r="I72" s="1"/>
      <c r="J72" s="1"/>
      <c r="K72" s="2"/>
      <c r="L72" s="2"/>
      <c r="P72" s="3"/>
      <c r="AA72" s="140"/>
      <c r="AB72" s="140"/>
      <c r="AC72" s="153"/>
      <c r="AD72" s="140"/>
      <c r="AE72" s="140"/>
      <c r="AF72" s="142"/>
      <c r="AG72" s="142"/>
      <c r="AH72" s="142"/>
      <c r="AI72" s="142"/>
      <c r="AJ72" s="142"/>
    </row>
    <row r="73" hidden="1">
      <c r="A73" s="1"/>
      <c r="B73" s="1"/>
      <c r="C73" s="1"/>
      <c r="D73" s="1"/>
      <c r="E73" s="1"/>
      <c r="F73" s="1"/>
      <c r="G73" s="1"/>
      <c r="H73" s="1"/>
      <c r="I73" s="1"/>
      <c r="J73" s="1"/>
      <c r="K73" s="2"/>
      <c r="L73" s="2"/>
      <c r="P73" s="3"/>
      <c r="AA73" s="140"/>
      <c r="AB73" s="140"/>
      <c r="AC73" s="153"/>
      <c r="AD73" s="140"/>
      <c r="AE73" s="140"/>
      <c r="AF73" s="142"/>
      <c r="AG73" s="142"/>
      <c r="AH73" s="142"/>
      <c r="AI73" s="142"/>
      <c r="AJ73" s="142"/>
    </row>
    <row r="74" hidden="1">
      <c r="A74" s="1"/>
      <c r="B74" s="1"/>
      <c r="C74" s="1"/>
      <c r="D74" s="1"/>
      <c r="E74" s="1"/>
      <c r="F74" s="1"/>
      <c r="G74" s="1"/>
      <c r="H74" s="1"/>
      <c r="I74" s="1"/>
      <c r="J74" s="1"/>
      <c r="K74" s="2"/>
      <c r="L74" s="2"/>
      <c r="P74" s="3"/>
      <c r="AA74" s="140"/>
      <c r="AB74" s="140"/>
      <c r="AC74" s="153"/>
      <c r="AD74" s="140"/>
      <c r="AE74" s="140"/>
      <c r="AF74" s="142"/>
      <c r="AG74" s="142"/>
      <c r="AH74" s="142"/>
      <c r="AI74" s="142"/>
      <c r="AJ74" s="142"/>
    </row>
    <row r="75" hidden="1">
      <c r="A75" s="1"/>
      <c r="B75" s="1"/>
      <c r="C75" s="1"/>
      <c r="D75" s="1"/>
      <c r="E75" s="1"/>
      <c r="F75" s="1"/>
      <c r="G75" s="1"/>
      <c r="H75" s="1"/>
      <c r="I75" s="1"/>
      <c r="J75" s="1"/>
      <c r="K75" s="2"/>
      <c r="L75" s="2"/>
      <c r="P75" s="3"/>
      <c r="AA75" s="140"/>
      <c r="AB75" s="140"/>
      <c r="AC75" s="153"/>
      <c r="AD75" s="140"/>
      <c r="AE75" s="140"/>
      <c r="AF75" s="142"/>
      <c r="AG75" s="142"/>
      <c r="AH75" s="142"/>
      <c r="AI75" s="142"/>
      <c r="AJ75" s="142"/>
    </row>
    <row r="76" hidden="1">
      <c r="A76" s="1"/>
      <c r="B76" s="1"/>
      <c r="C76" s="1"/>
      <c r="D76" s="1"/>
      <c r="E76" s="1"/>
      <c r="F76" s="1"/>
      <c r="G76" s="1"/>
      <c r="H76" s="1"/>
      <c r="I76" s="1"/>
      <c r="J76" s="1"/>
      <c r="K76" s="2"/>
      <c r="L76" s="2"/>
      <c r="P76" s="3"/>
      <c r="AA76" s="140"/>
      <c r="AB76" s="140"/>
      <c r="AC76" s="153"/>
      <c r="AD76" s="140"/>
      <c r="AE76" s="140"/>
      <c r="AF76" s="142"/>
      <c r="AG76" s="142"/>
      <c r="AH76" s="142"/>
      <c r="AI76" s="142"/>
      <c r="AJ76" s="142"/>
    </row>
    <row r="77" hidden="1">
      <c r="A77" s="1"/>
      <c r="B77" s="1"/>
      <c r="C77" s="1"/>
      <c r="D77" s="1"/>
      <c r="E77" s="1"/>
      <c r="F77" s="1"/>
      <c r="G77" s="1"/>
      <c r="H77" s="1"/>
      <c r="I77" s="1"/>
      <c r="J77" s="1"/>
      <c r="K77" s="2"/>
      <c r="L77" s="2"/>
      <c r="P77" s="3"/>
      <c r="AA77" s="140"/>
      <c r="AB77" s="140"/>
      <c r="AC77" s="153"/>
      <c r="AD77" s="140"/>
      <c r="AE77" s="140"/>
      <c r="AF77" s="142"/>
      <c r="AG77" s="142"/>
      <c r="AH77" s="142"/>
      <c r="AI77" s="142"/>
      <c r="AJ77" s="142"/>
    </row>
    <row r="78" hidden="1">
      <c r="A78" s="1"/>
      <c r="B78" s="1"/>
      <c r="C78" s="1"/>
      <c r="D78" s="1"/>
      <c r="E78" s="1"/>
      <c r="F78" s="1"/>
      <c r="G78" s="1"/>
      <c r="H78" s="1"/>
      <c r="I78" s="1"/>
      <c r="J78" s="1"/>
      <c r="K78" s="2"/>
      <c r="L78" s="2"/>
      <c r="P78" s="3"/>
      <c r="AA78" s="140"/>
      <c r="AB78" s="140"/>
      <c r="AC78" s="153"/>
      <c r="AD78" s="140"/>
      <c r="AE78" s="140"/>
      <c r="AF78" s="142"/>
      <c r="AG78" s="142"/>
      <c r="AH78" s="142"/>
      <c r="AI78" s="142"/>
      <c r="AJ78" s="142"/>
    </row>
    <row r="79" hidden="1">
      <c r="A79" s="1"/>
      <c r="B79" s="1"/>
      <c r="C79" s="1"/>
      <c r="D79" s="1"/>
      <c r="E79" s="1"/>
      <c r="F79" s="1"/>
      <c r="G79" s="1"/>
      <c r="H79" s="1"/>
      <c r="I79" s="1"/>
      <c r="J79" s="1"/>
      <c r="K79" s="2"/>
      <c r="L79" s="2"/>
      <c r="P79" s="3"/>
      <c r="AA79" s="140"/>
      <c r="AB79" s="140"/>
      <c r="AC79" s="153"/>
      <c r="AD79" s="140"/>
      <c r="AE79" s="140"/>
      <c r="AF79" s="142"/>
      <c r="AG79" s="142"/>
      <c r="AH79" s="142"/>
      <c r="AI79" s="142"/>
      <c r="AJ79" s="142"/>
    </row>
    <row r="80" hidden="1">
      <c r="A80" s="1"/>
      <c r="B80" s="1"/>
      <c r="C80" s="1"/>
      <c r="D80" s="1"/>
      <c r="E80" s="1"/>
      <c r="F80" s="1"/>
      <c r="G80" s="1"/>
      <c r="H80" s="1"/>
      <c r="I80" s="1"/>
      <c r="J80" s="1"/>
      <c r="K80" s="2"/>
      <c r="L80" s="2"/>
      <c r="P80" s="3"/>
      <c r="AA80" s="140"/>
      <c r="AB80" s="140"/>
      <c r="AC80" s="153"/>
      <c r="AD80" s="140"/>
      <c r="AE80" s="140"/>
      <c r="AF80" s="142"/>
      <c r="AG80" s="142"/>
      <c r="AH80" s="142"/>
      <c r="AI80" s="142"/>
      <c r="AJ80" s="142"/>
    </row>
    <row r="81" hidden="1">
      <c r="A81" s="1"/>
      <c r="B81" s="1"/>
      <c r="C81" s="1"/>
      <c r="D81" s="1"/>
      <c r="E81" s="1"/>
      <c r="F81" s="1"/>
      <c r="G81" s="1"/>
      <c r="H81" s="1"/>
      <c r="I81" s="1"/>
      <c r="J81" s="1"/>
      <c r="K81" s="2"/>
      <c r="L81" s="2"/>
      <c r="P81" s="3"/>
      <c r="AA81" s="140"/>
      <c r="AB81" s="140"/>
      <c r="AC81" s="153"/>
      <c r="AD81" s="140"/>
      <c r="AE81" s="140"/>
      <c r="AF81" s="142"/>
      <c r="AG81" s="142"/>
      <c r="AH81" s="142"/>
      <c r="AI81" s="142"/>
      <c r="AJ81" s="142"/>
    </row>
    <row r="82" hidden="1">
      <c r="A82" s="1"/>
      <c r="B82" s="1"/>
      <c r="C82" s="1"/>
      <c r="D82" s="1"/>
      <c r="E82" s="1"/>
      <c r="F82" s="1"/>
      <c r="G82" s="1"/>
      <c r="H82" s="1"/>
      <c r="I82" s="1"/>
      <c r="J82" s="1"/>
      <c r="K82" s="2"/>
      <c r="L82" s="2"/>
      <c r="P82" s="3"/>
      <c r="AA82" s="140"/>
      <c r="AB82" s="140"/>
      <c r="AC82" s="153"/>
      <c r="AD82" s="140"/>
      <c r="AE82" s="140"/>
      <c r="AF82" s="142"/>
      <c r="AG82" s="142"/>
      <c r="AH82" s="142"/>
      <c r="AI82" s="142"/>
      <c r="AJ82" s="142"/>
    </row>
    <row r="83" hidden="1">
      <c r="A83" s="1"/>
      <c r="B83" s="1"/>
      <c r="C83" s="1"/>
      <c r="D83" s="1"/>
      <c r="E83" s="1"/>
      <c r="F83" s="1"/>
      <c r="G83" s="1"/>
      <c r="H83" s="1"/>
      <c r="I83" s="1"/>
      <c r="J83" s="1"/>
      <c r="K83" s="2"/>
      <c r="L83" s="2"/>
      <c r="P83" s="3"/>
      <c r="AA83" s="140"/>
      <c r="AB83" s="140"/>
      <c r="AC83" s="153"/>
      <c r="AD83" s="140"/>
      <c r="AE83" s="140"/>
      <c r="AF83" s="142"/>
      <c r="AG83" s="142"/>
      <c r="AH83" s="142"/>
      <c r="AI83" s="142"/>
      <c r="AJ83" s="142"/>
    </row>
    <row r="84" hidden="1">
      <c r="A84" s="1"/>
      <c r="B84" s="1"/>
      <c r="C84" s="1"/>
      <c r="D84" s="1"/>
      <c r="E84" s="1"/>
      <c r="F84" s="1"/>
      <c r="G84" s="1"/>
      <c r="H84" s="1"/>
      <c r="I84" s="1"/>
      <c r="J84" s="1"/>
      <c r="K84" s="2"/>
      <c r="L84" s="2"/>
      <c r="P84" s="3"/>
      <c r="AA84" s="140"/>
      <c r="AB84" s="140"/>
      <c r="AC84" s="153"/>
      <c r="AD84" s="140"/>
      <c r="AE84" s="140"/>
      <c r="AF84" s="142"/>
      <c r="AG84" s="142"/>
      <c r="AH84" s="142"/>
      <c r="AI84" s="142"/>
      <c r="AJ84" s="142"/>
    </row>
    <row r="85" hidden="1">
      <c r="A85" s="1"/>
      <c r="B85" s="1"/>
      <c r="C85" s="1"/>
      <c r="D85" s="1"/>
      <c r="E85" s="1"/>
      <c r="F85" s="1"/>
      <c r="G85" s="1"/>
      <c r="H85" s="1"/>
      <c r="I85" s="1"/>
      <c r="J85" s="1"/>
      <c r="K85" s="2"/>
      <c r="L85" s="2"/>
      <c r="P85" s="3"/>
      <c r="AA85" s="140"/>
      <c r="AB85" s="140"/>
      <c r="AC85" s="153"/>
      <c r="AD85" s="140"/>
      <c r="AE85" s="140"/>
      <c r="AF85" s="142"/>
      <c r="AG85" s="142"/>
      <c r="AH85" s="142"/>
      <c r="AI85" s="142"/>
      <c r="AJ85" s="142"/>
    </row>
    <row r="86" hidden="1">
      <c r="A86" s="1"/>
      <c r="B86" s="1"/>
      <c r="C86" s="1"/>
      <c r="D86" s="1"/>
      <c r="E86" s="1"/>
      <c r="F86" s="1"/>
      <c r="G86" s="1"/>
      <c r="H86" s="1"/>
      <c r="I86" s="1"/>
      <c r="J86" s="1"/>
      <c r="K86" s="2"/>
      <c r="L86" s="2"/>
      <c r="P86" s="3"/>
      <c r="AA86" s="140"/>
      <c r="AB86" s="140"/>
      <c r="AC86" s="153"/>
      <c r="AD86" s="140"/>
      <c r="AE86" s="140"/>
      <c r="AF86" s="142"/>
      <c r="AG86" s="142"/>
      <c r="AH86" s="142"/>
      <c r="AI86" s="142"/>
      <c r="AJ86" s="142"/>
    </row>
    <row r="87" hidden="1">
      <c r="A87" s="1"/>
      <c r="B87" s="1"/>
      <c r="C87" s="1"/>
      <c r="D87" s="1"/>
      <c r="E87" s="1"/>
      <c r="F87" s="1"/>
      <c r="G87" s="1"/>
      <c r="H87" s="1"/>
      <c r="I87" s="1"/>
      <c r="J87" s="1"/>
      <c r="K87" s="2"/>
      <c r="L87" s="2"/>
      <c r="P87" s="3"/>
      <c r="AA87" s="140"/>
      <c r="AB87" s="140"/>
      <c r="AC87" s="153"/>
      <c r="AD87" s="140"/>
      <c r="AE87" s="140"/>
      <c r="AF87" s="142"/>
      <c r="AG87" s="142"/>
      <c r="AH87" s="142"/>
      <c r="AI87" s="142"/>
      <c r="AJ87" s="142"/>
    </row>
    <row r="88" hidden="1">
      <c r="A88" s="1"/>
      <c r="B88" s="1"/>
      <c r="C88" s="1"/>
      <c r="D88" s="1"/>
      <c r="E88" s="1"/>
      <c r="F88" s="1"/>
      <c r="G88" s="1"/>
      <c r="H88" s="1"/>
      <c r="I88" s="1"/>
      <c r="J88" s="1"/>
      <c r="K88" s="2"/>
      <c r="L88" s="2"/>
      <c r="P88" s="3"/>
      <c r="AA88" s="140"/>
      <c r="AB88" s="140"/>
      <c r="AC88" s="153"/>
      <c r="AD88" s="140"/>
      <c r="AE88" s="140"/>
      <c r="AF88" s="142"/>
      <c r="AG88" s="142"/>
      <c r="AH88" s="142"/>
      <c r="AI88" s="142"/>
      <c r="AJ88" s="142"/>
    </row>
    <row r="89" hidden="1">
      <c r="A89" s="1"/>
      <c r="B89" s="1"/>
      <c r="C89" s="1"/>
      <c r="D89" s="1"/>
      <c r="E89" s="1"/>
      <c r="F89" s="1"/>
      <c r="G89" s="1"/>
      <c r="H89" s="1"/>
      <c r="I89" s="1"/>
      <c r="J89" s="1"/>
      <c r="K89" s="2"/>
      <c r="L89" s="2"/>
      <c r="P89" s="3"/>
      <c r="AA89" s="140"/>
      <c r="AB89" s="140"/>
      <c r="AC89" s="153"/>
      <c r="AD89" s="140"/>
      <c r="AE89" s="140"/>
      <c r="AF89" s="142"/>
      <c r="AG89" s="142"/>
      <c r="AH89" s="142"/>
      <c r="AI89" s="142"/>
      <c r="AJ89" s="142"/>
    </row>
    <row r="90" hidden="1">
      <c r="A90" s="1"/>
      <c r="B90" s="1"/>
      <c r="C90" s="1"/>
      <c r="D90" s="1"/>
      <c r="E90" s="1"/>
      <c r="F90" s="1"/>
      <c r="G90" s="1"/>
      <c r="H90" s="1"/>
      <c r="I90" s="1"/>
      <c r="J90" s="1"/>
      <c r="K90" s="2"/>
      <c r="L90" s="2"/>
      <c r="P90" s="3"/>
      <c r="AA90" s="140"/>
      <c r="AB90" s="140"/>
      <c r="AC90" s="153"/>
      <c r="AD90" s="140"/>
      <c r="AE90" s="140"/>
      <c r="AF90" s="142"/>
      <c r="AG90" s="142"/>
      <c r="AH90" s="142"/>
      <c r="AI90" s="142"/>
      <c r="AJ90" s="142"/>
    </row>
    <row r="91" hidden="1">
      <c r="A91" s="1"/>
      <c r="B91" s="1"/>
      <c r="C91" s="1"/>
      <c r="D91" s="1"/>
      <c r="E91" s="1"/>
      <c r="F91" s="1"/>
      <c r="G91" s="1"/>
      <c r="H91" s="1"/>
      <c r="I91" s="1"/>
      <c r="J91" s="1"/>
      <c r="K91" s="2"/>
      <c r="L91" s="2"/>
      <c r="P91" s="3"/>
      <c r="AA91" s="140"/>
      <c r="AB91" s="140"/>
      <c r="AC91" s="153"/>
      <c r="AD91" s="140"/>
      <c r="AE91" s="140"/>
      <c r="AF91" s="142"/>
      <c r="AG91" s="142"/>
      <c r="AH91" s="142"/>
      <c r="AI91" s="142"/>
      <c r="AJ91" s="142"/>
    </row>
    <row r="92" hidden="1">
      <c r="A92" s="1"/>
      <c r="B92" s="1"/>
      <c r="C92" s="1"/>
      <c r="D92" s="1"/>
      <c r="E92" s="1"/>
      <c r="F92" s="1"/>
      <c r="G92" s="1"/>
      <c r="H92" s="1"/>
      <c r="I92" s="1"/>
      <c r="J92" s="1"/>
      <c r="K92" s="2"/>
      <c r="L92" s="2"/>
      <c r="P92" s="3"/>
      <c r="AA92" s="140"/>
      <c r="AB92" s="140"/>
      <c r="AC92" s="153"/>
      <c r="AD92" s="140"/>
      <c r="AE92" s="140"/>
      <c r="AF92" s="142"/>
      <c r="AG92" s="142"/>
      <c r="AH92" s="142"/>
      <c r="AI92" s="142"/>
      <c r="AJ92" s="142"/>
    </row>
    <row r="93" hidden="1">
      <c r="A93" s="1"/>
      <c r="B93" s="1"/>
      <c r="C93" s="1"/>
      <c r="D93" s="1"/>
      <c r="E93" s="1"/>
      <c r="F93" s="1"/>
      <c r="G93" s="1"/>
      <c r="H93" s="1"/>
      <c r="I93" s="1"/>
      <c r="J93" s="1"/>
      <c r="K93" s="2"/>
      <c r="L93" s="2"/>
      <c r="P93" s="3"/>
      <c r="AA93" s="140"/>
      <c r="AB93" s="140"/>
      <c r="AC93" s="153"/>
      <c r="AD93" s="140"/>
      <c r="AE93" s="140"/>
      <c r="AF93" s="142"/>
      <c r="AG93" s="142"/>
      <c r="AH93" s="142"/>
      <c r="AI93" s="142"/>
      <c r="AJ93" s="142"/>
    </row>
    <row r="94" hidden="1">
      <c r="A94" s="1"/>
      <c r="B94" s="1"/>
      <c r="C94" s="1"/>
      <c r="D94" s="1"/>
      <c r="E94" s="1"/>
      <c r="F94" s="1"/>
      <c r="G94" s="1"/>
      <c r="H94" s="1"/>
      <c r="I94" s="1"/>
      <c r="J94" s="1"/>
      <c r="K94" s="2"/>
      <c r="L94" s="2"/>
      <c r="P94" s="3"/>
      <c r="AA94" s="140"/>
      <c r="AB94" s="140"/>
      <c r="AC94" s="153"/>
      <c r="AD94" s="140"/>
      <c r="AE94" s="140"/>
      <c r="AF94" s="142"/>
      <c r="AG94" s="142"/>
      <c r="AH94" s="142"/>
      <c r="AI94" s="142"/>
      <c r="AJ94" s="142"/>
    </row>
    <row r="95" hidden="1">
      <c r="A95" s="1"/>
      <c r="B95" s="1"/>
      <c r="C95" s="1"/>
      <c r="D95" s="1"/>
      <c r="E95" s="1"/>
      <c r="F95" s="1"/>
      <c r="G95" s="1"/>
      <c r="H95" s="1"/>
      <c r="I95" s="1"/>
      <c r="J95" s="1"/>
      <c r="K95" s="2"/>
      <c r="L95" s="2"/>
      <c r="P95" s="3"/>
      <c r="AA95" s="140"/>
      <c r="AB95" s="140"/>
      <c r="AC95" s="153"/>
      <c r="AD95" s="140"/>
      <c r="AE95" s="140"/>
      <c r="AF95" s="142"/>
      <c r="AG95" s="142"/>
      <c r="AH95" s="142"/>
      <c r="AI95" s="142"/>
      <c r="AJ95" s="142"/>
    </row>
    <row r="96" hidden="1">
      <c r="A96" s="1"/>
      <c r="B96" s="1"/>
      <c r="C96" s="1"/>
      <c r="D96" s="1"/>
      <c r="E96" s="1"/>
      <c r="F96" s="1"/>
      <c r="G96" s="1"/>
      <c r="H96" s="1"/>
      <c r="I96" s="1"/>
      <c r="J96" s="1"/>
      <c r="K96" s="2"/>
      <c r="L96" s="2"/>
      <c r="P96" s="3"/>
      <c r="AA96" s="140"/>
      <c r="AB96" s="140"/>
      <c r="AC96" s="153"/>
      <c r="AD96" s="140"/>
      <c r="AE96" s="140"/>
      <c r="AF96" s="142"/>
      <c r="AG96" s="142"/>
      <c r="AH96" s="142"/>
      <c r="AI96" s="142"/>
      <c r="AJ96" s="142"/>
    </row>
    <row r="97" hidden="1">
      <c r="A97" s="1"/>
      <c r="B97" s="1"/>
      <c r="C97" s="1"/>
      <c r="D97" s="1"/>
      <c r="E97" s="1"/>
      <c r="F97" s="1"/>
      <c r="G97" s="1"/>
      <c r="H97" s="1"/>
      <c r="I97" s="1"/>
      <c r="J97" s="1"/>
      <c r="K97" s="2"/>
      <c r="L97" s="2"/>
      <c r="P97" s="3"/>
      <c r="AA97" s="140"/>
      <c r="AB97" s="140"/>
      <c r="AC97" s="153"/>
      <c r="AD97" s="140"/>
      <c r="AE97" s="140"/>
      <c r="AF97" s="142"/>
      <c r="AG97" s="142"/>
      <c r="AH97" s="142"/>
      <c r="AI97" s="142"/>
      <c r="AJ97" s="142"/>
    </row>
    <row r="98" hidden="1">
      <c r="A98" s="1"/>
      <c r="B98" s="1"/>
      <c r="C98" s="1"/>
      <c r="D98" s="1"/>
      <c r="E98" s="1"/>
      <c r="F98" s="1"/>
      <c r="G98" s="1"/>
      <c r="H98" s="1"/>
      <c r="I98" s="1"/>
      <c r="J98" s="1"/>
      <c r="K98" s="2"/>
      <c r="L98" s="2"/>
      <c r="P98" s="3"/>
      <c r="AA98" s="140"/>
      <c r="AB98" s="140"/>
      <c r="AC98" s="153"/>
      <c r="AD98" s="140"/>
      <c r="AE98" s="140"/>
      <c r="AF98" s="142"/>
      <c r="AG98" s="142"/>
      <c r="AH98" s="142"/>
      <c r="AI98" s="142"/>
      <c r="AJ98" s="142"/>
    </row>
    <row r="99" hidden="1">
      <c r="A99" s="1"/>
      <c r="B99" s="1"/>
      <c r="C99" s="1"/>
      <c r="D99" s="1"/>
      <c r="E99" s="1"/>
      <c r="F99" s="1"/>
      <c r="G99" s="1"/>
      <c r="H99" s="1"/>
      <c r="I99" s="1"/>
      <c r="J99" s="1"/>
      <c r="K99" s="2"/>
      <c r="L99" s="2"/>
      <c r="P99" s="3"/>
      <c r="AA99" s="140"/>
      <c r="AB99" s="140"/>
      <c r="AC99" s="153"/>
      <c r="AD99" s="140"/>
      <c r="AE99" s="140"/>
      <c r="AF99" s="142"/>
      <c r="AG99" s="142"/>
      <c r="AH99" s="142"/>
      <c r="AI99" s="142"/>
      <c r="AJ99" s="142"/>
    </row>
    <row r="100" hidden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2"/>
      <c r="L100" s="2"/>
      <c r="P100" s="3"/>
      <c r="AA100" s="140"/>
      <c r="AB100" s="140"/>
      <c r="AC100" s="153"/>
      <c r="AD100" s="140"/>
      <c r="AE100" s="140"/>
      <c r="AF100" s="142"/>
      <c r="AG100" s="142"/>
      <c r="AH100" s="142"/>
      <c r="AI100" s="142"/>
      <c r="AJ100" s="142"/>
    </row>
    <row r="101" hidden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2"/>
      <c r="L101" s="2"/>
      <c r="P101" s="3"/>
      <c r="AA101" s="140"/>
      <c r="AB101" s="140"/>
      <c r="AC101" s="153"/>
      <c r="AD101" s="140"/>
      <c r="AE101" s="140"/>
      <c r="AF101" s="142"/>
      <c r="AG101" s="142"/>
      <c r="AH101" s="142"/>
      <c r="AI101" s="142"/>
      <c r="AJ101" s="142"/>
    </row>
    <row r="102" hidden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2"/>
      <c r="L102" s="2"/>
      <c r="P102" s="3"/>
      <c r="AA102" s="140"/>
      <c r="AB102" s="140"/>
      <c r="AC102" s="153"/>
      <c r="AD102" s="140"/>
      <c r="AE102" s="140"/>
      <c r="AF102" s="142"/>
      <c r="AG102" s="142"/>
      <c r="AH102" s="142"/>
      <c r="AI102" s="142"/>
      <c r="AJ102" s="142"/>
    </row>
    <row r="103" hidden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2"/>
      <c r="L103" s="2"/>
      <c r="P103" s="3"/>
      <c r="AA103" s="140"/>
      <c r="AB103" s="140"/>
      <c r="AC103" s="153"/>
      <c r="AD103" s="140"/>
      <c r="AE103" s="140"/>
      <c r="AF103" s="142"/>
      <c r="AG103" s="142"/>
      <c r="AH103" s="142"/>
      <c r="AI103" s="142"/>
      <c r="AJ103" s="142"/>
    </row>
    <row r="104" hidden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2"/>
      <c r="L104" s="2"/>
      <c r="P104" s="3"/>
      <c r="AA104" s="140"/>
      <c r="AB104" s="140"/>
      <c r="AC104" s="153"/>
      <c r="AD104" s="140"/>
      <c r="AE104" s="140"/>
      <c r="AF104" s="142"/>
      <c r="AG104" s="142"/>
      <c r="AH104" s="142"/>
      <c r="AI104" s="142"/>
      <c r="AJ104" s="142"/>
    </row>
    <row r="105" hidden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2"/>
      <c r="L105" s="2"/>
      <c r="P105" s="3"/>
      <c r="AA105" s="140"/>
      <c r="AB105" s="140"/>
      <c r="AC105" s="153"/>
      <c r="AD105" s="140"/>
      <c r="AE105" s="140"/>
      <c r="AF105" s="142"/>
      <c r="AG105" s="142"/>
      <c r="AH105" s="142"/>
      <c r="AI105" s="142"/>
      <c r="AJ105" s="142"/>
    </row>
    <row r="106" hidden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2"/>
      <c r="L106" s="2"/>
      <c r="P106" s="3"/>
      <c r="AA106" s="140"/>
      <c r="AB106" s="140"/>
      <c r="AC106" s="153"/>
      <c r="AD106" s="140"/>
      <c r="AE106" s="140"/>
      <c r="AF106" s="142"/>
      <c r="AG106" s="142"/>
      <c r="AH106" s="142"/>
      <c r="AI106" s="142"/>
      <c r="AJ106" s="142"/>
    </row>
    <row r="107" hidden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2"/>
      <c r="L107" s="2"/>
      <c r="P107" s="3"/>
      <c r="AA107" s="140"/>
      <c r="AB107" s="140"/>
      <c r="AC107" s="153"/>
      <c r="AD107" s="140"/>
      <c r="AE107" s="140"/>
      <c r="AF107" s="142"/>
      <c r="AG107" s="142"/>
      <c r="AH107" s="142"/>
      <c r="AI107" s="142"/>
      <c r="AJ107" s="142"/>
    </row>
    <row r="108" hidden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2"/>
      <c r="L108" s="2"/>
      <c r="P108" s="3"/>
      <c r="AA108" s="140"/>
      <c r="AB108" s="140"/>
      <c r="AC108" s="153"/>
      <c r="AD108" s="140"/>
      <c r="AE108" s="140"/>
      <c r="AF108" s="142"/>
      <c r="AG108" s="142"/>
      <c r="AH108" s="142"/>
      <c r="AI108" s="142"/>
      <c r="AJ108" s="142"/>
    </row>
    <row r="109" hidden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2"/>
      <c r="L109" s="2"/>
      <c r="P109" s="3"/>
      <c r="AA109" s="140"/>
      <c r="AB109" s="140"/>
      <c r="AC109" s="153"/>
      <c r="AD109" s="140"/>
      <c r="AE109" s="140"/>
      <c r="AF109" s="142"/>
      <c r="AG109" s="142"/>
      <c r="AH109" s="142"/>
      <c r="AI109" s="142"/>
      <c r="AJ109" s="142"/>
    </row>
    <row r="110" hidden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2"/>
      <c r="L110" s="2"/>
      <c r="P110" s="3"/>
      <c r="AA110" s="140"/>
      <c r="AB110" s="140"/>
      <c r="AC110" s="153"/>
      <c r="AD110" s="140"/>
      <c r="AE110" s="140"/>
      <c r="AF110" s="142"/>
      <c r="AG110" s="142"/>
      <c r="AH110" s="142"/>
      <c r="AI110" s="142"/>
      <c r="AJ110" s="142"/>
    </row>
    <row r="111" hidden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2"/>
      <c r="L111" s="2"/>
      <c r="P111" s="3"/>
      <c r="AA111" s="140"/>
      <c r="AB111" s="140"/>
      <c r="AC111" s="153"/>
      <c r="AD111" s="140"/>
      <c r="AE111" s="140"/>
      <c r="AF111" s="142"/>
      <c r="AG111" s="142"/>
      <c r="AH111" s="142"/>
      <c r="AI111" s="142"/>
      <c r="AJ111" s="142"/>
    </row>
    <row r="112" hidden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2"/>
      <c r="L112" s="2"/>
      <c r="P112" s="3"/>
      <c r="AA112" s="140"/>
      <c r="AB112" s="140"/>
      <c r="AC112" s="153"/>
      <c r="AD112" s="140"/>
      <c r="AE112" s="140"/>
      <c r="AF112" s="142"/>
      <c r="AG112" s="142"/>
      <c r="AH112" s="142"/>
      <c r="AI112" s="142"/>
      <c r="AJ112" s="142"/>
    </row>
    <row r="113" hidden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2"/>
      <c r="L113" s="2"/>
      <c r="P113" s="3"/>
      <c r="AA113" s="140"/>
      <c r="AB113" s="140"/>
      <c r="AC113" s="153"/>
      <c r="AD113" s="140"/>
      <c r="AE113" s="140"/>
      <c r="AF113" s="142"/>
      <c r="AG113" s="142"/>
      <c r="AH113" s="142"/>
      <c r="AI113" s="142"/>
      <c r="AJ113" s="142"/>
    </row>
    <row r="114" hidden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2"/>
      <c r="L114" s="2"/>
      <c r="P114" s="3"/>
      <c r="AA114" s="140"/>
      <c r="AB114" s="140"/>
      <c r="AC114" s="153"/>
      <c r="AD114" s="140"/>
      <c r="AE114" s="140"/>
      <c r="AF114" s="142"/>
      <c r="AG114" s="142"/>
      <c r="AH114" s="142"/>
      <c r="AI114" s="142"/>
      <c r="AJ114" s="142"/>
    </row>
    <row r="115" hidden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2"/>
      <c r="L115" s="2"/>
      <c r="P115" s="3"/>
      <c r="AA115" s="140"/>
      <c r="AB115" s="140"/>
      <c r="AC115" s="153"/>
      <c r="AD115" s="140"/>
      <c r="AE115" s="140"/>
      <c r="AF115" s="142"/>
      <c r="AG115" s="142"/>
      <c r="AH115" s="142"/>
      <c r="AI115" s="142"/>
      <c r="AJ115" s="142"/>
    </row>
    <row r="116" hidden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2"/>
      <c r="L116" s="2"/>
      <c r="P116" s="3"/>
      <c r="AA116" s="140"/>
      <c r="AB116" s="140"/>
      <c r="AC116" s="153"/>
      <c r="AD116" s="140"/>
      <c r="AE116" s="140"/>
      <c r="AF116" s="142"/>
      <c r="AG116" s="142"/>
      <c r="AH116" s="142"/>
      <c r="AI116" s="142"/>
      <c r="AJ116" s="142"/>
    </row>
    <row r="117" hidden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2"/>
      <c r="L117" s="2"/>
      <c r="P117" s="3"/>
      <c r="AA117" s="140"/>
      <c r="AB117" s="140"/>
      <c r="AC117" s="153"/>
      <c r="AD117" s="140"/>
      <c r="AE117" s="140"/>
      <c r="AF117" s="142"/>
      <c r="AG117" s="142"/>
      <c r="AH117" s="142"/>
      <c r="AI117" s="142"/>
      <c r="AJ117" s="142"/>
    </row>
    <row r="118" hidden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2"/>
      <c r="L118" s="2"/>
      <c r="P118" s="3"/>
      <c r="AA118" s="140"/>
      <c r="AB118" s="140"/>
      <c r="AC118" s="153"/>
      <c r="AD118" s="140"/>
      <c r="AE118" s="140"/>
      <c r="AF118" s="142"/>
      <c r="AG118" s="142"/>
      <c r="AH118" s="142"/>
      <c r="AI118" s="142"/>
      <c r="AJ118" s="142"/>
    </row>
    <row r="119" hidden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2"/>
      <c r="L119" s="2"/>
      <c r="P119" s="3"/>
      <c r="AA119" s="140"/>
      <c r="AB119" s="140"/>
      <c r="AC119" s="153"/>
      <c r="AD119" s="140"/>
      <c r="AE119" s="140"/>
      <c r="AF119" s="142"/>
      <c r="AG119" s="142"/>
      <c r="AH119" s="142"/>
      <c r="AI119" s="142"/>
      <c r="AJ119" s="142"/>
    </row>
    <row r="120" hidden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2"/>
      <c r="L120" s="2"/>
      <c r="P120" s="3"/>
      <c r="AA120" s="140"/>
      <c r="AB120" s="140"/>
      <c r="AC120" s="153"/>
      <c r="AD120" s="140"/>
      <c r="AE120" s="140"/>
      <c r="AF120" s="142"/>
      <c r="AG120" s="142"/>
      <c r="AH120" s="142"/>
      <c r="AI120" s="142"/>
      <c r="AJ120" s="142"/>
    </row>
    <row r="121" hidden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2"/>
      <c r="L121" s="2"/>
      <c r="P121" s="3"/>
      <c r="AA121" s="140"/>
      <c r="AB121" s="140"/>
      <c r="AC121" s="153"/>
      <c r="AD121" s="140"/>
      <c r="AE121" s="140"/>
      <c r="AF121" s="142"/>
      <c r="AG121" s="142"/>
      <c r="AH121" s="142"/>
      <c r="AI121" s="142"/>
      <c r="AJ121" s="142"/>
    </row>
    <row r="122" hidden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2"/>
      <c r="L122" s="2"/>
      <c r="P122" s="3"/>
      <c r="AA122" s="140"/>
      <c r="AB122" s="140"/>
      <c r="AC122" s="153"/>
      <c r="AD122" s="140"/>
      <c r="AE122" s="140"/>
      <c r="AF122" s="142"/>
      <c r="AG122" s="142"/>
      <c r="AH122" s="142"/>
      <c r="AI122" s="142"/>
      <c r="AJ122" s="142"/>
    </row>
    <row r="123" hidden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2"/>
      <c r="L123" s="2"/>
      <c r="P123" s="3"/>
      <c r="AA123" s="140"/>
      <c r="AB123" s="140"/>
      <c r="AC123" s="153"/>
      <c r="AD123" s="140"/>
      <c r="AE123" s="140"/>
      <c r="AF123" s="142"/>
      <c r="AG123" s="142"/>
      <c r="AH123" s="142"/>
      <c r="AI123" s="142"/>
      <c r="AJ123" s="142"/>
    </row>
    <row r="124" hidden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2"/>
      <c r="L124" s="2"/>
      <c r="P124" s="3"/>
      <c r="AA124" s="140"/>
      <c r="AB124" s="140"/>
      <c r="AC124" s="153"/>
      <c r="AD124" s="140"/>
      <c r="AE124" s="140"/>
      <c r="AF124" s="142"/>
      <c r="AG124" s="142"/>
      <c r="AH124" s="142"/>
      <c r="AI124" s="142"/>
      <c r="AJ124" s="142"/>
    </row>
    <row r="125" hidden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2"/>
      <c r="L125" s="2"/>
      <c r="P125" s="3"/>
      <c r="AA125" s="140"/>
      <c r="AB125" s="140"/>
      <c r="AC125" s="153"/>
      <c r="AD125" s="140"/>
      <c r="AE125" s="140"/>
      <c r="AF125" s="142"/>
      <c r="AG125" s="142"/>
      <c r="AH125" s="142"/>
      <c r="AI125" s="142"/>
      <c r="AJ125" s="142"/>
    </row>
    <row r="126" hidden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2"/>
      <c r="L126" s="2"/>
      <c r="P126" s="3"/>
      <c r="AA126" s="140"/>
      <c r="AB126" s="140"/>
      <c r="AC126" s="153"/>
      <c r="AD126" s="140"/>
      <c r="AE126" s="140"/>
      <c r="AF126" s="142"/>
      <c r="AG126" s="142"/>
      <c r="AH126" s="142"/>
      <c r="AI126" s="142"/>
      <c r="AJ126" s="142"/>
    </row>
    <row r="127" hidden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2"/>
      <c r="L127" s="2"/>
      <c r="P127" s="3"/>
      <c r="AA127" s="140"/>
      <c r="AB127" s="140"/>
      <c r="AC127" s="153"/>
      <c r="AD127" s="140"/>
      <c r="AE127" s="140"/>
      <c r="AF127" s="142"/>
      <c r="AG127" s="142"/>
      <c r="AH127" s="142"/>
      <c r="AI127" s="142"/>
      <c r="AJ127" s="142"/>
    </row>
    <row r="128" hidden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2"/>
      <c r="L128" s="2"/>
      <c r="P128" s="3"/>
      <c r="AA128" s="140"/>
      <c r="AB128" s="140"/>
      <c r="AC128" s="153"/>
      <c r="AD128" s="140"/>
      <c r="AE128" s="140"/>
      <c r="AF128" s="142"/>
      <c r="AG128" s="142"/>
      <c r="AH128" s="142"/>
      <c r="AI128" s="142"/>
      <c r="AJ128" s="142"/>
    </row>
    <row r="129" hidden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2"/>
      <c r="L129" s="2"/>
      <c r="P129" s="3"/>
      <c r="AA129" s="140"/>
      <c r="AB129" s="140"/>
      <c r="AC129" s="153"/>
      <c r="AD129" s="140"/>
      <c r="AE129" s="140"/>
      <c r="AF129" s="142"/>
      <c r="AG129" s="142"/>
      <c r="AH129" s="142"/>
      <c r="AI129" s="142"/>
      <c r="AJ129" s="142"/>
    </row>
    <row r="130" hidden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2"/>
      <c r="L130" s="2"/>
      <c r="P130" s="3"/>
      <c r="AA130" s="140"/>
      <c r="AB130" s="140"/>
      <c r="AC130" s="153"/>
      <c r="AD130" s="140"/>
      <c r="AE130" s="140"/>
      <c r="AF130" s="142"/>
      <c r="AG130" s="142"/>
      <c r="AH130" s="142"/>
      <c r="AI130" s="142"/>
      <c r="AJ130" s="142"/>
    </row>
    <row r="131" hidden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2"/>
      <c r="L131" s="2"/>
      <c r="P131" s="3"/>
      <c r="AA131" s="140"/>
      <c r="AB131" s="140"/>
      <c r="AC131" s="153"/>
      <c r="AD131" s="140"/>
      <c r="AE131" s="140"/>
      <c r="AF131" s="142"/>
      <c r="AG131" s="142"/>
      <c r="AH131" s="142"/>
      <c r="AI131" s="142"/>
      <c r="AJ131" s="142"/>
    </row>
    <row r="132" hidden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2"/>
      <c r="L132" s="2"/>
      <c r="P132" s="3"/>
      <c r="AA132" s="140"/>
      <c r="AB132" s="140"/>
      <c r="AC132" s="153"/>
      <c r="AD132" s="140"/>
      <c r="AE132" s="140"/>
      <c r="AF132" s="142"/>
      <c r="AG132" s="142"/>
      <c r="AH132" s="142"/>
      <c r="AI132" s="142"/>
      <c r="AJ132" s="142"/>
    </row>
    <row r="133" hidden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2"/>
      <c r="L133" s="2"/>
      <c r="P133" s="3"/>
      <c r="AA133" s="140"/>
      <c r="AB133" s="140"/>
      <c r="AC133" s="153"/>
      <c r="AD133" s="140"/>
      <c r="AE133" s="140"/>
      <c r="AF133" s="142"/>
      <c r="AG133" s="142"/>
      <c r="AH133" s="142"/>
      <c r="AI133" s="142"/>
      <c r="AJ133" s="142"/>
    </row>
    <row r="134" hidden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2"/>
      <c r="L134" s="2"/>
      <c r="P134" s="3"/>
      <c r="AA134" s="140"/>
      <c r="AB134" s="140"/>
      <c r="AC134" s="153"/>
      <c r="AD134" s="140"/>
      <c r="AE134" s="140"/>
      <c r="AF134" s="142"/>
      <c r="AG134" s="142"/>
      <c r="AH134" s="142"/>
      <c r="AI134" s="142"/>
      <c r="AJ134" s="142"/>
    </row>
    <row r="135" hidden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2"/>
      <c r="L135" s="2"/>
      <c r="P135" s="3"/>
      <c r="AA135" s="140"/>
      <c r="AB135" s="140"/>
      <c r="AC135" s="153"/>
      <c r="AD135" s="140"/>
      <c r="AE135" s="140"/>
      <c r="AF135" s="142"/>
      <c r="AG135" s="142"/>
      <c r="AH135" s="142"/>
      <c r="AI135" s="142"/>
      <c r="AJ135" s="142"/>
    </row>
    <row r="136" hidden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2"/>
      <c r="L136" s="2"/>
      <c r="P136" s="3"/>
      <c r="AA136" s="140"/>
      <c r="AB136" s="140"/>
      <c r="AC136" s="153"/>
      <c r="AD136" s="140"/>
      <c r="AE136" s="140"/>
      <c r="AF136" s="142"/>
      <c r="AG136" s="142"/>
      <c r="AH136" s="142"/>
      <c r="AI136" s="142"/>
      <c r="AJ136" s="142"/>
    </row>
    <row r="137" hidden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2"/>
      <c r="L137" s="2"/>
      <c r="P137" s="3"/>
      <c r="AA137" s="140"/>
      <c r="AB137" s="140"/>
      <c r="AC137" s="153"/>
      <c r="AD137" s="140"/>
      <c r="AE137" s="140"/>
      <c r="AF137" s="142"/>
      <c r="AG137" s="142"/>
      <c r="AH137" s="142"/>
      <c r="AI137" s="142"/>
      <c r="AJ137" s="142"/>
    </row>
    <row r="138" hidden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2"/>
      <c r="L138" s="2"/>
      <c r="P138" s="3"/>
      <c r="AA138" s="140"/>
      <c r="AB138" s="140"/>
      <c r="AC138" s="153"/>
      <c r="AD138" s="140"/>
      <c r="AE138" s="140"/>
      <c r="AF138" s="142"/>
      <c r="AG138" s="142"/>
      <c r="AH138" s="142"/>
      <c r="AI138" s="142"/>
      <c r="AJ138" s="142"/>
    </row>
    <row r="139" hidden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2"/>
      <c r="L139" s="2"/>
      <c r="P139" s="3"/>
      <c r="AA139" s="140"/>
      <c r="AB139" s="140"/>
      <c r="AC139" s="153"/>
      <c r="AD139" s="140"/>
      <c r="AE139" s="140"/>
      <c r="AF139" s="142"/>
      <c r="AG139" s="142"/>
      <c r="AH139" s="142"/>
      <c r="AI139" s="142"/>
      <c r="AJ139" s="142"/>
    </row>
    <row r="140" hidden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2"/>
      <c r="L140" s="2"/>
      <c r="P140" s="3"/>
      <c r="AA140" s="140"/>
      <c r="AB140" s="140"/>
      <c r="AC140" s="153"/>
      <c r="AD140" s="140"/>
      <c r="AE140" s="140"/>
      <c r="AF140" s="142"/>
      <c r="AG140" s="142"/>
      <c r="AH140" s="142"/>
      <c r="AI140" s="142"/>
      <c r="AJ140" s="142"/>
    </row>
    <row r="141" hidden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2"/>
      <c r="L141" s="2"/>
      <c r="P141" s="3"/>
      <c r="AA141" s="140"/>
      <c r="AB141" s="140"/>
      <c r="AC141" s="153"/>
      <c r="AD141" s="140"/>
      <c r="AE141" s="140"/>
      <c r="AF141" s="142"/>
      <c r="AG141" s="142"/>
      <c r="AH141" s="142"/>
      <c r="AI141" s="142"/>
      <c r="AJ141" s="142"/>
    </row>
    <row r="142" hidden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2"/>
      <c r="L142" s="2"/>
      <c r="P142" s="3"/>
      <c r="AA142" s="140"/>
      <c r="AB142" s="140"/>
      <c r="AC142" s="153"/>
      <c r="AD142" s="140"/>
      <c r="AE142" s="140"/>
      <c r="AF142" s="142"/>
      <c r="AG142" s="142"/>
      <c r="AH142" s="142"/>
      <c r="AI142" s="142"/>
      <c r="AJ142" s="142"/>
    </row>
    <row r="143" hidden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2"/>
      <c r="L143" s="2"/>
      <c r="P143" s="3"/>
      <c r="AA143" s="140"/>
      <c r="AB143" s="140"/>
      <c r="AC143" s="153"/>
      <c r="AD143" s="140"/>
      <c r="AE143" s="140"/>
      <c r="AF143" s="142"/>
      <c r="AG143" s="142"/>
      <c r="AH143" s="142"/>
      <c r="AI143" s="142"/>
      <c r="AJ143" s="142"/>
    </row>
    <row r="144" hidden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2"/>
      <c r="L144" s="2"/>
      <c r="P144" s="3"/>
      <c r="AA144" s="140"/>
      <c r="AB144" s="140"/>
      <c r="AC144" s="153"/>
      <c r="AD144" s="140"/>
      <c r="AE144" s="140"/>
      <c r="AF144" s="142"/>
      <c r="AG144" s="142"/>
      <c r="AH144" s="142"/>
      <c r="AI144" s="142"/>
      <c r="AJ144" s="142"/>
    </row>
    <row r="145" hidden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2"/>
      <c r="L145" s="2"/>
      <c r="P145" s="3"/>
      <c r="AA145" s="140"/>
      <c r="AB145" s="140"/>
      <c r="AC145" s="153"/>
      <c r="AD145" s="140"/>
      <c r="AE145" s="140"/>
      <c r="AF145" s="142"/>
      <c r="AG145" s="142"/>
      <c r="AH145" s="142"/>
      <c r="AI145" s="142"/>
      <c r="AJ145" s="142"/>
    </row>
    <row r="146" hidden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2"/>
      <c r="L146" s="2"/>
      <c r="P146" s="3"/>
      <c r="AA146" s="140"/>
      <c r="AB146" s="140"/>
      <c r="AC146" s="153"/>
      <c r="AD146" s="140"/>
      <c r="AE146" s="140"/>
      <c r="AF146" s="142"/>
      <c r="AG146" s="142"/>
      <c r="AH146" s="142"/>
      <c r="AI146" s="142"/>
      <c r="AJ146" s="142"/>
    </row>
    <row r="147" hidden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2"/>
      <c r="L147" s="2"/>
      <c r="P147" s="3"/>
      <c r="AA147" s="140"/>
      <c r="AB147" s="140"/>
      <c r="AC147" s="153"/>
      <c r="AD147" s="140"/>
      <c r="AE147" s="140"/>
      <c r="AF147" s="142"/>
      <c r="AG147" s="142"/>
      <c r="AH147" s="142"/>
      <c r="AI147" s="142"/>
      <c r="AJ147" s="142"/>
    </row>
    <row r="148" hidden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2"/>
      <c r="L148" s="2"/>
      <c r="P148" s="3"/>
      <c r="AA148" s="140"/>
      <c r="AB148" s="140"/>
      <c r="AC148" s="153"/>
      <c r="AD148" s="140"/>
      <c r="AE148" s="140"/>
      <c r="AF148" s="142"/>
      <c r="AG148" s="142"/>
      <c r="AH148" s="142"/>
      <c r="AI148" s="142"/>
      <c r="AJ148" s="142"/>
    </row>
    <row r="149" hidden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2"/>
      <c r="L149" s="2"/>
      <c r="P149" s="3"/>
      <c r="AA149" s="140"/>
      <c r="AB149" s="140"/>
      <c r="AC149" s="153"/>
      <c r="AD149" s="140"/>
      <c r="AE149" s="140"/>
      <c r="AF149" s="142"/>
      <c r="AG149" s="142"/>
      <c r="AH149" s="142"/>
      <c r="AI149" s="142"/>
      <c r="AJ149" s="142"/>
    </row>
    <row r="150" hidden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2"/>
      <c r="L150" s="2"/>
      <c r="P150" s="3"/>
      <c r="AA150" s="140"/>
      <c r="AB150" s="140"/>
      <c r="AC150" s="153"/>
      <c r="AD150" s="140"/>
      <c r="AE150" s="140"/>
      <c r="AF150" s="142"/>
      <c r="AG150" s="142"/>
      <c r="AH150" s="142"/>
      <c r="AI150" s="142"/>
      <c r="AJ150" s="142"/>
    </row>
    <row r="151" hidden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2"/>
      <c r="L151" s="2"/>
      <c r="P151" s="3"/>
      <c r="AA151" s="140"/>
      <c r="AB151" s="140"/>
      <c r="AC151" s="153"/>
      <c r="AD151" s="140"/>
      <c r="AE151" s="140"/>
      <c r="AF151" s="142"/>
      <c r="AG151" s="142"/>
      <c r="AH151" s="142"/>
      <c r="AI151" s="142"/>
      <c r="AJ151" s="142"/>
    </row>
    <row r="152" hidden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2"/>
      <c r="L152" s="2"/>
      <c r="P152" s="3"/>
      <c r="AA152" s="140"/>
      <c r="AB152" s="140"/>
      <c r="AC152" s="153"/>
      <c r="AD152" s="140"/>
      <c r="AE152" s="140"/>
      <c r="AF152" s="142"/>
      <c r="AG152" s="142"/>
      <c r="AH152" s="142"/>
      <c r="AI152" s="142"/>
      <c r="AJ152" s="142"/>
    </row>
    <row r="153" hidden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2"/>
      <c r="L153" s="2"/>
      <c r="P153" s="3"/>
      <c r="AA153" s="140"/>
      <c r="AB153" s="140"/>
      <c r="AC153" s="153"/>
      <c r="AD153" s="140"/>
      <c r="AE153" s="140"/>
      <c r="AF153" s="142"/>
      <c r="AG153" s="142"/>
      <c r="AH153" s="142"/>
      <c r="AI153" s="142"/>
      <c r="AJ153" s="142"/>
    </row>
    <row r="154" hidden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2"/>
      <c r="L154" s="2"/>
      <c r="P154" s="3"/>
      <c r="AA154" s="140"/>
      <c r="AB154" s="140"/>
      <c r="AC154" s="153"/>
      <c r="AD154" s="140"/>
      <c r="AE154" s="140"/>
      <c r="AF154" s="142"/>
      <c r="AG154" s="142"/>
      <c r="AH154" s="142"/>
      <c r="AI154" s="142"/>
      <c r="AJ154" s="142"/>
    </row>
    <row r="155" hidden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2"/>
      <c r="L155" s="2"/>
      <c r="P155" s="3"/>
      <c r="AA155" s="140"/>
      <c r="AB155" s="140"/>
      <c r="AC155" s="153"/>
      <c r="AD155" s="140"/>
      <c r="AE155" s="140"/>
      <c r="AF155" s="142"/>
      <c r="AG155" s="142"/>
      <c r="AH155" s="142"/>
      <c r="AI155" s="142"/>
      <c r="AJ155" s="142"/>
    </row>
    <row r="156" hidden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2"/>
      <c r="L156" s="2"/>
      <c r="P156" s="3"/>
      <c r="AA156" s="140"/>
      <c r="AB156" s="140"/>
      <c r="AC156" s="153"/>
      <c r="AD156" s="140"/>
      <c r="AE156" s="140"/>
      <c r="AF156" s="142"/>
      <c r="AG156" s="142"/>
      <c r="AH156" s="142"/>
      <c r="AI156" s="142"/>
      <c r="AJ156" s="142"/>
    </row>
    <row r="157" hidden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2"/>
      <c r="L157" s="2"/>
      <c r="P157" s="3"/>
      <c r="AA157" s="140"/>
      <c r="AB157" s="140"/>
      <c r="AC157" s="153"/>
      <c r="AD157" s="140"/>
      <c r="AE157" s="140"/>
      <c r="AF157" s="142"/>
      <c r="AG157" s="142"/>
      <c r="AH157" s="142"/>
      <c r="AI157" s="142"/>
      <c r="AJ157" s="142"/>
    </row>
    <row r="158" hidden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2"/>
      <c r="L158" s="2"/>
      <c r="P158" s="3"/>
      <c r="AA158" s="140"/>
      <c r="AB158" s="140"/>
      <c r="AC158" s="153"/>
      <c r="AD158" s="140"/>
      <c r="AE158" s="140"/>
      <c r="AF158" s="142"/>
      <c r="AG158" s="142"/>
      <c r="AH158" s="142"/>
      <c r="AI158" s="142"/>
      <c r="AJ158" s="142"/>
    </row>
    <row r="159" hidden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2"/>
      <c r="L159" s="2"/>
      <c r="P159" s="3"/>
      <c r="AA159" s="140"/>
      <c r="AB159" s="140"/>
      <c r="AC159" s="153"/>
      <c r="AD159" s="140"/>
      <c r="AE159" s="140"/>
      <c r="AF159" s="142"/>
      <c r="AG159" s="142"/>
      <c r="AH159" s="142"/>
      <c r="AI159" s="142"/>
      <c r="AJ159" s="142"/>
    </row>
    <row r="160" hidden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2"/>
      <c r="L160" s="2"/>
      <c r="P160" s="3"/>
      <c r="AA160" s="140"/>
      <c r="AB160" s="140"/>
      <c r="AC160" s="153"/>
      <c r="AD160" s="140"/>
      <c r="AE160" s="140"/>
      <c r="AF160" s="142"/>
      <c r="AG160" s="142"/>
      <c r="AH160" s="142"/>
      <c r="AI160" s="142"/>
      <c r="AJ160" s="142"/>
    </row>
    <row r="161" hidden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2"/>
      <c r="L161" s="2"/>
      <c r="P161" s="3"/>
      <c r="AA161" s="140"/>
      <c r="AB161" s="140"/>
      <c r="AC161" s="153"/>
      <c r="AD161" s="140"/>
      <c r="AE161" s="140"/>
      <c r="AF161" s="142"/>
      <c r="AG161" s="142"/>
      <c r="AH161" s="142"/>
      <c r="AI161" s="142"/>
      <c r="AJ161" s="142"/>
    </row>
    <row r="162" hidden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2"/>
      <c r="L162" s="2"/>
      <c r="P162" s="3"/>
      <c r="AA162" s="140"/>
      <c r="AB162" s="140"/>
      <c r="AC162" s="153"/>
      <c r="AD162" s="140"/>
      <c r="AE162" s="140"/>
      <c r="AF162" s="142"/>
      <c r="AG162" s="142"/>
      <c r="AH162" s="142"/>
      <c r="AI162" s="142"/>
      <c r="AJ162" s="142"/>
    </row>
    <row r="163" hidden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2"/>
      <c r="L163" s="2"/>
      <c r="P163" s="3"/>
      <c r="AA163" s="140"/>
      <c r="AB163" s="140"/>
      <c r="AC163" s="153"/>
      <c r="AD163" s="140"/>
      <c r="AE163" s="140"/>
      <c r="AF163" s="142"/>
      <c r="AG163" s="142"/>
      <c r="AH163" s="142"/>
      <c r="AI163" s="142"/>
      <c r="AJ163" s="142"/>
    </row>
    <row r="164" hidden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2"/>
      <c r="L164" s="2"/>
      <c r="P164" s="3"/>
      <c r="AA164" s="140"/>
      <c r="AB164" s="140"/>
      <c r="AC164" s="153"/>
      <c r="AD164" s="140"/>
      <c r="AE164" s="140"/>
      <c r="AF164" s="142"/>
      <c r="AG164" s="142"/>
      <c r="AH164" s="142"/>
      <c r="AI164" s="142"/>
      <c r="AJ164" s="142"/>
    </row>
    <row r="165" hidden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2"/>
      <c r="L165" s="2"/>
      <c r="P165" s="3"/>
      <c r="AA165" s="140"/>
      <c r="AB165" s="140"/>
      <c r="AC165" s="153"/>
      <c r="AD165" s="140"/>
      <c r="AE165" s="140"/>
      <c r="AF165" s="142"/>
      <c r="AG165" s="142"/>
      <c r="AH165" s="142"/>
      <c r="AI165" s="142"/>
      <c r="AJ165" s="142"/>
    </row>
    <row r="166" hidden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2"/>
      <c r="L166" s="2"/>
      <c r="P166" s="3"/>
      <c r="AA166" s="140"/>
      <c r="AB166" s="140"/>
      <c r="AC166" s="153"/>
      <c r="AD166" s="140"/>
      <c r="AE166" s="140"/>
      <c r="AF166" s="142"/>
      <c r="AG166" s="142"/>
      <c r="AH166" s="142"/>
      <c r="AI166" s="142"/>
      <c r="AJ166" s="142"/>
    </row>
    <row r="167" hidden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2"/>
      <c r="L167" s="2"/>
      <c r="P167" s="3"/>
      <c r="AA167" s="140"/>
      <c r="AB167" s="140"/>
      <c r="AC167" s="153"/>
      <c r="AD167" s="140"/>
      <c r="AE167" s="140"/>
      <c r="AF167" s="142"/>
      <c r="AG167" s="142"/>
      <c r="AH167" s="142"/>
      <c r="AI167" s="142"/>
      <c r="AJ167" s="142"/>
    </row>
    <row r="168" hidden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2"/>
      <c r="L168" s="2"/>
      <c r="P168" s="3"/>
      <c r="AA168" s="140"/>
      <c r="AB168" s="140"/>
      <c r="AC168" s="153"/>
      <c r="AD168" s="140"/>
      <c r="AE168" s="140"/>
      <c r="AF168" s="142"/>
      <c r="AG168" s="142"/>
      <c r="AH168" s="142"/>
      <c r="AI168" s="142"/>
      <c r="AJ168" s="142"/>
    </row>
    <row r="169" hidden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2"/>
      <c r="L169" s="2"/>
      <c r="P169" s="3"/>
      <c r="AA169" s="140"/>
      <c r="AB169" s="140"/>
      <c r="AC169" s="153"/>
      <c r="AD169" s="140"/>
      <c r="AE169" s="140"/>
      <c r="AF169" s="142"/>
      <c r="AG169" s="142"/>
      <c r="AH169" s="142"/>
      <c r="AI169" s="142"/>
      <c r="AJ169" s="142"/>
    </row>
    <row r="170" hidden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2"/>
      <c r="L170" s="2"/>
      <c r="P170" s="3"/>
      <c r="AA170" s="140"/>
      <c r="AB170" s="140"/>
      <c r="AC170" s="153"/>
      <c r="AD170" s="140"/>
      <c r="AE170" s="140"/>
      <c r="AF170" s="142"/>
      <c r="AG170" s="142"/>
      <c r="AH170" s="142"/>
      <c r="AI170" s="142"/>
      <c r="AJ170" s="142"/>
    </row>
    <row r="171" hidden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2"/>
      <c r="L171" s="2"/>
      <c r="P171" s="3"/>
      <c r="AA171" s="140"/>
      <c r="AB171" s="140"/>
      <c r="AC171" s="153"/>
      <c r="AD171" s="140"/>
      <c r="AE171" s="140"/>
      <c r="AF171" s="142"/>
      <c r="AG171" s="142"/>
      <c r="AH171" s="142"/>
      <c r="AI171" s="142"/>
      <c r="AJ171" s="142"/>
    </row>
    <row r="172" hidden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2"/>
      <c r="L172" s="2"/>
      <c r="P172" s="3"/>
      <c r="AA172" s="140"/>
      <c r="AB172" s="140"/>
      <c r="AC172" s="153"/>
      <c r="AD172" s="140"/>
      <c r="AE172" s="140"/>
      <c r="AF172" s="142"/>
      <c r="AG172" s="142"/>
      <c r="AH172" s="142"/>
      <c r="AI172" s="142"/>
      <c r="AJ172" s="142"/>
    </row>
    <row r="173" hidden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2"/>
      <c r="L173" s="2"/>
      <c r="P173" s="3"/>
      <c r="AA173" s="140"/>
      <c r="AB173" s="140"/>
      <c r="AC173" s="153"/>
      <c r="AD173" s="140"/>
      <c r="AE173" s="140"/>
      <c r="AF173" s="142"/>
      <c r="AG173" s="142"/>
      <c r="AH173" s="142"/>
      <c r="AI173" s="142"/>
      <c r="AJ173" s="142"/>
    </row>
    <row r="174" hidden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2"/>
      <c r="L174" s="2"/>
      <c r="P174" s="3"/>
      <c r="AA174" s="140"/>
      <c r="AB174" s="140"/>
      <c r="AC174" s="153"/>
      <c r="AD174" s="140"/>
      <c r="AE174" s="140"/>
      <c r="AF174" s="142"/>
      <c r="AG174" s="142"/>
      <c r="AH174" s="142"/>
      <c r="AI174" s="142"/>
      <c r="AJ174" s="142"/>
    </row>
    <row r="175" hidden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2"/>
      <c r="L175" s="2"/>
      <c r="P175" s="3"/>
      <c r="AA175" s="140"/>
      <c r="AB175" s="140"/>
      <c r="AC175" s="153"/>
      <c r="AD175" s="140"/>
      <c r="AE175" s="140"/>
      <c r="AF175" s="142"/>
      <c r="AG175" s="142"/>
      <c r="AH175" s="142"/>
      <c r="AI175" s="142"/>
      <c r="AJ175" s="142"/>
    </row>
    <row r="176" hidden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2"/>
      <c r="L176" s="2"/>
      <c r="P176" s="3"/>
      <c r="AA176" s="140"/>
      <c r="AB176" s="140"/>
      <c r="AC176" s="153"/>
      <c r="AD176" s="140"/>
      <c r="AE176" s="140"/>
      <c r="AF176" s="142"/>
      <c r="AG176" s="142"/>
      <c r="AH176" s="142"/>
      <c r="AI176" s="142"/>
      <c r="AJ176" s="142"/>
    </row>
    <row r="177" hidden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2"/>
      <c r="L177" s="2"/>
      <c r="P177" s="3"/>
      <c r="AA177" s="140"/>
      <c r="AB177" s="140"/>
      <c r="AC177" s="153"/>
      <c r="AD177" s="140"/>
      <c r="AE177" s="140"/>
      <c r="AF177" s="142"/>
      <c r="AG177" s="142"/>
      <c r="AH177" s="142"/>
      <c r="AI177" s="142"/>
      <c r="AJ177" s="142"/>
    </row>
    <row r="178" hidden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2"/>
      <c r="L178" s="2"/>
      <c r="P178" s="3"/>
      <c r="AA178" s="140"/>
      <c r="AB178" s="140"/>
      <c r="AC178" s="153"/>
      <c r="AD178" s="140"/>
      <c r="AE178" s="140"/>
      <c r="AF178" s="142"/>
      <c r="AG178" s="142"/>
      <c r="AH178" s="142"/>
      <c r="AI178" s="142"/>
      <c r="AJ178" s="142"/>
    </row>
    <row r="179" hidden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2"/>
      <c r="L179" s="2"/>
      <c r="P179" s="3"/>
      <c r="AA179" s="140"/>
      <c r="AB179" s="140"/>
      <c r="AC179" s="153"/>
      <c r="AD179" s="140"/>
      <c r="AE179" s="140"/>
      <c r="AF179" s="142"/>
      <c r="AG179" s="142"/>
      <c r="AH179" s="142"/>
      <c r="AI179" s="142"/>
      <c r="AJ179" s="142"/>
    </row>
    <row r="180" hidden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2"/>
      <c r="L180" s="2"/>
      <c r="P180" s="3"/>
      <c r="AA180" s="140"/>
      <c r="AB180" s="140"/>
      <c r="AC180" s="153"/>
      <c r="AD180" s="140"/>
      <c r="AE180" s="140"/>
      <c r="AF180" s="142"/>
      <c r="AG180" s="142"/>
      <c r="AH180" s="142"/>
      <c r="AI180" s="142"/>
      <c r="AJ180" s="142"/>
    </row>
    <row r="181" hidden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2"/>
      <c r="L181" s="2"/>
      <c r="P181" s="3"/>
      <c r="AA181" s="140"/>
      <c r="AB181" s="140"/>
      <c r="AC181" s="153"/>
      <c r="AD181" s="140"/>
      <c r="AE181" s="140"/>
      <c r="AF181" s="142"/>
      <c r="AG181" s="142"/>
      <c r="AH181" s="142"/>
      <c r="AI181" s="142"/>
      <c r="AJ181" s="142"/>
    </row>
    <row r="182" hidden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2"/>
      <c r="L182" s="2"/>
      <c r="P182" s="3"/>
      <c r="AA182" s="140"/>
      <c r="AB182" s="140"/>
      <c r="AC182" s="153"/>
      <c r="AD182" s="140"/>
      <c r="AE182" s="140"/>
      <c r="AF182" s="142"/>
      <c r="AG182" s="142"/>
      <c r="AH182" s="142"/>
      <c r="AI182" s="142"/>
      <c r="AJ182" s="142"/>
    </row>
    <row r="183" hidden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2"/>
      <c r="L183" s="2"/>
      <c r="P183" s="3"/>
      <c r="AA183" s="140"/>
      <c r="AB183" s="140"/>
      <c r="AC183" s="153"/>
      <c r="AD183" s="140"/>
      <c r="AE183" s="140"/>
      <c r="AF183" s="142"/>
      <c r="AG183" s="142"/>
      <c r="AH183" s="142"/>
      <c r="AI183" s="142"/>
      <c r="AJ183" s="142"/>
    </row>
    <row r="184" hidden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2"/>
      <c r="L184" s="2"/>
      <c r="P184" s="3"/>
      <c r="AA184" s="140"/>
      <c r="AB184" s="140"/>
      <c r="AC184" s="153"/>
      <c r="AD184" s="140"/>
      <c r="AE184" s="140"/>
      <c r="AF184" s="142"/>
      <c r="AG184" s="142"/>
      <c r="AH184" s="142"/>
      <c r="AI184" s="142"/>
      <c r="AJ184" s="142"/>
    </row>
    <row r="185" hidden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2"/>
      <c r="L185" s="2"/>
      <c r="P185" s="3"/>
      <c r="AA185" s="140"/>
      <c r="AB185" s="140"/>
      <c r="AC185" s="153"/>
      <c r="AD185" s="140"/>
      <c r="AE185" s="140"/>
      <c r="AF185" s="142"/>
      <c r="AG185" s="142"/>
      <c r="AH185" s="142"/>
      <c r="AI185" s="142"/>
      <c r="AJ185" s="142"/>
    </row>
    <row r="186" hidden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2"/>
      <c r="L186" s="2"/>
      <c r="P186" s="3"/>
      <c r="AA186" s="140"/>
      <c r="AB186" s="140"/>
      <c r="AC186" s="153"/>
      <c r="AD186" s="140"/>
      <c r="AE186" s="140"/>
      <c r="AF186" s="142"/>
      <c r="AG186" s="142"/>
      <c r="AH186" s="142"/>
      <c r="AI186" s="142"/>
      <c r="AJ186" s="142"/>
    </row>
    <row r="187" hidden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2"/>
      <c r="L187" s="2"/>
      <c r="P187" s="3"/>
      <c r="AA187" s="140"/>
      <c r="AB187" s="140"/>
      <c r="AC187" s="153"/>
      <c r="AD187" s="140"/>
      <c r="AE187" s="140"/>
      <c r="AF187" s="142"/>
      <c r="AG187" s="142"/>
      <c r="AH187" s="142"/>
      <c r="AI187" s="142"/>
      <c r="AJ187" s="142"/>
    </row>
    <row r="188" hidden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2"/>
      <c r="L188" s="2"/>
      <c r="P188" s="3"/>
      <c r="AA188" s="140"/>
      <c r="AB188" s="140"/>
      <c r="AC188" s="153"/>
      <c r="AD188" s="140"/>
      <c r="AE188" s="140"/>
      <c r="AF188" s="142"/>
      <c r="AG188" s="142"/>
      <c r="AH188" s="142"/>
      <c r="AI188" s="142"/>
      <c r="AJ188" s="142"/>
    </row>
    <row r="189" hidden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2"/>
      <c r="L189" s="2"/>
      <c r="P189" s="3"/>
      <c r="AA189" s="140"/>
      <c r="AB189" s="140"/>
      <c r="AC189" s="153"/>
      <c r="AD189" s="140"/>
      <c r="AE189" s="140"/>
      <c r="AF189" s="142"/>
      <c r="AG189" s="142"/>
      <c r="AH189" s="142"/>
      <c r="AI189" s="142"/>
      <c r="AJ189" s="142"/>
    </row>
    <row r="190" hidden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2"/>
      <c r="L190" s="2"/>
      <c r="P190" s="3"/>
      <c r="AA190" s="140"/>
      <c r="AB190" s="140"/>
      <c r="AC190" s="153"/>
      <c r="AD190" s="140"/>
      <c r="AE190" s="140"/>
      <c r="AF190" s="142"/>
      <c r="AG190" s="142"/>
      <c r="AH190" s="142"/>
      <c r="AI190" s="142"/>
      <c r="AJ190" s="142"/>
    </row>
    <row r="191" hidden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2"/>
      <c r="L191" s="2"/>
      <c r="P191" s="3"/>
      <c r="AA191" s="140"/>
      <c r="AB191" s="140"/>
      <c r="AC191" s="153"/>
      <c r="AD191" s="140"/>
      <c r="AE191" s="140"/>
      <c r="AF191" s="142"/>
      <c r="AG191" s="142"/>
      <c r="AH191" s="142"/>
      <c r="AI191" s="142"/>
      <c r="AJ191" s="142"/>
    </row>
    <row r="192" hidden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2"/>
      <c r="L192" s="2"/>
      <c r="P192" s="3"/>
      <c r="AA192" s="140"/>
      <c r="AB192" s="140"/>
      <c r="AC192" s="153"/>
      <c r="AD192" s="140"/>
      <c r="AE192" s="140"/>
      <c r="AF192" s="142"/>
      <c r="AG192" s="142"/>
      <c r="AH192" s="142"/>
      <c r="AI192" s="142"/>
      <c r="AJ192" s="142"/>
    </row>
    <row r="193" hidden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2"/>
      <c r="L193" s="2"/>
      <c r="P193" s="3"/>
      <c r="AA193" s="140"/>
      <c r="AB193" s="140"/>
      <c r="AC193" s="153"/>
      <c r="AD193" s="140"/>
      <c r="AE193" s="140"/>
      <c r="AF193" s="142"/>
      <c r="AG193" s="142"/>
      <c r="AH193" s="142"/>
      <c r="AI193" s="142"/>
      <c r="AJ193" s="142"/>
    </row>
    <row r="194" hidden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2"/>
      <c r="L194" s="2"/>
      <c r="P194" s="3"/>
      <c r="AA194" s="140"/>
      <c r="AB194" s="140"/>
      <c r="AC194" s="153"/>
      <c r="AD194" s="140"/>
      <c r="AE194" s="140"/>
      <c r="AF194" s="142"/>
      <c r="AG194" s="142"/>
      <c r="AH194" s="142"/>
      <c r="AI194" s="142"/>
      <c r="AJ194" s="142"/>
    </row>
    <row r="195" hidden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2"/>
      <c r="L195" s="2"/>
      <c r="P195" s="3"/>
      <c r="AA195" s="140"/>
      <c r="AB195" s="140"/>
      <c r="AC195" s="153"/>
      <c r="AD195" s="140"/>
      <c r="AE195" s="140"/>
      <c r="AF195" s="142"/>
      <c r="AG195" s="142"/>
      <c r="AH195" s="142"/>
      <c r="AI195" s="142"/>
      <c r="AJ195" s="142"/>
    </row>
    <row r="196" hidden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2"/>
      <c r="L196" s="2"/>
      <c r="P196" s="3"/>
      <c r="AA196" s="140"/>
      <c r="AB196" s="140"/>
      <c r="AC196" s="153"/>
      <c r="AD196" s="140"/>
      <c r="AE196" s="140"/>
      <c r="AF196" s="142"/>
      <c r="AG196" s="142"/>
      <c r="AH196" s="142"/>
      <c r="AI196" s="142"/>
      <c r="AJ196" s="142"/>
    </row>
    <row r="197" hidden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2"/>
      <c r="L197" s="2"/>
      <c r="P197" s="3"/>
      <c r="AA197" s="140"/>
      <c r="AB197" s="140"/>
      <c r="AC197" s="153"/>
      <c r="AD197" s="140"/>
      <c r="AE197" s="140"/>
      <c r="AF197" s="142"/>
      <c r="AG197" s="142"/>
      <c r="AH197" s="142"/>
      <c r="AI197" s="142"/>
      <c r="AJ197" s="142"/>
    </row>
    <row r="198" hidden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2"/>
      <c r="L198" s="2"/>
      <c r="P198" s="3"/>
      <c r="AA198" s="140"/>
      <c r="AB198" s="140"/>
      <c r="AC198" s="153"/>
      <c r="AD198" s="140"/>
      <c r="AE198" s="140"/>
      <c r="AF198" s="142"/>
      <c r="AG198" s="142"/>
      <c r="AH198" s="142"/>
      <c r="AI198" s="142"/>
      <c r="AJ198" s="142"/>
    </row>
    <row r="199" hidden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2"/>
      <c r="L199" s="2"/>
      <c r="P199" s="3"/>
      <c r="AA199" s="140"/>
      <c r="AB199" s="140"/>
      <c r="AC199" s="153"/>
      <c r="AD199" s="140"/>
      <c r="AE199" s="140"/>
      <c r="AF199" s="142"/>
      <c r="AG199" s="142"/>
      <c r="AH199" s="142"/>
      <c r="AI199" s="142"/>
      <c r="AJ199" s="142"/>
    </row>
    <row r="200" hidden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2"/>
      <c r="L200" s="2"/>
      <c r="P200" s="3"/>
      <c r="AA200" s="140"/>
      <c r="AB200" s="140"/>
      <c r="AC200" s="153"/>
      <c r="AD200" s="140"/>
      <c r="AE200" s="140"/>
      <c r="AF200" s="142"/>
      <c r="AG200" s="142"/>
      <c r="AH200" s="142"/>
      <c r="AI200" s="142"/>
      <c r="AJ200" s="142"/>
    </row>
    <row r="201" hidden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2"/>
      <c r="L201" s="2"/>
      <c r="P201" s="3"/>
      <c r="AA201" s="140"/>
      <c r="AB201" s="140"/>
      <c r="AC201" s="153"/>
      <c r="AD201" s="140"/>
      <c r="AE201" s="140"/>
      <c r="AF201" s="142"/>
      <c r="AG201" s="142"/>
      <c r="AH201" s="142"/>
      <c r="AI201" s="142"/>
      <c r="AJ201" s="142"/>
    </row>
    <row r="202" hidden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2"/>
      <c r="L202" s="2"/>
      <c r="P202" s="3"/>
      <c r="AA202" s="140"/>
      <c r="AB202" s="140"/>
      <c r="AC202" s="153"/>
      <c r="AD202" s="140"/>
      <c r="AE202" s="140"/>
      <c r="AF202" s="142"/>
      <c r="AG202" s="142"/>
      <c r="AH202" s="142"/>
      <c r="AI202" s="142"/>
      <c r="AJ202" s="142"/>
    </row>
    <row r="203" hidden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2"/>
      <c r="L203" s="2"/>
      <c r="P203" s="3"/>
      <c r="AA203" s="140"/>
      <c r="AB203" s="140"/>
      <c r="AC203" s="153"/>
      <c r="AD203" s="140"/>
      <c r="AE203" s="140"/>
      <c r="AF203" s="142"/>
      <c r="AG203" s="142"/>
      <c r="AH203" s="142"/>
      <c r="AI203" s="142"/>
      <c r="AJ203" s="142"/>
    </row>
    <row r="204" hidden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2"/>
      <c r="L204" s="2"/>
      <c r="P204" s="3"/>
      <c r="AA204" s="140"/>
      <c r="AB204" s="140"/>
      <c r="AC204" s="153"/>
      <c r="AD204" s="140"/>
      <c r="AE204" s="140"/>
      <c r="AF204" s="142"/>
      <c r="AG204" s="142"/>
      <c r="AH204" s="142"/>
      <c r="AI204" s="142"/>
      <c r="AJ204" s="142"/>
    </row>
    <row r="205" hidden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2"/>
      <c r="L205" s="2"/>
      <c r="P205" s="3"/>
      <c r="AA205" s="140"/>
      <c r="AB205" s="140"/>
      <c r="AC205" s="153"/>
      <c r="AD205" s="140"/>
      <c r="AE205" s="140"/>
      <c r="AF205" s="142"/>
      <c r="AG205" s="142"/>
      <c r="AH205" s="142"/>
      <c r="AI205" s="142"/>
      <c r="AJ205" s="142"/>
    </row>
    <row r="206" hidden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2"/>
      <c r="L206" s="2"/>
      <c r="P206" s="3"/>
      <c r="AA206" s="140"/>
      <c r="AB206" s="140"/>
      <c r="AC206" s="153"/>
      <c r="AD206" s="140"/>
      <c r="AE206" s="140"/>
      <c r="AF206" s="142"/>
      <c r="AG206" s="142"/>
      <c r="AH206" s="142"/>
      <c r="AI206" s="142"/>
      <c r="AJ206" s="142"/>
    </row>
    <row r="207" hidden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2"/>
      <c r="L207" s="2"/>
      <c r="P207" s="3"/>
      <c r="AA207" s="140"/>
      <c r="AB207" s="140"/>
      <c r="AC207" s="153"/>
      <c r="AD207" s="140"/>
      <c r="AE207" s="140"/>
      <c r="AF207" s="142"/>
      <c r="AG207" s="142"/>
      <c r="AH207" s="142"/>
      <c r="AI207" s="142"/>
      <c r="AJ207" s="142"/>
    </row>
    <row r="208" hidden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2"/>
      <c r="L208" s="2"/>
      <c r="P208" s="3"/>
      <c r="AA208" s="140"/>
      <c r="AB208" s="140"/>
      <c r="AC208" s="153"/>
      <c r="AD208" s="140"/>
      <c r="AE208" s="140"/>
      <c r="AF208" s="142"/>
      <c r="AG208" s="142"/>
      <c r="AH208" s="142"/>
      <c r="AI208" s="142"/>
      <c r="AJ208" s="142"/>
    </row>
    <row r="209" hidden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2"/>
      <c r="L209" s="2"/>
      <c r="P209" s="3"/>
      <c r="AA209" s="140"/>
      <c r="AB209" s="140"/>
      <c r="AC209" s="153"/>
      <c r="AD209" s="140"/>
      <c r="AE209" s="140"/>
      <c r="AF209" s="142"/>
      <c r="AG209" s="142"/>
      <c r="AH209" s="142"/>
      <c r="AI209" s="142"/>
      <c r="AJ209" s="142"/>
    </row>
    <row r="210" hidden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2"/>
      <c r="L210" s="2"/>
      <c r="P210" s="3"/>
      <c r="AA210" s="140"/>
      <c r="AB210" s="140"/>
      <c r="AC210" s="153"/>
      <c r="AD210" s="140"/>
      <c r="AE210" s="140"/>
      <c r="AF210" s="142"/>
      <c r="AG210" s="142"/>
      <c r="AH210" s="142"/>
      <c r="AI210" s="142"/>
      <c r="AJ210" s="142"/>
    </row>
    <row r="211" hidden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2"/>
      <c r="L211" s="2"/>
      <c r="P211" s="3"/>
      <c r="AA211" s="140"/>
      <c r="AB211" s="140"/>
      <c r="AC211" s="153"/>
      <c r="AD211" s="140"/>
      <c r="AE211" s="140"/>
      <c r="AF211" s="142"/>
      <c r="AG211" s="142"/>
      <c r="AH211" s="142"/>
      <c r="AI211" s="142"/>
      <c r="AJ211" s="142"/>
    </row>
    <row r="212" hidden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2"/>
      <c r="L212" s="2"/>
      <c r="P212" s="3"/>
      <c r="AA212" s="140"/>
      <c r="AB212" s="140"/>
      <c r="AC212" s="153"/>
      <c r="AD212" s="140"/>
      <c r="AE212" s="140"/>
      <c r="AF212" s="142"/>
      <c r="AG212" s="142"/>
      <c r="AH212" s="142"/>
      <c r="AI212" s="142"/>
      <c r="AJ212" s="142"/>
    </row>
    <row r="213" hidden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2"/>
      <c r="L213" s="2"/>
      <c r="P213" s="3"/>
      <c r="AA213" s="140"/>
      <c r="AB213" s="140"/>
      <c r="AC213" s="153"/>
      <c r="AD213" s="140"/>
      <c r="AE213" s="140"/>
      <c r="AF213" s="142"/>
      <c r="AG213" s="142"/>
      <c r="AH213" s="142"/>
      <c r="AI213" s="142"/>
      <c r="AJ213" s="142"/>
    </row>
    <row r="214" hidden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2"/>
      <c r="L214" s="2"/>
      <c r="P214" s="3"/>
      <c r="AA214" s="140"/>
      <c r="AB214" s="140"/>
      <c r="AC214" s="153"/>
      <c r="AD214" s="140"/>
      <c r="AE214" s="140"/>
      <c r="AF214" s="142"/>
      <c r="AG214" s="142"/>
      <c r="AH214" s="142"/>
      <c r="AI214" s="142"/>
      <c r="AJ214" s="142"/>
    </row>
    <row r="215" hidden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2"/>
      <c r="L215" s="2"/>
      <c r="P215" s="3"/>
      <c r="AA215" s="140"/>
      <c r="AB215" s="140"/>
      <c r="AC215" s="153"/>
      <c r="AD215" s="140"/>
      <c r="AE215" s="140"/>
      <c r="AF215" s="142"/>
      <c r="AG215" s="142"/>
      <c r="AH215" s="142"/>
      <c r="AI215" s="142"/>
      <c r="AJ215" s="142"/>
    </row>
    <row r="216" hidden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2"/>
      <c r="L216" s="2"/>
      <c r="P216" s="3"/>
      <c r="AA216" s="140"/>
      <c r="AB216" s="140"/>
      <c r="AC216" s="153"/>
      <c r="AD216" s="140"/>
      <c r="AE216" s="140"/>
      <c r="AF216" s="142"/>
      <c r="AG216" s="142"/>
      <c r="AH216" s="142"/>
      <c r="AI216" s="142"/>
      <c r="AJ216" s="142"/>
    </row>
    <row r="217" hidden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2"/>
      <c r="L217" s="2"/>
      <c r="P217" s="3"/>
      <c r="AA217" s="140"/>
      <c r="AB217" s="140"/>
      <c r="AC217" s="153"/>
      <c r="AD217" s="140"/>
      <c r="AE217" s="140"/>
      <c r="AF217" s="142"/>
      <c r="AG217" s="142"/>
      <c r="AH217" s="142"/>
      <c r="AI217" s="142"/>
      <c r="AJ217" s="142"/>
    </row>
    <row r="218" hidden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2"/>
      <c r="L218" s="2"/>
      <c r="P218" s="3"/>
      <c r="AA218" s="140"/>
      <c r="AB218" s="140"/>
      <c r="AC218" s="153"/>
      <c r="AD218" s="140"/>
      <c r="AE218" s="140"/>
      <c r="AF218" s="142"/>
      <c r="AG218" s="142"/>
      <c r="AH218" s="142"/>
      <c r="AI218" s="142"/>
      <c r="AJ218" s="142"/>
    </row>
    <row r="219" hidden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2"/>
      <c r="L219" s="2"/>
      <c r="P219" s="3"/>
      <c r="AA219" s="140"/>
      <c r="AB219" s="140"/>
      <c r="AC219" s="153"/>
      <c r="AD219" s="140"/>
      <c r="AE219" s="140"/>
      <c r="AF219" s="142"/>
      <c r="AG219" s="142"/>
      <c r="AH219" s="142"/>
      <c r="AI219" s="142"/>
      <c r="AJ219" s="142"/>
    </row>
    <row r="220" hidden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2"/>
      <c r="L220" s="2"/>
      <c r="P220" s="3"/>
      <c r="AA220" s="140"/>
      <c r="AB220" s="140"/>
      <c r="AC220" s="153"/>
      <c r="AD220" s="140"/>
      <c r="AE220" s="140"/>
      <c r="AF220" s="142"/>
      <c r="AG220" s="142"/>
      <c r="AH220" s="142"/>
      <c r="AI220" s="142"/>
      <c r="AJ220" s="142"/>
    </row>
    <row r="221" hidden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2"/>
      <c r="L221" s="2"/>
      <c r="P221" s="3"/>
      <c r="AA221" s="140"/>
      <c r="AB221" s="140"/>
      <c r="AC221" s="153"/>
      <c r="AD221" s="140"/>
      <c r="AE221" s="140"/>
      <c r="AF221" s="142"/>
      <c r="AG221" s="142"/>
      <c r="AH221" s="142"/>
      <c r="AI221" s="142"/>
      <c r="AJ221" s="142"/>
    </row>
    <row r="222" hidden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2"/>
      <c r="L222" s="2"/>
      <c r="P222" s="3"/>
      <c r="AA222" s="140"/>
      <c r="AB222" s="140"/>
      <c r="AC222" s="153"/>
      <c r="AD222" s="140"/>
      <c r="AE222" s="140"/>
      <c r="AF222" s="142"/>
      <c r="AG222" s="142"/>
      <c r="AH222" s="142"/>
      <c r="AI222" s="142"/>
      <c r="AJ222" s="142"/>
    </row>
    <row r="223" hidden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2"/>
      <c r="L223" s="2"/>
      <c r="P223" s="3"/>
      <c r="AA223" s="140"/>
      <c r="AB223" s="140"/>
      <c r="AC223" s="153"/>
      <c r="AD223" s="140"/>
      <c r="AE223" s="140"/>
      <c r="AF223" s="142"/>
      <c r="AG223" s="142"/>
      <c r="AH223" s="142"/>
      <c r="AI223" s="142"/>
      <c r="AJ223" s="142"/>
    </row>
    <row r="224" hidden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2"/>
      <c r="L224" s="2"/>
      <c r="P224" s="3"/>
      <c r="AA224" s="140"/>
      <c r="AB224" s="140"/>
      <c r="AC224" s="153"/>
      <c r="AD224" s="140"/>
      <c r="AE224" s="140"/>
      <c r="AF224" s="142"/>
      <c r="AG224" s="142"/>
      <c r="AH224" s="142"/>
      <c r="AI224" s="142"/>
      <c r="AJ224" s="142"/>
    </row>
    <row r="225" hidden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2"/>
      <c r="L225" s="2"/>
      <c r="P225" s="3"/>
      <c r="AA225" s="140"/>
      <c r="AB225" s="140"/>
      <c r="AC225" s="153"/>
      <c r="AD225" s="140"/>
      <c r="AE225" s="140"/>
      <c r="AF225" s="142"/>
      <c r="AG225" s="142"/>
      <c r="AH225" s="142"/>
      <c r="AI225" s="142"/>
      <c r="AJ225" s="142"/>
    </row>
    <row r="226" hidden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2"/>
      <c r="L226" s="2"/>
      <c r="P226" s="3"/>
      <c r="AA226" s="140"/>
      <c r="AB226" s="140"/>
      <c r="AC226" s="153"/>
      <c r="AD226" s="140"/>
      <c r="AE226" s="140"/>
      <c r="AF226" s="142"/>
      <c r="AG226" s="142"/>
      <c r="AH226" s="142"/>
      <c r="AI226" s="142"/>
      <c r="AJ226" s="142"/>
    </row>
    <row r="227" hidden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2"/>
      <c r="L227" s="2"/>
      <c r="P227" s="3"/>
      <c r="AA227" s="140"/>
      <c r="AB227" s="140"/>
      <c r="AC227" s="153"/>
      <c r="AD227" s="140"/>
      <c r="AE227" s="140"/>
      <c r="AF227" s="142"/>
      <c r="AG227" s="142"/>
      <c r="AH227" s="142"/>
      <c r="AI227" s="142"/>
      <c r="AJ227" s="142"/>
    </row>
    <row r="228" hidden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2"/>
      <c r="L228" s="2"/>
      <c r="P228" s="3"/>
      <c r="AA228" s="140"/>
      <c r="AB228" s="140"/>
      <c r="AC228" s="153"/>
      <c r="AD228" s="140"/>
      <c r="AE228" s="140"/>
      <c r="AF228" s="142"/>
      <c r="AG228" s="142"/>
      <c r="AH228" s="142"/>
      <c r="AI228" s="142"/>
      <c r="AJ228" s="142"/>
    </row>
    <row r="229" hidden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2"/>
      <c r="L229" s="2"/>
      <c r="P229" s="3"/>
      <c r="AA229" s="140"/>
      <c r="AB229" s="140"/>
      <c r="AC229" s="153"/>
      <c r="AD229" s="140"/>
      <c r="AE229" s="140"/>
      <c r="AF229" s="142"/>
      <c r="AG229" s="142"/>
      <c r="AH229" s="142"/>
      <c r="AI229" s="142"/>
      <c r="AJ229" s="142"/>
    </row>
    <row r="230" hidden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2"/>
      <c r="L230" s="2"/>
      <c r="P230" s="3"/>
      <c r="AA230" s="140"/>
      <c r="AB230" s="140"/>
      <c r="AC230" s="153"/>
      <c r="AD230" s="140"/>
      <c r="AE230" s="140"/>
      <c r="AF230" s="142"/>
      <c r="AG230" s="142"/>
      <c r="AH230" s="142"/>
      <c r="AI230" s="142"/>
      <c r="AJ230" s="142"/>
    </row>
    <row r="231" hidden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2"/>
      <c r="L231" s="2"/>
      <c r="P231" s="3"/>
      <c r="AA231" s="140"/>
      <c r="AB231" s="140"/>
      <c r="AC231" s="153"/>
      <c r="AD231" s="140"/>
      <c r="AE231" s="140"/>
      <c r="AF231" s="142"/>
      <c r="AG231" s="142"/>
      <c r="AH231" s="142"/>
      <c r="AI231" s="142"/>
      <c r="AJ231" s="142"/>
    </row>
    <row r="232" hidden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2"/>
      <c r="L232" s="2"/>
      <c r="P232" s="3"/>
      <c r="AA232" s="140"/>
      <c r="AB232" s="140"/>
      <c r="AC232" s="153"/>
      <c r="AD232" s="140"/>
      <c r="AE232" s="140"/>
      <c r="AF232" s="142"/>
      <c r="AG232" s="142"/>
      <c r="AH232" s="142"/>
      <c r="AI232" s="142"/>
      <c r="AJ232" s="142"/>
    </row>
    <row r="233" hidden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2"/>
      <c r="L233" s="2"/>
      <c r="P233" s="3"/>
      <c r="AA233" s="140"/>
      <c r="AB233" s="140"/>
      <c r="AC233" s="153"/>
      <c r="AD233" s="140"/>
      <c r="AE233" s="140"/>
      <c r="AF233" s="142"/>
      <c r="AG233" s="142"/>
      <c r="AH233" s="142"/>
      <c r="AI233" s="142"/>
      <c r="AJ233" s="142"/>
    </row>
    <row r="234" hidden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2"/>
      <c r="L234" s="2"/>
      <c r="P234" s="3"/>
      <c r="AA234" s="140"/>
      <c r="AB234" s="140"/>
      <c r="AC234" s="153"/>
      <c r="AD234" s="140"/>
      <c r="AE234" s="140"/>
      <c r="AF234" s="142"/>
      <c r="AG234" s="142"/>
      <c r="AH234" s="142"/>
      <c r="AI234" s="142"/>
      <c r="AJ234" s="142"/>
    </row>
    <row r="235" hidden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2"/>
      <c r="L235" s="2"/>
      <c r="P235" s="3"/>
      <c r="AA235" s="140"/>
      <c r="AB235" s="140"/>
      <c r="AC235" s="153"/>
      <c r="AD235" s="140"/>
      <c r="AE235" s="140"/>
      <c r="AF235" s="142"/>
      <c r="AG235" s="142"/>
      <c r="AH235" s="142"/>
      <c r="AI235" s="142"/>
      <c r="AJ235" s="142"/>
    </row>
    <row r="236" hidden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2"/>
      <c r="L236" s="2"/>
      <c r="P236" s="3"/>
      <c r="AA236" s="140"/>
      <c r="AB236" s="140"/>
      <c r="AC236" s="153"/>
      <c r="AD236" s="140"/>
      <c r="AE236" s="140"/>
      <c r="AF236" s="142"/>
      <c r="AG236" s="142"/>
      <c r="AH236" s="142"/>
      <c r="AI236" s="142"/>
      <c r="AJ236" s="142"/>
    </row>
    <row r="237" hidden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2"/>
      <c r="L237" s="2"/>
      <c r="P237" s="3"/>
      <c r="AA237" s="140"/>
      <c r="AB237" s="140"/>
      <c r="AC237" s="153"/>
      <c r="AD237" s="140"/>
      <c r="AE237" s="140"/>
      <c r="AF237" s="142"/>
      <c r="AG237" s="142"/>
      <c r="AH237" s="142"/>
      <c r="AI237" s="142"/>
      <c r="AJ237" s="142"/>
    </row>
    <row r="238" hidden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2"/>
      <c r="L238" s="2"/>
      <c r="P238" s="3"/>
      <c r="AA238" s="140"/>
      <c r="AB238" s="140"/>
      <c r="AC238" s="153"/>
      <c r="AD238" s="140"/>
      <c r="AE238" s="140"/>
      <c r="AF238" s="142"/>
      <c r="AG238" s="142"/>
      <c r="AH238" s="142"/>
      <c r="AI238" s="142"/>
      <c r="AJ238" s="142"/>
    </row>
    <row r="239" hidden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2"/>
      <c r="L239" s="2"/>
      <c r="P239" s="3"/>
      <c r="AA239" s="140"/>
      <c r="AB239" s="140"/>
      <c r="AC239" s="153"/>
      <c r="AD239" s="140"/>
      <c r="AE239" s="140"/>
      <c r="AF239" s="142"/>
      <c r="AG239" s="142"/>
      <c r="AH239" s="142"/>
      <c r="AI239" s="142"/>
      <c r="AJ239" s="142"/>
    </row>
    <row r="240" hidden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2"/>
      <c r="L240" s="2"/>
      <c r="P240" s="3"/>
      <c r="AA240" s="140"/>
      <c r="AB240" s="140"/>
      <c r="AC240" s="153"/>
      <c r="AD240" s="140"/>
      <c r="AE240" s="140"/>
      <c r="AF240" s="142"/>
      <c r="AG240" s="142"/>
      <c r="AH240" s="142"/>
      <c r="AI240" s="142"/>
      <c r="AJ240" s="142"/>
    </row>
    <row r="241" hidden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2"/>
      <c r="L241" s="2"/>
      <c r="P241" s="3"/>
      <c r="AA241" s="140"/>
      <c r="AB241" s="140"/>
      <c r="AC241" s="153"/>
      <c r="AD241" s="140"/>
      <c r="AE241" s="140"/>
      <c r="AF241" s="142"/>
      <c r="AG241" s="142"/>
      <c r="AH241" s="142"/>
      <c r="AI241" s="142"/>
      <c r="AJ241" s="142"/>
    </row>
    <row r="242" hidden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2"/>
      <c r="L242" s="2"/>
      <c r="P242" s="3"/>
      <c r="AA242" s="140"/>
      <c r="AB242" s="140"/>
      <c r="AC242" s="153"/>
      <c r="AD242" s="140"/>
      <c r="AE242" s="140"/>
      <c r="AF242" s="142"/>
      <c r="AG242" s="142"/>
      <c r="AH242" s="142"/>
      <c r="AI242" s="142"/>
      <c r="AJ242" s="142"/>
    </row>
    <row r="243" hidden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2"/>
      <c r="L243" s="2"/>
      <c r="P243" s="3"/>
      <c r="AA243" s="140"/>
      <c r="AB243" s="140"/>
      <c r="AC243" s="153"/>
      <c r="AD243" s="140"/>
      <c r="AE243" s="140"/>
      <c r="AF243" s="142"/>
      <c r="AG243" s="142"/>
      <c r="AH243" s="142"/>
      <c r="AI243" s="142"/>
      <c r="AJ243" s="142"/>
    </row>
    <row r="244" hidden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2"/>
      <c r="L244" s="2"/>
      <c r="P244" s="3"/>
      <c r="AA244" s="140"/>
      <c r="AB244" s="140"/>
      <c r="AC244" s="153"/>
      <c r="AD244" s="140"/>
      <c r="AE244" s="140"/>
      <c r="AF244" s="142"/>
      <c r="AG244" s="142"/>
      <c r="AH244" s="142"/>
      <c r="AI244" s="142"/>
      <c r="AJ244" s="142"/>
    </row>
    <row r="245" hidden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2"/>
      <c r="L245" s="2"/>
      <c r="P245" s="3"/>
      <c r="AA245" s="140"/>
      <c r="AB245" s="140"/>
      <c r="AC245" s="153"/>
      <c r="AD245" s="140"/>
      <c r="AE245" s="140"/>
      <c r="AF245" s="142"/>
      <c r="AG245" s="142"/>
      <c r="AH245" s="142"/>
      <c r="AI245" s="142"/>
      <c r="AJ245" s="142"/>
    </row>
    <row r="246" hidden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2"/>
      <c r="L246" s="2"/>
      <c r="P246" s="3"/>
      <c r="AA246" s="140"/>
      <c r="AB246" s="140"/>
      <c r="AC246" s="153"/>
      <c r="AD246" s="140"/>
      <c r="AE246" s="140"/>
      <c r="AF246" s="142"/>
      <c r="AG246" s="142"/>
      <c r="AH246" s="142"/>
      <c r="AI246" s="142"/>
      <c r="AJ246" s="142"/>
    </row>
    <row r="247" hidden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2"/>
      <c r="L247" s="2"/>
      <c r="P247" s="3"/>
      <c r="AA247" s="140"/>
      <c r="AB247" s="140"/>
      <c r="AC247" s="153"/>
      <c r="AD247" s="140"/>
      <c r="AE247" s="140"/>
      <c r="AF247" s="142"/>
      <c r="AG247" s="142"/>
      <c r="AH247" s="142"/>
      <c r="AI247" s="142"/>
      <c r="AJ247" s="142"/>
    </row>
    <row r="248" hidden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2"/>
      <c r="L248" s="2"/>
      <c r="P248" s="3"/>
      <c r="AA248" s="140"/>
      <c r="AB248" s="140"/>
      <c r="AC248" s="153"/>
      <c r="AD248" s="140"/>
      <c r="AE248" s="140"/>
      <c r="AF248" s="142"/>
      <c r="AG248" s="142"/>
      <c r="AH248" s="142"/>
      <c r="AI248" s="142"/>
      <c r="AJ248" s="142"/>
    </row>
    <row r="249" hidden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2"/>
      <c r="L249" s="2"/>
      <c r="P249" s="3"/>
      <c r="AA249" s="140"/>
      <c r="AB249" s="140"/>
      <c r="AC249" s="153"/>
      <c r="AD249" s="140"/>
      <c r="AE249" s="140"/>
      <c r="AF249" s="142"/>
      <c r="AG249" s="142"/>
      <c r="AH249" s="142"/>
      <c r="AI249" s="142"/>
      <c r="AJ249" s="142"/>
    </row>
    <row r="250" hidden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2"/>
      <c r="L250" s="2"/>
      <c r="P250" s="3"/>
      <c r="AA250" s="140"/>
      <c r="AB250" s="140"/>
      <c r="AC250" s="153"/>
      <c r="AD250" s="140"/>
      <c r="AE250" s="140"/>
      <c r="AF250" s="142"/>
      <c r="AG250" s="142"/>
      <c r="AH250" s="142"/>
      <c r="AI250" s="142"/>
      <c r="AJ250" s="142"/>
    </row>
    <row r="251" hidden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2"/>
      <c r="L251" s="2"/>
      <c r="P251" s="3"/>
      <c r="AA251" s="140"/>
      <c r="AB251" s="140"/>
      <c r="AC251" s="153"/>
      <c r="AD251" s="140"/>
      <c r="AE251" s="140"/>
      <c r="AF251" s="142"/>
      <c r="AG251" s="142"/>
      <c r="AH251" s="142"/>
      <c r="AI251" s="142"/>
      <c r="AJ251" s="142"/>
    </row>
    <row r="252" hidden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2"/>
      <c r="L252" s="2"/>
      <c r="P252" s="3"/>
      <c r="AA252" s="140"/>
      <c r="AB252" s="140"/>
      <c r="AC252" s="153"/>
      <c r="AD252" s="140"/>
      <c r="AE252" s="140"/>
      <c r="AF252" s="142"/>
      <c r="AG252" s="142"/>
      <c r="AH252" s="142"/>
      <c r="AI252" s="142"/>
      <c r="AJ252" s="142"/>
    </row>
    <row r="253" hidden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2"/>
      <c r="L253" s="2"/>
      <c r="P253" s="3"/>
      <c r="AA253" s="140"/>
      <c r="AB253" s="140"/>
      <c r="AC253" s="153"/>
      <c r="AD253" s="140"/>
      <c r="AE253" s="140"/>
      <c r="AF253" s="142"/>
      <c r="AG253" s="142"/>
      <c r="AH253" s="142"/>
      <c r="AI253" s="142"/>
      <c r="AJ253" s="142"/>
    </row>
    <row r="254" hidden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2"/>
      <c r="L254" s="2"/>
      <c r="P254" s="3"/>
      <c r="AA254" s="140"/>
      <c r="AB254" s="140"/>
      <c r="AC254" s="153"/>
      <c r="AD254" s="140"/>
      <c r="AE254" s="140"/>
      <c r="AF254" s="142"/>
      <c r="AG254" s="142"/>
      <c r="AH254" s="142"/>
      <c r="AI254" s="142"/>
      <c r="AJ254" s="142"/>
    </row>
    <row r="255" hidden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2"/>
      <c r="L255" s="2"/>
      <c r="P255" s="3"/>
      <c r="AA255" s="140"/>
      <c r="AB255" s="140"/>
      <c r="AC255" s="153"/>
      <c r="AD255" s="140"/>
      <c r="AE255" s="140"/>
      <c r="AF255" s="142"/>
      <c r="AG255" s="142"/>
      <c r="AH255" s="142"/>
      <c r="AI255" s="142"/>
      <c r="AJ255" s="142"/>
    </row>
    <row r="256" hidden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2"/>
      <c r="L256" s="2"/>
      <c r="P256" s="3"/>
      <c r="AA256" s="140"/>
      <c r="AB256" s="140"/>
      <c r="AC256" s="153"/>
      <c r="AD256" s="140"/>
      <c r="AE256" s="140"/>
      <c r="AF256" s="142"/>
      <c r="AG256" s="142"/>
      <c r="AH256" s="142"/>
      <c r="AI256" s="142"/>
      <c r="AJ256" s="142"/>
    </row>
    <row r="257" hidden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2"/>
      <c r="L257" s="2"/>
      <c r="P257" s="3"/>
      <c r="AA257" s="140"/>
      <c r="AB257" s="140"/>
      <c r="AC257" s="153"/>
      <c r="AD257" s="140"/>
      <c r="AE257" s="140"/>
      <c r="AF257" s="142"/>
      <c r="AG257" s="142"/>
      <c r="AH257" s="142"/>
      <c r="AI257" s="142"/>
      <c r="AJ257" s="142"/>
    </row>
    <row r="258" hidden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2"/>
      <c r="L258" s="2"/>
      <c r="P258" s="3"/>
      <c r="AA258" s="140"/>
      <c r="AB258" s="140"/>
      <c r="AC258" s="153"/>
      <c r="AD258" s="140"/>
      <c r="AE258" s="140"/>
      <c r="AF258" s="142"/>
      <c r="AG258" s="142"/>
      <c r="AH258" s="142"/>
      <c r="AI258" s="142"/>
      <c r="AJ258" s="142"/>
    </row>
    <row r="259" hidden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2"/>
      <c r="L259" s="2"/>
      <c r="P259" s="3"/>
      <c r="AA259" s="140"/>
      <c r="AB259" s="140"/>
      <c r="AC259" s="153"/>
      <c r="AD259" s="140"/>
      <c r="AE259" s="140"/>
      <c r="AF259" s="142"/>
      <c r="AG259" s="142"/>
      <c r="AH259" s="142"/>
      <c r="AI259" s="142"/>
      <c r="AJ259" s="142"/>
    </row>
    <row r="260" hidden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2"/>
      <c r="L260" s="2"/>
      <c r="P260" s="3"/>
      <c r="AA260" s="140"/>
      <c r="AB260" s="140"/>
      <c r="AC260" s="153"/>
      <c r="AD260" s="140"/>
      <c r="AE260" s="140"/>
      <c r="AF260" s="142"/>
      <c r="AG260" s="142"/>
      <c r="AH260" s="142"/>
      <c r="AI260" s="142"/>
      <c r="AJ260" s="142"/>
    </row>
    <row r="261" hidden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2"/>
      <c r="L261" s="2"/>
      <c r="P261" s="3"/>
      <c r="AA261" s="140"/>
      <c r="AB261" s="140"/>
      <c r="AC261" s="153"/>
      <c r="AD261" s="140"/>
      <c r="AE261" s="140"/>
      <c r="AF261" s="142"/>
      <c r="AG261" s="142"/>
      <c r="AH261" s="142"/>
      <c r="AI261" s="142"/>
      <c r="AJ261" s="142"/>
    </row>
    <row r="262" hidden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2"/>
      <c r="L262" s="2"/>
      <c r="P262" s="3"/>
      <c r="AA262" s="140"/>
      <c r="AB262" s="140"/>
      <c r="AC262" s="153"/>
      <c r="AD262" s="140"/>
      <c r="AE262" s="140"/>
      <c r="AF262" s="142"/>
      <c r="AG262" s="142"/>
      <c r="AH262" s="142"/>
      <c r="AI262" s="142"/>
      <c r="AJ262" s="142"/>
    </row>
    <row r="263" hidden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2"/>
      <c r="L263" s="2"/>
      <c r="P263" s="3"/>
      <c r="AA263" s="140"/>
      <c r="AB263" s="140"/>
      <c r="AC263" s="153"/>
      <c r="AD263" s="140"/>
      <c r="AE263" s="140"/>
      <c r="AF263" s="142"/>
      <c r="AG263" s="142"/>
      <c r="AH263" s="142"/>
      <c r="AI263" s="142"/>
      <c r="AJ263" s="142"/>
    </row>
    <row r="264" hidden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2"/>
      <c r="L264" s="2"/>
      <c r="P264" s="3"/>
      <c r="AA264" s="140"/>
      <c r="AB264" s="140"/>
      <c r="AC264" s="153"/>
      <c r="AD264" s="140"/>
      <c r="AE264" s="140"/>
      <c r="AF264" s="142"/>
      <c r="AG264" s="142"/>
      <c r="AH264" s="142"/>
      <c r="AI264" s="142"/>
      <c r="AJ264" s="142"/>
    </row>
    <row r="265" hidden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2"/>
      <c r="L265" s="2"/>
      <c r="P265" s="3"/>
      <c r="AA265" s="140"/>
      <c r="AB265" s="140"/>
      <c r="AC265" s="153"/>
      <c r="AD265" s="140"/>
      <c r="AE265" s="140"/>
      <c r="AF265" s="142"/>
      <c r="AG265" s="142"/>
      <c r="AH265" s="142"/>
      <c r="AI265" s="142"/>
      <c r="AJ265" s="142"/>
    </row>
    <row r="266" hidden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2"/>
      <c r="L266" s="2"/>
      <c r="P266" s="3"/>
      <c r="AA266" s="140"/>
      <c r="AB266" s="140"/>
      <c r="AC266" s="153"/>
      <c r="AD266" s="140"/>
      <c r="AE266" s="140"/>
      <c r="AF266" s="142"/>
      <c r="AG266" s="142"/>
      <c r="AH266" s="142"/>
      <c r="AI266" s="142"/>
      <c r="AJ266" s="142"/>
    </row>
    <row r="267" hidden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2"/>
      <c r="L267" s="2"/>
      <c r="P267" s="3"/>
      <c r="AA267" s="140"/>
      <c r="AB267" s="140"/>
      <c r="AC267" s="153"/>
      <c r="AD267" s="140"/>
      <c r="AE267" s="140"/>
      <c r="AF267" s="142"/>
      <c r="AG267" s="142"/>
      <c r="AH267" s="142"/>
      <c r="AI267" s="142"/>
      <c r="AJ267" s="142"/>
    </row>
    <row r="268" hidden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2"/>
      <c r="L268" s="2"/>
      <c r="P268" s="3"/>
      <c r="AA268" s="140"/>
      <c r="AB268" s="140"/>
      <c r="AC268" s="153"/>
      <c r="AD268" s="140"/>
      <c r="AE268" s="140"/>
      <c r="AF268" s="142"/>
      <c r="AG268" s="142"/>
      <c r="AH268" s="142"/>
      <c r="AI268" s="142"/>
      <c r="AJ268" s="142"/>
    </row>
    <row r="269" hidden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2"/>
      <c r="L269" s="2"/>
      <c r="P269" s="3"/>
      <c r="AA269" s="140"/>
      <c r="AB269" s="140"/>
      <c r="AC269" s="153"/>
      <c r="AD269" s="140"/>
      <c r="AE269" s="140"/>
      <c r="AF269" s="142"/>
      <c r="AG269" s="142"/>
      <c r="AH269" s="142"/>
      <c r="AI269" s="142"/>
      <c r="AJ269" s="142"/>
    </row>
    <row r="270" hidden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2"/>
      <c r="L270" s="2"/>
      <c r="P270" s="3"/>
      <c r="AA270" s="140"/>
      <c r="AB270" s="140"/>
      <c r="AC270" s="153"/>
      <c r="AD270" s="140"/>
      <c r="AE270" s="140"/>
      <c r="AF270" s="142"/>
      <c r="AG270" s="142"/>
      <c r="AH270" s="142"/>
      <c r="AI270" s="142"/>
      <c r="AJ270" s="142"/>
    </row>
    <row r="271" hidden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2"/>
      <c r="L271" s="2"/>
      <c r="P271" s="3"/>
      <c r="AA271" s="140"/>
      <c r="AB271" s="140"/>
      <c r="AC271" s="153"/>
      <c r="AD271" s="140"/>
      <c r="AE271" s="140"/>
      <c r="AF271" s="142"/>
      <c r="AG271" s="142"/>
      <c r="AH271" s="142"/>
      <c r="AI271" s="142"/>
      <c r="AJ271" s="142"/>
    </row>
    <row r="272" hidden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2"/>
      <c r="L272" s="2"/>
      <c r="P272" s="3"/>
      <c r="AA272" s="140"/>
      <c r="AB272" s="140"/>
      <c r="AC272" s="153"/>
      <c r="AD272" s="140"/>
      <c r="AE272" s="140"/>
      <c r="AF272" s="142"/>
      <c r="AG272" s="142"/>
      <c r="AH272" s="142"/>
      <c r="AI272" s="142"/>
      <c r="AJ272" s="142"/>
    </row>
    <row r="273" hidden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2"/>
      <c r="L273" s="2"/>
      <c r="P273" s="3"/>
      <c r="AA273" s="140"/>
      <c r="AB273" s="140"/>
      <c r="AC273" s="153"/>
      <c r="AD273" s="140"/>
      <c r="AE273" s="140"/>
      <c r="AF273" s="142"/>
      <c r="AG273" s="142"/>
      <c r="AH273" s="142"/>
      <c r="AI273" s="142"/>
      <c r="AJ273" s="142"/>
    </row>
    <row r="274" hidden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2"/>
      <c r="L274" s="2"/>
      <c r="P274" s="3"/>
      <c r="AA274" s="140"/>
      <c r="AB274" s="140"/>
      <c r="AC274" s="153"/>
      <c r="AD274" s="140"/>
      <c r="AE274" s="140"/>
      <c r="AF274" s="142"/>
      <c r="AG274" s="142"/>
      <c r="AH274" s="142"/>
      <c r="AI274" s="142"/>
      <c r="AJ274" s="142"/>
    </row>
    <row r="275" hidden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2"/>
      <c r="L275" s="2"/>
      <c r="P275" s="3"/>
      <c r="AA275" s="140"/>
      <c r="AB275" s="140"/>
      <c r="AC275" s="153"/>
      <c r="AD275" s="140"/>
      <c r="AE275" s="140"/>
      <c r="AF275" s="142"/>
      <c r="AG275" s="142"/>
      <c r="AH275" s="142"/>
      <c r="AI275" s="142"/>
      <c r="AJ275" s="142"/>
    </row>
    <row r="276" hidden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2"/>
      <c r="L276" s="2"/>
      <c r="P276" s="3"/>
      <c r="AA276" s="140"/>
      <c r="AB276" s="140"/>
      <c r="AC276" s="153"/>
      <c r="AD276" s="140"/>
      <c r="AE276" s="140"/>
      <c r="AF276" s="142"/>
      <c r="AG276" s="142"/>
      <c r="AH276" s="142"/>
      <c r="AI276" s="142"/>
      <c r="AJ276" s="142"/>
    </row>
    <row r="277" hidden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2"/>
      <c r="L277" s="2"/>
      <c r="P277" s="3"/>
      <c r="AA277" s="140"/>
      <c r="AB277" s="140"/>
      <c r="AC277" s="153"/>
      <c r="AD277" s="140"/>
      <c r="AE277" s="140"/>
      <c r="AF277" s="142"/>
      <c r="AG277" s="142"/>
      <c r="AH277" s="142"/>
      <c r="AI277" s="142"/>
      <c r="AJ277" s="142"/>
    </row>
    <row r="278" hidden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2"/>
      <c r="L278" s="2"/>
      <c r="P278" s="3"/>
      <c r="AA278" s="140"/>
      <c r="AB278" s="140"/>
      <c r="AC278" s="153"/>
      <c r="AD278" s="140"/>
      <c r="AE278" s="140"/>
      <c r="AF278" s="142"/>
      <c r="AG278" s="142"/>
      <c r="AH278" s="142"/>
      <c r="AI278" s="142"/>
      <c r="AJ278" s="142"/>
    </row>
    <row r="279" hidden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2"/>
      <c r="L279" s="2"/>
      <c r="P279" s="3"/>
      <c r="AA279" s="140"/>
      <c r="AB279" s="140"/>
      <c r="AC279" s="153"/>
      <c r="AD279" s="140"/>
      <c r="AE279" s="140"/>
      <c r="AF279" s="142"/>
      <c r="AG279" s="142"/>
      <c r="AH279" s="142"/>
      <c r="AI279" s="142"/>
      <c r="AJ279" s="142"/>
    </row>
    <row r="280" hidden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2"/>
      <c r="L280" s="2"/>
      <c r="P280" s="3"/>
      <c r="AA280" s="140"/>
      <c r="AB280" s="140"/>
      <c r="AC280" s="153"/>
      <c r="AD280" s="140"/>
      <c r="AE280" s="140"/>
      <c r="AF280" s="142"/>
      <c r="AG280" s="142"/>
      <c r="AH280" s="142"/>
      <c r="AI280" s="142"/>
      <c r="AJ280" s="142"/>
    </row>
    <row r="281" hidden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2"/>
      <c r="L281" s="2"/>
      <c r="P281" s="3"/>
      <c r="AA281" s="140"/>
      <c r="AB281" s="140"/>
      <c r="AC281" s="153"/>
      <c r="AD281" s="140"/>
      <c r="AE281" s="140"/>
      <c r="AF281" s="142"/>
      <c r="AG281" s="142"/>
      <c r="AH281" s="142"/>
      <c r="AI281" s="142"/>
      <c r="AJ281" s="142"/>
    </row>
    <row r="282" hidden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2"/>
      <c r="L282" s="2"/>
      <c r="P282" s="3"/>
      <c r="AA282" s="140"/>
      <c r="AB282" s="140"/>
      <c r="AC282" s="153"/>
      <c r="AD282" s="140"/>
      <c r="AE282" s="140"/>
      <c r="AF282" s="142"/>
      <c r="AG282" s="142"/>
      <c r="AH282" s="142"/>
      <c r="AI282" s="142"/>
      <c r="AJ282" s="142"/>
    </row>
    <row r="283" hidden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2"/>
      <c r="L283" s="2"/>
      <c r="P283" s="3"/>
      <c r="AA283" s="140"/>
      <c r="AB283" s="140"/>
      <c r="AC283" s="153"/>
      <c r="AD283" s="140"/>
      <c r="AE283" s="140"/>
      <c r="AF283" s="142"/>
      <c r="AG283" s="142"/>
      <c r="AH283" s="142"/>
      <c r="AI283" s="142"/>
      <c r="AJ283" s="142"/>
    </row>
    <row r="284" hidden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2"/>
      <c r="L284" s="2"/>
      <c r="P284" s="3"/>
      <c r="AA284" s="140"/>
      <c r="AB284" s="140"/>
      <c r="AC284" s="153"/>
      <c r="AD284" s="140"/>
      <c r="AE284" s="140"/>
      <c r="AF284" s="142"/>
      <c r="AG284" s="142"/>
      <c r="AH284" s="142"/>
      <c r="AI284" s="142"/>
      <c r="AJ284" s="142"/>
    </row>
    <row r="285" hidden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2"/>
      <c r="L285" s="2"/>
      <c r="P285" s="3"/>
      <c r="AA285" s="140"/>
      <c r="AB285" s="140"/>
      <c r="AC285" s="153"/>
      <c r="AD285" s="140"/>
      <c r="AE285" s="140"/>
      <c r="AF285" s="142"/>
      <c r="AG285" s="142"/>
      <c r="AH285" s="142"/>
      <c r="AI285" s="142"/>
      <c r="AJ285" s="142"/>
    </row>
    <row r="286" hidden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2"/>
      <c r="L286" s="2"/>
      <c r="P286" s="3"/>
      <c r="AA286" s="140"/>
      <c r="AB286" s="140"/>
      <c r="AC286" s="153"/>
      <c r="AD286" s="140"/>
      <c r="AE286" s="140"/>
      <c r="AF286" s="142"/>
      <c r="AG286" s="142"/>
      <c r="AH286" s="142"/>
      <c r="AI286" s="142"/>
      <c r="AJ286" s="142"/>
    </row>
    <row r="287" hidden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2"/>
      <c r="L287" s="2"/>
      <c r="P287" s="3"/>
      <c r="AA287" s="140"/>
      <c r="AB287" s="140"/>
      <c r="AC287" s="153"/>
      <c r="AD287" s="140"/>
      <c r="AE287" s="140"/>
      <c r="AF287" s="142"/>
      <c r="AG287" s="142"/>
      <c r="AH287" s="142"/>
      <c r="AI287" s="142"/>
      <c r="AJ287" s="142"/>
    </row>
    <row r="288" hidden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2"/>
      <c r="L288" s="2"/>
      <c r="P288" s="3"/>
      <c r="AA288" s="140"/>
      <c r="AB288" s="140"/>
      <c r="AC288" s="153"/>
      <c r="AD288" s="140"/>
      <c r="AE288" s="140"/>
      <c r="AF288" s="142"/>
      <c r="AG288" s="142"/>
      <c r="AH288" s="142"/>
      <c r="AI288" s="142"/>
      <c r="AJ288" s="142"/>
    </row>
    <row r="289" hidden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2"/>
      <c r="L289" s="2"/>
      <c r="P289" s="3"/>
      <c r="AA289" s="140"/>
      <c r="AB289" s="140"/>
      <c r="AC289" s="153"/>
      <c r="AD289" s="140"/>
      <c r="AE289" s="140"/>
      <c r="AF289" s="142"/>
      <c r="AG289" s="142"/>
      <c r="AH289" s="142"/>
      <c r="AI289" s="142"/>
      <c r="AJ289" s="142"/>
    </row>
    <row r="290" hidden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2"/>
      <c r="L290" s="2"/>
      <c r="P290" s="3"/>
      <c r="AA290" s="140"/>
      <c r="AB290" s="140"/>
      <c r="AC290" s="153"/>
      <c r="AD290" s="140"/>
      <c r="AE290" s="140"/>
      <c r="AF290" s="142"/>
      <c r="AG290" s="142"/>
      <c r="AH290" s="142"/>
      <c r="AI290" s="142"/>
      <c r="AJ290" s="142"/>
    </row>
    <row r="291" hidden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2"/>
      <c r="L291" s="2"/>
      <c r="P291" s="3"/>
      <c r="AA291" s="140"/>
      <c r="AB291" s="140"/>
      <c r="AC291" s="153"/>
      <c r="AD291" s="140"/>
      <c r="AE291" s="140"/>
      <c r="AF291" s="142"/>
      <c r="AG291" s="142"/>
      <c r="AH291" s="142"/>
      <c r="AI291" s="142"/>
      <c r="AJ291" s="142"/>
    </row>
    <row r="292" hidden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2"/>
      <c r="L292" s="2"/>
      <c r="P292" s="3"/>
      <c r="AA292" s="140"/>
      <c r="AB292" s="140"/>
      <c r="AC292" s="153"/>
      <c r="AD292" s="140"/>
      <c r="AE292" s="140"/>
      <c r="AF292" s="142"/>
      <c r="AG292" s="142"/>
      <c r="AH292" s="142"/>
      <c r="AI292" s="142"/>
      <c r="AJ292" s="142"/>
    </row>
    <row r="293" hidden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2"/>
      <c r="L293" s="2"/>
      <c r="P293" s="3"/>
      <c r="AA293" s="140"/>
      <c r="AB293" s="140"/>
      <c r="AC293" s="153"/>
      <c r="AD293" s="140"/>
      <c r="AE293" s="140"/>
      <c r="AF293" s="142"/>
      <c r="AG293" s="142"/>
      <c r="AH293" s="142"/>
      <c r="AI293" s="142"/>
      <c r="AJ293" s="142"/>
    </row>
    <row r="294" hidden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2"/>
      <c r="L294" s="2"/>
      <c r="P294" s="3"/>
      <c r="AA294" s="140"/>
      <c r="AB294" s="140"/>
      <c r="AC294" s="153"/>
      <c r="AD294" s="140"/>
      <c r="AE294" s="140"/>
      <c r="AF294" s="142"/>
      <c r="AG294" s="142"/>
      <c r="AH294" s="142"/>
      <c r="AI294" s="142"/>
      <c r="AJ294" s="142"/>
    </row>
    <row r="295" hidden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2"/>
      <c r="L295" s="2"/>
      <c r="P295" s="3"/>
      <c r="AA295" s="140"/>
      <c r="AB295" s="140"/>
      <c r="AC295" s="153"/>
      <c r="AD295" s="140"/>
      <c r="AE295" s="140"/>
      <c r="AF295" s="142"/>
      <c r="AG295" s="142"/>
      <c r="AH295" s="142"/>
      <c r="AI295" s="142"/>
      <c r="AJ295" s="142"/>
    </row>
    <row r="296" hidden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2"/>
      <c r="L296" s="2"/>
      <c r="P296" s="3"/>
      <c r="AA296" s="140"/>
      <c r="AB296" s="140"/>
      <c r="AC296" s="153"/>
      <c r="AD296" s="140"/>
      <c r="AE296" s="140"/>
      <c r="AF296" s="142"/>
      <c r="AG296" s="142"/>
      <c r="AH296" s="142"/>
      <c r="AI296" s="142"/>
      <c r="AJ296" s="142"/>
    </row>
    <row r="297" hidden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2"/>
      <c r="L297" s="2"/>
      <c r="P297" s="3"/>
      <c r="AA297" s="140"/>
      <c r="AB297" s="140"/>
      <c r="AC297" s="153"/>
      <c r="AD297" s="140"/>
      <c r="AE297" s="140"/>
      <c r="AF297" s="142"/>
      <c r="AG297" s="142"/>
      <c r="AH297" s="142"/>
      <c r="AI297" s="142"/>
      <c r="AJ297" s="142"/>
    </row>
    <row r="298" hidden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2"/>
      <c r="L298" s="2"/>
      <c r="P298" s="3"/>
      <c r="AA298" s="140"/>
      <c r="AB298" s="140"/>
      <c r="AC298" s="153"/>
      <c r="AD298" s="140"/>
      <c r="AE298" s="140"/>
      <c r="AF298" s="142"/>
      <c r="AG298" s="142"/>
      <c r="AH298" s="142"/>
      <c r="AI298" s="142"/>
      <c r="AJ298" s="142"/>
    </row>
    <row r="299" hidden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2"/>
      <c r="L299" s="2"/>
      <c r="P299" s="3"/>
      <c r="AA299" s="140"/>
      <c r="AB299" s="140"/>
      <c r="AC299" s="153"/>
      <c r="AD299" s="140"/>
      <c r="AE299" s="140"/>
      <c r="AF299" s="142"/>
      <c r="AG299" s="142"/>
      <c r="AH299" s="142"/>
      <c r="AI299" s="142"/>
      <c r="AJ299" s="142"/>
    </row>
    <row r="300" hidden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2"/>
      <c r="L300" s="2"/>
      <c r="P300" s="3"/>
      <c r="AA300" s="140"/>
      <c r="AB300" s="140"/>
      <c r="AC300" s="153"/>
      <c r="AD300" s="140"/>
      <c r="AE300" s="140"/>
      <c r="AF300" s="142"/>
      <c r="AG300" s="142"/>
      <c r="AH300" s="142"/>
      <c r="AI300" s="142"/>
      <c r="AJ300" s="142"/>
    </row>
    <row r="301" hidden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2"/>
      <c r="L301" s="2"/>
      <c r="P301" s="3"/>
      <c r="AA301" s="140"/>
      <c r="AB301" s="140"/>
      <c r="AC301" s="153"/>
      <c r="AD301" s="140"/>
      <c r="AE301" s="140"/>
      <c r="AF301" s="142"/>
      <c r="AG301" s="142"/>
      <c r="AH301" s="142"/>
      <c r="AI301" s="142"/>
      <c r="AJ301" s="142"/>
    </row>
    <row r="302" hidden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2"/>
      <c r="L302" s="2"/>
      <c r="P302" s="3"/>
      <c r="AA302" s="140"/>
      <c r="AB302" s="140"/>
      <c r="AC302" s="153"/>
      <c r="AD302" s="140"/>
      <c r="AE302" s="140"/>
      <c r="AF302" s="142"/>
      <c r="AG302" s="142"/>
      <c r="AH302" s="142"/>
      <c r="AI302" s="142"/>
      <c r="AJ302" s="142"/>
    </row>
    <row r="303" hidden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2"/>
      <c r="L303" s="2"/>
      <c r="P303" s="3"/>
      <c r="AA303" s="140"/>
      <c r="AB303" s="140"/>
      <c r="AC303" s="153"/>
      <c r="AD303" s="140"/>
      <c r="AE303" s="140"/>
      <c r="AF303" s="142"/>
      <c r="AG303" s="142"/>
      <c r="AH303" s="142"/>
      <c r="AI303" s="142"/>
      <c r="AJ303" s="142"/>
    </row>
    <row r="304" hidden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2"/>
      <c r="L304" s="2"/>
      <c r="P304" s="3"/>
      <c r="AA304" s="140"/>
      <c r="AB304" s="140"/>
      <c r="AC304" s="153"/>
      <c r="AD304" s="140"/>
      <c r="AE304" s="140"/>
      <c r="AF304" s="142"/>
      <c r="AG304" s="142"/>
      <c r="AH304" s="142"/>
      <c r="AI304" s="142"/>
      <c r="AJ304" s="142"/>
    </row>
    <row r="305" hidden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2"/>
      <c r="L305" s="2"/>
      <c r="P305" s="3"/>
      <c r="AA305" s="140"/>
      <c r="AB305" s="140"/>
      <c r="AC305" s="153"/>
      <c r="AD305" s="140"/>
      <c r="AE305" s="140"/>
      <c r="AF305" s="142"/>
      <c r="AG305" s="142"/>
      <c r="AH305" s="142"/>
      <c r="AI305" s="142"/>
      <c r="AJ305" s="142"/>
    </row>
    <row r="306" hidden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2"/>
      <c r="L306" s="2"/>
      <c r="P306" s="3"/>
      <c r="AA306" s="140"/>
      <c r="AB306" s="140"/>
      <c r="AC306" s="153"/>
      <c r="AD306" s="140"/>
      <c r="AE306" s="140"/>
      <c r="AF306" s="142"/>
      <c r="AG306" s="142"/>
      <c r="AH306" s="142"/>
      <c r="AI306" s="142"/>
      <c r="AJ306" s="142"/>
    </row>
    <row r="307" hidden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2"/>
      <c r="L307" s="2"/>
      <c r="P307" s="3"/>
      <c r="AA307" s="140"/>
      <c r="AB307" s="140"/>
      <c r="AC307" s="153"/>
      <c r="AD307" s="140"/>
      <c r="AE307" s="140"/>
      <c r="AF307" s="142"/>
      <c r="AG307" s="142"/>
      <c r="AH307" s="142"/>
      <c r="AI307" s="142"/>
      <c r="AJ307" s="142"/>
    </row>
    <row r="308" hidden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2"/>
      <c r="L308" s="2"/>
      <c r="P308" s="3"/>
      <c r="AA308" s="140"/>
      <c r="AB308" s="140"/>
      <c r="AC308" s="153"/>
      <c r="AD308" s="140"/>
      <c r="AE308" s="140"/>
      <c r="AF308" s="142"/>
      <c r="AG308" s="142"/>
      <c r="AH308" s="142"/>
      <c r="AI308" s="142"/>
      <c r="AJ308" s="142"/>
    </row>
    <row r="309" hidden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2"/>
      <c r="L309" s="2"/>
      <c r="P309" s="3"/>
      <c r="AA309" s="140"/>
      <c r="AB309" s="140"/>
      <c r="AC309" s="153"/>
      <c r="AD309" s="140"/>
      <c r="AE309" s="140"/>
      <c r="AF309" s="142"/>
      <c r="AG309" s="142"/>
      <c r="AH309" s="142"/>
      <c r="AI309" s="142"/>
      <c r="AJ309" s="142"/>
    </row>
    <row r="310" hidden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2"/>
      <c r="L310" s="2"/>
      <c r="P310" s="3"/>
      <c r="AA310" s="140"/>
      <c r="AB310" s="140"/>
      <c r="AC310" s="153"/>
      <c r="AD310" s="140"/>
      <c r="AE310" s="140"/>
      <c r="AF310" s="142"/>
      <c r="AG310" s="142"/>
      <c r="AH310" s="142"/>
      <c r="AI310" s="142"/>
      <c r="AJ310" s="142"/>
    </row>
    <row r="311" hidden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2"/>
      <c r="L311" s="2"/>
      <c r="P311" s="3"/>
      <c r="AA311" s="140"/>
      <c r="AB311" s="140"/>
      <c r="AC311" s="153"/>
      <c r="AD311" s="140"/>
      <c r="AE311" s="140"/>
      <c r="AF311" s="142"/>
      <c r="AG311" s="142"/>
      <c r="AH311" s="142"/>
      <c r="AI311" s="142"/>
      <c r="AJ311" s="142"/>
    </row>
    <row r="312" hidden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2"/>
      <c r="L312" s="2"/>
      <c r="P312" s="3"/>
      <c r="AA312" s="140"/>
      <c r="AB312" s="140"/>
      <c r="AC312" s="153"/>
      <c r="AD312" s="140"/>
      <c r="AE312" s="140"/>
      <c r="AF312" s="142"/>
      <c r="AG312" s="142"/>
      <c r="AH312" s="142"/>
      <c r="AI312" s="142"/>
      <c r="AJ312" s="142"/>
    </row>
    <row r="313" hidden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2"/>
      <c r="L313" s="2"/>
      <c r="P313" s="3"/>
      <c r="AA313" s="140"/>
      <c r="AB313" s="140"/>
      <c r="AC313" s="153"/>
      <c r="AD313" s="140"/>
      <c r="AE313" s="140"/>
      <c r="AF313" s="142"/>
      <c r="AG313" s="142"/>
      <c r="AH313" s="142"/>
      <c r="AI313" s="142"/>
      <c r="AJ313" s="142"/>
    </row>
    <row r="314" hidden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2"/>
      <c r="L314" s="2"/>
      <c r="P314" s="3"/>
      <c r="AA314" s="140"/>
      <c r="AB314" s="140"/>
      <c r="AC314" s="153"/>
      <c r="AD314" s="140"/>
      <c r="AE314" s="140"/>
      <c r="AF314" s="142"/>
      <c r="AG314" s="142"/>
      <c r="AH314" s="142"/>
      <c r="AI314" s="142"/>
      <c r="AJ314" s="142"/>
    </row>
    <row r="315" hidden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2"/>
      <c r="L315" s="2"/>
      <c r="P315" s="3"/>
      <c r="AA315" s="140"/>
      <c r="AB315" s="140"/>
      <c r="AC315" s="153"/>
      <c r="AD315" s="140"/>
      <c r="AE315" s="140"/>
      <c r="AF315" s="142"/>
      <c r="AG315" s="142"/>
      <c r="AH315" s="142"/>
      <c r="AI315" s="142"/>
      <c r="AJ315" s="142"/>
    </row>
    <row r="316" hidden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2"/>
      <c r="L316" s="2"/>
      <c r="P316" s="3"/>
      <c r="AA316" s="140"/>
      <c r="AB316" s="140"/>
      <c r="AC316" s="153"/>
      <c r="AD316" s="140"/>
      <c r="AE316" s="140"/>
      <c r="AF316" s="142"/>
      <c r="AG316" s="142"/>
      <c r="AH316" s="142"/>
      <c r="AI316" s="142"/>
      <c r="AJ316" s="142"/>
    </row>
    <row r="317" hidden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2"/>
      <c r="L317" s="2"/>
      <c r="P317" s="3"/>
      <c r="AA317" s="140"/>
      <c r="AB317" s="140"/>
      <c r="AC317" s="153"/>
      <c r="AD317" s="140"/>
      <c r="AE317" s="140"/>
      <c r="AF317" s="142"/>
      <c r="AG317" s="142"/>
      <c r="AH317" s="142"/>
      <c r="AI317" s="142"/>
      <c r="AJ317" s="142"/>
    </row>
    <row r="318" hidden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2"/>
      <c r="L318" s="2"/>
      <c r="P318" s="3"/>
      <c r="AA318" s="140"/>
      <c r="AB318" s="140"/>
      <c r="AC318" s="153"/>
      <c r="AD318" s="140"/>
      <c r="AE318" s="140"/>
      <c r="AF318" s="142"/>
      <c r="AG318" s="142"/>
      <c r="AH318" s="142"/>
      <c r="AI318" s="142"/>
      <c r="AJ318" s="142"/>
    </row>
    <row r="319" hidden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2"/>
      <c r="L319" s="2"/>
      <c r="P319" s="3"/>
      <c r="AA319" s="140"/>
      <c r="AB319" s="140"/>
      <c r="AC319" s="153"/>
      <c r="AD319" s="140"/>
      <c r="AE319" s="140"/>
      <c r="AF319" s="142"/>
      <c r="AG319" s="142"/>
      <c r="AH319" s="142"/>
      <c r="AI319" s="142"/>
      <c r="AJ319" s="142"/>
    </row>
    <row r="320" hidden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2"/>
      <c r="L320" s="2"/>
      <c r="P320" s="3"/>
      <c r="AA320" s="140"/>
      <c r="AB320" s="140"/>
      <c r="AC320" s="153"/>
      <c r="AD320" s="140"/>
      <c r="AE320" s="140"/>
      <c r="AF320" s="142"/>
      <c r="AG320" s="142"/>
      <c r="AH320" s="142"/>
      <c r="AI320" s="142"/>
      <c r="AJ320" s="142"/>
    </row>
    <row r="321" hidden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2"/>
      <c r="L321" s="2"/>
      <c r="P321" s="3"/>
      <c r="AA321" s="140"/>
      <c r="AB321" s="140"/>
      <c r="AC321" s="153"/>
      <c r="AD321" s="140"/>
      <c r="AE321" s="140"/>
      <c r="AF321" s="142"/>
      <c r="AG321" s="142"/>
      <c r="AH321" s="142"/>
      <c r="AI321" s="142"/>
      <c r="AJ321" s="142"/>
    </row>
    <row r="322" hidden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2"/>
      <c r="L322" s="2"/>
      <c r="P322" s="3"/>
      <c r="AA322" s="140"/>
      <c r="AB322" s="140"/>
      <c r="AC322" s="153"/>
      <c r="AD322" s="140"/>
      <c r="AE322" s="140"/>
      <c r="AF322" s="142"/>
      <c r="AG322" s="142"/>
      <c r="AH322" s="142"/>
      <c r="AI322" s="142"/>
      <c r="AJ322" s="142"/>
    </row>
    <row r="323" hidden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2"/>
      <c r="L323" s="2"/>
      <c r="P323" s="3"/>
      <c r="AA323" s="140"/>
      <c r="AB323" s="140"/>
      <c r="AC323" s="153"/>
      <c r="AD323" s="140"/>
      <c r="AE323" s="140"/>
      <c r="AF323" s="142"/>
      <c r="AG323" s="142"/>
      <c r="AH323" s="142"/>
      <c r="AI323" s="142"/>
      <c r="AJ323" s="142"/>
    </row>
    <row r="324" hidden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2"/>
      <c r="L324" s="2"/>
      <c r="P324" s="3"/>
      <c r="AA324" s="140"/>
      <c r="AB324" s="140"/>
      <c r="AC324" s="153"/>
      <c r="AD324" s="140"/>
      <c r="AE324" s="140"/>
      <c r="AF324" s="142"/>
      <c r="AG324" s="142"/>
      <c r="AH324" s="142"/>
      <c r="AI324" s="142"/>
      <c r="AJ324" s="142"/>
    </row>
    <row r="325" hidden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2"/>
      <c r="L325" s="2"/>
      <c r="P325" s="3"/>
      <c r="AA325" s="140"/>
      <c r="AB325" s="140"/>
      <c r="AC325" s="153"/>
      <c r="AD325" s="140"/>
      <c r="AE325" s="140"/>
      <c r="AF325" s="142"/>
      <c r="AG325" s="142"/>
      <c r="AH325" s="142"/>
      <c r="AI325" s="142"/>
      <c r="AJ325" s="142"/>
    </row>
    <row r="326" hidden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2"/>
      <c r="L326" s="2"/>
      <c r="P326" s="3"/>
      <c r="AA326" s="140"/>
      <c r="AB326" s="140"/>
      <c r="AC326" s="153"/>
      <c r="AD326" s="140"/>
      <c r="AE326" s="140"/>
      <c r="AF326" s="142"/>
      <c r="AG326" s="142"/>
      <c r="AH326" s="142"/>
      <c r="AI326" s="142"/>
      <c r="AJ326" s="142"/>
    </row>
    <row r="327" hidden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2"/>
      <c r="L327" s="2"/>
      <c r="P327" s="3"/>
      <c r="AA327" s="140"/>
      <c r="AB327" s="140"/>
      <c r="AC327" s="153"/>
      <c r="AD327" s="140"/>
      <c r="AE327" s="140"/>
      <c r="AF327" s="142"/>
      <c r="AG327" s="142"/>
      <c r="AH327" s="142"/>
      <c r="AI327" s="142"/>
      <c r="AJ327" s="142"/>
    </row>
    <row r="328" hidden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2"/>
      <c r="L328" s="2"/>
      <c r="P328" s="3"/>
      <c r="AA328" s="140"/>
      <c r="AB328" s="140"/>
      <c r="AC328" s="153"/>
      <c r="AD328" s="140"/>
      <c r="AE328" s="140"/>
      <c r="AF328" s="142"/>
      <c r="AG328" s="142"/>
      <c r="AH328" s="142"/>
      <c r="AI328" s="142"/>
      <c r="AJ328" s="142"/>
    </row>
    <row r="329" hidden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2"/>
      <c r="L329" s="2"/>
      <c r="P329" s="3"/>
      <c r="AA329" s="140"/>
      <c r="AB329" s="140"/>
      <c r="AC329" s="153"/>
      <c r="AD329" s="140"/>
      <c r="AE329" s="140"/>
      <c r="AF329" s="142"/>
      <c r="AG329" s="142"/>
      <c r="AH329" s="142"/>
      <c r="AI329" s="142"/>
      <c r="AJ329" s="142"/>
    </row>
    <row r="330" hidden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2"/>
      <c r="L330" s="2"/>
      <c r="P330" s="3"/>
      <c r="AA330" s="140"/>
      <c r="AB330" s="140"/>
      <c r="AC330" s="153"/>
      <c r="AD330" s="140"/>
      <c r="AE330" s="140"/>
      <c r="AF330" s="142"/>
      <c r="AG330" s="142"/>
      <c r="AH330" s="142"/>
      <c r="AI330" s="142"/>
      <c r="AJ330" s="142"/>
    </row>
    <row r="331" hidden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2"/>
      <c r="L331" s="2"/>
      <c r="P331" s="3"/>
      <c r="AA331" s="140"/>
      <c r="AB331" s="140"/>
      <c r="AC331" s="153"/>
      <c r="AD331" s="140"/>
      <c r="AE331" s="140"/>
      <c r="AF331" s="142"/>
      <c r="AG331" s="142"/>
      <c r="AH331" s="142"/>
      <c r="AI331" s="142"/>
      <c r="AJ331" s="142"/>
    </row>
    <row r="332" hidden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2"/>
      <c r="L332" s="2"/>
      <c r="P332" s="3"/>
      <c r="AA332" s="140"/>
      <c r="AB332" s="140"/>
      <c r="AC332" s="153"/>
      <c r="AD332" s="140"/>
      <c r="AE332" s="140"/>
      <c r="AF332" s="142"/>
      <c r="AG332" s="142"/>
      <c r="AH332" s="142"/>
      <c r="AI332" s="142"/>
      <c r="AJ332" s="142"/>
    </row>
    <row r="333" hidden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2"/>
      <c r="L333" s="2"/>
      <c r="P333" s="3"/>
      <c r="AA333" s="140"/>
      <c r="AB333" s="140"/>
      <c r="AC333" s="153"/>
      <c r="AD333" s="140"/>
      <c r="AE333" s="140"/>
      <c r="AF333" s="142"/>
      <c r="AG333" s="142"/>
      <c r="AH333" s="142"/>
      <c r="AI333" s="142"/>
      <c r="AJ333" s="142"/>
    </row>
    <row r="334" hidden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2"/>
      <c r="L334" s="2"/>
      <c r="P334" s="3"/>
      <c r="AA334" s="140"/>
      <c r="AB334" s="140"/>
      <c r="AC334" s="153"/>
      <c r="AD334" s="140"/>
      <c r="AE334" s="140"/>
      <c r="AF334" s="142"/>
      <c r="AG334" s="142"/>
      <c r="AH334" s="142"/>
      <c r="AI334" s="142"/>
      <c r="AJ334" s="142"/>
    </row>
    <row r="335" hidden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2"/>
      <c r="L335" s="2"/>
      <c r="P335" s="3"/>
      <c r="AA335" s="140"/>
      <c r="AB335" s="140"/>
      <c r="AC335" s="153"/>
      <c r="AD335" s="140"/>
      <c r="AE335" s="140"/>
      <c r="AF335" s="142"/>
      <c r="AG335" s="142"/>
      <c r="AH335" s="142"/>
      <c r="AI335" s="142"/>
      <c r="AJ335" s="142"/>
    </row>
    <row r="336" hidden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2"/>
      <c r="L336" s="2"/>
      <c r="P336" s="3"/>
      <c r="AA336" s="140"/>
      <c r="AB336" s="140"/>
      <c r="AC336" s="153"/>
      <c r="AD336" s="140"/>
      <c r="AE336" s="140"/>
      <c r="AF336" s="142"/>
      <c r="AG336" s="142"/>
      <c r="AH336" s="142"/>
      <c r="AI336" s="142"/>
      <c r="AJ336" s="142"/>
    </row>
    <row r="337" hidden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2"/>
      <c r="L337" s="2"/>
      <c r="P337" s="3"/>
      <c r="AA337" s="140"/>
      <c r="AB337" s="140"/>
      <c r="AC337" s="153"/>
      <c r="AD337" s="140"/>
      <c r="AE337" s="140"/>
      <c r="AF337" s="142"/>
      <c r="AG337" s="142"/>
      <c r="AH337" s="142"/>
      <c r="AI337" s="142"/>
      <c r="AJ337" s="142"/>
    </row>
    <row r="338" hidden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2"/>
      <c r="L338" s="2"/>
      <c r="P338" s="3"/>
      <c r="AA338" s="140"/>
      <c r="AB338" s="140"/>
      <c r="AC338" s="153"/>
      <c r="AD338" s="140"/>
      <c r="AE338" s="140"/>
      <c r="AF338" s="142"/>
      <c r="AG338" s="142"/>
      <c r="AH338" s="142"/>
      <c r="AI338" s="142"/>
      <c r="AJ338" s="142"/>
    </row>
    <row r="339" hidden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2"/>
      <c r="L339" s="2"/>
      <c r="P339" s="3"/>
      <c r="AA339" s="140"/>
      <c r="AB339" s="140"/>
      <c r="AC339" s="153"/>
      <c r="AD339" s="140"/>
      <c r="AE339" s="140"/>
      <c r="AF339" s="142"/>
      <c r="AG339" s="142"/>
      <c r="AH339" s="142"/>
      <c r="AI339" s="142"/>
      <c r="AJ339" s="142"/>
    </row>
    <row r="340" hidden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2"/>
      <c r="L340" s="2"/>
      <c r="P340" s="3"/>
      <c r="AA340" s="140"/>
      <c r="AB340" s="140"/>
      <c r="AC340" s="153"/>
      <c r="AD340" s="140"/>
      <c r="AE340" s="140"/>
      <c r="AF340" s="142"/>
      <c r="AG340" s="142"/>
      <c r="AH340" s="142"/>
      <c r="AI340" s="142"/>
      <c r="AJ340" s="142"/>
    </row>
    <row r="341" hidden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2"/>
      <c r="L341" s="2"/>
      <c r="P341" s="3"/>
      <c r="AA341" s="140"/>
      <c r="AB341" s="140"/>
      <c r="AC341" s="153"/>
      <c r="AD341" s="140"/>
      <c r="AE341" s="140"/>
      <c r="AF341" s="142"/>
      <c r="AG341" s="142"/>
      <c r="AH341" s="142"/>
      <c r="AI341" s="142"/>
      <c r="AJ341" s="142"/>
    </row>
    <row r="342" hidden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2"/>
      <c r="L342" s="2"/>
      <c r="P342" s="3"/>
      <c r="AA342" s="140"/>
      <c r="AB342" s="140"/>
      <c r="AC342" s="153"/>
      <c r="AD342" s="140"/>
      <c r="AE342" s="140"/>
      <c r="AF342" s="142"/>
      <c r="AG342" s="142"/>
      <c r="AH342" s="142"/>
      <c r="AI342" s="142"/>
      <c r="AJ342" s="142"/>
    </row>
    <row r="343" hidden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2"/>
      <c r="L343" s="2"/>
      <c r="P343" s="3"/>
      <c r="AA343" s="140"/>
      <c r="AB343" s="140"/>
      <c r="AC343" s="153"/>
      <c r="AD343" s="140"/>
      <c r="AE343" s="140"/>
      <c r="AF343" s="142"/>
      <c r="AG343" s="142"/>
      <c r="AH343" s="142"/>
      <c r="AI343" s="142"/>
      <c r="AJ343" s="142"/>
    </row>
    <row r="344" hidden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2"/>
      <c r="L344" s="2"/>
      <c r="P344" s="3"/>
      <c r="AA344" s="140"/>
      <c r="AB344" s="140"/>
      <c r="AC344" s="153"/>
      <c r="AD344" s="140"/>
      <c r="AE344" s="140"/>
      <c r="AF344" s="142"/>
      <c r="AG344" s="142"/>
      <c r="AH344" s="142"/>
      <c r="AI344" s="142"/>
      <c r="AJ344" s="142"/>
    </row>
    <row r="345" hidden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2"/>
      <c r="L345" s="2"/>
      <c r="P345" s="3"/>
      <c r="AA345" s="140"/>
      <c r="AB345" s="140"/>
      <c r="AC345" s="153"/>
      <c r="AD345" s="140"/>
      <c r="AE345" s="140"/>
      <c r="AF345" s="142"/>
      <c r="AG345" s="142"/>
      <c r="AH345" s="142"/>
      <c r="AI345" s="142"/>
      <c r="AJ345" s="142"/>
    </row>
    <row r="346" hidden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2"/>
      <c r="L346" s="2"/>
      <c r="P346" s="3"/>
      <c r="AA346" s="140"/>
      <c r="AB346" s="140"/>
      <c r="AC346" s="153"/>
      <c r="AD346" s="140"/>
      <c r="AE346" s="140"/>
      <c r="AF346" s="142"/>
      <c r="AG346" s="142"/>
      <c r="AH346" s="142"/>
      <c r="AI346" s="142"/>
      <c r="AJ346" s="142"/>
    </row>
    <row r="347" hidden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2"/>
      <c r="L347" s="2"/>
      <c r="P347" s="3"/>
      <c r="AA347" s="140"/>
      <c r="AB347" s="140"/>
      <c r="AC347" s="153"/>
      <c r="AD347" s="140"/>
      <c r="AE347" s="140"/>
      <c r="AF347" s="142"/>
      <c r="AG347" s="142"/>
      <c r="AH347" s="142"/>
      <c r="AI347" s="142"/>
      <c r="AJ347" s="142"/>
    </row>
    <row r="348" hidden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2"/>
      <c r="L348" s="2"/>
      <c r="P348" s="3"/>
      <c r="AA348" s="140"/>
      <c r="AB348" s="140"/>
      <c r="AC348" s="153"/>
      <c r="AD348" s="140"/>
      <c r="AE348" s="140"/>
      <c r="AF348" s="142"/>
      <c r="AG348" s="142"/>
      <c r="AH348" s="142"/>
      <c r="AI348" s="142"/>
      <c r="AJ348" s="142"/>
    </row>
    <row r="349" hidden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2"/>
      <c r="L349" s="2"/>
      <c r="P349" s="3"/>
      <c r="AA349" s="140"/>
      <c r="AB349" s="140"/>
      <c r="AC349" s="153"/>
      <c r="AD349" s="140"/>
      <c r="AE349" s="140"/>
      <c r="AF349" s="142"/>
      <c r="AG349" s="142"/>
      <c r="AH349" s="142"/>
      <c r="AI349" s="142"/>
      <c r="AJ349" s="142"/>
    </row>
    <row r="350" hidden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2"/>
      <c r="L350" s="2"/>
      <c r="P350" s="3"/>
      <c r="AA350" s="140"/>
      <c r="AB350" s="140"/>
      <c r="AC350" s="153"/>
      <c r="AD350" s="140"/>
      <c r="AE350" s="140"/>
      <c r="AF350" s="142"/>
      <c r="AG350" s="142"/>
      <c r="AH350" s="142"/>
      <c r="AI350" s="142"/>
      <c r="AJ350" s="142"/>
    </row>
    <row r="351" hidden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2"/>
      <c r="L351" s="2"/>
      <c r="P351" s="3"/>
      <c r="AA351" s="140"/>
      <c r="AB351" s="140"/>
      <c r="AC351" s="153"/>
      <c r="AD351" s="140"/>
      <c r="AE351" s="140"/>
      <c r="AF351" s="142"/>
      <c r="AG351" s="142"/>
      <c r="AH351" s="142"/>
      <c r="AI351" s="142"/>
      <c r="AJ351" s="142"/>
    </row>
    <row r="352" hidden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2"/>
      <c r="L352" s="2"/>
      <c r="P352" s="3"/>
      <c r="AA352" s="140"/>
      <c r="AB352" s="140"/>
      <c r="AC352" s="153"/>
      <c r="AD352" s="140"/>
      <c r="AE352" s="140"/>
      <c r="AF352" s="142"/>
      <c r="AG352" s="142"/>
      <c r="AH352" s="142"/>
      <c r="AI352" s="142"/>
      <c r="AJ352" s="142"/>
    </row>
    <row r="353" hidden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2"/>
      <c r="L353" s="2"/>
      <c r="P353" s="3"/>
      <c r="AA353" s="140"/>
      <c r="AB353" s="140"/>
      <c r="AC353" s="153"/>
      <c r="AD353" s="140"/>
      <c r="AE353" s="140"/>
      <c r="AF353" s="142"/>
      <c r="AG353" s="142"/>
      <c r="AH353" s="142"/>
      <c r="AI353" s="142"/>
      <c r="AJ353" s="142"/>
    </row>
    <row r="354" hidden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2"/>
      <c r="L354" s="2"/>
      <c r="P354" s="3"/>
      <c r="AA354" s="140"/>
      <c r="AB354" s="140"/>
      <c r="AC354" s="153"/>
      <c r="AD354" s="140"/>
      <c r="AE354" s="140"/>
      <c r="AF354" s="142"/>
      <c r="AG354" s="142"/>
      <c r="AH354" s="142"/>
      <c r="AI354" s="142"/>
      <c r="AJ354" s="142"/>
    </row>
    <row r="355" hidden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2"/>
      <c r="L355" s="2"/>
      <c r="P355" s="3"/>
      <c r="AA355" s="140"/>
      <c r="AB355" s="140"/>
      <c r="AC355" s="153"/>
      <c r="AD355" s="140"/>
      <c r="AE355" s="140"/>
      <c r="AF355" s="142"/>
      <c r="AG355" s="142"/>
      <c r="AH355" s="142"/>
      <c r="AI355" s="142"/>
      <c r="AJ355" s="142"/>
    </row>
    <row r="356" hidden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2"/>
      <c r="L356" s="2"/>
      <c r="P356" s="3"/>
      <c r="AA356" s="140"/>
      <c r="AB356" s="140"/>
      <c r="AC356" s="153"/>
      <c r="AD356" s="140"/>
      <c r="AE356" s="140"/>
      <c r="AF356" s="142"/>
      <c r="AG356" s="142"/>
      <c r="AH356" s="142"/>
      <c r="AI356" s="142"/>
      <c r="AJ356" s="142"/>
    </row>
    <row r="357" hidden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2"/>
      <c r="L357" s="2"/>
      <c r="P357" s="3"/>
      <c r="AA357" s="140"/>
      <c r="AB357" s="140"/>
      <c r="AC357" s="153"/>
      <c r="AD357" s="140"/>
      <c r="AE357" s="140"/>
      <c r="AF357" s="142"/>
      <c r="AG357" s="142"/>
      <c r="AH357" s="142"/>
      <c r="AI357" s="142"/>
      <c r="AJ357" s="142"/>
    </row>
    <row r="358" hidden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2"/>
      <c r="L358" s="2"/>
      <c r="P358" s="3"/>
      <c r="AA358" s="140"/>
      <c r="AB358" s="140"/>
      <c r="AC358" s="153"/>
      <c r="AD358" s="140"/>
      <c r="AE358" s="140"/>
      <c r="AF358" s="142"/>
      <c r="AG358" s="142"/>
      <c r="AH358" s="142"/>
      <c r="AI358" s="142"/>
      <c r="AJ358" s="142"/>
    </row>
    <row r="359" hidden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2"/>
      <c r="L359" s="2"/>
      <c r="P359" s="3"/>
      <c r="AA359" s="140"/>
      <c r="AB359" s="140"/>
      <c r="AC359" s="153"/>
      <c r="AD359" s="140"/>
      <c r="AE359" s="140"/>
      <c r="AF359" s="142"/>
      <c r="AG359" s="142"/>
      <c r="AH359" s="142"/>
      <c r="AI359" s="142"/>
      <c r="AJ359" s="142"/>
    </row>
    <row r="360" hidden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2"/>
      <c r="L360" s="2"/>
      <c r="P360" s="3"/>
      <c r="AA360" s="140"/>
      <c r="AB360" s="140"/>
      <c r="AC360" s="153"/>
      <c r="AD360" s="140"/>
      <c r="AE360" s="140"/>
      <c r="AF360" s="142"/>
      <c r="AG360" s="142"/>
      <c r="AH360" s="142"/>
      <c r="AI360" s="142"/>
      <c r="AJ360" s="142"/>
    </row>
    <row r="361" hidden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2"/>
      <c r="L361" s="2"/>
      <c r="P361" s="3"/>
      <c r="AA361" s="140"/>
      <c r="AB361" s="140"/>
      <c r="AC361" s="153"/>
      <c r="AD361" s="140"/>
      <c r="AE361" s="140"/>
      <c r="AF361" s="142"/>
      <c r="AG361" s="142"/>
      <c r="AH361" s="142"/>
      <c r="AI361" s="142"/>
      <c r="AJ361" s="142"/>
    </row>
    <row r="362" hidden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2"/>
      <c r="L362" s="2"/>
      <c r="P362" s="3"/>
      <c r="AA362" s="140"/>
      <c r="AB362" s="140"/>
      <c r="AC362" s="153"/>
      <c r="AD362" s="140"/>
      <c r="AE362" s="140"/>
      <c r="AF362" s="142"/>
      <c r="AG362" s="142"/>
      <c r="AH362" s="142"/>
      <c r="AI362" s="142"/>
      <c r="AJ362" s="142"/>
    </row>
    <row r="363" hidden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2"/>
      <c r="L363" s="2"/>
      <c r="P363" s="3"/>
      <c r="AA363" s="140"/>
      <c r="AB363" s="140"/>
      <c r="AC363" s="153"/>
      <c r="AD363" s="140"/>
      <c r="AE363" s="140"/>
      <c r="AF363" s="142"/>
      <c r="AG363" s="142"/>
      <c r="AH363" s="142"/>
      <c r="AI363" s="142"/>
      <c r="AJ363" s="142"/>
    </row>
    <row r="364" hidden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2"/>
      <c r="L364" s="2"/>
      <c r="P364" s="3"/>
      <c r="AA364" s="140"/>
      <c r="AB364" s="140"/>
      <c r="AC364" s="153"/>
      <c r="AD364" s="140"/>
      <c r="AE364" s="140"/>
      <c r="AF364" s="142"/>
      <c r="AG364" s="142"/>
      <c r="AH364" s="142"/>
      <c r="AI364" s="142"/>
      <c r="AJ364" s="142"/>
    </row>
    <row r="365" hidden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2"/>
      <c r="L365" s="2"/>
      <c r="P365" s="3"/>
      <c r="AA365" s="140"/>
      <c r="AB365" s="140"/>
      <c r="AC365" s="153"/>
      <c r="AD365" s="140"/>
      <c r="AE365" s="140"/>
      <c r="AF365" s="142"/>
      <c r="AG365" s="142"/>
      <c r="AH365" s="142"/>
      <c r="AI365" s="142"/>
      <c r="AJ365" s="142"/>
    </row>
    <row r="366" hidden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2"/>
      <c r="L366" s="2"/>
      <c r="P366" s="3"/>
      <c r="AA366" s="140"/>
      <c r="AB366" s="140"/>
      <c r="AC366" s="153"/>
      <c r="AD366" s="140"/>
      <c r="AE366" s="140"/>
      <c r="AF366" s="142"/>
      <c r="AG366" s="142"/>
      <c r="AH366" s="142"/>
      <c r="AI366" s="142"/>
      <c r="AJ366" s="142"/>
    </row>
    <row r="367" hidden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2"/>
      <c r="L367" s="2"/>
      <c r="P367" s="3"/>
      <c r="AA367" s="140"/>
      <c r="AB367" s="140"/>
      <c r="AC367" s="153"/>
      <c r="AD367" s="140"/>
      <c r="AE367" s="140"/>
      <c r="AF367" s="142"/>
      <c r="AG367" s="142"/>
      <c r="AH367" s="142"/>
      <c r="AI367" s="142"/>
      <c r="AJ367" s="142"/>
    </row>
    <row r="368" hidden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2"/>
      <c r="L368" s="2"/>
      <c r="P368" s="3"/>
      <c r="AA368" s="140"/>
      <c r="AB368" s="140"/>
      <c r="AC368" s="153"/>
      <c r="AD368" s="140"/>
      <c r="AE368" s="140"/>
      <c r="AF368" s="142"/>
      <c r="AG368" s="142"/>
      <c r="AH368" s="142"/>
      <c r="AI368" s="142"/>
      <c r="AJ368" s="142"/>
    </row>
    <row r="369" hidden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2"/>
      <c r="L369" s="2"/>
      <c r="P369" s="3"/>
      <c r="AA369" s="140"/>
      <c r="AB369" s="140"/>
      <c r="AC369" s="153"/>
      <c r="AD369" s="140"/>
      <c r="AE369" s="140"/>
      <c r="AF369" s="142"/>
      <c r="AG369" s="142"/>
      <c r="AH369" s="142"/>
      <c r="AI369" s="142"/>
      <c r="AJ369" s="142"/>
    </row>
    <row r="370" hidden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2"/>
      <c r="L370" s="2"/>
      <c r="P370" s="3"/>
      <c r="AA370" s="140"/>
      <c r="AB370" s="140"/>
      <c r="AC370" s="153"/>
      <c r="AD370" s="140"/>
      <c r="AE370" s="140"/>
      <c r="AF370" s="142"/>
      <c r="AG370" s="142"/>
      <c r="AH370" s="142"/>
      <c r="AI370" s="142"/>
      <c r="AJ370" s="142"/>
    </row>
    <row r="371" hidden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2"/>
      <c r="L371" s="2"/>
      <c r="P371" s="3"/>
      <c r="AA371" s="140"/>
      <c r="AB371" s="140"/>
      <c r="AC371" s="153"/>
      <c r="AD371" s="140"/>
      <c r="AE371" s="140"/>
      <c r="AF371" s="142"/>
      <c r="AG371" s="142"/>
      <c r="AH371" s="142"/>
      <c r="AI371" s="142"/>
      <c r="AJ371" s="142"/>
    </row>
    <row r="372" hidden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2"/>
      <c r="L372" s="2"/>
      <c r="P372" s="3"/>
      <c r="AA372" s="140"/>
      <c r="AB372" s="140"/>
      <c r="AC372" s="153"/>
      <c r="AD372" s="140"/>
      <c r="AE372" s="140"/>
      <c r="AF372" s="142"/>
      <c r="AG372" s="142"/>
      <c r="AH372" s="142"/>
      <c r="AI372" s="142"/>
      <c r="AJ372" s="142"/>
    </row>
    <row r="373" hidden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2"/>
      <c r="L373" s="2"/>
      <c r="P373" s="3"/>
      <c r="AA373" s="140"/>
      <c r="AB373" s="140"/>
      <c r="AC373" s="153"/>
      <c r="AD373" s="140"/>
      <c r="AE373" s="140"/>
      <c r="AF373" s="142"/>
      <c r="AG373" s="142"/>
      <c r="AH373" s="142"/>
      <c r="AI373" s="142"/>
      <c r="AJ373" s="142"/>
    </row>
    <row r="374" hidden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2"/>
      <c r="L374" s="2"/>
      <c r="P374" s="3"/>
      <c r="AA374" s="140"/>
      <c r="AB374" s="140"/>
      <c r="AC374" s="153"/>
      <c r="AD374" s="140"/>
      <c r="AE374" s="140"/>
      <c r="AF374" s="142"/>
      <c r="AG374" s="142"/>
      <c r="AH374" s="142"/>
      <c r="AI374" s="142"/>
      <c r="AJ374" s="142"/>
    </row>
    <row r="375" hidden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2"/>
      <c r="L375" s="2"/>
      <c r="P375" s="3"/>
      <c r="AA375" s="140"/>
      <c r="AB375" s="140"/>
      <c r="AC375" s="153"/>
      <c r="AD375" s="140"/>
      <c r="AE375" s="140"/>
      <c r="AF375" s="142"/>
      <c r="AG375" s="142"/>
      <c r="AH375" s="142"/>
      <c r="AI375" s="142"/>
      <c r="AJ375" s="142"/>
    </row>
    <row r="376" hidden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2"/>
      <c r="L376" s="2"/>
      <c r="P376" s="3"/>
      <c r="AA376" s="140"/>
      <c r="AB376" s="140"/>
      <c r="AC376" s="153"/>
      <c r="AD376" s="140"/>
      <c r="AE376" s="140"/>
      <c r="AF376" s="142"/>
      <c r="AG376" s="142"/>
      <c r="AH376" s="142"/>
      <c r="AI376" s="142"/>
      <c r="AJ376" s="142"/>
    </row>
    <row r="377" hidden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2"/>
      <c r="L377" s="2"/>
      <c r="P377" s="3"/>
      <c r="AA377" s="140"/>
      <c r="AB377" s="140"/>
      <c r="AC377" s="153"/>
      <c r="AD377" s="140"/>
      <c r="AE377" s="140"/>
      <c r="AF377" s="142"/>
      <c r="AG377" s="142"/>
      <c r="AH377" s="142"/>
      <c r="AI377" s="142"/>
      <c r="AJ377" s="142"/>
    </row>
    <row r="378" hidden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2"/>
      <c r="L378" s="2"/>
      <c r="P378" s="3"/>
      <c r="AA378" s="140"/>
      <c r="AB378" s="140"/>
      <c r="AC378" s="153"/>
      <c r="AD378" s="140"/>
      <c r="AE378" s="140"/>
      <c r="AF378" s="142"/>
      <c r="AG378" s="142"/>
      <c r="AH378" s="142"/>
      <c r="AI378" s="142"/>
      <c r="AJ378" s="142"/>
    </row>
    <row r="379" hidden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2"/>
      <c r="L379" s="2"/>
      <c r="P379" s="3"/>
      <c r="AA379" s="140"/>
      <c r="AB379" s="140"/>
      <c r="AC379" s="153"/>
      <c r="AD379" s="140"/>
      <c r="AE379" s="140"/>
      <c r="AF379" s="142"/>
      <c r="AG379" s="142"/>
      <c r="AH379" s="142"/>
      <c r="AI379" s="142"/>
      <c r="AJ379" s="142"/>
    </row>
    <row r="380" hidden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2"/>
      <c r="L380" s="2"/>
      <c r="P380" s="3"/>
      <c r="AA380" s="140"/>
      <c r="AB380" s="140"/>
      <c r="AC380" s="153"/>
      <c r="AD380" s="140"/>
      <c r="AE380" s="140"/>
      <c r="AF380" s="142"/>
      <c r="AG380" s="142"/>
      <c r="AH380" s="142"/>
      <c r="AI380" s="142"/>
      <c r="AJ380" s="142"/>
    </row>
    <row r="381" hidden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2"/>
      <c r="L381" s="2"/>
      <c r="P381" s="3"/>
      <c r="AA381" s="140"/>
      <c r="AB381" s="140"/>
      <c r="AC381" s="153"/>
      <c r="AD381" s="140"/>
      <c r="AE381" s="140"/>
      <c r="AF381" s="142"/>
      <c r="AG381" s="142"/>
      <c r="AH381" s="142"/>
      <c r="AI381" s="142"/>
      <c r="AJ381" s="142"/>
    </row>
    <row r="382" hidden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2"/>
      <c r="L382" s="2"/>
      <c r="P382" s="3"/>
      <c r="AA382" s="140"/>
      <c r="AB382" s="140"/>
      <c r="AC382" s="153"/>
      <c r="AD382" s="140"/>
      <c r="AE382" s="140"/>
      <c r="AF382" s="142"/>
      <c r="AG382" s="142"/>
      <c r="AH382" s="142"/>
      <c r="AI382" s="142"/>
      <c r="AJ382" s="142"/>
    </row>
    <row r="383" hidden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2"/>
      <c r="L383" s="2"/>
      <c r="P383" s="3"/>
      <c r="AA383" s="140"/>
      <c r="AB383" s="140"/>
      <c r="AC383" s="153"/>
      <c r="AD383" s="140"/>
      <c r="AE383" s="140"/>
      <c r="AF383" s="142"/>
      <c r="AG383" s="142"/>
      <c r="AH383" s="142"/>
      <c r="AI383" s="142"/>
      <c r="AJ383" s="142"/>
    </row>
    <row r="384" hidden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2"/>
      <c r="L384" s="2"/>
      <c r="P384" s="3"/>
      <c r="AA384" s="140"/>
      <c r="AB384" s="140"/>
      <c r="AC384" s="153"/>
      <c r="AD384" s="140"/>
      <c r="AE384" s="140"/>
      <c r="AF384" s="142"/>
      <c r="AG384" s="142"/>
      <c r="AH384" s="142"/>
      <c r="AI384" s="142"/>
      <c r="AJ384" s="142"/>
    </row>
    <row r="385" hidden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2"/>
      <c r="L385" s="2"/>
      <c r="P385" s="3"/>
      <c r="AA385" s="140"/>
      <c r="AB385" s="140"/>
      <c r="AC385" s="153"/>
      <c r="AD385" s="140"/>
      <c r="AE385" s="140"/>
      <c r="AF385" s="142"/>
      <c r="AG385" s="142"/>
      <c r="AH385" s="142"/>
      <c r="AI385" s="142"/>
      <c r="AJ385" s="142"/>
    </row>
    <row r="386" hidden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2"/>
      <c r="L386" s="2"/>
      <c r="P386" s="3"/>
      <c r="AA386" s="140"/>
      <c r="AB386" s="140"/>
      <c r="AC386" s="153"/>
      <c r="AD386" s="140"/>
      <c r="AE386" s="140"/>
      <c r="AF386" s="142"/>
      <c r="AG386" s="142"/>
      <c r="AH386" s="142"/>
      <c r="AI386" s="142"/>
      <c r="AJ386" s="142"/>
    </row>
    <row r="387" hidden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2"/>
      <c r="L387" s="2"/>
      <c r="P387" s="3"/>
      <c r="AA387" s="140"/>
      <c r="AB387" s="140"/>
      <c r="AC387" s="153"/>
      <c r="AD387" s="140"/>
      <c r="AE387" s="140"/>
      <c r="AF387" s="142"/>
      <c r="AG387" s="142"/>
      <c r="AH387" s="142"/>
      <c r="AI387" s="142"/>
      <c r="AJ387" s="142"/>
    </row>
    <row r="388" hidden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2"/>
      <c r="L388" s="2"/>
      <c r="P388" s="3"/>
      <c r="AA388" s="140"/>
      <c r="AB388" s="140"/>
      <c r="AC388" s="153"/>
      <c r="AD388" s="140"/>
      <c r="AE388" s="140"/>
      <c r="AF388" s="142"/>
      <c r="AG388" s="142"/>
      <c r="AH388" s="142"/>
      <c r="AI388" s="142"/>
      <c r="AJ388" s="142"/>
    </row>
    <row r="389" hidden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2"/>
      <c r="L389" s="2"/>
      <c r="P389" s="3"/>
      <c r="AA389" s="140"/>
      <c r="AB389" s="140"/>
      <c r="AC389" s="153"/>
      <c r="AD389" s="140"/>
      <c r="AE389" s="140"/>
      <c r="AF389" s="142"/>
      <c r="AG389" s="142"/>
      <c r="AH389" s="142"/>
      <c r="AI389" s="142"/>
      <c r="AJ389" s="142"/>
    </row>
    <row r="390" hidden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2"/>
      <c r="L390" s="2"/>
      <c r="P390" s="3"/>
      <c r="AA390" s="140"/>
      <c r="AB390" s="140"/>
      <c r="AC390" s="153"/>
      <c r="AD390" s="140"/>
      <c r="AE390" s="140"/>
      <c r="AF390" s="142"/>
      <c r="AG390" s="142"/>
      <c r="AH390" s="142"/>
      <c r="AI390" s="142"/>
      <c r="AJ390" s="142"/>
    </row>
    <row r="391" hidden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2"/>
      <c r="L391" s="2"/>
      <c r="P391" s="3"/>
      <c r="AA391" s="140"/>
      <c r="AB391" s="140"/>
      <c r="AC391" s="153"/>
      <c r="AD391" s="140"/>
      <c r="AE391" s="140"/>
      <c r="AF391" s="142"/>
      <c r="AG391" s="142"/>
      <c r="AH391" s="142"/>
      <c r="AI391" s="142"/>
      <c r="AJ391" s="142"/>
    </row>
    <row r="392" hidden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2"/>
      <c r="L392" s="2"/>
      <c r="P392" s="3"/>
      <c r="AA392" s="140"/>
      <c r="AB392" s="140"/>
      <c r="AC392" s="153"/>
      <c r="AD392" s="140"/>
      <c r="AE392" s="140"/>
      <c r="AF392" s="142"/>
      <c r="AG392" s="142"/>
      <c r="AH392" s="142"/>
      <c r="AI392" s="142"/>
      <c r="AJ392" s="142"/>
    </row>
    <row r="393" hidden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2"/>
      <c r="L393" s="2"/>
      <c r="P393" s="3"/>
      <c r="AA393" s="140"/>
      <c r="AB393" s="140"/>
      <c r="AC393" s="153"/>
      <c r="AD393" s="140"/>
      <c r="AE393" s="140"/>
      <c r="AF393" s="142"/>
      <c r="AG393" s="142"/>
      <c r="AH393" s="142"/>
      <c r="AI393" s="142"/>
      <c r="AJ393" s="142"/>
    </row>
    <row r="394" hidden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2"/>
      <c r="L394" s="2"/>
      <c r="P394" s="3"/>
      <c r="AA394" s="140"/>
      <c r="AB394" s="140"/>
      <c r="AC394" s="153"/>
      <c r="AD394" s="140"/>
      <c r="AE394" s="140"/>
      <c r="AF394" s="142"/>
      <c r="AG394" s="142"/>
      <c r="AH394" s="142"/>
      <c r="AI394" s="142"/>
      <c r="AJ394" s="142"/>
    </row>
    <row r="395" hidden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2"/>
      <c r="L395" s="2"/>
      <c r="P395" s="3"/>
      <c r="AA395" s="140"/>
      <c r="AB395" s="140"/>
      <c r="AC395" s="153"/>
      <c r="AD395" s="140"/>
      <c r="AE395" s="140"/>
      <c r="AF395" s="142"/>
      <c r="AG395" s="142"/>
      <c r="AH395" s="142"/>
      <c r="AI395" s="142"/>
      <c r="AJ395" s="142"/>
    </row>
    <row r="396" hidden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2"/>
      <c r="L396" s="2"/>
      <c r="P396" s="3"/>
      <c r="AA396" s="140"/>
      <c r="AB396" s="140"/>
      <c r="AC396" s="153"/>
      <c r="AD396" s="140"/>
      <c r="AE396" s="140"/>
      <c r="AF396" s="142"/>
      <c r="AG396" s="142"/>
      <c r="AH396" s="142"/>
      <c r="AI396" s="142"/>
      <c r="AJ396" s="142"/>
    </row>
    <row r="397" hidden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2"/>
      <c r="L397" s="2"/>
      <c r="P397" s="3"/>
      <c r="AA397" s="140"/>
      <c r="AB397" s="140"/>
      <c r="AC397" s="153"/>
      <c r="AD397" s="140"/>
      <c r="AE397" s="140"/>
      <c r="AF397" s="142"/>
      <c r="AG397" s="142"/>
      <c r="AH397" s="142"/>
      <c r="AI397" s="142"/>
      <c r="AJ397" s="142"/>
    </row>
    <row r="398" hidden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2"/>
      <c r="L398" s="2"/>
      <c r="P398" s="3"/>
      <c r="AA398" s="140"/>
      <c r="AB398" s="140"/>
      <c r="AC398" s="153"/>
      <c r="AD398" s="140"/>
      <c r="AE398" s="140"/>
      <c r="AF398" s="142"/>
      <c r="AG398" s="142"/>
      <c r="AH398" s="142"/>
      <c r="AI398" s="142"/>
      <c r="AJ398" s="142"/>
    </row>
    <row r="399" hidden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2"/>
      <c r="L399" s="2"/>
      <c r="P399" s="3"/>
      <c r="AA399" s="140"/>
      <c r="AB399" s="140"/>
      <c r="AC399" s="153"/>
      <c r="AD399" s="140"/>
      <c r="AE399" s="140"/>
      <c r="AF399" s="142"/>
      <c r="AG399" s="142"/>
      <c r="AH399" s="142"/>
      <c r="AI399" s="142"/>
      <c r="AJ399" s="142"/>
    </row>
    <row r="400" hidden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2"/>
      <c r="L400" s="2"/>
      <c r="P400" s="3"/>
      <c r="AA400" s="140"/>
      <c r="AB400" s="140"/>
      <c r="AC400" s="153"/>
      <c r="AD400" s="140"/>
      <c r="AE400" s="140"/>
      <c r="AF400" s="142"/>
      <c r="AG400" s="142"/>
      <c r="AH400" s="142"/>
      <c r="AI400" s="142"/>
      <c r="AJ400" s="142"/>
    </row>
    <row r="401" hidden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2"/>
      <c r="L401" s="2"/>
      <c r="P401" s="3"/>
      <c r="AA401" s="140"/>
      <c r="AB401" s="140"/>
      <c r="AC401" s="153"/>
      <c r="AD401" s="140"/>
      <c r="AE401" s="140"/>
      <c r="AF401" s="142"/>
      <c r="AG401" s="142"/>
      <c r="AH401" s="142"/>
      <c r="AI401" s="142"/>
      <c r="AJ401" s="142"/>
    </row>
    <row r="402" hidden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2"/>
      <c r="L402" s="2"/>
      <c r="P402" s="3"/>
      <c r="AA402" s="140"/>
      <c r="AB402" s="140"/>
      <c r="AC402" s="153"/>
      <c r="AD402" s="140"/>
      <c r="AE402" s="140"/>
      <c r="AF402" s="142"/>
      <c r="AG402" s="142"/>
      <c r="AH402" s="142"/>
      <c r="AI402" s="142"/>
      <c r="AJ402" s="142"/>
    </row>
    <row r="403" hidden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2"/>
      <c r="L403" s="2"/>
      <c r="P403" s="3"/>
      <c r="AA403" s="140"/>
      <c r="AB403" s="140"/>
      <c r="AC403" s="153"/>
      <c r="AD403" s="140"/>
      <c r="AE403" s="140"/>
      <c r="AF403" s="142"/>
      <c r="AG403" s="142"/>
      <c r="AH403" s="142"/>
      <c r="AI403" s="142"/>
      <c r="AJ403" s="142"/>
    </row>
    <row r="404" hidden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2"/>
      <c r="L404" s="2"/>
      <c r="P404" s="3"/>
      <c r="AA404" s="140"/>
      <c r="AB404" s="140"/>
      <c r="AC404" s="153"/>
      <c r="AD404" s="140"/>
      <c r="AE404" s="140"/>
      <c r="AF404" s="142"/>
      <c r="AG404" s="142"/>
      <c r="AH404" s="142"/>
      <c r="AI404" s="142"/>
      <c r="AJ404" s="142"/>
    </row>
    <row r="405" hidden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2"/>
      <c r="L405" s="2"/>
      <c r="P405" s="3"/>
      <c r="AA405" s="140"/>
      <c r="AB405" s="140"/>
      <c r="AC405" s="153"/>
      <c r="AD405" s="140"/>
      <c r="AE405" s="140"/>
      <c r="AF405" s="142"/>
      <c r="AG405" s="142"/>
      <c r="AH405" s="142"/>
      <c r="AI405" s="142"/>
      <c r="AJ405" s="142"/>
    </row>
    <row r="406" hidden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2"/>
      <c r="L406" s="2"/>
      <c r="P406" s="3"/>
      <c r="AA406" s="140"/>
      <c r="AB406" s="140"/>
      <c r="AC406" s="153"/>
      <c r="AD406" s="140"/>
      <c r="AE406" s="140"/>
      <c r="AF406" s="142"/>
      <c r="AG406" s="142"/>
      <c r="AH406" s="142"/>
      <c r="AI406" s="142"/>
      <c r="AJ406" s="142"/>
    </row>
    <row r="407" hidden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2"/>
      <c r="L407" s="2"/>
      <c r="P407" s="3"/>
      <c r="AA407" s="140"/>
      <c r="AB407" s="140"/>
      <c r="AC407" s="153"/>
      <c r="AD407" s="140"/>
      <c r="AE407" s="140"/>
      <c r="AF407" s="142"/>
      <c r="AG407" s="142"/>
      <c r="AH407" s="142"/>
      <c r="AI407" s="142"/>
      <c r="AJ407" s="142"/>
    </row>
    <row r="408" hidden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2"/>
      <c r="L408" s="2"/>
      <c r="P408" s="3"/>
      <c r="AA408" s="140"/>
      <c r="AB408" s="140"/>
      <c r="AC408" s="153"/>
      <c r="AD408" s="140"/>
      <c r="AE408" s="140"/>
      <c r="AF408" s="142"/>
      <c r="AG408" s="142"/>
      <c r="AH408" s="142"/>
      <c r="AI408" s="142"/>
      <c r="AJ408" s="142"/>
    </row>
    <row r="409" hidden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2"/>
      <c r="L409" s="2"/>
      <c r="P409" s="3"/>
      <c r="AA409" s="140"/>
      <c r="AB409" s="140"/>
      <c r="AC409" s="153"/>
      <c r="AD409" s="140"/>
      <c r="AE409" s="140"/>
      <c r="AF409" s="142"/>
      <c r="AG409" s="142"/>
      <c r="AH409" s="142"/>
      <c r="AI409" s="142"/>
      <c r="AJ409" s="142"/>
    </row>
    <row r="410" hidden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2"/>
      <c r="L410" s="2"/>
      <c r="P410" s="3"/>
      <c r="AA410" s="140"/>
      <c r="AB410" s="140"/>
      <c r="AC410" s="153"/>
      <c r="AD410" s="140"/>
      <c r="AE410" s="140"/>
      <c r="AF410" s="142"/>
      <c r="AG410" s="142"/>
      <c r="AH410" s="142"/>
      <c r="AI410" s="142"/>
      <c r="AJ410" s="142"/>
    </row>
    <row r="411" hidden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2"/>
      <c r="L411" s="2"/>
      <c r="P411" s="3"/>
      <c r="AA411" s="140"/>
      <c r="AB411" s="140"/>
      <c r="AC411" s="153"/>
      <c r="AD411" s="140"/>
      <c r="AE411" s="140"/>
      <c r="AF411" s="142"/>
      <c r="AG411" s="142"/>
      <c r="AH411" s="142"/>
      <c r="AI411" s="142"/>
      <c r="AJ411" s="142"/>
    </row>
    <row r="412" hidden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2"/>
      <c r="L412" s="2"/>
      <c r="P412" s="3"/>
      <c r="AA412" s="140"/>
      <c r="AB412" s="140"/>
      <c r="AC412" s="153"/>
      <c r="AD412" s="140"/>
      <c r="AE412" s="140"/>
      <c r="AF412" s="142"/>
      <c r="AG412" s="142"/>
      <c r="AH412" s="142"/>
      <c r="AI412" s="142"/>
      <c r="AJ412" s="142"/>
    </row>
    <row r="413" hidden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2"/>
      <c r="L413" s="2"/>
      <c r="P413" s="3"/>
      <c r="AA413" s="140"/>
      <c r="AB413" s="140"/>
      <c r="AC413" s="153"/>
      <c r="AD413" s="140"/>
      <c r="AE413" s="140"/>
      <c r="AF413" s="142"/>
      <c r="AG413" s="142"/>
      <c r="AH413" s="142"/>
      <c r="AI413" s="142"/>
      <c r="AJ413" s="142"/>
    </row>
    <row r="414" hidden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2"/>
      <c r="L414" s="2"/>
      <c r="P414" s="3"/>
      <c r="AA414" s="140"/>
      <c r="AB414" s="140"/>
      <c r="AC414" s="153"/>
      <c r="AD414" s="140"/>
      <c r="AE414" s="140"/>
      <c r="AF414" s="142"/>
      <c r="AG414" s="142"/>
      <c r="AH414" s="142"/>
      <c r="AI414" s="142"/>
      <c r="AJ414" s="142"/>
    </row>
    <row r="415" hidden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2"/>
      <c r="L415" s="2"/>
      <c r="P415" s="3"/>
      <c r="AA415" s="140"/>
      <c r="AB415" s="140"/>
      <c r="AC415" s="153"/>
      <c r="AD415" s="140"/>
      <c r="AE415" s="140"/>
      <c r="AF415" s="142"/>
      <c r="AG415" s="142"/>
      <c r="AH415" s="142"/>
      <c r="AI415" s="142"/>
      <c r="AJ415" s="142"/>
    </row>
    <row r="416" hidden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2"/>
      <c r="L416" s="2"/>
      <c r="P416" s="3"/>
      <c r="AA416" s="140"/>
      <c r="AB416" s="140"/>
      <c r="AC416" s="153"/>
      <c r="AD416" s="140"/>
      <c r="AE416" s="140"/>
      <c r="AF416" s="142"/>
      <c r="AG416" s="142"/>
      <c r="AH416" s="142"/>
      <c r="AI416" s="142"/>
      <c r="AJ416" s="142"/>
    </row>
    <row r="417" hidden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2"/>
      <c r="L417" s="2"/>
      <c r="P417" s="3"/>
      <c r="AA417" s="140"/>
      <c r="AB417" s="140"/>
      <c r="AC417" s="153"/>
      <c r="AD417" s="140"/>
      <c r="AE417" s="140"/>
      <c r="AF417" s="142"/>
      <c r="AG417" s="142"/>
      <c r="AH417" s="142"/>
      <c r="AI417" s="142"/>
      <c r="AJ417" s="142"/>
    </row>
    <row r="418" hidden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2"/>
      <c r="L418" s="2"/>
      <c r="P418" s="3"/>
      <c r="AA418" s="140"/>
      <c r="AB418" s="140"/>
      <c r="AC418" s="153"/>
      <c r="AD418" s="140"/>
      <c r="AE418" s="140"/>
      <c r="AF418" s="142"/>
      <c r="AG418" s="142"/>
      <c r="AH418" s="142"/>
      <c r="AI418" s="142"/>
      <c r="AJ418" s="142"/>
    </row>
    <row r="419" hidden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2"/>
      <c r="L419" s="2"/>
      <c r="P419" s="3"/>
      <c r="AA419" s="140"/>
      <c r="AB419" s="140"/>
      <c r="AC419" s="153"/>
      <c r="AD419" s="140"/>
      <c r="AE419" s="140"/>
      <c r="AF419" s="142"/>
      <c r="AG419" s="142"/>
      <c r="AH419" s="142"/>
      <c r="AI419" s="142"/>
      <c r="AJ419" s="142"/>
    </row>
    <row r="420" hidden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2"/>
      <c r="L420" s="2"/>
      <c r="P420" s="3"/>
      <c r="AA420" s="140"/>
      <c r="AB420" s="140"/>
      <c r="AC420" s="153"/>
      <c r="AD420" s="140"/>
      <c r="AE420" s="140"/>
      <c r="AF420" s="142"/>
      <c r="AG420" s="142"/>
      <c r="AH420" s="142"/>
      <c r="AI420" s="142"/>
      <c r="AJ420" s="142"/>
    </row>
    <row r="421" hidden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2"/>
      <c r="L421" s="2"/>
      <c r="P421" s="3"/>
      <c r="AA421" s="140"/>
      <c r="AB421" s="140"/>
      <c r="AC421" s="153"/>
      <c r="AD421" s="140"/>
      <c r="AE421" s="140"/>
      <c r="AF421" s="142"/>
      <c r="AG421" s="142"/>
      <c r="AH421" s="142"/>
      <c r="AI421" s="142"/>
      <c r="AJ421" s="142"/>
    </row>
    <row r="422" hidden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2"/>
      <c r="L422" s="2"/>
      <c r="P422" s="3"/>
      <c r="AA422" s="140"/>
      <c r="AB422" s="140"/>
      <c r="AC422" s="153"/>
      <c r="AD422" s="140"/>
      <c r="AE422" s="140"/>
      <c r="AF422" s="142"/>
      <c r="AG422" s="142"/>
      <c r="AH422" s="142"/>
      <c r="AI422" s="142"/>
      <c r="AJ422" s="142"/>
    </row>
    <row r="423" hidden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2"/>
      <c r="L423" s="2"/>
      <c r="P423" s="3"/>
      <c r="AA423" s="140"/>
      <c r="AB423" s="140"/>
      <c r="AC423" s="153"/>
      <c r="AD423" s="140"/>
      <c r="AE423" s="140"/>
      <c r="AF423" s="142"/>
      <c r="AG423" s="142"/>
      <c r="AH423" s="142"/>
      <c r="AI423" s="142"/>
      <c r="AJ423" s="142"/>
    </row>
    <row r="424" hidden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2"/>
      <c r="L424" s="2"/>
      <c r="P424" s="3"/>
      <c r="AA424" s="140"/>
      <c r="AB424" s="140"/>
      <c r="AC424" s="153"/>
      <c r="AD424" s="140"/>
      <c r="AE424" s="140"/>
      <c r="AF424" s="142"/>
      <c r="AG424" s="142"/>
      <c r="AH424" s="142"/>
      <c r="AI424" s="142"/>
      <c r="AJ424" s="142"/>
    </row>
    <row r="425" hidden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2"/>
      <c r="L425" s="2"/>
      <c r="P425" s="3"/>
      <c r="AA425" s="140"/>
      <c r="AB425" s="140"/>
      <c r="AC425" s="153"/>
      <c r="AD425" s="140"/>
      <c r="AE425" s="140"/>
      <c r="AF425" s="142"/>
      <c r="AG425" s="142"/>
      <c r="AH425" s="142"/>
      <c r="AI425" s="142"/>
      <c r="AJ425" s="142"/>
    </row>
    <row r="426" hidden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2"/>
      <c r="L426" s="2"/>
      <c r="P426" s="3"/>
      <c r="AA426" s="140"/>
      <c r="AB426" s="140"/>
      <c r="AC426" s="153"/>
      <c r="AD426" s="140"/>
      <c r="AE426" s="140"/>
      <c r="AF426" s="142"/>
      <c r="AG426" s="142"/>
      <c r="AH426" s="142"/>
      <c r="AI426" s="142"/>
      <c r="AJ426" s="142"/>
    </row>
    <row r="427" hidden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2"/>
      <c r="L427" s="2"/>
      <c r="P427" s="3"/>
      <c r="AA427" s="140"/>
      <c r="AB427" s="140"/>
      <c r="AC427" s="153"/>
      <c r="AD427" s="140"/>
      <c r="AE427" s="140"/>
      <c r="AF427" s="142"/>
      <c r="AG427" s="142"/>
      <c r="AH427" s="142"/>
      <c r="AI427" s="142"/>
      <c r="AJ427" s="142"/>
    </row>
    <row r="428" hidden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2"/>
      <c r="L428" s="2"/>
      <c r="P428" s="3"/>
      <c r="AA428" s="140"/>
      <c r="AB428" s="140"/>
      <c r="AC428" s="153"/>
      <c r="AD428" s="140"/>
      <c r="AE428" s="140"/>
      <c r="AF428" s="142"/>
      <c r="AG428" s="142"/>
      <c r="AH428" s="142"/>
      <c r="AI428" s="142"/>
      <c r="AJ428" s="142"/>
    </row>
    <row r="429" hidden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2"/>
      <c r="L429" s="2"/>
      <c r="P429" s="3"/>
      <c r="AA429" s="140"/>
      <c r="AB429" s="140"/>
      <c r="AC429" s="153"/>
      <c r="AD429" s="140"/>
      <c r="AE429" s="140"/>
      <c r="AF429" s="142"/>
      <c r="AG429" s="142"/>
      <c r="AH429" s="142"/>
      <c r="AI429" s="142"/>
      <c r="AJ429" s="142"/>
    </row>
    <row r="430" hidden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2"/>
      <c r="L430" s="2"/>
      <c r="P430" s="3"/>
      <c r="AA430" s="140"/>
      <c r="AB430" s="140"/>
      <c r="AC430" s="153"/>
      <c r="AD430" s="140"/>
      <c r="AE430" s="140"/>
      <c r="AF430" s="142"/>
      <c r="AG430" s="142"/>
      <c r="AH430" s="142"/>
      <c r="AI430" s="142"/>
      <c r="AJ430" s="142"/>
    </row>
    <row r="431" hidden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2"/>
      <c r="L431" s="2"/>
      <c r="P431" s="3"/>
      <c r="AA431" s="140"/>
      <c r="AB431" s="140"/>
      <c r="AC431" s="153"/>
      <c r="AD431" s="140"/>
      <c r="AE431" s="140"/>
      <c r="AF431" s="142"/>
      <c r="AG431" s="142"/>
      <c r="AH431" s="142"/>
      <c r="AI431" s="142"/>
      <c r="AJ431" s="142"/>
    </row>
    <row r="432" hidden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2"/>
      <c r="L432" s="2"/>
      <c r="P432" s="3"/>
      <c r="AA432" s="140"/>
      <c r="AB432" s="140"/>
      <c r="AC432" s="153"/>
      <c r="AD432" s="140"/>
      <c r="AE432" s="140"/>
      <c r="AF432" s="142"/>
      <c r="AG432" s="142"/>
      <c r="AH432" s="142"/>
      <c r="AI432" s="142"/>
      <c r="AJ432" s="142"/>
    </row>
    <row r="433" hidden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2"/>
      <c r="L433" s="2"/>
      <c r="P433" s="3"/>
      <c r="AA433" s="140"/>
      <c r="AB433" s="140"/>
      <c r="AC433" s="153"/>
      <c r="AD433" s="140"/>
      <c r="AE433" s="140"/>
      <c r="AF433" s="142"/>
      <c r="AG433" s="142"/>
      <c r="AH433" s="142"/>
      <c r="AI433" s="142"/>
      <c r="AJ433" s="142"/>
    </row>
    <row r="434" hidden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2"/>
      <c r="L434" s="2"/>
      <c r="P434" s="3"/>
      <c r="AA434" s="140"/>
      <c r="AB434" s="140"/>
      <c r="AC434" s="153"/>
      <c r="AD434" s="140"/>
      <c r="AE434" s="140"/>
      <c r="AF434" s="142"/>
      <c r="AG434" s="142"/>
      <c r="AH434" s="142"/>
      <c r="AI434" s="142"/>
      <c r="AJ434" s="142"/>
    </row>
    <row r="435" hidden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2"/>
      <c r="L435" s="2"/>
      <c r="P435" s="3"/>
      <c r="AA435" s="140"/>
      <c r="AB435" s="140"/>
      <c r="AC435" s="153"/>
      <c r="AD435" s="140"/>
      <c r="AE435" s="140"/>
      <c r="AF435" s="142"/>
      <c r="AG435" s="142"/>
      <c r="AH435" s="142"/>
      <c r="AI435" s="142"/>
      <c r="AJ435" s="142"/>
    </row>
    <row r="436" hidden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2"/>
      <c r="L436" s="2"/>
      <c r="P436" s="3"/>
      <c r="AA436" s="140"/>
      <c r="AB436" s="140"/>
      <c r="AC436" s="153"/>
      <c r="AD436" s="140"/>
      <c r="AE436" s="140"/>
      <c r="AF436" s="142"/>
      <c r="AG436" s="142"/>
      <c r="AH436" s="142"/>
      <c r="AI436" s="142"/>
      <c r="AJ436" s="142"/>
    </row>
    <row r="437" hidden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2"/>
      <c r="L437" s="2"/>
      <c r="P437" s="3"/>
      <c r="AA437" s="140"/>
      <c r="AB437" s="140"/>
      <c r="AC437" s="153"/>
      <c r="AD437" s="140"/>
      <c r="AE437" s="140"/>
      <c r="AF437" s="142"/>
      <c r="AG437" s="142"/>
      <c r="AH437" s="142"/>
      <c r="AI437" s="142"/>
      <c r="AJ437" s="142"/>
    </row>
    <row r="438" hidden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2"/>
      <c r="L438" s="2"/>
      <c r="P438" s="3"/>
      <c r="AA438" s="140"/>
      <c r="AB438" s="140"/>
      <c r="AC438" s="153"/>
      <c r="AD438" s="140"/>
      <c r="AE438" s="140"/>
      <c r="AF438" s="142"/>
      <c r="AG438" s="142"/>
      <c r="AH438" s="142"/>
      <c r="AI438" s="142"/>
      <c r="AJ438" s="142"/>
    </row>
    <row r="439" hidden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2"/>
      <c r="L439" s="2"/>
      <c r="P439" s="3"/>
      <c r="AA439" s="140"/>
      <c r="AB439" s="140"/>
      <c r="AC439" s="153"/>
      <c r="AD439" s="140"/>
      <c r="AE439" s="140"/>
      <c r="AF439" s="142"/>
      <c r="AG439" s="142"/>
      <c r="AH439" s="142"/>
      <c r="AI439" s="142"/>
      <c r="AJ439" s="142"/>
    </row>
    <row r="440" hidden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2"/>
      <c r="L440" s="2"/>
      <c r="P440" s="3"/>
      <c r="AA440" s="140"/>
      <c r="AB440" s="140"/>
      <c r="AC440" s="153"/>
      <c r="AD440" s="140"/>
      <c r="AE440" s="140"/>
      <c r="AF440" s="142"/>
      <c r="AG440" s="142"/>
      <c r="AH440" s="142"/>
      <c r="AI440" s="142"/>
      <c r="AJ440" s="142"/>
    </row>
    <row r="441" hidden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2"/>
      <c r="L441" s="2"/>
      <c r="P441" s="3"/>
      <c r="AA441" s="140"/>
      <c r="AB441" s="140"/>
      <c r="AC441" s="153"/>
      <c r="AD441" s="140"/>
      <c r="AE441" s="140"/>
      <c r="AF441" s="142"/>
      <c r="AG441" s="142"/>
      <c r="AH441" s="142"/>
      <c r="AI441" s="142"/>
      <c r="AJ441" s="142"/>
    </row>
    <row r="442" hidden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2"/>
      <c r="L442" s="2"/>
      <c r="P442" s="3"/>
      <c r="AA442" s="140"/>
      <c r="AB442" s="140"/>
      <c r="AC442" s="153"/>
      <c r="AD442" s="140"/>
      <c r="AE442" s="140"/>
      <c r="AF442" s="142"/>
      <c r="AG442" s="142"/>
      <c r="AH442" s="142"/>
      <c r="AI442" s="142"/>
      <c r="AJ442" s="142"/>
    </row>
    <row r="443" hidden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2"/>
      <c r="L443" s="2"/>
      <c r="P443" s="3"/>
      <c r="AA443" s="140"/>
      <c r="AB443" s="140"/>
      <c r="AC443" s="153"/>
      <c r="AD443" s="140"/>
      <c r="AE443" s="140"/>
      <c r="AF443" s="142"/>
      <c r="AG443" s="142"/>
      <c r="AH443" s="142"/>
      <c r="AI443" s="142"/>
      <c r="AJ443" s="142"/>
    </row>
    <row r="444" hidden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2"/>
      <c r="L444" s="2"/>
      <c r="P444" s="3"/>
      <c r="AA444" s="140"/>
      <c r="AB444" s="140"/>
      <c r="AC444" s="153"/>
      <c r="AD444" s="140"/>
      <c r="AE444" s="140"/>
      <c r="AF444" s="142"/>
      <c r="AG444" s="142"/>
      <c r="AH444" s="142"/>
      <c r="AI444" s="142"/>
      <c r="AJ444" s="142"/>
    </row>
    <row r="445" hidden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2"/>
      <c r="L445" s="2"/>
      <c r="P445" s="3"/>
      <c r="AA445" s="140"/>
      <c r="AB445" s="140"/>
      <c r="AC445" s="153"/>
      <c r="AD445" s="140"/>
      <c r="AE445" s="140"/>
      <c r="AF445" s="142"/>
      <c r="AG445" s="142"/>
      <c r="AH445" s="142"/>
      <c r="AI445" s="142"/>
      <c r="AJ445" s="142"/>
    </row>
    <row r="446" hidden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2"/>
      <c r="L446" s="2"/>
      <c r="P446" s="3"/>
      <c r="AA446" s="140"/>
      <c r="AB446" s="140"/>
      <c r="AC446" s="153"/>
      <c r="AD446" s="140"/>
      <c r="AE446" s="140"/>
      <c r="AF446" s="142"/>
      <c r="AG446" s="142"/>
      <c r="AH446" s="142"/>
      <c r="AI446" s="142"/>
      <c r="AJ446" s="142"/>
    </row>
    <row r="447" hidden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2"/>
      <c r="L447" s="2"/>
      <c r="P447" s="3"/>
      <c r="AA447" s="140"/>
      <c r="AB447" s="140"/>
      <c r="AC447" s="153"/>
      <c r="AD447" s="140"/>
      <c r="AE447" s="140"/>
      <c r="AF447" s="142"/>
      <c r="AG447" s="142"/>
      <c r="AH447" s="142"/>
      <c r="AI447" s="142"/>
      <c r="AJ447" s="142"/>
    </row>
    <row r="448" hidden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2"/>
      <c r="L448" s="2"/>
      <c r="P448" s="3"/>
      <c r="AA448" s="140"/>
      <c r="AB448" s="140"/>
      <c r="AC448" s="153"/>
      <c r="AD448" s="140"/>
      <c r="AE448" s="140"/>
      <c r="AF448" s="142"/>
      <c r="AG448" s="142"/>
      <c r="AH448" s="142"/>
      <c r="AI448" s="142"/>
      <c r="AJ448" s="142"/>
    </row>
    <row r="449" hidden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2"/>
      <c r="L449" s="2"/>
      <c r="P449" s="3"/>
      <c r="AA449" s="140"/>
      <c r="AB449" s="140"/>
      <c r="AC449" s="153"/>
      <c r="AD449" s="140"/>
      <c r="AE449" s="140"/>
      <c r="AF449" s="142"/>
      <c r="AG449" s="142"/>
      <c r="AH449" s="142"/>
      <c r="AI449" s="142"/>
      <c r="AJ449" s="142"/>
    </row>
    <row r="450" hidden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2"/>
      <c r="L450" s="2"/>
      <c r="P450" s="3"/>
      <c r="AA450" s="140"/>
      <c r="AB450" s="140"/>
      <c r="AC450" s="153"/>
      <c r="AD450" s="140"/>
      <c r="AE450" s="140"/>
      <c r="AF450" s="142"/>
      <c r="AG450" s="142"/>
      <c r="AH450" s="142"/>
      <c r="AI450" s="142"/>
      <c r="AJ450" s="142"/>
    </row>
    <row r="451" hidden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2"/>
      <c r="L451" s="2"/>
      <c r="P451" s="3"/>
      <c r="AA451" s="140"/>
      <c r="AB451" s="140"/>
      <c r="AC451" s="153"/>
      <c r="AD451" s="140"/>
      <c r="AE451" s="140"/>
      <c r="AF451" s="142"/>
      <c r="AG451" s="142"/>
      <c r="AH451" s="142"/>
      <c r="AI451" s="142"/>
      <c r="AJ451" s="142"/>
    </row>
    <row r="452" hidden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2"/>
      <c r="L452" s="2"/>
      <c r="P452" s="3"/>
      <c r="AA452" s="140"/>
      <c r="AB452" s="140"/>
      <c r="AC452" s="153"/>
      <c r="AD452" s="140"/>
      <c r="AE452" s="140"/>
      <c r="AF452" s="142"/>
      <c r="AG452" s="142"/>
      <c r="AH452" s="142"/>
      <c r="AI452" s="142"/>
      <c r="AJ452" s="142"/>
    </row>
    <row r="453" hidden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2"/>
      <c r="L453" s="2"/>
      <c r="P453" s="3"/>
      <c r="AA453" s="140"/>
      <c r="AB453" s="140"/>
      <c r="AC453" s="153"/>
      <c r="AD453" s="140"/>
      <c r="AE453" s="140"/>
      <c r="AF453" s="142"/>
      <c r="AG453" s="142"/>
      <c r="AH453" s="142"/>
      <c r="AI453" s="142"/>
      <c r="AJ453" s="142"/>
    </row>
    <row r="454" hidden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2"/>
      <c r="L454" s="2"/>
      <c r="P454" s="3"/>
      <c r="AA454" s="140"/>
      <c r="AB454" s="140"/>
      <c r="AC454" s="153"/>
      <c r="AD454" s="140"/>
      <c r="AE454" s="140"/>
      <c r="AF454" s="142"/>
      <c r="AG454" s="142"/>
      <c r="AH454" s="142"/>
      <c r="AI454" s="142"/>
      <c r="AJ454" s="142"/>
    </row>
    <row r="455" hidden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2"/>
      <c r="L455" s="2"/>
      <c r="P455" s="3"/>
      <c r="AA455" s="140"/>
      <c r="AB455" s="140"/>
      <c r="AC455" s="153"/>
      <c r="AD455" s="140"/>
      <c r="AE455" s="140"/>
      <c r="AF455" s="142"/>
      <c r="AG455" s="142"/>
      <c r="AH455" s="142"/>
      <c r="AI455" s="142"/>
      <c r="AJ455" s="142"/>
    </row>
    <row r="456" hidden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2"/>
      <c r="L456" s="2"/>
      <c r="P456" s="3"/>
      <c r="AA456" s="140"/>
      <c r="AB456" s="140"/>
      <c r="AC456" s="153"/>
      <c r="AD456" s="140"/>
      <c r="AE456" s="140"/>
      <c r="AF456" s="142"/>
      <c r="AG456" s="142"/>
      <c r="AH456" s="142"/>
      <c r="AI456" s="142"/>
      <c r="AJ456" s="142"/>
    </row>
    <row r="457" hidden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2"/>
      <c r="L457" s="2"/>
      <c r="P457" s="3"/>
      <c r="AA457" s="140"/>
      <c r="AB457" s="140"/>
      <c r="AC457" s="153"/>
      <c r="AD457" s="140"/>
      <c r="AE457" s="140"/>
      <c r="AF457" s="142"/>
      <c r="AG457" s="142"/>
      <c r="AH457" s="142"/>
      <c r="AI457" s="142"/>
      <c r="AJ457" s="142"/>
    </row>
    <row r="458" hidden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2"/>
      <c r="L458" s="2"/>
      <c r="P458" s="3"/>
      <c r="AA458" s="140"/>
      <c r="AB458" s="140"/>
      <c r="AC458" s="153"/>
      <c r="AD458" s="140"/>
      <c r="AE458" s="140"/>
      <c r="AF458" s="142"/>
      <c r="AG458" s="142"/>
      <c r="AH458" s="142"/>
      <c r="AI458" s="142"/>
      <c r="AJ458" s="142"/>
    </row>
    <row r="459" hidden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2"/>
      <c r="L459" s="2"/>
      <c r="P459" s="3"/>
      <c r="AA459" s="140"/>
      <c r="AB459" s="140"/>
      <c r="AC459" s="153"/>
      <c r="AD459" s="140"/>
      <c r="AE459" s="140"/>
      <c r="AF459" s="142"/>
      <c r="AG459" s="142"/>
      <c r="AH459" s="142"/>
      <c r="AI459" s="142"/>
      <c r="AJ459" s="142"/>
    </row>
    <row r="460" hidden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2"/>
      <c r="L460" s="2"/>
      <c r="P460" s="3"/>
      <c r="AA460" s="140"/>
      <c r="AB460" s="140"/>
      <c r="AC460" s="153"/>
      <c r="AD460" s="140"/>
      <c r="AE460" s="140"/>
      <c r="AF460" s="142"/>
      <c r="AG460" s="142"/>
      <c r="AH460" s="142"/>
      <c r="AI460" s="142"/>
      <c r="AJ460" s="142"/>
    </row>
    <row r="461" hidden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2"/>
      <c r="L461" s="2"/>
      <c r="P461" s="3"/>
      <c r="AA461" s="140"/>
      <c r="AB461" s="140"/>
      <c r="AC461" s="153"/>
      <c r="AD461" s="140"/>
      <c r="AE461" s="140"/>
      <c r="AF461" s="142"/>
      <c r="AG461" s="142"/>
      <c r="AH461" s="142"/>
      <c r="AI461" s="142"/>
      <c r="AJ461" s="142"/>
    </row>
    <row r="462" hidden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2"/>
      <c r="L462" s="2"/>
      <c r="P462" s="3"/>
      <c r="AA462" s="140"/>
      <c r="AB462" s="140"/>
      <c r="AC462" s="153"/>
      <c r="AD462" s="140"/>
      <c r="AE462" s="140"/>
      <c r="AF462" s="142"/>
      <c r="AG462" s="142"/>
      <c r="AH462" s="142"/>
      <c r="AI462" s="142"/>
      <c r="AJ462" s="142"/>
    </row>
    <row r="463" hidden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2"/>
      <c r="L463" s="2"/>
      <c r="P463" s="3"/>
      <c r="AA463" s="140"/>
      <c r="AB463" s="140"/>
      <c r="AC463" s="153"/>
      <c r="AD463" s="140"/>
      <c r="AE463" s="140"/>
      <c r="AF463" s="142"/>
      <c r="AG463" s="142"/>
      <c r="AH463" s="142"/>
      <c r="AI463" s="142"/>
      <c r="AJ463" s="142"/>
    </row>
    <row r="464" hidden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2"/>
      <c r="L464" s="2"/>
      <c r="P464" s="3"/>
      <c r="AA464" s="140"/>
      <c r="AB464" s="140"/>
      <c r="AC464" s="153"/>
      <c r="AD464" s="140"/>
      <c r="AE464" s="140"/>
      <c r="AF464" s="142"/>
      <c r="AG464" s="142"/>
      <c r="AH464" s="142"/>
      <c r="AI464" s="142"/>
      <c r="AJ464" s="142"/>
    </row>
    <row r="465" hidden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2"/>
      <c r="L465" s="2"/>
      <c r="P465" s="3"/>
      <c r="AA465" s="140"/>
      <c r="AB465" s="140"/>
      <c r="AC465" s="153"/>
      <c r="AD465" s="140"/>
      <c r="AE465" s="140"/>
      <c r="AF465" s="142"/>
      <c r="AG465" s="142"/>
      <c r="AH465" s="142"/>
      <c r="AI465" s="142"/>
      <c r="AJ465" s="142"/>
    </row>
    <row r="466" hidden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2"/>
      <c r="L466" s="2"/>
      <c r="P466" s="3"/>
      <c r="AA466" s="140"/>
      <c r="AB466" s="140"/>
      <c r="AC466" s="153"/>
      <c r="AD466" s="140"/>
      <c r="AE466" s="140"/>
      <c r="AF466" s="142"/>
      <c r="AG466" s="142"/>
      <c r="AH466" s="142"/>
      <c r="AI466" s="142"/>
      <c r="AJ466" s="142"/>
    </row>
    <row r="467" hidden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2"/>
      <c r="L467" s="2"/>
      <c r="P467" s="3"/>
      <c r="AA467" s="140"/>
      <c r="AB467" s="140"/>
      <c r="AC467" s="153"/>
      <c r="AD467" s="140"/>
      <c r="AE467" s="140"/>
      <c r="AF467" s="142"/>
      <c r="AG467" s="142"/>
      <c r="AH467" s="142"/>
      <c r="AI467" s="142"/>
      <c r="AJ467" s="142"/>
    </row>
    <row r="468" hidden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2"/>
      <c r="L468" s="2"/>
      <c r="P468" s="3"/>
      <c r="AA468" s="140"/>
      <c r="AB468" s="140"/>
      <c r="AC468" s="153"/>
      <c r="AD468" s="140"/>
      <c r="AE468" s="140"/>
      <c r="AF468" s="142"/>
      <c r="AG468" s="142"/>
      <c r="AH468" s="142"/>
      <c r="AI468" s="142"/>
      <c r="AJ468" s="142"/>
    </row>
    <row r="469" hidden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2"/>
      <c r="L469" s="2"/>
      <c r="P469" s="3"/>
      <c r="AA469" s="140"/>
      <c r="AB469" s="140"/>
      <c r="AC469" s="153"/>
      <c r="AD469" s="140"/>
      <c r="AE469" s="140"/>
      <c r="AF469" s="142"/>
      <c r="AG469" s="142"/>
      <c r="AH469" s="142"/>
      <c r="AI469" s="142"/>
      <c r="AJ469" s="142"/>
    </row>
    <row r="470" hidden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2"/>
      <c r="L470" s="2"/>
      <c r="P470" s="3"/>
      <c r="AA470" s="140"/>
      <c r="AB470" s="140"/>
      <c r="AC470" s="153"/>
      <c r="AD470" s="140"/>
      <c r="AE470" s="140"/>
      <c r="AF470" s="142"/>
      <c r="AG470" s="142"/>
      <c r="AH470" s="142"/>
      <c r="AI470" s="142"/>
      <c r="AJ470" s="142"/>
    </row>
    <row r="471" hidden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2"/>
      <c r="L471" s="2"/>
      <c r="P471" s="3"/>
      <c r="AA471" s="140"/>
      <c r="AB471" s="140"/>
      <c r="AC471" s="153"/>
      <c r="AD471" s="140"/>
      <c r="AE471" s="140"/>
      <c r="AF471" s="142"/>
      <c r="AG471" s="142"/>
      <c r="AH471" s="142"/>
      <c r="AI471" s="142"/>
      <c r="AJ471" s="142"/>
    </row>
    <row r="472" hidden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2"/>
      <c r="L472" s="2"/>
      <c r="P472" s="3"/>
      <c r="AA472" s="140"/>
      <c r="AB472" s="140"/>
      <c r="AC472" s="153"/>
      <c r="AD472" s="140"/>
      <c r="AE472" s="140"/>
      <c r="AF472" s="142"/>
      <c r="AG472" s="142"/>
      <c r="AH472" s="142"/>
      <c r="AI472" s="142"/>
      <c r="AJ472" s="142"/>
    </row>
    <row r="473" hidden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2"/>
      <c r="L473" s="2"/>
      <c r="P473" s="3"/>
      <c r="AA473" s="140"/>
      <c r="AB473" s="140"/>
      <c r="AC473" s="153"/>
      <c r="AD473" s="140"/>
      <c r="AE473" s="140"/>
      <c r="AF473" s="142"/>
      <c r="AG473" s="142"/>
      <c r="AH473" s="142"/>
      <c r="AI473" s="142"/>
      <c r="AJ473" s="142"/>
    </row>
    <row r="474" hidden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2"/>
      <c r="L474" s="2"/>
      <c r="P474" s="3"/>
      <c r="AA474" s="140"/>
      <c r="AB474" s="140"/>
      <c r="AC474" s="153"/>
      <c r="AD474" s="140"/>
      <c r="AE474" s="140"/>
      <c r="AF474" s="142"/>
      <c r="AG474" s="142"/>
      <c r="AH474" s="142"/>
      <c r="AI474" s="142"/>
      <c r="AJ474" s="142"/>
    </row>
    <row r="475" hidden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2"/>
      <c r="L475" s="2"/>
      <c r="P475" s="3"/>
      <c r="AA475" s="140"/>
      <c r="AB475" s="140"/>
      <c r="AC475" s="153"/>
      <c r="AD475" s="140"/>
      <c r="AE475" s="140"/>
      <c r="AF475" s="142"/>
      <c r="AG475" s="142"/>
      <c r="AH475" s="142"/>
      <c r="AI475" s="142"/>
      <c r="AJ475" s="142"/>
    </row>
    <row r="476" hidden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2"/>
      <c r="L476" s="2"/>
      <c r="P476" s="3"/>
      <c r="AA476" s="140"/>
      <c r="AB476" s="140"/>
      <c r="AC476" s="153"/>
      <c r="AD476" s="140"/>
      <c r="AE476" s="140"/>
      <c r="AF476" s="142"/>
      <c r="AG476" s="142"/>
      <c r="AH476" s="142"/>
      <c r="AI476" s="142"/>
      <c r="AJ476" s="142"/>
    </row>
    <row r="477" hidden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2"/>
      <c r="L477" s="2"/>
      <c r="P477" s="3"/>
      <c r="AA477" s="140"/>
      <c r="AB477" s="140"/>
      <c r="AC477" s="153"/>
      <c r="AD477" s="140"/>
      <c r="AE477" s="140"/>
      <c r="AF477" s="142"/>
      <c r="AG477" s="142"/>
      <c r="AH477" s="142"/>
      <c r="AI477" s="142"/>
      <c r="AJ477" s="142"/>
    </row>
    <row r="478" hidden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2"/>
      <c r="L478" s="2"/>
      <c r="P478" s="3"/>
      <c r="AA478" s="140"/>
      <c r="AB478" s="140"/>
      <c r="AC478" s="153"/>
      <c r="AD478" s="140"/>
      <c r="AE478" s="140"/>
      <c r="AF478" s="142"/>
      <c r="AG478" s="142"/>
      <c r="AH478" s="142"/>
      <c r="AI478" s="142"/>
      <c r="AJ478" s="142"/>
    </row>
    <row r="479" hidden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2"/>
      <c r="L479" s="2"/>
      <c r="P479" s="3"/>
      <c r="AA479" s="140"/>
      <c r="AB479" s="140"/>
      <c r="AC479" s="153"/>
      <c r="AD479" s="140"/>
      <c r="AE479" s="140"/>
      <c r="AF479" s="142"/>
      <c r="AG479" s="142"/>
      <c r="AH479" s="142"/>
      <c r="AI479" s="142"/>
      <c r="AJ479" s="142"/>
    </row>
    <row r="480" hidden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2"/>
      <c r="L480" s="2"/>
      <c r="P480" s="3"/>
      <c r="AA480" s="140"/>
      <c r="AB480" s="140"/>
      <c r="AC480" s="153"/>
      <c r="AD480" s="140"/>
      <c r="AE480" s="140"/>
      <c r="AF480" s="142"/>
      <c r="AG480" s="142"/>
      <c r="AH480" s="142"/>
      <c r="AI480" s="142"/>
      <c r="AJ480" s="142"/>
    </row>
    <row r="481" hidden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2"/>
      <c r="L481" s="2"/>
      <c r="P481" s="3"/>
      <c r="AA481" s="140"/>
      <c r="AB481" s="140"/>
      <c r="AC481" s="153"/>
      <c r="AD481" s="140"/>
      <c r="AE481" s="140"/>
      <c r="AF481" s="142"/>
      <c r="AG481" s="142"/>
      <c r="AH481" s="142"/>
      <c r="AI481" s="142"/>
      <c r="AJ481" s="142"/>
    </row>
    <row r="482" hidden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2"/>
      <c r="L482" s="2"/>
      <c r="P482" s="3"/>
      <c r="AA482" s="140"/>
      <c r="AB482" s="140"/>
      <c r="AC482" s="153"/>
      <c r="AD482" s="140"/>
      <c r="AE482" s="140"/>
      <c r="AF482" s="142"/>
      <c r="AG482" s="142"/>
      <c r="AH482" s="142"/>
      <c r="AI482" s="142"/>
      <c r="AJ482" s="142"/>
    </row>
    <row r="483" hidden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2"/>
      <c r="L483" s="2"/>
      <c r="P483" s="3"/>
      <c r="AA483" s="140"/>
      <c r="AB483" s="140"/>
      <c r="AC483" s="153"/>
      <c r="AD483" s="140"/>
      <c r="AE483" s="140"/>
      <c r="AF483" s="142"/>
      <c r="AG483" s="142"/>
      <c r="AH483" s="142"/>
      <c r="AI483" s="142"/>
      <c r="AJ483" s="142"/>
    </row>
    <row r="484" hidden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2"/>
      <c r="L484" s="2"/>
      <c r="P484" s="3"/>
      <c r="AA484" s="140"/>
      <c r="AB484" s="140"/>
      <c r="AC484" s="153"/>
      <c r="AD484" s="140"/>
      <c r="AE484" s="140"/>
      <c r="AF484" s="142"/>
      <c r="AG484" s="142"/>
      <c r="AH484" s="142"/>
      <c r="AI484" s="142"/>
      <c r="AJ484" s="142"/>
    </row>
    <row r="485" hidden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2"/>
      <c r="L485" s="2"/>
      <c r="P485" s="3"/>
      <c r="AA485" s="140"/>
      <c r="AB485" s="140"/>
      <c r="AC485" s="153"/>
      <c r="AD485" s="140"/>
      <c r="AE485" s="140"/>
      <c r="AF485" s="142"/>
      <c r="AG485" s="142"/>
      <c r="AH485" s="142"/>
      <c r="AI485" s="142"/>
      <c r="AJ485" s="142"/>
    </row>
    <row r="486" hidden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2"/>
      <c r="L486" s="2"/>
      <c r="P486" s="3"/>
      <c r="AA486" s="140"/>
      <c r="AB486" s="140"/>
      <c r="AC486" s="153"/>
      <c r="AD486" s="140"/>
      <c r="AE486" s="140"/>
      <c r="AF486" s="142"/>
      <c r="AG486" s="142"/>
      <c r="AH486" s="142"/>
      <c r="AI486" s="142"/>
      <c r="AJ486" s="142"/>
    </row>
    <row r="487" hidden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2"/>
      <c r="L487" s="2"/>
      <c r="P487" s="3"/>
      <c r="AA487" s="140"/>
      <c r="AB487" s="140"/>
      <c r="AC487" s="153"/>
      <c r="AD487" s="140"/>
      <c r="AE487" s="140"/>
      <c r="AF487" s="142"/>
      <c r="AG487" s="142"/>
      <c r="AH487" s="142"/>
      <c r="AI487" s="142"/>
      <c r="AJ487" s="142"/>
    </row>
    <row r="488" hidden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2"/>
      <c r="L488" s="2"/>
      <c r="P488" s="3"/>
      <c r="AA488" s="140"/>
      <c r="AB488" s="140"/>
      <c r="AC488" s="153"/>
      <c r="AD488" s="140"/>
      <c r="AE488" s="140"/>
      <c r="AF488" s="142"/>
      <c r="AG488" s="142"/>
      <c r="AH488" s="142"/>
      <c r="AI488" s="142"/>
      <c r="AJ488" s="142"/>
    </row>
    <row r="489" hidden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2"/>
      <c r="L489" s="2"/>
      <c r="P489" s="3"/>
      <c r="AA489" s="140"/>
      <c r="AB489" s="140"/>
      <c r="AC489" s="153"/>
      <c r="AD489" s="140"/>
      <c r="AE489" s="140"/>
      <c r="AF489" s="142"/>
      <c r="AG489" s="142"/>
      <c r="AH489" s="142"/>
      <c r="AI489" s="142"/>
      <c r="AJ489" s="142"/>
    </row>
    <row r="490" hidden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2"/>
      <c r="L490" s="2"/>
      <c r="P490" s="3"/>
      <c r="AA490" s="140"/>
      <c r="AB490" s="140"/>
      <c r="AC490" s="153"/>
      <c r="AD490" s="140"/>
      <c r="AE490" s="140"/>
      <c r="AF490" s="142"/>
      <c r="AG490" s="142"/>
      <c r="AH490" s="142"/>
      <c r="AI490" s="142"/>
      <c r="AJ490" s="142"/>
    </row>
    <row r="491" hidden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2"/>
      <c r="L491" s="2"/>
      <c r="P491" s="3"/>
      <c r="AA491" s="140"/>
      <c r="AB491" s="140"/>
      <c r="AC491" s="153"/>
      <c r="AD491" s="140"/>
      <c r="AE491" s="140"/>
      <c r="AF491" s="142"/>
      <c r="AG491" s="142"/>
      <c r="AH491" s="142"/>
      <c r="AI491" s="142"/>
      <c r="AJ491" s="142"/>
    </row>
    <row r="492" hidden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2"/>
      <c r="L492" s="2"/>
      <c r="P492" s="3"/>
      <c r="AA492" s="140"/>
      <c r="AB492" s="140"/>
      <c r="AC492" s="153"/>
      <c r="AD492" s="140"/>
      <c r="AE492" s="140"/>
      <c r="AF492" s="142"/>
      <c r="AG492" s="142"/>
      <c r="AH492" s="142"/>
      <c r="AI492" s="142"/>
      <c r="AJ492" s="142"/>
    </row>
    <row r="493" hidden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2"/>
      <c r="L493" s="2"/>
      <c r="P493" s="3"/>
      <c r="AA493" s="140"/>
      <c r="AB493" s="140"/>
      <c r="AC493" s="153"/>
      <c r="AD493" s="140"/>
      <c r="AE493" s="140"/>
      <c r="AF493" s="142"/>
      <c r="AG493" s="142"/>
      <c r="AH493" s="142"/>
      <c r="AI493" s="142"/>
      <c r="AJ493" s="142"/>
    </row>
    <row r="494" hidden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2"/>
      <c r="L494" s="2"/>
      <c r="P494" s="3"/>
      <c r="AA494" s="140"/>
      <c r="AB494" s="140"/>
      <c r="AC494" s="153"/>
      <c r="AD494" s="140"/>
      <c r="AE494" s="140"/>
      <c r="AF494" s="142"/>
      <c r="AG494" s="142"/>
      <c r="AH494" s="142"/>
      <c r="AI494" s="142"/>
      <c r="AJ494" s="142"/>
    </row>
    <row r="495" hidden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2"/>
      <c r="L495" s="2"/>
      <c r="P495" s="3"/>
      <c r="AA495" s="140"/>
      <c r="AB495" s="140"/>
      <c r="AC495" s="153"/>
      <c r="AD495" s="140"/>
      <c r="AE495" s="140"/>
      <c r="AF495" s="142"/>
      <c r="AG495" s="142"/>
      <c r="AH495" s="142"/>
      <c r="AI495" s="142"/>
      <c r="AJ495" s="142"/>
    </row>
    <row r="496" hidden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2"/>
      <c r="L496" s="2"/>
      <c r="P496" s="3"/>
      <c r="AA496" s="140"/>
      <c r="AB496" s="140"/>
      <c r="AC496" s="153"/>
      <c r="AD496" s="140"/>
      <c r="AE496" s="140"/>
      <c r="AF496" s="142"/>
      <c r="AG496" s="142"/>
      <c r="AH496" s="142"/>
      <c r="AI496" s="142"/>
      <c r="AJ496" s="142"/>
    </row>
    <row r="497" hidden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2"/>
      <c r="L497" s="2"/>
      <c r="P497" s="3"/>
      <c r="AA497" s="140"/>
      <c r="AB497" s="140"/>
      <c r="AC497" s="153"/>
      <c r="AD497" s="140"/>
      <c r="AE497" s="140"/>
      <c r="AF497" s="142"/>
      <c r="AG497" s="142"/>
      <c r="AH497" s="142"/>
      <c r="AI497" s="142"/>
      <c r="AJ497" s="142"/>
    </row>
    <row r="498" hidden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2"/>
      <c r="L498" s="2"/>
      <c r="P498" s="3"/>
      <c r="AA498" s="140"/>
      <c r="AB498" s="140"/>
      <c r="AC498" s="153"/>
      <c r="AD498" s="140"/>
      <c r="AE498" s="140"/>
      <c r="AF498" s="142"/>
      <c r="AG498" s="142"/>
      <c r="AH498" s="142"/>
      <c r="AI498" s="142"/>
      <c r="AJ498" s="142"/>
    </row>
    <row r="499" hidden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2"/>
      <c r="L499" s="2"/>
      <c r="P499" s="3"/>
      <c r="AA499" s="140"/>
      <c r="AB499" s="140"/>
      <c r="AC499" s="153"/>
      <c r="AD499" s="140"/>
      <c r="AE499" s="140"/>
      <c r="AF499" s="142"/>
      <c r="AG499" s="142"/>
      <c r="AH499" s="142"/>
      <c r="AI499" s="142"/>
      <c r="AJ499" s="142"/>
    </row>
    <row r="500" hidden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2"/>
      <c r="L500" s="2"/>
      <c r="P500" s="3"/>
      <c r="AA500" s="140"/>
      <c r="AB500" s="140"/>
      <c r="AC500" s="153"/>
      <c r="AD500" s="140"/>
      <c r="AE500" s="140"/>
      <c r="AF500" s="142"/>
      <c r="AG500" s="142"/>
      <c r="AH500" s="142"/>
      <c r="AI500" s="142"/>
      <c r="AJ500" s="142"/>
    </row>
    <row r="501" hidden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2"/>
      <c r="L501" s="2"/>
      <c r="P501" s="3"/>
      <c r="AA501" s="140"/>
      <c r="AB501" s="140"/>
      <c r="AC501" s="153"/>
      <c r="AD501" s="140"/>
      <c r="AE501" s="140"/>
      <c r="AF501" s="142"/>
      <c r="AG501" s="142"/>
      <c r="AH501" s="142"/>
      <c r="AI501" s="142"/>
      <c r="AJ501" s="142"/>
    </row>
    <row r="502" hidden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2"/>
      <c r="L502" s="2"/>
      <c r="P502" s="3"/>
      <c r="AA502" s="140"/>
      <c r="AB502" s="140"/>
      <c r="AC502" s="153"/>
      <c r="AD502" s="140"/>
      <c r="AE502" s="140"/>
      <c r="AF502" s="142"/>
      <c r="AG502" s="142"/>
      <c r="AH502" s="142"/>
      <c r="AI502" s="142"/>
      <c r="AJ502" s="142"/>
    </row>
    <row r="503" hidden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2"/>
      <c r="L503" s="2"/>
      <c r="P503" s="3"/>
      <c r="AA503" s="140"/>
      <c r="AB503" s="140"/>
      <c r="AC503" s="153"/>
      <c r="AD503" s="140"/>
      <c r="AE503" s="140"/>
      <c r="AF503" s="142"/>
      <c r="AG503" s="142"/>
      <c r="AH503" s="142"/>
      <c r="AI503" s="142"/>
      <c r="AJ503" s="142"/>
    </row>
    <row r="504" hidden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2"/>
      <c r="L504" s="2"/>
      <c r="P504" s="3"/>
      <c r="AA504" s="140"/>
      <c r="AB504" s="140"/>
      <c r="AC504" s="153"/>
      <c r="AD504" s="140"/>
      <c r="AE504" s="140"/>
      <c r="AF504" s="142"/>
      <c r="AG504" s="142"/>
      <c r="AH504" s="142"/>
      <c r="AI504" s="142"/>
      <c r="AJ504" s="142"/>
    </row>
    <row r="505" hidden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2"/>
      <c r="L505" s="2"/>
      <c r="P505" s="3"/>
      <c r="AA505" s="140"/>
      <c r="AB505" s="140"/>
      <c r="AC505" s="153"/>
      <c r="AD505" s="140"/>
      <c r="AE505" s="140"/>
      <c r="AF505" s="142"/>
      <c r="AG505" s="142"/>
      <c r="AH505" s="142"/>
      <c r="AI505" s="142"/>
      <c r="AJ505" s="142"/>
    </row>
    <row r="506" hidden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2"/>
      <c r="L506" s="2"/>
      <c r="P506" s="3"/>
      <c r="AA506" s="140"/>
      <c r="AB506" s="140"/>
      <c r="AC506" s="153"/>
      <c r="AD506" s="140"/>
      <c r="AE506" s="140"/>
      <c r="AF506" s="142"/>
      <c r="AG506" s="142"/>
      <c r="AH506" s="142"/>
      <c r="AI506" s="142"/>
      <c r="AJ506" s="142"/>
    </row>
    <row r="507" hidden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2"/>
      <c r="L507" s="2"/>
      <c r="P507" s="3"/>
      <c r="AA507" s="140"/>
      <c r="AB507" s="140"/>
      <c r="AC507" s="153"/>
      <c r="AD507" s="140"/>
      <c r="AE507" s="140"/>
      <c r="AF507" s="142"/>
      <c r="AG507" s="142"/>
      <c r="AH507" s="142"/>
      <c r="AI507" s="142"/>
      <c r="AJ507" s="142"/>
    </row>
    <row r="508" hidden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2"/>
      <c r="L508" s="2"/>
      <c r="P508" s="3"/>
      <c r="AA508" s="140"/>
      <c r="AB508" s="140"/>
      <c r="AC508" s="153"/>
      <c r="AD508" s="140"/>
      <c r="AE508" s="140"/>
      <c r="AF508" s="142"/>
      <c r="AG508" s="142"/>
      <c r="AH508" s="142"/>
      <c r="AI508" s="142"/>
      <c r="AJ508" s="142"/>
    </row>
    <row r="509" hidden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2"/>
      <c r="L509" s="2"/>
      <c r="P509" s="3"/>
      <c r="AA509" s="140"/>
      <c r="AB509" s="140"/>
      <c r="AC509" s="153"/>
      <c r="AD509" s="140"/>
      <c r="AE509" s="140"/>
      <c r="AF509" s="142"/>
      <c r="AG509" s="142"/>
      <c r="AH509" s="142"/>
      <c r="AI509" s="142"/>
      <c r="AJ509" s="142"/>
    </row>
    <row r="510" hidden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2"/>
      <c r="L510" s="2"/>
      <c r="P510" s="3"/>
      <c r="AA510" s="140"/>
      <c r="AB510" s="140"/>
      <c r="AC510" s="153"/>
      <c r="AD510" s="140"/>
      <c r="AE510" s="140"/>
      <c r="AF510" s="142"/>
      <c r="AG510" s="142"/>
      <c r="AH510" s="142"/>
      <c r="AI510" s="142"/>
      <c r="AJ510" s="142"/>
    </row>
    <row r="511" hidden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2"/>
      <c r="L511" s="2"/>
      <c r="P511" s="3"/>
      <c r="AA511" s="140"/>
      <c r="AB511" s="140"/>
      <c r="AC511" s="153"/>
      <c r="AD511" s="140"/>
      <c r="AE511" s="140"/>
      <c r="AF511" s="142"/>
      <c r="AG511" s="142"/>
      <c r="AH511" s="142"/>
      <c r="AI511" s="142"/>
      <c r="AJ511" s="142"/>
    </row>
    <row r="512" hidden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2"/>
      <c r="L512" s="2"/>
      <c r="P512" s="3"/>
      <c r="AA512" s="140"/>
      <c r="AB512" s="140"/>
      <c r="AC512" s="153"/>
      <c r="AD512" s="140"/>
      <c r="AE512" s="140"/>
      <c r="AF512" s="142"/>
      <c r="AG512" s="142"/>
      <c r="AH512" s="142"/>
      <c r="AI512" s="142"/>
      <c r="AJ512" s="142"/>
    </row>
    <row r="513" hidden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2"/>
      <c r="L513" s="2"/>
      <c r="P513" s="3"/>
      <c r="AA513" s="140"/>
      <c r="AB513" s="140"/>
      <c r="AC513" s="153"/>
      <c r="AD513" s="140"/>
      <c r="AE513" s="140"/>
      <c r="AF513" s="142"/>
      <c r="AG513" s="142"/>
      <c r="AH513" s="142"/>
      <c r="AI513" s="142"/>
      <c r="AJ513" s="142"/>
    </row>
    <row r="514" hidden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2"/>
      <c r="L514" s="2"/>
      <c r="P514" s="3"/>
      <c r="AA514" s="140"/>
      <c r="AB514" s="140"/>
      <c r="AC514" s="153"/>
      <c r="AD514" s="140"/>
      <c r="AE514" s="140"/>
      <c r="AF514" s="142"/>
      <c r="AG514" s="142"/>
      <c r="AH514" s="142"/>
      <c r="AI514" s="142"/>
      <c r="AJ514" s="142"/>
    </row>
    <row r="515" hidden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2"/>
      <c r="L515" s="2"/>
      <c r="P515" s="3"/>
      <c r="AA515" s="140"/>
      <c r="AB515" s="140"/>
      <c r="AC515" s="153"/>
      <c r="AD515" s="140"/>
      <c r="AE515" s="140"/>
      <c r="AF515" s="142"/>
      <c r="AG515" s="142"/>
      <c r="AH515" s="142"/>
      <c r="AI515" s="142"/>
      <c r="AJ515" s="142"/>
    </row>
    <row r="516" hidden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2"/>
      <c r="L516" s="2"/>
      <c r="P516" s="3"/>
      <c r="AA516" s="140"/>
      <c r="AB516" s="140"/>
      <c r="AC516" s="153"/>
      <c r="AD516" s="140"/>
      <c r="AE516" s="140"/>
      <c r="AF516" s="142"/>
      <c r="AG516" s="142"/>
      <c r="AH516" s="142"/>
      <c r="AI516" s="142"/>
      <c r="AJ516" s="142"/>
    </row>
    <row r="517" hidden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2"/>
      <c r="L517" s="2"/>
      <c r="P517" s="3"/>
      <c r="AA517" s="140"/>
      <c r="AB517" s="140"/>
      <c r="AC517" s="153"/>
      <c r="AD517" s="140"/>
      <c r="AE517" s="140"/>
      <c r="AF517" s="142"/>
      <c r="AG517" s="142"/>
      <c r="AH517" s="142"/>
      <c r="AI517" s="142"/>
      <c r="AJ517" s="142"/>
    </row>
    <row r="518" hidden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2"/>
      <c r="L518" s="2"/>
      <c r="P518" s="3"/>
      <c r="AA518" s="140"/>
      <c r="AB518" s="140"/>
      <c r="AC518" s="153"/>
      <c r="AD518" s="140"/>
      <c r="AE518" s="140"/>
      <c r="AF518" s="142"/>
      <c r="AG518" s="142"/>
      <c r="AH518" s="142"/>
      <c r="AI518" s="142"/>
      <c r="AJ518" s="142"/>
    </row>
    <row r="519" hidden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2"/>
      <c r="L519" s="2"/>
      <c r="P519" s="3"/>
      <c r="AA519" s="140"/>
      <c r="AB519" s="140"/>
      <c r="AC519" s="153"/>
      <c r="AD519" s="140"/>
      <c r="AE519" s="140"/>
      <c r="AF519" s="142"/>
      <c r="AG519" s="142"/>
      <c r="AH519" s="142"/>
      <c r="AI519" s="142"/>
      <c r="AJ519" s="142"/>
    </row>
    <row r="520" hidden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2"/>
      <c r="L520" s="2"/>
      <c r="P520" s="3"/>
      <c r="AA520" s="140"/>
      <c r="AB520" s="140"/>
      <c r="AC520" s="153"/>
      <c r="AD520" s="140"/>
      <c r="AE520" s="140"/>
      <c r="AF520" s="142"/>
      <c r="AG520" s="142"/>
      <c r="AH520" s="142"/>
      <c r="AI520" s="142"/>
      <c r="AJ520" s="142"/>
    </row>
    <row r="521" hidden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2"/>
      <c r="L521" s="2"/>
      <c r="P521" s="3"/>
      <c r="AA521" s="140"/>
      <c r="AB521" s="140"/>
      <c r="AC521" s="153"/>
      <c r="AD521" s="140"/>
      <c r="AE521" s="140"/>
      <c r="AF521" s="142"/>
      <c r="AG521" s="142"/>
      <c r="AH521" s="142"/>
      <c r="AI521" s="142"/>
      <c r="AJ521" s="142"/>
    </row>
    <row r="522" hidden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2"/>
      <c r="L522" s="2"/>
      <c r="P522" s="3"/>
      <c r="AA522" s="140"/>
      <c r="AB522" s="140"/>
      <c r="AC522" s="153"/>
      <c r="AD522" s="140"/>
      <c r="AE522" s="140"/>
      <c r="AF522" s="142"/>
      <c r="AG522" s="142"/>
      <c r="AH522" s="142"/>
      <c r="AI522" s="142"/>
      <c r="AJ522" s="142"/>
    </row>
    <row r="523" hidden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2"/>
      <c r="L523" s="2"/>
      <c r="P523" s="3"/>
      <c r="AA523" s="140"/>
      <c r="AB523" s="140"/>
      <c r="AC523" s="153"/>
      <c r="AD523" s="140"/>
      <c r="AE523" s="140"/>
      <c r="AF523" s="142"/>
      <c r="AG523" s="142"/>
      <c r="AH523" s="142"/>
      <c r="AI523" s="142"/>
      <c r="AJ523" s="142"/>
    </row>
    <row r="524" hidden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2"/>
      <c r="L524" s="2"/>
      <c r="P524" s="3"/>
      <c r="AA524" s="140"/>
      <c r="AB524" s="140"/>
      <c r="AC524" s="153"/>
      <c r="AD524" s="140"/>
      <c r="AE524" s="140"/>
      <c r="AF524" s="142"/>
      <c r="AG524" s="142"/>
      <c r="AH524" s="142"/>
      <c r="AI524" s="142"/>
      <c r="AJ524" s="142"/>
    </row>
    <row r="525" hidden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2"/>
      <c r="L525" s="2"/>
      <c r="P525" s="3"/>
      <c r="AA525" s="140"/>
      <c r="AB525" s="140"/>
      <c r="AC525" s="153"/>
      <c r="AD525" s="140"/>
      <c r="AE525" s="140"/>
      <c r="AF525" s="142"/>
      <c r="AG525" s="142"/>
      <c r="AH525" s="142"/>
      <c r="AI525" s="142"/>
      <c r="AJ525" s="142"/>
    </row>
    <row r="526" hidden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2"/>
      <c r="L526" s="2"/>
      <c r="P526" s="3"/>
      <c r="AA526" s="140"/>
      <c r="AB526" s="140"/>
      <c r="AC526" s="153"/>
      <c r="AD526" s="140"/>
      <c r="AE526" s="140"/>
      <c r="AF526" s="142"/>
      <c r="AG526" s="142"/>
      <c r="AH526" s="142"/>
      <c r="AI526" s="142"/>
      <c r="AJ526" s="142"/>
    </row>
    <row r="527" hidden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2"/>
      <c r="L527" s="2"/>
      <c r="P527" s="3"/>
      <c r="AA527" s="140"/>
      <c r="AB527" s="140"/>
      <c r="AC527" s="153"/>
      <c r="AD527" s="140"/>
      <c r="AE527" s="140"/>
      <c r="AF527" s="142"/>
      <c r="AG527" s="142"/>
      <c r="AH527" s="142"/>
      <c r="AI527" s="142"/>
      <c r="AJ527" s="142"/>
    </row>
    <row r="528" hidden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2"/>
      <c r="L528" s="2"/>
      <c r="P528" s="3"/>
      <c r="AA528" s="140"/>
      <c r="AB528" s="140"/>
      <c r="AC528" s="153"/>
      <c r="AD528" s="140"/>
      <c r="AE528" s="140"/>
      <c r="AF528" s="142"/>
      <c r="AG528" s="142"/>
      <c r="AH528" s="142"/>
      <c r="AI528" s="142"/>
      <c r="AJ528" s="142"/>
    </row>
    <row r="529" hidden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2"/>
      <c r="L529" s="2"/>
      <c r="P529" s="3"/>
      <c r="AA529" s="140"/>
      <c r="AB529" s="140"/>
      <c r="AC529" s="153"/>
      <c r="AD529" s="140"/>
      <c r="AE529" s="140"/>
      <c r="AF529" s="142"/>
      <c r="AG529" s="142"/>
      <c r="AH529" s="142"/>
      <c r="AI529" s="142"/>
      <c r="AJ529" s="142"/>
    </row>
    <row r="530" hidden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2"/>
      <c r="L530" s="2"/>
      <c r="P530" s="3"/>
      <c r="AA530" s="140"/>
      <c r="AB530" s="140"/>
      <c r="AC530" s="153"/>
      <c r="AD530" s="140"/>
      <c r="AE530" s="140"/>
      <c r="AF530" s="142"/>
      <c r="AG530" s="142"/>
      <c r="AH530" s="142"/>
      <c r="AI530" s="142"/>
      <c r="AJ530" s="142"/>
    </row>
    <row r="531" hidden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2"/>
      <c r="L531" s="2"/>
      <c r="P531" s="3"/>
      <c r="AA531" s="140"/>
      <c r="AB531" s="140"/>
      <c r="AC531" s="153"/>
      <c r="AD531" s="140"/>
      <c r="AE531" s="140"/>
      <c r="AF531" s="142"/>
      <c r="AG531" s="142"/>
      <c r="AH531" s="142"/>
      <c r="AI531" s="142"/>
      <c r="AJ531" s="142"/>
    </row>
    <row r="532" hidden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2"/>
      <c r="L532" s="2"/>
      <c r="P532" s="3"/>
      <c r="AA532" s="140"/>
      <c r="AB532" s="140"/>
      <c r="AC532" s="153"/>
      <c r="AD532" s="140"/>
      <c r="AE532" s="140"/>
      <c r="AF532" s="142"/>
      <c r="AG532" s="142"/>
      <c r="AH532" s="142"/>
      <c r="AI532" s="142"/>
      <c r="AJ532" s="142"/>
    </row>
    <row r="533" hidden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2"/>
      <c r="L533" s="2"/>
      <c r="P533" s="3"/>
      <c r="AA533" s="140"/>
      <c r="AB533" s="140"/>
      <c r="AC533" s="153"/>
      <c r="AD533" s="140"/>
      <c r="AE533" s="140"/>
      <c r="AF533" s="142"/>
      <c r="AG533" s="142"/>
      <c r="AH533" s="142"/>
      <c r="AI533" s="142"/>
      <c r="AJ533" s="142"/>
    </row>
    <row r="534" hidden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2"/>
      <c r="L534" s="2"/>
      <c r="P534" s="3"/>
      <c r="AA534" s="140"/>
      <c r="AB534" s="140"/>
      <c r="AC534" s="153"/>
      <c r="AD534" s="140"/>
      <c r="AE534" s="140"/>
      <c r="AF534" s="142"/>
      <c r="AG534" s="142"/>
      <c r="AH534" s="142"/>
      <c r="AI534" s="142"/>
      <c r="AJ534" s="142"/>
    </row>
    <row r="535" hidden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2"/>
      <c r="L535" s="2"/>
      <c r="P535" s="3"/>
      <c r="AA535" s="140"/>
      <c r="AB535" s="140"/>
      <c r="AC535" s="153"/>
      <c r="AD535" s="140"/>
      <c r="AE535" s="140"/>
      <c r="AF535" s="142"/>
      <c r="AG535" s="142"/>
      <c r="AH535" s="142"/>
      <c r="AI535" s="142"/>
      <c r="AJ535" s="142"/>
    </row>
    <row r="536" hidden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2"/>
      <c r="L536" s="2"/>
      <c r="P536" s="3"/>
      <c r="AA536" s="140"/>
      <c r="AB536" s="140"/>
      <c r="AC536" s="153"/>
      <c r="AD536" s="140"/>
      <c r="AE536" s="140"/>
      <c r="AF536" s="142"/>
      <c r="AG536" s="142"/>
      <c r="AH536" s="142"/>
      <c r="AI536" s="142"/>
      <c r="AJ536" s="142"/>
    </row>
    <row r="537" hidden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2"/>
      <c r="L537" s="2"/>
      <c r="P537" s="3"/>
      <c r="AA537" s="140"/>
      <c r="AB537" s="140"/>
      <c r="AC537" s="153"/>
      <c r="AD537" s="140"/>
      <c r="AE537" s="140"/>
      <c r="AF537" s="142"/>
      <c r="AG537" s="142"/>
      <c r="AH537" s="142"/>
      <c r="AI537" s="142"/>
      <c r="AJ537" s="142"/>
    </row>
    <row r="538" hidden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2"/>
      <c r="L538" s="2"/>
      <c r="P538" s="3"/>
      <c r="AA538" s="140"/>
      <c r="AB538" s="140"/>
      <c r="AC538" s="153"/>
      <c r="AD538" s="140"/>
      <c r="AE538" s="140"/>
      <c r="AF538" s="142"/>
      <c r="AG538" s="142"/>
      <c r="AH538" s="142"/>
      <c r="AI538" s="142"/>
      <c r="AJ538" s="142"/>
    </row>
    <row r="539" hidden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2"/>
      <c r="L539" s="2"/>
      <c r="P539" s="3"/>
      <c r="AA539" s="140"/>
      <c r="AB539" s="140"/>
      <c r="AC539" s="153"/>
      <c r="AD539" s="140"/>
      <c r="AE539" s="140"/>
      <c r="AF539" s="142"/>
      <c r="AG539" s="142"/>
      <c r="AH539" s="142"/>
      <c r="AI539" s="142"/>
      <c r="AJ539" s="142"/>
    </row>
    <row r="540" hidden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2"/>
      <c r="L540" s="2"/>
      <c r="P540" s="3"/>
      <c r="AA540" s="140"/>
      <c r="AB540" s="140"/>
      <c r="AC540" s="153"/>
      <c r="AD540" s="140"/>
      <c r="AE540" s="140"/>
      <c r="AF540" s="142"/>
      <c r="AG540" s="142"/>
      <c r="AH540" s="142"/>
      <c r="AI540" s="142"/>
      <c r="AJ540" s="142"/>
    </row>
    <row r="541" hidden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2"/>
      <c r="L541" s="2"/>
      <c r="P541" s="3"/>
      <c r="AA541" s="140"/>
      <c r="AB541" s="140"/>
      <c r="AC541" s="153"/>
      <c r="AD541" s="140"/>
      <c r="AE541" s="140"/>
      <c r="AF541" s="142"/>
      <c r="AG541" s="142"/>
      <c r="AH541" s="142"/>
      <c r="AI541" s="142"/>
      <c r="AJ541" s="142"/>
    </row>
    <row r="542" hidden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2"/>
      <c r="L542" s="2"/>
      <c r="P542" s="3"/>
      <c r="AA542" s="140"/>
      <c r="AB542" s="140"/>
      <c r="AC542" s="153"/>
      <c r="AD542" s="140"/>
      <c r="AE542" s="140"/>
      <c r="AF542" s="142"/>
      <c r="AG542" s="142"/>
      <c r="AH542" s="142"/>
      <c r="AI542" s="142"/>
      <c r="AJ542" s="142"/>
    </row>
    <row r="543" hidden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2"/>
      <c r="L543" s="2"/>
      <c r="P543" s="3"/>
      <c r="AA543" s="140"/>
      <c r="AB543" s="140"/>
      <c r="AC543" s="153"/>
      <c r="AD543" s="140"/>
      <c r="AE543" s="140"/>
      <c r="AF543" s="142"/>
      <c r="AG543" s="142"/>
      <c r="AH543" s="142"/>
      <c r="AI543" s="142"/>
      <c r="AJ543" s="142"/>
    </row>
    <row r="544" hidden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2"/>
      <c r="L544" s="2"/>
      <c r="P544" s="3"/>
      <c r="AA544" s="140"/>
      <c r="AB544" s="140"/>
      <c r="AC544" s="153"/>
      <c r="AD544" s="140"/>
      <c r="AE544" s="140"/>
      <c r="AF544" s="142"/>
      <c r="AG544" s="142"/>
      <c r="AH544" s="142"/>
      <c r="AI544" s="142"/>
      <c r="AJ544" s="142"/>
    </row>
    <row r="545" hidden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2"/>
      <c r="L545" s="2"/>
      <c r="P545" s="3"/>
      <c r="AA545" s="140"/>
      <c r="AB545" s="140"/>
      <c r="AC545" s="153"/>
      <c r="AD545" s="140"/>
      <c r="AE545" s="140"/>
      <c r="AF545" s="142"/>
      <c r="AG545" s="142"/>
      <c r="AH545" s="142"/>
      <c r="AI545" s="142"/>
      <c r="AJ545" s="142"/>
    </row>
    <row r="546" hidden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2"/>
      <c r="L546" s="2"/>
      <c r="P546" s="3"/>
      <c r="AA546" s="140"/>
      <c r="AB546" s="140"/>
      <c r="AC546" s="153"/>
      <c r="AD546" s="140"/>
      <c r="AE546" s="140"/>
      <c r="AF546" s="142"/>
      <c r="AG546" s="142"/>
      <c r="AH546" s="142"/>
      <c r="AI546" s="142"/>
      <c r="AJ546" s="142"/>
    </row>
    <row r="547" hidden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2"/>
      <c r="L547" s="2"/>
      <c r="P547" s="3"/>
      <c r="AA547" s="140"/>
      <c r="AB547" s="140"/>
      <c r="AC547" s="153"/>
      <c r="AD547" s="140"/>
      <c r="AE547" s="140"/>
      <c r="AF547" s="142"/>
      <c r="AG547" s="142"/>
      <c r="AH547" s="142"/>
      <c r="AI547" s="142"/>
      <c r="AJ547" s="142"/>
    </row>
    <row r="548" hidden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2"/>
      <c r="L548" s="2"/>
      <c r="P548" s="3"/>
      <c r="AA548" s="140"/>
      <c r="AB548" s="140"/>
      <c r="AC548" s="153"/>
      <c r="AD548" s="140"/>
      <c r="AE548" s="140"/>
      <c r="AF548" s="142"/>
      <c r="AG548" s="142"/>
      <c r="AH548" s="142"/>
      <c r="AI548" s="142"/>
      <c r="AJ548" s="142"/>
    </row>
    <row r="549" hidden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2"/>
      <c r="L549" s="2"/>
      <c r="P549" s="3"/>
      <c r="AA549" s="140"/>
      <c r="AB549" s="140"/>
      <c r="AC549" s="153"/>
      <c r="AD549" s="140"/>
      <c r="AE549" s="140"/>
      <c r="AF549" s="142"/>
      <c r="AG549" s="142"/>
      <c r="AH549" s="142"/>
      <c r="AI549" s="142"/>
      <c r="AJ549" s="142"/>
    </row>
    <row r="550" hidden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2"/>
      <c r="L550" s="2"/>
      <c r="P550" s="3"/>
      <c r="AA550" s="140"/>
      <c r="AB550" s="140"/>
      <c r="AC550" s="153"/>
      <c r="AD550" s="140"/>
      <c r="AE550" s="140"/>
      <c r="AF550" s="142"/>
      <c r="AG550" s="142"/>
      <c r="AH550" s="142"/>
      <c r="AI550" s="142"/>
      <c r="AJ550" s="142"/>
    </row>
    <row r="551" hidden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2"/>
      <c r="L551" s="2"/>
      <c r="P551" s="3"/>
      <c r="AA551" s="140"/>
      <c r="AB551" s="140"/>
      <c r="AC551" s="153"/>
      <c r="AD551" s="140"/>
      <c r="AE551" s="140"/>
      <c r="AF551" s="142"/>
      <c r="AG551" s="142"/>
      <c r="AH551" s="142"/>
      <c r="AI551" s="142"/>
      <c r="AJ551" s="142"/>
    </row>
    <row r="552" hidden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2"/>
      <c r="L552" s="2"/>
      <c r="P552" s="3"/>
      <c r="AA552" s="140"/>
      <c r="AB552" s="140"/>
      <c r="AC552" s="153"/>
      <c r="AD552" s="140"/>
      <c r="AE552" s="140"/>
      <c r="AF552" s="142"/>
      <c r="AG552" s="142"/>
      <c r="AH552" s="142"/>
      <c r="AI552" s="142"/>
      <c r="AJ552" s="142"/>
    </row>
    <row r="553" hidden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2"/>
      <c r="L553" s="2"/>
      <c r="P553" s="3"/>
      <c r="AA553" s="140"/>
      <c r="AB553" s="140"/>
      <c r="AC553" s="153"/>
      <c r="AD553" s="140"/>
      <c r="AE553" s="140"/>
      <c r="AF553" s="142"/>
      <c r="AG553" s="142"/>
      <c r="AH553" s="142"/>
      <c r="AI553" s="142"/>
      <c r="AJ553" s="142"/>
    </row>
    <row r="554" hidden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2"/>
      <c r="L554" s="2"/>
      <c r="P554" s="3"/>
      <c r="AA554" s="140"/>
      <c r="AB554" s="140"/>
      <c r="AC554" s="153"/>
      <c r="AD554" s="140"/>
      <c r="AE554" s="140"/>
      <c r="AF554" s="142"/>
      <c r="AG554" s="142"/>
      <c r="AH554" s="142"/>
      <c r="AI554" s="142"/>
      <c r="AJ554" s="142"/>
    </row>
    <row r="555" hidden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2"/>
      <c r="L555" s="2"/>
      <c r="P555" s="3"/>
      <c r="AA555" s="140"/>
      <c r="AB555" s="140"/>
      <c r="AC555" s="153"/>
      <c r="AD555" s="140"/>
      <c r="AE555" s="140"/>
      <c r="AF555" s="142"/>
      <c r="AG555" s="142"/>
      <c r="AH555" s="142"/>
      <c r="AI555" s="142"/>
      <c r="AJ555" s="142"/>
    </row>
    <row r="556" hidden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2"/>
      <c r="L556" s="2"/>
      <c r="P556" s="3"/>
      <c r="AA556" s="140"/>
      <c r="AB556" s="140"/>
      <c r="AC556" s="153"/>
      <c r="AD556" s="140"/>
      <c r="AE556" s="140"/>
      <c r="AF556" s="142"/>
      <c r="AG556" s="142"/>
      <c r="AH556" s="142"/>
      <c r="AI556" s="142"/>
      <c r="AJ556" s="142"/>
    </row>
    <row r="557" hidden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2"/>
      <c r="L557" s="2"/>
      <c r="P557" s="3"/>
      <c r="AA557" s="140"/>
      <c r="AB557" s="140"/>
      <c r="AC557" s="153"/>
      <c r="AD557" s="140"/>
      <c r="AE557" s="140"/>
      <c r="AF557" s="142"/>
      <c r="AG557" s="142"/>
      <c r="AH557" s="142"/>
      <c r="AI557" s="142"/>
      <c r="AJ557" s="142"/>
    </row>
    <row r="558" hidden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2"/>
      <c r="L558" s="2"/>
      <c r="P558" s="3"/>
      <c r="AA558" s="140"/>
      <c r="AB558" s="140"/>
      <c r="AC558" s="153"/>
      <c r="AD558" s="140"/>
      <c r="AE558" s="140"/>
      <c r="AF558" s="142"/>
      <c r="AG558" s="142"/>
      <c r="AH558" s="142"/>
      <c r="AI558" s="142"/>
      <c r="AJ558" s="142"/>
    </row>
    <row r="559" hidden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2"/>
      <c r="L559" s="2"/>
      <c r="P559" s="3"/>
      <c r="AA559" s="140"/>
      <c r="AB559" s="140"/>
      <c r="AC559" s="153"/>
      <c r="AD559" s="140"/>
      <c r="AE559" s="140"/>
      <c r="AF559" s="142"/>
      <c r="AG559" s="142"/>
      <c r="AH559" s="142"/>
      <c r="AI559" s="142"/>
      <c r="AJ559" s="142"/>
    </row>
    <row r="560" hidden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2"/>
      <c r="L560" s="2"/>
      <c r="P560" s="3"/>
      <c r="AA560" s="140"/>
      <c r="AB560" s="140"/>
      <c r="AC560" s="153"/>
      <c r="AD560" s="140"/>
      <c r="AE560" s="140"/>
      <c r="AF560" s="142"/>
      <c r="AG560" s="142"/>
      <c r="AH560" s="142"/>
      <c r="AI560" s="142"/>
      <c r="AJ560" s="142"/>
    </row>
    <row r="561" hidden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2"/>
      <c r="L561" s="2"/>
      <c r="P561" s="3"/>
      <c r="AA561" s="140"/>
      <c r="AB561" s="140"/>
      <c r="AC561" s="153"/>
      <c r="AD561" s="140"/>
      <c r="AE561" s="140"/>
      <c r="AF561" s="142"/>
      <c r="AG561" s="142"/>
      <c r="AH561" s="142"/>
      <c r="AI561" s="142"/>
      <c r="AJ561" s="142"/>
    </row>
    <row r="562" hidden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2"/>
      <c r="L562" s="2"/>
      <c r="P562" s="3"/>
      <c r="AA562" s="140"/>
      <c r="AB562" s="140"/>
      <c r="AC562" s="153"/>
      <c r="AD562" s="140"/>
      <c r="AE562" s="140"/>
      <c r="AF562" s="142"/>
      <c r="AG562" s="142"/>
      <c r="AH562" s="142"/>
      <c r="AI562" s="142"/>
      <c r="AJ562" s="142"/>
    </row>
    <row r="563" hidden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2"/>
      <c r="L563" s="2"/>
      <c r="P563" s="3"/>
      <c r="AA563" s="140"/>
      <c r="AB563" s="140"/>
      <c r="AC563" s="153"/>
      <c r="AD563" s="140"/>
      <c r="AE563" s="140"/>
      <c r="AF563" s="142"/>
      <c r="AG563" s="142"/>
      <c r="AH563" s="142"/>
      <c r="AI563" s="142"/>
      <c r="AJ563" s="142"/>
    </row>
    <row r="564" hidden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2"/>
      <c r="L564" s="2"/>
      <c r="P564" s="3"/>
      <c r="AA564" s="140"/>
      <c r="AB564" s="140"/>
      <c r="AC564" s="153"/>
      <c r="AD564" s="140"/>
      <c r="AE564" s="140"/>
      <c r="AF564" s="142"/>
      <c r="AG564" s="142"/>
      <c r="AH564" s="142"/>
      <c r="AI564" s="142"/>
      <c r="AJ564" s="142"/>
    </row>
    <row r="565" hidden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2"/>
      <c r="L565" s="2"/>
      <c r="P565" s="3"/>
      <c r="AA565" s="140"/>
      <c r="AB565" s="140"/>
      <c r="AC565" s="153"/>
      <c r="AD565" s="140"/>
      <c r="AE565" s="140"/>
      <c r="AF565" s="142"/>
      <c r="AG565" s="142"/>
      <c r="AH565" s="142"/>
      <c r="AI565" s="142"/>
      <c r="AJ565" s="142"/>
    </row>
    <row r="566" hidden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2"/>
      <c r="L566" s="2"/>
      <c r="P566" s="3"/>
      <c r="AA566" s="140"/>
      <c r="AB566" s="140"/>
      <c r="AC566" s="153"/>
      <c r="AD566" s="140"/>
      <c r="AE566" s="140"/>
      <c r="AF566" s="142"/>
      <c r="AG566" s="142"/>
      <c r="AH566" s="142"/>
      <c r="AI566" s="142"/>
      <c r="AJ566" s="142"/>
    </row>
    <row r="567" hidden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2"/>
      <c r="L567" s="2"/>
      <c r="P567" s="3"/>
      <c r="AA567" s="140"/>
      <c r="AB567" s="140"/>
      <c r="AC567" s="153"/>
      <c r="AD567" s="140"/>
      <c r="AE567" s="140"/>
      <c r="AF567" s="142"/>
      <c r="AG567" s="142"/>
      <c r="AH567" s="142"/>
      <c r="AI567" s="142"/>
      <c r="AJ567" s="142"/>
    </row>
    <row r="568" hidden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2"/>
      <c r="L568" s="2"/>
      <c r="P568" s="3"/>
      <c r="AA568" s="140"/>
      <c r="AB568" s="140"/>
      <c r="AC568" s="153"/>
      <c r="AD568" s="140"/>
      <c r="AE568" s="140"/>
      <c r="AF568" s="142"/>
      <c r="AG568" s="142"/>
      <c r="AH568" s="142"/>
      <c r="AI568" s="142"/>
      <c r="AJ568" s="142"/>
    </row>
    <row r="569" hidden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2"/>
      <c r="L569" s="2"/>
      <c r="P569" s="3"/>
      <c r="AA569" s="140"/>
      <c r="AB569" s="140"/>
      <c r="AC569" s="153"/>
      <c r="AD569" s="140"/>
      <c r="AE569" s="140"/>
      <c r="AF569" s="142"/>
      <c r="AG569" s="142"/>
      <c r="AH569" s="142"/>
      <c r="AI569" s="142"/>
      <c r="AJ569" s="142"/>
    </row>
    <row r="570" hidden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2"/>
      <c r="L570" s="2"/>
      <c r="P570" s="3"/>
      <c r="AA570" s="140"/>
      <c r="AB570" s="140"/>
      <c r="AC570" s="153"/>
      <c r="AD570" s="140"/>
      <c r="AE570" s="140"/>
      <c r="AF570" s="142"/>
      <c r="AG570" s="142"/>
      <c r="AH570" s="142"/>
      <c r="AI570" s="142"/>
      <c r="AJ570" s="142"/>
    </row>
    <row r="571" hidden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2"/>
      <c r="L571" s="2"/>
      <c r="P571" s="3"/>
      <c r="AA571" s="140"/>
      <c r="AB571" s="140"/>
      <c r="AC571" s="153"/>
      <c r="AD571" s="140"/>
      <c r="AE571" s="140"/>
      <c r="AF571" s="142"/>
      <c r="AG571" s="142"/>
      <c r="AH571" s="142"/>
      <c r="AI571" s="142"/>
      <c r="AJ571" s="142"/>
    </row>
    <row r="572" hidden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2"/>
      <c r="L572" s="2"/>
      <c r="P572" s="3"/>
      <c r="AA572" s="140"/>
      <c r="AB572" s="140"/>
      <c r="AC572" s="153"/>
      <c r="AD572" s="140"/>
      <c r="AE572" s="140"/>
      <c r="AF572" s="142"/>
      <c r="AG572" s="142"/>
      <c r="AH572" s="142"/>
      <c r="AI572" s="142"/>
      <c r="AJ572" s="142"/>
    </row>
    <row r="573" hidden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2"/>
      <c r="L573" s="2"/>
      <c r="P573" s="3"/>
      <c r="AA573" s="140"/>
      <c r="AB573" s="140"/>
      <c r="AC573" s="153"/>
      <c r="AD573" s="140"/>
      <c r="AE573" s="140"/>
      <c r="AF573" s="142"/>
      <c r="AG573" s="142"/>
      <c r="AH573" s="142"/>
      <c r="AI573" s="142"/>
      <c r="AJ573" s="142"/>
    </row>
    <row r="574" hidden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2"/>
      <c r="L574" s="2"/>
      <c r="P574" s="3"/>
      <c r="AA574" s="140"/>
      <c r="AB574" s="140"/>
      <c r="AC574" s="153"/>
      <c r="AD574" s="140"/>
      <c r="AE574" s="140"/>
      <c r="AF574" s="142"/>
      <c r="AG574" s="142"/>
      <c r="AH574" s="142"/>
      <c r="AI574" s="142"/>
      <c r="AJ574" s="142"/>
    </row>
    <row r="575" hidden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2"/>
      <c r="L575" s="2"/>
      <c r="P575" s="3"/>
      <c r="AA575" s="140"/>
      <c r="AB575" s="140"/>
      <c r="AC575" s="153"/>
      <c r="AD575" s="140"/>
      <c r="AE575" s="140"/>
      <c r="AF575" s="142"/>
      <c r="AG575" s="142"/>
      <c r="AH575" s="142"/>
      <c r="AI575" s="142"/>
      <c r="AJ575" s="142"/>
    </row>
    <row r="576" hidden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2"/>
      <c r="L576" s="2"/>
      <c r="P576" s="3"/>
      <c r="AA576" s="140"/>
      <c r="AB576" s="140"/>
      <c r="AC576" s="153"/>
      <c r="AD576" s="140"/>
      <c r="AE576" s="140"/>
      <c r="AF576" s="142"/>
      <c r="AG576" s="142"/>
      <c r="AH576" s="142"/>
      <c r="AI576" s="142"/>
      <c r="AJ576" s="142"/>
    </row>
    <row r="577" hidden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2"/>
      <c r="L577" s="2"/>
      <c r="P577" s="3"/>
      <c r="AA577" s="140"/>
      <c r="AB577" s="140"/>
      <c r="AC577" s="153"/>
      <c r="AD577" s="140"/>
      <c r="AE577" s="140"/>
      <c r="AF577" s="142"/>
      <c r="AG577" s="142"/>
      <c r="AH577" s="142"/>
      <c r="AI577" s="142"/>
      <c r="AJ577" s="142"/>
    </row>
    <row r="578" hidden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2"/>
      <c r="L578" s="2"/>
      <c r="P578" s="3"/>
      <c r="AA578" s="140"/>
      <c r="AB578" s="140"/>
      <c r="AC578" s="153"/>
      <c r="AD578" s="140"/>
      <c r="AE578" s="140"/>
      <c r="AF578" s="142"/>
      <c r="AG578" s="142"/>
      <c r="AH578" s="142"/>
      <c r="AI578" s="142"/>
      <c r="AJ578" s="142"/>
    </row>
    <row r="579" hidden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2"/>
      <c r="L579" s="2"/>
      <c r="P579" s="3"/>
      <c r="AA579" s="140"/>
      <c r="AB579" s="140"/>
      <c r="AC579" s="153"/>
      <c r="AD579" s="140"/>
      <c r="AE579" s="140"/>
      <c r="AF579" s="142"/>
      <c r="AG579" s="142"/>
      <c r="AH579" s="142"/>
      <c r="AI579" s="142"/>
      <c r="AJ579" s="142"/>
    </row>
    <row r="580" hidden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2"/>
      <c r="L580" s="2"/>
      <c r="P580" s="3"/>
      <c r="AA580" s="140"/>
      <c r="AB580" s="140"/>
      <c r="AC580" s="153"/>
      <c r="AD580" s="140"/>
      <c r="AE580" s="140"/>
      <c r="AF580" s="142"/>
      <c r="AG580" s="142"/>
      <c r="AH580" s="142"/>
      <c r="AI580" s="142"/>
      <c r="AJ580" s="142"/>
    </row>
    <row r="581" hidden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2"/>
      <c r="L581" s="2"/>
      <c r="P581" s="3"/>
      <c r="AA581" s="140"/>
      <c r="AB581" s="140"/>
      <c r="AC581" s="153"/>
      <c r="AD581" s="140"/>
      <c r="AE581" s="140"/>
      <c r="AF581" s="142"/>
      <c r="AG581" s="142"/>
      <c r="AH581" s="142"/>
      <c r="AI581" s="142"/>
      <c r="AJ581" s="142"/>
    </row>
    <row r="582" hidden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2"/>
      <c r="L582" s="2"/>
      <c r="P582" s="3"/>
      <c r="AA582" s="140"/>
      <c r="AB582" s="140"/>
      <c r="AC582" s="153"/>
      <c r="AD582" s="140"/>
      <c r="AE582" s="140"/>
      <c r="AF582" s="142"/>
      <c r="AG582" s="142"/>
      <c r="AH582" s="142"/>
      <c r="AI582" s="142"/>
      <c r="AJ582" s="142"/>
    </row>
    <row r="583" hidden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2"/>
      <c r="L583" s="2"/>
      <c r="P583" s="3"/>
      <c r="AA583" s="140"/>
      <c r="AB583" s="140"/>
      <c r="AC583" s="153"/>
      <c r="AD583" s="140"/>
      <c r="AE583" s="140"/>
      <c r="AF583" s="142"/>
      <c r="AG583" s="142"/>
      <c r="AH583" s="142"/>
      <c r="AI583" s="142"/>
      <c r="AJ583" s="142"/>
    </row>
    <row r="584" hidden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2"/>
      <c r="L584" s="2"/>
      <c r="P584" s="3"/>
      <c r="AA584" s="140"/>
      <c r="AB584" s="140"/>
      <c r="AC584" s="153"/>
      <c r="AD584" s="140"/>
      <c r="AE584" s="140"/>
      <c r="AF584" s="142"/>
      <c r="AG584" s="142"/>
      <c r="AH584" s="142"/>
      <c r="AI584" s="142"/>
      <c r="AJ584" s="142"/>
    </row>
    <row r="585" hidden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2"/>
      <c r="L585" s="2"/>
      <c r="P585" s="3"/>
      <c r="AA585" s="140"/>
      <c r="AB585" s="140"/>
      <c r="AC585" s="153"/>
      <c r="AD585" s="140"/>
      <c r="AE585" s="140"/>
      <c r="AF585" s="142"/>
      <c r="AG585" s="142"/>
      <c r="AH585" s="142"/>
      <c r="AI585" s="142"/>
      <c r="AJ585" s="142"/>
    </row>
    <row r="586" hidden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2"/>
      <c r="L586" s="2"/>
      <c r="P586" s="3"/>
      <c r="AA586" s="140"/>
      <c r="AB586" s="140"/>
      <c r="AC586" s="153"/>
      <c r="AD586" s="140"/>
      <c r="AE586" s="140"/>
      <c r="AF586" s="142"/>
      <c r="AG586" s="142"/>
      <c r="AH586" s="142"/>
      <c r="AI586" s="142"/>
      <c r="AJ586" s="142"/>
    </row>
    <row r="587" hidden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2"/>
      <c r="L587" s="2"/>
      <c r="P587" s="3"/>
      <c r="AA587" s="140"/>
      <c r="AB587" s="140"/>
      <c r="AC587" s="153"/>
      <c r="AD587" s="140"/>
      <c r="AE587" s="140"/>
      <c r="AF587" s="142"/>
      <c r="AG587" s="142"/>
      <c r="AH587" s="142"/>
      <c r="AI587" s="142"/>
      <c r="AJ587" s="142"/>
    </row>
    <row r="588" hidden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2"/>
      <c r="L588" s="2"/>
      <c r="P588" s="3"/>
      <c r="AA588" s="140"/>
      <c r="AB588" s="140"/>
      <c r="AC588" s="153"/>
      <c r="AD588" s="140"/>
      <c r="AE588" s="140"/>
      <c r="AF588" s="142"/>
      <c r="AG588" s="142"/>
      <c r="AH588" s="142"/>
      <c r="AI588" s="142"/>
      <c r="AJ588" s="142"/>
    </row>
    <row r="589" hidden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2"/>
      <c r="L589" s="2"/>
      <c r="P589" s="3"/>
      <c r="AA589" s="140"/>
      <c r="AB589" s="140"/>
      <c r="AC589" s="153"/>
      <c r="AD589" s="140"/>
      <c r="AE589" s="140"/>
      <c r="AF589" s="142"/>
      <c r="AG589" s="142"/>
      <c r="AH589" s="142"/>
      <c r="AI589" s="142"/>
      <c r="AJ589" s="142"/>
    </row>
    <row r="590" hidden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2"/>
      <c r="L590" s="2"/>
      <c r="P590" s="3"/>
      <c r="AA590" s="140"/>
      <c r="AB590" s="140"/>
      <c r="AC590" s="153"/>
      <c r="AD590" s="140"/>
      <c r="AE590" s="140"/>
      <c r="AF590" s="142"/>
      <c r="AG590" s="142"/>
      <c r="AH590" s="142"/>
      <c r="AI590" s="142"/>
      <c r="AJ590" s="142"/>
    </row>
    <row r="591" hidden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2"/>
      <c r="L591" s="2"/>
      <c r="P591" s="3"/>
      <c r="AA591" s="140"/>
      <c r="AB591" s="140"/>
      <c r="AC591" s="153"/>
      <c r="AD591" s="140"/>
      <c r="AE591" s="140"/>
      <c r="AF591" s="142"/>
      <c r="AG591" s="142"/>
      <c r="AH591" s="142"/>
      <c r="AI591" s="142"/>
      <c r="AJ591" s="142"/>
    </row>
    <row r="592" hidden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2"/>
      <c r="L592" s="2"/>
      <c r="P592" s="3"/>
      <c r="AA592" s="140"/>
      <c r="AB592" s="140"/>
      <c r="AC592" s="153"/>
      <c r="AD592" s="140"/>
      <c r="AE592" s="140"/>
      <c r="AF592" s="142"/>
      <c r="AG592" s="142"/>
      <c r="AH592" s="142"/>
      <c r="AI592" s="142"/>
      <c r="AJ592" s="142"/>
    </row>
    <row r="593" hidden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2"/>
      <c r="L593" s="2"/>
      <c r="P593" s="3"/>
      <c r="AA593" s="140"/>
      <c r="AB593" s="140"/>
      <c r="AC593" s="153"/>
      <c r="AD593" s="140"/>
      <c r="AE593" s="140"/>
      <c r="AF593" s="142"/>
      <c r="AG593" s="142"/>
      <c r="AH593" s="142"/>
      <c r="AI593" s="142"/>
      <c r="AJ593" s="142"/>
    </row>
    <row r="594" hidden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2"/>
      <c r="L594" s="2"/>
      <c r="P594" s="3"/>
      <c r="AA594" s="140"/>
      <c r="AB594" s="140"/>
      <c r="AC594" s="153"/>
      <c r="AD594" s="140"/>
      <c r="AE594" s="140"/>
      <c r="AF594" s="142"/>
      <c r="AG594" s="142"/>
      <c r="AH594" s="142"/>
      <c r="AI594" s="142"/>
      <c r="AJ594" s="142"/>
    </row>
    <row r="595" hidden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2"/>
      <c r="L595" s="2"/>
      <c r="P595" s="3"/>
      <c r="AA595" s="140"/>
      <c r="AB595" s="140"/>
      <c r="AC595" s="153"/>
      <c r="AD595" s="140"/>
      <c r="AE595" s="140"/>
      <c r="AF595" s="142"/>
      <c r="AG595" s="142"/>
      <c r="AH595" s="142"/>
      <c r="AI595" s="142"/>
      <c r="AJ595" s="142"/>
    </row>
    <row r="596" hidden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2"/>
      <c r="L596" s="2"/>
      <c r="P596" s="3"/>
      <c r="AA596" s="140"/>
      <c r="AB596" s="140"/>
      <c r="AC596" s="153"/>
      <c r="AD596" s="140"/>
      <c r="AE596" s="140"/>
      <c r="AF596" s="142"/>
      <c r="AG596" s="142"/>
      <c r="AH596" s="142"/>
      <c r="AI596" s="142"/>
      <c r="AJ596" s="142"/>
    </row>
    <row r="597" hidden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2"/>
      <c r="L597" s="2"/>
      <c r="P597" s="3"/>
      <c r="AA597" s="140"/>
      <c r="AB597" s="140"/>
      <c r="AC597" s="153"/>
      <c r="AD597" s="140"/>
      <c r="AE597" s="140"/>
      <c r="AF597" s="142"/>
      <c r="AG597" s="142"/>
      <c r="AH597" s="142"/>
      <c r="AI597" s="142"/>
      <c r="AJ597" s="142"/>
    </row>
    <row r="598" hidden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2"/>
      <c r="L598" s="2"/>
      <c r="P598" s="3"/>
      <c r="AA598" s="140"/>
      <c r="AB598" s="140"/>
      <c r="AC598" s="153"/>
      <c r="AD598" s="140"/>
      <c r="AE598" s="140"/>
      <c r="AF598" s="142"/>
      <c r="AG598" s="142"/>
      <c r="AH598" s="142"/>
      <c r="AI598" s="142"/>
      <c r="AJ598" s="142"/>
    </row>
    <row r="599" hidden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2"/>
      <c r="L599" s="2"/>
      <c r="P599" s="3"/>
      <c r="AA599" s="140"/>
      <c r="AB599" s="140"/>
      <c r="AC599" s="153"/>
      <c r="AD599" s="140"/>
      <c r="AE599" s="140"/>
      <c r="AF599" s="142"/>
      <c r="AG599" s="142"/>
      <c r="AH599" s="142"/>
      <c r="AI599" s="142"/>
      <c r="AJ599" s="142"/>
    </row>
    <row r="600" hidden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2"/>
      <c r="L600" s="2"/>
      <c r="P600" s="3"/>
      <c r="AA600" s="140"/>
      <c r="AB600" s="140"/>
      <c r="AC600" s="153"/>
      <c r="AD600" s="140"/>
      <c r="AE600" s="140"/>
      <c r="AF600" s="142"/>
      <c r="AG600" s="142"/>
      <c r="AH600" s="142"/>
      <c r="AI600" s="142"/>
      <c r="AJ600" s="142"/>
    </row>
    <row r="601" hidden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2"/>
      <c r="L601" s="2"/>
      <c r="P601" s="3"/>
      <c r="AA601" s="140"/>
      <c r="AB601" s="140"/>
      <c r="AC601" s="153"/>
      <c r="AD601" s="140"/>
      <c r="AE601" s="140"/>
      <c r="AF601" s="142"/>
      <c r="AG601" s="142"/>
      <c r="AH601" s="142"/>
      <c r="AI601" s="142"/>
      <c r="AJ601" s="142"/>
    </row>
    <row r="602" hidden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2"/>
      <c r="L602" s="2"/>
      <c r="P602" s="3"/>
      <c r="AA602" s="140"/>
      <c r="AB602" s="140"/>
      <c r="AC602" s="153"/>
      <c r="AD602" s="140"/>
      <c r="AE602" s="140"/>
      <c r="AF602" s="142"/>
      <c r="AG602" s="142"/>
      <c r="AH602" s="142"/>
      <c r="AI602" s="142"/>
      <c r="AJ602" s="142"/>
    </row>
    <row r="603" hidden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2"/>
      <c r="L603" s="2"/>
      <c r="P603" s="3"/>
      <c r="AA603" s="140"/>
      <c r="AB603" s="140"/>
      <c r="AC603" s="153"/>
      <c r="AD603" s="140"/>
      <c r="AE603" s="140"/>
      <c r="AF603" s="142"/>
      <c r="AG603" s="142"/>
      <c r="AH603" s="142"/>
      <c r="AI603" s="142"/>
      <c r="AJ603" s="142"/>
    </row>
    <row r="604" hidden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2"/>
      <c r="L604" s="2"/>
      <c r="P604" s="3"/>
      <c r="AA604" s="140"/>
      <c r="AB604" s="140"/>
      <c r="AC604" s="153"/>
      <c r="AD604" s="140"/>
      <c r="AE604" s="140"/>
      <c r="AF604" s="142"/>
      <c r="AG604" s="142"/>
      <c r="AH604" s="142"/>
      <c r="AI604" s="142"/>
      <c r="AJ604" s="142"/>
    </row>
    <row r="605" hidden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2"/>
      <c r="L605" s="2"/>
      <c r="P605" s="3"/>
      <c r="AA605" s="140"/>
      <c r="AB605" s="140"/>
      <c r="AC605" s="153"/>
      <c r="AD605" s="140"/>
      <c r="AE605" s="140"/>
      <c r="AF605" s="142"/>
      <c r="AG605" s="142"/>
      <c r="AH605" s="142"/>
      <c r="AI605" s="142"/>
      <c r="AJ605" s="142"/>
    </row>
    <row r="606" hidden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2"/>
      <c r="L606" s="2"/>
      <c r="P606" s="3"/>
      <c r="AA606" s="140"/>
      <c r="AB606" s="140"/>
      <c r="AC606" s="153"/>
      <c r="AD606" s="140"/>
      <c r="AE606" s="140"/>
      <c r="AF606" s="142"/>
      <c r="AG606" s="142"/>
      <c r="AH606" s="142"/>
      <c r="AI606" s="142"/>
      <c r="AJ606" s="142"/>
    </row>
    <row r="607" hidden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2"/>
      <c r="L607" s="2"/>
      <c r="P607" s="3"/>
      <c r="AA607" s="140"/>
      <c r="AB607" s="140"/>
      <c r="AC607" s="153"/>
      <c r="AD607" s="140"/>
      <c r="AE607" s="140"/>
      <c r="AF607" s="142"/>
      <c r="AG607" s="142"/>
      <c r="AH607" s="142"/>
      <c r="AI607" s="142"/>
      <c r="AJ607" s="142"/>
    </row>
    <row r="608" hidden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2"/>
      <c r="L608" s="2"/>
      <c r="P608" s="3"/>
      <c r="AA608" s="140"/>
      <c r="AB608" s="140"/>
      <c r="AC608" s="153"/>
      <c r="AD608" s="140"/>
      <c r="AE608" s="140"/>
      <c r="AF608" s="142"/>
      <c r="AG608" s="142"/>
      <c r="AH608" s="142"/>
      <c r="AI608" s="142"/>
      <c r="AJ608" s="142"/>
    </row>
    <row r="609" hidden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2"/>
      <c r="L609" s="2"/>
      <c r="P609" s="3"/>
      <c r="AA609" s="140"/>
      <c r="AB609" s="140"/>
      <c r="AC609" s="153"/>
      <c r="AD609" s="140"/>
      <c r="AE609" s="140"/>
      <c r="AF609" s="142"/>
      <c r="AG609" s="142"/>
      <c r="AH609" s="142"/>
      <c r="AI609" s="142"/>
      <c r="AJ609" s="142"/>
    </row>
    <row r="610" hidden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2"/>
      <c r="L610" s="2"/>
      <c r="P610" s="3"/>
      <c r="AA610" s="140"/>
      <c r="AB610" s="140"/>
      <c r="AC610" s="153"/>
      <c r="AD610" s="140"/>
      <c r="AE610" s="140"/>
      <c r="AF610" s="142"/>
      <c r="AG610" s="142"/>
      <c r="AH610" s="142"/>
      <c r="AI610" s="142"/>
      <c r="AJ610" s="142"/>
    </row>
    <row r="611" hidden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2"/>
      <c r="L611" s="2"/>
      <c r="P611" s="3"/>
      <c r="AA611" s="140"/>
      <c r="AB611" s="140"/>
      <c r="AC611" s="153"/>
      <c r="AD611" s="140"/>
      <c r="AE611" s="140"/>
      <c r="AF611" s="142"/>
      <c r="AG611" s="142"/>
      <c r="AH611" s="142"/>
      <c r="AI611" s="142"/>
      <c r="AJ611" s="142"/>
    </row>
    <row r="612" hidden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2"/>
      <c r="L612" s="2"/>
      <c r="P612" s="3"/>
      <c r="AA612" s="140"/>
      <c r="AB612" s="140"/>
      <c r="AC612" s="153"/>
      <c r="AD612" s="140"/>
      <c r="AE612" s="140"/>
      <c r="AF612" s="142"/>
      <c r="AG612" s="142"/>
      <c r="AH612" s="142"/>
      <c r="AI612" s="142"/>
      <c r="AJ612" s="142"/>
    </row>
    <row r="613" hidden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2"/>
      <c r="L613" s="2"/>
      <c r="P613" s="3"/>
      <c r="AA613" s="140"/>
      <c r="AB613" s="140"/>
      <c r="AC613" s="153"/>
      <c r="AD613" s="140"/>
      <c r="AE613" s="140"/>
      <c r="AF613" s="142"/>
      <c r="AG613" s="142"/>
      <c r="AH613" s="142"/>
      <c r="AI613" s="142"/>
      <c r="AJ613" s="142"/>
    </row>
    <row r="614" hidden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2"/>
      <c r="L614" s="2"/>
      <c r="P614" s="3"/>
      <c r="AA614" s="140"/>
      <c r="AB614" s="140"/>
      <c r="AC614" s="153"/>
      <c r="AD614" s="140"/>
      <c r="AE614" s="140"/>
      <c r="AF614" s="142"/>
      <c r="AG614" s="142"/>
      <c r="AH614" s="142"/>
      <c r="AI614" s="142"/>
      <c r="AJ614" s="142"/>
    </row>
    <row r="615" hidden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2"/>
      <c r="L615" s="2"/>
      <c r="P615" s="3"/>
      <c r="AA615" s="140"/>
      <c r="AB615" s="140"/>
      <c r="AC615" s="153"/>
      <c r="AD615" s="140"/>
      <c r="AE615" s="140"/>
      <c r="AF615" s="142"/>
      <c r="AG615" s="142"/>
      <c r="AH615" s="142"/>
      <c r="AI615" s="142"/>
      <c r="AJ615" s="142"/>
    </row>
    <row r="616" hidden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2"/>
      <c r="L616" s="2"/>
      <c r="P616" s="3"/>
      <c r="AA616" s="140"/>
      <c r="AB616" s="140"/>
      <c r="AC616" s="153"/>
      <c r="AD616" s="140"/>
      <c r="AE616" s="140"/>
      <c r="AF616" s="142"/>
      <c r="AG616" s="142"/>
      <c r="AH616" s="142"/>
      <c r="AI616" s="142"/>
      <c r="AJ616" s="142"/>
    </row>
    <row r="617" hidden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2"/>
      <c r="L617" s="2"/>
      <c r="P617" s="3"/>
      <c r="AA617" s="140"/>
      <c r="AB617" s="140"/>
      <c r="AC617" s="153"/>
      <c r="AD617" s="140"/>
      <c r="AE617" s="140"/>
      <c r="AF617" s="142"/>
      <c r="AG617" s="142"/>
      <c r="AH617" s="142"/>
      <c r="AI617" s="142"/>
      <c r="AJ617" s="142"/>
    </row>
    <row r="618" hidden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2"/>
      <c r="L618" s="2"/>
      <c r="P618" s="3"/>
      <c r="AA618" s="140"/>
      <c r="AB618" s="140"/>
      <c r="AC618" s="153"/>
      <c r="AD618" s="140"/>
      <c r="AE618" s="140"/>
      <c r="AF618" s="142"/>
      <c r="AG618" s="142"/>
      <c r="AH618" s="142"/>
      <c r="AI618" s="142"/>
      <c r="AJ618" s="142"/>
    </row>
    <row r="619" hidden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2"/>
      <c r="L619" s="2"/>
      <c r="P619" s="3"/>
      <c r="AA619" s="140"/>
      <c r="AB619" s="140"/>
      <c r="AC619" s="153"/>
      <c r="AD619" s="140"/>
      <c r="AE619" s="140"/>
      <c r="AF619" s="142"/>
      <c r="AG619" s="142"/>
      <c r="AH619" s="142"/>
      <c r="AI619" s="142"/>
      <c r="AJ619" s="142"/>
    </row>
    <row r="620" hidden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2"/>
      <c r="L620" s="2"/>
      <c r="P620" s="3"/>
      <c r="AA620" s="140"/>
      <c r="AB620" s="140"/>
      <c r="AC620" s="153"/>
      <c r="AD620" s="140"/>
      <c r="AE620" s="140"/>
      <c r="AF620" s="142"/>
      <c r="AG620" s="142"/>
      <c r="AH620" s="142"/>
      <c r="AI620" s="142"/>
      <c r="AJ620" s="142"/>
    </row>
    <row r="621" hidden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2"/>
      <c r="L621" s="2"/>
      <c r="P621" s="3"/>
      <c r="AA621" s="140"/>
      <c r="AB621" s="140"/>
      <c r="AC621" s="153"/>
      <c r="AD621" s="140"/>
      <c r="AE621" s="140"/>
      <c r="AF621" s="142"/>
      <c r="AG621" s="142"/>
      <c r="AH621" s="142"/>
      <c r="AI621" s="142"/>
      <c r="AJ621" s="142"/>
    </row>
    <row r="622" hidden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2"/>
      <c r="L622" s="2"/>
      <c r="P622" s="3"/>
      <c r="AA622" s="140"/>
      <c r="AB622" s="140"/>
      <c r="AC622" s="153"/>
      <c r="AD622" s="140"/>
      <c r="AE622" s="140"/>
      <c r="AF622" s="142"/>
      <c r="AG622" s="142"/>
      <c r="AH622" s="142"/>
      <c r="AI622" s="142"/>
      <c r="AJ622" s="142"/>
    </row>
    <row r="623" hidden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2"/>
      <c r="L623" s="2"/>
      <c r="P623" s="3"/>
      <c r="AA623" s="140"/>
      <c r="AB623" s="140"/>
      <c r="AC623" s="153"/>
      <c r="AD623" s="140"/>
      <c r="AE623" s="140"/>
      <c r="AF623" s="142"/>
      <c r="AG623" s="142"/>
      <c r="AH623" s="142"/>
      <c r="AI623" s="142"/>
      <c r="AJ623" s="142"/>
    </row>
    <row r="624" hidden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2"/>
      <c r="L624" s="2"/>
      <c r="P624" s="3"/>
      <c r="AA624" s="140"/>
      <c r="AB624" s="140"/>
      <c r="AC624" s="153"/>
      <c r="AD624" s="140"/>
      <c r="AE624" s="140"/>
      <c r="AF624" s="142"/>
      <c r="AG624" s="142"/>
      <c r="AH624" s="142"/>
      <c r="AI624" s="142"/>
      <c r="AJ624" s="142"/>
    </row>
    <row r="625" hidden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2"/>
      <c r="L625" s="2"/>
      <c r="P625" s="3"/>
      <c r="AA625" s="140"/>
      <c r="AB625" s="140"/>
      <c r="AC625" s="153"/>
      <c r="AD625" s="140"/>
      <c r="AE625" s="140"/>
      <c r="AF625" s="142"/>
      <c r="AG625" s="142"/>
      <c r="AH625" s="142"/>
      <c r="AI625" s="142"/>
      <c r="AJ625" s="142"/>
    </row>
    <row r="626" hidden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2"/>
      <c r="L626" s="2"/>
      <c r="P626" s="3"/>
      <c r="AA626" s="140"/>
      <c r="AB626" s="140"/>
      <c r="AC626" s="153"/>
      <c r="AD626" s="140"/>
      <c r="AE626" s="140"/>
      <c r="AF626" s="142"/>
      <c r="AG626" s="142"/>
      <c r="AH626" s="142"/>
      <c r="AI626" s="142"/>
      <c r="AJ626" s="142"/>
    </row>
    <row r="627" hidden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2"/>
      <c r="L627" s="2"/>
      <c r="P627" s="3"/>
      <c r="AA627" s="140"/>
      <c r="AB627" s="140"/>
      <c r="AC627" s="153"/>
      <c r="AD627" s="140"/>
      <c r="AE627" s="140"/>
      <c r="AF627" s="142"/>
      <c r="AG627" s="142"/>
      <c r="AH627" s="142"/>
      <c r="AI627" s="142"/>
      <c r="AJ627" s="142"/>
    </row>
    <row r="628" hidden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2"/>
      <c r="L628" s="2"/>
      <c r="P628" s="3"/>
      <c r="AA628" s="140"/>
      <c r="AB628" s="140"/>
      <c r="AC628" s="153"/>
      <c r="AD628" s="140"/>
      <c r="AE628" s="140"/>
      <c r="AF628" s="142"/>
      <c r="AG628" s="142"/>
      <c r="AH628" s="142"/>
      <c r="AI628" s="142"/>
      <c r="AJ628" s="142"/>
    </row>
    <row r="629" hidden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2"/>
      <c r="L629" s="2"/>
      <c r="P629" s="3"/>
      <c r="AA629" s="140"/>
      <c r="AB629" s="140"/>
      <c r="AC629" s="153"/>
      <c r="AD629" s="140"/>
      <c r="AE629" s="140"/>
      <c r="AF629" s="142"/>
      <c r="AG629" s="142"/>
      <c r="AH629" s="142"/>
      <c r="AI629" s="142"/>
      <c r="AJ629" s="142"/>
    </row>
    <row r="630" hidden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2"/>
      <c r="L630" s="2"/>
      <c r="P630" s="3"/>
      <c r="AA630" s="140"/>
      <c r="AB630" s="140"/>
      <c r="AC630" s="153"/>
      <c r="AD630" s="140"/>
      <c r="AE630" s="140"/>
      <c r="AF630" s="142"/>
      <c r="AG630" s="142"/>
      <c r="AH630" s="142"/>
      <c r="AI630" s="142"/>
      <c r="AJ630" s="142"/>
    </row>
    <row r="631" hidden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2"/>
      <c r="L631" s="2"/>
      <c r="P631" s="3"/>
      <c r="AA631" s="140"/>
      <c r="AB631" s="140"/>
      <c r="AC631" s="153"/>
      <c r="AD631" s="140"/>
      <c r="AE631" s="140"/>
      <c r="AF631" s="142"/>
      <c r="AG631" s="142"/>
      <c r="AH631" s="142"/>
      <c r="AI631" s="142"/>
      <c r="AJ631" s="142"/>
    </row>
    <row r="632" hidden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2"/>
      <c r="L632" s="2"/>
      <c r="P632" s="3"/>
      <c r="AA632" s="140"/>
      <c r="AB632" s="140"/>
      <c r="AC632" s="153"/>
      <c r="AD632" s="140"/>
      <c r="AE632" s="140"/>
      <c r="AF632" s="142"/>
      <c r="AG632" s="142"/>
      <c r="AH632" s="142"/>
      <c r="AI632" s="142"/>
      <c r="AJ632" s="142"/>
    </row>
    <row r="633" hidden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2"/>
      <c r="L633" s="2"/>
      <c r="P633" s="3"/>
      <c r="AA633" s="140"/>
      <c r="AB633" s="140"/>
      <c r="AC633" s="153"/>
      <c r="AD633" s="140"/>
      <c r="AE633" s="140"/>
      <c r="AF633" s="142"/>
      <c r="AG633" s="142"/>
      <c r="AH633" s="142"/>
      <c r="AI633" s="142"/>
      <c r="AJ633" s="142"/>
    </row>
    <row r="634" hidden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2"/>
      <c r="L634" s="2"/>
      <c r="P634" s="3"/>
      <c r="AA634" s="140"/>
      <c r="AB634" s="140"/>
      <c r="AC634" s="153"/>
      <c r="AD634" s="140"/>
      <c r="AE634" s="140"/>
      <c r="AF634" s="142"/>
      <c r="AG634" s="142"/>
      <c r="AH634" s="142"/>
      <c r="AI634" s="142"/>
      <c r="AJ634" s="142"/>
    </row>
    <row r="635" hidden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2"/>
      <c r="L635" s="2"/>
      <c r="P635" s="3"/>
      <c r="AA635" s="140"/>
      <c r="AB635" s="140"/>
      <c r="AC635" s="153"/>
      <c r="AD635" s="140"/>
      <c r="AE635" s="140"/>
      <c r="AF635" s="142"/>
      <c r="AG635" s="142"/>
      <c r="AH635" s="142"/>
      <c r="AI635" s="142"/>
      <c r="AJ635" s="142"/>
    </row>
    <row r="636" hidden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2"/>
      <c r="L636" s="2"/>
      <c r="P636" s="3"/>
      <c r="AA636" s="140"/>
      <c r="AB636" s="140"/>
      <c r="AC636" s="153"/>
      <c r="AD636" s="140"/>
      <c r="AE636" s="140"/>
      <c r="AF636" s="142"/>
      <c r="AG636" s="142"/>
      <c r="AH636" s="142"/>
      <c r="AI636" s="142"/>
      <c r="AJ636" s="142"/>
    </row>
    <row r="637" hidden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2"/>
      <c r="L637" s="2"/>
      <c r="P637" s="3"/>
      <c r="AA637" s="140"/>
      <c r="AB637" s="140"/>
      <c r="AC637" s="153"/>
      <c r="AD637" s="140"/>
      <c r="AE637" s="140"/>
      <c r="AF637" s="142"/>
      <c r="AG637" s="142"/>
      <c r="AH637" s="142"/>
      <c r="AI637" s="142"/>
      <c r="AJ637" s="142"/>
    </row>
    <row r="638" hidden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2"/>
      <c r="L638" s="2"/>
      <c r="P638" s="3"/>
      <c r="AA638" s="140"/>
      <c r="AB638" s="140"/>
      <c r="AC638" s="153"/>
      <c r="AD638" s="140"/>
      <c r="AE638" s="140"/>
      <c r="AF638" s="142"/>
      <c r="AG638" s="142"/>
      <c r="AH638" s="142"/>
      <c r="AI638" s="142"/>
      <c r="AJ638" s="142"/>
    </row>
    <row r="639" hidden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2"/>
      <c r="L639" s="2"/>
      <c r="P639" s="3"/>
      <c r="AA639" s="140"/>
      <c r="AB639" s="140"/>
      <c r="AC639" s="153"/>
      <c r="AD639" s="140"/>
      <c r="AE639" s="140"/>
      <c r="AF639" s="142"/>
      <c r="AG639" s="142"/>
      <c r="AH639" s="142"/>
      <c r="AI639" s="142"/>
      <c r="AJ639" s="142"/>
    </row>
    <row r="640" hidden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2"/>
      <c r="L640" s="2"/>
      <c r="P640" s="3"/>
      <c r="AA640" s="140"/>
      <c r="AB640" s="140"/>
      <c r="AC640" s="153"/>
      <c r="AD640" s="140"/>
      <c r="AE640" s="140"/>
      <c r="AF640" s="142"/>
      <c r="AG640" s="142"/>
      <c r="AH640" s="142"/>
      <c r="AI640" s="142"/>
      <c r="AJ640" s="142"/>
    </row>
    <row r="641" hidden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2"/>
      <c r="L641" s="2"/>
      <c r="P641" s="3"/>
      <c r="AA641" s="140"/>
      <c r="AB641" s="140"/>
      <c r="AC641" s="153"/>
      <c r="AD641" s="140"/>
      <c r="AE641" s="140"/>
      <c r="AF641" s="142"/>
      <c r="AG641" s="142"/>
      <c r="AH641" s="142"/>
      <c r="AI641" s="142"/>
      <c r="AJ641" s="142"/>
    </row>
    <row r="642" hidden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2"/>
      <c r="L642" s="2"/>
      <c r="P642" s="3"/>
      <c r="AA642" s="140"/>
      <c r="AB642" s="140"/>
      <c r="AC642" s="153"/>
      <c r="AD642" s="140"/>
      <c r="AE642" s="140"/>
      <c r="AF642" s="142"/>
      <c r="AG642" s="142"/>
      <c r="AH642" s="142"/>
      <c r="AI642" s="142"/>
      <c r="AJ642" s="142"/>
    </row>
    <row r="643" hidden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2"/>
      <c r="L643" s="2"/>
      <c r="P643" s="3"/>
      <c r="AA643" s="140"/>
      <c r="AB643" s="140"/>
      <c r="AC643" s="153"/>
      <c r="AD643" s="140"/>
      <c r="AE643" s="140"/>
      <c r="AF643" s="142"/>
      <c r="AG643" s="142"/>
      <c r="AH643" s="142"/>
      <c r="AI643" s="142"/>
      <c r="AJ643" s="142"/>
    </row>
    <row r="644" hidden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2"/>
      <c r="L644" s="2"/>
      <c r="P644" s="3"/>
      <c r="AA644" s="140"/>
      <c r="AB644" s="140"/>
      <c r="AC644" s="153"/>
      <c r="AD644" s="140"/>
      <c r="AE644" s="140"/>
      <c r="AF644" s="142"/>
      <c r="AG644" s="142"/>
      <c r="AH644" s="142"/>
      <c r="AI644" s="142"/>
      <c r="AJ644" s="142"/>
    </row>
    <row r="645" hidden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2"/>
      <c r="L645" s="2"/>
      <c r="P645" s="3"/>
      <c r="AA645" s="140"/>
      <c r="AB645" s="140"/>
      <c r="AC645" s="153"/>
      <c r="AD645" s="140"/>
      <c r="AE645" s="140"/>
      <c r="AF645" s="142"/>
      <c r="AG645" s="142"/>
      <c r="AH645" s="142"/>
      <c r="AI645" s="142"/>
      <c r="AJ645" s="142"/>
    </row>
    <row r="646" hidden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2"/>
      <c r="L646" s="2"/>
      <c r="P646" s="3"/>
      <c r="AA646" s="140"/>
      <c r="AB646" s="140"/>
      <c r="AC646" s="153"/>
      <c r="AD646" s="140"/>
      <c r="AE646" s="140"/>
      <c r="AF646" s="142"/>
      <c r="AG646" s="142"/>
      <c r="AH646" s="142"/>
      <c r="AI646" s="142"/>
      <c r="AJ646" s="142"/>
    </row>
    <row r="647" hidden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2"/>
      <c r="L647" s="2"/>
      <c r="P647" s="3"/>
      <c r="AA647" s="140"/>
      <c r="AB647" s="140"/>
      <c r="AC647" s="153"/>
      <c r="AD647" s="140"/>
      <c r="AE647" s="140"/>
      <c r="AF647" s="142"/>
      <c r="AG647" s="142"/>
      <c r="AH647" s="142"/>
      <c r="AI647" s="142"/>
      <c r="AJ647" s="142"/>
    </row>
    <row r="648" hidden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2"/>
      <c r="L648" s="2"/>
      <c r="P648" s="3"/>
      <c r="AA648" s="140"/>
      <c r="AB648" s="140"/>
      <c r="AC648" s="153"/>
      <c r="AD648" s="140"/>
      <c r="AE648" s="140"/>
      <c r="AF648" s="142"/>
      <c r="AG648" s="142"/>
      <c r="AH648" s="142"/>
      <c r="AI648" s="142"/>
      <c r="AJ648" s="142"/>
    </row>
    <row r="649" hidden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2"/>
      <c r="L649" s="2"/>
      <c r="P649" s="3"/>
      <c r="AA649" s="140"/>
      <c r="AB649" s="140"/>
      <c r="AC649" s="153"/>
      <c r="AD649" s="140"/>
      <c r="AE649" s="140"/>
      <c r="AF649" s="142"/>
      <c r="AG649" s="142"/>
      <c r="AH649" s="142"/>
      <c r="AI649" s="142"/>
      <c r="AJ649" s="142"/>
    </row>
    <row r="650" hidden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2"/>
      <c r="L650" s="2"/>
      <c r="P650" s="3"/>
      <c r="AA650" s="140"/>
      <c r="AB650" s="140"/>
      <c r="AC650" s="153"/>
      <c r="AD650" s="140"/>
      <c r="AE650" s="140"/>
      <c r="AF650" s="142"/>
      <c r="AG650" s="142"/>
      <c r="AH650" s="142"/>
      <c r="AI650" s="142"/>
      <c r="AJ650" s="142"/>
    </row>
    <row r="651" hidden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2"/>
      <c r="L651" s="2"/>
      <c r="P651" s="3"/>
      <c r="AA651" s="140"/>
      <c r="AB651" s="140"/>
      <c r="AC651" s="153"/>
      <c r="AD651" s="140"/>
      <c r="AE651" s="140"/>
      <c r="AF651" s="142"/>
      <c r="AG651" s="142"/>
      <c r="AH651" s="142"/>
      <c r="AI651" s="142"/>
      <c r="AJ651" s="142"/>
    </row>
    <row r="652" hidden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2"/>
      <c r="L652" s="2"/>
      <c r="P652" s="3"/>
      <c r="AA652" s="140"/>
      <c r="AB652" s="140"/>
      <c r="AC652" s="153"/>
      <c r="AD652" s="140"/>
      <c r="AE652" s="140"/>
      <c r="AF652" s="142"/>
      <c r="AG652" s="142"/>
      <c r="AH652" s="142"/>
      <c r="AI652" s="142"/>
      <c r="AJ652" s="142"/>
    </row>
    <row r="653" hidden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2"/>
      <c r="L653" s="2"/>
      <c r="P653" s="3"/>
      <c r="AA653" s="140"/>
      <c r="AB653" s="140"/>
      <c r="AC653" s="153"/>
      <c r="AD653" s="140"/>
      <c r="AE653" s="140"/>
      <c r="AF653" s="142"/>
      <c r="AG653" s="142"/>
      <c r="AH653" s="142"/>
      <c r="AI653" s="142"/>
      <c r="AJ653" s="142"/>
    </row>
    <row r="654" hidden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2"/>
      <c r="L654" s="2"/>
      <c r="P654" s="3"/>
      <c r="AA654" s="140"/>
      <c r="AB654" s="140"/>
      <c r="AC654" s="153"/>
      <c r="AD654" s="140"/>
      <c r="AE654" s="140"/>
      <c r="AF654" s="142"/>
      <c r="AG654" s="142"/>
      <c r="AH654" s="142"/>
      <c r="AI654" s="142"/>
      <c r="AJ654" s="142"/>
    </row>
    <row r="655" hidden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2"/>
      <c r="L655" s="2"/>
      <c r="P655" s="3"/>
      <c r="AA655" s="140"/>
      <c r="AB655" s="140"/>
      <c r="AC655" s="153"/>
      <c r="AD655" s="140"/>
      <c r="AE655" s="140"/>
      <c r="AF655" s="142"/>
      <c r="AG655" s="142"/>
      <c r="AH655" s="142"/>
      <c r="AI655" s="142"/>
      <c r="AJ655" s="142"/>
    </row>
    <row r="656" hidden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2"/>
      <c r="L656" s="2"/>
      <c r="P656" s="3"/>
      <c r="AA656" s="140"/>
      <c r="AB656" s="140"/>
      <c r="AC656" s="153"/>
      <c r="AD656" s="140"/>
      <c r="AE656" s="140"/>
      <c r="AF656" s="142"/>
      <c r="AG656" s="142"/>
      <c r="AH656" s="142"/>
      <c r="AI656" s="142"/>
      <c r="AJ656" s="142"/>
    </row>
    <row r="657" hidden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2"/>
      <c r="L657" s="2"/>
      <c r="P657" s="3"/>
      <c r="AA657" s="140"/>
      <c r="AB657" s="140"/>
      <c r="AC657" s="153"/>
      <c r="AD657" s="140"/>
      <c r="AE657" s="140"/>
      <c r="AF657" s="142"/>
      <c r="AG657" s="142"/>
      <c r="AH657" s="142"/>
      <c r="AI657" s="142"/>
      <c r="AJ657" s="142"/>
    </row>
    <row r="658" hidden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2"/>
      <c r="L658" s="2"/>
      <c r="P658" s="3"/>
      <c r="AA658" s="140"/>
      <c r="AB658" s="140"/>
      <c r="AC658" s="153"/>
      <c r="AD658" s="140"/>
      <c r="AE658" s="140"/>
      <c r="AF658" s="142"/>
      <c r="AG658" s="142"/>
      <c r="AH658" s="142"/>
      <c r="AI658" s="142"/>
      <c r="AJ658" s="142"/>
    </row>
    <row r="659" hidden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2"/>
      <c r="L659" s="2"/>
      <c r="P659" s="3"/>
      <c r="AA659" s="140"/>
      <c r="AB659" s="140"/>
      <c r="AC659" s="153"/>
      <c r="AD659" s="140"/>
      <c r="AE659" s="140"/>
      <c r="AF659" s="142"/>
      <c r="AG659" s="142"/>
      <c r="AH659" s="142"/>
      <c r="AI659" s="142"/>
      <c r="AJ659" s="142"/>
    </row>
    <row r="660" hidden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2"/>
      <c r="L660" s="2"/>
      <c r="P660" s="3"/>
      <c r="AA660" s="140"/>
      <c r="AB660" s="140"/>
      <c r="AC660" s="153"/>
      <c r="AD660" s="140"/>
      <c r="AE660" s="140"/>
      <c r="AF660" s="142"/>
      <c r="AG660" s="142"/>
      <c r="AH660" s="142"/>
      <c r="AI660" s="142"/>
      <c r="AJ660" s="142"/>
    </row>
    <row r="661" hidden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2"/>
      <c r="L661" s="2"/>
      <c r="P661" s="3"/>
      <c r="AA661" s="140"/>
      <c r="AB661" s="140"/>
      <c r="AC661" s="153"/>
      <c r="AD661" s="140"/>
      <c r="AE661" s="140"/>
      <c r="AF661" s="142"/>
      <c r="AG661" s="142"/>
      <c r="AH661" s="142"/>
      <c r="AI661" s="142"/>
      <c r="AJ661" s="142"/>
    </row>
    <row r="662" hidden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2"/>
      <c r="L662" s="2"/>
      <c r="P662" s="3"/>
      <c r="AA662" s="140"/>
      <c r="AB662" s="140"/>
      <c r="AC662" s="153"/>
      <c r="AD662" s="140"/>
      <c r="AE662" s="140"/>
      <c r="AF662" s="142"/>
      <c r="AG662" s="142"/>
      <c r="AH662" s="142"/>
      <c r="AI662" s="142"/>
      <c r="AJ662" s="142"/>
    </row>
    <row r="663" hidden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2"/>
      <c r="L663" s="2"/>
      <c r="P663" s="3"/>
      <c r="AA663" s="140"/>
      <c r="AB663" s="140"/>
      <c r="AC663" s="153"/>
      <c r="AD663" s="140"/>
      <c r="AE663" s="140"/>
      <c r="AF663" s="142"/>
      <c r="AG663" s="142"/>
      <c r="AH663" s="142"/>
      <c r="AI663" s="142"/>
      <c r="AJ663" s="142"/>
    </row>
    <row r="664" hidden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2"/>
      <c r="L664" s="2"/>
      <c r="P664" s="3"/>
      <c r="AA664" s="140"/>
      <c r="AB664" s="140"/>
      <c r="AC664" s="153"/>
      <c r="AD664" s="140"/>
      <c r="AE664" s="140"/>
      <c r="AF664" s="142"/>
      <c r="AG664" s="142"/>
      <c r="AH664" s="142"/>
      <c r="AI664" s="142"/>
      <c r="AJ664" s="142"/>
    </row>
    <row r="665" hidden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2"/>
      <c r="L665" s="2"/>
      <c r="P665" s="3"/>
      <c r="AA665" s="140"/>
      <c r="AB665" s="140"/>
      <c r="AC665" s="153"/>
      <c r="AD665" s="140"/>
      <c r="AE665" s="140"/>
      <c r="AF665" s="142"/>
      <c r="AG665" s="142"/>
      <c r="AH665" s="142"/>
      <c r="AI665" s="142"/>
      <c r="AJ665" s="142"/>
    </row>
    <row r="666" hidden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2"/>
      <c r="L666" s="2"/>
      <c r="P666" s="3"/>
      <c r="AA666" s="140"/>
      <c r="AB666" s="140"/>
      <c r="AC666" s="153"/>
      <c r="AD666" s="140"/>
      <c r="AE666" s="140"/>
      <c r="AF666" s="142"/>
      <c r="AG666" s="142"/>
      <c r="AH666" s="142"/>
      <c r="AI666" s="142"/>
      <c r="AJ666" s="142"/>
    </row>
    <row r="667" hidden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2"/>
      <c r="L667" s="2"/>
      <c r="P667" s="3"/>
      <c r="AA667" s="140"/>
      <c r="AB667" s="140"/>
      <c r="AC667" s="153"/>
      <c r="AD667" s="140"/>
      <c r="AE667" s="140"/>
      <c r="AF667" s="142"/>
      <c r="AG667" s="142"/>
      <c r="AH667" s="142"/>
      <c r="AI667" s="142"/>
      <c r="AJ667" s="142"/>
    </row>
    <row r="668" hidden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2"/>
      <c r="L668" s="2"/>
      <c r="P668" s="3"/>
      <c r="AA668" s="140"/>
      <c r="AB668" s="140"/>
      <c r="AC668" s="153"/>
      <c r="AD668" s="140"/>
      <c r="AE668" s="140"/>
      <c r="AF668" s="142"/>
      <c r="AG668" s="142"/>
      <c r="AH668" s="142"/>
      <c r="AI668" s="142"/>
      <c r="AJ668" s="142"/>
    </row>
    <row r="669" hidden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2"/>
      <c r="L669" s="2"/>
      <c r="P669" s="3"/>
      <c r="AA669" s="140"/>
      <c r="AB669" s="140"/>
      <c r="AC669" s="153"/>
      <c r="AD669" s="140"/>
      <c r="AE669" s="140"/>
      <c r="AF669" s="142"/>
      <c r="AG669" s="142"/>
      <c r="AH669" s="142"/>
      <c r="AI669" s="142"/>
      <c r="AJ669" s="142"/>
    </row>
    <row r="670" hidden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2"/>
      <c r="L670" s="2"/>
      <c r="P670" s="3"/>
      <c r="AA670" s="140"/>
      <c r="AB670" s="140"/>
      <c r="AC670" s="153"/>
      <c r="AD670" s="140"/>
      <c r="AE670" s="140"/>
      <c r="AF670" s="142"/>
      <c r="AG670" s="142"/>
      <c r="AH670" s="142"/>
      <c r="AI670" s="142"/>
      <c r="AJ670" s="142"/>
    </row>
    <row r="671" hidden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2"/>
      <c r="L671" s="2"/>
      <c r="P671" s="3"/>
      <c r="AA671" s="140"/>
      <c r="AB671" s="140"/>
      <c r="AC671" s="153"/>
      <c r="AD671" s="140"/>
      <c r="AE671" s="140"/>
      <c r="AF671" s="142"/>
      <c r="AG671" s="142"/>
      <c r="AH671" s="142"/>
      <c r="AI671" s="142"/>
      <c r="AJ671" s="142"/>
    </row>
    <row r="672" hidden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2"/>
      <c r="L672" s="2"/>
      <c r="P672" s="3"/>
      <c r="AA672" s="140"/>
      <c r="AB672" s="140"/>
      <c r="AC672" s="153"/>
      <c r="AD672" s="140"/>
      <c r="AE672" s="140"/>
      <c r="AF672" s="142"/>
      <c r="AG672" s="142"/>
      <c r="AH672" s="142"/>
      <c r="AI672" s="142"/>
      <c r="AJ672" s="142"/>
    </row>
    <row r="673" hidden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2"/>
      <c r="L673" s="2"/>
      <c r="P673" s="3"/>
      <c r="AA673" s="140"/>
      <c r="AB673" s="140"/>
      <c r="AC673" s="153"/>
      <c r="AD673" s="140"/>
      <c r="AE673" s="140"/>
      <c r="AF673" s="142"/>
      <c r="AG673" s="142"/>
      <c r="AH673" s="142"/>
      <c r="AI673" s="142"/>
      <c r="AJ673" s="142"/>
    </row>
    <row r="674" hidden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2"/>
      <c r="L674" s="2"/>
      <c r="P674" s="3"/>
      <c r="AA674" s="140"/>
      <c r="AB674" s="140"/>
      <c r="AC674" s="153"/>
      <c r="AD674" s="140"/>
      <c r="AE674" s="140"/>
      <c r="AF674" s="142"/>
      <c r="AG674" s="142"/>
      <c r="AH674" s="142"/>
      <c r="AI674" s="142"/>
      <c r="AJ674" s="142"/>
    </row>
    <row r="675" hidden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2"/>
      <c r="L675" s="2"/>
      <c r="P675" s="3"/>
      <c r="AA675" s="140"/>
      <c r="AB675" s="140"/>
      <c r="AC675" s="153"/>
      <c r="AD675" s="140"/>
      <c r="AE675" s="140"/>
      <c r="AF675" s="142"/>
      <c r="AG675" s="142"/>
      <c r="AH675" s="142"/>
      <c r="AI675" s="142"/>
      <c r="AJ675" s="142"/>
    </row>
    <row r="676" hidden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2"/>
      <c r="L676" s="2"/>
      <c r="P676" s="3"/>
      <c r="AA676" s="140"/>
      <c r="AB676" s="140"/>
      <c r="AC676" s="153"/>
      <c r="AD676" s="140"/>
      <c r="AE676" s="140"/>
      <c r="AF676" s="142"/>
      <c r="AG676" s="142"/>
      <c r="AH676" s="142"/>
      <c r="AI676" s="142"/>
      <c r="AJ676" s="142"/>
    </row>
    <row r="677" hidden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2"/>
      <c r="L677" s="2"/>
      <c r="P677" s="3"/>
      <c r="AA677" s="140"/>
      <c r="AB677" s="140"/>
      <c r="AC677" s="153"/>
      <c r="AD677" s="140"/>
      <c r="AE677" s="140"/>
      <c r="AF677" s="142"/>
      <c r="AG677" s="142"/>
      <c r="AH677" s="142"/>
      <c r="AI677" s="142"/>
      <c r="AJ677" s="142"/>
    </row>
    <row r="678" hidden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2"/>
      <c r="L678" s="2"/>
      <c r="P678" s="3"/>
      <c r="AA678" s="140"/>
      <c r="AB678" s="140"/>
      <c r="AC678" s="153"/>
      <c r="AD678" s="140"/>
      <c r="AE678" s="140"/>
      <c r="AF678" s="142"/>
      <c r="AG678" s="142"/>
      <c r="AH678" s="142"/>
      <c r="AI678" s="142"/>
      <c r="AJ678" s="142"/>
    </row>
    <row r="679" hidden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2"/>
      <c r="L679" s="2"/>
      <c r="P679" s="3"/>
      <c r="AA679" s="140"/>
      <c r="AB679" s="140"/>
      <c r="AC679" s="153"/>
      <c r="AD679" s="140"/>
      <c r="AE679" s="140"/>
      <c r="AF679" s="142"/>
      <c r="AG679" s="142"/>
      <c r="AH679" s="142"/>
      <c r="AI679" s="142"/>
      <c r="AJ679" s="142"/>
    </row>
    <row r="680" hidden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2"/>
      <c r="L680" s="2"/>
      <c r="P680" s="3"/>
      <c r="AA680" s="140"/>
      <c r="AB680" s="140"/>
      <c r="AC680" s="153"/>
      <c r="AD680" s="140"/>
      <c r="AE680" s="140"/>
      <c r="AF680" s="142"/>
      <c r="AG680" s="142"/>
      <c r="AH680" s="142"/>
      <c r="AI680" s="142"/>
      <c r="AJ680" s="142"/>
    </row>
    <row r="681" hidden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2"/>
      <c r="L681" s="2"/>
      <c r="P681" s="3"/>
      <c r="AA681" s="140"/>
      <c r="AB681" s="140"/>
      <c r="AC681" s="153"/>
      <c r="AD681" s="140"/>
      <c r="AE681" s="140"/>
      <c r="AF681" s="142"/>
      <c r="AG681" s="142"/>
      <c r="AH681" s="142"/>
      <c r="AI681" s="142"/>
      <c r="AJ681" s="142"/>
    </row>
    <row r="682" hidden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2"/>
      <c r="L682" s="2"/>
      <c r="P682" s="3"/>
      <c r="AA682" s="140"/>
      <c r="AB682" s="140"/>
      <c r="AC682" s="153"/>
      <c r="AD682" s="140"/>
      <c r="AE682" s="140"/>
      <c r="AF682" s="142"/>
      <c r="AG682" s="142"/>
      <c r="AH682" s="142"/>
      <c r="AI682" s="142"/>
      <c r="AJ682" s="142"/>
    </row>
    <row r="683" hidden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2"/>
      <c r="L683" s="2"/>
      <c r="P683" s="3"/>
      <c r="AA683" s="140"/>
      <c r="AB683" s="140"/>
      <c r="AC683" s="153"/>
      <c r="AD683" s="140"/>
      <c r="AE683" s="140"/>
      <c r="AF683" s="142"/>
      <c r="AG683" s="142"/>
      <c r="AH683" s="142"/>
      <c r="AI683" s="142"/>
      <c r="AJ683" s="142"/>
    </row>
    <row r="684" hidden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2"/>
      <c r="L684" s="2"/>
      <c r="P684" s="3"/>
      <c r="AA684" s="140"/>
      <c r="AB684" s="140"/>
      <c r="AC684" s="153"/>
      <c r="AD684" s="140"/>
      <c r="AE684" s="140"/>
      <c r="AF684" s="142"/>
      <c r="AG684" s="142"/>
      <c r="AH684" s="142"/>
      <c r="AI684" s="142"/>
      <c r="AJ684" s="142"/>
    </row>
    <row r="685" hidden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2"/>
      <c r="L685" s="2"/>
      <c r="P685" s="3"/>
      <c r="AA685" s="140"/>
      <c r="AB685" s="140"/>
      <c r="AC685" s="153"/>
      <c r="AD685" s="140"/>
      <c r="AE685" s="140"/>
      <c r="AF685" s="142"/>
      <c r="AG685" s="142"/>
      <c r="AH685" s="142"/>
      <c r="AI685" s="142"/>
      <c r="AJ685" s="142"/>
    </row>
    <row r="686" hidden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2"/>
      <c r="L686" s="2"/>
      <c r="P686" s="3"/>
      <c r="AA686" s="140"/>
      <c r="AB686" s="140"/>
      <c r="AC686" s="153"/>
      <c r="AD686" s="140"/>
      <c r="AE686" s="140"/>
      <c r="AF686" s="142"/>
      <c r="AG686" s="142"/>
      <c r="AH686" s="142"/>
      <c r="AI686" s="142"/>
      <c r="AJ686" s="142"/>
    </row>
    <row r="687" hidden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2"/>
      <c r="L687" s="2"/>
      <c r="P687" s="3"/>
      <c r="AA687" s="140"/>
      <c r="AB687" s="140"/>
      <c r="AC687" s="153"/>
      <c r="AD687" s="140"/>
      <c r="AE687" s="140"/>
      <c r="AF687" s="142"/>
      <c r="AG687" s="142"/>
      <c r="AH687" s="142"/>
      <c r="AI687" s="142"/>
      <c r="AJ687" s="142"/>
    </row>
    <row r="688" hidden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2"/>
      <c r="L688" s="2"/>
      <c r="P688" s="3"/>
      <c r="AA688" s="140"/>
      <c r="AB688" s="140"/>
      <c r="AC688" s="153"/>
      <c r="AD688" s="140"/>
      <c r="AE688" s="140"/>
      <c r="AF688" s="142"/>
      <c r="AG688" s="142"/>
      <c r="AH688" s="142"/>
      <c r="AI688" s="142"/>
      <c r="AJ688" s="142"/>
    </row>
    <row r="689" hidden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2"/>
      <c r="L689" s="2"/>
      <c r="P689" s="3"/>
      <c r="AA689" s="140"/>
      <c r="AB689" s="140"/>
      <c r="AC689" s="153"/>
      <c r="AD689" s="140"/>
      <c r="AE689" s="140"/>
      <c r="AF689" s="142"/>
      <c r="AG689" s="142"/>
      <c r="AH689" s="142"/>
      <c r="AI689" s="142"/>
      <c r="AJ689" s="142"/>
    </row>
    <row r="690" hidden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2"/>
      <c r="L690" s="2"/>
      <c r="P690" s="3"/>
      <c r="AA690" s="140"/>
      <c r="AB690" s="140"/>
      <c r="AC690" s="153"/>
      <c r="AD690" s="140"/>
      <c r="AE690" s="140"/>
      <c r="AF690" s="142"/>
      <c r="AG690" s="142"/>
      <c r="AH690" s="142"/>
      <c r="AI690" s="142"/>
      <c r="AJ690" s="142"/>
    </row>
    <row r="691" hidden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2"/>
      <c r="L691" s="2"/>
      <c r="P691" s="3"/>
      <c r="AA691" s="140"/>
      <c r="AB691" s="140"/>
      <c r="AC691" s="153"/>
      <c r="AD691" s="140"/>
      <c r="AE691" s="140"/>
      <c r="AF691" s="142"/>
      <c r="AG691" s="142"/>
      <c r="AH691" s="142"/>
      <c r="AI691" s="142"/>
      <c r="AJ691" s="142"/>
    </row>
    <row r="692" hidden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2"/>
      <c r="L692" s="2"/>
      <c r="P692" s="3"/>
      <c r="AA692" s="140"/>
      <c r="AB692" s="140"/>
      <c r="AC692" s="153"/>
      <c r="AD692" s="140"/>
      <c r="AE692" s="140"/>
      <c r="AF692" s="142"/>
      <c r="AG692" s="142"/>
      <c r="AH692" s="142"/>
      <c r="AI692" s="142"/>
      <c r="AJ692" s="142"/>
    </row>
    <row r="693" hidden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2"/>
      <c r="L693" s="2"/>
      <c r="P693" s="3"/>
      <c r="AA693" s="140"/>
      <c r="AB693" s="140"/>
      <c r="AC693" s="153"/>
      <c r="AD693" s="140"/>
      <c r="AE693" s="140"/>
      <c r="AF693" s="142"/>
      <c r="AG693" s="142"/>
      <c r="AH693" s="142"/>
      <c r="AI693" s="142"/>
      <c r="AJ693" s="142"/>
    </row>
    <row r="694" hidden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2"/>
      <c r="L694" s="2"/>
      <c r="P694" s="3"/>
      <c r="AA694" s="140"/>
      <c r="AB694" s="140"/>
      <c r="AC694" s="153"/>
      <c r="AD694" s="140"/>
      <c r="AE694" s="140"/>
      <c r="AF694" s="142"/>
      <c r="AG694" s="142"/>
      <c r="AH694" s="142"/>
      <c r="AI694" s="142"/>
      <c r="AJ694" s="142"/>
    </row>
    <row r="695" hidden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2"/>
      <c r="L695" s="2"/>
      <c r="P695" s="3"/>
      <c r="AA695" s="140"/>
      <c r="AB695" s="140"/>
      <c r="AC695" s="153"/>
      <c r="AD695" s="140"/>
      <c r="AE695" s="140"/>
      <c r="AF695" s="142"/>
      <c r="AG695" s="142"/>
      <c r="AH695" s="142"/>
      <c r="AI695" s="142"/>
      <c r="AJ695" s="142"/>
    </row>
    <row r="696" hidden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2"/>
      <c r="L696" s="2"/>
      <c r="P696" s="3"/>
      <c r="AA696" s="140"/>
      <c r="AB696" s="140"/>
      <c r="AC696" s="153"/>
      <c r="AD696" s="140"/>
      <c r="AE696" s="140"/>
      <c r="AF696" s="142"/>
      <c r="AG696" s="142"/>
      <c r="AH696" s="142"/>
      <c r="AI696" s="142"/>
      <c r="AJ696" s="142"/>
    </row>
    <row r="697" hidden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2"/>
      <c r="L697" s="2"/>
      <c r="P697" s="3"/>
      <c r="AA697" s="140"/>
      <c r="AB697" s="140"/>
      <c r="AC697" s="153"/>
      <c r="AD697" s="140"/>
      <c r="AE697" s="140"/>
      <c r="AF697" s="142"/>
      <c r="AG697" s="142"/>
      <c r="AH697" s="142"/>
      <c r="AI697" s="142"/>
      <c r="AJ697" s="142"/>
    </row>
    <row r="698" hidden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2"/>
      <c r="L698" s="2"/>
      <c r="P698" s="3"/>
      <c r="AA698" s="140"/>
      <c r="AB698" s="140"/>
      <c r="AC698" s="153"/>
      <c r="AD698" s="140"/>
      <c r="AE698" s="140"/>
      <c r="AF698" s="142"/>
      <c r="AG698" s="142"/>
      <c r="AH698" s="142"/>
      <c r="AI698" s="142"/>
      <c r="AJ698" s="142"/>
    </row>
    <row r="699" hidden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2"/>
      <c r="L699" s="2"/>
      <c r="P699" s="3"/>
      <c r="AA699" s="140"/>
      <c r="AB699" s="140"/>
      <c r="AC699" s="153"/>
      <c r="AD699" s="140"/>
      <c r="AE699" s="140"/>
      <c r="AF699" s="142"/>
      <c r="AG699" s="142"/>
      <c r="AH699" s="142"/>
      <c r="AI699" s="142"/>
      <c r="AJ699" s="142"/>
    </row>
    <row r="700" hidden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2"/>
      <c r="L700" s="2"/>
      <c r="P700" s="3"/>
      <c r="AA700" s="140"/>
      <c r="AB700" s="140"/>
      <c r="AC700" s="153"/>
      <c r="AD700" s="140"/>
      <c r="AE700" s="140"/>
      <c r="AF700" s="142"/>
      <c r="AG700" s="142"/>
      <c r="AH700" s="142"/>
      <c r="AI700" s="142"/>
      <c r="AJ700" s="142"/>
    </row>
    <row r="701" hidden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2"/>
      <c r="L701" s="2"/>
      <c r="P701" s="3"/>
      <c r="AA701" s="140"/>
      <c r="AB701" s="140"/>
      <c r="AC701" s="153"/>
      <c r="AD701" s="140"/>
      <c r="AE701" s="140"/>
      <c r="AF701" s="142"/>
      <c r="AG701" s="142"/>
      <c r="AH701" s="142"/>
      <c r="AI701" s="142"/>
      <c r="AJ701" s="142"/>
    </row>
    <row r="702" hidden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2"/>
      <c r="L702" s="2"/>
      <c r="P702" s="3"/>
      <c r="AA702" s="140"/>
      <c r="AB702" s="140"/>
      <c r="AC702" s="153"/>
      <c r="AD702" s="140"/>
      <c r="AE702" s="140"/>
      <c r="AF702" s="142"/>
      <c r="AG702" s="142"/>
      <c r="AH702" s="142"/>
      <c r="AI702" s="142"/>
      <c r="AJ702" s="142"/>
    </row>
    <row r="703" hidden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2"/>
      <c r="L703" s="2"/>
      <c r="P703" s="3"/>
      <c r="AA703" s="140"/>
      <c r="AB703" s="140"/>
      <c r="AC703" s="153"/>
      <c r="AD703" s="140"/>
      <c r="AE703" s="140"/>
      <c r="AF703" s="142"/>
      <c r="AG703" s="142"/>
      <c r="AH703" s="142"/>
      <c r="AI703" s="142"/>
      <c r="AJ703" s="142"/>
    </row>
    <row r="704" hidden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2"/>
      <c r="L704" s="2"/>
      <c r="P704" s="3"/>
      <c r="AA704" s="140"/>
      <c r="AB704" s="140"/>
      <c r="AC704" s="153"/>
      <c r="AD704" s="140"/>
      <c r="AE704" s="140"/>
      <c r="AF704" s="142"/>
      <c r="AG704" s="142"/>
      <c r="AH704" s="142"/>
      <c r="AI704" s="142"/>
      <c r="AJ704" s="142"/>
    </row>
    <row r="705" hidden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2"/>
      <c r="L705" s="2"/>
      <c r="P705" s="3"/>
      <c r="AA705" s="140"/>
      <c r="AB705" s="140"/>
      <c r="AC705" s="153"/>
      <c r="AD705" s="140"/>
      <c r="AE705" s="140"/>
      <c r="AF705" s="142"/>
      <c r="AG705" s="142"/>
      <c r="AH705" s="142"/>
      <c r="AI705" s="142"/>
      <c r="AJ705" s="142"/>
    </row>
    <row r="706" hidden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2"/>
      <c r="L706" s="2"/>
      <c r="P706" s="3"/>
      <c r="AA706" s="140"/>
      <c r="AB706" s="140"/>
      <c r="AC706" s="153"/>
      <c r="AD706" s="140"/>
      <c r="AE706" s="140"/>
      <c r="AF706" s="142"/>
      <c r="AG706" s="142"/>
      <c r="AH706" s="142"/>
      <c r="AI706" s="142"/>
      <c r="AJ706" s="142"/>
    </row>
    <row r="707" hidden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2"/>
      <c r="L707" s="2"/>
      <c r="P707" s="3"/>
      <c r="AA707" s="140"/>
      <c r="AB707" s="140"/>
      <c r="AC707" s="153"/>
      <c r="AD707" s="140"/>
      <c r="AE707" s="140"/>
      <c r="AF707" s="142"/>
      <c r="AG707" s="142"/>
      <c r="AH707" s="142"/>
      <c r="AI707" s="142"/>
      <c r="AJ707" s="142"/>
    </row>
    <row r="708" hidden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2"/>
      <c r="L708" s="2"/>
      <c r="P708" s="3"/>
      <c r="AA708" s="140"/>
      <c r="AB708" s="140"/>
      <c r="AC708" s="153"/>
      <c r="AD708" s="140"/>
      <c r="AE708" s="140"/>
      <c r="AF708" s="142"/>
      <c r="AG708" s="142"/>
      <c r="AH708" s="142"/>
      <c r="AI708" s="142"/>
      <c r="AJ708" s="142"/>
    </row>
    <row r="709" hidden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2"/>
      <c r="L709" s="2"/>
      <c r="P709" s="3"/>
      <c r="AA709" s="140"/>
      <c r="AB709" s="140"/>
      <c r="AC709" s="153"/>
      <c r="AD709" s="140"/>
      <c r="AE709" s="140"/>
      <c r="AF709" s="142"/>
      <c r="AG709" s="142"/>
      <c r="AH709" s="142"/>
      <c r="AI709" s="142"/>
      <c r="AJ709" s="142"/>
    </row>
    <row r="710" hidden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2"/>
      <c r="L710" s="2"/>
      <c r="P710" s="3"/>
      <c r="AA710" s="140"/>
      <c r="AB710" s="140"/>
      <c r="AC710" s="153"/>
      <c r="AD710" s="140"/>
      <c r="AE710" s="140"/>
      <c r="AF710" s="142"/>
      <c r="AG710" s="142"/>
      <c r="AH710" s="142"/>
      <c r="AI710" s="142"/>
      <c r="AJ710" s="142"/>
    </row>
    <row r="711" hidden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2"/>
      <c r="L711" s="2"/>
      <c r="P711" s="3"/>
      <c r="AA711" s="140"/>
      <c r="AB711" s="140"/>
      <c r="AC711" s="153"/>
      <c r="AD711" s="140"/>
      <c r="AE711" s="140"/>
      <c r="AF711" s="142"/>
      <c r="AG711" s="142"/>
      <c r="AH711" s="142"/>
      <c r="AI711" s="142"/>
      <c r="AJ711" s="142"/>
    </row>
    <row r="712" hidden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2"/>
      <c r="L712" s="2"/>
      <c r="P712" s="3"/>
      <c r="AA712" s="140"/>
      <c r="AB712" s="140"/>
      <c r="AC712" s="153"/>
      <c r="AD712" s="140"/>
      <c r="AE712" s="140"/>
      <c r="AF712" s="142"/>
      <c r="AG712" s="142"/>
      <c r="AH712" s="142"/>
      <c r="AI712" s="142"/>
      <c r="AJ712" s="142"/>
    </row>
    <row r="713" hidden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2"/>
      <c r="L713" s="2"/>
      <c r="P713" s="3"/>
      <c r="AA713" s="140"/>
      <c r="AB713" s="140"/>
      <c r="AC713" s="153"/>
      <c r="AD713" s="140"/>
      <c r="AE713" s="140"/>
      <c r="AF713" s="142"/>
      <c r="AG713" s="142"/>
      <c r="AH713" s="142"/>
      <c r="AI713" s="142"/>
      <c r="AJ713" s="142"/>
    </row>
    <row r="714" hidden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2"/>
      <c r="L714" s="2"/>
      <c r="P714" s="3"/>
      <c r="AA714" s="140"/>
      <c r="AB714" s="140"/>
      <c r="AC714" s="153"/>
      <c r="AD714" s="140"/>
      <c r="AE714" s="140"/>
      <c r="AF714" s="142"/>
      <c r="AG714" s="142"/>
      <c r="AH714" s="142"/>
      <c r="AI714" s="142"/>
      <c r="AJ714" s="142"/>
    </row>
    <row r="715" hidden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2"/>
      <c r="L715" s="2"/>
      <c r="P715" s="3"/>
      <c r="AA715" s="140"/>
      <c r="AB715" s="140"/>
      <c r="AC715" s="153"/>
      <c r="AD715" s="140"/>
      <c r="AE715" s="140"/>
      <c r="AF715" s="142"/>
      <c r="AG715" s="142"/>
      <c r="AH715" s="142"/>
      <c r="AI715" s="142"/>
      <c r="AJ715" s="142"/>
    </row>
    <row r="716" hidden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2"/>
      <c r="L716" s="2"/>
      <c r="P716" s="3"/>
      <c r="AA716" s="140"/>
      <c r="AB716" s="140"/>
      <c r="AC716" s="153"/>
      <c r="AD716" s="140"/>
      <c r="AE716" s="140"/>
      <c r="AF716" s="142"/>
      <c r="AG716" s="142"/>
      <c r="AH716" s="142"/>
      <c r="AI716" s="142"/>
      <c r="AJ716" s="142"/>
    </row>
    <row r="717" hidden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2"/>
      <c r="L717" s="2"/>
      <c r="P717" s="3"/>
      <c r="AA717" s="140"/>
      <c r="AB717" s="140"/>
      <c r="AC717" s="153"/>
      <c r="AD717" s="140"/>
      <c r="AE717" s="140"/>
      <c r="AF717" s="142"/>
      <c r="AG717" s="142"/>
      <c r="AH717" s="142"/>
      <c r="AI717" s="142"/>
      <c r="AJ717" s="142"/>
    </row>
    <row r="718" hidden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2"/>
      <c r="L718" s="2"/>
      <c r="P718" s="3"/>
      <c r="AA718" s="140"/>
      <c r="AB718" s="140"/>
      <c r="AC718" s="153"/>
      <c r="AD718" s="140"/>
      <c r="AE718" s="140"/>
      <c r="AF718" s="142"/>
      <c r="AG718" s="142"/>
      <c r="AH718" s="142"/>
      <c r="AI718" s="142"/>
      <c r="AJ718" s="142"/>
    </row>
    <row r="719" hidden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2"/>
      <c r="L719" s="2"/>
      <c r="P719" s="3"/>
      <c r="AA719" s="140"/>
      <c r="AB719" s="140"/>
      <c r="AC719" s="153"/>
      <c r="AD719" s="140"/>
      <c r="AE719" s="140"/>
      <c r="AF719" s="142"/>
      <c r="AG719" s="142"/>
      <c r="AH719" s="142"/>
      <c r="AI719" s="142"/>
      <c r="AJ719" s="142"/>
    </row>
    <row r="720" hidden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2"/>
      <c r="L720" s="2"/>
      <c r="P720" s="3"/>
      <c r="AA720" s="140"/>
      <c r="AB720" s="140"/>
      <c r="AC720" s="153"/>
      <c r="AD720" s="140"/>
      <c r="AE720" s="140"/>
      <c r="AF720" s="142"/>
      <c r="AG720" s="142"/>
      <c r="AH720" s="142"/>
      <c r="AI720" s="142"/>
      <c r="AJ720" s="142"/>
    </row>
    <row r="721" hidden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2"/>
      <c r="L721" s="2"/>
      <c r="P721" s="3"/>
      <c r="AA721" s="140"/>
      <c r="AB721" s="140"/>
      <c r="AC721" s="153"/>
      <c r="AD721" s="140"/>
      <c r="AE721" s="140"/>
      <c r="AF721" s="142"/>
      <c r="AG721" s="142"/>
      <c r="AH721" s="142"/>
      <c r="AI721" s="142"/>
      <c r="AJ721" s="142"/>
    </row>
    <row r="722" hidden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2"/>
      <c r="L722" s="2"/>
      <c r="P722" s="3"/>
      <c r="AA722" s="140"/>
      <c r="AB722" s="140"/>
      <c r="AC722" s="153"/>
      <c r="AD722" s="140"/>
      <c r="AE722" s="140"/>
      <c r="AF722" s="142"/>
      <c r="AG722" s="142"/>
      <c r="AH722" s="142"/>
      <c r="AI722" s="142"/>
      <c r="AJ722" s="142"/>
    </row>
    <row r="723" hidden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2"/>
      <c r="L723" s="2"/>
      <c r="P723" s="3"/>
      <c r="AA723" s="140"/>
      <c r="AB723" s="140"/>
      <c r="AC723" s="153"/>
      <c r="AD723" s="140"/>
      <c r="AE723" s="140"/>
      <c r="AF723" s="142"/>
      <c r="AG723" s="142"/>
      <c r="AH723" s="142"/>
      <c r="AI723" s="142"/>
      <c r="AJ723" s="142"/>
    </row>
    <row r="724" hidden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2"/>
      <c r="L724" s="2"/>
      <c r="P724" s="3"/>
      <c r="AA724" s="140"/>
      <c r="AB724" s="140"/>
      <c r="AC724" s="153"/>
      <c r="AD724" s="140"/>
      <c r="AE724" s="140"/>
      <c r="AF724" s="142"/>
      <c r="AG724" s="142"/>
      <c r="AH724" s="142"/>
      <c r="AI724" s="142"/>
      <c r="AJ724" s="142"/>
    </row>
    <row r="725" hidden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2"/>
      <c r="L725" s="2"/>
      <c r="P725" s="3"/>
      <c r="AA725" s="140"/>
      <c r="AB725" s="140"/>
      <c r="AC725" s="153"/>
      <c r="AD725" s="140"/>
      <c r="AE725" s="140"/>
      <c r="AF725" s="142"/>
      <c r="AG725" s="142"/>
      <c r="AH725" s="142"/>
      <c r="AI725" s="142"/>
      <c r="AJ725" s="142"/>
    </row>
    <row r="726" hidden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2"/>
      <c r="L726" s="2"/>
      <c r="P726" s="3"/>
      <c r="AA726" s="140"/>
      <c r="AB726" s="140"/>
      <c r="AC726" s="153"/>
      <c r="AD726" s="140"/>
      <c r="AE726" s="140"/>
      <c r="AF726" s="142"/>
      <c r="AG726" s="142"/>
      <c r="AH726" s="142"/>
      <c r="AI726" s="142"/>
      <c r="AJ726" s="142"/>
    </row>
    <row r="727" hidden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2"/>
      <c r="L727" s="2"/>
      <c r="P727" s="3"/>
      <c r="AA727" s="140"/>
      <c r="AB727" s="140"/>
      <c r="AC727" s="153"/>
      <c r="AD727" s="140"/>
      <c r="AE727" s="140"/>
      <c r="AF727" s="142"/>
      <c r="AG727" s="142"/>
      <c r="AH727" s="142"/>
      <c r="AI727" s="142"/>
      <c r="AJ727" s="142"/>
    </row>
    <row r="728" hidden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2"/>
      <c r="L728" s="2"/>
      <c r="P728" s="3"/>
      <c r="AA728" s="140"/>
      <c r="AB728" s="140"/>
      <c r="AC728" s="153"/>
      <c r="AD728" s="140"/>
      <c r="AE728" s="140"/>
      <c r="AF728" s="142"/>
      <c r="AG728" s="142"/>
      <c r="AH728" s="142"/>
      <c r="AI728" s="142"/>
      <c r="AJ728" s="142"/>
    </row>
    <row r="729" hidden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2"/>
      <c r="L729" s="2"/>
      <c r="P729" s="3"/>
      <c r="AA729" s="140"/>
      <c r="AB729" s="140"/>
      <c r="AC729" s="153"/>
      <c r="AD729" s="140"/>
      <c r="AE729" s="140"/>
      <c r="AF729" s="142"/>
      <c r="AG729" s="142"/>
      <c r="AH729" s="142"/>
      <c r="AI729" s="142"/>
      <c r="AJ729" s="142"/>
    </row>
    <row r="730" hidden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2"/>
      <c r="L730" s="2"/>
      <c r="P730" s="3"/>
      <c r="AA730" s="140"/>
      <c r="AB730" s="140"/>
      <c r="AC730" s="153"/>
      <c r="AD730" s="140"/>
      <c r="AE730" s="140"/>
      <c r="AF730" s="142"/>
      <c r="AG730" s="142"/>
      <c r="AH730" s="142"/>
      <c r="AI730" s="142"/>
      <c r="AJ730" s="142"/>
    </row>
    <row r="731" hidden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2"/>
      <c r="L731" s="2"/>
      <c r="P731" s="3"/>
      <c r="AA731" s="140"/>
      <c r="AB731" s="140"/>
      <c r="AC731" s="153"/>
      <c r="AD731" s="140"/>
      <c r="AE731" s="140"/>
      <c r="AF731" s="142"/>
      <c r="AG731" s="142"/>
      <c r="AH731" s="142"/>
      <c r="AI731" s="142"/>
      <c r="AJ731" s="142"/>
    </row>
    <row r="732" hidden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2"/>
      <c r="L732" s="2"/>
      <c r="P732" s="3"/>
      <c r="AA732" s="140"/>
      <c r="AB732" s="140"/>
      <c r="AC732" s="153"/>
      <c r="AD732" s="140"/>
      <c r="AE732" s="140"/>
      <c r="AF732" s="142"/>
      <c r="AG732" s="142"/>
      <c r="AH732" s="142"/>
      <c r="AI732" s="142"/>
      <c r="AJ732" s="142"/>
    </row>
    <row r="733" hidden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2"/>
      <c r="L733" s="2"/>
      <c r="P733" s="3"/>
      <c r="AA733" s="140"/>
      <c r="AB733" s="140"/>
      <c r="AC733" s="153"/>
      <c r="AD733" s="140"/>
      <c r="AE733" s="140"/>
      <c r="AF733" s="142"/>
      <c r="AG733" s="142"/>
      <c r="AH733" s="142"/>
      <c r="AI733" s="142"/>
      <c r="AJ733" s="142"/>
    </row>
    <row r="734" hidden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2"/>
      <c r="L734" s="2"/>
      <c r="P734" s="3"/>
      <c r="AA734" s="140"/>
      <c r="AB734" s="140"/>
      <c r="AC734" s="153"/>
      <c r="AD734" s="140"/>
      <c r="AE734" s="140"/>
      <c r="AF734" s="142"/>
      <c r="AG734" s="142"/>
      <c r="AH734" s="142"/>
      <c r="AI734" s="142"/>
      <c r="AJ734" s="142"/>
    </row>
    <row r="735" hidden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2"/>
      <c r="L735" s="2"/>
      <c r="P735" s="3"/>
      <c r="AA735" s="140"/>
      <c r="AB735" s="140"/>
      <c r="AC735" s="153"/>
      <c r="AD735" s="140"/>
      <c r="AE735" s="140"/>
      <c r="AF735" s="142"/>
      <c r="AG735" s="142"/>
      <c r="AH735" s="142"/>
      <c r="AI735" s="142"/>
      <c r="AJ735" s="142"/>
    </row>
    <row r="736" hidden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2"/>
      <c r="L736" s="2"/>
      <c r="P736" s="3"/>
      <c r="AA736" s="140"/>
      <c r="AB736" s="140"/>
      <c r="AC736" s="153"/>
      <c r="AD736" s="140"/>
      <c r="AE736" s="140"/>
      <c r="AF736" s="142"/>
      <c r="AG736" s="142"/>
      <c r="AH736" s="142"/>
      <c r="AI736" s="142"/>
      <c r="AJ736" s="142"/>
    </row>
    <row r="737" hidden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2"/>
      <c r="L737" s="2"/>
      <c r="P737" s="3"/>
      <c r="AA737" s="140"/>
      <c r="AB737" s="140"/>
      <c r="AC737" s="153"/>
      <c r="AD737" s="140"/>
      <c r="AE737" s="140"/>
      <c r="AF737" s="142"/>
      <c r="AG737" s="142"/>
      <c r="AH737" s="142"/>
      <c r="AI737" s="142"/>
      <c r="AJ737" s="142"/>
    </row>
    <row r="738" hidden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2"/>
      <c r="L738" s="2"/>
      <c r="P738" s="3"/>
      <c r="AA738" s="140"/>
      <c r="AB738" s="140"/>
      <c r="AC738" s="153"/>
      <c r="AD738" s="140"/>
      <c r="AE738" s="140"/>
      <c r="AF738" s="142"/>
      <c r="AG738" s="142"/>
      <c r="AH738" s="142"/>
      <c r="AI738" s="142"/>
      <c r="AJ738" s="142"/>
    </row>
    <row r="739" hidden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2"/>
      <c r="L739" s="2"/>
      <c r="P739" s="3"/>
      <c r="AA739" s="140"/>
      <c r="AB739" s="140"/>
      <c r="AC739" s="153"/>
      <c r="AD739" s="140"/>
      <c r="AE739" s="140"/>
      <c r="AF739" s="142"/>
      <c r="AG739" s="142"/>
      <c r="AH739" s="142"/>
      <c r="AI739" s="142"/>
      <c r="AJ739" s="142"/>
    </row>
    <row r="740" hidden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2"/>
      <c r="L740" s="2"/>
      <c r="P740" s="3"/>
      <c r="AA740" s="140"/>
      <c r="AB740" s="140"/>
      <c r="AC740" s="153"/>
      <c r="AD740" s="140"/>
      <c r="AE740" s="140"/>
      <c r="AF740" s="142"/>
      <c r="AG740" s="142"/>
      <c r="AH740" s="142"/>
      <c r="AI740" s="142"/>
      <c r="AJ740" s="142"/>
    </row>
    <row r="741" hidden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2"/>
      <c r="L741" s="2"/>
      <c r="P741" s="3"/>
      <c r="AA741" s="140"/>
      <c r="AB741" s="140"/>
      <c r="AC741" s="153"/>
      <c r="AD741" s="140"/>
      <c r="AE741" s="140"/>
      <c r="AF741" s="142"/>
      <c r="AG741" s="142"/>
      <c r="AH741" s="142"/>
      <c r="AI741" s="142"/>
      <c r="AJ741" s="142"/>
    </row>
    <row r="742" hidden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2"/>
      <c r="L742" s="2"/>
      <c r="P742" s="3"/>
      <c r="AA742" s="140"/>
      <c r="AB742" s="140"/>
      <c r="AC742" s="153"/>
      <c r="AD742" s="140"/>
      <c r="AE742" s="140"/>
      <c r="AF742" s="142"/>
      <c r="AG742" s="142"/>
      <c r="AH742" s="142"/>
      <c r="AI742" s="142"/>
      <c r="AJ742" s="142"/>
    </row>
    <row r="743" hidden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2"/>
      <c r="L743" s="2"/>
      <c r="P743" s="3"/>
      <c r="AA743" s="140"/>
      <c r="AB743" s="140"/>
      <c r="AC743" s="153"/>
      <c r="AD743" s="140"/>
      <c r="AE743" s="140"/>
      <c r="AF743" s="142"/>
      <c r="AG743" s="142"/>
      <c r="AH743" s="142"/>
      <c r="AI743" s="142"/>
      <c r="AJ743" s="142"/>
    </row>
    <row r="744" hidden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2"/>
      <c r="L744" s="2"/>
      <c r="P744" s="3"/>
      <c r="AA744" s="140"/>
      <c r="AB744" s="140"/>
      <c r="AC744" s="153"/>
      <c r="AD744" s="140"/>
      <c r="AE744" s="140"/>
      <c r="AF744" s="142"/>
      <c r="AG744" s="142"/>
      <c r="AH744" s="142"/>
      <c r="AI744" s="142"/>
      <c r="AJ744" s="142"/>
    </row>
    <row r="745" hidden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2"/>
      <c r="L745" s="2"/>
      <c r="P745" s="3"/>
      <c r="AA745" s="140"/>
      <c r="AB745" s="140"/>
      <c r="AC745" s="153"/>
      <c r="AD745" s="140"/>
      <c r="AE745" s="140"/>
      <c r="AF745" s="142"/>
      <c r="AG745" s="142"/>
      <c r="AH745" s="142"/>
      <c r="AI745" s="142"/>
      <c r="AJ745" s="142"/>
    </row>
    <row r="746" hidden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2"/>
      <c r="L746" s="2"/>
      <c r="P746" s="3"/>
      <c r="AA746" s="140"/>
      <c r="AB746" s="140"/>
      <c r="AC746" s="153"/>
      <c r="AD746" s="140"/>
      <c r="AE746" s="140"/>
      <c r="AF746" s="142"/>
      <c r="AG746" s="142"/>
      <c r="AH746" s="142"/>
      <c r="AI746" s="142"/>
      <c r="AJ746" s="142"/>
    </row>
    <row r="747" hidden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2"/>
      <c r="L747" s="2"/>
      <c r="P747" s="3"/>
      <c r="AA747" s="140"/>
      <c r="AB747" s="140"/>
      <c r="AC747" s="153"/>
      <c r="AD747" s="140"/>
      <c r="AE747" s="140"/>
      <c r="AF747" s="142"/>
      <c r="AG747" s="142"/>
      <c r="AH747" s="142"/>
      <c r="AI747" s="142"/>
      <c r="AJ747" s="142"/>
    </row>
    <row r="748" hidden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2"/>
      <c r="L748" s="2"/>
      <c r="P748" s="3"/>
      <c r="AA748" s="140"/>
      <c r="AB748" s="140"/>
      <c r="AC748" s="153"/>
      <c r="AD748" s="140"/>
      <c r="AE748" s="140"/>
      <c r="AF748" s="142"/>
      <c r="AG748" s="142"/>
      <c r="AH748" s="142"/>
      <c r="AI748" s="142"/>
      <c r="AJ748" s="142"/>
    </row>
    <row r="749" hidden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2"/>
      <c r="L749" s="2"/>
      <c r="P749" s="3"/>
      <c r="AA749" s="140"/>
      <c r="AB749" s="140"/>
      <c r="AC749" s="153"/>
      <c r="AD749" s="140"/>
      <c r="AE749" s="140"/>
      <c r="AF749" s="142"/>
      <c r="AG749" s="142"/>
      <c r="AH749" s="142"/>
      <c r="AI749" s="142"/>
      <c r="AJ749" s="142"/>
    </row>
    <row r="750" hidden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2"/>
      <c r="L750" s="2"/>
      <c r="P750" s="3"/>
      <c r="AA750" s="140"/>
      <c r="AB750" s="140"/>
      <c r="AC750" s="153"/>
      <c r="AD750" s="140"/>
      <c r="AE750" s="140"/>
      <c r="AF750" s="142"/>
      <c r="AG750" s="142"/>
      <c r="AH750" s="142"/>
      <c r="AI750" s="142"/>
      <c r="AJ750" s="142"/>
    </row>
    <row r="751" hidden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2"/>
      <c r="L751" s="2"/>
      <c r="P751" s="3"/>
      <c r="AA751" s="140"/>
      <c r="AB751" s="140"/>
      <c r="AC751" s="153"/>
      <c r="AD751" s="140"/>
      <c r="AE751" s="140"/>
      <c r="AF751" s="142"/>
      <c r="AG751" s="142"/>
      <c r="AH751" s="142"/>
      <c r="AI751" s="142"/>
      <c r="AJ751" s="142"/>
    </row>
    <row r="752" hidden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2"/>
      <c r="L752" s="2"/>
      <c r="P752" s="3"/>
      <c r="AA752" s="140"/>
      <c r="AB752" s="140"/>
      <c r="AC752" s="153"/>
      <c r="AD752" s="140"/>
      <c r="AE752" s="140"/>
      <c r="AF752" s="142"/>
      <c r="AG752" s="142"/>
      <c r="AH752" s="142"/>
      <c r="AI752" s="142"/>
      <c r="AJ752" s="142"/>
    </row>
    <row r="753" hidden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2"/>
      <c r="L753" s="2"/>
      <c r="P753" s="3"/>
      <c r="AA753" s="140"/>
      <c r="AB753" s="140"/>
      <c r="AC753" s="153"/>
      <c r="AD753" s="140"/>
      <c r="AE753" s="140"/>
      <c r="AF753" s="142"/>
      <c r="AG753" s="142"/>
      <c r="AH753" s="142"/>
      <c r="AI753" s="142"/>
      <c r="AJ753" s="142"/>
    </row>
    <row r="754" hidden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2"/>
      <c r="L754" s="2"/>
      <c r="P754" s="3"/>
      <c r="AA754" s="140"/>
      <c r="AB754" s="140"/>
      <c r="AC754" s="153"/>
      <c r="AD754" s="140"/>
      <c r="AE754" s="140"/>
      <c r="AF754" s="142"/>
      <c r="AG754" s="142"/>
      <c r="AH754" s="142"/>
      <c r="AI754" s="142"/>
      <c r="AJ754" s="142"/>
    </row>
    <row r="755" hidden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2"/>
      <c r="L755" s="2"/>
      <c r="P755" s="3"/>
      <c r="AA755" s="140"/>
      <c r="AB755" s="140"/>
      <c r="AC755" s="153"/>
      <c r="AD755" s="140"/>
      <c r="AE755" s="140"/>
      <c r="AF755" s="142"/>
      <c r="AG755" s="142"/>
      <c r="AH755" s="142"/>
      <c r="AI755" s="142"/>
      <c r="AJ755" s="142"/>
    </row>
    <row r="756" hidden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2"/>
      <c r="L756" s="2"/>
      <c r="P756" s="3"/>
      <c r="AA756" s="140"/>
      <c r="AB756" s="140"/>
      <c r="AC756" s="153"/>
      <c r="AD756" s="140"/>
      <c r="AE756" s="140"/>
      <c r="AF756" s="142"/>
      <c r="AG756" s="142"/>
      <c r="AH756" s="142"/>
      <c r="AI756" s="142"/>
      <c r="AJ756" s="142"/>
    </row>
    <row r="757" hidden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2"/>
      <c r="L757" s="2"/>
      <c r="P757" s="3"/>
      <c r="AA757" s="140"/>
      <c r="AB757" s="140"/>
      <c r="AC757" s="153"/>
      <c r="AD757" s="140"/>
      <c r="AE757" s="140"/>
      <c r="AF757" s="142"/>
      <c r="AG757" s="142"/>
      <c r="AH757" s="142"/>
      <c r="AI757" s="142"/>
      <c r="AJ757" s="142"/>
    </row>
    <row r="758" hidden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2"/>
      <c r="L758" s="2"/>
      <c r="P758" s="3"/>
      <c r="AA758" s="140"/>
      <c r="AB758" s="140"/>
      <c r="AC758" s="153"/>
      <c r="AD758" s="140"/>
      <c r="AE758" s="140"/>
      <c r="AF758" s="142"/>
      <c r="AG758" s="142"/>
      <c r="AH758" s="142"/>
      <c r="AI758" s="142"/>
      <c r="AJ758" s="142"/>
    </row>
    <row r="759" hidden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2"/>
      <c r="L759" s="2"/>
      <c r="P759" s="3"/>
      <c r="AA759" s="140"/>
      <c r="AB759" s="140"/>
      <c r="AC759" s="153"/>
      <c r="AD759" s="140"/>
      <c r="AE759" s="140"/>
      <c r="AF759" s="142"/>
      <c r="AG759" s="142"/>
      <c r="AH759" s="142"/>
      <c r="AI759" s="142"/>
      <c r="AJ759" s="142"/>
    </row>
    <row r="760" hidden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2"/>
      <c r="L760" s="2"/>
      <c r="P760" s="3"/>
      <c r="AA760" s="140"/>
      <c r="AB760" s="140"/>
      <c r="AC760" s="153"/>
      <c r="AD760" s="140"/>
      <c r="AE760" s="140"/>
      <c r="AF760" s="142"/>
      <c r="AG760" s="142"/>
      <c r="AH760" s="142"/>
      <c r="AI760" s="142"/>
      <c r="AJ760" s="142"/>
    </row>
    <row r="761" hidden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2"/>
      <c r="L761" s="2"/>
      <c r="P761" s="3"/>
      <c r="AA761" s="140"/>
      <c r="AB761" s="140"/>
      <c r="AC761" s="153"/>
      <c r="AD761" s="140"/>
      <c r="AE761" s="140"/>
      <c r="AF761" s="142"/>
      <c r="AG761" s="142"/>
      <c r="AH761" s="142"/>
      <c r="AI761" s="142"/>
      <c r="AJ761" s="142"/>
    </row>
    <row r="762" hidden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2"/>
      <c r="L762" s="2"/>
      <c r="P762" s="3"/>
      <c r="AA762" s="140"/>
      <c r="AB762" s="140"/>
      <c r="AC762" s="153"/>
      <c r="AD762" s="140"/>
      <c r="AE762" s="140"/>
      <c r="AF762" s="142"/>
      <c r="AG762" s="142"/>
      <c r="AH762" s="142"/>
      <c r="AI762" s="142"/>
      <c r="AJ762" s="142"/>
    </row>
    <row r="763" hidden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2"/>
      <c r="L763" s="2"/>
      <c r="P763" s="3"/>
      <c r="AA763" s="140"/>
      <c r="AB763" s="140"/>
      <c r="AC763" s="153"/>
      <c r="AD763" s="140"/>
      <c r="AE763" s="140"/>
      <c r="AF763" s="142"/>
      <c r="AG763" s="142"/>
      <c r="AH763" s="142"/>
      <c r="AI763" s="142"/>
      <c r="AJ763" s="142"/>
    </row>
    <row r="764" hidden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2"/>
      <c r="L764" s="2"/>
      <c r="P764" s="3"/>
      <c r="AA764" s="140"/>
      <c r="AB764" s="140"/>
      <c r="AC764" s="153"/>
      <c r="AD764" s="140"/>
      <c r="AE764" s="140"/>
      <c r="AF764" s="142"/>
      <c r="AG764" s="142"/>
      <c r="AH764" s="142"/>
      <c r="AI764" s="142"/>
      <c r="AJ764" s="142"/>
    </row>
    <row r="765" hidden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2"/>
      <c r="L765" s="2"/>
      <c r="P765" s="3"/>
      <c r="AA765" s="140"/>
      <c r="AB765" s="140"/>
      <c r="AC765" s="153"/>
      <c r="AD765" s="140"/>
      <c r="AE765" s="140"/>
      <c r="AF765" s="142"/>
      <c r="AG765" s="142"/>
      <c r="AH765" s="142"/>
      <c r="AI765" s="142"/>
      <c r="AJ765" s="142"/>
    </row>
    <row r="766" hidden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2"/>
      <c r="L766" s="2"/>
      <c r="P766" s="3"/>
      <c r="AA766" s="140"/>
      <c r="AB766" s="140"/>
      <c r="AC766" s="153"/>
      <c r="AD766" s="140"/>
      <c r="AE766" s="140"/>
      <c r="AF766" s="142"/>
      <c r="AG766" s="142"/>
      <c r="AH766" s="142"/>
      <c r="AI766" s="142"/>
      <c r="AJ766" s="142"/>
    </row>
    <row r="767" hidden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2"/>
      <c r="L767" s="2"/>
      <c r="P767" s="3"/>
      <c r="AA767" s="140"/>
      <c r="AB767" s="140"/>
      <c r="AC767" s="153"/>
      <c r="AD767" s="140"/>
      <c r="AE767" s="140"/>
      <c r="AF767" s="142"/>
      <c r="AG767" s="142"/>
      <c r="AH767" s="142"/>
      <c r="AI767" s="142"/>
      <c r="AJ767" s="142"/>
    </row>
    <row r="768" hidden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2"/>
      <c r="L768" s="2"/>
      <c r="P768" s="3"/>
      <c r="AA768" s="140"/>
      <c r="AB768" s="140"/>
      <c r="AC768" s="153"/>
      <c r="AD768" s="140"/>
      <c r="AE768" s="140"/>
      <c r="AF768" s="142"/>
      <c r="AG768" s="142"/>
      <c r="AH768" s="142"/>
      <c r="AI768" s="142"/>
      <c r="AJ768" s="142"/>
    </row>
    <row r="769" hidden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2"/>
      <c r="L769" s="2"/>
      <c r="P769" s="3"/>
      <c r="AA769" s="140"/>
      <c r="AB769" s="140"/>
      <c r="AC769" s="153"/>
      <c r="AD769" s="140"/>
      <c r="AE769" s="140"/>
      <c r="AF769" s="142"/>
      <c r="AG769" s="142"/>
      <c r="AH769" s="142"/>
      <c r="AI769" s="142"/>
      <c r="AJ769" s="142"/>
    </row>
    <row r="770" hidden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2"/>
      <c r="L770" s="2"/>
      <c r="P770" s="3"/>
      <c r="AA770" s="140"/>
      <c r="AB770" s="140"/>
      <c r="AC770" s="153"/>
      <c r="AD770" s="140"/>
      <c r="AE770" s="140"/>
      <c r="AF770" s="142"/>
      <c r="AG770" s="142"/>
      <c r="AH770" s="142"/>
      <c r="AI770" s="142"/>
      <c r="AJ770" s="142"/>
    </row>
    <row r="771" hidden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2"/>
      <c r="L771" s="2"/>
      <c r="P771" s="3"/>
      <c r="AA771" s="140"/>
      <c r="AB771" s="140"/>
      <c r="AC771" s="153"/>
      <c r="AD771" s="140"/>
      <c r="AE771" s="140"/>
      <c r="AF771" s="142"/>
      <c r="AG771" s="142"/>
      <c r="AH771" s="142"/>
      <c r="AI771" s="142"/>
      <c r="AJ771" s="142"/>
    </row>
    <row r="772" hidden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2"/>
      <c r="L772" s="2"/>
      <c r="P772" s="3"/>
      <c r="AA772" s="140"/>
      <c r="AB772" s="140"/>
      <c r="AC772" s="153"/>
      <c r="AD772" s="140"/>
      <c r="AE772" s="140"/>
      <c r="AF772" s="142"/>
      <c r="AG772" s="142"/>
      <c r="AH772" s="142"/>
      <c r="AI772" s="142"/>
      <c r="AJ772" s="142"/>
    </row>
    <row r="773" hidden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2"/>
      <c r="L773" s="2"/>
      <c r="P773" s="3"/>
      <c r="AA773" s="140"/>
      <c r="AB773" s="140"/>
      <c r="AC773" s="153"/>
      <c r="AD773" s="140"/>
      <c r="AE773" s="140"/>
      <c r="AF773" s="142"/>
      <c r="AG773" s="142"/>
      <c r="AH773" s="142"/>
      <c r="AI773" s="142"/>
      <c r="AJ773" s="142"/>
    </row>
    <row r="774" hidden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2"/>
      <c r="L774" s="2"/>
      <c r="P774" s="3"/>
      <c r="AA774" s="140"/>
      <c r="AB774" s="140"/>
      <c r="AC774" s="153"/>
      <c r="AD774" s="140"/>
      <c r="AE774" s="140"/>
      <c r="AF774" s="142"/>
      <c r="AG774" s="142"/>
      <c r="AH774" s="142"/>
      <c r="AI774" s="142"/>
      <c r="AJ774" s="142"/>
    </row>
    <row r="775" hidden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2"/>
      <c r="L775" s="2"/>
      <c r="P775" s="3"/>
      <c r="AA775" s="140"/>
      <c r="AB775" s="140"/>
      <c r="AC775" s="153"/>
      <c r="AD775" s="140"/>
      <c r="AE775" s="140"/>
      <c r="AF775" s="142"/>
      <c r="AG775" s="142"/>
      <c r="AH775" s="142"/>
      <c r="AI775" s="142"/>
      <c r="AJ775" s="142"/>
    </row>
    <row r="776" hidden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2"/>
      <c r="L776" s="2"/>
      <c r="P776" s="3"/>
      <c r="AA776" s="140"/>
      <c r="AB776" s="140"/>
      <c r="AC776" s="153"/>
      <c r="AD776" s="140"/>
      <c r="AE776" s="140"/>
      <c r="AF776" s="142"/>
      <c r="AG776" s="142"/>
      <c r="AH776" s="142"/>
      <c r="AI776" s="142"/>
      <c r="AJ776" s="142"/>
    </row>
    <row r="777" hidden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2"/>
      <c r="L777" s="2"/>
      <c r="P777" s="3"/>
      <c r="AA777" s="140"/>
      <c r="AB777" s="140"/>
      <c r="AC777" s="153"/>
      <c r="AD777" s="140"/>
      <c r="AE777" s="140"/>
      <c r="AF777" s="142"/>
      <c r="AG777" s="142"/>
      <c r="AH777" s="142"/>
      <c r="AI777" s="142"/>
      <c r="AJ777" s="142"/>
    </row>
    <row r="778" hidden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2"/>
      <c r="L778" s="2"/>
      <c r="P778" s="3"/>
      <c r="AA778" s="140"/>
      <c r="AB778" s="140"/>
      <c r="AC778" s="153"/>
      <c r="AD778" s="140"/>
      <c r="AE778" s="140"/>
      <c r="AF778" s="142"/>
      <c r="AG778" s="142"/>
      <c r="AH778" s="142"/>
      <c r="AI778" s="142"/>
      <c r="AJ778" s="142"/>
    </row>
    <row r="779" hidden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2"/>
      <c r="L779" s="2"/>
      <c r="P779" s="3"/>
      <c r="AA779" s="140"/>
      <c r="AB779" s="140"/>
      <c r="AC779" s="153"/>
      <c r="AD779" s="140"/>
      <c r="AE779" s="140"/>
      <c r="AF779" s="142"/>
      <c r="AG779" s="142"/>
      <c r="AH779" s="142"/>
      <c r="AI779" s="142"/>
      <c r="AJ779" s="142"/>
    </row>
    <row r="780" hidden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2"/>
      <c r="L780" s="2"/>
      <c r="P780" s="3"/>
      <c r="AA780" s="140"/>
      <c r="AB780" s="140"/>
      <c r="AC780" s="153"/>
      <c r="AD780" s="140"/>
      <c r="AE780" s="140"/>
      <c r="AF780" s="142"/>
      <c r="AG780" s="142"/>
      <c r="AH780" s="142"/>
      <c r="AI780" s="142"/>
      <c r="AJ780" s="142"/>
    </row>
    <row r="781" hidden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2"/>
      <c r="L781" s="2"/>
      <c r="P781" s="3"/>
      <c r="AA781" s="140"/>
      <c r="AB781" s="140"/>
      <c r="AC781" s="153"/>
      <c r="AD781" s="140"/>
      <c r="AE781" s="140"/>
      <c r="AF781" s="142"/>
      <c r="AG781" s="142"/>
      <c r="AH781" s="142"/>
      <c r="AI781" s="142"/>
      <c r="AJ781" s="142"/>
    </row>
    <row r="782" hidden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2"/>
      <c r="L782" s="2"/>
      <c r="P782" s="3"/>
      <c r="AA782" s="140"/>
      <c r="AB782" s="140"/>
      <c r="AC782" s="153"/>
      <c r="AD782" s="140"/>
      <c r="AE782" s="140"/>
      <c r="AF782" s="142"/>
      <c r="AG782" s="142"/>
      <c r="AH782" s="142"/>
      <c r="AI782" s="142"/>
      <c r="AJ782" s="142"/>
    </row>
    <row r="783" hidden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2"/>
      <c r="L783" s="2"/>
      <c r="P783" s="3"/>
      <c r="AA783" s="140"/>
      <c r="AB783" s="140"/>
      <c r="AC783" s="153"/>
      <c r="AD783" s="140"/>
      <c r="AE783" s="140"/>
      <c r="AF783" s="142"/>
      <c r="AG783" s="142"/>
      <c r="AH783" s="142"/>
      <c r="AI783" s="142"/>
      <c r="AJ783" s="142"/>
    </row>
    <row r="784" hidden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2"/>
      <c r="L784" s="2"/>
      <c r="P784" s="3"/>
      <c r="AA784" s="140"/>
      <c r="AB784" s="140"/>
      <c r="AC784" s="153"/>
      <c r="AD784" s="140"/>
      <c r="AE784" s="140"/>
      <c r="AF784" s="142"/>
      <c r="AG784" s="142"/>
      <c r="AH784" s="142"/>
      <c r="AI784" s="142"/>
      <c r="AJ784" s="142"/>
    </row>
    <row r="785" hidden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2"/>
      <c r="L785" s="2"/>
      <c r="P785" s="3"/>
      <c r="AA785" s="140"/>
      <c r="AB785" s="140"/>
      <c r="AC785" s="153"/>
      <c r="AD785" s="140"/>
      <c r="AE785" s="140"/>
      <c r="AF785" s="142"/>
      <c r="AG785" s="142"/>
      <c r="AH785" s="142"/>
      <c r="AI785" s="142"/>
      <c r="AJ785" s="142"/>
    </row>
    <row r="786" hidden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2"/>
      <c r="L786" s="2"/>
      <c r="P786" s="3"/>
      <c r="AA786" s="140"/>
      <c r="AB786" s="140"/>
      <c r="AC786" s="153"/>
      <c r="AD786" s="140"/>
      <c r="AE786" s="140"/>
      <c r="AF786" s="142"/>
      <c r="AG786" s="142"/>
      <c r="AH786" s="142"/>
      <c r="AI786" s="142"/>
      <c r="AJ786" s="142"/>
    </row>
    <row r="787" hidden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2"/>
      <c r="L787" s="2"/>
      <c r="P787" s="3"/>
      <c r="AA787" s="140"/>
      <c r="AB787" s="140"/>
      <c r="AC787" s="153"/>
      <c r="AD787" s="140"/>
      <c r="AE787" s="140"/>
      <c r="AF787" s="142"/>
      <c r="AG787" s="142"/>
      <c r="AH787" s="142"/>
      <c r="AI787" s="142"/>
      <c r="AJ787" s="142"/>
    </row>
    <row r="788" hidden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2"/>
      <c r="L788" s="2"/>
      <c r="P788" s="3"/>
      <c r="AA788" s="140"/>
      <c r="AB788" s="140"/>
      <c r="AC788" s="153"/>
      <c r="AD788" s="140"/>
      <c r="AE788" s="140"/>
      <c r="AF788" s="142"/>
      <c r="AG788" s="142"/>
      <c r="AH788" s="142"/>
      <c r="AI788" s="142"/>
      <c r="AJ788" s="142"/>
    </row>
    <row r="789" hidden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2"/>
      <c r="L789" s="2"/>
      <c r="P789" s="3"/>
      <c r="AA789" s="140"/>
      <c r="AB789" s="140"/>
      <c r="AC789" s="153"/>
      <c r="AD789" s="140"/>
      <c r="AE789" s="140"/>
      <c r="AF789" s="142"/>
      <c r="AG789" s="142"/>
      <c r="AH789" s="142"/>
      <c r="AI789" s="142"/>
      <c r="AJ789" s="142"/>
    </row>
    <row r="790" hidden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2"/>
      <c r="L790" s="2"/>
      <c r="P790" s="3"/>
      <c r="AA790" s="140"/>
      <c r="AB790" s="140"/>
      <c r="AC790" s="153"/>
      <c r="AD790" s="140"/>
      <c r="AE790" s="140"/>
      <c r="AF790" s="142"/>
      <c r="AG790" s="142"/>
      <c r="AH790" s="142"/>
      <c r="AI790" s="142"/>
      <c r="AJ790" s="142"/>
    </row>
    <row r="791" hidden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2"/>
      <c r="L791" s="2"/>
      <c r="P791" s="3"/>
      <c r="AA791" s="140"/>
      <c r="AB791" s="140"/>
      <c r="AC791" s="153"/>
      <c r="AD791" s="140"/>
      <c r="AE791" s="140"/>
      <c r="AF791" s="142"/>
      <c r="AG791" s="142"/>
      <c r="AH791" s="142"/>
      <c r="AI791" s="142"/>
      <c r="AJ791" s="142"/>
    </row>
    <row r="792" hidden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2"/>
      <c r="L792" s="2"/>
      <c r="P792" s="3"/>
      <c r="AA792" s="140"/>
      <c r="AB792" s="140"/>
      <c r="AC792" s="153"/>
      <c r="AD792" s="140"/>
      <c r="AE792" s="140"/>
      <c r="AF792" s="142"/>
      <c r="AG792" s="142"/>
      <c r="AH792" s="142"/>
      <c r="AI792" s="142"/>
      <c r="AJ792" s="142"/>
    </row>
    <row r="793" hidden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2"/>
      <c r="L793" s="2"/>
      <c r="P793" s="3"/>
      <c r="AA793" s="140"/>
      <c r="AB793" s="140"/>
      <c r="AC793" s="153"/>
      <c r="AD793" s="140"/>
      <c r="AE793" s="140"/>
      <c r="AF793" s="142"/>
      <c r="AG793" s="142"/>
      <c r="AH793" s="142"/>
      <c r="AI793" s="142"/>
      <c r="AJ793" s="142"/>
    </row>
    <row r="794" hidden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2"/>
      <c r="L794" s="2"/>
      <c r="P794" s="3"/>
      <c r="AA794" s="140"/>
      <c r="AB794" s="140"/>
      <c r="AC794" s="153"/>
      <c r="AD794" s="140"/>
      <c r="AE794" s="140"/>
      <c r="AF794" s="142"/>
      <c r="AG794" s="142"/>
      <c r="AH794" s="142"/>
      <c r="AI794" s="142"/>
      <c r="AJ794" s="142"/>
    </row>
    <row r="795" hidden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2"/>
      <c r="L795" s="2"/>
      <c r="P795" s="3"/>
      <c r="AA795" s="140"/>
      <c r="AB795" s="140"/>
      <c r="AC795" s="153"/>
      <c r="AD795" s="140"/>
      <c r="AE795" s="140"/>
      <c r="AF795" s="142"/>
      <c r="AG795" s="142"/>
      <c r="AH795" s="142"/>
      <c r="AI795" s="142"/>
      <c r="AJ795" s="142"/>
    </row>
    <row r="796" hidden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2"/>
      <c r="L796" s="2"/>
      <c r="P796" s="3"/>
      <c r="AA796" s="140"/>
      <c r="AB796" s="140"/>
      <c r="AC796" s="153"/>
      <c r="AD796" s="140"/>
      <c r="AE796" s="140"/>
      <c r="AF796" s="142"/>
      <c r="AG796" s="142"/>
      <c r="AH796" s="142"/>
      <c r="AI796" s="142"/>
      <c r="AJ796" s="142"/>
    </row>
    <row r="797" hidden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2"/>
      <c r="L797" s="2"/>
      <c r="P797" s="3"/>
      <c r="AA797" s="140"/>
      <c r="AB797" s="140"/>
      <c r="AC797" s="153"/>
      <c r="AD797" s="140"/>
      <c r="AE797" s="140"/>
      <c r="AF797" s="142"/>
      <c r="AG797" s="142"/>
      <c r="AH797" s="142"/>
      <c r="AI797" s="142"/>
      <c r="AJ797" s="142"/>
    </row>
    <row r="798" hidden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2"/>
      <c r="L798" s="2"/>
      <c r="P798" s="3"/>
      <c r="AA798" s="140"/>
      <c r="AB798" s="140"/>
      <c r="AC798" s="153"/>
      <c r="AD798" s="140"/>
      <c r="AE798" s="140"/>
      <c r="AF798" s="142"/>
      <c r="AG798" s="142"/>
      <c r="AH798" s="142"/>
      <c r="AI798" s="142"/>
      <c r="AJ798" s="142"/>
    </row>
    <row r="799" hidden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2"/>
      <c r="L799" s="2"/>
      <c r="P799" s="3"/>
      <c r="AA799" s="140"/>
      <c r="AB799" s="140"/>
      <c r="AC799" s="153"/>
      <c r="AD799" s="140"/>
      <c r="AE799" s="140"/>
      <c r="AF799" s="142"/>
      <c r="AG799" s="142"/>
      <c r="AH799" s="142"/>
      <c r="AI799" s="142"/>
      <c r="AJ799" s="142"/>
    </row>
    <row r="800" hidden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2"/>
      <c r="L800" s="2"/>
      <c r="P800" s="3"/>
      <c r="AA800" s="140"/>
      <c r="AB800" s="140"/>
      <c r="AC800" s="153"/>
      <c r="AD800" s="140"/>
      <c r="AE800" s="140"/>
      <c r="AF800" s="142"/>
      <c r="AG800" s="142"/>
      <c r="AH800" s="142"/>
      <c r="AI800" s="142"/>
      <c r="AJ800" s="142"/>
    </row>
    <row r="801" hidden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2"/>
      <c r="L801" s="2"/>
      <c r="P801" s="3"/>
      <c r="AA801" s="140"/>
      <c r="AB801" s="140"/>
      <c r="AC801" s="153"/>
      <c r="AD801" s="140"/>
      <c r="AE801" s="140"/>
      <c r="AF801" s="142"/>
      <c r="AG801" s="142"/>
      <c r="AH801" s="142"/>
      <c r="AI801" s="142"/>
      <c r="AJ801" s="142"/>
    </row>
    <row r="802" hidden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2"/>
      <c r="L802" s="2"/>
      <c r="P802" s="3"/>
      <c r="AA802" s="140"/>
      <c r="AB802" s="140"/>
      <c r="AC802" s="153"/>
      <c r="AD802" s="140"/>
      <c r="AE802" s="140"/>
      <c r="AF802" s="142"/>
      <c r="AG802" s="142"/>
      <c r="AH802" s="142"/>
      <c r="AI802" s="142"/>
      <c r="AJ802" s="142"/>
    </row>
    <row r="803" hidden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2"/>
      <c r="L803" s="2"/>
      <c r="P803" s="3"/>
      <c r="AA803" s="140"/>
      <c r="AB803" s="140"/>
      <c r="AC803" s="153"/>
      <c r="AD803" s="140"/>
      <c r="AE803" s="140"/>
      <c r="AF803" s="142"/>
      <c r="AG803" s="142"/>
      <c r="AH803" s="142"/>
      <c r="AI803" s="142"/>
      <c r="AJ803" s="142"/>
    </row>
    <row r="804" hidden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2"/>
      <c r="L804" s="2"/>
      <c r="P804" s="3"/>
      <c r="AA804" s="140"/>
      <c r="AB804" s="140"/>
      <c r="AC804" s="153"/>
      <c r="AD804" s="140"/>
      <c r="AE804" s="140"/>
      <c r="AF804" s="142"/>
      <c r="AG804" s="142"/>
      <c r="AH804" s="142"/>
      <c r="AI804" s="142"/>
      <c r="AJ804" s="142"/>
    </row>
    <row r="805" hidden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2"/>
      <c r="L805" s="2"/>
      <c r="P805" s="3"/>
      <c r="AA805" s="140"/>
      <c r="AB805" s="140"/>
      <c r="AC805" s="153"/>
      <c r="AD805" s="140"/>
      <c r="AE805" s="140"/>
      <c r="AF805" s="142"/>
      <c r="AG805" s="142"/>
      <c r="AH805" s="142"/>
      <c r="AI805" s="142"/>
      <c r="AJ805" s="142"/>
    </row>
    <row r="806" hidden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2"/>
      <c r="L806" s="2"/>
      <c r="P806" s="3"/>
      <c r="AA806" s="140"/>
      <c r="AB806" s="140"/>
      <c r="AC806" s="153"/>
      <c r="AD806" s="140"/>
      <c r="AE806" s="140"/>
      <c r="AF806" s="142"/>
      <c r="AG806" s="142"/>
      <c r="AH806" s="142"/>
      <c r="AI806" s="142"/>
      <c r="AJ806" s="142"/>
    </row>
    <row r="807" hidden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2"/>
      <c r="L807" s="2"/>
      <c r="P807" s="3"/>
      <c r="AA807" s="140"/>
      <c r="AB807" s="140"/>
      <c r="AC807" s="153"/>
      <c r="AD807" s="140"/>
      <c r="AE807" s="140"/>
      <c r="AF807" s="142"/>
      <c r="AG807" s="142"/>
      <c r="AH807" s="142"/>
      <c r="AI807" s="142"/>
      <c r="AJ807" s="142"/>
    </row>
    <row r="808" hidden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2"/>
      <c r="L808" s="2"/>
      <c r="P808" s="3"/>
      <c r="AA808" s="140"/>
      <c r="AB808" s="140"/>
      <c r="AC808" s="153"/>
      <c r="AD808" s="140"/>
      <c r="AE808" s="140"/>
      <c r="AF808" s="142"/>
      <c r="AG808" s="142"/>
      <c r="AH808" s="142"/>
      <c r="AI808" s="142"/>
      <c r="AJ808" s="142"/>
    </row>
    <row r="809" hidden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2"/>
      <c r="L809" s="2"/>
      <c r="P809" s="3"/>
      <c r="AA809" s="140"/>
      <c r="AB809" s="140"/>
      <c r="AC809" s="153"/>
      <c r="AD809" s="140"/>
      <c r="AE809" s="140"/>
      <c r="AF809" s="142"/>
      <c r="AG809" s="142"/>
      <c r="AH809" s="142"/>
      <c r="AI809" s="142"/>
      <c r="AJ809" s="142"/>
    </row>
    <row r="810" hidden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2"/>
      <c r="L810" s="2"/>
      <c r="P810" s="3"/>
      <c r="AA810" s="140"/>
      <c r="AB810" s="140"/>
      <c r="AC810" s="153"/>
      <c r="AD810" s="140"/>
      <c r="AE810" s="140"/>
      <c r="AF810" s="142"/>
      <c r="AG810" s="142"/>
      <c r="AH810" s="142"/>
      <c r="AI810" s="142"/>
      <c r="AJ810" s="142"/>
    </row>
    <row r="811" hidden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2"/>
      <c r="L811" s="2"/>
      <c r="P811" s="3"/>
      <c r="AA811" s="140"/>
      <c r="AB811" s="140"/>
      <c r="AC811" s="153"/>
      <c r="AD811" s="140"/>
      <c r="AE811" s="140"/>
      <c r="AF811" s="142"/>
      <c r="AG811" s="142"/>
      <c r="AH811" s="142"/>
      <c r="AI811" s="142"/>
      <c r="AJ811" s="142"/>
    </row>
    <row r="812" hidden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2"/>
      <c r="L812" s="2"/>
      <c r="P812" s="3"/>
      <c r="AA812" s="140"/>
      <c r="AB812" s="140"/>
      <c r="AC812" s="153"/>
      <c r="AD812" s="140"/>
      <c r="AE812" s="140"/>
      <c r="AF812" s="142"/>
      <c r="AG812" s="142"/>
      <c r="AH812" s="142"/>
      <c r="AI812" s="142"/>
      <c r="AJ812" s="142"/>
    </row>
    <row r="813" hidden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2"/>
      <c r="L813" s="2"/>
      <c r="P813" s="3"/>
      <c r="AA813" s="140"/>
      <c r="AB813" s="140"/>
      <c r="AC813" s="153"/>
      <c r="AD813" s="140"/>
      <c r="AE813" s="140"/>
      <c r="AF813" s="142"/>
      <c r="AG813" s="142"/>
      <c r="AH813" s="142"/>
      <c r="AI813" s="142"/>
      <c r="AJ813" s="142"/>
    </row>
    <row r="814" hidden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2"/>
      <c r="L814" s="2"/>
      <c r="P814" s="3"/>
      <c r="AA814" s="140"/>
      <c r="AB814" s="140"/>
      <c r="AC814" s="153"/>
      <c r="AD814" s="140"/>
      <c r="AE814" s="140"/>
      <c r="AF814" s="142"/>
      <c r="AG814" s="142"/>
      <c r="AH814" s="142"/>
      <c r="AI814" s="142"/>
      <c r="AJ814" s="142"/>
    </row>
    <row r="815" hidden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2"/>
      <c r="L815" s="2"/>
      <c r="P815" s="3"/>
      <c r="AA815" s="140"/>
      <c r="AB815" s="140"/>
      <c r="AC815" s="153"/>
      <c r="AD815" s="140"/>
      <c r="AE815" s="140"/>
      <c r="AF815" s="142"/>
      <c r="AG815" s="142"/>
      <c r="AH815" s="142"/>
      <c r="AI815" s="142"/>
      <c r="AJ815" s="142"/>
    </row>
    <row r="816" hidden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2"/>
      <c r="L816" s="2"/>
      <c r="P816" s="3"/>
      <c r="AA816" s="140"/>
      <c r="AB816" s="140"/>
      <c r="AC816" s="153"/>
      <c r="AD816" s="140"/>
      <c r="AE816" s="140"/>
      <c r="AF816" s="142"/>
      <c r="AG816" s="142"/>
      <c r="AH816" s="142"/>
      <c r="AI816" s="142"/>
      <c r="AJ816" s="142"/>
    </row>
    <row r="817" hidden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2"/>
      <c r="L817" s="2"/>
      <c r="P817" s="3"/>
      <c r="AA817" s="140"/>
      <c r="AB817" s="140"/>
      <c r="AC817" s="153"/>
      <c r="AD817" s="140"/>
      <c r="AE817" s="140"/>
      <c r="AF817" s="142"/>
      <c r="AG817" s="142"/>
      <c r="AH817" s="142"/>
      <c r="AI817" s="142"/>
      <c r="AJ817" s="142"/>
    </row>
    <row r="818" hidden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2"/>
      <c r="L818" s="2"/>
      <c r="P818" s="3"/>
      <c r="AA818" s="140"/>
      <c r="AB818" s="140"/>
      <c r="AC818" s="153"/>
      <c r="AD818" s="140"/>
      <c r="AE818" s="140"/>
      <c r="AF818" s="142"/>
      <c r="AG818" s="142"/>
      <c r="AH818" s="142"/>
      <c r="AI818" s="142"/>
      <c r="AJ818" s="142"/>
    </row>
    <row r="819" hidden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2"/>
      <c r="L819" s="2"/>
      <c r="P819" s="3"/>
      <c r="AA819" s="140"/>
      <c r="AB819" s="140"/>
      <c r="AC819" s="153"/>
      <c r="AD819" s="140"/>
      <c r="AE819" s="140"/>
      <c r="AF819" s="142"/>
      <c r="AG819" s="142"/>
      <c r="AH819" s="142"/>
      <c r="AI819" s="142"/>
      <c r="AJ819" s="142"/>
    </row>
    <row r="820" hidden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2"/>
      <c r="L820" s="2"/>
      <c r="P820" s="3"/>
      <c r="AA820" s="140"/>
      <c r="AB820" s="140"/>
      <c r="AC820" s="153"/>
      <c r="AD820" s="140"/>
      <c r="AE820" s="140"/>
      <c r="AF820" s="142"/>
      <c r="AG820" s="142"/>
      <c r="AH820" s="142"/>
      <c r="AI820" s="142"/>
      <c r="AJ820" s="142"/>
    </row>
    <row r="821" hidden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2"/>
      <c r="L821" s="2"/>
      <c r="P821" s="3"/>
      <c r="AA821" s="140"/>
      <c r="AB821" s="140"/>
      <c r="AC821" s="153"/>
      <c r="AD821" s="140"/>
      <c r="AE821" s="140"/>
      <c r="AF821" s="142"/>
      <c r="AG821" s="142"/>
      <c r="AH821" s="142"/>
      <c r="AI821" s="142"/>
      <c r="AJ821" s="142"/>
    </row>
    <row r="822" hidden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2"/>
      <c r="L822" s="2"/>
      <c r="P822" s="3"/>
      <c r="AA822" s="140"/>
      <c r="AB822" s="140"/>
      <c r="AC822" s="153"/>
      <c r="AD822" s="140"/>
      <c r="AE822" s="140"/>
      <c r="AF822" s="142"/>
      <c r="AG822" s="142"/>
      <c r="AH822" s="142"/>
      <c r="AI822" s="142"/>
      <c r="AJ822" s="142"/>
    </row>
    <row r="823" hidden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2"/>
      <c r="L823" s="2"/>
      <c r="P823" s="3"/>
      <c r="AA823" s="140"/>
      <c r="AB823" s="140"/>
      <c r="AC823" s="153"/>
      <c r="AD823" s="140"/>
      <c r="AE823" s="140"/>
      <c r="AF823" s="142"/>
      <c r="AG823" s="142"/>
      <c r="AH823" s="142"/>
      <c r="AI823" s="142"/>
      <c r="AJ823" s="142"/>
    </row>
    <row r="824" hidden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2"/>
      <c r="L824" s="2"/>
      <c r="P824" s="3"/>
      <c r="AA824" s="140"/>
      <c r="AB824" s="140"/>
      <c r="AC824" s="153"/>
      <c r="AD824" s="140"/>
      <c r="AE824" s="140"/>
      <c r="AF824" s="142"/>
      <c r="AG824" s="142"/>
      <c r="AH824" s="142"/>
      <c r="AI824" s="142"/>
      <c r="AJ824" s="142"/>
    </row>
    <row r="825" hidden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2"/>
      <c r="L825" s="2"/>
      <c r="P825" s="3"/>
      <c r="AA825" s="140"/>
      <c r="AB825" s="140"/>
      <c r="AC825" s="153"/>
      <c r="AD825" s="140"/>
      <c r="AE825" s="140"/>
      <c r="AF825" s="142"/>
      <c r="AG825" s="142"/>
      <c r="AH825" s="142"/>
      <c r="AI825" s="142"/>
      <c r="AJ825" s="142"/>
    </row>
    <row r="826" hidden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2"/>
      <c r="L826" s="2"/>
      <c r="P826" s="3"/>
      <c r="AA826" s="140"/>
      <c r="AB826" s="140"/>
      <c r="AC826" s="153"/>
      <c r="AD826" s="140"/>
      <c r="AE826" s="140"/>
      <c r="AF826" s="142"/>
      <c r="AG826" s="142"/>
      <c r="AH826" s="142"/>
      <c r="AI826" s="142"/>
      <c r="AJ826" s="142"/>
    </row>
    <row r="827" hidden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2"/>
      <c r="L827" s="2"/>
      <c r="P827" s="3"/>
      <c r="AA827" s="140"/>
      <c r="AB827" s="140"/>
      <c r="AC827" s="153"/>
      <c r="AD827" s="140"/>
      <c r="AE827" s="140"/>
      <c r="AF827" s="142"/>
      <c r="AG827" s="142"/>
      <c r="AH827" s="142"/>
      <c r="AI827" s="142"/>
      <c r="AJ827" s="142"/>
    </row>
    <row r="828" hidden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2"/>
      <c r="L828" s="2"/>
      <c r="P828" s="3"/>
      <c r="AA828" s="140"/>
      <c r="AB828" s="140"/>
      <c r="AC828" s="153"/>
      <c r="AD828" s="140"/>
      <c r="AE828" s="140"/>
      <c r="AF828" s="142"/>
      <c r="AG828" s="142"/>
      <c r="AH828" s="142"/>
      <c r="AI828" s="142"/>
      <c r="AJ828" s="142"/>
    </row>
    <row r="829" hidden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2"/>
      <c r="L829" s="2"/>
      <c r="P829" s="3"/>
      <c r="AA829" s="140"/>
      <c r="AB829" s="140"/>
      <c r="AC829" s="153"/>
      <c r="AD829" s="140"/>
      <c r="AE829" s="140"/>
      <c r="AF829" s="142"/>
      <c r="AG829" s="142"/>
      <c r="AH829" s="142"/>
      <c r="AI829" s="142"/>
      <c r="AJ829" s="142"/>
    </row>
    <row r="830" hidden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2"/>
      <c r="L830" s="2"/>
      <c r="P830" s="3"/>
      <c r="AA830" s="140"/>
      <c r="AB830" s="140"/>
      <c r="AC830" s="153"/>
      <c r="AD830" s="140"/>
      <c r="AE830" s="140"/>
      <c r="AF830" s="142"/>
      <c r="AG830" s="142"/>
      <c r="AH830" s="142"/>
      <c r="AI830" s="142"/>
      <c r="AJ830" s="142"/>
    </row>
    <row r="831" hidden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2"/>
      <c r="L831" s="2"/>
      <c r="P831" s="3"/>
      <c r="AA831" s="140"/>
      <c r="AB831" s="140"/>
      <c r="AC831" s="153"/>
      <c r="AD831" s="140"/>
      <c r="AE831" s="140"/>
      <c r="AF831" s="142"/>
      <c r="AG831" s="142"/>
      <c r="AH831" s="142"/>
      <c r="AI831" s="142"/>
      <c r="AJ831" s="142"/>
    </row>
    <row r="832" hidden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2"/>
      <c r="L832" s="2"/>
      <c r="P832" s="3"/>
      <c r="AA832" s="140"/>
      <c r="AB832" s="140"/>
      <c r="AC832" s="153"/>
      <c r="AD832" s="140"/>
      <c r="AE832" s="140"/>
      <c r="AF832" s="142"/>
      <c r="AG832" s="142"/>
      <c r="AH832" s="142"/>
      <c r="AI832" s="142"/>
      <c r="AJ832" s="142"/>
    </row>
    <row r="833" hidden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2"/>
      <c r="L833" s="2"/>
      <c r="P833" s="3"/>
      <c r="AA833" s="140"/>
      <c r="AB833" s="140"/>
      <c r="AC833" s="153"/>
      <c r="AD833" s="140"/>
      <c r="AE833" s="140"/>
      <c r="AF833" s="142"/>
      <c r="AG833" s="142"/>
      <c r="AH833" s="142"/>
      <c r="AI833" s="142"/>
      <c r="AJ833" s="142"/>
    </row>
    <row r="834" hidden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2"/>
      <c r="L834" s="2"/>
      <c r="P834" s="3"/>
      <c r="AA834" s="140"/>
      <c r="AB834" s="140"/>
      <c r="AC834" s="153"/>
      <c r="AD834" s="140"/>
      <c r="AE834" s="140"/>
      <c r="AF834" s="142"/>
      <c r="AG834" s="142"/>
      <c r="AH834" s="142"/>
      <c r="AI834" s="142"/>
      <c r="AJ834" s="142"/>
    </row>
    <row r="835" hidden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2"/>
      <c r="L835" s="2"/>
      <c r="P835" s="3"/>
      <c r="AA835" s="140"/>
      <c r="AB835" s="140"/>
      <c r="AC835" s="153"/>
      <c r="AD835" s="140"/>
      <c r="AE835" s="140"/>
      <c r="AF835" s="142"/>
      <c r="AG835" s="142"/>
      <c r="AH835" s="142"/>
      <c r="AI835" s="142"/>
      <c r="AJ835" s="142"/>
    </row>
    <row r="836" hidden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2"/>
      <c r="L836" s="2"/>
      <c r="P836" s="3"/>
      <c r="AA836" s="140"/>
      <c r="AB836" s="140"/>
      <c r="AC836" s="153"/>
      <c r="AD836" s="140"/>
      <c r="AE836" s="140"/>
      <c r="AF836" s="142"/>
      <c r="AG836" s="142"/>
      <c r="AH836" s="142"/>
      <c r="AI836" s="142"/>
      <c r="AJ836" s="142"/>
    </row>
    <row r="837" hidden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2"/>
      <c r="L837" s="2"/>
      <c r="P837" s="3"/>
      <c r="AA837" s="140"/>
      <c r="AB837" s="140"/>
      <c r="AC837" s="153"/>
      <c r="AD837" s="140"/>
      <c r="AE837" s="140"/>
      <c r="AF837" s="142"/>
      <c r="AG837" s="142"/>
      <c r="AH837" s="142"/>
      <c r="AI837" s="142"/>
      <c r="AJ837" s="142"/>
    </row>
    <row r="838" hidden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2"/>
      <c r="L838" s="2"/>
      <c r="P838" s="3"/>
      <c r="AA838" s="140"/>
      <c r="AB838" s="140"/>
      <c r="AC838" s="153"/>
      <c r="AD838" s="140"/>
      <c r="AE838" s="140"/>
      <c r="AF838" s="142"/>
      <c r="AG838" s="142"/>
      <c r="AH838" s="142"/>
      <c r="AI838" s="142"/>
      <c r="AJ838" s="142"/>
    </row>
    <row r="839" hidden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2"/>
      <c r="L839" s="2"/>
      <c r="P839" s="3"/>
      <c r="AA839" s="140"/>
      <c r="AB839" s="140"/>
      <c r="AC839" s="153"/>
      <c r="AD839" s="140"/>
      <c r="AE839" s="140"/>
      <c r="AF839" s="142"/>
      <c r="AG839" s="142"/>
      <c r="AH839" s="142"/>
      <c r="AI839" s="142"/>
      <c r="AJ839" s="142"/>
    </row>
    <row r="840" hidden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2"/>
      <c r="L840" s="2"/>
      <c r="P840" s="3"/>
      <c r="AA840" s="140"/>
      <c r="AB840" s="140"/>
      <c r="AC840" s="153"/>
      <c r="AD840" s="140"/>
      <c r="AE840" s="140"/>
      <c r="AF840" s="142"/>
      <c r="AG840" s="142"/>
      <c r="AH840" s="142"/>
      <c r="AI840" s="142"/>
      <c r="AJ840" s="142"/>
    </row>
    <row r="841" hidden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2"/>
      <c r="L841" s="2"/>
      <c r="P841" s="3"/>
      <c r="AA841" s="140"/>
      <c r="AB841" s="140"/>
      <c r="AC841" s="153"/>
      <c r="AD841" s="140"/>
      <c r="AE841" s="140"/>
      <c r="AF841" s="142"/>
      <c r="AG841" s="142"/>
      <c r="AH841" s="142"/>
      <c r="AI841" s="142"/>
      <c r="AJ841" s="142"/>
    </row>
    <row r="842" hidden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2"/>
      <c r="L842" s="2"/>
      <c r="P842" s="3"/>
      <c r="AA842" s="140"/>
      <c r="AB842" s="140"/>
      <c r="AC842" s="153"/>
      <c r="AD842" s="140"/>
      <c r="AE842" s="140"/>
      <c r="AF842" s="142"/>
      <c r="AG842" s="142"/>
      <c r="AH842" s="142"/>
      <c r="AI842" s="142"/>
      <c r="AJ842" s="142"/>
    </row>
    <row r="843" hidden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2"/>
      <c r="L843" s="2"/>
      <c r="P843" s="3"/>
      <c r="AA843" s="140"/>
      <c r="AB843" s="140"/>
      <c r="AC843" s="153"/>
      <c r="AD843" s="140"/>
      <c r="AE843" s="140"/>
      <c r="AF843" s="142"/>
      <c r="AG843" s="142"/>
      <c r="AH843" s="142"/>
      <c r="AI843" s="142"/>
      <c r="AJ843" s="142"/>
    </row>
    <row r="844" hidden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2"/>
      <c r="L844" s="2"/>
      <c r="P844" s="3"/>
      <c r="AA844" s="140"/>
      <c r="AB844" s="140"/>
      <c r="AC844" s="153"/>
      <c r="AD844" s="140"/>
      <c r="AE844" s="140"/>
      <c r="AF844" s="142"/>
      <c r="AG844" s="142"/>
      <c r="AH844" s="142"/>
      <c r="AI844" s="142"/>
      <c r="AJ844" s="142"/>
    </row>
    <row r="845" hidden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2"/>
      <c r="L845" s="2"/>
      <c r="P845" s="3"/>
      <c r="AA845" s="140"/>
      <c r="AB845" s="140"/>
      <c r="AC845" s="153"/>
      <c r="AD845" s="140"/>
      <c r="AE845" s="140"/>
      <c r="AF845" s="142"/>
      <c r="AG845" s="142"/>
      <c r="AH845" s="142"/>
      <c r="AI845" s="142"/>
      <c r="AJ845" s="142"/>
    </row>
    <row r="846" hidden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2"/>
      <c r="L846" s="2"/>
      <c r="P846" s="3"/>
      <c r="AA846" s="140"/>
      <c r="AB846" s="140"/>
      <c r="AC846" s="153"/>
      <c r="AD846" s="140"/>
      <c r="AE846" s="140"/>
      <c r="AF846" s="142"/>
      <c r="AG846" s="142"/>
      <c r="AH846" s="142"/>
      <c r="AI846" s="142"/>
      <c r="AJ846" s="142"/>
    </row>
    <row r="847" hidden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2"/>
      <c r="L847" s="2"/>
      <c r="P847" s="3"/>
      <c r="AA847" s="140"/>
      <c r="AB847" s="140"/>
      <c r="AC847" s="153"/>
      <c r="AD847" s="140"/>
      <c r="AE847" s="140"/>
      <c r="AF847" s="142"/>
      <c r="AG847" s="142"/>
      <c r="AH847" s="142"/>
      <c r="AI847" s="142"/>
      <c r="AJ847" s="142"/>
    </row>
    <row r="848" hidden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2"/>
      <c r="L848" s="2"/>
      <c r="P848" s="3"/>
      <c r="AA848" s="140"/>
      <c r="AB848" s="140"/>
      <c r="AC848" s="153"/>
      <c r="AD848" s="140"/>
      <c r="AE848" s="140"/>
      <c r="AF848" s="142"/>
      <c r="AG848" s="142"/>
      <c r="AH848" s="142"/>
      <c r="AI848" s="142"/>
      <c r="AJ848" s="142"/>
    </row>
    <row r="849" hidden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2"/>
      <c r="L849" s="2"/>
      <c r="P849" s="3"/>
      <c r="AA849" s="140"/>
      <c r="AB849" s="140"/>
      <c r="AC849" s="153"/>
      <c r="AD849" s="140"/>
      <c r="AE849" s="140"/>
      <c r="AF849" s="142"/>
      <c r="AG849" s="142"/>
      <c r="AH849" s="142"/>
      <c r="AI849" s="142"/>
      <c r="AJ849" s="142"/>
    </row>
    <row r="850" hidden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2"/>
      <c r="L850" s="2"/>
      <c r="P850" s="3"/>
      <c r="AA850" s="140"/>
      <c r="AB850" s="140"/>
      <c r="AC850" s="153"/>
      <c r="AD850" s="140"/>
      <c r="AE850" s="140"/>
      <c r="AF850" s="142"/>
      <c r="AG850" s="142"/>
      <c r="AH850" s="142"/>
      <c r="AI850" s="142"/>
      <c r="AJ850" s="142"/>
    </row>
    <row r="851" hidden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2"/>
      <c r="L851" s="2"/>
      <c r="P851" s="3"/>
      <c r="AA851" s="140"/>
      <c r="AB851" s="140"/>
      <c r="AC851" s="153"/>
      <c r="AD851" s="140"/>
      <c r="AE851" s="140"/>
      <c r="AF851" s="142"/>
      <c r="AG851" s="142"/>
      <c r="AH851" s="142"/>
      <c r="AI851" s="142"/>
      <c r="AJ851" s="142"/>
    </row>
    <row r="852" hidden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2"/>
      <c r="L852" s="2"/>
      <c r="P852" s="3"/>
      <c r="AA852" s="140"/>
      <c r="AB852" s="140"/>
      <c r="AC852" s="153"/>
      <c r="AD852" s="140"/>
      <c r="AE852" s="140"/>
      <c r="AF852" s="142"/>
      <c r="AG852" s="142"/>
      <c r="AH852" s="142"/>
      <c r="AI852" s="142"/>
      <c r="AJ852" s="142"/>
    </row>
    <row r="853" hidden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2"/>
      <c r="L853" s="2"/>
      <c r="P853" s="3"/>
      <c r="AA853" s="140"/>
      <c r="AB853" s="140"/>
      <c r="AC853" s="153"/>
      <c r="AD853" s="140"/>
      <c r="AE853" s="140"/>
      <c r="AF853" s="142"/>
      <c r="AG853" s="142"/>
      <c r="AH853" s="142"/>
      <c r="AI853" s="142"/>
      <c r="AJ853" s="142"/>
    </row>
    <row r="854" hidden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2"/>
      <c r="L854" s="2"/>
      <c r="P854" s="3"/>
      <c r="AA854" s="140"/>
      <c r="AB854" s="140"/>
      <c r="AC854" s="153"/>
      <c r="AD854" s="140"/>
      <c r="AE854" s="140"/>
      <c r="AF854" s="142"/>
      <c r="AG854" s="142"/>
      <c r="AH854" s="142"/>
      <c r="AI854" s="142"/>
      <c r="AJ854" s="142"/>
    </row>
    <row r="855" hidden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2"/>
      <c r="L855" s="2"/>
      <c r="P855" s="3"/>
      <c r="AA855" s="140"/>
      <c r="AB855" s="140"/>
      <c r="AC855" s="153"/>
      <c r="AD855" s="140"/>
      <c r="AE855" s="140"/>
      <c r="AF855" s="142"/>
      <c r="AG855" s="142"/>
      <c r="AH855" s="142"/>
      <c r="AI855" s="142"/>
      <c r="AJ855" s="142"/>
    </row>
    <row r="856" hidden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2"/>
      <c r="L856" s="2"/>
      <c r="P856" s="3"/>
      <c r="AA856" s="140"/>
      <c r="AB856" s="140"/>
      <c r="AC856" s="153"/>
      <c r="AD856" s="140"/>
      <c r="AE856" s="140"/>
      <c r="AF856" s="142"/>
      <c r="AG856" s="142"/>
      <c r="AH856" s="142"/>
      <c r="AI856" s="142"/>
      <c r="AJ856" s="142"/>
    </row>
    <row r="857" hidden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2"/>
      <c r="L857" s="2"/>
      <c r="P857" s="3"/>
      <c r="AA857" s="140"/>
      <c r="AB857" s="140"/>
      <c r="AC857" s="153"/>
      <c r="AD857" s="140"/>
      <c r="AE857" s="140"/>
      <c r="AF857" s="142"/>
      <c r="AG857" s="142"/>
      <c r="AH857" s="142"/>
      <c r="AI857" s="142"/>
      <c r="AJ857" s="142"/>
    </row>
    <row r="858" hidden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2"/>
      <c r="L858" s="2"/>
      <c r="P858" s="3"/>
      <c r="AA858" s="140"/>
      <c r="AB858" s="140"/>
      <c r="AC858" s="153"/>
      <c r="AD858" s="140"/>
      <c r="AE858" s="140"/>
      <c r="AF858" s="142"/>
      <c r="AG858" s="142"/>
      <c r="AH858" s="142"/>
      <c r="AI858" s="142"/>
      <c r="AJ858" s="142"/>
    </row>
    <row r="859" hidden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2"/>
      <c r="L859" s="2"/>
      <c r="P859" s="3"/>
      <c r="AA859" s="140"/>
      <c r="AB859" s="140"/>
      <c r="AC859" s="153"/>
      <c r="AD859" s="140"/>
      <c r="AE859" s="140"/>
      <c r="AF859" s="142"/>
      <c r="AG859" s="142"/>
      <c r="AH859" s="142"/>
      <c r="AI859" s="142"/>
      <c r="AJ859" s="142"/>
    </row>
    <row r="860" hidden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2"/>
      <c r="L860" s="2"/>
      <c r="P860" s="3"/>
      <c r="AA860" s="140"/>
      <c r="AB860" s="140"/>
      <c r="AC860" s="153"/>
      <c r="AD860" s="140"/>
      <c r="AE860" s="140"/>
      <c r="AF860" s="142"/>
      <c r="AG860" s="142"/>
      <c r="AH860" s="142"/>
      <c r="AI860" s="142"/>
      <c r="AJ860" s="142"/>
    </row>
    <row r="861" hidden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2"/>
      <c r="L861" s="2"/>
      <c r="P861" s="3"/>
      <c r="AA861" s="140"/>
      <c r="AB861" s="140"/>
      <c r="AC861" s="153"/>
      <c r="AD861" s="140"/>
      <c r="AE861" s="140"/>
      <c r="AF861" s="142"/>
      <c r="AG861" s="142"/>
      <c r="AH861" s="142"/>
      <c r="AI861" s="142"/>
      <c r="AJ861" s="142"/>
    </row>
    <row r="862" hidden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2"/>
      <c r="L862" s="2"/>
      <c r="P862" s="3"/>
      <c r="AA862" s="140"/>
      <c r="AB862" s="140"/>
      <c r="AC862" s="153"/>
      <c r="AD862" s="140"/>
      <c r="AE862" s="140"/>
      <c r="AF862" s="142"/>
      <c r="AG862" s="142"/>
      <c r="AH862" s="142"/>
      <c r="AI862" s="142"/>
      <c r="AJ862" s="142"/>
    </row>
    <row r="863" hidden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2"/>
      <c r="L863" s="2"/>
      <c r="P863" s="3"/>
      <c r="AA863" s="140"/>
      <c r="AB863" s="140"/>
      <c r="AC863" s="153"/>
      <c r="AD863" s="140"/>
      <c r="AE863" s="140"/>
      <c r="AF863" s="142"/>
      <c r="AG863" s="142"/>
      <c r="AH863" s="142"/>
      <c r="AI863" s="142"/>
      <c r="AJ863" s="142"/>
    </row>
    <row r="864" hidden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2"/>
      <c r="L864" s="2"/>
      <c r="P864" s="3"/>
      <c r="AA864" s="140"/>
      <c r="AB864" s="140"/>
      <c r="AC864" s="153"/>
      <c r="AD864" s="140"/>
      <c r="AE864" s="140"/>
      <c r="AF864" s="142"/>
      <c r="AG864" s="142"/>
      <c r="AH864" s="142"/>
      <c r="AI864" s="142"/>
      <c r="AJ864" s="142"/>
    </row>
    <row r="865" hidden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2"/>
      <c r="L865" s="2"/>
      <c r="P865" s="3"/>
      <c r="AA865" s="140"/>
      <c r="AB865" s="140"/>
      <c r="AC865" s="153"/>
      <c r="AD865" s="140"/>
      <c r="AE865" s="140"/>
      <c r="AF865" s="142"/>
      <c r="AG865" s="142"/>
      <c r="AH865" s="142"/>
      <c r="AI865" s="142"/>
      <c r="AJ865" s="142"/>
    </row>
    <row r="866" hidden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2"/>
      <c r="L866" s="2"/>
      <c r="P866" s="3"/>
      <c r="AA866" s="140"/>
      <c r="AB866" s="140"/>
      <c r="AC866" s="153"/>
      <c r="AD866" s="140"/>
      <c r="AE866" s="140"/>
      <c r="AF866" s="142"/>
      <c r="AG866" s="142"/>
      <c r="AH866" s="142"/>
      <c r="AI866" s="142"/>
      <c r="AJ866" s="142"/>
    </row>
    <row r="867" hidden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2"/>
      <c r="L867" s="2"/>
      <c r="P867" s="3"/>
      <c r="AA867" s="140"/>
      <c r="AB867" s="140"/>
      <c r="AC867" s="153"/>
      <c r="AD867" s="140"/>
      <c r="AE867" s="140"/>
      <c r="AF867" s="142"/>
      <c r="AG867" s="142"/>
      <c r="AH867" s="142"/>
      <c r="AI867" s="142"/>
      <c r="AJ867" s="142"/>
    </row>
    <row r="868" hidden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2"/>
      <c r="L868" s="2"/>
      <c r="P868" s="3"/>
      <c r="AA868" s="140"/>
      <c r="AB868" s="140"/>
      <c r="AC868" s="153"/>
      <c r="AD868" s="140"/>
      <c r="AE868" s="140"/>
      <c r="AF868" s="142"/>
      <c r="AG868" s="142"/>
      <c r="AH868" s="142"/>
      <c r="AI868" s="142"/>
      <c r="AJ868" s="142"/>
    </row>
    <row r="869" hidden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2"/>
      <c r="L869" s="2"/>
      <c r="P869" s="3"/>
      <c r="AA869" s="140"/>
      <c r="AB869" s="140"/>
      <c r="AC869" s="153"/>
      <c r="AD869" s="140"/>
      <c r="AE869" s="140"/>
      <c r="AF869" s="142"/>
      <c r="AG869" s="142"/>
      <c r="AH869" s="142"/>
      <c r="AI869" s="142"/>
      <c r="AJ869" s="142"/>
    </row>
    <row r="870" hidden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2"/>
      <c r="L870" s="2"/>
      <c r="P870" s="3"/>
      <c r="AA870" s="140"/>
      <c r="AB870" s="140"/>
      <c r="AC870" s="153"/>
      <c r="AD870" s="140"/>
      <c r="AE870" s="140"/>
      <c r="AF870" s="142"/>
      <c r="AG870" s="142"/>
      <c r="AH870" s="142"/>
      <c r="AI870" s="142"/>
      <c r="AJ870" s="142"/>
    </row>
    <row r="871" hidden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2"/>
      <c r="L871" s="2"/>
      <c r="P871" s="3"/>
      <c r="AA871" s="140"/>
      <c r="AB871" s="140"/>
      <c r="AC871" s="153"/>
      <c r="AD871" s="140"/>
      <c r="AE871" s="140"/>
      <c r="AF871" s="142"/>
      <c r="AG871" s="142"/>
      <c r="AH871" s="142"/>
      <c r="AI871" s="142"/>
      <c r="AJ871" s="142"/>
    </row>
    <row r="872" hidden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2"/>
      <c r="L872" s="2"/>
      <c r="P872" s="3"/>
      <c r="AA872" s="140"/>
      <c r="AB872" s="140"/>
      <c r="AC872" s="153"/>
      <c r="AD872" s="140"/>
      <c r="AE872" s="140"/>
      <c r="AF872" s="142"/>
      <c r="AG872" s="142"/>
      <c r="AH872" s="142"/>
      <c r="AI872" s="142"/>
      <c r="AJ872" s="142"/>
    </row>
    <row r="873" hidden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2"/>
      <c r="L873" s="2"/>
      <c r="P873" s="3"/>
      <c r="AA873" s="140"/>
      <c r="AB873" s="140"/>
      <c r="AC873" s="153"/>
      <c r="AD873" s="140"/>
      <c r="AE873" s="140"/>
      <c r="AF873" s="142"/>
      <c r="AG873" s="142"/>
      <c r="AH873" s="142"/>
      <c r="AI873" s="142"/>
      <c r="AJ873" s="142"/>
    </row>
    <row r="874" hidden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2"/>
      <c r="L874" s="2"/>
      <c r="P874" s="3"/>
      <c r="AA874" s="140"/>
      <c r="AB874" s="140"/>
      <c r="AC874" s="153"/>
      <c r="AD874" s="140"/>
      <c r="AE874" s="140"/>
      <c r="AF874" s="142"/>
      <c r="AG874" s="142"/>
      <c r="AH874" s="142"/>
      <c r="AI874" s="142"/>
      <c r="AJ874" s="142"/>
    </row>
    <row r="875" hidden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2"/>
      <c r="L875" s="2"/>
      <c r="P875" s="3"/>
      <c r="AA875" s="140"/>
      <c r="AB875" s="140"/>
      <c r="AC875" s="153"/>
      <c r="AD875" s="140"/>
      <c r="AE875" s="140"/>
      <c r="AF875" s="142"/>
      <c r="AG875" s="142"/>
      <c r="AH875" s="142"/>
      <c r="AI875" s="142"/>
      <c r="AJ875" s="142"/>
    </row>
    <row r="876" hidden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2"/>
      <c r="L876" s="2"/>
      <c r="P876" s="3"/>
      <c r="AA876" s="140"/>
      <c r="AB876" s="140"/>
      <c r="AC876" s="153"/>
      <c r="AD876" s="140"/>
      <c r="AE876" s="140"/>
      <c r="AF876" s="142"/>
      <c r="AG876" s="142"/>
      <c r="AH876" s="142"/>
      <c r="AI876" s="142"/>
      <c r="AJ876" s="142"/>
    </row>
    <row r="877" hidden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2"/>
      <c r="L877" s="2"/>
      <c r="P877" s="3"/>
      <c r="AA877" s="140"/>
      <c r="AB877" s="140"/>
      <c r="AC877" s="153"/>
      <c r="AD877" s="140"/>
      <c r="AE877" s="140"/>
      <c r="AF877" s="142"/>
      <c r="AG877" s="142"/>
      <c r="AH877" s="142"/>
      <c r="AI877" s="142"/>
      <c r="AJ877" s="142"/>
    </row>
    <row r="878" hidden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2"/>
      <c r="L878" s="2"/>
      <c r="P878" s="3"/>
      <c r="AA878" s="140"/>
      <c r="AB878" s="140"/>
      <c r="AC878" s="153"/>
      <c r="AD878" s="140"/>
      <c r="AE878" s="140"/>
      <c r="AF878" s="142"/>
      <c r="AG878" s="142"/>
      <c r="AH878" s="142"/>
      <c r="AI878" s="142"/>
      <c r="AJ878" s="142"/>
    </row>
    <row r="879" hidden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2"/>
      <c r="L879" s="2"/>
      <c r="P879" s="3"/>
      <c r="AA879" s="140"/>
      <c r="AB879" s="140"/>
      <c r="AC879" s="153"/>
      <c r="AD879" s="140"/>
      <c r="AE879" s="140"/>
      <c r="AF879" s="142"/>
      <c r="AG879" s="142"/>
      <c r="AH879" s="142"/>
      <c r="AI879" s="142"/>
      <c r="AJ879" s="142"/>
    </row>
    <row r="880" hidden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2"/>
      <c r="L880" s="2"/>
      <c r="P880" s="3"/>
      <c r="AA880" s="140"/>
      <c r="AB880" s="140"/>
      <c r="AC880" s="153"/>
      <c r="AD880" s="140"/>
      <c r="AE880" s="140"/>
      <c r="AF880" s="142"/>
      <c r="AG880" s="142"/>
      <c r="AH880" s="142"/>
      <c r="AI880" s="142"/>
      <c r="AJ880" s="142"/>
    </row>
    <row r="881" hidden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2"/>
      <c r="L881" s="2"/>
      <c r="P881" s="3"/>
      <c r="AA881" s="140"/>
      <c r="AB881" s="140"/>
      <c r="AC881" s="153"/>
      <c r="AD881" s="140"/>
      <c r="AE881" s="140"/>
      <c r="AF881" s="142"/>
      <c r="AG881" s="142"/>
      <c r="AH881" s="142"/>
      <c r="AI881" s="142"/>
      <c r="AJ881" s="142"/>
    </row>
    <row r="882" hidden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2"/>
      <c r="L882" s="2"/>
      <c r="P882" s="3"/>
      <c r="AA882" s="140"/>
      <c r="AB882" s="140"/>
      <c r="AC882" s="153"/>
      <c r="AD882" s="140"/>
      <c r="AE882" s="140"/>
      <c r="AF882" s="142"/>
      <c r="AG882" s="142"/>
      <c r="AH882" s="142"/>
      <c r="AI882" s="142"/>
      <c r="AJ882" s="142"/>
    </row>
    <row r="883" hidden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2"/>
      <c r="L883" s="2"/>
      <c r="P883" s="3"/>
      <c r="AA883" s="140"/>
      <c r="AB883" s="140"/>
      <c r="AC883" s="153"/>
      <c r="AD883" s="140"/>
      <c r="AE883" s="140"/>
      <c r="AF883" s="142"/>
      <c r="AG883" s="142"/>
      <c r="AH883" s="142"/>
      <c r="AI883" s="142"/>
      <c r="AJ883" s="142"/>
    </row>
    <row r="884" hidden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2"/>
      <c r="L884" s="2"/>
      <c r="P884" s="3"/>
      <c r="AA884" s="140"/>
      <c r="AB884" s="140"/>
      <c r="AC884" s="153"/>
      <c r="AD884" s="140"/>
      <c r="AE884" s="140"/>
      <c r="AF884" s="142"/>
      <c r="AG884" s="142"/>
      <c r="AH884" s="142"/>
      <c r="AI884" s="142"/>
      <c r="AJ884" s="142"/>
    </row>
    <row r="885" hidden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2"/>
      <c r="L885" s="2"/>
      <c r="P885" s="3"/>
      <c r="AA885" s="140"/>
      <c r="AB885" s="140"/>
      <c r="AC885" s="153"/>
      <c r="AD885" s="140"/>
      <c r="AE885" s="140"/>
      <c r="AF885" s="142"/>
      <c r="AG885" s="142"/>
      <c r="AH885" s="142"/>
      <c r="AI885" s="142"/>
      <c r="AJ885" s="142"/>
    </row>
    <row r="886" hidden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2"/>
      <c r="L886" s="2"/>
      <c r="P886" s="3"/>
      <c r="AA886" s="140"/>
      <c r="AB886" s="140"/>
      <c r="AC886" s="153"/>
      <c r="AD886" s="140"/>
      <c r="AE886" s="140"/>
      <c r="AF886" s="142"/>
      <c r="AG886" s="142"/>
      <c r="AH886" s="142"/>
      <c r="AI886" s="142"/>
      <c r="AJ886" s="142"/>
    </row>
    <row r="887" hidden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2"/>
      <c r="L887" s="2"/>
      <c r="P887" s="3"/>
      <c r="AA887" s="140"/>
      <c r="AB887" s="140"/>
      <c r="AC887" s="153"/>
      <c r="AD887" s="140"/>
      <c r="AE887" s="140"/>
      <c r="AF887" s="142"/>
      <c r="AG887" s="142"/>
      <c r="AH887" s="142"/>
      <c r="AI887" s="142"/>
      <c r="AJ887" s="142"/>
    </row>
    <row r="888" hidden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2"/>
      <c r="L888" s="2"/>
      <c r="P888" s="3"/>
      <c r="AA888" s="140"/>
      <c r="AB888" s="140"/>
      <c r="AC888" s="153"/>
      <c r="AD888" s="140"/>
      <c r="AE888" s="140"/>
      <c r="AF888" s="142"/>
      <c r="AG888" s="142"/>
      <c r="AH888" s="142"/>
      <c r="AI888" s="142"/>
      <c r="AJ888" s="142"/>
    </row>
    <row r="889" hidden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2"/>
      <c r="L889" s="2"/>
      <c r="P889" s="3"/>
      <c r="AA889" s="140"/>
      <c r="AB889" s="140"/>
      <c r="AC889" s="153"/>
      <c r="AD889" s="140"/>
      <c r="AE889" s="140"/>
      <c r="AF889" s="142"/>
      <c r="AG889" s="142"/>
      <c r="AH889" s="142"/>
      <c r="AI889" s="142"/>
      <c r="AJ889" s="142"/>
    </row>
    <row r="890" hidden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2"/>
      <c r="L890" s="2"/>
      <c r="P890" s="3"/>
      <c r="AA890" s="140"/>
      <c r="AB890" s="140"/>
      <c r="AC890" s="153"/>
      <c r="AD890" s="140"/>
      <c r="AE890" s="140"/>
      <c r="AF890" s="142"/>
      <c r="AG890" s="142"/>
      <c r="AH890" s="142"/>
      <c r="AI890" s="142"/>
      <c r="AJ890" s="142"/>
    </row>
    <row r="891" hidden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2"/>
      <c r="L891" s="2"/>
      <c r="P891" s="3"/>
      <c r="AA891" s="140"/>
      <c r="AB891" s="140"/>
      <c r="AC891" s="153"/>
      <c r="AD891" s="140"/>
      <c r="AE891" s="140"/>
      <c r="AF891" s="142"/>
      <c r="AG891" s="142"/>
      <c r="AH891" s="142"/>
      <c r="AI891" s="142"/>
      <c r="AJ891" s="142"/>
    </row>
    <row r="892" hidden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2"/>
      <c r="L892" s="2"/>
      <c r="P892" s="3"/>
      <c r="AA892" s="140"/>
      <c r="AB892" s="140"/>
      <c r="AC892" s="153"/>
      <c r="AD892" s="140"/>
      <c r="AE892" s="140"/>
      <c r="AF892" s="142"/>
      <c r="AG892" s="142"/>
      <c r="AH892" s="142"/>
      <c r="AI892" s="142"/>
      <c r="AJ892" s="142"/>
    </row>
    <row r="893" hidden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2"/>
      <c r="L893" s="2"/>
      <c r="P893" s="3"/>
      <c r="AA893" s="140"/>
      <c r="AB893" s="140"/>
      <c r="AC893" s="153"/>
      <c r="AD893" s="140"/>
      <c r="AE893" s="140"/>
      <c r="AF893" s="142"/>
      <c r="AG893" s="142"/>
      <c r="AH893" s="142"/>
      <c r="AI893" s="142"/>
      <c r="AJ893" s="142"/>
    </row>
    <row r="894" hidden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2"/>
      <c r="L894" s="2"/>
      <c r="P894" s="3"/>
      <c r="AA894" s="140"/>
      <c r="AB894" s="140"/>
      <c r="AC894" s="153"/>
      <c r="AD894" s="140"/>
      <c r="AE894" s="140"/>
      <c r="AF894" s="142"/>
      <c r="AG894" s="142"/>
      <c r="AH894" s="142"/>
      <c r="AI894" s="142"/>
      <c r="AJ894" s="142"/>
    </row>
    <row r="895" hidden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2"/>
      <c r="L895" s="2"/>
      <c r="P895" s="3"/>
      <c r="AA895" s="140"/>
      <c r="AB895" s="140"/>
      <c r="AC895" s="153"/>
      <c r="AD895" s="140"/>
      <c r="AE895" s="140"/>
      <c r="AF895" s="142"/>
      <c r="AG895" s="142"/>
      <c r="AH895" s="142"/>
      <c r="AI895" s="142"/>
      <c r="AJ895" s="142"/>
    </row>
    <row r="896" hidden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2"/>
      <c r="L896" s="2"/>
      <c r="P896" s="3"/>
      <c r="AA896" s="140"/>
      <c r="AB896" s="140"/>
      <c r="AC896" s="153"/>
      <c r="AD896" s="140"/>
      <c r="AE896" s="140"/>
      <c r="AF896" s="142"/>
      <c r="AG896" s="142"/>
      <c r="AH896" s="142"/>
      <c r="AI896" s="142"/>
      <c r="AJ896" s="142"/>
    </row>
    <row r="897" hidden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2"/>
      <c r="L897" s="2"/>
      <c r="P897" s="3"/>
      <c r="AA897" s="140"/>
      <c r="AB897" s="140"/>
      <c r="AC897" s="153"/>
      <c r="AD897" s="140"/>
      <c r="AE897" s="140"/>
      <c r="AF897" s="142"/>
      <c r="AG897" s="142"/>
      <c r="AH897" s="142"/>
      <c r="AI897" s="142"/>
      <c r="AJ897" s="142"/>
    </row>
    <row r="898" hidden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2"/>
      <c r="L898" s="2"/>
      <c r="P898" s="3"/>
      <c r="AA898" s="140"/>
      <c r="AB898" s="140"/>
      <c r="AC898" s="153"/>
      <c r="AD898" s="140"/>
      <c r="AE898" s="140"/>
      <c r="AF898" s="142"/>
      <c r="AG898" s="142"/>
      <c r="AH898" s="142"/>
      <c r="AI898" s="142"/>
      <c r="AJ898" s="142"/>
    </row>
    <row r="899" hidden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2"/>
      <c r="L899" s="2"/>
      <c r="P899" s="3"/>
      <c r="AA899" s="140"/>
      <c r="AB899" s="140"/>
      <c r="AC899" s="153"/>
      <c r="AD899" s="140"/>
      <c r="AE899" s="140"/>
      <c r="AF899" s="142"/>
      <c r="AG899" s="142"/>
      <c r="AH899" s="142"/>
      <c r="AI899" s="142"/>
      <c r="AJ899" s="142"/>
    </row>
    <row r="900" hidden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2"/>
      <c r="L900" s="2"/>
      <c r="P900" s="3"/>
      <c r="AA900" s="140"/>
      <c r="AB900" s="140"/>
      <c r="AC900" s="153"/>
      <c r="AD900" s="140"/>
      <c r="AE900" s="140"/>
      <c r="AF900" s="142"/>
      <c r="AG900" s="142"/>
      <c r="AH900" s="142"/>
      <c r="AI900" s="142"/>
      <c r="AJ900" s="142"/>
    </row>
    <row r="901" hidden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2"/>
      <c r="L901" s="2"/>
      <c r="P901" s="3"/>
      <c r="AA901" s="140"/>
      <c r="AB901" s="140"/>
      <c r="AC901" s="153"/>
      <c r="AD901" s="140"/>
      <c r="AE901" s="140"/>
      <c r="AF901" s="142"/>
      <c r="AG901" s="142"/>
      <c r="AH901" s="142"/>
      <c r="AI901" s="142"/>
      <c r="AJ901" s="142"/>
    </row>
    <row r="902" hidden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2"/>
      <c r="L902" s="2"/>
      <c r="P902" s="3"/>
      <c r="AA902" s="140"/>
      <c r="AB902" s="140"/>
      <c r="AC902" s="153"/>
      <c r="AD902" s="140"/>
      <c r="AE902" s="140"/>
      <c r="AF902" s="142"/>
      <c r="AG902" s="142"/>
      <c r="AH902" s="142"/>
      <c r="AI902" s="142"/>
      <c r="AJ902" s="142"/>
    </row>
    <row r="903" hidden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2"/>
      <c r="L903" s="2"/>
      <c r="P903" s="3"/>
      <c r="AA903" s="140"/>
      <c r="AB903" s="140"/>
      <c r="AC903" s="153"/>
      <c r="AD903" s="140"/>
      <c r="AE903" s="140"/>
      <c r="AF903" s="142"/>
      <c r="AG903" s="142"/>
      <c r="AH903" s="142"/>
      <c r="AI903" s="142"/>
      <c r="AJ903" s="142"/>
    </row>
    <row r="904" hidden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2"/>
      <c r="L904" s="2"/>
      <c r="P904" s="3"/>
      <c r="AA904" s="140"/>
      <c r="AB904" s="140"/>
      <c r="AC904" s="153"/>
      <c r="AD904" s="140"/>
      <c r="AE904" s="140"/>
      <c r="AF904" s="142"/>
      <c r="AG904" s="142"/>
      <c r="AH904" s="142"/>
      <c r="AI904" s="142"/>
      <c r="AJ904" s="142"/>
    </row>
    <row r="905" hidden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2"/>
      <c r="L905" s="2"/>
      <c r="P905" s="3"/>
      <c r="AA905" s="140"/>
      <c r="AB905" s="140"/>
      <c r="AC905" s="153"/>
      <c r="AD905" s="140"/>
      <c r="AE905" s="140"/>
      <c r="AF905" s="142"/>
      <c r="AG905" s="142"/>
      <c r="AH905" s="142"/>
      <c r="AI905" s="142"/>
      <c r="AJ905" s="142"/>
    </row>
    <row r="906" hidden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2"/>
      <c r="L906" s="2"/>
      <c r="P906" s="3"/>
      <c r="AA906" s="140"/>
      <c r="AB906" s="140"/>
      <c r="AC906" s="153"/>
      <c r="AD906" s="140"/>
      <c r="AE906" s="140"/>
      <c r="AF906" s="142"/>
      <c r="AG906" s="142"/>
      <c r="AH906" s="142"/>
      <c r="AI906" s="142"/>
      <c r="AJ906" s="142"/>
    </row>
    <row r="907" hidden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2"/>
      <c r="L907" s="2"/>
      <c r="P907" s="3"/>
      <c r="AA907" s="140"/>
      <c r="AB907" s="140"/>
      <c r="AC907" s="153"/>
      <c r="AD907" s="140"/>
      <c r="AE907" s="140"/>
      <c r="AF907" s="142"/>
      <c r="AG907" s="142"/>
      <c r="AH907" s="142"/>
      <c r="AI907" s="142"/>
      <c r="AJ907" s="142"/>
    </row>
    <row r="908" hidden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2"/>
      <c r="L908" s="2"/>
      <c r="P908" s="3"/>
      <c r="AA908" s="140"/>
      <c r="AB908" s="140"/>
      <c r="AC908" s="153"/>
      <c r="AD908" s="140"/>
      <c r="AE908" s="140"/>
      <c r="AF908" s="142"/>
      <c r="AG908" s="142"/>
      <c r="AH908" s="142"/>
      <c r="AI908" s="142"/>
      <c r="AJ908" s="142"/>
    </row>
    <row r="909" hidden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2"/>
      <c r="L909" s="2"/>
      <c r="P909" s="3"/>
      <c r="AA909" s="140"/>
      <c r="AB909" s="140"/>
      <c r="AC909" s="153"/>
      <c r="AD909" s="140"/>
      <c r="AE909" s="140"/>
      <c r="AF909" s="142"/>
      <c r="AG909" s="142"/>
      <c r="AH909" s="142"/>
      <c r="AI909" s="142"/>
      <c r="AJ909" s="142"/>
    </row>
    <row r="910" hidden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2"/>
      <c r="L910" s="2"/>
      <c r="P910" s="3"/>
      <c r="AA910" s="140"/>
      <c r="AB910" s="140"/>
      <c r="AC910" s="153"/>
      <c r="AD910" s="140"/>
      <c r="AE910" s="140"/>
      <c r="AF910" s="142"/>
      <c r="AG910" s="142"/>
      <c r="AH910" s="142"/>
      <c r="AI910" s="142"/>
      <c r="AJ910" s="142"/>
    </row>
    <row r="911" hidden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2"/>
      <c r="L911" s="2"/>
      <c r="P911" s="3"/>
      <c r="AA911" s="140"/>
      <c r="AB911" s="140"/>
      <c r="AC911" s="153"/>
      <c r="AD911" s="140"/>
      <c r="AE911" s="140"/>
      <c r="AF911" s="142"/>
      <c r="AG911" s="142"/>
      <c r="AH911" s="142"/>
      <c r="AI911" s="142"/>
      <c r="AJ911" s="142"/>
    </row>
    <row r="912" hidden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2"/>
      <c r="L912" s="2"/>
      <c r="P912" s="3"/>
      <c r="AA912" s="140"/>
      <c r="AB912" s="140"/>
      <c r="AC912" s="153"/>
      <c r="AD912" s="140"/>
      <c r="AE912" s="140"/>
      <c r="AF912" s="142"/>
      <c r="AG912" s="142"/>
      <c r="AH912" s="142"/>
      <c r="AI912" s="142"/>
      <c r="AJ912" s="142"/>
    </row>
    <row r="913" hidden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2"/>
      <c r="L913" s="2"/>
      <c r="P913" s="3"/>
      <c r="AA913" s="140"/>
      <c r="AB913" s="140"/>
      <c r="AC913" s="153"/>
      <c r="AD913" s="140"/>
      <c r="AE913" s="140"/>
      <c r="AF913" s="142"/>
      <c r="AG913" s="142"/>
      <c r="AH913" s="142"/>
      <c r="AI913" s="142"/>
      <c r="AJ913" s="142"/>
    </row>
    <row r="914" hidden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2"/>
      <c r="L914" s="2"/>
      <c r="P914" s="3"/>
      <c r="AA914" s="140"/>
      <c r="AB914" s="140"/>
      <c r="AC914" s="153"/>
      <c r="AD914" s="140"/>
      <c r="AE914" s="140"/>
      <c r="AF914" s="142"/>
      <c r="AG914" s="142"/>
      <c r="AH914" s="142"/>
      <c r="AI914" s="142"/>
      <c r="AJ914" s="142"/>
    </row>
    <row r="915" hidden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2"/>
      <c r="L915" s="2"/>
      <c r="P915" s="3"/>
      <c r="AA915" s="140"/>
      <c r="AB915" s="140"/>
      <c r="AC915" s="153"/>
      <c r="AD915" s="140"/>
      <c r="AE915" s="140"/>
      <c r="AF915" s="142"/>
      <c r="AG915" s="142"/>
      <c r="AH915" s="142"/>
      <c r="AI915" s="142"/>
      <c r="AJ915" s="142"/>
    </row>
    <row r="916" hidden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2"/>
      <c r="L916" s="2"/>
      <c r="P916" s="3"/>
      <c r="AA916" s="140"/>
      <c r="AB916" s="140"/>
      <c r="AC916" s="153"/>
      <c r="AD916" s="140"/>
      <c r="AE916" s="140"/>
      <c r="AF916" s="142"/>
      <c r="AG916" s="142"/>
      <c r="AH916" s="142"/>
      <c r="AI916" s="142"/>
      <c r="AJ916" s="142"/>
    </row>
    <row r="917" hidden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2"/>
      <c r="L917" s="2"/>
      <c r="P917" s="3"/>
      <c r="AA917" s="140"/>
      <c r="AB917" s="140"/>
      <c r="AC917" s="153"/>
      <c r="AD917" s="140"/>
      <c r="AE917" s="140"/>
      <c r="AF917" s="142"/>
      <c r="AG917" s="142"/>
      <c r="AH917" s="142"/>
      <c r="AI917" s="142"/>
      <c r="AJ917" s="142"/>
    </row>
    <row r="918" hidden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2"/>
      <c r="L918" s="2"/>
      <c r="P918" s="3"/>
      <c r="AA918" s="140"/>
      <c r="AB918" s="140"/>
      <c r="AC918" s="153"/>
      <c r="AD918" s="140"/>
      <c r="AE918" s="140"/>
      <c r="AF918" s="142"/>
      <c r="AG918" s="142"/>
      <c r="AH918" s="142"/>
      <c r="AI918" s="142"/>
      <c r="AJ918" s="142"/>
    </row>
    <row r="919" hidden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2"/>
      <c r="L919" s="2"/>
      <c r="P919" s="3"/>
      <c r="AA919" s="140"/>
      <c r="AB919" s="140"/>
      <c r="AC919" s="153"/>
      <c r="AD919" s="140"/>
      <c r="AE919" s="140"/>
      <c r="AF919" s="142"/>
      <c r="AG919" s="142"/>
      <c r="AH919" s="142"/>
      <c r="AI919" s="142"/>
      <c r="AJ919" s="142"/>
    </row>
    <row r="920" hidden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2"/>
      <c r="L920" s="2"/>
      <c r="P920" s="3"/>
      <c r="AA920" s="140"/>
      <c r="AB920" s="140"/>
      <c r="AC920" s="153"/>
      <c r="AD920" s="140"/>
      <c r="AE920" s="140"/>
      <c r="AF920" s="142"/>
      <c r="AG920" s="142"/>
      <c r="AH920" s="142"/>
      <c r="AI920" s="142"/>
      <c r="AJ920" s="142"/>
    </row>
    <row r="921" hidden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2"/>
      <c r="L921" s="2"/>
      <c r="P921" s="3"/>
      <c r="AA921" s="140"/>
      <c r="AB921" s="140"/>
      <c r="AC921" s="153"/>
      <c r="AD921" s="140"/>
      <c r="AE921" s="140"/>
      <c r="AF921" s="142"/>
      <c r="AG921" s="142"/>
      <c r="AH921" s="142"/>
      <c r="AI921" s="142"/>
      <c r="AJ921" s="142"/>
    </row>
    <row r="922" hidden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2"/>
      <c r="L922" s="2"/>
      <c r="P922" s="3"/>
      <c r="AA922" s="140"/>
      <c r="AB922" s="140"/>
      <c r="AC922" s="153"/>
      <c r="AD922" s="140"/>
      <c r="AE922" s="140"/>
      <c r="AF922" s="142"/>
      <c r="AG922" s="142"/>
      <c r="AH922" s="142"/>
      <c r="AI922" s="142"/>
      <c r="AJ922" s="142"/>
    </row>
    <row r="923" hidden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2"/>
      <c r="L923" s="2"/>
      <c r="P923" s="3"/>
      <c r="AA923" s="140"/>
      <c r="AB923" s="140"/>
      <c r="AC923" s="153"/>
      <c r="AD923" s="140"/>
      <c r="AE923" s="140"/>
      <c r="AF923" s="142"/>
      <c r="AG923" s="142"/>
      <c r="AH923" s="142"/>
      <c r="AI923" s="142"/>
      <c r="AJ923" s="142"/>
    </row>
    <row r="924" hidden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2"/>
      <c r="L924" s="2"/>
      <c r="P924" s="3"/>
      <c r="AA924" s="140"/>
      <c r="AB924" s="140"/>
      <c r="AC924" s="153"/>
      <c r="AD924" s="140"/>
      <c r="AE924" s="140"/>
      <c r="AF924" s="142"/>
      <c r="AG924" s="142"/>
      <c r="AH924" s="142"/>
      <c r="AI924" s="142"/>
      <c r="AJ924" s="142"/>
    </row>
    <row r="925" hidden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2"/>
      <c r="L925" s="2"/>
      <c r="P925" s="3"/>
      <c r="AA925" s="140"/>
      <c r="AB925" s="140"/>
      <c r="AC925" s="153"/>
      <c r="AD925" s="140"/>
      <c r="AE925" s="140"/>
      <c r="AF925" s="142"/>
      <c r="AG925" s="142"/>
      <c r="AH925" s="142"/>
      <c r="AI925" s="142"/>
      <c r="AJ925" s="142"/>
    </row>
    <row r="926" hidden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2"/>
      <c r="L926" s="2"/>
      <c r="P926" s="3"/>
      <c r="AA926" s="140"/>
      <c r="AB926" s="140"/>
      <c r="AC926" s="153"/>
      <c r="AD926" s="140"/>
      <c r="AE926" s="140"/>
      <c r="AF926" s="142"/>
      <c r="AG926" s="142"/>
      <c r="AH926" s="142"/>
      <c r="AI926" s="142"/>
      <c r="AJ926" s="142"/>
    </row>
    <row r="927" hidden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2"/>
      <c r="L927" s="2"/>
      <c r="P927" s="3"/>
      <c r="AA927" s="140"/>
      <c r="AB927" s="140"/>
      <c r="AC927" s="153"/>
      <c r="AD927" s="140"/>
      <c r="AE927" s="140"/>
      <c r="AF927" s="142"/>
      <c r="AG927" s="142"/>
      <c r="AH927" s="142"/>
      <c r="AI927" s="142"/>
      <c r="AJ927" s="142"/>
    </row>
    <row r="928" hidden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2"/>
      <c r="L928" s="2"/>
      <c r="P928" s="3"/>
      <c r="AA928" s="140"/>
      <c r="AB928" s="140"/>
      <c r="AC928" s="153"/>
      <c r="AD928" s="140"/>
      <c r="AE928" s="140"/>
      <c r="AF928" s="142"/>
      <c r="AG928" s="142"/>
      <c r="AH928" s="142"/>
      <c r="AI928" s="142"/>
      <c r="AJ928" s="142"/>
    </row>
    <row r="929" hidden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2"/>
      <c r="L929" s="2"/>
      <c r="P929" s="3"/>
      <c r="AA929" s="140"/>
      <c r="AB929" s="140"/>
      <c r="AC929" s="153"/>
      <c r="AD929" s="140"/>
      <c r="AE929" s="140"/>
      <c r="AF929" s="142"/>
      <c r="AG929" s="142"/>
      <c r="AH929" s="142"/>
      <c r="AI929" s="142"/>
      <c r="AJ929" s="142"/>
    </row>
    <row r="930" hidden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2"/>
      <c r="L930" s="2"/>
      <c r="P930" s="3"/>
      <c r="AA930" s="140"/>
      <c r="AB930" s="140"/>
      <c r="AC930" s="153"/>
      <c r="AD930" s="140"/>
      <c r="AE930" s="140"/>
      <c r="AF930" s="142"/>
      <c r="AG930" s="142"/>
      <c r="AH930" s="142"/>
      <c r="AI930" s="142"/>
      <c r="AJ930" s="142"/>
    </row>
    <row r="931" hidden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2"/>
      <c r="L931" s="2"/>
      <c r="P931" s="3"/>
      <c r="AA931" s="140"/>
      <c r="AB931" s="140"/>
      <c r="AC931" s="153"/>
      <c r="AD931" s="140"/>
      <c r="AE931" s="140"/>
      <c r="AF931" s="142"/>
      <c r="AG931" s="142"/>
      <c r="AH931" s="142"/>
      <c r="AI931" s="142"/>
      <c r="AJ931" s="142"/>
    </row>
    <row r="932" hidden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2"/>
      <c r="L932" s="2"/>
      <c r="P932" s="3"/>
      <c r="AA932" s="140"/>
      <c r="AB932" s="140"/>
      <c r="AC932" s="153"/>
      <c r="AD932" s="140"/>
      <c r="AE932" s="140"/>
      <c r="AF932" s="142"/>
      <c r="AG932" s="142"/>
      <c r="AH932" s="142"/>
      <c r="AI932" s="142"/>
      <c r="AJ932" s="142"/>
    </row>
    <row r="933" hidden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2"/>
      <c r="L933" s="2"/>
      <c r="P933" s="3"/>
      <c r="AA933" s="140"/>
      <c r="AB933" s="140"/>
      <c r="AC933" s="153"/>
      <c r="AD933" s="140"/>
      <c r="AE933" s="140"/>
      <c r="AF933" s="142"/>
      <c r="AG933" s="142"/>
      <c r="AH933" s="142"/>
      <c r="AI933" s="142"/>
      <c r="AJ933" s="142"/>
    </row>
    <row r="934" hidden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2"/>
      <c r="L934" s="2"/>
      <c r="P934" s="3"/>
      <c r="AA934" s="140"/>
      <c r="AB934" s="140"/>
      <c r="AC934" s="153"/>
      <c r="AD934" s="140"/>
      <c r="AE934" s="140"/>
      <c r="AF934" s="142"/>
      <c r="AG934" s="142"/>
      <c r="AH934" s="142"/>
      <c r="AI934" s="142"/>
      <c r="AJ934" s="142"/>
    </row>
    <row r="935" hidden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2"/>
      <c r="L935" s="2"/>
      <c r="P935" s="3"/>
      <c r="AA935" s="140"/>
      <c r="AB935" s="140"/>
      <c r="AC935" s="153"/>
      <c r="AD935" s="140"/>
      <c r="AE935" s="140"/>
      <c r="AF935" s="142"/>
      <c r="AG935" s="142"/>
      <c r="AH935" s="142"/>
      <c r="AI935" s="142"/>
      <c r="AJ935" s="142"/>
    </row>
    <row r="936" hidden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2"/>
      <c r="L936" s="2"/>
      <c r="P936" s="3"/>
      <c r="AA936" s="140"/>
      <c r="AB936" s="140"/>
      <c r="AC936" s="153"/>
      <c r="AD936" s="140"/>
      <c r="AE936" s="140"/>
      <c r="AF936" s="142"/>
      <c r="AG936" s="142"/>
      <c r="AH936" s="142"/>
      <c r="AI936" s="142"/>
      <c r="AJ936" s="142"/>
    </row>
    <row r="937" hidden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2"/>
      <c r="L937" s="2"/>
      <c r="P937" s="3"/>
      <c r="AA937" s="140"/>
      <c r="AB937" s="140"/>
      <c r="AC937" s="153"/>
      <c r="AD937" s="140"/>
      <c r="AE937" s="140"/>
      <c r="AF937" s="142"/>
      <c r="AG937" s="142"/>
      <c r="AH937" s="142"/>
      <c r="AI937" s="142"/>
      <c r="AJ937" s="142"/>
    </row>
    <row r="938" hidden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2"/>
      <c r="L938" s="2"/>
      <c r="P938" s="3"/>
      <c r="AA938" s="140"/>
      <c r="AB938" s="140"/>
      <c r="AC938" s="153"/>
      <c r="AD938" s="140"/>
      <c r="AE938" s="140"/>
      <c r="AF938" s="142"/>
      <c r="AG938" s="142"/>
      <c r="AH938" s="142"/>
      <c r="AI938" s="142"/>
      <c r="AJ938" s="142"/>
    </row>
    <row r="939" hidden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2"/>
      <c r="L939" s="2"/>
      <c r="P939" s="3"/>
      <c r="AA939" s="140"/>
      <c r="AB939" s="140"/>
      <c r="AC939" s="153"/>
      <c r="AD939" s="140"/>
      <c r="AE939" s="140"/>
      <c r="AF939" s="142"/>
      <c r="AG939" s="142"/>
      <c r="AH939" s="142"/>
      <c r="AI939" s="142"/>
      <c r="AJ939" s="142"/>
    </row>
    <row r="940" hidden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2"/>
      <c r="L940" s="2"/>
      <c r="P940" s="3"/>
      <c r="AA940" s="140"/>
      <c r="AB940" s="140"/>
      <c r="AC940" s="153"/>
      <c r="AD940" s="140"/>
      <c r="AE940" s="140"/>
      <c r="AF940" s="142"/>
      <c r="AG940" s="142"/>
      <c r="AH940" s="142"/>
      <c r="AI940" s="142"/>
      <c r="AJ940" s="142"/>
    </row>
    <row r="941" hidden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2"/>
      <c r="L941" s="2"/>
      <c r="P941" s="3"/>
      <c r="AA941" s="140"/>
      <c r="AB941" s="140"/>
      <c r="AC941" s="153"/>
      <c r="AD941" s="140"/>
      <c r="AE941" s="140"/>
      <c r="AF941" s="142"/>
      <c r="AG941" s="142"/>
      <c r="AH941" s="142"/>
      <c r="AI941" s="142"/>
      <c r="AJ941" s="142"/>
    </row>
    <row r="942" hidden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2"/>
      <c r="L942" s="2"/>
      <c r="P942" s="3"/>
      <c r="AA942" s="140"/>
      <c r="AB942" s="140"/>
      <c r="AC942" s="153"/>
      <c r="AD942" s="140"/>
      <c r="AE942" s="140"/>
      <c r="AF942" s="142"/>
      <c r="AG942" s="142"/>
      <c r="AH942" s="142"/>
      <c r="AI942" s="142"/>
      <c r="AJ942" s="142"/>
    </row>
    <row r="943" hidden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2"/>
      <c r="L943" s="2"/>
      <c r="P943" s="3"/>
      <c r="AA943" s="140"/>
      <c r="AB943" s="140"/>
      <c r="AC943" s="153"/>
      <c r="AD943" s="140"/>
      <c r="AE943" s="140"/>
      <c r="AF943" s="142"/>
      <c r="AG943" s="142"/>
      <c r="AH943" s="142"/>
      <c r="AI943" s="142"/>
      <c r="AJ943" s="142"/>
    </row>
    <row r="944" hidden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2"/>
      <c r="L944" s="2"/>
      <c r="P944" s="3"/>
      <c r="AA944" s="140"/>
      <c r="AB944" s="140"/>
      <c r="AC944" s="153"/>
      <c r="AD944" s="140"/>
      <c r="AE944" s="140"/>
      <c r="AF944" s="142"/>
      <c r="AG944" s="142"/>
      <c r="AH944" s="142"/>
      <c r="AI944" s="142"/>
      <c r="AJ944" s="142"/>
    </row>
    <row r="945" hidden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2"/>
      <c r="L945" s="2"/>
      <c r="P945" s="3"/>
      <c r="AA945" s="140"/>
      <c r="AB945" s="140"/>
      <c r="AC945" s="153"/>
      <c r="AD945" s="140"/>
      <c r="AE945" s="140"/>
      <c r="AF945" s="142"/>
      <c r="AG945" s="142"/>
      <c r="AH945" s="142"/>
      <c r="AI945" s="142"/>
      <c r="AJ945" s="142"/>
    </row>
    <row r="946" hidden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2"/>
      <c r="L946" s="2"/>
      <c r="P946" s="3"/>
      <c r="AA946" s="140"/>
      <c r="AB946" s="140"/>
      <c r="AC946" s="153"/>
      <c r="AD946" s="140"/>
      <c r="AE946" s="140"/>
      <c r="AF946" s="142"/>
      <c r="AG946" s="142"/>
      <c r="AH946" s="142"/>
      <c r="AI946" s="142"/>
      <c r="AJ946" s="142"/>
    </row>
    <row r="947" hidden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2"/>
      <c r="L947" s="2"/>
      <c r="P947" s="3"/>
      <c r="AA947" s="140"/>
      <c r="AB947" s="140"/>
      <c r="AC947" s="153"/>
      <c r="AD947" s="140"/>
      <c r="AE947" s="140"/>
      <c r="AF947" s="142"/>
      <c r="AG947" s="142"/>
      <c r="AH947" s="142"/>
      <c r="AI947" s="142"/>
      <c r="AJ947" s="142"/>
    </row>
    <row r="948" hidden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2"/>
      <c r="L948" s="2"/>
      <c r="P948" s="3"/>
      <c r="AA948" s="140"/>
      <c r="AB948" s="140"/>
      <c r="AC948" s="153"/>
      <c r="AD948" s="140"/>
      <c r="AE948" s="140"/>
      <c r="AF948" s="142"/>
      <c r="AG948" s="142"/>
      <c r="AH948" s="142"/>
      <c r="AI948" s="142"/>
      <c r="AJ948" s="142"/>
    </row>
    <row r="949" hidden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2"/>
      <c r="L949" s="2"/>
      <c r="P949" s="3"/>
      <c r="AA949" s="140"/>
      <c r="AB949" s="140"/>
      <c r="AC949" s="153"/>
      <c r="AD949" s="140"/>
      <c r="AE949" s="140"/>
      <c r="AF949" s="142"/>
      <c r="AG949" s="142"/>
      <c r="AH949" s="142"/>
      <c r="AI949" s="142"/>
      <c r="AJ949" s="142"/>
    </row>
    <row r="950" hidden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2"/>
      <c r="L950" s="2"/>
      <c r="P950" s="3"/>
      <c r="AA950" s="140"/>
      <c r="AB950" s="140"/>
      <c r="AC950" s="153"/>
      <c r="AD950" s="140"/>
      <c r="AE950" s="140"/>
      <c r="AF950" s="142"/>
      <c r="AG950" s="142"/>
      <c r="AH950" s="142"/>
      <c r="AI950" s="142"/>
      <c r="AJ950" s="142"/>
    </row>
    <row r="951" hidden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2"/>
      <c r="L951" s="2"/>
      <c r="P951" s="3"/>
      <c r="AA951" s="140"/>
      <c r="AB951" s="140"/>
      <c r="AC951" s="153"/>
      <c r="AD951" s="140"/>
      <c r="AE951" s="140"/>
      <c r="AF951" s="142"/>
      <c r="AG951" s="142"/>
      <c r="AH951" s="142"/>
      <c r="AI951" s="142"/>
      <c r="AJ951" s="142"/>
    </row>
    <row r="952" hidden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2"/>
      <c r="L952" s="2"/>
      <c r="P952" s="3"/>
      <c r="AA952" s="140"/>
      <c r="AB952" s="140"/>
      <c r="AC952" s="153"/>
      <c r="AD952" s="140"/>
      <c r="AE952" s="140"/>
      <c r="AF952" s="142"/>
      <c r="AG952" s="142"/>
      <c r="AH952" s="142"/>
      <c r="AI952" s="142"/>
      <c r="AJ952" s="142"/>
    </row>
    <row r="953" hidden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2"/>
      <c r="L953" s="2"/>
      <c r="P953" s="3"/>
      <c r="AA953" s="140"/>
      <c r="AB953" s="140"/>
      <c r="AC953" s="153"/>
      <c r="AD953" s="140"/>
      <c r="AE953" s="140"/>
      <c r="AF953" s="142"/>
      <c r="AG953" s="142"/>
      <c r="AH953" s="142"/>
      <c r="AI953" s="142"/>
      <c r="AJ953" s="142"/>
    </row>
    <row r="954" hidden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2"/>
      <c r="L954" s="2"/>
      <c r="P954" s="3"/>
      <c r="AA954" s="140"/>
      <c r="AB954" s="140"/>
      <c r="AC954" s="153"/>
      <c r="AD954" s="140"/>
      <c r="AE954" s="140"/>
      <c r="AF954" s="142"/>
      <c r="AG954" s="142"/>
      <c r="AH954" s="142"/>
      <c r="AI954" s="142"/>
      <c r="AJ954" s="142"/>
    </row>
    <row r="955" hidden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2"/>
      <c r="L955" s="2"/>
      <c r="P955" s="3"/>
      <c r="AA955" s="140"/>
      <c r="AB955" s="140"/>
      <c r="AC955" s="153"/>
      <c r="AD955" s="140"/>
      <c r="AE955" s="140"/>
      <c r="AF955" s="142"/>
      <c r="AG955" s="142"/>
      <c r="AH955" s="142"/>
      <c r="AI955" s="142"/>
      <c r="AJ955" s="142"/>
    </row>
    <row r="956" hidden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2"/>
      <c r="L956" s="2"/>
      <c r="P956" s="3"/>
      <c r="AA956" s="140"/>
      <c r="AB956" s="140"/>
      <c r="AC956" s="153"/>
      <c r="AD956" s="140"/>
      <c r="AE956" s="140"/>
      <c r="AF956" s="142"/>
      <c r="AG956" s="142"/>
      <c r="AH956" s="142"/>
      <c r="AI956" s="142"/>
      <c r="AJ956" s="142"/>
    </row>
    <row r="957" hidden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2"/>
      <c r="L957" s="2"/>
      <c r="P957" s="3"/>
      <c r="AA957" s="140"/>
      <c r="AB957" s="140"/>
      <c r="AC957" s="153"/>
      <c r="AD957" s="140"/>
      <c r="AE957" s="140"/>
      <c r="AF957" s="142"/>
      <c r="AG957" s="142"/>
      <c r="AH957" s="142"/>
      <c r="AI957" s="142"/>
      <c r="AJ957" s="142"/>
    </row>
    <row r="958" hidden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2"/>
      <c r="L958" s="2"/>
      <c r="P958" s="3"/>
      <c r="AA958" s="140"/>
      <c r="AB958" s="140"/>
      <c r="AC958" s="153"/>
      <c r="AD958" s="140"/>
      <c r="AE958" s="140"/>
      <c r="AF958" s="142"/>
      <c r="AG958" s="142"/>
      <c r="AH958" s="142"/>
      <c r="AI958" s="142"/>
      <c r="AJ958" s="142"/>
    </row>
    <row r="959" hidden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2"/>
      <c r="L959" s="2"/>
      <c r="P959" s="3"/>
      <c r="AA959" s="140"/>
      <c r="AB959" s="140"/>
      <c r="AC959" s="153"/>
      <c r="AD959" s="140"/>
      <c r="AE959" s="140"/>
      <c r="AF959" s="142"/>
      <c r="AG959" s="142"/>
      <c r="AH959" s="142"/>
      <c r="AI959" s="142"/>
      <c r="AJ959" s="142"/>
    </row>
    <row r="960" hidden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2"/>
      <c r="L960" s="2"/>
      <c r="P960" s="3"/>
      <c r="AA960" s="140"/>
      <c r="AB960" s="140"/>
      <c r="AC960" s="153"/>
      <c r="AD960" s="140"/>
      <c r="AE960" s="140"/>
      <c r="AF960" s="142"/>
      <c r="AG960" s="142"/>
      <c r="AH960" s="142"/>
      <c r="AI960" s="142"/>
      <c r="AJ960" s="142"/>
    </row>
    <row r="961" hidden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2"/>
      <c r="L961" s="2"/>
      <c r="P961" s="3"/>
      <c r="AA961" s="140"/>
      <c r="AB961" s="140"/>
      <c r="AC961" s="153"/>
      <c r="AD961" s="140"/>
      <c r="AE961" s="140"/>
      <c r="AF961" s="142"/>
      <c r="AG961" s="142"/>
      <c r="AH961" s="142"/>
      <c r="AI961" s="142"/>
      <c r="AJ961" s="142"/>
    </row>
    <row r="962" hidden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2"/>
      <c r="L962" s="2"/>
      <c r="P962" s="3"/>
      <c r="AA962" s="140"/>
      <c r="AB962" s="140"/>
      <c r="AC962" s="153"/>
      <c r="AD962" s="140"/>
      <c r="AE962" s="140"/>
      <c r="AF962" s="142"/>
      <c r="AG962" s="142"/>
      <c r="AH962" s="142"/>
      <c r="AI962" s="142"/>
      <c r="AJ962" s="142"/>
    </row>
    <row r="963" hidden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2"/>
      <c r="L963" s="2"/>
      <c r="P963" s="3"/>
      <c r="AA963" s="140"/>
      <c r="AB963" s="140"/>
      <c r="AC963" s="153"/>
      <c r="AD963" s="140"/>
      <c r="AE963" s="140"/>
      <c r="AF963" s="142"/>
      <c r="AG963" s="142"/>
      <c r="AH963" s="142"/>
      <c r="AI963" s="142"/>
      <c r="AJ963" s="142"/>
    </row>
    <row r="964" hidden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2"/>
      <c r="L964" s="2"/>
      <c r="P964" s="3"/>
      <c r="AA964" s="140"/>
      <c r="AB964" s="140"/>
      <c r="AC964" s="153"/>
      <c r="AD964" s="140"/>
      <c r="AE964" s="140"/>
      <c r="AF964" s="142"/>
      <c r="AG964" s="142"/>
      <c r="AH964" s="142"/>
      <c r="AI964" s="142"/>
      <c r="AJ964" s="142"/>
    </row>
    <row r="965" hidden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2"/>
      <c r="L965" s="2"/>
      <c r="P965" s="3"/>
      <c r="AA965" s="140"/>
      <c r="AB965" s="140"/>
      <c r="AC965" s="153"/>
      <c r="AD965" s="140"/>
      <c r="AE965" s="140"/>
      <c r="AF965" s="142"/>
      <c r="AG965" s="142"/>
      <c r="AH965" s="142"/>
      <c r="AI965" s="142"/>
      <c r="AJ965" s="142"/>
    </row>
    <row r="966" hidden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2"/>
      <c r="L966" s="2"/>
      <c r="P966" s="3"/>
      <c r="AA966" s="140"/>
      <c r="AB966" s="140"/>
      <c r="AC966" s="153"/>
      <c r="AD966" s="140"/>
      <c r="AE966" s="140"/>
      <c r="AF966" s="142"/>
      <c r="AG966" s="142"/>
      <c r="AH966" s="142"/>
      <c r="AI966" s="142"/>
      <c r="AJ966" s="142"/>
    </row>
    <row r="967" hidden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2"/>
      <c r="L967" s="2"/>
      <c r="P967" s="3"/>
      <c r="AA967" s="140"/>
      <c r="AB967" s="140"/>
      <c r="AC967" s="153"/>
      <c r="AD967" s="140"/>
      <c r="AE967" s="140"/>
      <c r="AF967" s="142"/>
      <c r="AG967" s="142"/>
      <c r="AH967" s="142"/>
      <c r="AI967" s="142"/>
      <c r="AJ967" s="142"/>
    </row>
    <row r="968" hidden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2"/>
      <c r="L968" s="2"/>
      <c r="P968" s="3"/>
      <c r="AA968" s="140"/>
      <c r="AB968" s="140"/>
      <c r="AC968" s="153"/>
      <c r="AD968" s="140"/>
      <c r="AE968" s="140"/>
      <c r="AF968" s="142"/>
      <c r="AG968" s="142"/>
      <c r="AH968" s="142"/>
      <c r="AI968" s="142"/>
      <c r="AJ968" s="142"/>
    </row>
    <row r="969" hidden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2"/>
      <c r="L969" s="2"/>
      <c r="P969" s="3"/>
      <c r="AA969" s="140"/>
      <c r="AB969" s="140"/>
      <c r="AC969" s="153"/>
      <c r="AD969" s="140"/>
      <c r="AE969" s="140"/>
      <c r="AF969" s="142"/>
      <c r="AG969" s="142"/>
      <c r="AH969" s="142"/>
      <c r="AI969" s="142"/>
      <c r="AJ969" s="142"/>
    </row>
    <row r="970" hidden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2"/>
      <c r="L970" s="2"/>
      <c r="P970" s="3"/>
      <c r="AA970" s="140"/>
      <c r="AB970" s="140"/>
      <c r="AC970" s="153"/>
      <c r="AD970" s="140"/>
      <c r="AE970" s="140"/>
      <c r="AF970" s="142"/>
      <c r="AG970" s="142"/>
      <c r="AH970" s="142"/>
      <c r="AI970" s="142"/>
      <c r="AJ970" s="142"/>
    </row>
    <row r="971" hidden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2"/>
      <c r="L971" s="2"/>
      <c r="P971" s="3"/>
      <c r="AA971" s="140"/>
      <c r="AB971" s="140"/>
      <c r="AC971" s="153"/>
      <c r="AD971" s="140"/>
      <c r="AE971" s="140"/>
      <c r="AF971" s="142"/>
      <c r="AG971" s="142"/>
      <c r="AH971" s="142"/>
      <c r="AI971" s="142"/>
      <c r="AJ971" s="142"/>
    </row>
    <row r="972" hidden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2"/>
      <c r="L972" s="2"/>
      <c r="P972" s="3"/>
      <c r="AA972" s="140"/>
      <c r="AB972" s="140"/>
      <c r="AC972" s="153"/>
      <c r="AD972" s="140"/>
      <c r="AE972" s="140"/>
      <c r="AF972" s="142"/>
      <c r="AG972" s="142"/>
      <c r="AH972" s="142"/>
      <c r="AI972" s="142"/>
      <c r="AJ972" s="142"/>
    </row>
    <row r="973" hidden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2"/>
      <c r="L973" s="2"/>
      <c r="P973" s="3"/>
      <c r="AA973" s="140"/>
      <c r="AB973" s="140"/>
      <c r="AC973" s="153"/>
      <c r="AD973" s="140"/>
      <c r="AE973" s="140"/>
      <c r="AF973" s="142"/>
      <c r="AG973" s="142"/>
      <c r="AH973" s="142"/>
      <c r="AI973" s="142"/>
      <c r="AJ973" s="142"/>
    </row>
    <row r="974" hidden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2"/>
      <c r="L974" s="2"/>
      <c r="P974" s="3"/>
      <c r="AA974" s="140"/>
      <c r="AB974" s="140"/>
      <c r="AC974" s="153"/>
      <c r="AD974" s="140"/>
      <c r="AE974" s="140"/>
      <c r="AF974" s="142"/>
      <c r="AG974" s="142"/>
      <c r="AH974" s="142"/>
      <c r="AI974" s="142"/>
      <c r="AJ974" s="142"/>
    </row>
    <row r="975" hidden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2"/>
      <c r="L975" s="2"/>
      <c r="P975" s="3"/>
      <c r="AA975" s="140"/>
      <c r="AB975" s="140"/>
      <c r="AC975" s="153"/>
      <c r="AD975" s="140"/>
      <c r="AE975" s="140"/>
      <c r="AF975" s="142"/>
      <c r="AG975" s="142"/>
      <c r="AH975" s="142"/>
      <c r="AI975" s="142"/>
      <c r="AJ975" s="142"/>
    </row>
    <row r="976" hidden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2"/>
      <c r="L976" s="2"/>
      <c r="P976" s="3"/>
      <c r="AA976" s="140"/>
      <c r="AB976" s="140"/>
      <c r="AC976" s="153"/>
      <c r="AD976" s="140"/>
      <c r="AE976" s="140"/>
      <c r="AF976" s="142"/>
      <c r="AG976" s="142"/>
      <c r="AH976" s="142"/>
      <c r="AI976" s="142"/>
      <c r="AJ976" s="142"/>
    </row>
    <row r="977" hidden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2"/>
      <c r="L977" s="2"/>
      <c r="P977" s="3"/>
      <c r="AA977" s="140"/>
      <c r="AB977" s="140"/>
      <c r="AC977" s="153"/>
      <c r="AD977" s="140"/>
      <c r="AE977" s="140"/>
      <c r="AF977" s="142"/>
      <c r="AG977" s="142"/>
      <c r="AH977" s="142"/>
      <c r="AI977" s="142"/>
      <c r="AJ977" s="142"/>
    </row>
    <row r="978" hidden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2"/>
      <c r="L978" s="2"/>
      <c r="P978" s="3"/>
      <c r="AA978" s="140"/>
      <c r="AB978" s="140"/>
      <c r="AC978" s="153"/>
      <c r="AD978" s="140"/>
      <c r="AE978" s="140"/>
      <c r="AF978" s="142"/>
      <c r="AG978" s="142"/>
      <c r="AH978" s="142"/>
      <c r="AI978" s="142"/>
      <c r="AJ978" s="142"/>
    </row>
    <row r="979" hidden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2"/>
      <c r="L979" s="2"/>
      <c r="P979" s="3"/>
      <c r="AA979" s="140"/>
      <c r="AB979" s="140"/>
      <c r="AC979" s="153"/>
      <c r="AD979" s="140"/>
      <c r="AE979" s="140"/>
      <c r="AF979" s="142"/>
      <c r="AG979" s="142"/>
      <c r="AH979" s="142"/>
      <c r="AI979" s="142"/>
      <c r="AJ979" s="142"/>
    </row>
    <row r="980" hidden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2"/>
      <c r="L980" s="2"/>
      <c r="P980" s="3"/>
      <c r="AA980" s="140"/>
      <c r="AB980" s="140"/>
      <c r="AC980" s="153"/>
      <c r="AD980" s="140"/>
      <c r="AE980" s="140"/>
      <c r="AF980" s="142"/>
      <c r="AG980" s="142"/>
      <c r="AH980" s="142"/>
      <c r="AI980" s="142"/>
      <c r="AJ980" s="142"/>
    </row>
    <row r="981" hidden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2"/>
      <c r="L981" s="2"/>
      <c r="P981" s="3"/>
      <c r="AA981" s="140"/>
      <c r="AB981" s="140"/>
      <c r="AC981" s="153"/>
      <c r="AD981" s="140"/>
      <c r="AE981" s="140"/>
      <c r="AF981" s="142"/>
      <c r="AG981" s="142"/>
      <c r="AH981" s="142"/>
      <c r="AI981" s="142"/>
      <c r="AJ981" s="142"/>
    </row>
    <row r="982" hidden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2"/>
      <c r="L982" s="2"/>
      <c r="P982" s="3"/>
      <c r="AA982" s="140"/>
      <c r="AB982" s="140"/>
      <c r="AC982" s="153"/>
      <c r="AD982" s="140"/>
      <c r="AE982" s="140"/>
      <c r="AF982" s="142"/>
      <c r="AG982" s="142"/>
      <c r="AH982" s="142"/>
      <c r="AI982" s="142"/>
      <c r="AJ982" s="142"/>
    </row>
    <row r="983" hidden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2"/>
      <c r="L983" s="2"/>
      <c r="P983" s="3"/>
      <c r="AA983" s="140"/>
      <c r="AB983" s="140"/>
      <c r="AC983" s="153"/>
      <c r="AD983" s="140"/>
      <c r="AE983" s="140"/>
      <c r="AF983" s="142"/>
      <c r="AG983" s="142"/>
      <c r="AH983" s="142"/>
      <c r="AI983" s="142"/>
      <c r="AJ983" s="142"/>
    </row>
    <row r="984" hidden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2"/>
      <c r="L984" s="2"/>
      <c r="P984" s="3"/>
      <c r="AA984" s="140"/>
      <c r="AB984" s="140"/>
      <c r="AC984" s="153"/>
      <c r="AD984" s="140"/>
      <c r="AE984" s="140"/>
      <c r="AF984" s="142"/>
      <c r="AG984" s="142"/>
      <c r="AH984" s="142"/>
      <c r="AI984" s="142"/>
      <c r="AJ984" s="142"/>
    </row>
    <row r="985" hidden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2"/>
      <c r="L985" s="2"/>
      <c r="P985" s="3"/>
      <c r="AA985" s="140"/>
      <c r="AB985" s="140"/>
      <c r="AC985" s="153"/>
      <c r="AD985" s="140"/>
      <c r="AE985" s="140"/>
      <c r="AF985" s="142"/>
      <c r="AG985" s="142"/>
      <c r="AH985" s="142"/>
      <c r="AI985" s="142"/>
      <c r="AJ985" s="142"/>
    </row>
    <row r="986" hidden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2"/>
      <c r="L986" s="2"/>
      <c r="P986" s="3"/>
      <c r="AA986" s="140"/>
      <c r="AB986" s="140"/>
      <c r="AC986" s="153"/>
      <c r="AD986" s="140"/>
      <c r="AE986" s="140"/>
      <c r="AF986" s="142"/>
      <c r="AG986" s="142"/>
      <c r="AH986" s="142"/>
      <c r="AI986" s="142"/>
      <c r="AJ986" s="142"/>
    </row>
    <row r="987" hidden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2"/>
      <c r="L987" s="2"/>
      <c r="P987" s="3"/>
      <c r="AA987" s="140"/>
      <c r="AB987" s="140"/>
      <c r="AC987" s="153"/>
      <c r="AD987" s="140"/>
      <c r="AE987" s="140"/>
      <c r="AF987" s="142"/>
      <c r="AG987" s="142"/>
      <c r="AH987" s="142"/>
      <c r="AI987" s="142"/>
      <c r="AJ987" s="142"/>
    </row>
    <row r="988" hidden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2"/>
      <c r="L988" s="2"/>
      <c r="P988" s="3"/>
      <c r="AA988" s="140"/>
      <c r="AB988" s="140"/>
      <c r="AC988" s="153"/>
      <c r="AD988" s="140"/>
      <c r="AE988" s="140"/>
      <c r="AF988" s="142"/>
      <c r="AG988" s="142"/>
      <c r="AH988" s="142"/>
      <c r="AI988" s="142"/>
      <c r="AJ988" s="142"/>
    </row>
    <row r="989" hidden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2"/>
      <c r="L989" s="2"/>
      <c r="P989" s="3"/>
      <c r="AA989" s="140"/>
      <c r="AB989" s="140"/>
      <c r="AC989" s="153"/>
      <c r="AD989" s="140"/>
      <c r="AE989" s="140"/>
      <c r="AF989" s="142"/>
      <c r="AG989" s="142"/>
      <c r="AH989" s="142"/>
      <c r="AI989" s="142"/>
      <c r="AJ989" s="142"/>
    </row>
    <row r="990" hidden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2"/>
      <c r="L990" s="2"/>
      <c r="P990" s="3"/>
      <c r="AA990" s="140"/>
      <c r="AB990" s="140"/>
      <c r="AC990" s="153"/>
      <c r="AD990" s="140"/>
      <c r="AE990" s="140"/>
      <c r="AF990" s="142"/>
      <c r="AG990" s="142"/>
      <c r="AH990" s="142"/>
      <c r="AI990" s="142"/>
      <c r="AJ990" s="142"/>
    </row>
    <row r="991" hidden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2"/>
      <c r="L991" s="2"/>
      <c r="P991" s="3"/>
      <c r="AA991" s="140"/>
      <c r="AB991" s="140"/>
      <c r="AC991" s="153"/>
      <c r="AD991" s="140"/>
      <c r="AE991" s="140"/>
      <c r="AF991" s="142"/>
      <c r="AG991" s="142"/>
      <c r="AH991" s="142"/>
      <c r="AI991" s="142"/>
      <c r="AJ991" s="142"/>
    </row>
    <row r="992" hidden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2"/>
      <c r="L992" s="2"/>
      <c r="P992" s="3"/>
      <c r="AA992" s="140"/>
      <c r="AB992" s="140"/>
      <c r="AC992" s="153"/>
      <c r="AD992" s="140"/>
      <c r="AE992" s="140"/>
      <c r="AF992" s="142"/>
      <c r="AG992" s="142"/>
      <c r="AH992" s="142"/>
      <c r="AI992" s="142"/>
      <c r="AJ992" s="142"/>
    </row>
    <row r="993" hidden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2"/>
      <c r="L993" s="2"/>
      <c r="P993" s="3"/>
      <c r="AA993" s="140"/>
      <c r="AB993" s="140"/>
      <c r="AC993" s="153"/>
      <c r="AD993" s="140"/>
      <c r="AE993" s="140"/>
      <c r="AF993" s="142"/>
      <c r="AG993" s="142"/>
      <c r="AH993" s="142"/>
      <c r="AI993" s="142"/>
      <c r="AJ993" s="142"/>
    </row>
    <row r="994" hidden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2"/>
      <c r="L994" s="2"/>
      <c r="P994" s="3"/>
      <c r="AA994" s="140"/>
      <c r="AB994" s="140"/>
      <c r="AC994" s="153"/>
      <c r="AD994" s="140"/>
      <c r="AE994" s="140"/>
      <c r="AF994" s="142"/>
      <c r="AG994" s="142"/>
      <c r="AH994" s="142"/>
      <c r="AI994" s="142"/>
      <c r="AJ994" s="142"/>
    </row>
    <row r="995" hidden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2"/>
      <c r="L995" s="2"/>
      <c r="P995" s="3"/>
      <c r="AA995" s="140"/>
      <c r="AB995" s="140"/>
      <c r="AC995" s="153"/>
      <c r="AD995" s="140"/>
      <c r="AE995" s="140"/>
      <c r="AF995" s="142"/>
      <c r="AG995" s="142"/>
      <c r="AH995" s="142"/>
      <c r="AI995" s="142"/>
      <c r="AJ995" s="142"/>
    </row>
    <row r="996" hidden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2"/>
      <c r="L996" s="2"/>
      <c r="P996" s="3"/>
      <c r="AA996" s="140"/>
      <c r="AB996" s="140"/>
      <c r="AC996" s="153"/>
      <c r="AD996" s="140"/>
      <c r="AE996" s="140"/>
      <c r="AF996" s="142"/>
      <c r="AG996" s="142"/>
      <c r="AH996" s="142"/>
      <c r="AI996" s="142"/>
      <c r="AJ996" s="142"/>
    </row>
    <row r="997" hidden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2"/>
      <c r="L997" s="2"/>
      <c r="P997" s="3"/>
      <c r="AA997" s="140"/>
      <c r="AB997" s="140"/>
      <c r="AC997" s="153"/>
      <c r="AD997" s="140"/>
      <c r="AE997" s="140"/>
      <c r="AF997" s="142"/>
      <c r="AG997" s="142"/>
      <c r="AH997" s="142"/>
      <c r="AI997" s="142"/>
      <c r="AJ997" s="142"/>
    </row>
    <row r="998" hidden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2"/>
      <c r="L998" s="2"/>
      <c r="P998" s="3"/>
      <c r="AA998" s="140"/>
      <c r="AB998" s="140"/>
      <c r="AC998" s="153"/>
      <c r="AD998" s="140"/>
      <c r="AE998" s="140"/>
      <c r="AF998" s="142"/>
      <c r="AG998" s="142"/>
      <c r="AH998" s="142"/>
      <c r="AI998" s="142"/>
      <c r="AJ998" s="142"/>
    </row>
    <row r="999" hidden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2"/>
      <c r="L999" s="2"/>
      <c r="P999" s="3"/>
      <c r="AA999" s="140"/>
      <c r="AB999" s="140"/>
      <c r="AC999" s="153"/>
      <c r="AD999" s="140"/>
      <c r="AE999" s="140"/>
      <c r="AF999" s="142"/>
      <c r="AG999" s="142"/>
      <c r="AH999" s="142"/>
      <c r="AI999" s="142"/>
      <c r="AJ999" s="142"/>
    </row>
    <row r="1000" hidden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2"/>
      <c r="L1000" s="2"/>
      <c r="P1000" s="3"/>
      <c r="AA1000" s="140"/>
      <c r="AB1000" s="140"/>
      <c r="AC1000" s="153"/>
      <c r="AD1000" s="140"/>
      <c r="AE1000" s="140"/>
      <c r="AF1000" s="142"/>
      <c r="AG1000" s="142"/>
      <c r="AH1000" s="142"/>
      <c r="AI1000" s="142"/>
      <c r="AJ1000" s="142"/>
    </row>
    <row r="1001" hidden="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2"/>
      <c r="L1001" s="2"/>
      <c r="P1001" s="3"/>
      <c r="AA1001" s="140"/>
      <c r="AB1001" s="140"/>
      <c r="AC1001" s="153"/>
      <c r="AD1001" s="140"/>
      <c r="AE1001" s="140"/>
      <c r="AF1001" s="142"/>
      <c r="AG1001" s="142"/>
      <c r="AH1001" s="142"/>
      <c r="AI1001" s="142"/>
      <c r="AJ1001" s="142"/>
    </row>
    <row r="1002" hidden="1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2"/>
      <c r="L1002" s="2"/>
      <c r="P1002" s="3"/>
      <c r="AA1002" s="140"/>
      <c r="AB1002" s="140"/>
      <c r="AC1002" s="153"/>
      <c r="AD1002" s="140"/>
      <c r="AE1002" s="140"/>
      <c r="AF1002" s="142"/>
      <c r="AG1002" s="142"/>
      <c r="AH1002" s="142"/>
      <c r="AI1002" s="142"/>
      <c r="AJ1002" s="142"/>
    </row>
    <row r="1003" hidden="1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2"/>
      <c r="L1003" s="2"/>
      <c r="P1003" s="3"/>
      <c r="AA1003" s="140"/>
      <c r="AB1003" s="140"/>
      <c r="AC1003" s="153"/>
      <c r="AD1003" s="140"/>
      <c r="AE1003" s="140"/>
      <c r="AF1003" s="142"/>
      <c r="AG1003" s="142"/>
      <c r="AH1003" s="142"/>
      <c r="AI1003" s="142"/>
      <c r="AJ1003" s="142"/>
    </row>
    <row r="1004" hidden="1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2"/>
      <c r="L1004" s="2"/>
      <c r="P1004" s="3"/>
      <c r="AA1004" s="140"/>
      <c r="AB1004" s="140"/>
      <c r="AC1004" s="153"/>
      <c r="AD1004" s="140"/>
      <c r="AE1004" s="140"/>
      <c r="AF1004" s="142"/>
      <c r="AG1004" s="142"/>
      <c r="AH1004" s="142"/>
      <c r="AI1004" s="142"/>
      <c r="AJ1004" s="142"/>
    </row>
    <row r="1005" hidden="1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2"/>
      <c r="L1005" s="2"/>
      <c r="P1005" s="3"/>
      <c r="AA1005" s="140"/>
      <c r="AB1005" s="140"/>
      <c r="AC1005" s="153"/>
      <c r="AD1005" s="140"/>
      <c r="AE1005" s="140"/>
      <c r="AF1005" s="142"/>
      <c r="AG1005" s="142"/>
      <c r="AH1005" s="142"/>
      <c r="AI1005" s="142"/>
      <c r="AJ1005" s="142"/>
    </row>
    <row r="1006" hidden="1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2"/>
      <c r="L1006" s="2"/>
      <c r="P1006" s="3"/>
      <c r="AA1006" s="140"/>
      <c r="AB1006" s="140"/>
      <c r="AC1006" s="153"/>
      <c r="AD1006" s="140"/>
      <c r="AE1006" s="140"/>
      <c r="AF1006" s="142"/>
      <c r="AG1006" s="142"/>
      <c r="AH1006" s="142"/>
      <c r="AI1006" s="142"/>
      <c r="AJ1006" s="142"/>
    </row>
    <row r="1007" hidden="1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2"/>
      <c r="L1007" s="2"/>
      <c r="P1007" s="3"/>
      <c r="AA1007" s="140"/>
      <c r="AB1007" s="140"/>
      <c r="AC1007" s="153"/>
      <c r="AD1007" s="140"/>
      <c r="AE1007" s="140"/>
      <c r="AF1007" s="142"/>
      <c r="AG1007" s="142"/>
      <c r="AH1007" s="142"/>
      <c r="AI1007" s="142"/>
      <c r="AJ1007" s="142"/>
    </row>
    <row r="1008" hidden="1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2"/>
      <c r="L1008" s="2"/>
      <c r="P1008" s="3"/>
      <c r="AA1008" s="140"/>
      <c r="AB1008" s="140"/>
      <c r="AC1008" s="153"/>
      <c r="AD1008" s="140"/>
      <c r="AE1008" s="140"/>
      <c r="AF1008" s="142"/>
      <c r="AG1008" s="142"/>
      <c r="AH1008" s="142"/>
      <c r="AI1008" s="142"/>
      <c r="AJ1008" s="142"/>
    </row>
    <row r="1009" hidden="1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2"/>
      <c r="L1009" s="2"/>
      <c r="P1009" s="3"/>
      <c r="AA1009" s="140"/>
      <c r="AB1009" s="140"/>
      <c r="AC1009" s="153"/>
      <c r="AD1009" s="140"/>
      <c r="AE1009" s="140"/>
      <c r="AF1009" s="142"/>
      <c r="AG1009" s="142"/>
      <c r="AH1009" s="142"/>
      <c r="AI1009" s="142"/>
      <c r="AJ1009" s="142"/>
    </row>
    <row r="1010" hidden="1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2"/>
      <c r="L1010" s="2"/>
      <c r="P1010" s="3"/>
      <c r="AA1010" s="140"/>
      <c r="AB1010" s="140"/>
      <c r="AC1010" s="153"/>
      <c r="AD1010" s="140"/>
      <c r="AE1010" s="140"/>
      <c r="AF1010" s="142"/>
      <c r="AG1010" s="142"/>
      <c r="AH1010" s="142"/>
      <c r="AI1010" s="142"/>
      <c r="AJ1010" s="142"/>
    </row>
    <row r="1011" hidden="1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2"/>
      <c r="L1011" s="2"/>
      <c r="P1011" s="3"/>
      <c r="AA1011" s="140"/>
      <c r="AB1011" s="140"/>
      <c r="AC1011" s="153"/>
      <c r="AD1011" s="140"/>
      <c r="AE1011" s="140"/>
      <c r="AF1011" s="142"/>
      <c r="AG1011" s="142"/>
      <c r="AH1011" s="142"/>
      <c r="AI1011" s="142"/>
      <c r="AJ1011" s="142"/>
    </row>
    <row r="1012" hidden="1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2"/>
      <c r="L1012" s="2"/>
      <c r="P1012" s="3"/>
      <c r="AA1012" s="140"/>
      <c r="AB1012" s="140"/>
      <c r="AC1012" s="153"/>
      <c r="AD1012" s="140"/>
      <c r="AE1012" s="140"/>
      <c r="AF1012" s="142"/>
      <c r="AG1012" s="142"/>
      <c r="AH1012" s="142"/>
      <c r="AI1012" s="142"/>
      <c r="AJ1012" s="142"/>
    </row>
    <row r="1013" hidden="1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2"/>
      <c r="L1013" s="2"/>
      <c r="P1013" s="3"/>
      <c r="AA1013" s="140"/>
      <c r="AB1013" s="140"/>
      <c r="AC1013" s="153"/>
      <c r="AD1013" s="140"/>
      <c r="AE1013" s="140"/>
      <c r="AF1013" s="142"/>
      <c r="AG1013" s="142"/>
      <c r="AH1013" s="142"/>
      <c r="AI1013" s="142"/>
      <c r="AJ1013" s="142"/>
    </row>
    <row r="1014" hidden="1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2"/>
      <c r="L1014" s="2"/>
      <c r="P1014" s="3"/>
      <c r="AA1014" s="140"/>
      <c r="AB1014" s="140"/>
      <c r="AC1014" s="153"/>
      <c r="AD1014" s="140"/>
      <c r="AE1014" s="140"/>
      <c r="AF1014" s="142"/>
      <c r="AG1014" s="142"/>
      <c r="AH1014" s="142"/>
      <c r="AI1014" s="142"/>
      <c r="AJ1014" s="142"/>
    </row>
    <row r="1015" hidden="1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2"/>
      <c r="L1015" s="2"/>
      <c r="P1015" s="3"/>
      <c r="AA1015" s="140"/>
      <c r="AB1015" s="140"/>
      <c r="AC1015" s="153"/>
      <c r="AD1015" s="140"/>
      <c r="AE1015" s="140"/>
      <c r="AF1015" s="142"/>
      <c r="AG1015" s="142"/>
      <c r="AH1015" s="142"/>
      <c r="AI1015" s="142"/>
      <c r="AJ1015" s="142"/>
    </row>
    <row r="1016" hidden="1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2"/>
      <c r="L1016" s="2"/>
      <c r="P1016" s="3"/>
      <c r="AA1016" s="140"/>
      <c r="AB1016" s="140"/>
      <c r="AC1016" s="153"/>
      <c r="AD1016" s="140"/>
      <c r="AE1016" s="140"/>
      <c r="AF1016" s="142"/>
      <c r="AG1016" s="142"/>
      <c r="AH1016" s="142"/>
      <c r="AI1016" s="142"/>
      <c r="AJ1016" s="142"/>
    </row>
    <row r="1017" hidden="1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2"/>
      <c r="L1017" s="2"/>
      <c r="P1017" s="3"/>
      <c r="AA1017" s="140"/>
      <c r="AB1017" s="140"/>
      <c r="AC1017" s="153"/>
      <c r="AD1017" s="140"/>
      <c r="AE1017" s="140"/>
      <c r="AF1017" s="142"/>
      <c r="AG1017" s="142"/>
      <c r="AH1017" s="142"/>
      <c r="AI1017" s="142"/>
      <c r="AJ1017" s="142"/>
    </row>
    <row r="1018" hidden="1">
      <c r="A1018" s="1"/>
      <c r="B1018" s="1"/>
      <c r="C1018" s="1"/>
      <c r="D1018" s="1"/>
      <c r="E1018" s="1"/>
      <c r="F1018" s="1"/>
      <c r="G1018" s="1"/>
      <c r="H1018" s="1"/>
      <c r="I1018" s="1"/>
      <c r="J1018" s="1"/>
      <c r="K1018" s="2"/>
      <c r="L1018" s="2"/>
      <c r="P1018" s="3"/>
      <c r="AA1018" s="140"/>
      <c r="AB1018" s="140"/>
      <c r="AC1018" s="153"/>
      <c r="AD1018" s="140"/>
      <c r="AE1018" s="140"/>
      <c r="AF1018" s="142"/>
      <c r="AG1018" s="142"/>
      <c r="AH1018" s="142"/>
      <c r="AI1018" s="142"/>
      <c r="AJ1018" s="142"/>
    </row>
    <row r="1019" hidden="1">
      <c r="A1019" s="1"/>
      <c r="B1019" s="1"/>
      <c r="C1019" s="1"/>
      <c r="D1019" s="1"/>
      <c r="E1019" s="1"/>
      <c r="F1019" s="1"/>
      <c r="G1019" s="1"/>
      <c r="H1019" s="1"/>
      <c r="I1019" s="1"/>
      <c r="J1019" s="1"/>
      <c r="K1019" s="2"/>
      <c r="L1019" s="2"/>
      <c r="P1019" s="3"/>
      <c r="AA1019" s="140"/>
      <c r="AB1019" s="140"/>
      <c r="AC1019" s="153"/>
      <c r="AD1019" s="140"/>
      <c r="AE1019" s="140"/>
      <c r="AF1019" s="142"/>
      <c r="AG1019" s="142"/>
      <c r="AH1019" s="142"/>
      <c r="AI1019" s="142"/>
      <c r="AJ1019" s="142"/>
    </row>
    <row r="1020" hidden="1">
      <c r="A1020" s="1"/>
      <c r="B1020" s="1"/>
      <c r="C1020" s="1"/>
      <c r="D1020" s="1"/>
      <c r="E1020" s="1"/>
      <c r="F1020" s="1"/>
      <c r="G1020" s="1"/>
      <c r="H1020" s="1"/>
      <c r="I1020" s="1"/>
      <c r="J1020" s="1"/>
      <c r="K1020" s="2"/>
      <c r="L1020" s="2"/>
      <c r="P1020" s="3"/>
      <c r="AA1020" s="140"/>
      <c r="AB1020" s="140"/>
      <c r="AC1020" s="153"/>
      <c r="AD1020" s="140"/>
      <c r="AE1020" s="140"/>
      <c r="AF1020" s="142"/>
      <c r="AG1020" s="142"/>
      <c r="AH1020" s="142"/>
      <c r="AI1020" s="142"/>
      <c r="AJ1020" s="142"/>
    </row>
    <row r="1021" ht="15.0" hidden="1" customHeight="1">
      <c r="A1021" s="1"/>
      <c r="B1021" s="1"/>
      <c r="C1021" s="1"/>
      <c r="D1021" s="1"/>
      <c r="E1021" s="1"/>
      <c r="F1021" s="1"/>
      <c r="G1021" s="1"/>
      <c r="H1021" s="1"/>
      <c r="I1021" s="1"/>
      <c r="J1021" s="1"/>
      <c r="K1021" s="2"/>
      <c r="L1021" s="2"/>
      <c r="P1021" s="3"/>
      <c r="AA1021" s="140"/>
      <c r="AB1021" s="140"/>
      <c r="AC1021" s="153"/>
      <c r="AD1021" s="140"/>
      <c r="AE1021" s="140"/>
      <c r="AF1021" s="142"/>
      <c r="AG1021" s="142"/>
      <c r="AH1021" s="142"/>
      <c r="AI1021" s="142"/>
      <c r="AJ1021" s="142"/>
    </row>
    <row r="1022">
      <c r="A1022" s="1"/>
      <c r="B1022" s="1"/>
      <c r="C1022" s="1"/>
      <c r="D1022" s="1"/>
      <c r="E1022" s="1"/>
      <c r="F1022" s="1"/>
      <c r="G1022" s="1"/>
      <c r="H1022" s="1"/>
      <c r="I1022" s="1"/>
      <c r="J1022" s="1"/>
      <c r="K1022" s="2"/>
      <c r="L1022" s="2"/>
      <c r="P1022" s="3"/>
      <c r="AA1022" s="140"/>
      <c r="AB1022" s="140"/>
      <c r="AC1022" s="153"/>
      <c r="AD1022" s="140"/>
      <c r="AE1022" s="140"/>
      <c r="AF1022" s="142"/>
      <c r="AG1022" s="142"/>
      <c r="AH1022" s="142"/>
      <c r="AI1022" s="142"/>
      <c r="AJ1022" s="142"/>
    </row>
    <row r="1023" ht="29.25" customHeight="1">
      <c r="A1023" s="1"/>
      <c r="B1023" s="1"/>
      <c r="C1023" s="1"/>
      <c r="D1023" s="1"/>
      <c r="E1023" s="1"/>
      <c r="F1023" s="1"/>
      <c r="G1023" s="1"/>
      <c r="H1023" s="1"/>
      <c r="I1023" s="1"/>
      <c r="J1023" s="1"/>
      <c r="K1023" s="2"/>
      <c r="L1023" s="2"/>
      <c r="P1023" s="3"/>
      <c r="AC1023" s="5"/>
      <c r="AH1023" s="142"/>
      <c r="AI1023" s="142"/>
      <c r="AJ1023" s="142"/>
    </row>
    <row r="1024" ht="15.0" customHeight="1">
      <c r="A1024" s="1"/>
      <c r="B1024" s="1"/>
      <c r="C1024" s="1"/>
      <c r="D1024" s="1"/>
      <c r="E1024" s="1"/>
      <c r="F1024" s="1"/>
      <c r="G1024" s="1"/>
      <c r="H1024" s="1"/>
      <c r="I1024" s="1"/>
      <c r="J1024" s="1"/>
      <c r="K1024" s="2"/>
      <c r="L1024" s="2"/>
      <c r="P1024" s="3"/>
      <c r="AC1024" s="5"/>
    </row>
    <row r="1025" ht="26.25" customHeight="1">
      <c r="A1025" s="1"/>
      <c r="B1025" s="1"/>
      <c r="C1025" s="1"/>
      <c r="D1025" s="1"/>
      <c r="E1025" s="1"/>
      <c r="F1025" s="1"/>
      <c r="G1025" s="1"/>
      <c r="H1025" s="1"/>
      <c r="I1025" s="1"/>
      <c r="J1025" s="1"/>
      <c r="K1025" s="2"/>
      <c r="L1025" s="2"/>
      <c r="P1025" s="3"/>
      <c r="AC1025" s="5"/>
    </row>
    <row r="1026" ht="15.0" customHeight="1">
      <c r="A1026" s="1"/>
      <c r="B1026" s="1"/>
      <c r="C1026" s="1"/>
      <c r="D1026" s="1"/>
      <c r="E1026" s="1"/>
      <c r="F1026" s="1"/>
      <c r="G1026" s="1"/>
      <c r="H1026" s="1"/>
      <c r="I1026" s="1"/>
      <c r="J1026" s="1"/>
      <c r="K1026" s="2"/>
      <c r="L1026" s="2"/>
      <c r="P1026" s="3"/>
      <c r="AC1026" s="5"/>
    </row>
    <row r="1027" ht="15.0" customHeight="1">
      <c r="A1027" s="1"/>
      <c r="B1027" s="1"/>
      <c r="C1027" s="1"/>
      <c r="D1027" s="1"/>
      <c r="E1027" s="1"/>
      <c r="F1027" s="1"/>
      <c r="G1027" s="1"/>
      <c r="H1027" s="1"/>
      <c r="I1027" s="1"/>
      <c r="J1027" s="1"/>
      <c r="K1027" s="2"/>
      <c r="L1027" s="2"/>
      <c r="P1027" s="3"/>
      <c r="AC1027" s="5"/>
    </row>
    <row r="1028" ht="15.0" customHeight="1">
      <c r="A1028" s="1"/>
      <c r="B1028" s="1"/>
      <c r="C1028" s="1"/>
      <c r="D1028" s="1"/>
      <c r="E1028" s="1"/>
      <c r="F1028" s="1"/>
      <c r="G1028" s="1"/>
      <c r="H1028" s="1"/>
      <c r="I1028" s="1"/>
      <c r="J1028" s="1"/>
      <c r="K1028" s="2"/>
      <c r="L1028" s="2"/>
      <c r="P1028" s="3"/>
      <c r="AC1028" s="5"/>
    </row>
    <row r="1029" ht="15.0" customHeight="1">
      <c r="A1029" s="1"/>
      <c r="B1029" s="1"/>
      <c r="C1029" s="1"/>
      <c r="D1029" s="1"/>
      <c r="E1029" s="1"/>
      <c r="F1029" s="1"/>
      <c r="G1029" s="1"/>
      <c r="H1029" s="1"/>
      <c r="I1029" s="1"/>
      <c r="J1029" s="1"/>
      <c r="K1029" s="2"/>
      <c r="L1029" s="2"/>
      <c r="P1029" s="3"/>
      <c r="AC1029" s="5"/>
    </row>
    <row r="1030" ht="15.0" customHeight="1">
      <c r="A1030" s="1"/>
      <c r="B1030" s="1"/>
      <c r="C1030" s="1"/>
      <c r="D1030" s="1"/>
      <c r="E1030" s="1"/>
      <c r="F1030" s="1"/>
      <c r="G1030" s="1"/>
      <c r="H1030" s="1"/>
      <c r="I1030" s="1"/>
      <c r="J1030" s="1"/>
      <c r="K1030" s="2"/>
      <c r="L1030" s="2"/>
      <c r="P1030" s="3"/>
      <c r="AC1030" s="5"/>
    </row>
    <row r="1031" ht="15.0" customHeight="1">
      <c r="A1031" s="1"/>
      <c r="B1031" s="1"/>
      <c r="C1031" s="1"/>
      <c r="D1031" s="1"/>
      <c r="E1031" s="1"/>
      <c r="F1031" s="1"/>
      <c r="G1031" s="1"/>
      <c r="H1031" s="1"/>
      <c r="I1031" s="1"/>
      <c r="J1031" s="1"/>
      <c r="K1031" s="2"/>
      <c r="L1031" s="2"/>
      <c r="P1031" s="3"/>
      <c r="AC1031" s="5"/>
    </row>
    <row r="1032" ht="15.0" customHeight="1">
      <c r="A1032" s="1"/>
      <c r="B1032" s="1"/>
      <c r="C1032" s="1"/>
      <c r="D1032" s="1"/>
      <c r="E1032" s="1"/>
      <c r="F1032" s="1"/>
      <c r="G1032" s="1"/>
      <c r="H1032" s="1"/>
      <c r="I1032" s="1"/>
      <c r="J1032" s="1"/>
      <c r="K1032" s="2"/>
      <c r="L1032" s="2"/>
      <c r="P1032" s="3"/>
      <c r="AC1032" s="5"/>
    </row>
    <row r="1033" ht="15.0" customHeight="1">
      <c r="A1033" s="1"/>
      <c r="B1033" s="1"/>
      <c r="C1033" s="1"/>
      <c r="D1033" s="1"/>
      <c r="E1033" s="1"/>
      <c r="F1033" s="1"/>
      <c r="G1033" s="1"/>
      <c r="H1033" s="1"/>
      <c r="I1033" s="1"/>
      <c r="J1033" s="1"/>
      <c r="K1033" s="2"/>
      <c r="L1033" s="2"/>
      <c r="P1033" s="3"/>
      <c r="AC1033" s="5"/>
    </row>
    <row r="1034" ht="15.0" customHeight="1">
      <c r="A1034" s="1"/>
      <c r="B1034" s="1"/>
      <c r="C1034" s="1"/>
      <c r="D1034" s="1"/>
      <c r="E1034" s="1"/>
      <c r="F1034" s="1"/>
      <c r="G1034" s="1"/>
      <c r="H1034" s="1"/>
      <c r="I1034" s="1"/>
      <c r="J1034" s="1"/>
      <c r="K1034" s="2"/>
      <c r="L1034" s="2"/>
      <c r="P1034" s="3"/>
      <c r="AC1034" s="5"/>
    </row>
    <row r="1035" ht="15.0" customHeight="1">
      <c r="A1035" s="1"/>
      <c r="B1035" s="1"/>
      <c r="C1035" s="1"/>
      <c r="D1035" s="1"/>
      <c r="E1035" s="1"/>
      <c r="F1035" s="1"/>
      <c r="G1035" s="1"/>
      <c r="H1035" s="1"/>
      <c r="I1035" s="1"/>
      <c r="J1035" s="1"/>
      <c r="K1035" s="2"/>
      <c r="L1035" s="2"/>
      <c r="P1035" s="3"/>
      <c r="AC1035" s="5"/>
    </row>
    <row r="1036" ht="15.0" customHeight="1">
      <c r="A1036" s="1"/>
      <c r="B1036" s="1"/>
      <c r="C1036" s="1"/>
      <c r="D1036" s="1"/>
      <c r="E1036" s="1"/>
      <c r="F1036" s="1"/>
      <c r="G1036" s="1"/>
      <c r="H1036" s="1"/>
      <c r="I1036" s="1"/>
      <c r="J1036" s="1"/>
      <c r="K1036" s="2"/>
      <c r="L1036" s="2"/>
      <c r="P1036" s="3"/>
      <c r="AC1036" s="5"/>
    </row>
    <row r="1037" ht="15.0" customHeight="1">
      <c r="A1037" s="1"/>
      <c r="B1037" s="1"/>
      <c r="C1037" s="1"/>
      <c r="D1037" s="1"/>
      <c r="E1037" s="1"/>
      <c r="F1037" s="1"/>
      <c r="G1037" s="1"/>
      <c r="H1037" s="1"/>
      <c r="I1037" s="1"/>
      <c r="J1037" s="1"/>
      <c r="K1037" s="2"/>
      <c r="L1037" s="2"/>
      <c r="P1037" s="3"/>
      <c r="AA1037" s="140"/>
      <c r="AB1037" s="140"/>
      <c r="AC1037" s="153"/>
      <c r="AD1037" s="140"/>
      <c r="AE1037" s="140"/>
      <c r="AF1037" s="142"/>
      <c r="AG1037" s="142"/>
    </row>
    <row r="1038" ht="15.0" customHeight="1">
      <c r="A1038" s="1"/>
      <c r="B1038" s="1"/>
      <c r="C1038" s="1"/>
      <c r="D1038" s="1"/>
      <c r="E1038" s="1"/>
      <c r="F1038" s="1"/>
      <c r="G1038" s="1"/>
      <c r="H1038" s="1"/>
      <c r="I1038" s="1"/>
      <c r="J1038" s="1"/>
      <c r="K1038" s="2"/>
      <c r="L1038" s="2"/>
      <c r="P1038" s="3"/>
      <c r="AA1038" s="6"/>
      <c r="AB1038" s="6"/>
      <c r="AC1038" s="122"/>
      <c r="AD1038" s="6"/>
      <c r="AE1038" s="6"/>
    </row>
    <row r="1039" ht="15.0" customHeight="1">
      <c r="A1039" s="1"/>
      <c r="B1039" s="1"/>
      <c r="C1039" s="1"/>
      <c r="D1039" s="1"/>
      <c r="E1039" s="1"/>
      <c r="F1039" s="1"/>
      <c r="G1039" s="1"/>
      <c r="H1039" s="1"/>
      <c r="I1039" s="1"/>
      <c r="J1039" s="1"/>
      <c r="K1039" s="2"/>
      <c r="L1039" s="2"/>
      <c r="P1039" s="3"/>
      <c r="AA1039" s="6"/>
      <c r="AB1039" s="6"/>
      <c r="AC1039" s="122"/>
      <c r="AD1039" s="6"/>
      <c r="AE1039" s="6"/>
    </row>
    <row r="1040" ht="15.0" customHeight="1">
      <c r="A1040" s="1"/>
      <c r="B1040" s="1"/>
      <c r="C1040" s="1"/>
      <c r="D1040" s="1"/>
      <c r="E1040" s="1"/>
      <c r="F1040" s="1"/>
      <c r="G1040" s="1"/>
      <c r="H1040" s="1"/>
      <c r="I1040" s="1"/>
      <c r="J1040" s="1"/>
      <c r="K1040" s="2"/>
      <c r="L1040" s="2"/>
      <c r="P1040" s="3"/>
      <c r="AA1040" s="6"/>
      <c r="AB1040" s="6"/>
      <c r="AC1040" s="122"/>
      <c r="AD1040" s="6"/>
      <c r="AE1040" s="6"/>
    </row>
    <row r="1041" ht="15.0" customHeight="1">
      <c r="A1041" s="1"/>
      <c r="B1041" s="1"/>
      <c r="C1041" s="1"/>
      <c r="D1041" s="1"/>
      <c r="E1041" s="1"/>
      <c r="F1041" s="1"/>
      <c r="G1041" s="1"/>
      <c r="H1041" s="1"/>
      <c r="I1041" s="1"/>
      <c r="J1041" s="1"/>
      <c r="K1041" s="2"/>
      <c r="L1041" s="2"/>
      <c r="P1041" s="3"/>
      <c r="AA1041" s="6"/>
      <c r="AB1041" s="6"/>
      <c r="AC1041" s="122"/>
      <c r="AD1041" s="6"/>
      <c r="AE1041" s="6"/>
    </row>
    <row r="1042" ht="15.0" customHeight="1">
      <c r="A1042" s="1"/>
      <c r="B1042" s="1"/>
      <c r="C1042" s="1"/>
      <c r="D1042" s="1"/>
      <c r="E1042" s="1"/>
      <c r="F1042" s="1"/>
      <c r="G1042" s="1"/>
      <c r="H1042" s="1"/>
      <c r="I1042" s="1"/>
      <c r="J1042" s="1"/>
      <c r="K1042" s="2"/>
      <c r="L1042" s="2"/>
      <c r="P1042" s="3"/>
      <c r="AA1042" s="6"/>
      <c r="AB1042" s="6"/>
      <c r="AC1042" s="122"/>
      <c r="AD1042" s="6"/>
      <c r="AE1042" s="6"/>
    </row>
    <row r="1043" ht="15.0" customHeight="1">
      <c r="A1043" s="1"/>
      <c r="B1043" s="1"/>
      <c r="C1043" s="1"/>
      <c r="D1043" s="1"/>
      <c r="E1043" s="1"/>
      <c r="F1043" s="1"/>
      <c r="G1043" s="1"/>
      <c r="H1043" s="1"/>
      <c r="I1043" s="1"/>
      <c r="J1043" s="1"/>
      <c r="K1043" s="2"/>
      <c r="L1043" s="2"/>
      <c r="P1043" s="3"/>
      <c r="AA1043" s="6"/>
      <c r="AB1043" s="6"/>
      <c r="AC1043" s="122"/>
      <c r="AD1043" s="6"/>
      <c r="AE1043" s="6"/>
    </row>
    <row r="1044" ht="15.0" customHeight="1">
      <c r="A1044" s="1"/>
      <c r="B1044" s="1"/>
      <c r="C1044" s="1"/>
      <c r="D1044" s="1"/>
      <c r="E1044" s="1"/>
      <c r="F1044" s="1"/>
      <c r="G1044" s="1"/>
      <c r="H1044" s="1"/>
      <c r="I1044" s="1"/>
      <c r="J1044" s="1"/>
      <c r="K1044" s="2"/>
      <c r="L1044" s="2"/>
      <c r="P1044" s="3"/>
      <c r="AA1044" s="6"/>
      <c r="AB1044" s="6"/>
      <c r="AC1044" s="122"/>
      <c r="AD1044" s="6"/>
      <c r="AE1044" s="6"/>
    </row>
    <row r="1045" ht="15.0" customHeight="1">
      <c r="A1045" s="1"/>
      <c r="B1045" s="1"/>
      <c r="C1045" s="1"/>
      <c r="D1045" s="1"/>
      <c r="E1045" s="1"/>
      <c r="F1045" s="1"/>
      <c r="G1045" s="1"/>
      <c r="H1045" s="1"/>
      <c r="I1045" s="1"/>
      <c r="J1045" s="1"/>
      <c r="K1045" s="2"/>
      <c r="L1045" s="2"/>
      <c r="P1045" s="3"/>
      <c r="AA1045" s="6"/>
      <c r="AB1045" s="6"/>
      <c r="AC1045" s="122"/>
      <c r="AD1045" s="6"/>
      <c r="AE1045" s="6"/>
    </row>
    <row r="1046" ht="15.0" customHeight="1">
      <c r="A1046" s="1"/>
      <c r="B1046" s="1"/>
      <c r="C1046" s="1"/>
      <c r="D1046" s="1"/>
      <c r="E1046" s="1"/>
      <c r="F1046" s="1"/>
      <c r="G1046" s="1"/>
      <c r="H1046" s="1"/>
      <c r="I1046" s="1"/>
      <c r="J1046" s="1"/>
      <c r="K1046" s="2"/>
      <c r="L1046" s="2"/>
      <c r="P1046" s="3"/>
      <c r="AA1046" s="6"/>
      <c r="AB1046" s="6"/>
      <c r="AC1046" s="122"/>
      <c r="AD1046" s="6"/>
      <c r="AE1046" s="6"/>
    </row>
    <row r="1047" ht="15.0" customHeight="1">
      <c r="A1047" s="1"/>
      <c r="B1047" s="1"/>
      <c r="C1047" s="1"/>
      <c r="D1047" s="1"/>
      <c r="E1047" s="1"/>
      <c r="F1047" s="1"/>
      <c r="G1047" s="1"/>
      <c r="H1047" s="1"/>
      <c r="I1047" s="1"/>
      <c r="J1047" s="1"/>
      <c r="K1047" s="2"/>
      <c r="L1047" s="2"/>
      <c r="P1047" s="3"/>
      <c r="AA1047" s="6"/>
      <c r="AB1047" s="6"/>
      <c r="AC1047" s="122"/>
      <c r="AD1047" s="6"/>
      <c r="AE1047" s="6"/>
    </row>
    <row r="1048" ht="15.0" customHeight="1">
      <c r="A1048" s="1"/>
      <c r="B1048" s="1"/>
      <c r="C1048" s="1"/>
      <c r="D1048" s="1"/>
      <c r="E1048" s="1"/>
      <c r="F1048" s="1"/>
      <c r="G1048" s="1"/>
      <c r="H1048" s="1"/>
      <c r="I1048" s="1"/>
      <c r="J1048" s="1"/>
      <c r="K1048" s="2"/>
      <c r="L1048" s="2"/>
      <c r="P1048" s="3"/>
      <c r="AA1048" s="6"/>
      <c r="AB1048" s="6"/>
      <c r="AC1048" s="122"/>
      <c r="AD1048" s="6"/>
      <c r="AE1048" s="6"/>
    </row>
    <row r="1049" ht="15.0" customHeight="1">
      <c r="A1049" s="1"/>
      <c r="B1049" s="1"/>
      <c r="C1049" s="1"/>
      <c r="D1049" s="1"/>
      <c r="E1049" s="1"/>
      <c r="F1049" s="1"/>
      <c r="G1049" s="1"/>
      <c r="H1049" s="1"/>
      <c r="I1049" s="1"/>
      <c r="J1049" s="1"/>
      <c r="K1049" s="2"/>
      <c r="L1049" s="2"/>
      <c r="P1049" s="3"/>
      <c r="AA1049" s="6"/>
      <c r="AB1049" s="6"/>
      <c r="AC1049" s="122"/>
      <c r="AD1049" s="6"/>
      <c r="AE1049" s="6"/>
    </row>
    <row r="1050" ht="15.0" customHeight="1">
      <c r="A1050" s="1"/>
      <c r="B1050" s="1"/>
      <c r="C1050" s="1"/>
      <c r="D1050" s="1"/>
      <c r="E1050" s="1"/>
      <c r="F1050" s="1"/>
      <c r="G1050" s="1"/>
      <c r="H1050" s="1"/>
      <c r="I1050" s="1"/>
      <c r="J1050" s="1"/>
      <c r="K1050" s="2"/>
      <c r="L1050" s="2"/>
      <c r="P1050" s="3"/>
      <c r="AA1050" s="6"/>
      <c r="AB1050" s="6"/>
      <c r="AC1050" s="122"/>
      <c r="AD1050" s="6"/>
      <c r="AE1050" s="6"/>
    </row>
    <row r="1051" ht="15.0" customHeight="1">
      <c r="A1051" s="1"/>
      <c r="B1051" s="1"/>
      <c r="C1051" s="1"/>
      <c r="D1051" s="1"/>
      <c r="E1051" s="1"/>
      <c r="F1051" s="1"/>
      <c r="G1051" s="1"/>
      <c r="H1051" s="1"/>
      <c r="I1051" s="1"/>
      <c r="J1051" s="1"/>
      <c r="K1051" s="2"/>
      <c r="L1051" s="2"/>
      <c r="P1051" s="3"/>
      <c r="AA1051" s="6"/>
      <c r="AB1051" s="6"/>
      <c r="AC1051" s="122"/>
      <c r="AD1051" s="6"/>
      <c r="AE1051" s="6"/>
    </row>
    <row r="1052" ht="15.0" customHeight="1">
      <c r="A1052" s="1"/>
      <c r="B1052" s="1"/>
      <c r="C1052" s="1"/>
      <c r="D1052" s="1"/>
      <c r="E1052" s="1"/>
      <c r="F1052" s="1"/>
      <c r="G1052" s="1"/>
      <c r="H1052" s="1"/>
      <c r="I1052" s="1"/>
      <c r="J1052" s="1"/>
      <c r="K1052" s="2"/>
      <c r="L1052" s="2"/>
      <c r="P1052" s="3"/>
      <c r="AA1052" s="6"/>
      <c r="AB1052" s="6"/>
      <c r="AC1052" s="122"/>
      <c r="AD1052" s="6"/>
      <c r="AE1052" s="6"/>
    </row>
    <row r="1053" ht="15.0" customHeight="1">
      <c r="A1053" s="1"/>
      <c r="B1053" s="1"/>
      <c r="C1053" s="1"/>
      <c r="D1053" s="1"/>
      <c r="E1053" s="1"/>
      <c r="F1053" s="1"/>
      <c r="G1053" s="1"/>
      <c r="H1053" s="1"/>
      <c r="I1053" s="1"/>
      <c r="J1053" s="1"/>
      <c r="K1053" s="2"/>
      <c r="L1053" s="2"/>
      <c r="P1053" s="3"/>
      <c r="AA1053" s="6"/>
      <c r="AB1053" s="6"/>
      <c r="AC1053" s="122"/>
      <c r="AD1053" s="6"/>
      <c r="AE1053" s="6"/>
    </row>
    <row r="1054" ht="15.0" customHeight="1">
      <c r="A1054" s="1"/>
      <c r="B1054" s="1"/>
      <c r="C1054" s="1"/>
      <c r="D1054" s="1"/>
      <c r="E1054" s="1"/>
      <c r="F1054" s="1"/>
      <c r="G1054" s="1"/>
      <c r="H1054" s="1"/>
      <c r="I1054" s="1"/>
      <c r="J1054" s="1"/>
      <c r="K1054" s="2"/>
      <c r="L1054" s="2"/>
      <c r="P1054" s="3"/>
      <c r="AA1054" s="6"/>
      <c r="AB1054" s="6"/>
      <c r="AC1054" s="122"/>
      <c r="AD1054" s="6"/>
      <c r="AE1054" s="6"/>
    </row>
    <row r="1055" ht="15.0" customHeight="1">
      <c r="A1055" s="1"/>
      <c r="B1055" s="1"/>
      <c r="C1055" s="1"/>
      <c r="D1055" s="1"/>
      <c r="E1055" s="1"/>
      <c r="F1055" s="1"/>
      <c r="G1055" s="1"/>
      <c r="H1055" s="1"/>
      <c r="I1055" s="1"/>
      <c r="J1055" s="1"/>
      <c r="K1055" s="2"/>
      <c r="L1055" s="2"/>
      <c r="P1055" s="3"/>
      <c r="AA1055" s="6"/>
      <c r="AB1055" s="6"/>
      <c r="AC1055" s="122"/>
      <c r="AD1055" s="6"/>
      <c r="AE1055" s="6"/>
    </row>
    <row r="1056" ht="15.0" customHeight="1">
      <c r="A1056" s="1"/>
      <c r="B1056" s="1"/>
      <c r="C1056" s="1"/>
      <c r="D1056" s="1"/>
      <c r="E1056" s="1"/>
      <c r="F1056" s="1"/>
      <c r="G1056" s="1"/>
      <c r="H1056" s="1"/>
      <c r="I1056" s="1"/>
      <c r="J1056" s="1"/>
      <c r="K1056" s="2"/>
      <c r="L1056" s="2"/>
      <c r="P1056" s="3"/>
      <c r="AA1056" s="6"/>
      <c r="AB1056" s="6"/>
      <c r="AC1056" s="122"/>
      <c r="AD1056" s="6"/>
      <c r="AE1056" s="6"/>
    </row>
    <row r="1057" ht="15.0" customHeight="1">
      <c r="A1057" s="1"/>
      <c r="B1057" s="1"/>
      <c r="C1057" s="1"/>
      <c r="D1057" s="1"/>
      <c r="E1057" s="1"/>
      <c r="F1057" s="1"/>
      <c r="G1057" s="1"/>
      <c r="H1057" s="1"/>
      <c r="I1057" s="1"/>
      <c r="J1057" s="1"/>
      <c r="K1057" s="2"/>
      <c r="L1057" s="2"/>
      <c r="P1057" s="3"/>
      <c r="AA1057" s="6"/>
      <c r="AB1057" s="6"/>
      <c r="AC1057" s="122"/>
      <c r="AD1057" s="6"/>
      <c r="AE1057" s="6"/>
    </row>
    <row r="1058" ht="15.0" customHeight="1">
      <c r="A1058" s="1"/>
      <c r="B1058" s="1"/>
      <c r="C1058" s="1"/>
      <c r="D1058" s="1"/>
      <c r="E1058" s="1"/>
      <c r="F1058" s="1"/>
      <c r="G1058" s="1"/>
      <c r="H1058" s="1"/>
      <c r="I1058" s="1"/>
      <c r="J1058" s="1"/>
      <c r="K1058" s="2"/>
      <c r="L1058" s="2"/>
      <c r="P1058" s="3"/>
      <c r="AA1058" s="6"/>
      <c r="AB1058" s="6"/>
      <c r="AC1058" s="122"/>
      <c r="AD1058" s="6"/>
      <c r="AE1058" s="6"/>
    </row>
    <row r="1059" ht="15.0" customHeight="1">
      <c r="A1059" s="1"/>
      <c r="B1059" s="1"/>
      <c r="C1059" s="1"/>
      <c r="D1059" s="1"/>
      <c r="E1059" s="1"/>
      <c r="F1059" s="1"/>
      <c r="G1059" s="1"/>
      <c r="H1059" s="1"/>
      <c r="I1059" s="1"/>
      <c r="J1059" s="1"/>
      <c r="K1059" s="2"/>
      <c r="L1059" s="2"/>
      <c r="P1059" s="3"/>
      <c r="AA1059" s="6"/>
      <c r="AB1059" s="6"/>
      <c r="AC1059" s="122"/>
      <c r="AD1059" s="6"/>
      <c r="AE1059" s="6"/>
    </row>
    <row r="1060" ht="15.0" customHeight="1">
      <c r="A1060" s="1"/>
      <c r="B1060" s="1"/>
      <c r="C1060" s="1"/>
      <c r="D1060" s="1"/>
      <c r="E1060" s="1"/>
      <c r="F1060" s="1"/>
      <c r="G1060" s="1"/>
      <c r="H1060" s="1"/>
      <c r="I1060" s="1"/>
      <c r="J1060" s="1"/>
      <c r="K1060" s="2"/>
      <c r="L1060" s="2"/>
      <c r="P1060" s="3"/>
      <c r="AA1060" s="6"/>
      <c r="AB1060" s="6"/>
      <c r="AC1060" s="122"/>
      <c r="AD1060" s="6"/>
      <c r="AE1060" s="6"/>
    </row>
    <row r="1061" ht="15.0" customHeight="1">
      <c r="A1061" s="1"/>
      <c r="B1061" s="1"/>
      <c r="C1061" s="1"/>
      <c r="D1061" s="1"/>
      <c r="E1061" s="1"/>
      <c r="F1061" s="1"/>
      <c r="G1061" s="1"/>
      <c r="H1061" s="1"/>
      <c r="I1061" s="1"/>
      <c r="J1061" s="1"/>
      <c r="K1061" s="2"/>
      <c r="L1061" s="2"/>
      <c r="P1061" s="3"/>
      <c r="AA1061" s="6"/>
      <c r="AB1061" s="6"/>
      <c r="AC1061" s="122"/>
      <c r="AD1061" s="6"/>
      <c r="AE1061" s="6"/>
    </row>
    <row r="1062" ht="15.0" customHeight="1">
      <c r="A1062" s="1"/>
      <c r="B1062" s="1"/>
      <c r="C1062" s="1"/>
      <c r="D1062" s="1"/>
      <c r="E1062" s="1"/>
      <c r="F1062" s="1"/>
      <c r="G1062" s="1"/>
      <c r="H1062" s="1"/>
      <c r="I1062" s="1"/>
      <c r="J1062" s="1"/>
      <c r="K1062" s="2"/>
      <c r="L1062" s="2"/>
      <c r="P1062" s="3"/>
      <c r="AA1062" s="6"/>
      <c r="AB1062" s="6"/>
      <c r="AC1062" s="122"/>
      <c r="AD1062" s="6"/>
      <c r="AE1062" s="6"/>
    </row>
    <row r="1063" ht="15.0" customHeight="1">
      <c r="A1063" s="1"/>
      <c r="B1063" s="1"/>
      <c r="C1063" s="1"/>
      <c r="D1063" s="1"/>
      <c r="E1063" s="1"/>
      <c r="F1063" s="1"/>
      <c r="G1063" s="1"/>
      <c r="H1063" s="1"/>
      <c r="I1063" s="1"/>
      <c r="J1063" s="1"/>
      <c r="K1063" s="2"/>
      <c r="L1063" s="2"/>
      <c r="P1063" s="3"/>
      <c r="AA1063" s="6"/>
      <c r="AB1063" s="6"/>
      <c r="AC1063" s="122"/>
      <c r="AD1063" s="6"/>
      <c r="AE1063" s="6"/>
    </row>
    <row r="1064" ht="15.0" customHeight="1">
      <c r="A1064" s="1"/>
      <c r="B1064" s="1"/>
      <c r="C1064" s="1"/>
      <c r="D1064" s="1"/>
      <c r="E1064" s="1"/>
      <c r="F1064" s="1"/>
      <c r="G1064" s="1"/>
      <c r="H1064" s="1"/>
      <c r="I1064" s="1"/>
      <c r="J1064" s="1"/>
      <c r="K1064" s="2"/>
      <c r="L1064" s="2"/>
      <c r="P1064" s="3"/>
      <c r="AA1064" s="6"/>
      <c r="AB1064" s="6"/>
      <c r="AC1064" s="122"/>
      <c r="AD1064" s="6"/>
      <c r="AE1064" s="6"/>
    </row>
    <row r="1065" ht="15.0" customHeight="1">
      <c r="A1065" s="1"/>
      <c r="B1065" s="1"/>
      <c r="C1065" s="1"/>
      <c r="D1065" s="1"/>
      <c r="E1065" s="1"/>
      <c r="F1065" s="1"/>
      <c r="G1065" s="1"/>
      <c r="H1065" s="1"/>
      <c r="I1065" s="1"/>
      <c r="J1065" s="1"/>
      <c r="K1065" s="2"/>
      <c r="L1065" s="2"/>
      <c r="P1065" s="3"/>
      <c r="AA1065" s="6"/>
      <c r="AB1065" s="6"/>
      <c r="AC1065" s="122"/>
      <c r="AD1065" s="6"/>
      <c r="AE1065" s="6"/>
    </row>
    <row r="1066" ht="15.0" customHeight="1">
      <c r="A1066" s="1"/>
      <c r="B1066" s="1"/>
      <c r="C1066" s="1"/>
      <c r="D1066" s="1"/>
      <c r="E1066" s="1"/>
      <c r="F1066" s="1"/>
      <c r="G1066" s="1"/>
      <c r="H1066" s="1"/>
      <c r="I1066" s="1"/>
      <c r="J1066" s="1"/>
      <c r="K1066" s="2"/>
      <c r="L1066" s="2"/>
      <c r="P1066" s="3"/>
      <c r="AA1066" s="6"/>
      <c r="AB1066" s="6"/>
      <c r="AC1066" s="122"/>
      <c r="AD1066" s="6"/>
      <c r="AE1066" s="6"/>
    </row>
    <row r="1067" ht="15.0" customHeight="1">
      <c r="A1067" s="1"/>
      <c r="B1067" s="1"/>
      <c r="C1067" s="1"/>
      <c r="D1067" s="1"/>
      <c r="E1067" s="1"/>
      <c r="F1067" s="1"/>
      <c r="G1067" s="1"/>
      <c r="H1067" s="1"/>
      <c r="I1067" s="1"/>
      <c r="J1067" s="1"/>
      <c r="K1067" s="2"/>
      <c r="L1067" s="2"/>
      <c r="P1067" s="3"/>
      <c r="AA1067" s="6"/>
      <c r="AB1067" s="6"/>
      <c r="AC1067" s="122"/>
      <c r="AD1067" s="6"/>
      <c r="AE1067" s="6"/>
    </row>
    <row r="1068" ht="15.0" customHeight="1">
      <c r="A1068" s="1"/>
      <c r="B1068" s="1"/>
      <c r="C1068" s="1"/>
      <c r="D1068" s="1"/>
      <c r="E1068" s="1"/>
      <c r="F1068" s="1"/>
      <c r="G1068" s="1"/>
      <c r="H1068" s="1"/>
      <c r="I1068" s="1"/>
      <c r="J1068" s="1"/>
      <c r="K1068" s="2"/>
      <c r="L1068" s="2"/>
      <c r="P1068" s="3"/>
      <c r="AA1068" s="6"/>
      <c r="AB1068" s="6"/>
      <c r="AC1068" s="122"/>
      <c r="AD1068" s="6"/>
      <c r="AE1068" s="6"/>
    </row>
    <row r="1069" ht="15.0" customHeight="1">
      <c r="A1069" s="1"/>
      <c r="B1069" s="1"/>
      <c r="C1069" s="1"/>
      <c r="D1069" s="1"/>
      <c r="E1069" s="1"/>
      <c r="F1069" s="1"/>
      <c r="G1069" s="1"/>
      <c r="H1069" s="1"/>
      <c r="I1069" s="1"/>
      <c r="J1069" s="1"/>
      <c r="K1069" s="2"/>
      <c r="L1069" s="2"/>
      <c r="P1069" s="3"/>
      <c r="AA1069" s="6"/>
      <c r="AB1069" s="6"/>
      <c r="AC1069" s="122"/>
      <c r="AD1069" s="6"/>
      <c r="AE1069" s="6"/>
    </row>
    <row r="1070" ht="15.0" customHeight="1">
      <c r="A1070" s="1"/>
      <c r="B1070" s="1"/>
      <c r="C1070" s="1"/>
      <c r="D1070" s="1"/>
      <c r="E1070" s="1"/>
      <c r="F1070" s="1"/>
      <c r="G1070" s="1"/>
      <c r="H1070" s="1"/>
      <c r="I1070" s="1"/>
      <c r="J1070" s="1"/>
      <c r="K1070" s="2"/>
      <c r="L1070" s="2"/>
      <c r="P1070" s="3"/>
      <c r="AA1070" s="6"/>
      <c r="AB1070" s="6"/>
      <c r="AC1070" s="122"/>
      <c r="AD1070" s="6"/>
      <c r="AE1070" s="6"/>
    </row>
    <row r="1071" ht="15.0" customHeight="1">
      <c r="A1071" s="1"/>
      <c r="B1071" s="1"/>
      <c r="C1071" s="1"/>
      <c r="D1071" s="1"/>
      <c r="E1071" s="1"/>
      <c r="F1071" s="1"/>
      <c r="G1071" s="1"/>
      <c r="H1071" s="1"/>
      <c r="I1071" s="1"/>
      <c r="J1071" s="1"/>
      <c r="K1071" s="2"/>
      <c r="L1071" s="2"/>
      <c r="P1071" s="3"/>
      <c r="AA1071" s="6"/>
      <c r="AB1071" s="6"/>
      <c r="AC1071" s="122"/>
      <c r="AD1071" s="6"/>
      <c r="AE1071" s="6"/>
    </row>
    <row r="1072" ht="15.0" customHeight="1">
      <c r="A1072" s="1"/>
      <c r="B1072" s="1"/>
      <c r="C1072" s="1"/>
      <c r="D1072" s="1"/>
      <c r="E1072" s="1"/>
      <c r="F1072" s="1"/>
      <c r="G1072" s="1"/>
      <c r="H1072" s="1"/>
      <c r="I1072" s="1"/>
      <c r="J1072" s="1"/>
      <c r="K1072" s="2"/>
      <c r="L1072" s="2"/>
      <c r="P1072" s="3"/>
      <c r="AA1072" s="6"/>
      <c r="AB1072" s="6"/>
      <c r="AC1072" s="122"/>
      <c r="AD1072" s="6"/>
      <c r="AE1072" s="6"/>
    </row>
    <row r="1073" ht="15.0" customHeight="1">
      <c r="A1073" s="1"/>
      <c r="B1073" s="1"/>
      <c r="C1073" s="1"/>
      <c r="D1073" s="1"/>
      <c r="E1073" s="1"/>
      <c r="F1073" s="1"/>
      <c r="G1073" s="1"/>
      <c r="H1073" s="1"/>
      <c r="I1073" s="1"/>
      <c r="J1073" s="1"/>
      <c r="K1073" s="2"/>
      <c r="L1073" s="2"/>
      <c r="P1073" s="3"/>
      <c r="AA1073" s="6"/>
      <c r="AB1073" s="6"/>
      <c r="AC1073" s="122"/>
      <c r="AD1073" s="6"/>
      <c r="AE1073" s="6"/>
    </row>
    <row r="1074" ht="15.0" customHeight="1">
      <c r="A1074" s="1"/>
      <c r="B1074" s="1"/>
      <c r="C1074" s="1"/>
      <c r="D1074" s="1"/>
      <c r="E1074" s="1"/>
      <c r="F1074" s="1"/>
      <c r="G1074" s="1"/>
      <c r="H1074" s="1"/>
      <c r="I1074" s="1"/>
      <c r="J1074" s="1"/>
      <c r="K1074" s="2"/>
      <c r="L1074" s="2"/>
      <c r="P1074" s="3"/>
      <c r="AA1074" s="6"/>
      <c r="AB1074" s="6"/>
      <c r="AC1074" s="122"/>
      <c r="AD1074" s="6"/>
      <c r="AE1074" s="6"/>
    </row>
    <row r="1075" ht="15.0" customHeight="1">
      <c r="A1075" s="1"/>
      <c r="B1075" s="1"/>
      <c r="C1075" s="1"/>
      <c r="D1075" s="1"/>
      <c r="E1075" s="1"/>
      <c r="F1075" s="1"/>
      <c r="G1075" s="1"/>
      <c r="H1075" s="1"/>
      <c r="I1075" s="1"/>
      <c r="J1075" s="1"/>
      <c r="K1075" s="2"/>
      <c r="L1075" s="2"/>
      <c r="P1075" s="3"/>
      <c r="AA1075" s="6"/>
      <c r="AB1075" s="6"/>
      <c r="AC1075" s="122"/>
      <c r="AD1075" s="6"/>
      <c r="AE1075" s="6"/>
    </row>
    <row r="1076" ht="15.0" customHeight="1">
      <c r="A1076" s="1"/>
      <c r="B1076" s="1"/>
      <c r="C1076" s="1"/>
      <c r="D1076" s="1"/>
      <c r="E1076" s="1"/>
      <c r="F1076" s="1"/>
      <c r="G1076" s="1"/>
      <c r="H1076" s="1"/>
      <c r="I1076" s="1"/>
      <c r="J1076" s="1"/>
      <c r="K1076" s="2"/>
      <c r="L1076" s="2"/>
      <c r="P1076" s="3"/>
      <c r="AA1076" s="6"/>
      <c r="AB1076" s="6"/>
      <c r="AC1076" s="122"/>
      <c r="AD1076" s="6"/>
      <c r="AE1076" s="6"/>
    </row>
    <row r="1077" ht="15.0" customHeight="1">
      <c r="A1077" s="1"/>
      <c r="B1077" s="1"/>
      <c r="C1077" s="1"/>
      <c r="D1077" s="1"/>
      <c r="E1077" s="1"/>
      <c r="F1077" s="1"/>
      <c r="G1077" s="1"/>
      <c r="H1077" s="1"/>
      <c r="I1077" s="1"/>
      <c r="J1077" s="1"/>
      <c r="K1077" s="2"/>
      <c r="L1077" s="2"/>
      <c r="P1077" s="3"/>
      <c r="AA1077" s="6"/>
      <c r="AB1077" s="6"/>
      <c r="AC1077" s="122"/>
      <c r="AD1077" s="6"/>
      <c r="AE1077" s="6"/>
    </row>
    <row r="1078" ht="15.0" customHeight="1">
      <c r="A1078" s="1"/>
      <c r="B1078" s="1"/>
      <c r="C1078" s="1"/>
      <c r="D1078" s="1"/>
      <c r="E1078" s="1"/>
      <c r="F1078" s="1"/>
      <c r="G1078" s="1"/>
      <c r="H1078" s="1"/>
      <c r="I1078" s="1"/>
      <c r="J1078" s="1"/>
      <c r="K1078" s="2"/>
      <c r="L1078" s="2"/>
      <c r="P1078" s="3"/>
      <c r="AA1078" s="6"/>
      <c r="AB1078" s="6"/>
      <c r="AC1078" s="122"/>
      <c r="AD1078" s="6"/>
      <c r="AE1078" s="6"/>
    </row>
    <row r="1079" ht="15.0" customHeight="1">
      <c r="A1079" s="1"/>
      <c r="B1079" s="1"/>
      <c r="C1079" s="1"/>
      <c r="D1079" s="1"/>
      <c r="E1079" s="1"/>
      <c r="F1079" s="1"/>
      <c r="G1079" s="1"/>
      <c r="H1079" s="1"/>
      <c r="I1079" s="1"/>
      <c r="J1079" s="1"/>
      <c r="K1079" s="2"/>
      <c r="L1079" s="2"/>
      <c r="P1079" s="3"/>
      <c r="AA1079" s="6"/>
      <c r="AB1079" s="6"/>
      <c r="AC1079" s="122"/>
      <c r="AD1079" s="6"/>
      <c r="AE1079" s="6"/>
    </row>
    <row r="1080" ht="15.0" customHeight="1">
      <c r="A1080" s="1"/>
      <c r="B1080" s="1"/>
      <c r="C1080" s="1"/>
      <c r="D1080" s="1"/>
      <c r="E1080" s="1"/>
      <c r="F1080" s="1"/>
      <c r="G1080" s="1"/>
      <c r="H1080" s="1"/>
      <c r="I1080" s="1"/>
      <c r="J1080" s="1"/>
      <c r="K1080" s="2"/>
      <c r="L1080" s="2"/>
      <c r="P1080" s="3"/>
      <c r="AA1080" s="6"/>
      <c r="AB1080" s="6"/>
      <c r="AC1080" s="122"/>
      <c r="AD1080" s="6"/>
      <c r="AE1080" s="6"/>
    </row>
    <row r="1081" ht="15.0" customHeight="1">
      <c r="A1081" s="1"/>
      <c r="B1081" s="1"/>
      <c r="C1081" s="1"/>
      <c r="D1081" s="1"/>
      <c r="E1081" s="1"/>
      <c r="F1081" s="1"/>
      <c r="G1081" s="1"/>
      <c r="H1081" s="1"/>
      <c r="I1081" s="1"/>
      <c r="J1081" s="1"/>
      <c r="K1081" s="2"/>
      <c r="L1081" s="2"/>
      <c r="P1081" s="3"/>
      <c r="AA1081" s="6"/>
      <c r="AB1081" s="6"/>
      <c r="AC1081" s="122"/>
      <c r="AD1081" s="6"/>
      <c r="AE1081" s="6"/>
    </row>
    <row r="1082" ht="15.0" customHeight="1">
      <c r="A1082" s="1"/>
      <c r="B1082" s="1"/>
      <c r="C1082" s="1"/>
      <c r="D1082" s="1"/>
      <c r="E1082" s="1"/>
      <c r="F1082" s="1"/>
      <c r="G1082" s="1"/>
      <c r="H1082" s="1"/>
      <c r="I1082" s="1"/>
      <c r="J1082" s="1"/>
      <c r="K1082" s="2"/>
      <c r="L1082" s="2"/>
      <c r="P1082" s="3"/>
      <c r="AA1082" s="6"/>
      <c r="AB1082" s="6"/>
      <c r="AC1082" s="122"/>
      <c r="AD1082" s="6"/>
      <c r="AE1082" s="6"/>
    </row>
    <row r="1083" ht="15.0" customHeight="1">
      <c r="A1083" s="1"/>
      <c r="B1083" s="1"/>
      <c r="C1083" s="1"/>
      <c r="D1083" s="1"/>
      <c r="E1083" s="1"/>
      <c r="F1083" s="1"/>
      <c r="G1083" s="1"/>
      <c r="H1083" s="1"/>
      <c r="I1083" s="1"/>
      <c r="J1083" s="1"/>
      <c r="K1083" s="2"/>
      <c r="L1083" s="2"/>
      <c r="P1083" s="3"/>
      <c r="AA1083" s="6"/>
      <c r="AB1083" s="6"/>
      <c r="AC1083" s="122"/>
      <c r="AD1083" s="6"/>
      <c r="AE1083" s="6"/>
    </row>
    <row r="1084" ht="15.0" customHeight="1">
      <c r="A1084" s="1"/>
      <c r="B1084" s="1"/>
      <c r="C1084" s="1"/>
      <c r="D1084" s="1"/>
      <c r="E1084" s="1"/>
      <c r="F1084" s="1"/>
      <c r="G1084" s="1"/>
      <c r="H1084" s="1"/>
      <c r="I1084" s="1"/>
      <c r="J1084" s="1"/>
      <c r="K1084" s="2"/>
      <c r="L1084" s="2"/>
      <c r="P1084" s="3"/>
      <c r="AA1084" s="6"/>
      <c r="AB1084" s="6"/>
      <c r="AC1084" s="122"/>
      <c r="AD1084" s="6"/>
      <c r="AE1084" s="6"/>
    </row>
    <row r="1085" ht="15.0" customHeight="1">
      <c r="A1085" s="1"/>
      <c r="B1085" s="1"/>
      <c r="C1085" s="1"/>
      <c r="D1085" s="1"/>
      <c r="E1085" s="1"/>
      <c r="F1085" s="1"/>
      <c r="G1085" s="1"/>
      <c r="H1085" s="1"/>
      <c r="I1085" s="1"/>
      <c r="J1085" s="1"/>
      <c r="K1085" s="2"/>
      <c r="L1085" s="2"/>
      <c r="P1085" s="3"/>
      <c r="AA1085" s="6"/>
      <c r="AB1085" s="6"/>
      <c r="AC1085" s="122"/>
      <c r="AD1085" s="6"/>
      <c r="AE1085" s="6"/>
    </row>
    <row r="1086" ht="15.0" customHeight="1">
      <c r="A1086" s="1"/>
      <c r="B1086" s="1"/>
      <c r="C1086" s="1"/>
      <c r="D1086" s="1"/>
      <c r="E1086" s="1"/>
      <c r="F1086" s="1"/>
      <c r="G1086" s="1"/>
      <c r="H1086" s="1"/>
      <c r="I1086" s="1"/>
      <c r="J1086" s="1"/>
      <c r="K1086" s="2"/>
      <c r="L1086" s="2"/>
      <c r="P1086" s="3"/>
      <c r="AA1086" s="6"/>
      <c r="AB1086" s="6"/>
      <c r="AC1086" s="122"/>
      <c r="AD1086" s="6"/>
      <c r="AE1086" s="6"/>
    </row>
    <row r="1087" ht="15.0" customHeight="1">
      <c r="A1087" s="1"/>
      <c r="B1087" s="1"/>
      <c r="C1087" s="1"/>
      <c r="D1087" s="1"/>
      <c r="E1087" s="1"/>
      <c r="F1087" s="1"/>
      <c r="G1087" s="1"/>
      <c r="H1087" s="1"/>
      <c r="I1087" s="1"/>
      <c r="J1087" s="1"/>
      <c r="K1087" s="2"/>
      <c r="L1087" s="2"/>
      <c r="P1087" s="3"/>
      <c r="AA1087" s="6"/>
      <c r="AB1087" s="6"/>
      <c r="AC1087" s="122"/>
      <c r="AD1087" s="6"/>
      <c r="AE1087" s="6"/>
    </row>
    <row r="1088" ht="15.0" customHeight="1">
      <c r="A1088" s="1"/>
      <c r="B1088" s="1"/>
      <c r="C1088" s="1"/>
      <c r="D1088" s="1"/>
      <c r="E1088" s="1"/>
      <c r="F1088" s="1"/>
      <c r="G1088" s="1"/>
      <c r="H1088" s="1"/>
      <c r="I1088" s="1"/>
      <c r="J1088" s="1"/>
      <c r="K1088" s="2"/>
      <c r="L1088" s="2"/>
      <c r="P1088" s="3"/>
      <c r="AA1088" s="6"/>
      <c r="AB1088" s="6"/>
      <c r="AC1088" s="122"/>
      <c r="AD1088" s="6"/>
      <c r="AE1088" s="6"/>
    </row>
    <row r="1089" ht="15.0" customHeight="1">
      <c r="A1089" s="1"/>
      <c r="B1089" s="1"/>
      <c r="C1089" s="1"/>
      <c r="D1089" s="1"/>
      <c r="E1089" s="1"/>
      <c r="F1089" s="1"/>
      <c r="G1089" s="1"/>
      <c r="H1089" s="1"/>
      <c r="I1089" s="1"/>
      <c r="J1089" s="1"/>
      <c r="K1089" s="2"/>
      <c r="L1089" s="2"/>
      <c r="P1089" s="3"/>
      <c r="AA1089" s="6"/>
      <c r="AB1089" s="6"/>
      <c r="AC1089" s="122"/>
      <c r="AD1089" s="6"/>
      <c r="AE1089" s="6"/>
    </row>
    <row r="1090" ht="15.0" customHeight="1">
      <c r="A1090" s="1"/>
      <c r="B1090" s="1"/>
      <c r="C1090" s="1"/>
      <c r="D1090" s="1"/>
      <c r="E1090" s="1"/>
      <c r="F1090" s="1"/>
      <c r="G1090" s="1"/>
      <c r="H1090" s="1"/>
      <c r="I1090" s="1"/>
      <c r="J1090" s="1"/>
      <c r="K1090" s="2"/>
      <c r="L1090" s="2"/>
      <c r="P1090" s="3"/>
      <c r="AA1090" s="6"/>
      <c r="AB1090" s="6"/>
      <c r="AC1090" s="122"/>
      <c r="AD1090" s="6"/>
      <c r="AE1090" s="6"/>
    </row>
    <row r="1091" ht="15.0" customHeight="1">
      <c r="A1091" s="1"/>
      <c r="B1091" s="1"/>
      <c r="C1091" s="1"/>
      <c r="D1091" s="1"/>
      <c r="E1091" s="1"/>
      <c r="F1091" s="1"/>
      <c r="G1091" s="1"/>
      <c r="H1091" s="1"/>
      <c r="I1091" s="1"/>
      <c r="J1091" s="1"/>
      <c r="K1091" s="2"/>
      <c r="L1091" s="2"/>
      <c r="P1091" s="3"/>
      <c r="AA1091" s="6"/>
      <c r="AB1091" s="6"/>
      <c r="AC1091" s="122"/>
      <c r="AD1091" s="6"/>
      <c r="AE1091" s="6"/>
    </row>
    <row r="1092" ht="15.0" customHeight="1">
      <c r="A1092" s="1"/>
      <c r="B1092" s="1"/>
      <c r="C1092" s="1"/>
      <c r="D1092" s="1"/>
      <c r="E1092" s="1"/>
      <c r="F1092" s="1"/>
      <c r="G1092" s="1"/>
      <c r="H1092" s="1"/>
      <c r="I1092" s="1"/>
      <c r="J1092" s="1"/>
      <c r="K1092" s="2"/>
      <c r="L1092" s="2"/>
      <c r="P1092" s="3"/>
      <c r="AA1092" s="6"/>
      <c r="AB1092" s="6"/>
      <c r="AC1092" s="122"/>
      <c r="AD1092" s="6"/>
      <c r="AE1092" s="6"/>
    </row>
    <row r="1093" ht="15.0" customHeight="1">
      <c r="A1093" s="1"/>
      <c r="B1093" s="1"/>
      <c r="C1093" s="1"/>
      <c r="D1093" s="1"/>
      <c r="E1093" s="1"/>
      <c r="F1093" s="1"/>
      <c r="G1093" s="1"/>
      <c r="H1093" s="1"/>
      <c r="I1093" s="1"/>
      <c r="J1093" s="1"/>
      <c r="K1093" s="2"/>
      <c r="L1093" s="2"/>
      <c r="P1093" s="3"/>
      <c r="AA1093" s="6"/>
      <c r="AB1093" s="6"/>
      <c r="AC1093" s="122"/>
      <c r="AD1093" s="6"/>
      <c r="AE1093" s="6"/>
    </row>
    <row r="1094" ht="15.0" customHeight="1">
      <c r="A1094" s="1"/>
      <c r="B1094" s="1"/>
      <c r="C1094" s="1"/>
      <c r="D1094" s="1"/>
      <c r="E1094" s="1"/>
      <c r="F1094" s="1"/>
      <c r="G1094" s="1"/>
      <c r="H1094" s="1"/>
      <c r="I1094" s="1"/>
      <c r="J1094" s="1"/>
      <c r="K1094" s="2"/>
      <c r="L1094" s="2"/>
      <c r="P1094" s="3"/>
      <c r="AA1094" s="6"/>
      <c r="AB1094" s="6"/>
      <c r="AC1094" s="122"/>
      <c r="AD1094" s="6"/>
      <c r="AE1094" s="6"/>
    </row>
    <row r="1095" ht="15.0" customHeight="1">
      <c r="A1095" s="1"/>
      <c r="B1095" s="1"/>
      <c r="C1095" s="1"/>
      <c r="D1095" s="1"/>
      <c r="E1095" s="1"/>
      <c r="F1095" s="1"/>
      <c r="G1095" s="1"/>
      <c r="H1095" s="1"/>
      <c r="I1095" s="1"/>
      <c r="J1095" s="1"/>
      <c r="K1095" s="2"/>
      <c r="L1095" s="2"/>
      <c r="P1095" s="3"/>
      <c r="AA1095" s="6"/>
      <c r="AB1095" s="6"/>
      <c r="AC1095" s="122"/>
      <c r="AD1095" s="6"/>
      <c r="AE1095" s="6"/>
    </row>
    <row r="1096" ht="15.0" customHeight="1">
      <c r="A1096" s="1"/>
      <c r="B1096" s="1"/>
      <c r="C1096" s="1"/>
      <c r="D1096" s="1"/>
      <c r="E1096" s="1"/>
      <c r="F1096" s="1"/>
      <c r="G1096" s="1"/>
      <c r="H1096" s="1"/>
      <c r="I1096" s="1"/>
      <c r="J1096" s="1"/>
      <c r="K1096" s="2"/>
      <c r="L1096" s="2"/>
      <c r="P1096" s="3"/>
      <c r="AA1096" s="6"/>
      <c r="AB1096" s="6"/>
      <c r="AC1096" s="122"/>
      <c r="AD1096" s="6"/>
      <c r="AE1096" s="6"/>
    </row>
    <row r="1097" ht="15.0" customHeight="1">
      <c r="A1097" s="1"/>
      <c r="B1097" s="1"/>
      <c r="C1097" s="1"/>
      <c r="D1097" s="1"/>
      <c r="E1097" s="1"/>
      <c r="F1097" s="1"/>
      <c r="G1097" s="1"/>
      <c r="H1097" s="1"/>
      <c r="I1097" s="1"/>
      <c r="J1097" s="1"/>
      <c r="K1097" s="2"/>
      <c r="L1097" s="2"/>
      <c r="P1097" s="3"/>
      <c r="AA1097" s="6"/>
      <c r="AB1097" s="6"/>
      <c r="AC1097" s="122"/>
      <c r="AD1097" s="6"/>
      <c r="AE1097" s="6"/>
    </row>
    <row r="1098" ht="15.0" customHeight="1">
      <c r="A1098" s="1"/>
      <c r="B1098" s="1"/>
      <c r="C1098" s="1"/>
      <c r="D1098" s="1"/>
      <c r="E1098" s="1"/>
      <c r="F1098" s="1"/>
      <c r="G1098" s="1"/>
      <c r="H1098" s="1"/>
      <c r="I1098" s="1"/>
      <c r="J1098" s="1"/>
      <c r="K1098" s="2"/>
      <c r="L1098" s="2"/>
      <c r="P1098" s="3"/>
      <c r="AA1098" s="6"/>
      <c r="AB1098" s="6"/>
      <c r="AC1098" s="122"/>
      <c r="AD1098" s="6"/>
      <c r="AE1098" s="6"/>
    </row>
    <row r="1099" ht="15.0" customHeight="1">
      <c r="A1099" s="1"/>
      <c r="B1099" s="1"/>
      <c r="C1099" s="1"/>
      <c r="D1099" s="1"/>
      <c r="E1099" s="1"/>
      <c r="F1099" s="1"/>
      <c r="G1099" s="1"/>
      <c r="H1099" s="1"/>
      <c r="I1099" s="1"/>
      <c r="J1099" s="1"/>
      <c r="K1099" s="2"/>
      <c r="L1099" s="2"/>
      <c r="P1099" s="3"/>
      <c r="AA1099" s="6"/>
      <c r="AB1099" s="6"/>
      <c r="AC1099" s="122"/>
      <c r="AD1099" s="6"/>
      <c r="AE1099" s="6"/>
    </row>
    <row r="1100" ht="15.0" customHeight="1">
      <c r="A1100" s="1"/>
      <c r="B1100" s="1"/>
      <c r="C1100" s="1"/>
      <c r="D1100" s="1"/>
      <c r="E1100" s="1"/>
      <c r="F1100" s="1"/>
      <c r="G1100" s="1"/>
      <c r="H1100" s="1"/>
      <c r="I1100" s="1"/>
      <c r="J1100" s="1"/>
      <c r="K1100" s="2"/>
      <c r="L1100" s="2"/>
      <c r="P1100" s="3"/>
      <c r="AA1100" s="6"/>
      <c r="AB1100" s="6"/>
      <c r="AC1100" s="122"/>
      <c r="AD1100" s="6"/>
      <c r="AE1100" s="6"/>
    </row>
    <row r="1101" ht="15.0" customHeight="1">
      <c r="A1101" s="1"/>
      <c r="B1101" s="1"/>
      <c r="C1101" s="1"/>
      <c r="D1101" s="1"/>
      <c r="E1101" s="1"/>
      <c r="F1101" s="1"/>
      <c r="G1101" s="1"/>
      <c r="H1101" s="1"/>
      <c r="I1101" s="1"/>
      <c r="J1101" s="1"/>
      <c r="K1101" s="2"/>
      <c r="L1101" s="2"/>
      <c r="P1101" s="3"/>
      <c r="AA1101" s="6"/>
      <c r="AB1101" s="6"/>
      <c r="AC1101" s="122"/>
      <c r="AD1101" s="6"/>
      <c r="AE1101" s="6"/>
    </row>
    <row r="1102" ht="15.0" customHeight="1">
      <c r="A1102" s="1"/>
      <c r="B1102" s="1"/>
      <c r="C1102" s="1"/>
      <c r="D1102" s="1"/>
      <c r="E1102" s="1"/>
      <c r="F1102" s="1"/>
      <c r="G1102" s="1"/>
      <c r="H1102" s="1"/>
      <c r="I1102" s="1"/>
      <c r="J1102" s="1"/>
      <c r="K1102" s="2"/>
      <c r="L1102" s="2"/>
      <c r="P1102" s="3"/>
      <c r="AA1102" s="6"/>
      <c r="AB1102" s="6"/>
      <c r="AC1102" s="122"/>
      <c r="AD1102" s="6"/>
      <c r="AE1102" s="6"/>
    </row>
    <row r="1103" ht="15.0" customHeight="1">
      <c r="A1103" s="1"/>
      <c r="B1103" s="1"/>
      <c r="C1103" s="1"/>
      <c r="D1103" s="1"/>
      <c r="E1103" s="1"/>
      <c r="F1103" s="1"/>
      <c r="G1103" s="1"/>
      <c r="H1103" s="1"/>
      <c r="I1103" s="1"/>
      <c r="J1103" s="1"/>
      <c r="K1103" s="2"/>
      <c r="L1103" s="2"/>
      <c r="P1103" s="3"/>
      <c r="AA1103" s="6"/>
      <c r="AB1103" s="6"/>
      <c r="AC1103" s="122"/>
      <c r="AD1103" s="6"/>
      <c r="AE1103" s="6"/>
    </row>
    <row r="1104" ht="15.0" customHeight="1">
      <c r="A1104" s="1"/>
      <c r="B1104" s="1"/>
      <c r="C1104" s="1"/>
      <c r="D1104" s="1"/>
      <c r="E1104" s="1"/>
      <c r="F1104" s="1"/>
      <c r="G1104" s="1"/>
      <c r="H1104" s="1"/>
      <c r="I1104" s="1"/>
      <c r="J1104" s="1"/>
      <c r="K1104" s="2"/>
      <c r="L1104" s="2"/>
      <c r="P1104" s="3"/>
      <c r="AA1104" s="6"/>
      <c r="AB1104" s="6"/>
      <c r="AC1104" s="122"/>
      <c r="AD1104" s="6"/>
      <c r="AE1104" s="6"/>
    </row>
    <row r="1105" ht="15.0" customHeight="1">
      <c r="A1105" s="1"/>
      <c r="B1105" s="1"/>
      <c r="C1105" s="1"/>
      <c r="D1105" s="1"/>
      <c r="E1105" s="1"/>
      <c r="F1105" s="1"/>
      <c r="G1105" s="1"/>
      <c r="H1105" s="1"/>
      <c r="I1105" s="1"/>
      <c r="J1105" s="1"/>
      <c r="K1105" s="2"/>
      <c r="L1105" s="2"/>
      <c r="P1105" s="3"/>
      <c r="AA1105" s="6"/>
      <c r="AB1105" s="6"/>
      <c r="AC1105" s="122"/>
      <c r="AD1105" s="6"/>
      <c r="AE1105" s="6"/>
    </row>
    <row r="1106" ht="15.0" customHeight="1">
      <c r="A1106" s="1"/>
      <c r="B1106" s="1"/>
      <c r="C1106" s="1"/>
      <c r="D1106" s="1"/>
      <c r="E1106" s="1"/>
      <c r="F1106" s="1"/>
      <c r="G1106" s="1"/>
      <c r="H1106" s="1"/>
      <c r="I1106" s="1"/>
      <c r="J1106" s="1"/>
      <c r="K1106" s="2"/>
      <c r="L1106" s="2"/>
      <c r="P1106" s="3"/>
      <c r="AA1106" s="6"/>
      <c r="AB1106" s="6"/>
      <c r="AC1106" s="122"/>
      <c r="AD1106" s="6"/>
      <c r="AE1106" s="6"/>
    </row>
    <row r="1107" ht="15.0" customHeight="1">
      <c r="A1107" s="1"/>
      <c r="B1107" s="1"/>
      <c r="C1107" s="1"/>
      <c r="D1107" s="1"/>
      <c r="E1107" s="1"/>
      <c r="F1107" s="1"/>
      <c r="G1107" s="1"/>
      <c r="H1107" s="1"/>
      <c r="I1107" s="1"/>
      <c r="J1107" s="1"/>
      <c r="K1107" s="2"/>
      <c r="L1107" s="2"/>
      <c r="P1107" s="3"/>
      <c r="AA1107" s="6"/>
      <c r="AB1107" s="6"/>
      <c r="AC1107" s="122"/>
      <c r="AD1107" s="6"/>
      <c r="AE1107" s="6"/>
    </row>
    <row r="1108" ht="15.0" customHeight="1">
      <c r="A1108" s="1"/>
      <c r="B1108" s="1"/>
      <c r="C1108" s="1"/>
      <c r="D1108" s="1"/>
      <c r="E1108" s="1"/>
      <c r="F1108" s="1"/>
      <c r="G1108" s="1"/>
      <c r="H1108" s="1"/>
      <c r="I1108" s="1"/>
      <c r="J1108" s="1"/>
      <c r="K1108" s="2"/>
      <c r="L1108" s="2"/>
      <c r="P1108" s="3"/>
      <c r="AA1108" s="6"/>
      <c r="AB1108" s="6"/>
      <c r="AC1108" s="122"/>
      <c r="AD1108" s="6"/>
      <c r="AE1108" s="6"/>
    </row>
    <row r="1109" ht="15.0" customHeight="1">
      <c r="A1109" s="1"/>
      <c r="B1109" s="1"/>
      <c r="C1109" s="1"/>
      <c r="D1109" s="1"/>
      <c r="E1109" s="1"/>
      <c r="F1109" s="1"/>
      <c r="G1109" s="1"/>
      <c r="H1109" s="1"/>
      <c r="I1109" s="1"/>
      <c r="J1109" s="1"/>
      <c r="K1109" s="2"/>
      <c r="L1109" s="2"/>
      <c r="P1109" s="3"/>
      <c r="AA1109" s="6"/>
      <c r="AB1109" s="6"/>
      <c r="AC1109" s="122"/>
      <c r="AD1109" s="6"/>
      <c r="AE1109" s="6"/>
    </row>
    <row r="1110" ht="15.0" customHeight="1">
      <c r="A1110" s="1"/>
      <c r="B1110" s="1"/>
      <c r="C1110" s="1"/>
      <c r="D1110" s="1"/>
      <c r="E1110" s="1"/>
      <c r="F1110" s="1"/>
      <c r="G1110" s="1"/>
      <c r="H1110" s="1"/>
      <c r="I1110" s="1"/>
      <c r="J1110" s="1"/>
      <c r="K1110" s="2"/>
      <c r="L1110" s="2"/>
      <c r="P1110" s="3"/>
      <c r="AA1110" s="6"/>
      <c r="AB1110" s="6"/>
      <c r="AC1110" s="122"/>
      <c r="AD1110" s="6"/>
      <c r="AE1110" s="6"/>
    </row>
    <row r="1111" ht="15.0" customHeight="1">
      <c r="A1111" s="1"/>
      <c r="B1111" s="1"/>
      <c r="C1111" s="1"/>
      <c r="D1111" s="1"/>
      <c r="E1111" s="1"/>
      <c r="F1111" s="1"/>
      <c r="G1111" s="1"/>
      <c r="H1111" s="1"/>
      <c r="I1111" s="1"/>
      <c r="J1111" s="1"/>
      <c r="K1111" s="2"/>
      <c r="L1111" s="2"/>
      <c r="P1111" s="3"/>
      <c r="AA1111" s="6"/>
      <c r="AB1111" s="6"/>
      <c r="AC1111" s="122"/>
      <c r="AD1111" s="6"/>
      <c r="AE1111" s="6"/>
    </row>
    <row r="1112" ht="15.0" customHeight="1">
      <c r="A1112" s="1"/>
      <c r="B1112" s="1"/>
      <c r="C1112" s="1"/>
      <c r="D1112" s="1"/>
      <c r="E1112" s="1"/>
      <c r="F1112" s="1"/>
      <c r="G1112" s="1"/>
      <c r="H1112" s="1"/>
      <c r="I1112" s="1"/>
      <c r="J1112" s="1"/>
      <c r="K1112" s="2"/>
      <c r="L1112" s="2"/>
      <c r="P1112" s="3"/>
      <c r="AA1112" s="6"/>
      <c r="AB1112" s="6"/>
      <c r="AC1112" s="122"/>
      <c r="AD1112" s="6"/>
      <c r="AE1112" s="6"/>
    </row>
    <row r="1113" ht="15.0" customHeight="1">
      <c r="A1113" s="1"/>
      <c r="B1113" s="1"/>
      <c r="C1113" s="1"/>
      <c r="D1113" s="1"/>
      <c r="E1113" s="1"/>
      <c r="F1113" s="1"/>
      <c r="G1113" s="1"/>
      <c r="H1113" s="1"/>
      <c r="I1113" s="1"/>
      <c r="J1113" s="1"/>
      <c r="K1113" s="2"/>
      <c r="L1113" s="2"/>
      <c r="P1113" s="3"/>
      <c r="AA1113" s="6"/>
      <c r="AB1113" s="6"/>
      <c r="AC1113" s="122"/>
      <c r="AD1113" s="6"/>
      <c r="AE1113" s="6"/>
    </row>
    <row r="1114" ht="15.0" customHeight="1">
      <c r="A1114" s="1"/>
      <c r="B1114" s="1"/>
      <c r="C1114" s="1"/>
      <c r="D1114" s="1"/>
      <c r="E1114" s="1"/>
      <c r="F1114" s="1"/>
      <c r="G1114" s="1"/>
      <c r="H1114" s="1"/>
      <c r="I1114" s="1"/>
      <c r="J1114" s="1"/>
      <c r="K1114" s="2"/>
      <c r="L1114" s="2"/>
      <c r="P1114" s="3"/>
      <c r="AA1114" s="6"/>
      <c r="AB1114" s="6"/>
      <c r="AC1114" s="122"/>
      <c r="AD1114" s="6"/>
      <c r="AE1114" s="6"/>
    </row>
    <row r="1115" ht="15.0" customHeight="1">
      <c r="A1115" s="1"/>
      <c r="B1115" s="1"/>
      <c r="C1115" s="1"/>
      <c r="D1115" s="1"/>
      <c r="E1115" s="1"/>
      <c r="F1115" s="1"/>
      <c r="G1115" s="1"/>
      <c r="H1115" s="1"/>
      <c r="I1115" s="1"/>
      <c r="J1115" s="1"/>
      <c r="K1115" s="2"/>
      <c r="L1115" s="2"/>
      <c r="P1115" s="3"/>
      <c r="AA1115" s="6"/>
      <c r="AB1115" s="6"/>
      <c r="AC1115" s="122"/>
      <c r="AD1115" s="6"/>
      <c r="AE1115" s="6"/>
    </row>
    <row r="1116" ht="15.0" customHeight="1">
      <c r="A1116" s="1"/>
      <c r="B1116" s="1"/>
      <c r="C1116" s="1"/>
      <c r="D1116" s="1"/>
      <c r="E1116" s="1"/>
      <c r="F1116" s="1"/>
      <c r="G1116" s="1"/>
      <c r="H1116" s="1"/>
      <c r="I1116" s="1"/>
      <c r="J1116" s="1"/>
      <c r="K1116" s="2"/>
      <c r="L1116" s="2"/>
      <c r="P1116" s="3"/>
      <c r="AA1116" s="6"/>
      <c r="AB1116" s="6"/>
      <c r="AC1116" s="122"/>
      <c r="AD1116" s="6"/>
      <c r="AE1116" s="6"/>
    </row>
    <row r="1117" ht="15.0" customHeight="1">
      <c r="A1117" s="1"/>
      <c r="B1117" s="1"/>
      <c r="C1117" s="1"/>
      <c r="D1117" s="1"/>
      <c r="E1117" s="1"/>
      <c r="F1117" s="1"/>
      <c r="G1117" s="1"/>
      <c r="H1117" s="1"/>
      <c r="I1117" s="1"/>
      <c r="J1117" s="1"/>
      <c r="K1117" s="2"/>
      <c r="L1117" s="2"/>
      <c r="P1117" s="3"/>
      <c r="AA1117" s="6"/>
      <c r="AB1117" s="6"/>
      <c r="AC1117" s="122"/>
      <c r="AD1117" s="6"/>
      <c r="AE1117" s="6"/>
    </row>
    <row r="1118" ht="15.0" customHeight="1">
      <c r="A1118" s="1"/>
      <c r="B1118" s="1"/>
      <c r="C1118" s="1"/>
      <c r="D1118" s="1"/>
      <c r="E1118" s="1"/>
      <c r="F1118" s="1"/>
      <c r="G1118" s="1"/>
      <c r="H1118" s="1"/>
      <c r="I1118" s="1"/>
      <c r="J1118" s="1"/>
      <c r="K1118" s="2"/>
      <c r="L1118" s="2"/>
      <c r="P1118" s="3"/>
      <c r="AA1118" s="6"/>
      <c r="AB1118" s="6"/>
      <c r="AC1118" s="122"/>
      <c r="AD1118" s="6"/>
      <c r="AE1118" s="6"/>
    </row>
    <row r="1119" ht="15.0" customHeight="1">
      <c r="A1119" s="1"/>
      <c r="B1119" s="1"/>
      <c r="C1119" s="1"/>
      <c r="D1119" s="1"/>
      <c r="E1119" s="1"/>
      <c r="F1119" s="1"/>
      <c r="G1119" s="1"/>
      <c r="H1119" s="1"/>
      <c r="I1119" s="1"/>
      <c r="J1119" s="1"/>
      <c r="K1119" s="2"/>
      <c r="L1119" s="2"/>
      <c r="P1119" s="3"/>
      <c r="AA1119" s="6"/>
      <c r="AB1119" s="6"/>
      <c r="AC1119" s="122"/>
      <c r="AD1119" s="6"/>
      <c r="AE1119" s="6"/>
    </row>
    <row r="1120" ht="15.0" customHeight="1">
      <c r="A1120" s="1"/>
      <c r="B1120" s="1"/>
      <c r="C1120" s="1"/>
      <c r="D1120" s="1"/>
      <c r="E1120" s="1"/>
      <c r="F1120" s="1"/>
      <c r="G1120" s="1"/>
      <c r="H1120" s="1"/>
      <c r="I1120" s="1"/>
      <c r="J1120" s="1"/>
      <c r="K1120" s="2"/>
      <c r="L1120" s="2"/>
      <c r="P1120" s="3"/>
      <c r="AA1120" s="6"/>
      <c r="AB1120" s="6"/>
      <c r="AC1120" s="122"/>
      <c r="AD1120" s="6"/>
      <c r="AE1120" s="6"/>
    </row>
    <row r="1121" ht="15.0" customHeight="1">
      <c r="A1121" s="1"/>
      <c r="B1121" s="1"/>
      <c r="C1121" s="1"/>
      <c r="D1121" s="1"/>
      <c r="E1121" s="1"/>
      <c r="F1121" s="1"/>
      <c r="G1121" s="1"/>
      <c r="H1121" s="1"/>
      <c r="I1121" s="1"/>
      <c r="J1121" s="1"/>
      <c r="K1121" s="2"/>
      <c r="L1121" s="2"/>
      <c r="P1121" s="3"/>
      <c r="AA1121" s="6"/>
      <c r="AB1121" s="6"/>
      <c r="AC1121" s="122"/>
      <c r="AD1121" s="6"/>
      <c r="AE1121" s="6"/>
    </row>
  </sheetData>
  <customSheetViews>
    <customSheetView guid="{6509E05F-0030-439D-B6DE-CA1B3B4B5EAD}" filter="1" showAutoFilter="1">
      <autoFilter ref="$P$24:$P$38"/>
    </customSheetView>
  </customSheetViews>
  <mergeCells count="10">
    <mergeCell ref="AA10:AH10"/>
    <mergeCell ref="AA63:AI63"/>
    <mergeCell ref="AA64:AI64"/>
    <mergeCell ref="A9:AH9"/>
    <mergeCell ref="B10:D10"/>
    <mergeCell ref="E10:G10"/>
    <mergeCell ref="I10:P10"/>
    <mergeCell ref="R10:Y10"/>
    <mergeCell ref="I43:J43"/>
    <mergeCell ref="I44:J44"/>
  </mergeCells>
  <conditionalFormatting sqref="H12:H41">
    <cfRule type="colorScale" priority="1">
      <colorScale>
        <cfvo type="formula" val="-1"/>
        <cfvo type="formula" val="1"/>
        <color rgb="FFEB9999"/>
        <color rgb="FF94C37D"/>
      </colorScale>
    </cfRule>
  </conditionalFormatting>
  <conditionalFormatting sqref="N12:N41 W12:W41 AF12:AF41">
    <cfRule type="containsText" dxfId="4" priority="2" operator="containsText" text="-">
      <formula>NOT(ISERROR(SEARCH(("-"),(N12))))</formula>
    </cfRule>
  </conditionalFormatting>
  <conditionalFormatting sqref="N12:N41 W12:W41 AF12:AF41">
    <cfRule type="beginsWith" dxfId="5" priority="3" operator="beginsWith" text="R">
      <formula>LEFT((N12),LEN("R"))=("R")</formula>
    </cfRule>
  </conditionalFormatting>
  <conditionalFormatting sqref="N12:N41 W12:W41 AF12:AF41">
    <cfRule type="containsBlanks" dxfId="6" priority="4">
      <formula>LEN(TRIM(N12))=0</formula>
    </cfRule>
  </conditionalFormatting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0"/>
    <col customWidth="1" min="2" max="2" width="13.38"/>
    <col customWidth="1" min="3" max="3" width="10.38"/>
    <col customWidth="1" min="4" max="4" width="8.63"/>
    <col customWidth="1" min="5" max="5" width="12.75"/>
    <col customWidth="1" min="6" max="6" width="10.0"/>
    <col customWidth="1" min="7" max="7" width="11.25"/>
    <col customWidth="1" min="8" max="8" width="10.75"/>
    <col customWidth="1" min="9" max="9" width="10.38"/>
    <col customWidth="1" min="10" max="10" width="14.25"/>
    <col customWidth="1" min="14" max="14" width="1.5"/>
    <col customWidth="1" min="15" max="15" width="13.75"/>
    <col customWidth="1" min="16" max="16" width="12.88"/>
    <col customWidth="1" min="23" max="23" width="1.5"/>
    <col customWidth="1" min="24" max="24" width="22.25"/>
    <col customWidth="1" min="25" max="25" width="16.38"/>
    <col customWidth="1" min="26" max="26" width="14.25"/>
    <col customWidth="1" min="34" max="34" width="14.5"/>
    <col customWidth="1" min="36" max="36" width="15.5"/>
    <col customWidth="1" min="37" max="37" width="12.38"/>
    <col customWidth="1" min="41" max="41" width="15.0"/>
    <col customWidth="1" min="43" max="43" width="3.0"/>
    <col hidden="1" min="44" max="51" width="12.63"/>
  </cols>
  <sheetData>
    <row r="1" hidden="1">
      <c r="A1" s="1"/>
      <c r="B1" s="248"/>
      <c r="C1" s="1"/>
      <c r="D1" s="1"/>
      <c r="E1" s="1"/>
      <c r="F1" s="1"/>
      <c r="G1" s="249"/>
      <c r="H1" s="249"/>
      <c r="I1" s="249"/>
      <c r="J1" s="250"/>
      <c r="X1" s="6"/>
      <c r="Y1" s="6"/>
      <c r="Z1" s="6"/>
      <c r="AA1" s="6"/>
      <c r="AB1" s="6"/>
      <c r="AG1" s="123"/>
      <c r="AH1" s="123"/>
      <c r="AI1" s="123"/>
      <c r="AJ1" s="123"/>
      <c r="AK1" s="123"/>
      <c r="AL1" s="123"/>
      <c r="AM1" s="123"/>
      <c r="AN1" s="123"/>
      <c r="AO1" s="123"/>
    </row>
    <row r="2" hidden="1">
      <c r="A2" s="1"/>
      <c r="B2" s="248"/>
      <c r="C2" s="1"/>
      <c r="D2" s="1"/>
      <c r="E2" s="1"/>
      <c r="F2" s="1"/>
      <c r="G2" s="249"/>
      <c r="H2" s="249"/>
      <c r="I2" s="249"/>
      <c r="J2" s="250"/>
      <c r="X2" s="6"/>
      <c r="Y2" s="6"/>
      <c r="Z2" s="6"/>
      <c r="AA2" s="6"/>
      <c r="AB2" s="6"/>
      <c r="AG2" s="123"/>
      <c r="AH2" s="123"/>
      <c r="AI2" s="123"/>
      <c r="AJ2" s="123"/>
      <c r="AK2" s="123"/>
      <c r="AL2" s="123"/>
      <c r="AM2" s="123"/>
      <c r="AN2" s="123"/>
      <c r="AO2" s="123"/>
    </row>
    <row r="3" hidden="1">
      <c r="A3" s="1"/>
      <c r="B3" s="248"/>
      <c r="C3" s="1"/>
      <c r="D3" s="1"/>
      <c r="E3" s="1"/>
      <c r="F3" s="1"/>
      <c r="G3" s="249"/>
      <c r="H3" s="249"/>
      <c r="I3" s="249"/>
      <c r="J3" s="250"/>
      <c r="X3" s="6"/>
      <c r="Y3" s="6"/>
      <c r="Z3" s="6"/>
      <c r="AA3" s="6"/>
      <c r="AB3" s="6"/>
      <c r="AG3" s="123"/>
      <c r="AH3" s="123"/>
      <c r="AI3" s="123"/>
      <c r="AJ3" s="123"/>
      <c r="AK3" s="123"/>
      <c r="AL3" s="123"/>
      <c r="AM3" s="123"/>
      <c r="AN3" s="123"/>
      <c r="AO3" s="123"/>
    </row>
    <row r="4" hidden="1">
      <c r="A4" s="1"/>
      <c r="B4" s="248"/>
      <c r="C4" s="1"/>
      <c r="D4" s="1"/>
      <c r="E4" s="1"/>
      <c r="F4" s="1"/>
      <c r="G4" s="249"/>
      <c r="H4" s="249"/>
      <c r="I4" s="249"/>
      <c r="J4" s="250"/>
      <c r="X4" s="6"/>
      <c r="Y4" s="6"/>
      <c r="Z4" s="6"/>
      <c r="AA4" s="6"/>
      <c r="AB4" s="6"/>
      <c r="AG4" s="123"/>
      <c r="AH4" s="123"/>
      <c r="AI4" s="123"/>
      <c r="AJ4" s="123"/>
      <c r="AK4" s="123"/>
      <c r="AL4" s="123"/>
      <c r="AM4" s="123"/>
      <c r="AN4" s="123"/>
      <c r="AO4" s="123"/>
    </row>
    <row r="5" hidden="1">
      <c r="A5" s="1"/>
      <c r="B5" s="248"/>
      <c r="C5" s="1"/>
      <c r="D5" s="1"/>
      <c r="E5" s="1"/>
      <c r="F5" s="1"/>
      <c r="G5" s="249"/>
      <c r="H5" s="249"/>
      <c r="I5" s="249"/>
      <c r="J5" s="250"/>
      <c r="X5" s="6"/>
      <c r="Y5" s="6"/>
      <c r="Z5" s="6"/>
      <c r="AA5" s="6"/>
      <c r="AB5" s="6"/>
      <c r="AG5" s="123"/>
      <c r="AH5" s="123"/>
      <c r="AI5" s="123"/>
      <c r="AJ5" s="123"/>
      <c r="AK5" s="123"/>
      <c r="AL5" s="123"/>
      <c r="AM5" s="123"/>
      <c r="AN5" s="123"/>
      <c r="AO5" s="123"/>
    </row>
    <row r="6" hidden="1">
      <c r="A6" s="1"/>
      <c r="B6" s="248"/>
      <c r="C6" s="1"/>
      <c r="D6" s="1"/>
      <c r="E6" s="1"/>
      <c r="F6" s="1"/>
      <c r="G6" s="249"/>
      <c r="H6" s="249"/>
      <c r="I6" s="249"/>
      <c r="J6" s="250"/>
      <c r="X6" s="6"/>
      <c r="Y6" s="6"/>
      <c r="Z6" s="6"/>
      <c r="AA6" s="6"/>
      <c r="AB6" s="6"/>
      <c r="AG6" s="123"/>
      <c r="AH6" s="123"/>
      <c r="AI6" s="123"/>
      <c r="AJ6" s="123"/>
      <c r="AK6" s="123"/>
      <c r="AL6" s="123"/>
      <c r="AM6" s="123"/>
      <c r="AN6" s="123"/>
      <c r="AO6" s="123"/>
    </row>
    <row r="7" hidden="1">
      <c r="A7" s="1"/>
      <c r="B7" s="248"/>
      <c r="C7" s="1"/>
      <c r="D7" s="1"/>
      <c r="E7" s="1"/>
      <c r="F7" s="1"/>
      <c r="G7" s="249"/>
      <c r="H7" s="249"/>
      <c r="I7" s="249"/>
      <c r="J7" s="250"/>
      <c r="X7" s="6"/>
      <c r="Y7" s="6"/>
      <c r="Z7" s="6"/>
      <c r="AA7" s="6"/>
      <c r="AB7" s="6"/>
    </row>
    <row r="8" hidden="1">
      <c r="A8" s="6"/>
      <c r="B8" s="122"/>
      <c r="C8" s="6"/>
      <c r="D8" s="6"/>
      <c r="E8" s="6"/>
      <c r="F8" s="6"/>
      <c r="G8" s="251"/>
      <c r="H8" s="251"/>
      <c r="I8" s="251"/>
      <c r="J8" s="250"/>
      <c r="X8" s="6"/>
      <c r="Y8" s="6"/>
      <c r="Z8" s="6"/>
      <c r="AA8" s="6"/>
      <c r="AB8" s="6"/>
    </row>
    <row r="9" ht="35.25" customHeight="1">
      <c r="A9" s="125" t="s">
        <v>71</v>
      </c>
      <c r="AF9" s="125"/>
      <c r="AG9" s="124" t="s">
        <v>114</v>
      </c>
      <c r="AR9" s="125"/>
      <c r="AS9" s="125"/>
      <c r="AT9" s="125"/>
      <c r="AU9" s="125"/>
      <c r="AV9" s="125"/>
      <c r="AW9" s="125"/>
      <c r="AX9" s="125"/>
      <c r="AY9" s="125"/>
    </row>
    <row r="10" ht="24.75" customHeight="1">
      <c r="A10" s="19" t="s">
        <v>4</v>
      </c>
      <c r="B10" s="12" t="s">
        <v>0</v>
      </c>
      <c r="C10" s="13"/>
      <c r="D10" s="13"/>
      <c r="E10" s="14" t="s">
        <v>1</v>
      </c>
      <c r="F10" s="13"/>
      <c r="G10" s="19"/>
      <c r="H10" s="19"/>
      <c r="I10" s="19"/>
      <c r="J10" s="19"/>
      <c r="K10" s="19"/>
      <c r="L10" s="19"/>
      <c r="M10" s="19"/>
      <c r="N10" s="17"/>
      <c r="O10" s="156" t="s">
        <v>72</v>
      </c>
      <c r="X10" s="126" t="s">
        <v>73</v>
      </c>
      <c r="AF10" s="126"/>
      <c r="AR10" s="126"/>
      <c r="AS10" s="126"/>
      <c r="AT10" s="126"/>
      <c r="AU10" s="126"/>
      <c r="AV10" s="126"/>
      <c r="AW10" s="126"/>
      <c r="AX10" s="126"/>
      <c r="AY10" s="126"/>
    </row>
    <row r="11" ht="45.75" customHeight="1">
      <c r="B11" s="252" t="s">
        <v>70</v>
      </c>
      <c r="C11" s="19" t="s">
        <v>115</v>
      </c>
      <c r="D11" s="19" t="s">
        <v>8</v>
      </c>
      <c r="E11" s="19" t="s">
        <v>70</v>
      </c>
      <c r="F11" s="19" t="s">
        <v>115</v>
      </c>
      <c r="G11" s="19" t="s">
        <v>12</v>
      </c>
      <c r="H11" s="19" t="s">
        <v>13</v>
      </c>
      <c r="I11" s="19" t="s">
        <v>14</v>
      </c>
      <c r="J11" s="19" t="s">
        <v>76</v>
      </c>
      <c r="K11" s="19" t="s">
        <v>67</v>
      </c>
      <c r="L11" s="19" t="s">
        <v>68</v>
      </c>
      <c r="M11" s="19" t="s">
        <v>69</v>
      </c>
      <c r="N11" s="17"/>
      <c r="O11" s="157" t="s">
        <v>14</v>
      </c>
      <c r="P11" s="157" t="s">
        <v>77</v>
      </c>
      <c r="Q11" s="157" t="s">
        <v>76</v>
      </c>
      <c r="R11" s="157" t="s">
        <v>78</v>
      </c>
      <c r="S11" s="157" t="s">
        <v>8</v>
      </c>
      <c r="T11" s="157" t="s">
        <v>67</v>
      </c>
      <c r="U11" s="157" t="s">
        <v>68</v>
      </c>
      <c r="V11" s="157" t="s">
        <v>69</v>
      </c>
      <c r="X11" s="128" t="s">
        <v>14</v>
      </c>
      <c r="Y11" s="128" t="s">
        <v>79</v>
      </c>
      <c r="Z11" s="128" t="s">
        <v>76</v>
      </c>
      <c r="AA11" s="128" t="s">
        <v>80</v>
      </c>
      <c r="AB11" s="128" t="s">
        <v>8</v>
      </c>
      <c r="AC11" s="128" t="s">
        <v>67</v>
      </c>
      <c r="AD11" s="128" t="s">
        <v>68</v>
      </c>
      <c r="AE11" s="128" t="s">
        <v>69</v>
      </c>
      <c r="AF11" s="128"/>
      <c r="AG11" s="161" t="s">
        <v>81</v>
      </c>
      <c r="AH11" s="162" t="s">
        <v>82</v>
      </c>
      <c r="AI11" s="163" t="s">
        <v>83</v>
      </c>
      <c r="AJ11" s="164" t="s">
        <v>84</v>
      </c>
      <c r="AK11" s="165" t="s">
        <v>116</v>
      </c>
      <c r="AL11" s="166" t="s">
        <v>86</v>
      </c>
      <c r="AM11" s="167" t="s">
        <v>117</v>
      </c>
      <c r="AN11" s="168" t="s">
        <v>88</v>
      </c>
      <c r="AO11" s="169" t="s">
        <v>89</v>
      </c>
      <c r="AP11" s="170" t="s">
        <v>90</v>
      </c>
      <c r="AR11" s="128"/>
      <c r="AS11" s="128"/>
      <c r="AT11" s="128"/>
      <c r="AU11" s="128"/>
      <c r="AV11" s="128"/>
      <c r="AW11" s="128"/>
      <c r="AX11" s="128"/>
      <c r="AY11" s="128"/>
    </row>
    <row r="12">
      <c r="A12" s="253">
        <v>45200.0</v>
      </c>
      <c r="B12" s="235">
        <v>60874.67</v>
      </c>
      <c r="C12" s="236">
        <v>1381.0</v>
      </c>
      <c r="D12" s="231">
        <f t="shared" ref="D12:D43" si="4">B12/C12</f>
        <v>44.08013758</v>
      </c>
      <c r="E12" s="235">
        <v>42313.89</v>
      </c>
      <c r="F12" s="236">
        <v>206.0</v>
      </c>
      <c r="G12" s="188">
        <v>199.0</v>
      </c>
      <c r="H12" s="188">
        <v>109.0</v>
      </c>
      <c r="I12" s="188">
        <f t="shared" ref="I12:I41" si="5">O12+X12</f>
        <v>876</v>
      </c>
      <c r="J12" s="186">
        <f t="shared" ref="J12:J41" si="6">Q12+Z12</f>
        <v>432831.46</v>
      </c>
      <c r="K12" s="254">
        <f t="shared" ref="K12:K28" si="7">T12+AC12</f>
        <v>31217.12</v>
      </c>
      <c r="L12" s="186">
        <v>31217.12</v>
      </c>
      <c r="M12" s="182">
        <v>0.0721</v>
      </c>
      <c r="N12" s="38"/>
      <c r="O12" s="188">
        <v>100.0</v>
      </c>
      <c r="P12" s="188">
        <v>361.0</v>
      </c>
      <c r="Q12" s="186">
        <v>9531.45</v>
      </c>
      <c r="R12" s="180">
        <f t="shared" ref="R12:S12" si="1">P12/O12</f>
        <v>3.61</v>
      </c>
      <c r="S12" s="181">
        <f t="shared" si="1"/>
        <v>26.40290859</v>
      </c>
      <c r="T12" s="254">
        <v>2314.49</v>
      </c>
      <c r="U12" s="186">
        <v>2314.49</v>
      </c>
      <c r="V12" s="182">
        <v>0.2428</v>
      </c>
      <c r="W12" s="189"/>
      <c r="X12" s="188">
        <v>776.0</v>
      </c>
      <c r="Y12" s="238" t="s">
        <v>118</v>
      </c>
      <c r="Z12" s="186">
        <v>423300.01</v>
      </c>
      <c r="AA12" s="180">
        <f t="shared" ref="AA12:AB12" si="2">Y12/X12</f>
        <v>312.7139175</v>
      </c>
      <c r="AB12" s="181">
        <f t="shared" si="2"/>
        <v>1.744372965</v>
      </c>
      <c r="AC12" s="255">
        <v>28902.63</v>
      </c>
      <c r="AD12" s="186">
        <v>28902.63</v>
      </c>
      <c r="AE12" s="182">
        <v>0.0683</v>
      </c>
      <c r="AF12" s="256"/>
      <c r="AG12" s="37">
        <f>D43</f>
        <v>54.09460393</v>
      </c>
      <c r="AH12" s="33">
        <f>G43</f>
        <v>15114</v>
      </c>
      <c r="AI12" s="33">
        <f>AH12-AJ12</f>
        <v>8934</v>
      </c>
      <c r="AJ12" s="33">
        <f t="shared" ref="AJ12:AK12" si="3">H43</f>
        <v>6180</v>
      </c>
      <c r="AK12" s="33">
        <f t="shared" si="3"/>
        <v>935</v>
      </c>
      <c r="AL12" s="34">
        <f>AI12/AH12</f>
        <v>0.5911075824</v>
      </c>
      <c r="AM12" s="35">
        <f>K43/I43</f>
        <v>730.2402888</v>
      </c>
      <c r="AN12" s="36" t="str">
        <f>AO12/AJ12</f>
        <v>#REF!</v>
      </c>
      <c r="AO12" s="37" t="str">
        <f>'CUSTOS 2023'!AI5</f>
        <v>#REF!</v>
      </c>
      <c r="AP12" s="37" t="str">
        <f>'CUSTOS 2023'!AI3</f>
        <v>#REF!</v>
      </c>
      <c r="AR12" s="129"/>
      <c r="AS12" s="129"/>
      <c r="AT12" s="129"/>
      <c r="AU12" s="129"/>
      <c r="AV12" s="129"/>
      <c r="AW12" s="129"/>
      <c r="AX12" s="129"/>
      <c r="AY12" s="129"/>
    </row>
    <row r="13">
      <c r="A13" s="253">
        <v>45201.0</v>
      </c>
      <c r="B13" s="235">
        <v>78250.73</v>
      </c>
      <c r="C13" s="236">
        <v>1141.0</v>
      </c>
      <c r="D13" s="231">
        <f t="shared" si="4"/>
        <v>68.5808326</v>
      </c>
      <c r="E13" s="235">
        <v>58436.13</v>
      </c>
      <c r="F13" s="236">
        <v>170.0</v>
      </c>
      <c r="G13" s="188">
        <v>218.0</v>
      </c>
      <c r="H13" s="188">
        <v>111.0</v>
      </c>
      <c r="I13" s="188">
        <f t="shared" si="5"/>
        <v>764</v>
      </c>
      <c r="J13" s="186">
        <f t="shared" si="6"/>
        <v>487872.82</v>
      </c>
      <c r="K13" s="254">
        <f t="shared" si="7"/>
        <v>10345.03</v>
      </c>
      <c r="L13" s="186">
        <v>10345.03</v>
      </c>
      <c r="M13" s="182">
        <v>0.0212</v>
      </c>
      <c r="N13" s="38"/>
      <c r="O13" s="188">
        <v>58.0</v>
      </c>
      <c r="P13" s="188">
        <v>201.0</v>
      </c>
      <c r="Q13" s="186">
        <v>7642.51</v>
      </c>
      <c r="R13" s="180">
        <f t="shared" ref="R13:S13" si="8">P13/O13</f>
        <v>3.465517241</v>
      </c>
      <c r="S13" s="181">
        <f t="shared" si="8"/>
        <v>38.02243781</v>
      </c>
      <c r="T13" s="254">
        <v>1827.27</v>
      </c>
      <c r="U13" s="186">
        <v>1827.27</v>
      </c>
      <c r="V13" s="182">
        <v>0.2391</v>
      </c>
      <c r="W13" s="189"/>
      <c r="X13" s="188">
        <v>706.0</v>
      </c>
      <c r="Y13" s="238" t="s">
        <v>119</v>
      </c>
      <c r="Z13" s="186">
        <v>480230.31</v>
      </c>
      <c r="AA13" s="180">
        <f t="shared" ref="AA13:AB13" si="9">Y13/X13</f>
        <v>282.1529745</v>
      </c>
      <c r="AB13" s="181">
        <f t="shared" si="9"/>
        <v>2.410794729</v>
      </c>
      <c r="AC13" s="255">
        <v>8517.76</v>
      </c>
      <c r="AD13" s="186">
        <v>8517.76</v>
      </c>
      <c r="AE13" s="182">
        <v>0.0177</v>
      </c>
      <c r="AF13" s="256"/>
      <c r="AQ13" s="39"/>
      <c r="AR13" s="129"/>
      <c r="AS13" s="129"/>
      <c r="AT13" s="129"/>
      <c r="AU13" s="129"/>
      <c r="AV13" s="129"/>
      <c r="AW13" s="129"/>
      <c r="AX13" s="129"/>
      <c r="AY13" s="129"/>
    </row>
    <row r="14">
      <c r="A14" s="253">
        <v>45202.0</v>
      </c>
      <c r="B14" s="235">
        <v>59965.87</v>
      </c>
      <c r="C14" s="236">
        <v>1319.0</v>
      </c>
      <c r="D14" s="231">
        <f t="shared" si="4"/>
        <v>45.46313116</v>
      </c>
      <c r="E14" s="235">
        <v>43054.48</v>
      </c>
      <c r="F14" s="236">
        <v>232.0</v>
      </c>
      <c r="G14" s="188">
        <v>230.0</v>
      </c>
      <c r="H14" s="188">
        <v>151.0</v>
      </c>
      <c r="I14" s="188">
        <f t="shared" si="5"/>
        <v>856</v>
      </c>
      <c r="J14" s="186">
        <f t="shared" si="6"/>
        <v>460507.31</v>
      </c>
      <c r="K14" s="254">
        <f t="shared" si="7"/>
        <v>17592.18</v>
      </c>
      <c r="L14" s="186">
        <v>17592.18</v>
      </c>
      <c r="M14" s="182">
        <v>0.0382</v>
      </c>
      <c r="N14" s="38"/>
      <c r="O14" s="188">
        <v>86.0</v>
      </c>
      <c r="P14" s="188">
        <v>328.0</v>
      </c>
      <c r="Q14" s="186">
        <v>27218.44</v>
      </c>
      <c r="R14" s="180">
        <f t="shared" ref="R14:S14" si="10">P14/O14</f>
        <v>3.813953488</v>
      </c>
      <c r="S14" s="181">
        <f t="shared" si="10"/>
        <v>82.98304878</v>
      </c>
      <c r="T14" s="257">
        <v>-1965.47</v>
      </c>
      <c r="U14" s="186">
        <v>-1965.47</v>
      </c>
      <c r="V14" s="182">
        <v>-0.0722</v>
      </c>
      <c r="W14" s="189"/>
      <c r="X14" s="188">
        <v>770.0</v>
      </c>
      <c r="Y14" s="238" t="s">
        <v>120</v>
      </c>
      <c r="Z14" s="186">
        <v>433288.87</v>
      </c>
      <c r="AA14" s="180">
        <f t="shared" ref="AA14:AB14" si="11">Y14/X14</f>
        <v>279.8727273</v>
      </c>
      <c r="AB14" s="181">
        <f t="shared" si="11"/>
        <v>2.010602547</v>
      </c>
      <c r="AC14" s="255">
        <v>19557.65</v>
      </c>
      <c r="AD14" s="186">
        <v>19557.65</v>
      </c>
      <c r="AE14" s="182">
        <v>0.0451</v>
      </c>
      <c r="AF14" s="258"/>
      <c r="AG14" s="259" t="s">
        <v>11</v>
      </c>
      <c r="AH14" s="260" t="s">
        <v>121</v>
      </c>
      <c r="AI14" s="240" t="s">
        <v>122</v>
      </c>
      <c r="AJ14" s="240" t="s">
        <v>110</v>
      </c>
      <c r="AR14" s="132"/>
      <c r="AS14" s="132"/>
      <c r="AT14" s="132"/>
      <c r="AU14" s="132"/>
      <c r="AV14" s="132"/>
      <c r="AW14" s="132"/>
      <c r="AX14" s="132"/>
      <c r="AY14" s="132"/>
    </row>
    <row r="15">
      <c r="A15" s="253">
        <v>45203.0</v>
      </c>
      <c r="B15" s="235">
        <v>64141.26</v>
      </c>
      <c r="C15" s="236">
        <v>1289.0</v>
      </c>
      <c r="D15" s="231">
        <f t="shared" si="4"/>
        <v>49.76048099</v>
      </c>
      <c r="E15" s="235">
        <v>45977.46</v>
      </c>
      <c r="F15" s="236">
        <v>225.0</v>
      </c>
      <c r="G15" s="188">
        <v>233.0</v>
      </c>
      <c r="H15" s="188">
        <v>105.0</v>
      </c>
      <c r="I15" s="188">
        <f t="shared" si="5"/>
        <v>859</v>
      </c>
      <c r="J15" s="186">
        <f t="shared" si="6"/>
        <v>432615.86</v>
      </c>
      <c r="K15" s="254">
        <f t="shared" si="7"/>
        <v>23964.11</v>
      </c>
      <c r="L15" s="186">
        <v>23964.11</v>
      </c>
      <c r="M15" s="182">
        <v>0.0554</v>
      </c>
      <c r="N15" s="38"/>
      <c r="O15" s="188">
        <v>89.0</v>
      </c>
      <c r="P15" s="188">
        <v>354.0</v>
      </c>
      <c r="Q15" s="186">
        <v>11121.02</v>
      </c>
      <c r="R15" s="180">
        <f t="shared" ref="R15:S15" si="12">P15/O15</f>
        <v>3.97752809</v>
      </c>
      <c r="S15" s="181">
        <f t="shared" si="12"/>
        <v>31.41531073</v>
      </c>
      <c r="T15" s="257">
        <v>-2079.49</v>
      </c>
      <c r="U15" s="186">
        <v>-2079.49</v>
      </c>
      <c r="V15" s="182">
        <v>-0.187</v>
      </c>
      <c r="W15" s="189"/>
      <c r="X15" s="188">
        <v>770.0</v>
      </c>
      <c r="Y15" s="238" t="s">
        <v>123</v>
      </c>
      <c r="Z15" s="186">
        <v>421494.84</v>
      </c>
      <c r="AA15" s="180">
        <f t="shared" ref="AA15:AB15" si="13">Y15/X15</f>
        <v>250.4922078</v>
      </c>
      <c r="AB15" s="181">
        <f t="shared" si="13"/>
        <v>2.185281135</v>
      </c>
      <c r="AC15" s="255">
        <v>26043.6</v>
      </c>
      <c r="AD15" s="186">
        <v>26043.6</v>
      </c>
      <c r="AE15" s="182">
        <v>0.0618</v>
      </c>
      <c r="AF15" s="258"/>
      <c r="AG15" s="261">
        <f>B43-E43</f>
        <v>605094.34</v>
      </c>
      <c r="AH15" s="262">
        <f>D43</f>
        <v>54.09460393</v>
      </c>
      <c r="AI15" s="241">
        <f>B43-E43-AJ15</f>
        <v>115489.34</v>
      </c>
      <c r="AJ15" s="241">
        <f>409605+80000</f>
        <v>489605</v>
      </c>
      <c r="AR15" s="132"/>
      <c r="AS15" s="132"/>
      <c r="AT15" s="132"/>
      <c r="AU15" s="132"/>
      <c r="AV15" s="132"/>
      <c r="AW15" s="132"/>
      <c r="AX15" s="132"/>
      <c r="AY15" s="132"/>
    </row>
    <row r="16">
      <c r="A16" s="253">
        <v>45204.0</v>
      </c>
      <c r="B16" s="235">
        <v>91751.49</v>
      </c>
      <c r="C16" s="236">
        <v>1295.0</v>
      </c>
      <c r="D16" s="231">
        <f t="shared" si="4"/>
        <v>70.85057143</v>
      </c>
      <c r="E16" s="235">
        <v>63893.19</v>
      </c>
      <c r="F16" s="236">
        <v>219.0</v>
      </c>
      <c r="G16" s="188">
        <v>298.0</v>
      </c>
      <c r="H16" s="188">
        <v>137.0</v>
      </c>
      <c r="I16" s="188">
        <f t="shared" si="5"/>
        <v>895</v>
      </c>
      <c r="J16" s="186">
        <f t="shared" si="6"/>
        <v>625809.58</v>
      </c>
      <c r="K16" s="254">
        <f t="shared" si="7"/>
        <v>19326.3</v>
      </c>
      <c r="L16" s="186">
        <v>19326.3</v>
      </c>
      <c r="M16" s="182">
        <v>0.0309</v>
      </c>
      <c r="N16" s="38"/>
      <c r="O16" s="188">
        <v>86.0</v>
      </c>
      <c r="P16" s="188">
        <v>428.0</v>
      </c>
      <c r="Q16" s="186">
        <v>11960.74</v>
      </c>
      <c r="R16" s="180">
        <f t="shared" ref="R16:S16" si="14">P16/O16</f>
        <v>4.976744186</v>
      </c>
      <c r="S16" s="181">
        <f t="shared" si="14"/>
        <v>27.94565421</v>
      </c>
      <c r="T16" s="257">
        <v>-797.15</v>
      </c>
      <c r="U16" s="186">
        <v>-797.15</v>
      </c>
      <c r="V16" s="182">
        <v>-0.0607</v>
      </c>
      <c r="W16" s="189"/>
      <c r="X16" s="188">
        <v>809.0</v>
      </c>
      <c r="Y16" s="238" t="s">
        <v>124</v>
      </c>
      <c r="Z16" s="186">
        <v>613848.84</v>
      </c>
      <c r="AA16" s="180">
        <f t="shared" ref="AA16:AB16" si="15">Y16/X16</f>
        <v>280.9196539</v>
      </c>
      <c r="AB16" s="181">
        <f t="shared" si="15"/>
        <v>2.701038616</v>
      </c>
      <c r="AC16" s="255">
        <v>20123.45</v>
      </c>
      <c r="AD16" s="186">
        <v>20123.45</v>
      </c>
      <c r="AE16" s="182">
        <v>0.0328</v>
      </c>
      <c r="AF16" s="258"/>
      <c r="AR16" s="132"/>
      <c r="AS16" s="132"/>
      <c r="AT16" s="132"/>
      <c r="AU16" s="132"/>
      <c r="AV16" s="132"/>
      <c r="AW16" s="132"/>
      <c r="AX16" s="132"/>
      <c r="AY16" s="132"/>
    </row>
    <row r="17">
      <c r="A17" s="253">
        <v>45205.0</v>
      </c>
      <c r="B17" s="235">
        <v>84790.98</v>
      </c>
      <c r="C17" s="236">
        <v>1472.0</v>
      </c>
      <c r="D17" s="231">
        <f t="shared" si="4"/>
        <v>57.60256793</v>
      </c>
      <c r="E17" s="235">
        <v>52236.44</v>
      </c>
      <c r="F17" s="236">
        <v>205.0</v>
      </c>
      <c r="G17" s="188">
        <v>218.0</v>
      </c>
      <c r="H17" s="188">
        <v>142.0</v>
      </c>
      <c r="I17" s="188">
        <f t="shared" si="5"/>
        <v>955</v>
      </c>
      <c r="J17" s="186">
        <f t="shared" si="6"/>
        <v>630626.97</v>
      </c>
      <c r="K17" s="254">
        <f t="shared" si="7"/>
        <v>17773.45</v>
      </c>
      <c r="L17" s="186">
        <v>17773.45</v>
      </c>
      <c r="M17" s="182">
        <v>0.0282</v>
      </c>
      <c r="N17" s="38"/>
      <c r="O17" s="188">
        <v>65.0</v>
      </c>
      <c r="P17" s="188">
        <v>296.0</v>
      </c>
      <c r="Q17" s="186">
        <v>11979.02</v>
      </c>
      <c r="R17" s="180">
        <f t="shared" ref="R17:S17" si="16">P17/O17</f>
        <v>4.553846154</v>
      </c>
      <c r="S17" s="181">
        <f t="shared" si="16"/>
        <v>40.46966216</v>
      </c>
      <c r="T17" s="257">
        <v>-785.79</v>
      </c>
      <c r="U17" s="186">
        <v>-785.79</v>
      </c>
      <c r="V17" s="182">
        <v>-0.0696</v>
      </c>
      <c r="W17" s="189"/>
      <c r="X17" s="188">
        <v>890.0</v>
      </c>
      <c r="Y17" s="238" t="s">
        <v>125</v>
      </c>
      <c r="Z17" s="186">
        <v>618647.95</v>
      </c>
      <c r="AA17" s="180">
        <f t="shared" ref="AA17:AB17" si="17">Y17/X17</f>
        <v>269.7977528</v>
      </c>
      <c r="AB17" s="181">
        <f t="shared" si="17"/>
        <v>2.576411586</v>
      </c>
      <c r="AC17" s="255">
        <v>18559.24</v>
      </c>
      <c r="AD17" s="186">
        <v>18559.24</v>
      </c>
      <c r="AE17" s="182">
        <v>0.03</v>
      </c>
      <c r="AF17" s="258"/>
      <c r="AP17" s="263"/>
      <c r="AR17" s="132"/>
      <c r="AS17" s="132"/>
      <c r="AT17" s="132"/>
      <c r="AU17" s="132"/>
      <c r="AV17" s="132"/>
      <c r="AW17" s="132"/>
      <c r="AX17" s="132"/>
      <c r="AY17" s="132"/>
    </row>
    <row r="18">
      <c r="A18" s="253">
        <v>45206.0</v>
      </c>
      <c r="B18" s="235">
        <v>79309.67</v>
      </c>
      <c r="C18" s="236">
        <v>1570.0</v>
      </c>
      <c r="D18" s="231">
        <f t="shared" si="4"/>
        <v>50.51571338</v>
      </c>
      <c r="E18" s="235">
        <v>56243.06</v>
      </c>
      <c r="F18" s="236">
        <v>276.0</v>
      </c>
      <c r="G18" s="188">
        <v>143.0</v>
      </c>
      <c r="H18" s="188">
        <v>119.0</v>
      </c>
      <c r="I18" s="188">
        <f t="shared" si="5"/>
        <v>1024</v>
      </c>
      <c r="J18" s="186">
        <f t="shared" si="6"/>
        <v>697891.04</v>
      </c>
      <c r="K18" s="254">
        <f t="shared" si="7"/>
        <v>24844.51</v>
      </c>
      <c r="L18" s="186">
        <v>24844.51</v>
      </c>
      <c r="M18" s="182">
        <v>0.0356</v>
      </c>
      <c r="N18" s="38"/>
      <c r="O18" s="188">
        <v>109.0</v>
      </c>
      <c r="P18" s="188">
        <v>463.0</v>
      </c>
      <c r="Q18" s="186">
        <v>15643.19</v>
      </c>
      <c r="R18" s="180">
        <f t="shared" ref="R18:S18" si="18">P18/O18</f>
        <v>4.247706422</v>
      </c>
      <c r="S18" s="181">
        <f t="shared" si="18"/>
        <v>33.78658747</v>
      </c>
      <c r="T18" s="254">
        <v>3607.9</v>
      </c>
      <c r="U18" s="186">
        <v>3607.9</v>
      </c>
      <c r="V18" s="182">
        <v>0.2306</v>
      </c>
      <c r="W18" s="189"/>
      <c r="X18" s="188">
        <v>915.0</v>
      </c>
      <c r="Y18" s="188">
        <v>246188.0</v>
      </c>
      <c r="Z18" s="186">
        <v>682247.85</v>
      </c>
      <c r="AA18" s="180">
        <f t="shared" ref="AA18:AB18" si="19">Y18/X18</f>
        <v>269.0579235</v>
      </c>
      <c r="AB18" s="181">
        <f t="shared" si="19"/>
        <v>2.77124738</v>
      </c>
      <c r="AC18" s="255">
        <v>21236.61</v>
      </c>
      <c r="AD18" s="186">
        <v>21236.61</v>
      </c>
      <c r="AE18" s="182">
        <v>0.0311</v>
      </c>
      <c r="AF18" s="258"/>
      <c r="AP18" s="264"/>
      <c r="AR18" s="132"/>
      <c r="AS18" s="132"/>
      <c r="AT18" s="132"/>
      <c r="AU18" s="132"/>
      <c r="AV18" s="132"/>
      <c r="AW18" s="132"/>
      <c r="AX18" s="132"/>
      <c r="AY18" s="132"/>
    </row>
    <row r="19">
      <c r="A19" s="253">
        <v>45207.0</v>
      </c>
      <c r="B19" s="235">
        <v>66347.58</v>
      </c>
      <c r="C19" s="236">
        <v>1289.0</v>
      </c>
      <c r="D19" s="231">
        <f t="shared" si="4"/>
        <v>51.47213344</v>
      </c>
      <c r="E19" s="235">
        <v>48891.48</v>
      </c>
      <c r="F19" s="236">
        <v>219.0</v>
      </c>
      <c r="G19" s="188">
        <v>149.0</v>
      </c>
      <c r="H19" s="188">
        <v>111.0</v>
      </c>
      <c r="I19" s="188">
        <f t="shared" si="5"/>
        <v>906</v>
      </c>
      <c r="J19" s="186">
        <f t="shared" si="6"/>
        <v>534905.44</v>
      </c>
      <c r="K19" s="254">
        <f t="shared" si="7"/>
        <v>24004.13</v>
      </c>
      <c r="L19" s="186">
        <v>24004.13</v>
      </c>
      <c r="M19" s="182">
        <v>0.0449</v>
      </c>
      <c r="N19" s="38"/>
      <c r="O19" s="188">
        <v>115.0</v>
      </c>
      <c r="P19" s="188">
        <v>479.0</v>
      </c>
      <c r="Q19" s="186">
        <v>15485.0</v>
      </c>
      <c r="R19" s="180">
        <f t="shared" ref="R19:S19" si="20">P19/O19</f>
        <v>4.165217391</v>
      </c>
      <c r="S19" s="181">
        <f t="shared" si="20"/>
        <v>32.32776618</v>
      </c>
      <c r="T19" s="257">
        <v>-998.2</v>
      </c>
      <c r="U19" s="186">
        <v>-998.2</v>
      </c>
      <c r="V19" s="182">
        <v>-0.0645</v>
      </c>
      <c r="W19" s="189"/>
      <c r="X19" s="188">
        <v>791.0</v>
      </c>
      <c r="Y19" s="188">
        <v>220107.0</v>
      </c>
      <c r="Z19" s="186">
        <v>519420.44</v>
      </c>
      <c r="AA19" s="180">
        <f t="shared" ref="AA19:AB19" si="21">Y19/X19</f>
        <v>278.2642225</v>
      </c>
      <c r="AB19" s="181">
        <f t="shared" si="21"/>
        <v>2.359854253</v>
      </c>
      <c r="AC19" s="255">
        <v>25002.33</v>
      </c>
      <c r="AD19" s="186">
        <v>25002.33</v>
      </c>
      <c r="AE19" s="182">
        <v>0.0481</v>
      </c>
      <c r="AF19" s="258"/>
      <c r="AP19" s="265"/>
      <c r="AR19" s="132"/>
      <c r="AS19" s="132"/>
      <c r="AT19" s="132"/>
      <c r="AU19" s="132"/>
      <c r="AV19" s="132"/>
      <c r="AW19" s="132"/>
      <c r="AX19" s="132"/>
      <c r="AY19" s="132"/>
    </row>
    <row r="20">
      <c r="A20" s="253">
        <v>45208.0</v>
      </c>
      <c r="B20" s="235">
        <v>65479.06</v>
      </c>
      <c r="C20" s="236">
        <v>1112.0</v>
      </c>
      <c r="D20" s="231">
        <f t="shared" si="4"/>
        <v>58.88404676</v>
      </c>
      <c r="E20" s="235">
        <v>47772.94</v>
      </c>
      <c r="F20" s="236">
        <v>202.0</v>
      </c>
      <c r="G20" s="188">
        <v>99.0</v>
      </c>
      <c r="H20" s="188">
        <v>65.0</v>
      </c>
      <c r="I20" s="188">
        <f t="shared" si="5"/>
        <v>687</v>
      </c>
      <c r="J20" s="186">
        <f t="shared" si="6"/>
        <v>425746.29</v>
      </c>
      <c r="K20" s="254">
        <f t="shared" si="7"/>
        <v>31039.76</v>
      </c>
      <c r="L20" s="186">
        <v>31039.76</v>
      </c>
      <c r="M20" s="182">
        <v>0.0729</v>
      </c>
      <c r="N20" s="38"/>
      <c r="O20" s="188">
        <v>44.0</v>
      </c>
      <c r="P20" s="188">
        <v>201.0</v>
      </c>
      <c r="Q20" s="186">
        <v>24860.73</v>
      </c>
      <c r="R20" s="180">
        <f t="shared" ref="R20:S20" si="22">P20/O20</f>
        <v>4.568181818</v>
      </c>
      <c r="S20" s="181">
        <f t="shared" si="22"/>
        <v>123.6852239</v>
      </c>
      <c r="T20" s="254">
        <v>4801.39</v>
      </c>
      <c r="U20" s="186">
        <v>4801.39</v>
      </c>
      <c r="V20" s="182">
        <v>0.1931</v>
      </c>
      <c r="W20" s="189"/>
      <c r="X20" s="188">
        <v>643.0</v>
      </c>
      <c r="Y20" s="188">
        <v>165278.0</v>
      </c>
      <c r="Z20" s="186">
        <v>400885.56</v>
      </c>
      <c r="AA20" s="180">
        <f t="shared" ref="AA20:AB20" si="23">Y20/X20</f>
        <v>257.0419907</v>
      </c>
      <c r="AB20" s="181">
        <f t="shared" si="23"/>
        <v>2.425522816</v>
      </c>
      <c r="AC20" s="255">
        <v>26238.37</v>
      </c>
      <c r="AD20" s="186">
        <v>26238.37</v>
      </c>
      <c r="AE20" s="182">
        <v>0.0655</v>
      </c>
      <c r="AF20" s="258"/>
      <c r="AP20" s="266"/>
      <c r="AR20" s="132"/>
      <c r="AS20" s="132"/>
      <c r="AT20" s="132"/>
      <c r="AU20" s="132"/>
      <c r="AV20" s="132"/>
      <c r="AW20" s="132"/>
      <c r="AX20" s="132"/>
      <c r="AY20" s="132"/>
    </row>
    <row r="21">
      <c r="A21" s="253">
        <v>45209.0</v>
      </c>
      <c r="B21" s="235">
        <v>84710.18</v>
      </c>
      <c r="C21" s="236">
        <v>1168.0</v>
      </c>
      <c r="D21" s="231">
        <f t="shared" si="4"/>
        <v>72.52583904</v>
      </c>
      <c r="E21" s="235">
        <v>78274.04</v>
      </c>
      <c r="F21" s="236">
        <v>216.0</v>
      </c>
      <c r="G21" s="188">
        <v>119.0</v>
      </c>
      <c r="H21" s="188">
        <v>81.0</v>
      </c>
      <c r="I21" s="188">
        <f t="shared" si="5"/>
        <v>756</v>
      </c>
      <c r="J21" s="186">
        <f t="shared" si="6"/>
        <v>738197.76</v>
      </c>
      <c r="K21" s="257">
        <f t="shared" si="7"/>
        <v>-994.83</v>
      </c>
      <c r="L21" s="186">
        <v>-994.83</v>
      </c>
      <c r="M21" s="182">
        <v>-0.0013</v>
      </c>
      <c r="N21" s="38"/>
      <c r="O21" s="188">
        <v>50.0</v>
      </c>
      <c r="P21" s="188">
        <v>179.0</v>
      </c>
      <c r="Q21" s="186">
        <v>18647.7</v>
      </c>
      <c r="R21" s="180">
        <f t="shared" ref="R21:S21" si="24">P21/O21</f>
        <v>3.58</v>
      </c>
      <c r="S21" s="181">
        <f t="shared" si="24"/>
        <v>104.177095</v>
      </c>
      <c r="T21" s="254">
        <v>1634.97</v>
      </c>
      <c r="U21" s="186">
        <v>1634.97</v>
      </c>
      <c r="V21" s="182">
        <v>0.0877</v>
      </c>
      <c r="W21" s="189"/>
      <c r="X21" s="188">
        <v>706.0</v>
      </c>
      <c r="Y21" s="188">
        <v>169451.0</v>
      </c>
      <c r="Z21" s="186">
        <v>719550.06</v>
      </c>
      <c r="AA21" s="180">
        <f t="shared" ref="AA21:AB21" si="25">Y21/X21</f>
        <v>240.0155807</v>
      </c>
      <c r="AB21" s="181">
        <f t="shared" si="25"/>
        <v>4.246360659</v>
      </c>
      <c r="AC21" s="255">
        <v>-2629.8</v>
      </c>
      <c r="AD21" s="186">
        <v>-2629.8</v>
      </c>
      <c r="AE21" s="182">
        <v>-0.0037</v>
      </c>
      <c r="AF21" s="258"/>
      <c r="AP21" s="264"/>
      <c r="AR21" s="132"/>
      <c r="AS21" s="132"/>
      <c r="AT21" s="132"/>
      <c r="AU21" s="132"/>
      <c r="AV21" s="132"/>
      <c r="AW21" s="132"/>
      <c r="AX21" s="132"/>
      <c r="AY21" s="132"/>
    </row>
    <row r="22">
      <c r="A22" s="253">
        <v>45210.0</v>
      </c>
      <c r="B22" s="235">
        <v>79978.72</v>
      </c>
      <c r="C22" s="236">
        <v>1452.0</v>
      </c>
      <c r="D22" s="231">
        <f t="shared" si="4"/>
        <v>55.08176309</v>
      </c>
      <c r="E22" s="235">
        <v>54649.1</v>
      </c>
      <c r="F22" s="236">
        <v>259.0</v>
      </c>
      <c r="G22" s="188">
        <v>165.0</v>
      </c>
      <c r="H22" s="188">
        <v>130.0</v>
      </c>
      <c r="I22" s="188">
        <f t="shared" si="5"/>
        <v>983</v>
      </c>
      <c r="J22" s="186">
        <f t="shared" si="6"/>
        <v>688694.27</v>
      </c>
      <c r="K22" s="254">
        <f t="shared" si="7"/>
        <v>25327.68</v>
      </c>
      <c r="L22" s="186">
        <v>25327.68</v>
      </c>
      <c r="M22" s="182">
        <v>0.0368</v>
      </c>
      <c r="N22" s="38"/>
      <c r="O22" s="188">
        <v>40.0</v>
      </c>
      <c r="P22" s="188">
        <v>155.0</v>
      </c>
      <c r="Q22" s="186">
        <v>10544.95</v>
      </c>
      <c r="R22" s="180">
        <f t="shared" ref="R22:S22" si="26">P22/O22</f>
        <v>3.875</v>
      </c>
      <c r="S22" s="181">
        <f t="shared" si="26"/>
        <v>68.03193548</v>
      </c>
      <c r="T22" s="254">
        <v>2392.1</v>
      </c>
      <c r="U22" s="186">
        <v>2392.1</v>
      </c>
      <c r="V22" s="182">
        <v>0.2268</v>
      </c>
      <c r="W22" s="189"/>
      <c r="X22" s="188">
        <v>943.0</v>
      </c>
      <c r="Y22" s="188">
        <v>218946.0</v>
      </c>
      <c r="Z22" s="186">
        <v>678149.32</v>
      </c>
      <c r="AA22" s="180">
        <f t="shared" ref="AA22:AB22" si="27">Y22/X22</f>
        <v>232.1802757</v>
      </c>
      <c r="AB22" s="181">
        <f t="shared" si="27"/>
        <v>3.097335964</v>
      </c>
      <c r="AC22" s="255">
        <v>22935.58</v>
      </c>
      <c r="AD22" s="186">
        <v>22935.58</v>
      </c>
      <c r="AE22" s="182">
        <v>0.0338</v>
      </c>
      <c r="AF22" s="258"/>
      <c r="AP22" s="267"/>
      <c r="AR22" s="132"/>
      <c r="AS22" s="132"/>
      <c r="AT22" s="132"/>
      <c r="AU22" s="132"/>
      <c r="AV22" s="132"/>
      <c r="AW22" s="132"/>
      <c r="AX22" s="132"/>
      <c r="AY22" s="132"/>
    </row>
    <row r="23">
      <c r="A23" s="253">
        <v>45211.0</v>
      </c>
      <c r="B23" s="235">
        <v>86314.56</v>
      </c>
      <c r="C23" s="236">
        <v>1518.0</v>
      </c>
      <c r="D23" s="231">
        <f t="shared" si="4"/>
        <v>56.86071146</v>
      </c>
      <c r="E23" s="235">
        <v>49285.5</v>
      </c>
      <c r="F23" s="236">
        <v>244.0</v>
      </c>
      <c r="G23" s="188">
        <v>712.0</v>
      </c>
      <c r="H23" s="188">
        <v>215.0</v>
      </c>
      <c r="I23" s="188">
        <f t="shared" si="5"/>
        <v>1008</v>
      </c>
      <c r="J23" s="186">
        <f t="shared" si="6"/>
        <v>960400.07</v>
      </c>
      <c r="K23" s="254">
        <f t="shared" si="7"/>
        <v>31276.27</v>
      </c>
      <c r="L23" s="186">
        <v>31276.27</v>
      </c>
      <c r="M23" s="182">
        <v>0.0326</v>
      </c>
      <c r="N23" s="38"/>
      <c r="O23" s="188">
        <v>117.0</v>
      </c>
      <c r="P23" s="188">
        <v>333.0</v>
      </c>
      <c r="Q23" s="186">
        <v>13832.52</v>
      </c>
      <c r="R23" s="180">
        <f t="shared" ref="R23:S23" si="28">P23/O23</f>
        <v>2.846153846</v>
      </c>
      <c r="S23" s="181">
        <f t="shared" si="28"/>
        <v>41.5390991</v>
      </c>
      <c r="T23" s="254">
        <v>4221.74</v>
      </c>
      <c r="U23" s="186">
        <v>4221.74</v>
      </c>
      <c r="V23" s="182">
        <v>0.3052</v>
      </c>
      <c r="W23" s="189"/>
      <c r="X23" s="188">
        <v>891.0</v>
      </c>
      <c r="Y23" s="188">
        <v>241746.0</v>
      </c>
      <c r="Z23" s="186">
        <v>946567.55</v>
      </c>
      <c r="AA23" s="180">
        <f t="shared" ref="AA23:AB23" si="29">Y23/X23</f>
        <v>271.3198653</v>
      </c>
      <c r="AB23" s="181">
        <f t="shared" si="29"/>
        <v>3.915545862</v>
      </c>
      <c r="AC23" s="255">
        <v>27054.53</v>
      </c>
      <c r="AD23" s="186">
        <v>27054.53</v>
      </c>
      <c r="AE23" s="182">
        <v>0.0286</v>
      </c>
      <c r="AF23" s="258"/>
      <c r="AP23" s="267"/>
      <c r="AR23" s="132"/>
      <c r="AS23" s="132"/>
      <c r="AT23" s="132"/>
      <c r="AU23" s="132"/>
      <c r="AV23" s="132"/>
      <c r="AW23" s="132"/>
      <c r="AX23" s="132"/>
      <c r="AY23" s="132"/>
    </row>
    <row r="24">
      <c r="A24" s="253">
        <v>45212.0</v>
      </c>
      <c r="B24" s="235">
        <v>83313.08</v>
      </c>
      <c r="C24" s="236">
        <v>1395.0</v>
      </c>
      <c r="D24" s="231">
        <f t="shared" si="4"/>
        <v>59.72263799</v>
      </c>
      <c r="E24" s="235">
        <v>78410.45</v>
      </c>
      <c r="F24" s="236">
        <v>258.0</v>
      </c>
      <c r="G24" s="188">
        <v>632.0</v>
      </c>
      <c r="H24" s="188">
        <v>149.0</v>
      </c>
      <c r="I24" s="188">
        <f t="shared" si="5"/>
        <v>897</v>
      </c>
      <c r="J24" s="186">
        <f t="shared" si="6"/>
        <v>644709.89</v>
      </c>
      <c r="K24" s="254">
        <f t="shared" si="7"/>
        <v>23506.76</v>
      </c>
      <c r="L24" s="186">
        <v>23506.76</v>
      </c>
      <c r="M24" s="182">
        <v>0.0365</v>
      </c>
      <c r="N24" s="38"/>
      <c r="O24" s="188">
        <v>83.0</v>
      </c>
      <c r="P24" s="188">
        <v>351.0</v>
      </c>
      <c r="Q24" s="186">
        <v>40218.26</v>
      </c>
      <c r="R24" s="180">
        <f t="shared" ref="R24:S24" si="30">P24/O24</f>
        <v>4.228915663</v>
      </c>
      <c r="S24" s="181">
        <f t="shared" si="30"/>
        <v>114.5819373</v>
      </c>
      <c r="T24" s="257">
        <v>-748.54</v>
      </c>
      <c r="U24" s="186">
        <v>-748.54</v>
      </c>
      <c r="V24" s="182">
        <v>-0.0186</v>
      </c>
      <c r="W24" s="189"/>
      <c r="X24" s="188">
        <v>814.0</v>
      </c>
      <c r="Y24" s="188">
        <v>262325.0</v>
      </c>
      <c r="Z24" s="186">
        <v>604491.63</v>
      </c>
      <c r="AA24" s="180">
        <f t="shared" ref="AA24:AB24" si="31">Y24/X24</f>
        <v>322.2665848</v>
      </c>
      <c r="AB24" s="181">
        <f t="shared" si="31"/>
        <v>2.304361498</v>
      </c>
      <c r="AC24" s="255">
        <v>24255.3</v>
      </c>
      <c r="AD24" s="186">
        <v>24255.3</v>
      </c>
      <c r="AE24" s="182">
        <v>0.0401</v>
      </c>
      <c r="AF24" s="258"/>
      <c r="AP24" s="268"/>
      <c r="AQ24" s="45"/>
      <c r="AR24" s="132"/>
      <c r="AS24" s="132"/>
      <c r="AT24" s="132"/>
      <c r="AU24" s="132"/>
      <c r="AV24" s="132"/>
      <c r="AW24" s="132"/>
      <c r="AX24" s="132"/>
      <c r="AY24" s="132"/>
    </row>
    <row r="25">
      <c r="A25" s="253">
        <v>45213.0</v>
      </c>
      <c r="B25" s="235">
        <v>72048.93</v>
      </c>
      <c r="C25" s="236">
        <v>1443.0</v>
      </c>
      <c r="D25" s="231">
        <f t="shared" si="4"/>
        <v>49.92995842</v>
      </c>
      <c r="E25" s="235">
        <v>55786.38</v>
      </c>
      <c r="F25" s="236">
        <v>216.0</v>
      </c>
      <c r="G25" s="188">
        <v>682.0</v>
      </c>
      <c r="H25" s="188">
        <v>173.0</v>
      </c>
      <c r="I25" s="188">
        <f t="shared" si="5"/>
        <v>883</v>
      </c>
      <c r="J25" s="186">
        <f t="shared" si="6"/>
        <v>518710.2</v>
      </c>
      <c r="K25" s="254">
        <f t="shared" si="7"/>
        <v>17169.02</v>
      </c>
      <c r="L25" s="186">
        <v>17169.02</v>
      </c>
      <c r="M25" s="182">
        <v>0.0331</v>
      </c>
      <c r="N25" s="38"/>
      <c r="O25" s="188">
        <v>45.0</v>
      </c>
      <c r="P25" s="188">
        <v>259.0</v>
      </c>
      <c r="Q25" s="186">
        <v>33981.96</v>
      </c>
      <c r="R25" s="180">
        <f t="shared" ref="R25:S25" si="32">P25/O25</f>
        <v>5.755555556</v>
      </c>
      <c r="S25" s="181">
        <f t="shared" si="32"/>
        <v>131.2044788</v>
      </c>
      <c r="T25" s="254">
        <v>787.15</v>
      </c>
      <c r="U25" s="186">
        <v>787.15</v>
      </c>
      <c r="V25" s="182">
        <v>0.0232</v>
      </c>
      <c r="W25" s="189"/>
      <c r="X25" s="188">
        <v>838.0</v>
      </c>
      <c r="Y25" s="188">
        <v>256836.0</v>
      </c>
      <c r="Z25" s="186">
        <v>484728.24</v>
      </c>
      <c r="AA25" s="180">
        <f t="shared" ref="AA25:AB25" si="33">Y25/X25</f>
        <v>306.4868735</v>
      </c>
      <c r="AB25" s="181">
        <f t="shared" si="33"/>
        <v>1.887306452</v>
      </c>
      <c r="AC25" s="255">
        <v>16381.87</v>
      </c>
      <c r="AD25" s="186">
        <v>16381.87</v>
      </c>
      <c r="AE25" s="182">
        <v>0.0338</v>
      </c>
      <c r="AF25" s="258"/>
      <c r="AP25" s="265"/>
      <c r="AQ25" s="45"/>
      <c r="AR25" s="132"/>
      <c r="AS25" s="132"/>
      <c r="AT25" s="132"/>
      <c r="AU25" s="132"/>
      <c r="AV25" s="132"/>
      <c r="AW25" s="132"/>
      <c r="AX25" s="132"/>
      <c r="AY25" s="132"/>
    </row>
    <row r="26">
      <c r="A26" s="253">
        <v>45214.0</v>
      </c>
      <c r="B26" s="235">
        <v>56004.85</v>
      </c>
      <c r="C26" s="236">
        <v>1162.0</v>
      </c>
      <c r="D26" s="231">
        <f t="shared" si="4"/>
        <v>48.19694492</v>
      </c>
      <c r="E26" s="235">
        <v>50243.91</v>
      </c>
      <c r="F26" s="236">
        <v>189.0</v>
      </c>
      <c r="G26" s="188">
        <v>1635.0</v>
      </c>
      <c r="H26" s="188">
        <v>112.0</v>
      </c>
      <c r="I26" s="188">
        <f t="shared" si="5"/>
        <v>732</v>
      </c>
      <c r="J26" s="186">
        <f t="shared" si="6"/>
        <v>622178.51</v>
      </c>
      <c r="K26" s="254">
        <f t="shared" si="7"/>
        <v>16843.37</v>
      </c>
      <c r="L26" s="186">
        <v>16843.37</v>
      </c>
      <c r="M26" s="182">
        <v>0.0271</v>
      </c>
      <c r="N26" s="38"/>
      <c r="O26" s="188">
        <v>59.0</v>
      </c>
      <c r="P26" s="188">
        <v>272.0</v>
      </c>
      <c r="Q26" s="186">
        <v>26662.96</v>
      </c>
      <c r="R26" s="180">
        <f t="shared" ref="R26:S26" si="34">P26/O26</f>
        <v>4.610169492</v>
      </c>
      <c r="S26" s="181">
        <f t="shared" si="34"/>
        <v>98.02558824</v>
      </c>
      <c r="T26" s="254">
        <v>503.78</v>
      </c>
      <c r="U26" s="186">
        <v>503.78</v>
      </c>
      <c r="V26" s="182">
        <v>0.0189</v>
      </c>
      <c r="W26" s="189"/>
      <c r="X26" s="188">
        <v>673.0</v>
      </c>
      <c r="Y26" s="188">
        <v>192247.0</v>
      </c>
      <c r="Z26" s="186">
        <v>595515.55</v>
      </c>
      <c r="AA26" s="180">
        <f t="shared" ref="AA26:AB26" si="35">Y26/X26</f>
        <v>285.6567608</v>
      </c>
      <c r="AB26" s="181">
        <f t="shared" si="35"/>
        <v>3.097658481</v>
      </c>
      <c r="AC26" s="255">
        <v>16339.59</v>
      </c>
      <c r="AD26" s="186">
        <v>16339.59</v>
      </c>
      <c r="AE26" s="182">
        <v>0.0274</v>
      </c>
      <c r="AF26" s="258"/>
      <c r="AP26" s="269"/>
      <c r="AQ26" s="46"/>
      <c r="AR26" s="132"/>
      <c r="AS26" s="132"/>
      <c r="AT26" s="132"/>
      <c r="AU26" s="132"/>
      <c r="AV26" s="132"/>
      <c r="AW26" s="132"/>
      <c r="AX26" s="132"/>
      <c r="AY26" s="132"/>
    </row>
    <row r="27">
      <c r="A27" s="253">
        <v>45215.0</v>
      </c>
      <c r="B27" s="235">
        <v>74022.74</v>
      </c>
      <c r="C27" s="236">
        <v>1050.0</v>
      </c>
      <c r="D27" s="231">
        <f t="shared" si="4"/>
        <v>70.49784762</v>
      </c>
      <c r="E27" s="235">
        <v>59052.28</v>
      </c>
      <c r="F27" s="236">
        <v>195.0</v>
      </c>
      <c r="G27" s="188">
        <v>1491.0</v>
      </c>
      <c r="H27" s="188">
        <v>110.0</v>
      </c>
      <c r="I27" s="188">
        <f t="shared" si="5"/>
        <v>717</v>
      </c>
      <c r="J27" s="186">
        <f t="shared" si="6"/>
        <v>576995.23</v>
      </c>
      <c r="K27" s="257">
        <f t="shared" si="7"/>
        <v>-1118.66</v>
      </c>
      <c r="L27" s="186">
        <v>-1118.66</v>
      </c>
      <c r="M27" s="182">
        <v>-0.0019</v>
      </c>
      <c r="N27" s="38"/>
      <c r="O27" s="188">
        <v>44.0</v>
      </c>
      <c r="P27" s="188">
        <v>185.0</v>
      </c>
      <c r="Q27" s="186">
        <v>20015.36</v>
      </c>
      <c r="R27" s="180">
        <f t="shared" ref="R27:S27" si="36">P27/O27</f>
        <v>4.204545455</v>
      </c>
      <c r="S27" s="181">
        <f t="shared" si="36"/>
        <v>108.1911351</v>
      </c>
      <c r="T27" s="257">
        <v>-300.16</v>
      </c>
      <c r="U27" s="186">
        <v>-300.16</v>
      </c>
      <c r="V27" s="182">
        <v>-0.015</v>
      </c>
      <c r="W27" s="189"/>
      <c r="X27" s="188">
        <v>673.0</v>
      </c>
      <c r="Y27" s="188">
        <v>174843.0</v>
      </c>
      <c r="Z27" s="186">
        <v>556979.87</v>
      </c>
      <c r="AA27" s="180">
        <f t="shared" ref="AA27:AB27" si="37">Y27/X27</f>
        <v>259.7964339</v>
      </c>
      <c r="AB27" s="181">
        <f t="shared" si="37"/>
        <v>3.185600053</v>
      </c>
      <c r="AC27" s="270">
        <v>-818.5</v>
      </c>
      <c r="AD27" s="186">
        <v>-818.5</v>
      </c>
      <c r="AE27" s="182">
        <v>-0.0015</v>
      </c>
      <c r="AF27" s="258"/>
      <c r="AP27" s="264"/>
      <c r="AQ27" s="45"/>
      <c r="AR27" s="132"/>
      <c r="AS27" s="132"/>
      <c r="AT27" s="132"/>
      <c r="AU27" s="132"/>
      <c r="AV27" s="132"/>
      <c r="AW27" s="132"/>
      <c r="AX27" s="132"/>
      <c r="AY27" s="132"/>
    </row>
    <row r="28">
      <c r="A28" s="253">
        <v>45216.0</v>
      </c>
      <c r="B28" s="235">
        <v>77321.69</v>
      </c>
      <c r="C28" s="236">
        <v>1614.0</v>
      </c>
      <c r="D28" s="231">
        <f t="shared" si="4"/>
        <v>47.90687113</v>
      </c>
      <c r="E28" s="271">
        <v>70460.17</v>
      </c>
      <c r="F28" s="236">
        <v>278.0</v>
      </c>
      <c r="G28" s="188">
        <v>1994.0</v>
      </c>
      <c r="H28" s="188">
        <v>314.0</v>
      </c>
      <c r="I28" s="188">
        <f t="shared" si="5"/>
        <v>961</v>
      </c>
      <c r="J28" s="186">
        <f t="shared" si="6"/>
        <v>519404.63</v>
      </c>
      <c r="K28" s="254">
        <f t="shared" si="7"/>
        <v>27702.33</v>
      </c>
      <c r="L28" s="186">
        <v>27702.33</v>
      </c>
      <c r="M28" s="182">
        <v>0.0533</v>
      </c>
      <c r="N28" s="38"/>
      <c r="O28" s="188">
        <v>95.0</v>
      </c>
      <c r="P28" s="188">
        <v>354.0</v>
      </c>
      <c r="Q28" s="186">
        <v>17281.1</v>
      </c>
      <c r="R28" s="180">
        <f t="shared" ref="R28:S28" si="38">P28/O28</f>
        <v>3.726315789</v>
      </c>
      <c r="S28" s="181">
        <f t="shared" si="38"/>
        <v>48.81666667</v>
      </c>
      <c r="T28" s="254">
        <v>4901.37</v>
      </c>
      <c r="U28" s="186">
        <v>4901.37</v>
      </c>
      <c r="V28" s="182">
        <v>0.2836</v>
      </c>
      <c r="W28" s="189"/>
      <c r="X28" s="188">
        <v>866.0</v>
      </c>
      <c r="Y28" s="188">
        <v>206184.0</v>
      </c>
      <c r="Z28" s="186">
        <v>502123.53</v>
      </c>
      <c r="AA28" s="180">
        <f t="shared" ref="AA28:AB28" si="39">Y28/X28</f>
        <v>238.0877598</v>
      </c>
      <c r="AB28" s="181">
        <f t="shared" si="39"/>
        <v>2.435317629</v>
      </c>
      <c r="AC28" s="255">
        <v>22800.96</v>
      </c>
      <c r="AD28" s="186">
        <v>22800.96</v>
      </c>
      <c r="AE28" s="182">
        <v>0.0454</v>
      </c>
      <c r="AF28" s="258"/>
      <c r="AP28" s="272"/>
      <c r="AQ28" s="45"/>
      <c r="AR28" s="132"/>
      <c r="AS28" s="132"/>
      <c r="AT28" s="132"/>
      <c r="AU28" s="132"/>
      <c r="AV28" s="132"/>
      <c r="AW28" s="132"/>
      <c r="AX28" s="132"/>
      <c r="AY28" s="132"/>
    </row>
    <row r="29">
      <c r="A29" s="253">
        <v>45217.0</v>
      </c>
      <c r="B29" s="271">
        <v>100497.32</v>
      </c>
      <c r="C29" s="273">
        <v>1633.0</v>
      </c>
      <c r="D29" s="231">
        <f t="shared" si="4"/>
        <v>61.54153092</v>
      </c>
      <c r="E29" s="271">
        <v>70431.76</v>
      </c>
      <c r="F29" s="273">
        <v>280.0</v>
      </c>
      <c r="G29" s="274">
        <v>672.0</v>
      </c>
      <c r="H29" s="274">
        <v>346.0</v>
      </c>
      <c r="I29" s="188">
        <f t="shared" si="5"/>
        <v>1129</v>
      </c>
      <c r="J29" s="186">
        <f t="shared" si="6"/>
        <v>730746.15</v>
      </c>
      <c r="K29" s="275">
        <v>-5280.92</v>
      </c>
      <c r="L29" s="276">
        <v>-5280.92</v>
      </c>
      <c r="M29" s="277">
        <v>-0.0072</v>
      </c>
      <c r="N29" s="38"/>
      <c r="O29" s="274">
        <v>108.0</v>
      </c>
      <c r="P29" s="274">
        <v>385.0</v>
      </c>
      <c r="Q29" s="276">
        <v>33285.36</v>
      </c>
      <c r="R29" s="180">
        <f t="shared" ref="R29:S29" si="40">P29/O29</f>
        <v>3.564814815</v>
      </c>
      <c r="S29" s="181">
        <f t="shared" si="40"/>
        <v>86.45548052</v>
      </c>
      <c r="T29" s="278">
        <v>883.26</v>
      </c>
      <c r="U29" s="276">
        <v>883.26</v>
      </c>
      <c r="V29" s="277">
        <v>0.0265</v>
      </c>
      <c r="W29" s="189"/>
      <c r="X29" s="274">
        <v>1021.0</v>
      </c>
      <c r="Y29" s="274">
        <v>243060.0</v>
      </c>
      <c r="Z29" s="276">
        <v>697460.79</v>
      </c>
      <c r="AA29" s="180">
        <f t="shared" ref="AA29:AB29" si="41">Y29/X29</f>
        <v>238.0607248</v>
      </c>
      <c r="AB29" s="181">
        <f t="shared" si="41"/>
        <v>2.869500494</v>
      </c>
      <c r="AC29" s="279">
        <v>-6164.18</v>
      </c>
      <c r="AD29" s="276">
        <v>-6164.18</v>
      </c>
      <c r="AE29" s="277">
        <v>-0.0088</v>
      </c>
      <c r="AF29" s="258"/>
      <c r="AP29" s="272"/>
      <c r="AQ29" s="45"/>
      <c r="AR29" s="132"/>
      <c r="AS29" s="132"/>
      <c r="AT29" s="132"/>
      <c r="AU29" s="132"/>
      <c r="AV29" s="132"/>
      <c r="AW29" s="132"/>
      <c r="AX29" s="132"/>
      <c r="AY29" s="132"/>
    </row>
    <row r="30">
      <c r="A30" s="253">
        <v>45218.0</v>
      </c>
      <c r="B30" s="235">
        <v>98140.22</v>
      </c>
      <c r="C30" s="236">
        <v>1284.0</v>
      </c>
      <c r="D30" s="231">
        <f t="shared" si="4"/>
        <v>76.43319315</v>
      </c>
      <c r="E30" s="235">
        <v>68472.19</v>
      </c>
      <c r="F30" s="236">
        <v>224.0</v>
      </c>
      <c r="G30" s="188">
        <v>353.0</v>
      </c>
      <c r="H30" s="188">
        <v>197.0</v>
      </c>
      <c r="I30" s="188">
        <f t="shared" si="5"/>
        <v>911</v>
      </c>
      <c r="J30" s="186">
        <f t="shared" si="6"/>
        <v>776357.08</v>
      </c>
      <c r="K30" s="254">
        <v>55373.05</v>
      </c>
      <c r="L30" s="280">
        <v>55373.05</v>
      </c>
      <c r="M30" s="182">
        <v>0.0718</v>
      </c>
      <c r="N30" s="38"/>
      <c r="O30" s="188">
        <v>104.0</v>
      </c>
      <c r="P30" s="188">
        <v>400.0</v>
      </c>
      <c r="Q30" s="276">
        <v>17146.43</v>
      </c>
      <c r="R30" s="180">
        <f t="shared" ref="R30:S30" si="42">P30/O30</f>
        <v>3.846153846</v>
      </c>
      <c r="S30" s="181">
        <f t="shared" si="42"/>
        <v>42.866075</v>
      </c>
      <c r="T30" s="257">
        <v>-1357.15</v>
      </c>
      <c r="U30" s="186">
        <v>-1357.15</v>
      </c>
      <c r="V30" s="182">
        <v>-0.0792</v>
      </c>
      <c r="W30" s="189"/>
      <c r="X30" s="188">
        <v>807.0</v>
      </c>
      <c r="Y30" s="188">
        <v>21913.0</v>
      </c>
      <c r="Z30" s="186">
        <v>759210.65</v>
      </c>
      <c r="AA30" s="180"/>
      <c r="AB30" s="186">
        <v>3.46</v>
      </c>
      <c r="AC30" s="255">
        <v>57094.88</v>
      </c>
      <c r="AD30" s="186">
        <v>57094.88</v>
      </c>
      <c r="AE30" s="182">
        <v>0.0752</v>
      </c>
      <c r="AF30" s="258"/>
      <c r="AP30" s="268"/>
      <c r="AQ30" s="45"/>
      <c r="AR30" s="132"/>
      <c r="AS30" s="132"/>
      <c r="AT30" s="132"/>
      <c r="AU30" s="132"/>
      <c r="AV30" s="132"/>
      <c r="AW30" s="132"/>
      <c r="AX30" s="132"/>
      <c r="AY30" s="132"/>
    </row>
    <row r="31">
      <c r="A31" s="281">
        <v>45219.0</v>
      </c>
      <c r="B31" s="235">
        <v>120394.23</v>
      </c>
      <c r="C31" s="236">
        <v>1512.0</v>
      </c>
      <c r="D31" s="231">
        <f t="shared" si="4"/>
        <v>79.62581349</v>
      </c>
      <c r="E31" s="235">
        <v>69741.66</v>
      </c>
      <c r="F31" s="236">
        <v>257.0</v>
      </c>
      <c r="G31" s="188">
        <v>404.0</v>
      </c>
      <c r="H31" s="188">
        <v>222.0</v>
      </c>
      <c r="I31" s="188">
        <f t="shared" si="5"/>
        <v>990</v>
      </c>
      <c r="J31" s="186">
        <f t="shared" si="6"/>
        <v>786291.36</v>
      </c>
      <c r="K31" s="254">
        <v>60685.12</v>
      </c>
      <c r="L31" s="282">
        <v>60685.12</v>
      </c>
      <c r="M31" s="283">
        <v>0.0772</v>
      </c>
      <c r="N31" s="38"/>
      <c r="O31" s="188">
        <v>61.0</v>
      </c>
      <c r="P31" s="188">
        <v>236.0</v>
      </c>
      <c r="Q31" s="276">
        <v>23018.37</v>
      </c>
      <c r="R31" s="180">
        <f t="shared" ref="R31:S31" si="43">P31/O31</f>
        <v>3.868852459</v>
      </c>
      <c r="S31" s="181">
        <f t="shared" si="43"/>
        <v>97.5354661</v>
      </c>
      <c r="T31" s="254">
        <v>2721.18</v>
      </c>
      <c r="U31" s="186">
        <v>2721.18</v>
      </c>
      <c r="V31" s="182">
        <v>0.1182</v>
      </c>
      <c r="W31" s="189"/>
      <c r="X31" s="188">
        <v>929.0</v>
      </c>
      <c r="Y31" s="188">
        <v>28996.0</v>
      </c>
      <c r="Z31" s="186">
        <v>763272.99</v>
      </c>
      <c r="AA31" s="180"/>
      <c r="AB31" s="186">
        <v>2.66</v>
      </c>
      <c r="AC31" s="255">
        <v>57963.54</v>
      </c>
      <c r="AD31" s="186">
        <v>57963.54</v>
      </c>
      <c r="AE31" s="182">
        <v>0.0759</v>
      </c>
      <c r="AF31" s="258"/>
      <c r="AP31" s="265"/>
      <c r="AQ31" s="46"/>
      <c r="AR31" s="132"/>
      <c r="AS31" s="132"/>
      <c r="AT31" s="132"/>
      <c r="AU31" s="132"/>
      <c r="AV31" s="132"/>
      <c r="AW31" s="132"/>
      <c r="AX31" s="132"/>
      <c r="AY31" s="132"/>
    </row>
    <row r="32">
      <c r="A32" s="253">
        <v>45220.0</v>
      </c>
      <c r="B32" s="235">
        <v>70059.49</v>
      </c>
      <c r="C32" s="236">
        <v>1493.0</v>
      </c>
      <c r="D32" s="231">
        <f t="shared" si="4"/>
        <v>46.92531145</v>
      </c>
      <c r="E32" s="235">
        <v>52002.73</v>
      </c>
      <c r="F32" s="236">
        <v>250.0</v>
      </c>
      <c r="G32" s="188">
        <v>316.0</v>
      </c>
      <c r="H32" s="188">
        <v>205.0</v>
      </c>
      <c r="I32" s="188">
        <f t="shared" si="5"/>
        <v>971</v>
      </c>
      <c r="J32" s="186">
        <f t="shared" si="6"/>
        <v>487939.46</v>
      </c>
      <c r="K32" s="186">
        <v>9477.4</v>
      </c>
      <c r="L32" s="282">
        <v>9477.4</v>
      </c>
      <c r="M32" s="283">
        <v>0.0194</v>
      </c>
      <c r="N32" s="38"/>
      <c r="O32" s="188">
        <v>79.0</v>
      </c>
      <c r="P32" s="188">
        <v>274.0</v>
      </c>
      <c r="Q32" s="186">
        <v>18734.38</v>
      </c>
      <c r="R32" s="180">
        <f t="shared" ref="R32:S32" si="44">P32/O32</f>
        <v>3.46835443</v>
      </c>
      <c r="S32" s="181">
        <f t="shared" si="44"/>
        <v>68.37364964</v>
      </c>
      <c r="T32" s="186">
        <v>-3911.13</v>
      </c>
      <c r="U32" s="186">
        <v>-3911.13</v>
      </c>
      <c r="V32" s="182">
        <v>-0.2088</v>
      </c>
      <c r="W32" s="189"/>
      <c r="X32" s="188">
        <v>892.0</v>
      </c>
      <c r="Y32" s="188">
        <v>275050.0</v>
      </c>
      <c r="Z32" s="186">
        <v>469205.08</v>
      </c>
      <c r="AA32" s="180">
        <f t="shared" ref="AA32:AB32" si="45">Y32/X32</f>
        <v>308.3520179</v>
      </c>
      <c r="AB32" s="181">
        <f t="shared" si="45"/>
        <v>1.705890129</v>
      </c>
      <c r="AC32" s="284">
        <v>13388.53</v>
      </c>
      <c r="AD32" s="186">
        <v>13388.53</v>
      </c>
      <c r="AE32" s="182">
        <v>0.0285</v>
      </c>
      <c r="AF32" s="258"/>
      <c r="AP32" s="266"/>
      <c r="AQ32" s="46"/>
      <c r="AR32" s="132"/>
      <c r="AS32" s="132"/>
      <c r="AT32" s="132"/>
      <c r="AU32" s="132"/>
      <c r="AV32" s="132"/>
      <c r="AW32" s="132"/>
      <c r="AX32" s="132"/>
      <c r="AY32" s="132"/>
    </row>
    <row r="33">
      <c r="A33" s="253">
        <v>45221.0</v>
      </c>
      <c r="B33" s="235">
        <v>54185.03</v>
      </c>
      <c r="C33" s="236">
        <v>1179.0</v>
      </c>
      <c r="D33" s="231">
        <f t="shared" si="4"/>
        <v>45.9584648</v>
      </c>
      <c r="E33" s="235">
        <v>46144.92</v>
      </c>
      <c r="F33" s="236">
        <v>210.0</v>
      </c>
      <c r="G33" s="188">
        <v>154.0</v>
      </c>
      <c r="H33" s="188">
        <v>108.0</v>
      </c>
      <c r="I33" s="188">
        <f t="shared" si="5"/>
        <v>810</v>
      </c>
      <c r="J33" s="186">
        <f t="shared" si="6"/>
        <v>395282.4</v>
      </c>
      <c r="K33" s="186">
        <v>28977.53</v>
      </c>
      <c r="L33" s="282">
        <v>28977.53</v>
      </c>
      <c r="M33" s="283">
        <v>0.0733</v>
      </c>
      <c r="N33" s="38"/>
      <c r="O33" s="188">
        <v>107.0</v>
      </c>
      <c r="P33" s="188">
        <v>377.0</v>
      </c>
      <c r="Q33" s="186">
        <v>14179.85</v>
      </c>
      <c r="R33" s="180">
        <f t="shared" ref="R33:S33" si="46">P33/O33</f>
        <v>3.523364486</v>
      </c>
      <c r="S33" s="181">
        <f t="shared" si="46"/>
        <v>37.61233422</v>
      </c>
      <c r="T33" s="186">
        <v>6085.77</v>
      </c>
      <c r="U33" s="186">
        <v>6085.77</v>
      </c>
      <c r="V33" s="182">
        <v>0.4292</v>
      </c>
      <c r="W33" s="189"/>
      <c r="X33" s="188">
        <v>703.0</v>
      </c>
      <c r="Y33" s="188">
        <v>235290.0</v>
      </c>
      <c r="Z33" s="186">
        <v>381102.55</v>
      </c>
      <c r="AA33" s="180">
        <f t="shared" ref="AA33:AB33" si="47">Y33/X33</f>
        <v>334.6941679</v>
      </c>
      <c r="AB33" s="181">
        <f t="shared" si="47"/>
        <v>1.619714182</v>
      </c>
      <c r="AC33" s="186">
        <v>22891.76</v>
      </c>
      <c r="AD33" s="186">
        <v>22891.76</v>
      </c>
      <c r="AE33" s="182">
        <v>0.0601</v>
      </c>
      <c r="AF33" s="258"/>
      <c r="AP33" s="264"/>
      <c r="AQ33" s="45"/>
      <c r="AR33" s="132"/>
      <c r="AS33" s="132"/>
      <c r="AT33" s="132"/>
      <c r="AU33" s="132"/>
      <c r="AV33" s="132"/>
      <c r="AW33" s="132"/>
      <c r="AX33" s="132"/>
      <c r="AY33" s="132"/>
    </row>
    <row r="34">
      <c r="A34" s="253">
        <v>45222.0</v>
      </c>
      <c r="B34" s="235">
        <v>55870.34</v>
      </c>
      <c r="C34" s="236">
        <v>1080.0</v>
      </c>
      <c r="D34" s="231">
        <f t="shared" si="4"/>
        <v>51.7317963</v>
      </c>
      <c r="E34" s="235">
        <v>44700.93</v>
      </c>
      <c r="F34" s="236">
        <v>207.0</v>
      </c>
      <c r="G34" s="285">
        <v>205.0</v>
      </c>
      <c r="H34" s="285">
        <v>128.0</v>
      </c>
      <c r="I34" s="188">
        <f t="shared" si="5"/>
        <v>703</v>
      </c>
      <c r="J34" s="186">
        <f t="shared" si="6"/>
        <v>313485.78</v>
      </c>
      <c r="K34" s="282">
        <v>14014.93</v>
      </c>
      <c r="L34" s="282">
        <v>14014.93</v>
      </c>
      <c r="M34" s="283">
        <v>0.0447</v>
      </c>
      <c r="N34" s="286"/>
      <c r="O34" s="285">
        <v>44.0</v>
      </c>
      <c r="P34" s="285">
        <v>172.0</v>
      </c>
      <c r="Q34" s="282">
        <v>19582.62</v>
      </c>
      <c r="R34" s="245">
        <f t="shared" ref="R34:S34" si="48">P34/O34</f>
        <v>3.909090909</v>
      </c>
      <c r="S34" s="246">
        <f t="shared" si="48"/>
        <v>113.8524419</v>
      </c>
      <c r="T34" s="282">
        <v>7007.5</v>
      </c>
      <c r="U34" s="282">
        <v>7007.5</v>
      </c>
      <c r="V34" s="283">
        <v>0.3578</v>
      </c>
      <c r="W34" s="287"/>
      <c r="X34" s="285">
        <v>659.0</v>
      </c>
      <c r="Y34" s="285">
        <v>180646.0</v>
      </c>
      <c r="Z34" s="282">
        <v>293903.16</v>
      </c>
      <c r="AA34" s="245">
        <f t="shared" ref="AA34:AB34" si="49">Y34/X34</f>
        <v>274.1213961</v>
      </c>
      <c r="AB34" s="246">
        <f t="shared" si="49"/>
        <v>1.626956368</v>
      </c>
      <c r="AC34" s="282">
        <v>7007.43</v>
      </c>
      <c r="AD34" s="282">
        <v>7007.43</v>
      </c>
      <c r="AE34" s="283">
        <v>0.0238</v>
      </c>
      <c r="AF34" s="258"/>
      <c r="AP34" s="250"/>
      <c r="AQ34" s="45"/>
      <c r="AR34" s="132"/>
      <c r="AS34" s="132"/>
      <c r="AT34" s="132"/>
      <c r="AU34" s="132"/>
      <c r="AV34" s="132"/>
      <c r="AW34" s="132"/>
      <c r="AX34" s="132"/>
      <c r="AY34" s="132"/>
    </row>
    <row r="35">
      <c r="A35" s="253">
        <v>45223.0</v>
      </c>
      <c r="B35" s="235">
        <v>66813.61</v>
      </c>
      <c r="C35" s="236">
        <v>1058.0</v>
      </c>
      <c r="D35" s="231">
        <f t="shared" si="4"/>
        <v>63.15086011</v>
      </c>
      <c r="E35" s="235">
        <v>63969.26</v>
      </c>
      <c r="F35" s="236">
        <v>197.0</v>
      </c>
      <c r="G35" s="285">
        <v>141.0</v>
      </c>
      <c r="H35" s="285">
        <v>78.0</v>
      </c>
      <c r="I35" s="188">
        <f t="shared" si="5"/>
        <v>687</v>
      </c>
      <c r="J35" s="186">
        <f t="shared" si="6"/>
        <v>454175.56</v>
      </c>
      <c r="K35" s="282">
        <v>6278.71</v>
      </c>
      <c r="L35" s="282">
        <v>6278.71</v>
      </c>
      <c r="M35" s="283">
        <v>0.0138</v>
      </c>
      <c r="N35" s="286"/>
      <c r="O35" s="285">
        <v>55.0</v>
      </c>
      <c r="P35" s="285">
        <v>245.0</v>
      </c>
      <c r="Q35" s="282">
        <v>6963.11</v>
      </c>
      <c r="R35" s="245">
        <f t="shared" ref="R35:S35" si="50">P35/O35</f>
        <v>4.454545455</v>
      </c>
      <c r="S35" s="246">
        <f t="shared" si="50"/>
        <v>28.42085714</v>
      </c>
      <c r="T35" s="282">
        <v>-2224.13</v>
      </c>
      <c r="U35" s="282">
        <v>-2224.13</v>
      </c>
      <c r="V35" s="283">
        <v>-0.3194</v>
      </c>
      <c r="W35" s="287"/>
      <c r="X35" s="285">
        <v>632.0</v>
      </c>
      <c r="Y35" s="285">
        <v>197016.0</v>
      </c>
      <c r="Z35" s="282">
        <v>447212.45</v>
      </c>
      <c r="AA35" s="245">
        <f t="shared" ref="AA35:AB35" si="51">Y35/X35</f>
        <v>311.7341772</v>
      </c>
      <c r="AB35" s="246">
        <f t="shared" si="51"/>
        <v>2.2699296</v>
      </c>
      <c r="AC35" s="282">
        <v>8502.84</v>
      </c>
      <c r="AD35" s="282">
        <v>8502.84</v>
      </c>
      <c r="AE35" s="283">
        <v>0.019</v>
      </c>
      <c r="AF35" s="258"/>
      <c r="AQ35" s="45"/>
      <c r="AR35" s="132"/>
      <c r="AS35" s="132"/>
      <c r="AT35" s="132"/>
      <c r="AU35" s="132"/>
      <c r="AV35" s="132"/>
      <c r="AW35" s="132"/>
      <c r="AX35" s="132"/>
      <c r="AY35" s="132"/>
    </row>
    <row r="36">
      <c r="A36" s="253">
        <v>45224.0</v>
      </c>
      <c r="B36" s="235">
        <v>67328.23</v>
      </c>
      <c r="C36" s="236">
        <v>1275.0</v>
      </c>
      <c r="D36" s="231">
        <f t="shared" si="4"/>
        <v>52.8064549</v>
      </c>
      <c r="E36" s="235">
        <v>36749.48</v>
      </c>
      <c r="F36" s="236">
        <v>203.0</v>
      </c>
      <c r="G36" s="285">
        <v>523.0</v>
      </c>
      <c r="H36" s="285">
        <v>262.0</v>
      </c>
      <c r="I36" s="188">
        <f t="shared" si="5"/>
        <v>931</v>
      </c>
      <c r="J36" s="186">
        <f t="shared" si="6"/>
        <v>348646.23</v>
      </c>
      <c r="K36" s="282">
        <v>25849.84</v>
      </c>
      <c r="L36" s="288">
        <v>25849.84</v>
      </c>
      <c r="M36" s="283">
        <v>0.0741</v>
      </c>
      <c r="N36" s="286"/>
      <c r="O36" s="285">
        <v>122.0</v>
      </c>
      <c r="P36" s="285">
        <v>596.0</v>
      </c>
      <c r="Q36" s="282">
        <v>20883.82</v>
      </c>
      <c r="R36" s="245">
        <f t="shared" ref="R36:S36" si="52">P36/O36</f>
        <v>4.885245902</v>
      </c>
      <c r="S36" s="246">
        <f t="shared" si="52"/>
        <v>35.03996644</v>
      </c>
      <c r="T36" s="282">
        <v>-4115.77</v>
      </c>
      <c r="U36" s="282">
        <v>-4115.77</v>
      </c>
      <c r="V36" s="283">
        <v>-0.1971</v>
      </c>
      <c r="W36" s="287"/>
      <c r="X36" s="285">
        <v>809.0</v>
      </c>
      <c r="Y36" s="285">
        <v>189140.0</v>
      </c>
      <c r="Z36" s="282">
        <v>327762.41</v>
      </c>
      <c r="AA36" s="245">
        <f t="shared" ref="AA36:AB36" si="53">Y36/X36</f>
        <v>233.7948084</v>
      </c>
      <c r="AB36" s="246">
        <f t="shared" si="53"/>
        <v>1.732909009</v>
      </c>
      <c r="AC36" s="282">
        <v>29965.61</v>
      </c>
      <c r="AD36" s="282">
        <v>29965.61</v>
      </c>
      <c r="AE36" s="283">
        <v>0.0914</v>
      </c>
      <c r="AF36" s="258"/>
      <c r="AP36" s="289"/>
      <c r="AQ36" s="45"/>
      <c r="AR36" s="132"/>
      <c r="AS36" s="132"/>
      <c r="AT36" s="132"/>
      <c r="AU36" s="132"/>
      <c r="AV36" s="132"/>
      <c r="AW36" s="132"/>
      <c r="AX36" s="132"/>
      <c r="AY36" s="132"/>
    </row>
    <row r="37">
      <c r="A37" s="253">
        <v>45225.0</v>
      </c>
      <c r="B37" s="235">
        <v>57905.77</v>
      </c>
      <c r="C37" s="236">
        <v>1521.0</v>
      </c>
      <c r="D37" s="231">
        <f t="shared" si="4"/>
        <v>38.0708547</v>
      </c>
      <c r="E37" s="235">
        <v>54196.36</v>
      </c>
      <c r="F37" s="290" t="s">
        <v>126</v>
      </c>
      <c r="G37" s="285">
        <v>722.0</v>
      </c>
      <c r="H37" s="285">
        <v>448.0</v>
      </c>
      <c r="I37" s="188">
        <f t="shared" si="5"/>
        <v>1077</v>
      </c>
      <c r="J37" s="186">
        <f t="shared" si="6"/>
        <v>371753.08</v>
      </c>
      <c r="K37" s="282">
        <v>3523.91</v>
      </c>
      <c r="L37" s="282">
        <v>3523.91</v>
      </c>
      <c r="M37" s="283">
        <v>0.0095</v>
      </c>
      <c r="N37" s="286"/>
      <c r="O37" s="285">
        <v>103.0</v>
      </c>
      <c r="P37" s="285">
        <v>449.0</v>
      </c>
      <c r="Q37" s="282">
        <v>23143.38</v>
      </c>
      <c r="R37" s="245">
        <f t="shared" ref="R37:S37" si="54">P37/O37</f>
        <v>4.359223301</v>
      </c>
      <c r="S37" s="246">
        <f t="shared" si="54"/>
        <v>51.54427617</v>
      </c>
      <c r="T37" s="282">
        <v>-8722.67</v>
      </c>
      <c r="U37" s="282">
        <v>-8722.67</v>
      </c>
      <c r="V37" s="283">
        <v>-0.3769</v>
      </c>
      <c r="W37" s="287"/>
      <c r="X37" s="285">
        <v>974.0</v>
      </c>
      <c r="Y37" s="285">
        <v>229227.0</v>
      </c>
      <c r="Z37" s="282">
        <v>348609.7</v>
      </c>
      <c r="AA37" s="245">
        <f t="shared" ref="AA37:AB37" si="55">Y37/X37</f>
        <v>235.3459959</v>
      </c>
      <c r="AB37" s="246">
        <f t="shared" si="55"/>
        <v>1.520805577</v>
      </c>
      <c r="AC37" s="282">
        <v>12246.58</v>
      </c>
      <c r="AD37" s="282">
        <v>12246.58</v>
      </c>
      <c r="AE37" s="283">
        <v>0.0351</v>
      </c>
      <c r="AF37" s="258"/>
      <c r="AP37" s="269"/>
      <c r="AQ37" s="45"/>
      <c r="AR37" s="132"/>
      <c r="AS37" s="132"/>
      <c r="AT37" s="132"/>
      <c r="AU37" s="132"/>
      <c r="AV37" s="132"/>
      <c r="AW37" s="132"/>
      <c r="AX37" s="132"/>
      <c r="AY37" s="132"/>
    </row>
    <row r="38">
      <c r="A38" s="253">
        <v>45226.0</v>
      </c>
      <c r="B38" s="235">
        <v>86095.35</v>
      </c>
      <c r="C38" s="236">
        <v>1678.0</v>
      </c>
      <c r="D38" s="231">
        <f t="shared" si="4"/>
        <v>51.30831347</v>
      </c>
      <c r="E38" s="235">
        <v>48018.56</v>
      </c>
      <c r="F38" s="236">
        <v>303.0</v>
      </c>
      <c r="G38" s="188">
        <v>505.0</v>
      </c>
      <c r="H38" s="188">
        <v>358.0</v>
      </c>
      <c r="I38" s="188">
        <f t="shared" si="5"/>
        <v>1154</v>
      </c>
      <c r="J38" s="186">
        <f t="shared" si="6"/>
        <v>531265.72</v>
      </c>
      <c r="K38" s="186">
        <v>26420.96</v>
      </c>
      <c r="L38" s="186">
        <v>26420.96</v>
      </c>
      <c r="M38" s="283">
        <v>0.0497</v>
      </c>
      <c r="N38" s="189"/>
      <c r="O38" s="188">
        <v>86.0</v>
      </c>
      <c r="P38" s="188">
        <v>393.0</v>
      </c>
      <c r="Q38" s="186">
        <v>32234.68</v>
      </c>
      <c r="R38" s="180">
        <f t="shared" ref="R38:S38" si="56">P38/O38</f>
        <v>4.569767442</v>
      </c>
      <c r="S38" s="181">
        <f t="shared" si="56"/>
        <v>82.02208651</v>
      </c>
      <c r="T38" s="186">
        <v>-3175.89</v>
      </c>
      <c r="U38" s="186">
        <v>-3175.89</v>
      </c>
      <c r="V38" s="182">
        <v>-0.0985</v>
      </c>
      <c r="W38" s="189"/>
      <c r="X38" s="188">
        <v>1068.0</v>
      </c>
      <c r="Y38" s="188">
        <v>263066.0</v>
      </c>
      <c r="Z38" s="186">
        <v>499031.04</v>
      </c>
      <c r="AA38" s="180">
        <f t="shared" ref="AA38:AB38" si="57">Y38/X38</f>
        <v>246.3164794</v>
      </c>
      <c r="AB38" s="181">
        <f t="shared" si="57"/>
        <v>1.896980378</v>
      </c>
      <c r="AC38" s="186">
        <v>29596.85</v>
      </c>
      <c r="AD38" s="186">
        <v>29596.85</v>
      </c>
      <c r="AE38" s="182">
        <v>0.0593</v>
      </c>
      <c r="AF38" s="250"/>
      <c r="AP38" s="266"/>
      <c r="AQ38" s="46"/>
      <c r="AR38" s="250"/>
      <c r="AS38" s="250"/>
      <c r="AT38" s="250"/>
      <c r="AU38" s="250"/>
      <c r="AV38" s="250"/>
      <c r="AW38" s="250"/>
      <c r="AX38" s="250"/>
      <c r="AY38" s="250"/>
    </row>
    <row r="39">
      <c r="A39" s="253">
        <v>45227.0</v>
      </c>
      <c r="B39" s="271">
        <v>74226.68</v>
      </c>
      <c r="C39" s="273">
        <v>1873.0</v>
      </c>
      <c r="D39" s="231">
        <f t="shared" si="4"/>
        <v>39.62983449</v>
      </c>
      <c r="E39" s="271">
        <v>62328.9</v>
      </c>
      <c r="F39" s="273">
        <v>301.0</v>
      </c>
      <c r="G39" s="274">
        <v>547.0</v>
      </c>
      <c r="H39" s="274">
        <v>423.0</v>
      </c>
      <c r="I39" s="188">
        <f t="shared" si="5"/>
        <v>1282</v>
      </c>
      <c r="J39" s="186">
        <f t="shared" si="6"/>
        <v>538675.75</v>
      </c>
      <c r="K39" s="276">
        <v>27040.32</v>
      </c>
      <c r="L39" s="200">
        <v>27040.32</v>
      </c>
      <c r="M39" s="291">
        <v>0.0502</v>
      </c>
      <c r="N39" s="189"/>
      <c r="O39" s="274">
        <v>114.0</v>
      </c>
      <c r="P39" s="274">
        <v>548.0</v>
      </c>
      <c r="Q39" s="276">
        <v>31794.94</v>
      </c>
      <c r="R39" s="180">
        <f t="shared" ref="R39:S39" si="58">P39/O39</f>
        <v>4.807017544</v>
      </c>
      <c r="S39" s="181">
        <f t="shared" si="58"/>
        <v>58.0199635</v>
      </c>
      <c r="T39" s="276">
        <v>8529.9</v>
      </c>
      <c r="U39" s="276">
        <v>8529.9</v>
      </c>
      <c r="V39" s="277">
        <v>0.2683</v>
      </c>
      <c r="W39" s="189"/>
      <c r="X39" s="274">
        <v>1168.0</v>
      </c>
      <c r="Y39" s="274">
        <v>299893.0</v>
      </c>
      <c r="Z39" s="276">
        <v>506880.81</v>
      </c>
      <c r="AA39" s="180">
        <f t="shared" ref="AA39:AB39" si="59">Y39/X39</f>
        <v>256.7577055</v>
      </c>
      <c r="AB39" s="181">
        <f t="shared" si="59"/>
        <v>1.69020554</v>
      </c>
      <c r="AC39" s="276">
        <v>18510.42</v>
      </c>
      <c r="AD39" s="276">
        <v>18510.42</v>
      </c>
      <c r="AE39" s="277">
        <v>0.0365</v>
      </c>
      <c r="AF39" s="250"/>
      <c r="AP39" s="292"/>
      <c r="AQ39" s="45"/>
    </row>
    <row r="40">
      <c r="A40" s="253">
        <v>45228.0</v>
      </c>
      <c r="B40" s="271">
        <v>69496.46</v>
      </c>
      <c r="C40" s="273">
        <v>1544.0</v>
      </c>
      <c r="D40" s="231">
        <f t="shared" si="4"/>
        <v>45.01066062</v>
      </c>
      <c r="E40" s="271">
        <v>48529.17</v>
      </c>
      <c r="F40" s="273">
        <v>293.0</v>
      </c>
      <c r="G40" s="274">
        <v>360.0</v>
      </c>
      <c r="H40" s="274">
        <v>293.0</v>
      </c>
      <c r="I40" s="188">
        <f t="shared" si="5"/>
        <v>1123</v>
      </c>
      <c r="J40" s="186">
        <f t="shared" si="6"/>
        <v>397950.21</v>
      </c>
      <c r="K40" s="276">
        <v>19030.77</v>
      </c>
      <c r="L40" s="276">
        <v>19030.77</v>
      </c>
      <c r="M40" s="277">
        <v>0.0478</v>
      </c>
      <c r="N40" s="181"/>
      <c r="O40" s="274">
        <v>116.0</v>
      </c>
      <c r="P40" s="274">
        <v>526.0</v>
      </c>
      <c r="Q40" s="276">
        <v>32802.49</v>
      </c>
      <c r="R40" s="180">
        <f t="shared" ref="R40:S40" si="60">P40/O40</f>
        <v>4.534482759</v>
      </c>
      <c r="S40" s="181">
        <f t="shared" si="60"/>
        <v>62.36214829</v>
      </c>
      <c r="T40" s="276">
        <v>2964.3</v>
      </c>
      <c r="U40" s="276">
        <v>2964.3</v>
      </c>
      <c r="V40" s="277">
        <v>0.0904</v>
      </c>
      <c r="W40" s="189"/>
      <c r="X40" s="274">
        <v>1007.0</v>
      </c>
      <c r="Y40" s="274">
        <v>255364.0</v>
      </c>
      <c r="Z40" s="276">
        <v>365147.72</v>
      </c>
      <c r="AA40" s="180">
        <f t="shared" ref="AA40:AB40" si="61">Y40/X40</f>
        <v>253.5888779</v>
      </c>
      <c r="AB40" s="181">
        <f t="shared" si="61"/>
        <v>1.429910716</v>
      </c>
      <c r="AC40" s="276">
        <v>16066.47</v>
      </c>
      <c r="AD40" s="276">
        <v>16066.47</v>
      </c>
      <c r="AE40" s="277">
        <v>0.044</v>
      </c>
      <c r="AF40" s="250"/>
      <c r="AP40" s="264"/>
      <c r="AQ40" s="45"/>
    </row>
    <row r="41">
      <c r="A41" s="253">
        <v>45229.0</v>
      </c>
      <c r="B41" s="235">
        <v>71604.37</v>
      </c>
      <c r="C41" s="236">
        <v>1686.0</v>
      </c>
      <c r="D41" s="231">
        <f t="shared" si="4"/>
        <v>42.46997034</v>
      </c>
      <c r="E41" s="235">
        <v>52909.69</v>
      </c>
      <c r="F41" s="236">
        <v>287.0</v>
      </c>
      <c r="G41" s="188">
        <v>482.0</v>
      </c>
      <c r="H41" s="188">
        <v>380.0</v>
      </c>
      <c r="I41" s="188">
        <f t="shared" si="5"/>
        <v>1136</v>
      </c>
      <c r="J41" s="186">
        <f t="shared" si="6"/>
        <v>432551.03</v>
      </c>
      <c r="K41" s="186">
        <v>23366.09</v>
      </c>
      <c r="L41" s="186">
        <v>23366.09</v>
      </c>
      <c r="M41" s="182">
        <v>0.054</v>
      </c>
      <c r="N41" s="189"/>
      <c r="O41" s="188">
        <v>59.0</v>
      </c>
      <c r="P41" s="188">
        <v>337.0</v>
      </c>
      <c r="Q41" s="186">
        <v>30206.04</v>
      </c>
      <c r="R41" s="180">
        <f t="shared" ref="R41:S41" si="62">P41/O41</f>
        <v>5.711864407</v>
      </c>
      <c r="S41" s="181">
        <f t="shared" si="62"/>
        <v>89.63216617</v>
      </c>
      <c r="T41" s="186">
        <v>8844.52</v>
      </c>
      <c r="U41" s="186">
        <v>8844.52</v>
      </c>
      <c r="V41" s="182">
        <v>0.2928</v>
      </c>
      <c r="W41" s="189"/>
      <c r="X41" s="188">
        <v>1077.0</v>
      </c>
      <c r="Y41" s="188">
        <v>280980.0</v>
      </c>
      <c r="Z41" s="186">
        <v>402344.99</v>
      </c>
      <c r="AA41" s="180">
        <f t="shared" ref="AA41:AB41" si="63">Y41/X41</f>
        <v>260.8913649</v>
      </c>
      <c r="AB41" s="181">
        <f t="shared" si="63"/>
        <v>1.431934622</v>
      </c>
      <c r="AC41" s="186">
        <v>14521.57</v>
      </c>
      <c r="AD41" s="186">
        <v>14521.57</v>
      </c>
      <c r="AE41" s="182">
        <v>0.0361</v>
      </c>
      <c r="AF41" s="250"/>
      <c r="AP41" s="293"/>
      <c r="AQ41" s="45"/>
    </row>
    <row r="42">
      <c r="A42" s="294">
        <v>45230.0</v>
      </c>
      <c r="B42" s="235">
        <v>96683.53</v>
      </c>
      <c r="C42" s="236">
        <v>2029.0</v>
      </c>
      <c r="D42" s="231">
        <f t="shared" si="4"/>
        <v>47.65082799</v>
      </c>
      <c r="E42" s="235">
        <v>75655.84</v>
      </c>
      <c r="F42" s="236">
        <v>355.0</v>
      </c>
      <c r="G42" s="188">
        <v>513.0</v>
      </c>
      <c r="H42" s="188">
        <v>398.0</v>
      </c>
      <c r="I42" s="188">
        <v>1322.0</v>
      </c>
      <c r="J42" s="186">
        <v>623839.79</v>
      </c>
      <c r="K42" s="186">
        <v>48198.43</v>
      </c>
      <c r="L42" s="186">
        <v>48198.43</v>
      </c>
      <c r="M42" s="182">
        <v>0.0773</v>
      </c>
      <c r="N42" s="189"/>
      <c r="O42" s="188">
        <v>72.0</v>
      </c>
      <c r="P42" s="188">
        <v>297.0</v>
      </c>
      <c r="Q42" s="186">
        <v>13608.34</v>
      </c>
      <c r="R42" s="180">
        <f t="shared" ref="R42:S42" si="64">P42/O42</f>
        <v>4.125</v>
      </c>
      <c r="S42" s="181">
        <f t="shared" si="64"/>
        <v>45.8193266</v>
      </c>
      <c r="T42" s="186">
        <v>4991.64</v>
      </c>
      <c r="U42" s="186">
        <v>4991.64</v>
      </c>
      <c r="V42" s="182">
        <v>0.3668</v>
      </c>
      <c r="W42" s="189"/>
      <c r="X42" s="188">
        <v>1275.0</v>
      </c>
      <c r="Y42" s="188">
        <v>362793.0</v>
      </c>
      <c r="Z42" s="186">
        <v>610231.45</v>
      </c>
      <c r="AA42" s="180">
        <f t="shared" ref="AA42:AB42" si="65">Y42/X42</f>
        <v>284.5435294</v>
      </c>
      <c r="AB42" s="181">
        <f t="shared" si="65"/>
        <v>1.682037553</v>
      </c>
      <c r="AC42" s="186">
        <v>43206.79</v>
      </c>
      <c r="AD42" s="186">
        <v>43206.79</v>
      </c>
      <c r="AE42" s="182">
        <v>0.0708</v>
      </c>
      <c r="AF42" s="250"/>
      <c r="AP42" s="295"/>
      <c r="AQ42" s="45"/>
    </row>
    <row r="43">
      <c r="A43" s="296" t="s">
        <v>22</v>
      </c>
      <c r="B43" s="297">
        <f t="shared" ref="B43:C43" si="66">SUM(B12:B42)</f>
        <v>2353926.69</v>
      </c>
      <c r="C43" s="298">
        <f t="shared" si="66"/>
        <v>43515</v>
      </c>
      <c r="D43" s="297">
        <f t="shared" si="4"/>
        <v>54.09460393</v>
      </c>
      <c r="E43" s="297">
        <f t="shared" ref="E43:H43" si="67">SUM(E12:E42)</f>
        <v>1748832.35</v>
      </c>
      <c r="F43" s="298">
        <f t="shared" si="67"/>
        <v>7176</v>
      </c>
      <c r="G43" s="298">
        <f t="shared" si="67"/>
        <v>15114</v>
      </c>
      <c r="H43" s="298">
        <f t="shared" si="67"/>
        <v>6180</v>
      </c>
      <c r="I43" s="298">
        <f>AVERAGE(I12:I42)</f>
        <v>935</v>
      </c>
      <c r="J43" s="297">
        <f t="shared" ref="J43:K43" si="68">SUM(J12:J42)</f>
        <v>17187056.93</v>
      </c>
      <c r="K43" s="297">
        <f t="shared" si="68"/>
        <v>682774.67</v>
      </c>
      <c r="L43" s="297">
        <f>AVERAGE(L12:L42)</f>
        <v>22024.98935</v>
      </c>
      <c r="M43" s="299">
        <f>K43/J43</f>
        <v>0.03972609579</v>
      </c>
      <c r="N43" s="298"/>
      <c r="O43" s="298">
        <f t="shared" ref="O43:P43" si="69">SUM(O11:O42)</f>
        <v>2515</v>
      </c>
      <c r="P43" s="298">
        <f t="shared" si="69"/>
        <v>10434</v>
      </c>
      <c r="Q43" s="297">
        <f>SUM(Q12:Q42)</f>
        <v>634210.72</v>
      </c>
      <c r="R43" s="300">
        <f t="shared" ref="R43:S43" si="70">P43/O43</f>
        <v>4.148707753</v>
      </c>
      <c r="S43" s="297">
        <f t="shared" si="70"/>
        <v>60.78308606</v>
      </c>
      <c r="T43" s="297">
        <f t="shared" ref="T43:U43" si="71">SUM(T12:T42)</f>
        <v>37838.69</v>
      </c>
      <c r="U43" s="297">
        <f t="shared" si="71"/>
        <v>37838.69</v>
      </c>
      <c r="V43" s="299">
        <f>T43/Q43</f>
        <v>0.05966264651</v>
      </c>
      <c r="W43" s="298"/>
      <c r="X43" s="298">
        <f>sum(X12:X42)</f>
        <v>26495</v>
      </c>
      <c r="Y43" s="247">
        <f t="shared" ref="Y43:Z43" si="72">SUM(Y12:Y42)</f>
        <v>5416585</v>
      </c>
      <c r="Z43" s="297">
        <f t="shared" si="72"/>
        <v>16552846.21</v>
      </c>
      <c r="AA43" s="301">
        <f>AVERAGE(AA12:AA42)</f>
        <v>271.5284397</v>
      </c>
      <c r="AB43" s="297">
        <f>MEDIAN(AB12:AB42)</f>
        <v>2.304361498</v>
      </c>
      <c r="AC43" s="297">
        <f>sum(AC12:AC42)</f>
        <v>645300.26</v>
      </c>
      <c r="AD43" s="297">
        <f>SUM(AD12:AD42)</f>
        <v>645300.26</v>
      </c>
      <c r="AE43" s="299">
        <f>AC43/Z43</f>
        <v>0.03898424789</v>
      </c>
      <c r="AF43" s="302"/>
      <c r="AP43" s="295"/>
      <c r="AQ43" s="45"/>
      <c r="AR43" s="303"/>
      <c r="AS43" s="303"/>
    </row>
    <row r="44">
      <c r="A44" s="191" t="s">
        <v>11</v>
      </c>
      <c r="B44" s="12" t="s">
        <v>0</v>
      </c>
      <c r="C44" s="61" t="s">
        <v>23</v>
      </c>
      <c r="D44" s="63" t="s">
        <v>127</v>
      </c>
      <c r="E44" s="14" t="s">
        <v>1</v>
      </c>
      <c r="F44" s="62" t="s">
        <v>128</v>
      </c>
      <c r="G44" s="63" t="s">
        <v>28</v>
      </c>
      <c r="H44" s="64"/>
      <c r="I44" s="304" t="s">
        <v>97</v>
      </c>
      <c r="J44" s="63" t="s">
        <v>76</v>
      </c>
      <c r="K44" s="61" t="s">
        <v>99</v>
      </c>
      <c r="L44" s="61" t="s">
        <v>100</v>
      </c>
      <c r="M44" s="67" t="s">
        <v>35</v>
      </c>
      <c r="O44" s="221" t="s">
        <v>101</v>
      </c>
      <c r="P44" s="222">
        <f>S43*R43*1</f>
        <v>252.1712604</v>
      </c>
      <c r="X44" s="226" t="s">
        <v>102</v>
      </c>
      <c r="Y44" s="149">
        <f>Y45*AA43*1</f>
        <v>625.699682</v>
      </c>
      <c r="AP44" s="268"/>
      <c r="AQ44" s="45"/>
    </row>
    <row r="45">
      <c r="A45" s="68">
        <f>B43-E43</f>
        <v>605094.34</v>
      </c>
      <c r="G45" s="69">
        <f>H43/G43</f>
        <v>0.4088924176</v>
      </c>
      <c r="H45" s="64"/>
      <c r="I45" s="305"/>
      <c r="J45" s="6"/>
      <c r="K45" s="6"/>
      <c r="M45" s="3"/>
      <c r="O45" s="221" t="s">
        <v>103</v>
      </c>
      <c r="P45" s="122">
        <f>S43</f>
        <v>60.78308606</v>
      </c>
      <c r="X45" s="226" t="s">
        <v>104</v>
      </c>
      <c r="Y45" s="149">
        <f>AB43</f>
        <v>2.304361498</v>
      </c>
      <c r="AP45" s="268"/>
      <c r="AQ45" s="45"/>
    </row>
    <row r="46" ht="27.75" customHeight="1">
      <c r="B46" s="5"/>
      <c r="C46" s="306"/>
      <c r="D46" s="306"/>
      <c r="E46" s="307"/>
      <c r="F46" s="307"/>
      <c r="G46" s="251"/>
      <c r="H46" s="251"/>
      <c r="I46" s="251"/>
      <c r="J46" s="250"/>
      <c r="K46" s="227"/>
      <c r="AP46" s="269"/>
      <c r="AQ46" s="45"/>
    </row>
    <row r="47" ht="27.75" customHeight="1">
      <c r="A47" s="221" t="s">
        <v>129</v>
      </c>
      <c r="B47" s="5"/>
      <c r="C47" s="306"/>
      <c r="D47" s="306"/>
      <c r="E47" s="307"/>
      <c r="F47" s="307"/>
      <c r="G47" s="251"/>
      <c r="H47" s="251"/>
      <c r="I47" s="251"/>
      <c r="J47" s="250"/>
      <c r="AP47" s="269"/>
      <c r="AQ47" s="45"/>
    </row>
    <row r="48" ht="24.0" customHeight="1">
      <c r="B48" s="308"/>
      <c r="C48" s="306"/>
      <c r="D48" s="306"/>
      <c r="E48" s="309"/>
      <c r="G48" s="251"/>
      <c r="H48" s="251"/>
      <c r="I48" s="251"/>
      <c r="J48" s="250"/>
      <c r="AP48" s="310"/>
      <c r="AQ48" s="45"/>
    </row>
    <row r="49" ht="24.75" customHeight="1">
      <c r="A49" s="311"/>
      <c r="B49" s="312"/>
      <c r="C49" s="306"/>
      <c r="D49" s="306"/>
      <c r="E49" s="312"/>
      <c r="F49" s="307"/>
      <c r="G49" s="251"/>
      <c r="H49" s="251"/>
      <c r="I49" s="251"/>
      <c r="J49" s="250"/>
      <c r="AP49" s="313"/>
      <c r="AQ49" s="45"/>
    </row>
    <row r="50" ht="25.5" customHeight="1">
      <c r="A50" s="314"/>
      <c r="B50" s="315"/>
      <c r="C50" s="307"/>
      <c r="D50" s="307"/>
      <c r="E50" s="314"/>
      <c r="F50" s="307"/>
      <c r="G50" s="251"/>
      <c r="H50" s="251"/>
      <c r="I50" s="251"/>
      <c r="J50" s="250"/>
      <c r="AP50" s="313"/>
      <c r="AQ50" s="45"/>
    </row>
    <row r="51" ht="26.25" customHeight="1">
      <c r="A51" s="316"/>
      <c r="B51" s="317"/>
      <c r="C51" s="307"/>
      <c r="D51" s="307"/>
      <c r="E51" s="307"/>
      <c r="F51" s="307"/>
      <c r="G51" s="251"/>
      <c r="H51" s="251"/>
      <c r="I51" s="251"/>
      <c r="J51" s="250"/>
      <c r="AP51" s="313"/>
      <c r="AQ51" s="45"/>
    </row>
    <row r="52" ht="34.5" customHeight="1">
      <c r="A52" s="318"/>
      <c r="B52" s="319"/>
      <c r="C52" s="306"/>
      <c r="D52" s="307"/>
      <c r="E52" s="307"/>
      <c r="F52" s="307"/>
      <c r="G52" s="251"/>
      <c r="H52" s="251"/>
      <c r="I52" s="251"/>
      <c r="J52" s="250"/>
      <c r="AP52" s="313"/>
      <c r="AQ52" s="45"/>
    </row>
    <row r="53">
      <c r="A53" s="6"/>
      <c r="B53" s="122"/>
      <c r="C53" s="6"/>
      <c r="D53" s="6"/>
      <c r="E53" s="6"/>
      <c r="F53" s="6"/>
      <c r="G53" s="251"/>
      <c r="H53" s="251"/>
      <c r="I53" s="251"/>
      <c r="J53" s="250"/>
      <c r="AG53" s="140"/>
      <c r="AH53" s="140"/>
      <c r="AI53" s="140"/>
      <c r="AJ53" s="140"/>
      <c r="AK53" s="140"/>
      <c r="AL53" s="142"/>
      <c r="AM53" s="142"/>
      <c r="AN53" s="142"/>
      <c r="AO53" s="142"/>
      <c r="AP53" s="320"/>
      <c r="AQ53" s="45"/>
    </row>
    <row r="54" ht="27.0" customHeight="1">
      <c r="A54" s="6"/>
      <c r="B54" s="122"/>
      <c r="C54" s="6"/>
      <c r="D54" s="6"/>
      <c r="E54" s="6"/>
      <c r="F54" s="6"/>
      <c r="G54" s="251"/>
      <c r="H54" s="251"/>
      <c r="I54" s="251"/>
      <c r="J54" s="250"/>
      <c r="AG54" s="140"/>
      <c r="AH54" s="140"/>
      <c r="AI54" s="140"/>
      <c r="AJ54" s="140"/>
      <c r="AK54" s="140"/>
      <c r="AL54" s="142"/>
      <c r="AM54" s="142"/>
      <c r="AN54" s="142"/>
      <c r="AO54" s="142"/>
      <c r="AP54" s="320"/>
      <c r="AQ54" s="45"/>
    </row>
    <row r="55">
      <c r="A55" s="6"/>
      <c r="B55" s="122"/>
      <c r="C55" s="6"/>
      <c r="D55" s="6"/>
      <c r="E55" s="6"/>
      <c r="F55" s="6"/>
      <c r="G55" s="251"/>
      <c r="H55" s="251"/>
      <c r="I55" s="251"/>
      <c r="J55" s="250"/>
      <c r="AG55" s="140"/>
      <c r="AH55" s="140"/>
      <c r="AI55" s="140"/>
      <c r="AJ55" s="140"/>
      <c r="AK55" s="140"/>
      <c r="AL55" s="142"/>
      <c r="AM55" s="142"/>
      <c r="AN55" s="142"/>
      <c r="AO55" s="142"/>
      <c r="AP55" s="320"/>
      <c r="AQ55" s="45"/>
    </row>
    <row r="56" ht="28.5" customHeight="1">
      <c r="A56" s="6"/>
      <c r="B56" s="122"/>
      <c r="C56" s="6"/>
      <c r="D56" s="6"/>
      <c r="E56" s="6"/>
      <c r="F56" s="6"/>
      <c r="G56" s="251"/>
      <c r="H56" s="251"/>
      <c r="I56" s="251"/>
      <c r="J56" s="250"/>
      <c r="AG56" s="140"/>
      <c r="AH56" s="140"/>
      <c r="AI56" s="140"/>
      <c r="AJ56" s="140"/>
      <c r="AK56" s="140"/>
      <c r="AL56" s="142"/>
      <c r="AM56" s="142"/>
      <c r="AN56" s="142"/>
      <c r="AO56" s="142"/>
      <c r="AP56" s="313"/>
      <c r="AQ56" s="45"/>
    </row>
    <row r="57" ht="37.5" customHeight="1">
      <c r="A57" s="6"/>
      <c r="B57" s="122"/>
      <c r="C57" s="6"/>
      <c r="D57" s="6"/>
      <c r="E57" s="6"/>
      <c r="F57" s="6"/>
      <c r="G57" s="251"/>
      <c r="H57" s="251"/>
      <c r="I57" s="251"/>
      <c r="J57" s="250"/>
      <c r="AG57" s="140"/>
      <c r="AH57" s="140"/>
      <c r="AI57" s="140"/>
      <c r="AJ57" s="140"/>
      <c r="AK57" s="140"/>
      <c r="AL57" s="142"/>
      <c r="AM57" s="142"/>
      <c r="AN57" s="142"/>
      <c r="AO57" s="142"/>
      <c r="AQ57" s="45"/>
    </row>
    <row r="58" ht="27.75" customHeight="1">
      <c r="A58" s="6"/>
      <c r="B58" s="122"/>
      <c r="C58" s="6"/>
      <c r="D58" s="6"/>
      <c r="E58" s="6"/>
      <c r="F58" s="6"/>
      <c r="G58" s="251"/>
      <c r="H58" s="251"/>
      <c r="I58" s="251"/>
      <c r="J58" s="250"/>
      <c r="AG58" s="140"/>
      <c r="AH58" s="140"/>
      <c r="AI58" s="140"/>
      <c r="AJ58" s="140"/>
      <c r="AK58" s="140"/>
      <c r="AL58" s="142"/>
      <c r="AM58" s="142"/>
      <c r="AN58" s="142"/>
      <c r="AO58" s="142"/>
      <c r="AQ58" s="45"/>
    </row>
    <row r="59" ht="25.5" customHeight="1">
      <c r="A59" s="6"/>
      <c r="B59" s="122"/>
      <c r="C59" s="6"/>
      <c r="D59" s="6"/>
      <c r="E59" s="6"/>
      <c r="F59" s="6"/>
      <c r="G59" s="251"/>
      <c r="H59" s="251"/>
      <c r="I59" s="251"/>
      <c r="J59" s="250"/>
      <c r="AG59" s="140"/>
      <c r="AH59" s="140"/>
      <c r="AI59" s="140"/>
      <c r="AJ59" s="140"/>
      <c r="AK59" s="140"/>
      <c r="AL59" s="142"/>
      <c r="AM59" s="142"/>
      <c r="AN59" s="142"/>
      <c r="AO59" s="142"/>
    </row>
    <row r="60">
      <c r="A60" s="6"/>
      <c r="B60" s="122"/>
      <c r="C60" s="6"/>
      <c r="D60" s="6"/>
      <c r="E60" s="6"/>
      <c r="F60" s="6"/>
      <c r="G60" s="251"/>
      <c r="H60" s="251"/>
      <c r="I60" s="251"/>
      <c r="J60" s="250"/>
      <c r="AG60" s="140"/>
      <c r="AH60" s="140"/>
      <c r="AI60" s="140"/>
      <c r="AJ60" s="140"/>
      <c r="AK60" s="140"/>
      <c r="AL60" s="142"/>
      <c r="AM60" s="142"/>
      <c r="AN60" s="142"/>
      <c r="AO60" s="142"/>
    </row>
    <row r="61" ht="25.5" customHeight="1">
      <c r="A61" s="1"/>
      <c r="B61" s="248"/>
      <c r="C61" s="1"/>
      <c r="D61" s="1"/>
      <c r="E61" s="1"/>
      <c r="F61" s="1"/>
      <c r="G61" s="249"/>
      <c r="H61" s="249"/>
      <c r="I61" s="249"/>
      <c r="J61" s="250"/>
      <c r="AG61" s="140"/>
      <c r="AH61" s="140"/>
      <c r="AI61" s="140"/>
      <c r="AJ61" s="140"/>
      <c r="AK61" s="140"/>
      <c r="AL61" s="142"/>
      <c r="AM61" s="142"/>
      <c r="AN61" s="142"/>
      <c r="AO61" s="142"/>
    </row>
    <row r="62" hidden="1">
      <c r="A62" s="1"/>
      <c r="B62" s="248"/>
      <c r="C62" s="1"/>
      <c r="D62" s="1"/>
      <c r="E62" s="1"/>
      <c r="F62" s="1"/>
      <c r="G62" s="249"/>
      <c r="H62" s="249"/>
      <c r="I62" s="249"/>
      <c r="J62" s="250"/>
      <c r="AG62" s="140"/>
      <c r="AH62" s="140"/>
      <c r="AI62" s="140"/>
      <c r="AJ62" s="140"/>
      <c r="AK62" s="140"/>
      <c r="AL62" s="142"/>
      <c r="AM62" s="142"/>
      <c r="AN62" s="142"/>
      <c r="AO62" s="142"/>
    </row>
    <row r="63" hidden="1">
      <c r="A63" s="1"/>
      <c r="B63" s="248"/>
      <c r="C63" s="1"/>
      <c r="D63" s="1"/>
      <c r="E63" s="1"/>
      <c r="F63" s="1"/>
      <c r="G63" s="249"/>
      <c r="H63" s="249"/>
      <c r="I63" s="249"/>
      <c r="J63" s="250"/>
      <c r="AG63" s="140"/>
      <c r="AH63" s="140"/>
      <c r="AI63" s="140"/>
      <c r="AJ63" s="140"/>
      <c r="AK63" s="140"/>
      <c r="AL63" s="142"/>
      <c r="AM63" s="142"/>
      <c r="AN63" s="142"/>
      <c r="AO63" s="142"/>
    </row>
    <row r="64" hidden="1">
      <c r="A64" s="1"/>
      <c r="B64" s="248"/>
      <c r="C64" s="1"/>
      <c r="D64" s="1"/>
      <c r="E64" s="1"/>
      <c r="F64" s="1"/>
      <c r="G64" s="249"/>
      <c r="H64" s="249"/>
      <c r="I64" s="249"/>
      <c r="J64" s="250"/>
      <c r="AG64" s="140"/>
      <c r="AH64" s="140"/>
      <c r="AI64" s="140"/>
      <c r="AJ64" s="140"/>
      <c r="AK64" s="140"/>
      <c r="AL64" s="142"/>
      <c r="AM64" s="142"/>
      <c r="AN64" s="142"/>
      <c r="AO64" s="142"/>
    </row>
    <row r="65" hidden="1">
      <c r="A65" s="1"/>
      <c r="B65" s="248"/>
      <c r="C65" s="1"/>
      <c r="D65" s="1"/>
      <c r="E65" s="1"/>
      <c r="F65" s="1"/>
      <c r="G65" s="249"/>
      <c r="H65" s="249"/>
      <c r="I65" s="249"/>
      <c r="J65" s="250"/>
      <c r="AG65" s="140"/>
      <c r="AH65" s="140"/>
      <c r="AI65" s="140"/>
      <c r="AJ65" s="140"/>
      <c r="AK65" s="140"/>
      <c r="AL65" s="142"/>
      <c r="AM65" s="142"/>
      <c r="AN65" s="142"/>
      <c r="AO65" s="142"/>
    </row>
    <row r="66" hidden="1">
      <c r="A66" s="1"/>
      <c r="B66" s="248"/>
      <c r="C66" s="1"/>
      <c r="D66" s="1"/>
      <c r="E66" s="1"/>
      <c r="F66" s="1"/>
      <c r="G66" s="249"/>
      <c r="H66" s="249"/>
      <c r="I66" s="249"/>
      <c r="J66" s="250"/>
      <c r="AG66" s="140"/>
      <c r="AH66" s="140"/>
      <c r="AI66" s="140"/>
      <c r="AJ66" s="140"/>
      <c r="AK66" s="140"/>
      <c r="AL66" s="142"/>
      <c r="AM66" s="142"/>
      <c r="AN66" s="142"/>
      <c r="AO66" s="142"/>
    </row>
    <row r="67" hidden="1">
      <c r="A67" s="1"/>
      <c r="B67" s="248"/>
      <c r="C67" s="1"/>
      <c r="D67" s="1"/>
      <c r="E67" s="1"/>
      <c r="F67" s="1"/>
      <c r="G67" s="249"/>
      <c r="H67" s="249"/>
      <c r="I67" s="249"/>
      <c r="J67" s="250"/>
      <c r="AG67" s="140"/>
      <c r="AH67" s="140"/>
      <c r="AI67" s="140"/>
      <c r="AJ67" s="140"/>
      <c r="AK67" s="140"/>
      <c r="AL67" s="142"/>
      <c r="AM67" s="142"/>
      <c r="AN67" s="142"/>
      <c r="AO67" s="142"/>
    </row>
    <row r="68" hidden="1">
      <c r="A68" s="1"/>
      <c r="B68" s="248"/>
      <c r="C68" s="1"/>
      <c r="D68" s="1"/>
      <c r="E68" s="1"/>
      <c r="F68" s="1"/>
      <c r="G68" s="249"/>
      <c r="H68" s="249"/>
      <c r="I68" s="249"/>
      <c r="J68" s="250"/>
      <c r="AG68" s="140"/>
      <c r="AH68" s="140"/>
      <c r="AI68" s="140"/>
      <c r="AJ68" s="140"/>
      <c r="AK68" s="140"/>
      <c r="AL68" s="142"/>
      <c r="AM68" s="142"/>
      <c r="AN68" s="142"/>
      <c r="AO68" s="142"/>
    </row>
    <row r="69" hidden="1">
      <c r="A69" s="1"/>
      <c r="B69" s="248"/>
      <c r="C69" s="1"/>
      <c r="D69" s="1"/>
      <c r="E69" s="1"/>
      <c r="F69" s="1"/>
      <c r="G69" s="249"/>
      <c r="H69" s="249"/>
      <c r="I69" s="249"/>
      <c r="J69" s="250"/>
      <c r="AG69" s="140"/>
      <c r="AH69" s="140"/>
      <c r="AI69" s="140"/>
      <c r="AJ69" s="140"/>
      <c r="AK69" s="140"/>
      <c r="AL69" s="142"/>
      <c r="AM69" s="142"/>
      <c r="AN69" s="142"/>
      <c r="AO69" s="142"/>
    </row>
    <row r="70" hidden="1">
      <c r="A70" s="1"/>
      <c r="B70" s="248"/>
      <c r="C70" s="1"/>
      <c r="D70" s="1"/>
      <c r="E70" s="1"/>
      <c r="F70" s="1"/>
      <c r="G70" s="249"/>
      <c r="H70" s="249"/>
      <c r="I70" s="249"/>
      <c r="J70" s="250"/>
      <c r="AG70" s="140"/>
      <c r="AH70" s="140"/>
      <c r="AI70" s="140"/>
      <c r="AJ70" s="140"/>
      <c r="AK70" s="140"/>
      <c r="AL70" s="142"/>
      <c r="AM70" s="142"/>
      <c r="AN70" s="142"/>
      <c r="AO70" s="142"/>
    </row>
    <row r="71" hidden="1">
      <c r="A71" s="1"/>
      <c r="B71" s="248"/>
      <c r="C71" s="1"/>
      <c r="D71" s="1"/>
      <c r="E71" s="1"/>
      <c r="F71" s="1"/>
      <c r="G71" s="249"/>
      <c r="H71" s="249"/>
      <c r="I71" s="249"/>
      <c r="J71" s="250"/>
      <c r="AG71" s="140"/>
      <c r="AH71" s="140"/>
      <c r="AI71" s="140"/>
      <c r="AJ71" s="140"/>
      <c r="AK71" s="140"/>
      <c r="AL71" s="142"/>
      <c r="AM71" s="142"/>
      <c r="AN71" s="142"/>
      <c r="AO71" s="142"/>
    </row>
    <row r="72" hidden="1">
      <c r="A72" s="1"/>
      <c r="B72" s="248"/>
      <c r="C72" s="1"/>
      <c r="D72" s="1"/>
      <c r="E72" s="1"/>
      <c r="F72" s="1"/>
      <c r="G72" s="249"/>
      <c r="H72" s="249"/>
      <c r="I72" s="249"/>
      <c r="J72" s="250"/>
      <c r="AG72" s="140"/>
      <c r="AH72" s="140"/>
      <c r="AI72" s="140"/>
      <c r="AJ72" s="140"/>
      <c r="AK72" s="140"/>
      <c r="AL72" s="142"/>
      <c r="AM72" s="142"/>
      <c r="AN72" s="142"/>
      <c r="AO72" s="142"/>
    </row>
    <row r="73" hidden="1">
      <c r="A73" s="1"/>
      <c r="B73" s="248"/>
      <c r="C73" s="1"/>
      <c r="D73" s="1"/>
      <c r="E73" s="1"/>
      <c r="F73" s="1"/>
      <c r="G73" s="249"/>
      <c r="H73" s="249"/>
      <c r="I73" s="249"/>
      <c r="J73" s="250"/>
      <c r="AG73" s="140"/>
      <c r="AH73" s="140"/>
      <c r="AI73" s="140"/>
      <c r="AJ73" s="140"/>
      <c r="AK73" s="140"/>
      <c r="AL73" s="142"/>
      <c r="AM73" s="142"/>
      <c r="AN73" s="142"/>
      <c r="AO73" s="142"/>
    </row>
    <row r="74" hidden="1">
      <c r="A74" s="1"/>
      <c r="B74" s="248"/>
      <c r="C74" s="1"/>
      <c r="D74" s="1"/>
      <c r="E74" s="1"/>
      <c r="F74" s="1"/>
      <c r="G74" s="249"/>
      <c r="H74" s="249"/>
      <c r="I74" s="249"/>
      <c r="J74" s="250"/>
      <c r="AG74" s="140"/>
      <c r="AH74" s="140"/>
      <c r="AI74" s="140"/>
      <c r="AJ74" s="140"/>
      <c r="AK74" s="140"/>
      <c r="AL74" s="142"/>
      <c r="AM74" s="142"/>
      <c r="AN74" s="142"/>
      <c r="AO74" s="142"/>
    </row>
    <row r="75" hidden="1">
      <c r="A75" s="1"/>
      <c r="B75" s="248"/>
      <c r="C75" s="1"/>
      <c r="D75" s="1"/>
      <c r="E75" s="1"/>
      <c r="F75" s="1"/>
      <c r="G75" s="249"/>
      <c r="H75" s="249"/>
      <c r="I75" s="249"/>
      <c r="J75" s="250"/>
      <c r="AG75" s="140"/>
      <c r="AH75" s="140"/>
      <c r="AI75" s="140"/>
      <c r="AJ75" s="140"/>
      <c r="AK75" s="140"/>
      <c r="AL75" s="142"/>
      <c r="AM75" s="142"/>
      <c r="AN75" s="142"/>
      <c r="AO75" s="142"/>
    </row>
    <row r="76" hidden="1">
      <c r="A76" s="1"/>
      <c r="B76" s="248"/>
      <c r="C76" s="1"/>
      <c r="D76" s="1"/>
      <c r="E76" s="1"/>
      <c r="F76" s="1"/>
      <c r="G76" s="249"/>
      <c r="H76" s="249"/>
      <c r="I76" s="249"/>
      <c r="J76" s="250"/>
      <c r="AG76" s="140"/>
      <c r="AH76" s="140"/>
      <c r="AI76" s="140"/>
      <c r="AJ76" s="140"/>
      <c r="AK76" s="140"/>
      <c r="AL76" s="142"/>
      <c r="AM76" s="142"/>
      <c r="AN76" s="142"/>
      <c r="AO76" s="142"/>
    </row>
    <row r="77" hidden="1">
      <c r="A77" s="1"/>
      <c r="B77" s="248"/>
      <c r="C77" s="1"/>
      <c r="D77" s="1"/>
      <c r="E77" s="1"/>
      <c r="F77" s="1"/>
      <c r="G77" s="249"/>
      <c r="H77" s="249"/>
      <c r="I77" s="249"/>
      <c r="J77" s="250"/>
      <c r="AG77" s="140"/>
      <c r="AH77" s="140"/>
      <c r="AI77" s="140"/>
      <c r="AJ77" s="140"/>
      <c r="AK77" s="140"/>
      <c r="AL77" s="142"/>
      <c r="AM77" s="142"/>
      <c r="AN77" s="142"/>
      <c r="AO77" s="142"/>
    </row>
    <row r="78" hidden="1">
      <c r="A78" s="1"/>
      <c r="B78" s="248"/>
      <c r="C78" s="1"/>
      <c r="D78" s="1"/>
      <c r="E78" s="1"/>
      <c r="F78" s="1"/>
      <c r="G78" s="249"/>
      <c r="H78" s="249"/>
      <c r="I78" s="249"/>
      <c r="J78" s="250"/>
      <c r="AG78" s="140"/>
      <c r="AH78" s="140"/>
      <c r="AI78" s="140"/>
      <c r="AJ78" s="140"/>
      <c r="AK78" s="140"/>
      <c r="AL78" s="142"/>
      <c r="AM78" s="142"/>
      <c r="AN78" s="142"/>
      <c r="AO78" s="142"/>
    </row>
    <row r="79" hidden="1">
      <c r="A79" s="1"/>
      <c r="B79" s="248"/>
      <c r="C79" s="1"/>
      <c r="D79" s="1"/>
      <c r="E79" s="1"/>
      <c r="F79" s="1"/>
      <c r="G79" s="249"/>
      <c r="H79" s="249"/>
      <c r="I79" s="249"/>
      <c r="J79" s="250"/>
      <c r="AG79" s="140"/>
      <c r="AH79" s="140"/>
      <c r="AI79" s="140"/>
      <c r="AJ79" s="140"/>
      <c r="AK79" s="140"/>
      <c r="AL79" s="142"/>
      <c r="AM79" s="142"/>
      <c r="AN79" s="142"/>
      <c r="AO79" s="142"/>
    </row>
    <row r="80" hidden="1">
      <c r="A80" s="1"/>
      <c r="B80" s="248"/>
      <c r="C80" s="1"/>
      <c r="D80" s="1"/>
      <c r="E80" s="1"/>
      <c r="F80" s="1"/>
      <c r="G80" s="249"/>
      <c r="H80" s="249"/>
      <c r="I80" s="249"/>
      <c r="J80" s="250"/>
      <c r="AG80" s="140"/>
      <c r="AH80" s="140"/>
      <c r="AI80" s="140"/>
      <c r="AJ80" s="140"/>
      <c r="AK80" s="140"/>
      <c r="AL80" s="142"/>
      <c r="AM80" s="142"/>
      <c r="AN80" s="142"/>
      <c r="AO80" s="142"/>
    </row>
    <row r="81" hidden="1">
      <c r="A81" s="1"/>
      <c r="B81" s="248"/>
      <c r="C81" s="1"/>
      <c r="D81" s="1"/>
      <c r="E81" s="1"/>
      <c r="F81" s="1"/>
      <c r="G81" s="249"/>
      <c r="H81" s="249"/>
      <c r="I81" s="249"/>
      <c r="J81" s="250"/>
      <c r="AG81" s="140"/>
      <c r="AH81" s="140"/>
      <c r="AI81" s="140"/>
      <c r="AJ81" s="140"/>
      <c r="AK81" s="140"/>
      <c r="AL81" s="142"/>
      <c r="AM81" s="142"/>
      <c r="AN81" s="142"/>
      <c r="AO81" s="142"/>
    </row>
    <row r="82" hidden="1">
      <c r="A82" s="1"/>
      <c r="B82" s="248"/>
      <c r="C82" s="1"/>
      <c r="D82" s="1"/>
      <c r="E82" s="1"/>
      <c r="F82" s="1"/>
      <c r="G82" s="249"/>
      <c r="H82" s="249"/>
      <c r="I82" s="249"/>
      <c r="J82" s="250"/>
      <c r="AG82" s="140"/>
      <c r="AH82" s="140"/>
      <c r="AI82" s="140"/>
      <c r="AJ82" s="140"/>
      <c r="AK82" s="140"/>
      <c r="AL82" s="142"/>
      <c r="AM82" s="142"/>
      <c r="AN82" s="142"/>
      <c r="AO82" s="142"/>
    </row>
    <row r="83" hidden="1">
      <c r="A83" s="1"/>
      <c r="B83" s="248"/>
      <c r="C83" s="1"/>
      <c r="D83" s="1"/>
      <c r="E83" s="1"/>
      <c r="F83" s="1"/>
      <c r="G83" s="249"/>
      <c r="H83" s="249"/>
      <c r="I83" s="249"/>
      <c r="J83" s="250"/>
      <c r="AG83" s="140"/>
      <c r="AH83" s="140"/>
      <c r="AI83" s="140"/>
      <c r="AJ83" s="140"/>
      <c r="AK83" s="140"/>
      <c r="AL83" s="142"/>
      <c r="AM83" s="142"/>
      <c r="AN83" s="142"/>
      <c r="AO83" s="142"/>
    </row>
    <row r="84" hidden="1">
      <c r="A84" s="1"/>
      <c r="B84" s="248"/>
      <c r="C84" s="1"/>
      <c r="D84" s="1"/>
      <c r="E84" s="1"/>
      <c r="F84" s="1"/>
      <c r="G84" s="249"/>
      <c r="H84" s="249"/>
      <c r="I84" s="249"/>
      <c r="J84" s="250"/>
      <c r="AG84" s="140"/>
      <c r="AH84" s="140"/>
      <c r="AI84" s="140"/>
      <c r="AJ84" s="140"/>
      <c r="AK84" s="140"/>
      <c r="AL84" s="142"/>
      <c r="AM84" s="142"/>
      <c r="AN84" s="142"/>
      <c r="AO84" s="142"/>
    </row>
    <row r="85" hidden="1">
      <c r="A85" s="1"/>
      <c r="B85" s="248"/>
      <c r="C85" s="1"/>
      <c r="D85" s="1"/>
      <c r="E85" s="1"/>
      <c r="F85" s="1"/>
      <c r="G85" s="249"/>
      <c r="H85" s="249"/>
      <c r="I85" s="249"/>
      <c r="J85" s="250"/>
      <c r="AG85" s="140"/>
      <c r="AH85" s="140"/>
      <c r="AI85" s="140"/>
      <c r="AJ85" s="140"/>
      <c r="AK85" s="140"/>
      <c r="AL85" s="142"/>
      <c r="AM85" s="142"/>
      <c r="AN85" s="142"/>
      <c r="AO85" s="142"/>
    </row>
    <row r="86" hidden="1">
      <c r="A86" s="1"/>
      <c r="B86" s="248"/>
      <c r="C86" s="1"/>
      <c r="D86" s="1"/>
      <c r="E86" s="1"/>
      <c r="F86" s="1"/>
      <c r="G86" s="249"/>
      <c r="H86" s="249"/>
      <c r="I86" s="249"/>
      <c r="J86" s="250"/>
      <c r="AG86" s="140"/>
      <c r="AH86" s="140"/>
      <c r="AI86" s="140"/>
      <c r="AJ86" s="140"/>
      <c r="AK86" s="140"/>
      <c r="AL86" s="142"/>
      <c r="AM86" s="142"/>
      <c r="AN86" s="142"/>
      <c r="AO86" s="142"/>
    </row>
    <row r="87" hidden="1">
      <c r="A87" s="1"/>
      <c r="B87" s="248"/>
      <c r="C87" s="1"/>
      <c r="D87" s="1"/>
      <c r="E87" s="1"/>
      <c r="F87" s="1"/>
      <c r="G87" s="249"/>
      <c r="H87" s="249"/>
      <c r="I87" s="249"/>
      <c r="J87" s="250"/>
      <c r="AG87" s="140"/>
      <c r="AH87" s="140"/>
      <c r="AI87" s="140"/>
      <c r="AJ87" s="140"/>
      <c r="AK87" s="140"/>
      <c r="AL87" s="142"/>
      <c r="AM87" s="142"/>
      <c r="AN87" s="142"/>
      <c r="AO87" s="142"/>
    </row>
    <row r="88" hidden="1">
      <c r="A88" s="1"/>
      <c r="B88" s="248"/>
      <c r="C88" s="1"/>
      <c r="D88" s="1"/>
      <c r="E88" s="1"/>
      <c r="F88" s="1"/>
      <c r="G88" s="249"/>
      <c r="H88" s="249"/>
      <c r="I88" s="249"/>
      <c r="J88" s="250"/>
      <c r="AG88" s="140"/>
      <c r="AH88" s="140"/>
      <c r="AI88" s="140"/>
      <c r="AJ88" s="140"/>
      <c r="AK88" s="140"/>
      <c r="AL88" s="142"/>
      <c r="AM88" s="142"/>
      <c r="AN88" s="142"/>
      <c r="AO88" s="142"/>
    </row>
    <row r="89" hidden="1">
      <c r="A89" s="1"/>
      <c r="B89" s="248"/>
      <c r="C89" s="1"/>
      <c r="D89" s="1"/>
      <c r="E89" s="1"/>
      <c r="F89" s="1"/>
      <c r="G89" s="249"/>
      <c r="H89" s="249"/>
      <c r="I89" s="249"/>
      <c r="J89" s="250"/>
      <c r="AG89" s="140"/>
      <c r="AH89" s="140"/>
      <c r="AI89" s="140"/>
      <c r="AJ89" s="140"/>
      <c r="AK89" s="140"/>
      <c r="AL89" s="142"/>
      <c r="AM89" s="142"/>
      <c r="AN89" s="142"/>
      <c r="AO89" s="142"/>
    </row>
    <row r="90" hidden="1">
      <c r="A90" s="1"/>
      <c r="B90" s="248"/>
      <c r="C90" s="1"/>
      <c r="D90" s="1"/>
      <c r="E90" s="1"/>
      <c r="F90" s="1"/>
      <c r="G90" s="249"/>
      <c r="H90" s="249"/>
      <c r="I90" s="249"/>
      <c r="J90" s="250"/>
      <c r="AG90" s="140"/>
      <c r="AH90" s="140"/>
      <c r="AI90" s="140"/>
      <c r="AJ90" s="140"/>
      <c r="AK90" s="140"/>
      <c r="AL90" s="142"/>
      <c r="AM90" s="142"/>
      <c r="AN90" s="142"/>
      <c r="AO90" s="142"/>
    </row>
    <row r="91" hidden="1">
      <c r="A91" s="1"/>
      <c r="B91" s="248"/>
      <c r="C91" s="1"/>
      <c r="D91" s="1"/>
      <c r="E91" s="1"/>
      <c r="F91" s="1"/>
      <c r="G91" s="249"/>
      <c r="H91" s="249"/>
      <c r="I91" s="249"/>
      <c r="J91" s="250"/>
      <c r="AG91" s="140"/>
      <c r="AH91" s="140"/>
      <c r="AI91" s="140"/>
      <c r="AJ91" s="140"/>
      <c r="AK91" s="140"/>
      <c r="AL91" s="142"/>
      <c r="AM91" s="142"/>
      <c r="AN91" s="142"/>
      <c r="AO91" s="142"/>
    </row>
    <row r="92" hidden="1">
      <c r="A92" s="1"/>
      <c r="B92" s="248"/>
      <c r="C92" s="1"/>
      <c r="D92" s="1"/>
      <c r="E92" s="1"/>
      <c r="F92" s="1"/>
      <c r="G92" s="249"/>
      <c r="H92" s="249"/>
      <c r="I92" s="249"/>
      <c r="J92" s="250"/>
      <c r="AG92" s="140"/>
      <c r="AH92" s="140"/>
      <c r="AI92" s="140"/>
      <c r="AJ92" s="140"/>
      <c r="AK92" s="140"/>
      <c r="AL92" s="142"/>
      <c r="AM92" s="142"/>
      <c r="AN92" s="142"/>
      <c r="AO92" s="142"/>
    </row>
    <row r="93" hidden="1">
      <c r="A93" s="1"/>
      <c r="B93" s="248"/>
      <c r="C93" s="1"/>
      <c r="D93" s="1"/>
      <c r="E93" s="1"/>
      <c r="F93" s="1"/>
      <c r="G93" s="249"/>
      <c r="H93" s="249"/>
      <c r="I93" s="249"/>
      <c r="J93" s="250"/>
      <c r="AG93" s="140"/>
      <c r="AH93" s="140"/>
      <c r="AI93" s="140"/>
      <c r="AJ93" s="140"/>
      <c r="AK93" s="140"/>
      <c r="AL93" s="142"/>
      <c r="AM93" s="142"/>
      <c r="AN93" s="142"/>
      <c r="AO93" s="142"/>
    </row>
    <row r="94" hidden="1">
      <c r="A94" s="1"/>
      <c r="B94" s="248"/>
      <c r="C94" s="1"/>
      <c r="D94" s="1"/>
      <c r="E94" s="1"/>
      <c r="F94" s="1"/>
      <c r="G94" s="249"/>
      <c r="H94" s="249"/>
      <c r="I94" s="249"/>
      <c r="J94" s="250"/>
      <c r="AG94" s="140"/>
      <c r="AH94" s="140"/>
      <c r="AI94" s="140"/>
      <c r="AJ94" s="140"/>
      <c r="AK94" s="140"/>
      <c r="AL94" s="142"/>
      <c r="AM94" s="142"/>
      <c r="AN94" s="142"/>
      <c r="AO94" s="142"/>
    </row>
    <row r="95" hidden="1">
      <c r="A95" s="1"/>
      <c r="B95" s="248"/>
      <c r="C95" s="1"/>
      <c r="D95" s="1"/>
      <c r="E95" s="1"/>
      <c r="F95" s="1"/>
      <c r="G95" s="249"/>
      <c r="H95" s="249"/>
      <c r="I95" s="249"/>
      <c r="J95" s="250"/>
      <c r="AG95" s="140"/>
      <c r="AH95" s="140"/>
      <c r="AI95" s="140"/>
      <c r="AJ95" s="140"/>
      <c r="AK95" s="140"/>
      <c r="AL95" s="142"/>
      <c r="AM95" s="142"/>
      <c r="AN95" s="142"/>
      <c r="AO95" s="142"/>
    </row>
    <row r="96" hidden="1">
      <c r="A96" s="1"/>
      <c r="B96" s="248"/>
      <c r="C96" s="1"/>
      <c r="D96" s="1"/>
      <c r="E96" s="1"/>
      <c r="F96" s="1"/>
      <c r="G96" s="249"/>
      <c r="H96" s="249"/>
      <c r="I96" s="249"/>
      <c r="J96" s="250"/>
      <c r="AG96" s="140"/>
      <c r="AH96" s="140"/>
      <c r="AI96" s="140"/>
      <c r="AJ96" s="140"/>
      <c r="AK96" s="140"/>
      <c r="AL96" s="142"/>
      <c r="AM96" s="142"/>
      <c r="AN96" s="142"/>
      <c r="AO96" s="142"/>
    </row>
    <row r="97" hidden="1">
      <c r="A97" s="1"/>
      <c r="B97" s="248"/>
      <c r="C97" s="1"/>
      <c r="D97" s="1"/>
      <c r="E97" s="1"/>
      <c r="F97" s="1"/>
      <c r="G97" s="249"/>
      <c r="H97" s="249"/>
      <c r="I97" s="249"/>
      <c r="J97" s="250"/>
      <c r="AG97" s="140"/>
      <c r="AH97" s="140"/>
      <c r="AI97" s="140"/>
      <c r="AJ97" s="140"/>
      <c r="AK97" s="140"/>
      <c r="AL97" s="142"/>
      <c r="AM97" s="142"/>
      <c r="AN97" s="142"/>
      <c r="AO97" s="142"/>
    </row>
    <row r="98" hidden="1">
      <c r="A98" s="1"/>
      <c r="B98" s="248"/>
      <c r="C98" s="1"/>
      <c r="D98" s="1"/>
      <c r="E98" s="1"/>
      <c r="F98" s="1"/>
      <c r="G98" s="249"/>
      <c r="H98" s="249"/>
      <c r="I98" s="249"/>
      <c r="J98" s="250"/>
      <c r="AG98" s="140"/>
      <c r="AH98" s="140"/>
      <c r="AI98" s="140"/>
      <c r="AJ98" s="140"/>
      <c r="AK98" s="140"/>
      <c r="AL98" s="142"/>
      <c r="AM98" s="142"/>
      <c r="AN98" s="142"/>
      <c r="AO98" s="142"/>
    </row>
    <row r="99" hidden="1">
      <c r="A99" s="1"/>
      <c r="B99" s="248"/>
      <c r="C99" s="1"/>
      <c r="D99" s="1"/>
      <c r="E99" s="1"/>
      <c r="F99" s="1"/>
      <c r="G99" s="249"/>
      <c r="H99" s="249"/>
      <c r="I99" s="249"/>
      <c r="J99" s="250"/>
      <c r="AG99" s="140"/>
      <c r="AH99" s="140"/>
      <c r="AI99" s="140"/>
      <c r="AJ99" s="140"/>
      <c r="AK99" s="140"/>
      <c r="AL99" s="142"/>
      <c r="AM99" s="142"/>
      <c r="AN99" s="142"/>
      <c r="AO99" s="142"/>
    </row>
    <row r="100" hidden="1">
      <c r="A100" s="1"/>
      <c r="B100" s="248"/>
      <c r="C100" s="1"/>
      <c r="D100" s="1"/>
      <c r="E100" s="1"/>
      <c r="F100" s="1"/>
      <c r="G100" s="249"/>
      <c r="H100" s="249"/>
      <c r="I100" s="249"/>
      <c r="J100" s="250"/>
      <c r="AG100" s="140"/>
      <c r="AH100" s="140"/>
      <c r="AI100" s="140"/>
      <c r="AJ100" s="140"/>
      <c r="AK100" s="140"/>
      <c r="AL100" s="142"/>
      <c r="AM100" s="142"/>
      <c r="AN100" s="142"/>
      <c r="AO100" s="142"/>
    </row>
    <row r="101" hidden="1">
      <c r="A101" s="1"/>
      <c r="B101" s="248"/>
      <c r="C101" s="1"/>
      <c r="D101" s="1"/>
      <c r="E101" s="1"/>
      <c r="F101" s="1"/>
      <c r="G101" s="249"/>
      <c r="H101" s="249"/>
      <c r="I101" s="249"/>
      <c r="J101" s="250"/>
      <c r="AG101" s="140"/>
      <c r="AH101" s="140"/>
      <c r="AI101" s="140"/>
      <c r="AJ101" s="140"/>
      <c r="AK101" s="140"/>
      <c r="AL101" s="142"/>
      <c r="AM101" s="142"/>
      <c r="AN101" s="142"/>
      <c r="AO101" s="142"/>
    </row>
    <row r="102" hidden="1">
      <c r="A102" s="1"/>
      <c r="B102" s="248"/>
      <c r="C102" s="1"/>
      <c r="D102" s="1"/>
      <c r="E102" s="1"/>
      <c r="F102" s="1"/>
      <c r="G102" s="249"/>
      <c r="H102" s="249"/>
      <c r="I102" s="249"/>
      <c r="J102" s="250"/>
      <c r="AG102" s="140"/>
      <c r="AH102" s="140"/>
      <c r="AI102" s="140"/>
      <c r="AJ102" s="140"/>
      <c r="AK102" s="140"/>
      <c r="AL102" s="142"/>
      <c r="AM102" s="142"/>
      <c r="AN102" s="142"/>
      <c r="AO102" s="142"/>
    </row>
    <row r="103" hidden="1">
      <c r="A103" s="1"/>
      <c r="B103" s="248"/>
      <c r="C103" s="1"/>
      <c r="D103" s="1"/>
      <c r="E103" s="1"/>
      <c r="F103" s="1"/>
      <c r="G103" s="249"/>
      <c r="H103" s="249"/>
      <c r="I103" s="249"/>
      <c r="J103" s="250"/>
      <c r="AG103" s="140"/>
      <c r="AH103" s="140"/>
      <c r="AI103" s="140"/>
      <c r="AJ103" s="140"/>
      <c r="AK103" s="140"/>
      <c r="AL103" s="142"/>
      <c r="AM103" s="142"/>
      <c r="AN103" s="142"/>
      <c r="AO103" s="142"/>
    </row>
    <row r="104" hidden="1">
      <c r="A104" s="1"/>
      <c r="B104" s="248"/>
      <c r="C104" s="1"/>
      <c r="D104" s="1"/>
      <c r="E104" s="1"/>
      <c r="F104" s="1"/>
      <c r="G104" s="249"/>
      <c r="H104" s="249"/>
      <c r="I104" s="249"/>
      <c r="J104" s="250"/>
      <c r="AG104" s="140"/>
      <c r="AH104" s="140"/>
      <c r="AI104" s="140"/>
      <c r="AJ104" s="140"/>
      <c r="AK104" s="140"/>
      <c r="AL104" s="142"/>
      <c r="AM104" s="142"/>
      <c r="AN104" s="142"/>
      <c r="AO104" s="142"/>
    </row>
    <row r="105" hidden="1">
      <c r="A105" s="1"/>
      <c r="B105" s="248"/>
      <c r="C105" s="1"/>
      <c r="D105" s="1"/>
      <c r="E105" s="1"/>
      <c r="F105" s="1"/>
      <c r="G105" s="249"/>
      <c r="H105" s="249"/>
      <c r="I105" s="249"/>
      <c r="J105" s="250"/>
      <c r="AG105" s="140"/>
      <c r="AH105" s="140"/>
      <c r="AI105" s="140"/>
      <c r="AJ105" s="140"/>
      <c r="AK105" s="140"/>
      <c r="AL105" s="142"/>
      <c r="AM105" s="142"/>
      <c r="AN105" s="142"/>
      <c r="AO105" s="142"/>
    </row>
    <row r="106" hidden="1">
      <c r="A106" s="1"/>
      <c r="B106" s="248"/>
      <c r="C106" s="1"/>
      <c r="D106" s="1"/>
      <c r="E106" s="1"/>
      <c r="F106" s="1"/>
      <c r="G106" s="249"/>
      <c r="H106" s="249"/>
      <c r="I106" s="249"/>
      <c r="J106" s="250"/>
      <c r="AG106" s="140"/>
      <c r="AH106" s="140"/>
      <c r="AI106" s="140"/>
      <c r="AJ106" s="140"/>
      <c r="AK106" s="140"/>
      <c r="AL106" s="142"/>
      <c r="AM106" s="142"/>
      <c r="AN106" s="142"/>
      <c r="AO106" s="142"/>
    </row>
    <row r="107" hidden="1">
      <c r="A107" s="1"/>
      <c r="B107" s="248"/>
      <c r="C107" s="1"/>
      <c r="D107" s="1"/>
      <c r="E107" s="1"/>
      <c r="F107" s="1"/>
      <c r="G107" s="249"/>
      <c r="H107" s="249"/>
      <c r="I107" s="249"/>
      <c r="J107" s="250"/>
      <c r="AG107" s="140"/>
      <c r="AH107" s="140"/>
      <c r="AI107" s="140"/>
      <c r="AJ107" s="140"/>
      <c r="AK107" s="140"/>
      <c r="AL107" s="142"/>
      <c r="AM107" s="142"/>
      <c r="AN107" s="142"/>
      <c r="AO107" s="142"/>
    </row>
    <row r="108" hidden="1">
      <c r="A108" s="1"/>
      <c r="B108" s="248"/>
      <c r="C108" s="1"/>
      <c r="D108" s="1"/>
      <c r="E108" s="1"/>
      <c r="F108" s="1"/>
      <c r="G108" s="249"/>
      <c r="H108" s="249"/>
      <c r="I108" s="249"/>
      <c r="J108" s="250"/>
      <c r="AG108" s="140"/>
      <c r="AH108" s="140"/>
      <c r="AI108" s="140"/>
      <c r="AJ108" s="140"/>
      <c r="AK108" s="140"/>
      <c r="AL108" s="142"/>
      <c r="AM108" s="142"/>
      <c r="AN108" s="142"/>
      <c r="AO108" s="142"/>
    </row>
    <row r="109" hidden="1">
      <c r="A109" s="1"/>
      <c r="B109" s="248"/>
      <c r="C109" s="1"/>
      <c r="D109" s="1"/>
      <c r="E109" s="1"/>
      <c r="F109" s="1"/>
      <c r="G109" s="249"/>
      <c r="H109" s="249"/>
      <c r="I109" s="249"/>
      <c r="J109" s="250"/>
      <c r="AG109" s="140"/>
      <c r="AH109" s="140"/>
      <c r="AI109" s="140"/>
      <c r="AJ109" s="140"/>
      <c r="AK109" s="140"/>
      <c r="AL109" s="142"/>
      <c r="AM109" s="142"/>
      <c r="AN109" s="142"/>
      <c r="AO109" s="142"/>
    </row>
    <row r="110" hidden="1">
      <c r="A110" s="1"/>
      <c r="B110" s="248"/>
      <c r="C110" s="1"/>
      <c r="D110" s="1"/>
      <c r="E110" s="1"/>
      <c r="F110" s="1"/>
      <c r="G110" s="249"/>
      <c r="H110" s="249"/>
      <c r="I110" s="249"/>
      <c r="J110" s="250"/>
      <c r="AG110" s="140"/>
      <c r="AH110" s="140"/>
      <c r="AI110" s="140"/>
      <c r="AJ110" s="140"/>
      <c r="AK110" s="140"/>
      <c r="AL110" s="142"/>
      <c r="AM110" s="142"/>
      <c r="AN110" s="142"/>
      <c r="AO110" s="142"/>
    </row>
    <row r="111" hidden="1">
      <c r="A111" s="1"/>
      <c r="B111" s="248"/>
      <c r="C111" s="1"/>
      <c r="D111" s="1"/>
      <c r="E111" s="1"/>
      <c r="F111" s="1"/>
      <c r="G111" s="249"/>
      <c r="H111" s="249"/>
      <c r="I111" s="249"/>
      <c r="J111" s="250"/>
      <c r="AG111" s="140"/>
      <c r="AH111" s="140"/>
      <c r="AI111" s="140"/>
      <c r="AJ111" s="140"/>
      <c r="AK111" s="140"/>
      <c r="AL111" s="142"/>
      <c r="AM111" s="142"/>
      <c r="AN111" s="142"/>
      <c r="AO111" s="142"/>
    </row>
    <row r="112" hidden="1">
      <c r="A112" s="1"/>
      <c r="B112" s="248"/>
      <c r="C112" s="1"/>
      <c r="D112" s="1"/>
      <c r="E112" s="1"/>
      <c r="F112" s="1"/>
      <c r="G112" s="249"/>
      <c r="H112" s="249"/>
      <c r="I112" s="249"/>
      <c r="J112" s="250"/>
      <c r="AG112" s="140"/>
      <c r="AH112" s="140"/>
      <c r="AI112" s="140"/>
      <c r="AJ112" s="140"/>
      <c r="AK112" s="140"/>
      <c r="AL112" s="142"/>
      <c r="AM112" s="142"/>
      <c r="AN112" s="142"/>
      <c r="AO112" s="142"/>
    </row>
    <row r="113" hidden="1">
      <c r="A113" s="1"/>
      <c r="B113" s="248"/>
      <c r="C113" s="1"/>
      <c r="D113" s="1"/>
      <c r="E113" s="1"/>
      <c r="F113" s="1"/>
      <c r="G113" s="249"/>
      <c r="H113" s="249"/>
      <c r="I113" s="249"/>
      <c r="J113" s="250"/>
      <c r="AG113" s="140"/>
      <c r="AH113" s="140"/>
      <c r="AI113" s="140"/>
      <c r="AJ113" s="140"/>
      <c r="AK113" s="140"/>
      <c r="AL113" s="142"/>
      <c r="AM113" s="142"/>
      <c r="AN113" s="142"/>
      <c r="AO113" s="142"/>
    </row>
    <row r="114" hidden="1">
      <c r="A114" s="1"/>
      <c r="B114" s="248"/>
      <c r="C114" s="1"/>
      <c r="D114" s="1"/>
      <c r="E114" s="1"/>
      <c r="F114" s="1"/>
      <c r="G114" s="249"/>
      <c r="H114" s="249"/>
      <c r="I114" s="249"/>
      <c r="J114" s="250"/>
      <c r="AG114" s="140"/>
      <c r="AH114" s="140"/>
      <c r="AI114" s="140"/>
      <c r="AJ114" s="140"/>
      <c r="AK114" s="140"/>
      <c r="AL114" s="142"/>
      <c r="AM114" s="142"/>
      <c r="AN114" s="142"/>
      <c r="AO114" s="142"/>
    </row>
    <row r="115" hidden="1">
      <c r="A115" s="1"/>
      <c r="B115" s="248"/>
      <c r="C115" s="1"/>
      <c r="D115" s="1"/>
      <c r="E115" s="1"/>
      <c r="F115" s="1"/>
      <c r="G115" s="249"/>
      <c r="H115" s="249"/>
      <c r="I115" s="249"/>
      <c r="J115" s="250"/>
      <c r="AG115" s="140"/>
      <c r="AH115" s="140"/>
      <c r="AI115" s="140"/>
      <c r="AJ115" s="140"/>
      <c r="AK115" s="140"/>
      <c r="AL115" s="142"/>
      <c r="AM115" s="142"/>
      <c r="AN115" s="142"/>
      <c r="AO115" s="142"/>
    </row>
    <row r="116" hidden="1">
      <c r="A116" s="1"/>
      <c r="B116" s="248"/>
      <c r="C116" s="1"/>
      <c r="D116" s="1"/>
      <c r="E116" s="1"/>
      <c r="F116" s="1"/>
      <c r="G116" s="249"/>
      <c r="H116" s="249"/>
      <c r="I116" s="249"/>
      <c r="J116" s="250"/>
      <c r="AG116" s="140"/>
      <c r="AH116" s="140"/>
      <c r="AI116" s="140"/>
      <c r="AJ116" s="140"/>
      <c r="AK116" s="140"/>
      <c r="AL116" s="142"/>
      <c r="AM116" s="142"/>
      <c r="AN116" s="142"/>
      <c r="AO116" s="142"/>
    </row>
    <row r="117" hidden="1">
      <c r="A117" s="1"/>
      <c r="B117" s="248"/>
      <c r="C117" s="1"/>
      <c r="D117" s="1"/>
      <c r="E117" s="1"/>
      <c r="F117" s="1"/>
      <c r="G117" s="249"/>
      <c r="H117" s="249"/>
      <c r="I117" s="249"/>
      <c r="J117" s="250"/>
      <c r="AG117" s="140"/>
      <c r="AH117" s="140"/>
      <c r="AI117" s="140"/>
      <c r="AJ117" s="140"/>
      <c r="AK117" s="140"/>
      <c r="AL117" s="142"/>
      <c r="AM117" s="142"/>
      <c r="AN117" s="142"/>
      <c r="AO117" s="142"/>
    </row>
    <row r="118" hidden="1">
      <c r="A118" s="1"/>
      <c r="B118" s="248"/>
      <c r="C118" s="1"/>
      <c r="D118" s="1"/>
      <c r="E118" s="1"/>
      <c r="F118" s="1"/>
      <c r="G118" s="249"/>
      <c r="H118" s="249"/>
      <c r="I118" s="249"/>
      <c r="J118" s="250"/>
      <c r="AG118" s="140"/>
      <c r="AH118" s="140"/>
      <c r="AI118" s="140"/>
      <c r="AJ118" s="140"/>
      <c r="AK118" s="140"/>
      <c r="AL118" s="142"/>
      <c r="AM118" s="142"/>
      <c r="AN118" s="142"/>
      <c r="AO118" s="142"/>
    </row>
    <row r="119" hidden="1">
      <c r="A119" s="1"/>
      <c r="B119" s="248"/>
      <c r="C119" s="1"/>
      <c r="D119" s="1"/>
      <c r="E119" s="1"/>
      <c r="F119" s="1"/>
      <c r="G119" s="249"/>
      <c r="H119" s="249"/>
      <c r="I119" s="249"/>
      <c r="J119" s="250"/>
      <c r="AG119" s="140"/>
      <c r="AH119" s="140"/>
      <c r="AI119" s="140"/>
      <c r="AJ119" s="140"/>
      <c r="AK119" s="140"/>
      <c r="AL119" s="142"/>
      <c r="AM119" s="142"/>
      <c r="AN119" s="142"/>
      <c r="AO119" s="142"/>
    </row>
    <row r="120" hidden="1">
      <c r="A120" s="1"/>
      <c r="B120" s="248"/>
      <c r="C120" s="1"/>
      <c r="D120" s="1"/>
      <c r="E120" s="1"/>
      <c r="F120" s="1"/>
      <c r="G120" s="249"/>
      <c r="H120" s="249"/>
      <c r="I120" s="249"/>
      <c r="J120" s="250"/>
      <c r="AG120" s="140"/>
      <c r="AH120" s="140"/>
      <c r="AI120" s="140"/>
      <c r="AJ120" s="140"/>
      <c r="AK120" s="140"/>
      <c r="AL120" s="142"/>
      <c r="AM120" s="142"/>
      <c r="AN120" s="142"/>
      <c r="AO120" s="142"/>
    </row>
    <row r="121" hidden="1">
      <c r="A121" s="1"/>
      <c r="B121" s="248"/>
      <c r="C121" s="1"/>
      <c r="D121" s="1"/>
      <c r="E121" s="1"/>
      <c r="F121" s="1"/>
      <c r="G121" s="249"/>
      <c r="H121" s="249"/>
      <c r="I121" s="249"/>
      <c r="J121" s="250"/>
      <c r="AG121" s="140"/>
      <c r="AH121" s="140"/>
      <c r="AI121" s="140"/>
      <c r="AJ121" s="140"/>
      <c r="AK121" s="140"/>
      <c r="AL121" s="142"/>
      <c r="AM121" s="142"/>
      <c r="AN121" s="142"/>
      <c r="AO121" s="142"/>
    </row>
    <row r="122" hidden="1">
      <c r="A122" s="1"/>
      <c r="B122" s="248"/>
      <c r="C122" s="1"/>
      <c r="D122" s="1"/>
      <c r="E122" s="1"/>
      <c r="F122" s="1"/>
      <c r="G122" s="249"/>
      <c r="H122" s="249"/>
      <c r="I122" s="249"/>
      <c r="J122" s="250"/>
      <c r="AG122" s="140"/>
      <c r="AH122" s="140"/>
      <c r="AI122" s="140"/>
      <c r="AJ122" s="140"/>
      <c r="AK122" s="140"/>
      <c r="AL122" s="142"/>
      <c r="AM122" s="142"/>
      <c r="AN122" s="142"/>
      <c r="AO122" s="142"/>
    </row>
    <row r="123" hidden="1">
      <c r="A123" s="1"/>
      <c r="B123" s="248"/>
      <c r="C123" s="1"/>
      <c r="D123" s="1"/>
      <c r="E123" s="1"/>
      <c r="F123" s="1"/>
      <c r="G123" s="249"/>
      <c r="H123" s="249"/>
      <c r="I123" s="249"/>
      <c r="J123" s="250"/>
      <c r="AG123" s="140"/>
      <c r="AH123" s="140"/>
      <c r="AI123" s="140"/>
      <c r="AJ123" s="140"/>
      <c r="AK123" s="140"/>
      <c r="AL123" s="142"/>
      <c r="AM123" s="142"/>
      <c r="AN123" s="142"/>
      <c r="AO123" s="142"/>
    </row>
    <row r="124" hidden="1">
      <c r="A124" s="1"/>
      <c r="B124" s="248"/>
      <c r="C124" s="1"/>
      <c r="D124" s="1"/>
      <c r="E124" s="1"/>
      <c r="F124" s="1"/>
      <c r="G124" s="249"/>
      <c r="H124" s="249"/>
      <c r="I124" s="249"/>
      <c r="J124" s="250"/>
      <c r="AG124" s="140"/>
      <c r="AH124" s="140"/>
      <c r="AI124" s="140"/>
      <c r="AJ124" s="140"/>
      <c r="AK124" s="140"/>
      <c r="AL124" s="142"/>
      <c r="AM124" s="142"/>
      <c r="AN124" s="142"/>
      <c r="AO124" s="142"/>
    </row>
    <row r="125" hidden="1">
      <c r="A125" s="1"/>
      <c r="B125" s="248"/>
      <c r="C125" s="1"/>
      <c r="D125" s="1"/>
      <c r="E125" s="1"/>
      <c r="F125" s="1"/>
      <c r="G125" s="249"/>
      <c r="H125" s="249"/>
      <c r="I125" s="249"/>
      <c r="J125" s="250"/>
      <c r="AG125" s="140"/>
      <c r="AH125" s="140"/>
      <c r="AI125" s="140"/>
      <c r="AJ125" s="140"/>
      <c r="AK125" s="140"/>
      <c r="AL125" s="142"/>
      <c r="AM125" s="142"/>
      <c r="AN125" s="142"/>
      <c r="AO125" s="142"/>
    </row>
    <row r="126" hidden="1">
      <c r="A126" s="1"/>
      <c r="B126" s="248"/>
      <c r="C126" s="1"/>
      <c r="D126" s="1"/>
      <c r="E126" s="1"/>
      <c r="F126" s="1"/>
      <c r="G126" s="249"/>
      <c r="H126" s="249"/>
      <c r="I126" s="249"/>
      <c r="J126" s="250"/>
      <c r="AG126" s="140"/>
      <c r="AH126" s="140"/>
      <c r="AI126" s="140"/>
      <c r="AJ126" s="140"/>
      <c r="AK126" s="140"/>
      <c r="AL126" s="142"/>
      <c r="AM126" s="142"/>
      <c r="AN126" s="142"/>
      <c r="AO126" s="142"/>
    </row>
    <row r="127" hidden="1">
      <c r="A127" s="1"/>
      <c r="B127" s="248"/>
      <c r="C127" s="1"/>
      <c r="D127" s="1"/>
      <c r="E127" s="1"/>
      <c r="F127" s="1"/>
      <c r="G127" s="249"/>
      <c r="H127" s="249"/>
      <c r="I127" s="249"/>
      <c r="J127" s="250"/>
      <c r="AG127" s="140"/>
      <c r="AH127" s="140"/>
      <c r="AI127" s="140"/>
      <c r="AJ127" s="140"/>
      <c r="AK127" s="140"/>
      <c r="AL127" s="142"/>
      <c r="AM127" s="142"/>
      <c r="AN127" s="142"/>
      <c r="AO127" s="142"/>
    </row>
    <row r="128" hidden="1">
      <c r="A128" s="1"/>
      <c r="B128" s="248"/>
      <c r="C128" s="1"/>
      <c r="D128" s="1"/>
      <c r="E128" s="1"/>
      <c r="F128" s="1"/>
      <c r="G128" s="249"/>
      <c r="H128" s="249"/>
      <c r="I128" s="249"/>
      <c r="J128" s="250"/>
      <c r="AG128" s="140"/>
      <c r="AH128" s="140"/>
      <c r="AI128" s="140"/>
      <c r="AJ128" s="140"/>
      <c r="AK128" s="140"/>
      <c r="AL128" s="142"/>
      <c r="AM128" s="142"/>
      <c r="AN128" s="142"/>
      <c r="AO128" s="142"/>
    </row>
    <row r="129" hidden="1">
      <c r="A129" s="1"/>
      <c r="B129" s="248"/>
      <c r="C129" s="1"/>
      <c r="D129" s="1"/>
      <c r="E129" s="1"/>
      <c r="F129" s="1"/>
      <c r="G129" s="249"/>
      <c r="H129" s="249"/>
      <c r="I129" s="249"/>
      <c r="J129" s="250"/>
      <c r="AG129" s="140"/>
      <c r="AH129" s="140"/>
      <c r="AI129" s="140"/>
      <c r="AJ129" s="140"/>
      <c r="AK129" s="140"/>
      <c r="AL129" s="142"/>
      <c r="AM129" s="142"/>
      <c r="AN129" s="142"/>
      <c r="AO129" s="142"/>
    </row>
    <row r="130" hidden="1">
      <c r="A130" s="1"/>
      <c r="B130" s="248"/>
      <c r="C130" s="1"/>
      <c r="D130" s="1"/>
      <c r="E130" s="1"/>
      <c r="F130" s="1"/>
      <c r="G130" s="249"/>
      <c r="H130" s="249"/>
      <c r="I130" s="249"/>
      <c r="J130" s="250"/>
      <c r="AG130" s="140"/>
      <c r="AH130" s="140"/>
      <c r="AI130" s="140"/>
      <c r="AJ130" s="140"/>
      <c r="AK130" s="140"/>
      <c r="AL130" s="142"/>
      <c r="AM130" s="142"/>
      <c r="AN130" s="142"/>
      <c r="AO130" s="142"/>
    </row>
    <row r="131" hidden="1">
      <c r="A131" s="1"/>
      <c r="B131" s="248"/>
      <c r="C131" s="1"/>
      <c r="D131" s="1"/>
      <c r="E131" s="1"/>
      <c r="F131" s="1"/>
      <c r="G131" s="249"/>
      <c r="H131" s="249"/>
      <c r="I131" s="249"/>
      <c r="J131" s="250"/>
      <c r="AG131" s="140"/>
      <c r="AH131" s="140"/>
      <c r="AI131" s="140"/>
      <c r="AJ131" s="140"/>
      <c r="AK131" s="140"/>
      <c r="AL131" s="142"/>
      <c r="AM131" s="142"/>
      <c r="AN131" s="142"/>
      <c r="AO131" s="142"/>
    </row>
    <row r="132" hidden="1">
      <c r="A132" s="1"/>
      <c r="B132" s="248"/>
      <c r="C132" s="1"/>
      <c r="D132" s="1"/>
      <c r="E132" s="1"/>
      <c r="F132" s="1"/>
      <c r="G132" s="249"/>
      <c r="H132" s="249"/>
      <c r="I132" s="249"/>
      <c r="J132" s="250"/>
      <c r="AG132" s="140"/>
      <c r="AH132" s="140"/>
      <c r="AI132" s="140"/>
      <c r="AJ132" s="140"/>
      <c r="AK132" s="140"/>
      <c r="AL132" s="142"/>
      <c r="AM132" s="142"/>
      <c r="AN132" s="142"/>
      <c r="AO132" s="142"/>
    </row>
    <row r="133" hidden="1">
      <c r="A133" s="1"/>
      <c r="B133" s="248"/>
      <c r="C133" s="1"/>
      <c r="D133" s="1"/>
      <c r="E133" s="1"/>
      <c r="F133" s="1"/>
      <c r="G133" s="249"/>
      <c r="H133" s="249"/>
      <c r="I133" s="249"/>
      <c r="J133" s="250"/>
      <c r="AG133" s="140"/>
      <c r="AH133" s="140"/>
      <c r="AI133" s="140"/>
      <c r="AJ133" s="140"/>
      <c r="AK133" s="140"/>
      <c r="AL133" s="142"/>
      <c r="AM133" s="142"/>
      <c r="AN133" s="142"/>
      <c r="AO133" s="142"/>
    </row>
    <row r="134" hidden="1">
      <c r="A134" s="1"/>
      <c r="B134" s="248"/>
      <c r="C134" s="1"/>
      <c r="D134" s="1"/>
      <c r="E134" s="1"/>
      <c r="F134" s="1"/>
      <c r="G134" s="249"/>
      <c r="H134" s="249"/>
      <c r="I134" s="249"/>
      <c r="J134" s="250"/>
      <c r="AG134" s="140"/>
      <c r="AH134" s="140"/>
      <c r="AI134" s="140"/>
      <c r="AJ134" s="140"/>
      <c r="AK134" s="140"/>
      <c r="AL134" s="142"/>
      <c r="AM134" s="142"/>
      <c r="AN134" s="142"/>
      <c r="AO134" s="142"/>
    </row>
    <row r="135" hidden="1">
      <c r="A135" s="1"/>
      <c r="B135" s="248"/>
      <c r="C135" s="1"/>
      <c r="D135" s="1"/>
      <c r="E135" s="1"/>
      <c r="F135" s="1"/>
      <c r="G135" s="249"/>
      <c r="H135" s="249"/>
      <c r="I135" s="249"/>
      <c r="J135" s="250"/>
      <c r="AG135" s="140"/>
      <c r="AH135" s="140"/>
      <c r="AI135" s="140"/>
      <c r="AJ135" s="140"/>
      <c r="AK135" s="140"/>
      <c r="AL135" s="142"/>
      <c r="AM135" s="142"/>
      <c r="AN135" s="142"/>
      <c r="AO135" s="142"/>
    </row>
    <row r="136" hidden="1">
      <c r="A136" s="1"/>
      <c r="B136" s="248"/>
      <c r="C136" s="1"/>
      <c r="D136" s="1"/>
      <c r="E136" s="1"/>
      <c r="F136" s="1"/>
      <c r="G136" s="249"/>
      <c r="H136" s="249"/>
      <c r="I136" s="249"/>
      <c r="J136" s="250"/>
      <c r="AG136" s="140"/>
      <c r="AH136" s="140"/>
      <c r="AI136" s="140"/>
      <c r="AJ136" s="140"/>
      <c r="AK136" s="140"/>
      <c r="AL136" s="142"/>
      <c r="AM136" s="142"/>
      <c r="AN136" s="142"/>
      <c r="AO136" s="142"/>
    </row>
    <row r="137" hidden="1">
      <c r="A137" s="1"/>
      <c r="B137" s="248"/>
      <c r="C137" s="1"/>
      <c r="D137" s="1"/>
      <c r="E137" s="1"/>
      <c r="F137" s="1"/>
      <c r="G137" s="249"/>
      <c r="H137" s="249"/>
      <c r="I137" s="249"/>
      <c r="J137" s="250"/>
      <c r="AG137" s="140"/>
      <c r="AH137" s="140"/>
      <c r="AI137" s="140"/>
      <c r="AJ137" s="140"/>
      <c r="AK137" s="140"/>
      <c r="AL137" s="142"/>
      <c r="AM137" s="142"/>
      <c r="AN137" s="142"/>
      <c r="AO137" s="142"/>
    </row>
    <row r="138" hidden="1">
      <c r="A138" s="1"/>
      <c r="B138" s="248"/>
      <c r="C138" s="1"/>
      <c r="D138" s="1"/>
      <c r="E138" s="1"/>
      <c r="F138" s="1"/>
      <c r="G138" s="249"/>
      <c r="H138" s="249"/>
      <c r="I138" s="249"/>
      <c r="J138" s="250"/>
      <c r="AG138" s="140"/>
      <c r="AH138" s="140"/>
      <c r="AI138" s="140"/>
      <c r="AJ138" s="140"/>
      <c r="AK138" s="140"/>
      <c r="AL138" s="142"/>
      <c r="AM138" s="142"/>
      <c r="AN138" s="142"/>
      <c r="AO138" s="142"/>
    </row>
    <row r="139" hidden="1">
      <c r="A139" s="1"/>
      <c r="B139" s="248"/>
      <c r="C139" s="1"/>
      <c r="D139" s="1"/>
      <c r="E139" s="1"/>
      <c r="F139" s="1"/>
      <c r="G139" s="249"/>
      <c r="H139" s="249"/>
      <c r="I139" s="249"/>
      <c r="J139" s="250"/>
      <c r="AG139" s="140"/>
      <c r="AH139" s="140"/>
      <c r="AI139" s="140"/>
      <c r="AJ139" s="140"/>
      <c r="AK139" s="140"/>
      <c r="AL139" s="142"/>
      <c r="AM139" s="142"/>
      <c r="AN139" s="142"/>
      <c r="AO139" s="142"/>
    </row>
    <row r="140" hidden="1">
      <c r="A140" s="1"/>
      <c r="B140" s="248"/>
      <c r="C140" s="1"/>
      <c r="D140" s="1"/>
      <c r="E140" s="1"/>
      <c r="F140" s="1"/>
      <c r="G140" s="249"/>
      <c r="H140" s="249"/>
      <c r="I140" s="249"/>
      <c r="J140" s="250"/>
      <c r="AG140" s="140"/>
      <c r="AH140" s="140"/>
      <c r="AI140" s="140"/>
      <c r="AJ140" s="140"/>
      <c r="AK140" s="140"/>
      <c r="AL140" s="142"/>
      <c r="AM140" s="142"/>
      <c r="AN140" s="142"/>
      <c r="AO140" s="142"/>
    </row>
    <row r="141" hidden="1">
      <c r="A141" s="1"/>
      <c r="B141" s="248"/>
      <c r="C141" s="1"/>
      <c r="D141" s="1"/>
      <c r="E141" s="1"/>
      <c r="F141" s="1"/>
      <c r="G141" s="249"/>
      <c r="H141" s="249"/>
      <c r="I141" s="249"/>
      <c r="J141" s="250"/>
      <c r="AG141" s="140"/>
      <c r="AH141" s="140"/>
      <c r="AI141" s="140"/>
      <c r="AJ141" s="140"/>
      <c r="AK141" s="140"/>
      <c r="AL141" s="142"/>
      <c r="AM141" s="142"/>
      <c r="AN141" s="142"/>
      <c r="AO141" s="142"/>
    </row>
    <row r="142" hidden="1">
      <c r="A142" s="1"/>
      <c r="B142" s="248"/>
      <c r="C142" s="1"/>
      <c r="D142" s="1"/>
      <c r="E142" s="1"/>
      <c r="F142" s="1"/>
      <c r="G142" s="249"/>
      <c r="H142" s="249"/>
      <c r="I142" s="249"/>
      <c r="J142" s="250"/>
      <c r="AG142" s="140"/>
      <c r="AH142" s="140"/>
      <c r="AI142" s="140"/>
      <c r="AJ142" s="140"/>
      <c r="AK142" s="140"/>
      <c r="AL142" s="142"/>
      <c r="AM142" s="142"/>
      <c r="AN142" s="142"/>
      <c r="AO142" s="142"/>
    </row>
    <row r="143" hidden="1">
      <c r="A143" s="1"/>
      <c r="B143" s="248"/>
      <c r="C143" s="1"/>
      <c r="D143" s="1"/>
      <c r="E143" s="1"/>
      <c r="F143" s="1"/>
      <c r="G143" s="249"/>
      <c r="H143" s="249"/>
      <c r="I143" s="249"/>
      <c r="J143" s="250"/>
      <c r="AG143" s="140"/>
      <c r="AH143" s="140"/>
      <c r="AI143" s="140"/>
      <c r="AJ143" s="140"/>
      <c r="AK143" s="140"/>
      <c r="AL143" s="142"/>
      <c r="AM143" s="142"/>
      <c r="AN143" s="142"/>
      <c r="AO143" s="142"/>
    </row>
    <row r="144" hidden="1">
      <c r="A144" s="1"/>
      <c r="B144" s="248"/>
      <c r="C144" s="1"/>
      <c r="D144" s="1"/>
      <c r="E144" s="1"/>
      <c r="F144" s="1"/>
      <c r="G144" s="249"/>
      <c r="H144" s="249"/>
      <c r="I144" s="249"/>
      <c r="J144" s="250"/>
      <c r="AG144" s="140"/>
      <c r="AH144" s="140"/>
      <c r="AI144" s="140"/>
      <c r="AJ144" s="140"/>
      <c r="AK144" s="140"/>
      <c r="AL144" s="142"/>
      <c r="AM144" s="142"/>
      <c r="AN144" s="142"/>
      <c r="AO144" s="142"/>
    </row>
    <row r="145" hidden="1">
      <c r="A145" s="1"/>
      <c r="B145" s="248"/>
      <c r="C145" s="1"/>
      <c r="D145" s="1"/>
      <c r="E145" s="1"/>
      <c r="F145" s="1"/>
      <c r="G145" s="249"/>
      <c r="H145" s="249"/>
      <c r="I145" s="249"/>
      <c r="J145" s="250"/>
      <c r="AG145" s="140"/>
      <c r="AH145" s="140"/>
      <c r="AI145" s="140"/>
      <c r="AJ145" s="140"/>
      <c r="AK145" s="140"/>
      <c r="AL145" s="142"/>
      <c r="AM145" s="142"/>
      <c r="AN145" s="142"/>
      <c r="AO145" s="142"/>
    </row>
    <row r="146" hidden="1">
      <c r="A146" s="1"/>
      <c r="B146" s="248"/>
      <c r="C146" s="1"/>
      <c r="D146" s="1"/>
      <c r="E146" s="1"/>
      <c r="F146" s="1"/>
      <c r="G146" s="249"/>
      <c r="H146" s="249"/>
      <c r="I146" s="249"/>
      <c r="J146" s="250"/>
      <c r="AG146" s="140"/>
      <c r="AH146" s="140"/>
      <c r="AI146" s="140"/>
      <c r="AJ146" s="140"/>
      <c r="AK146" s="140"/>
      <c r="AL146" s="142"/>
      <c r="AM146" s="142"/>
      <c r="AN146" s="142"/>
      <c r="AO146" s="142"/>
    </row>
    <row r="147" hidden="1">
      <c r="A147" s="1"/>
      <c r="B147" s="248"/>
      <c r="C147" s="1"/>
      <c r="D147" s="1"/>
      <c r="E147" s="1"/>
      <c r="F147" s="1"/>
      <c r="G147" s="249"/>
      <c r="H147" s="249"/>
      <c r="I147" s="249"/>
      <c r="J147" s="250"/>
      <c r="AG147" s="140"/>
      <c r="AH147" s="140"/>
      <c r="AI147" s="140"/>
      <c r="AJ147" s="140"/>
      <c r="AK147" s="140"/>
      <c r="AL147" s="142"/>
      <c r="AM147" s="142"/>
      <c r="AN147" s="142"/>
      <c r="AO147" s="142"/>
    </row>
    <row r="148" hidden="1">
      <c r="A148" s="1"/>
      <c r="B148" s="248"/>
      <c r="C148" s="1"/>
      <c r="D148" s="1"/>
      <c r="E148" s="1"/>
      <c r="F148" s="1"/>
      <c r="G148" s="249"/>
      <c r="H148" s="249"/>
      <c r="I148" s="249"/>
      <c r="J148" s="250"/>
      <c r="AG148" s="140"/>
      <c r="AH148" s="140"/>
      <c r="AI148" s="140"/>
      <c r="AJ148" s="140"/>
      <c r="AK148" s="140"/>
      <c r="AL148" s="142"/>
      <c r="AM148" s="142"/>
      <c r="AN148" s="142"/>
      <c r="AO148" s="142"/>
    </row>
    <row r="149" hidden="1">
      <c r="A149" s="1"/>
      <c r="B149" s="248"/>
      <c r="C149" s="1"/>
      <c r="D149" s="1"/>
      <c r="E149" s="1"/>
      <c r="F149" s="1"/>
      <c r="G149" s="249"/>
      <c r="H149" s="249"/>
      <c r="I149" s="249"/>
      <c r="J149" s="250"/>
      <c r="AG149" s="140"/>
      <c r="AH149" s="140"/>
      <c r="AI149" s="140"/>
      <c r="AJ149" s="140"/>
      <c r="AK149" s="140"/>
      <c r="AL149" s="142"/>
      <c r="AM149" s="142"/>
      <c r="AN149" s="142"/>
      <c r="AO149" s="142"/>
    </row>
    <row r="150" hidden="1">
      <c r="A150" s="1"/>
      <c r="B150" s="248"/>
      <c r="C150" s="1"/>
      <c r="D150" s="1"/>
      <c r="E150" s="1"/>
      <c r="F150" s="1"/>
      <c r="G150" s="249"/>
      <c r="H150" s="249"/>
      <c r="I150" s="249"/>
      <c r="J150" s="250"/>
      <c r="AG150" s="140"/>
      <c r="AH150" s="140"/>
      <c r="AI150" s="140"/>
      <c r="AJ150" s="140"/>
      <c r="AK150" s="140"/>
      <c r="AL150" s="142"/>
      <c r="AM150" s="142"/>
      <c r="AN150" s="142"/>
      <c r="AO150" s="142"/>
    </row>
    <row r="151" hidden="1">
      <c r="A151" s="1"/>
      <c r="B151" s="248"/>
      <c r="C151" s="1"/>
      <c r="D151" s="1"/>
      <c r="E151" s="1"/>
      <c r="F151" s="1"/>
      <c r="G151" s="249"/>
      <c r="H151" s="249"/>
      <c r="I151" s="249"/>
      <c r="J151" s="250"/>
      <c r="AG151" s="140"/>
      <c r="AH151" s="140"/>
      <c r="AI151" s="140"/>
      <c r="AJ151" s="140"/>
      <c r="AK151" s="140"/>
      <c r="AL151" s="142"/>
      <c r="AM151" s="142"/>
      <c r="AN151" s="142"/>
      <c r="AO151" s="142"/>
    </row>
    <row r="152" hidden="1">
      <c r="A152" s="1"/>
      <c r="B152" s="248"/>
      <c r="C152" s="1"/>
      <c r="D152" s="1"/>
      <c r="E152" s="1"/>
      <c r="F152" s="1"/>
      <c r="G152" s="249"/>
      <c r="H152" s="249"/>
      <c r="I152" s="249"/>
      <c r="J152" s="250"/>
      <c r="AG152" s="140"/>
      <c r="AH152" s="140"/>
      <c r="AI152" s="140"/>
      <c r="AJ152" s="140"/>
      <c r="AK152" s="140"/>
      <c r="AL152" s="142"/>
      <c r="AM152" s="142"/>
      <c r="AN152" s="142"/>
      <c r="AO152" s="142"/>
    </row>
    <row r="153" hidden="1">
      <c r="A153" s="1"/>
      <c r="B153" s="248"/>
      <c r="C153" s="1"/>
      <c r="D153" s="1"/>
      <c r="E153" s="1"/>
      <c r="F153" s="1"/>
      <c r="G153" s="249"/>
      <c r="H153" s="249"/>
      <c r="I153" s="249"/>
      <c r="J153" s="250"/>
      <c r="AG153" s="140"/>
      <c r="AH153" s="140"/>
      <c r="AI153" s="140"/>
      <c r="AJ153" s="140"/>
      <c r="AK153" s="140"/>
      <c r="AL153" s="142"/>
      <c r="AM153" s="142"/>
      <c r="AN153" s="142"/>
      <c r="AO153" s="142"/>
    </row>
    <row r="154" hidden="1">
      <c r="A154" s="1"/>
      <c r="B154" s="248"/>
      <c r="C154" s="1"/>
      <c r="D154" s="1"/>
      <c r="E154" s="1"/>
      <c r="F154" s="1"/>
      <c r="G154" s="249"/>
      <c r="H154" s="249"/>
      <c r="I154" s="249"/>
      <c r="J154" s="250"/>
      <c r="AG154" s="140"/>
      <c r="AH154" s="140"/>
      <c r="AI154" s="140"/>
      <c r="AJ154" s="140"/>
      <c r="AK154" s="140"/>
      <c r="AL154" s="142"/>
      <c r="AM154" s="142"/>
      <c r="AN154" s="142"/>
      <c r="AO154" s="142"/>
    </row>
    <row r="155" hidden="1">
      <c r="A155" s="1"/>
      <c r="B155" s="248"/>
      <c r="C155" s="1"/>
      <c r="D155" s="1"/>
      <c r="E155" s="1"/>
      <c r="F155" s="1"/>
      <c r="G155" s="249"/>
      <c r="H155" s="249"/>
      <c r="I155" s="249"/>
      <c r="J155" s="250"/>
      <c r="AG155" s="140"/>
      <c r="AH155" s="140"/>
      <c r="AI155" s="140"/>
      <c r="AJ155" s="140"/>
      <c r="AK155" s="140"/>
      <c r="AL155" s="142"/>
      <c r="AM155" s="142"/>
      <c r="AN155" s="142"/>
      <c r="AO155" s="142"/>
    </row>
    <row r="156" hidden="1">
      <c r="A156" s="1"/>
      <c r="B156" s="248"/>
      <c r="C156" s="1"/>
      <c r="D156" s="1"/>
      <c r="E156" s="1"/>
      <c r="F156" s="1"/>
      <c r="G156" s="249"/>
      <c r="H156" s="249"/>
      <c r="I156" s="249"/>
      <c r="J156" s="250"/>
      <c r="AG156" s="140"/>
      <c r="AH156" s="140"/>
      <c r="AI156" s="140"/>
      <c r="AJ156" s="140"/>
      <c r="AK156" s="140"/>
      <c r="AL156" s="142"/>
      <c r="AM156" s="142"/>
      <c r="AN156" s="142"/>
      <c r="AO156" s="142"/>
    </row>
    <row r="157" hidden="1">
      <c r="A157" s="1"/>
      <c r="B157" s="248"/>
      <c r="C157" s="1"/>
      <c r="D157" s="1"/>
      <c r="E157" s="1"/>
      <c r="F157" s="1"/>
      <c r="G157" s="249"/>
      <c r="H157" s="249"/>
      <c r="I157" s="249"/>
      <c r="J157" s="250"/>
      <c r="AG157" s="140"/>
      <c r="AH157" s="140"/>
      <c r="AI157" s="140"/>
      <c r="AJ157" s="140"/>
      <c r="AK157" s="140"/>
      <c r="AL157" s="142"/>
      <c r="AM157" s="142"/>
      <c r="AN157" s="142"/>
      <c r="AO157" s="142"/>
    </row>
    <row r="158" hidden="1">
      <c r="A158" s="1"/>
      <c r="B158" s="248"/>
      <c r="C158" s="1"/>
      <c r="D158" s="1"/>
      <c r="E158" s="1"/>
      <c r="F158" s="1"/>
      <c r="G158" s="249"/>
      <c r="H158" s="249"/>
      <c r="I158" s="249"/>
      <c r="J158" s="250"/>
      <c r="AG158" s="140"/>
      <c r="AH158" s="140"/>
      <c r="AI158" s="140"/>
      <c r="AJ158" s="140"/>
      <c r="AK158" s="140"/>
      <c r="AL158" s="142"/>
      <c r="AM158" s="142"/>
      <c r="AN158" s="142"/>
      <c r="AO158" s="142"/>
    </row>
    <row r="159" hidden="1">
      <c r="A159" s="1"/>
      <c r="B159" s="248"/>
      <c r="C159" s="1"/>
      <c r="D159" s="1"/>
      <c r="E159" s="1"/>
      <c r="F159" s="1"/>
      <c r="G159" s="249"/>
      <c r="H159" s="249"/>
      <c r="I159" s="249"/>
      <c r="J159" s="250"/>
      <c r="AG159" s="140"/>
      <c r="AH159" s="140"/>
      <c r="AI159" s="140"/>
      <c r="AJ159" s="140"/>
      <c r="AK159" s="140"/>
      <c r="AL159" s="142"/>
      <c r="AM159" s="142"/>
      <c r="AN159" s="142"/>
      <c r="AO159" s="142"/>
    </row>
    <row r="160" hidden="1">
      <c r="A160" s="1"/>
      <c r="B160" s="248"/>
      <c r="C160" s="1"/>
      <c r="D160" s="1"/>
      <c r="E160" s="1"/>
      <c r="F160" s="1"/>
      <c r="G160" s="249"/>
      <c r="H160" s="249"/>
      <c r="I160" s="249"/>
      <c r="J160" s="250"/>
      <c r="AG160" s="140"/>
      <c r="AH160" s="140"/>
      <c r="AI160" s="140"/>
      <c r="AJ160" s="140"/>
      <c r="AK160" s="140"/>
      <c r="AL160" s="142"/>
      <c r="AM160" s="142"/>
      <c r="AN160" s="142"/>
      <c r="AO160" s="142"/>
    </row>
    <row r="161" hidden="1">
      <c r="A161" s="1"/>
      <c r="B161" s="248"/>
      <c r="C161" s="1"/>
      <c r="D161" s="1"/>
      <c r="E161" s="1"/>
      <c r="F161" s="1"/>
      <c r="G161" s="249"/>
      <c r="H161" s="249"/>
      <c r="I161" s="249"/>
      <c r="J161" s="250"/>
      <c r="AG161" s="140"/>
      <c r="AH161" s="140"/>
      <c r="AI161" s="140"/>
      <c r="AJ161" s="140"/>
      <c r="AK161" s="140"/>
      <c r="AL161" s="142"/>
      <c r="AM161" s="142"/>
      <c r="AN161" s="142"/>
      <c r="AO161" s="142"/>
    </row>
    <row r="162" hidden="1">
      <c r="A162" s="1"/>
      <c r="B162" s="248"/>
      <c r="C162" s="1"/>
      <c r="D162" s="1"/>
      <c r="E162" s="1"/>
      <c r="F162" s="1"/>
      <c r="G162" s="249"/>
      <c r="H162" s="249"/>
      <c r="I162" s="249"/>
      <c r="J162" s="250"/>
      <c r="AG162" s="140"/>
      <c r="AH162" s="140"/>
      <c r="AI162" s="140"/>
      <c r="AJ162" s="140"/>
      <c r="AK162" s="140"/>
      <c r="AL162" s="142"/>
      <c r="AM162" s="142"/>
      <c r="AN162" s="142"/>
      <c r="AO162" s="142"/>
    </row>
    <row r="163" hidden="1">
      <c r="A163" s="1"/>
      <c r="B163" s="248"/>
      <c r="C163" s="1"/>
      <c r="D163" s="1"/>
      <c r="E163" s="1"/>
      <c r="F163" s="1"/>
      <c r="G163" s="249"/>
      <c r="H163" s="249"/>
      <c r="I163" s="249"/>
      <c r="J163" s="250"/>
      <c r="AG163" s="140"/>
      <c r="AH163" s="140"/>
      <c r="AI163" s="140"/>
      <c r="AJ163" s="140"/>
      <c r="AK163" s="140"/>
      <c r="AL163" s="142"/>
      <c r="AM163" s="142"/>
      <c r="AN163" s="142"/>
      <c r="AO163" s="142"/>
    </row>
    <row r="164" hidden="1">
      <c r="A164" s="1"/>
      <c r="B164" s="248"/>
      <c r="C164" s="1"/>
      <c r="D164" s="1"/>
      <c r="E164" s="1"/>
      <c r="F164" s="1"/>
      <c r="G164" s="249"/>
      <c r="H164" s="249"/>
      <c r="I164" s="249"/>
      <c r="J164" s="250"/>
      <c r="AG164" s="140"/>
      <c r="AH164" s="140"/>
      <c r="AI164" s="140"/>
      <c r="AJ164" s="140"/>
      <c r="AK164" s="140"/>
      <c r="AL164" s="142"/>
      <c r="AM164" s="142"/>
      <c r="AN164" s="142"/>
      <c r="AO164" s="142"/>
    </row>
    <row r="165" hidden="1">
      <c r="A165" s="1"/>
      <c r="B165" s="248"/>
      <c r="C165" s="1"/>
      <c r="D165" s="1"/>
      <c r="E165" s="1"/>
      <c r="F165" s="1"/>
      <c r="G165" s="249"/>
      <c r="H165" s="249"/>
      <c r="I165" s="249"/>
      <c r="J165" s="250"/>
      <c r="AG165" s="140"/>
      <c r="AH165" s="140"/>
      <c r="AI165" s="140"/>
      <c r="AJ165" s="140"/>
      <c r="AK165" s="140"/>
      <c r="AL165" s="142"/>
      <c r="AM165" s="142"/>
      <c r="AN165" s="142"/>
      <c r="AO165" s="142"/>
    </row>
    <row r="166" hidden="1">
      <c r="A166" s="1"/>
      <c r="B166" s="248"/>
      <c r="C166" s="1"/>
      <c r="D166" s="1"/>
      <c r="E166" s="1"/>
      <c r="F166" s="1"/>
      <c r="G166" s="249"/>
      <c r="H166" s="249"/>
      <c r="I166" s="249"/>
      <c r="J166" s="250"/>
      <c r="AG166" s="140"/>
      <c r="AH166" s="140"/>
      <c r="AI166" s="140"/>
      <c r="AJ166" s="140"/>
      <c r="AK166" s="140"/>
      <c r="AL166" s="142"/>
      <c r="AM166" s="142"/>
      <c r="AN166" s="142"/>
      <c r="AO166" s="142"/>
    </row>
    <row r="167" hidden="1">
      <c r="A167" s="1"/>
      <c r="B167" s="248"/>
      <c r="C167" s="1"/>
      <c r="D167" s="1"/>
      <c r="E167" s="1"/>
      <c r="F167" s="1"/>
      <c r="G167" s="249"/>
      <c r="H167" s="249"/>
      <c r="I167" s="249"/>
      <c r="J167" s="250"/>
      <c r="AG167" s="140"/>
      <c r="AH167" s="140"/>
      <c r="AI167" s="140"/>
      <c r="AJ167" s="140"/>
      <c r="AK167" s="140"/>
      <c r="AL167" s="142"/>
      <c r="AM167" s="142"/>
      <c r="AN167" s="142"/>
      <c r="AO167" s="142"/>
    </row>
    <row r="168" hidden="1">
      <c r="A168" s="1"/>
      <c r="B168" s="248"/>
      <c r="C168" s="1"/>
      <c r="D168" s="1"/>
      <c r="E168" s="1"/>
      <c r="F168" s="1"/>
      <c r="G168" s="249"/>
      <c r="H168" s="249"/>
      <c r="I168" s="249"/>
      <c r="J168" s="250"/>
      <c r="AG168" s="140"/>
      <c r="AH168" s="140"/>
      <c r="AI168" s="140"/>
      <c r="AJ168" s="140"/>
      <c r="AK168" s="140"/>
      <c r="AL168" s="142"/>
      <c r="AM168" s="142"/>
      <c r="AN168" s="142"/>
      <c r="AO168" s="142"/>
    </row>
    <row r="169" hidden="1">
      <c r="A169" s="1"/>
      <c r="B169" s="248"/>
      <c r="C169" s="1"/>
      <c r="D169" s="1"/>
      <c r="E169" s="1"/>
      <c r="F169" s="1"/>
      <c r="G169" s="249"/>
      <c r="H169" s="249"/>
      <c r="I169" s="249"/>
      <c r="J169" s="250"/>
      <c r="AG169" s="140"/>
      <c r="AH169" s="140"/>
      <c r="AI169" s="140"/>
      <c r="AJ169" s="140"/>
      <c r="AK169" s="140"/>
      <c r="AL169" s="142"/>
      <c r="AM169" s="142"/>
      <c r="AN169" s="142"/>
      <c r="AO169" s="142"/>
    </row>
    <row r="170" hidden="1">
      <c r="A170" s="1"/>
      <c r="B170" s="248"/>
      <c r="C170" s="1"/>
      <c r="D170" s="1"/>
      <c r="E170" s="1"/>
      <c r="F170" s="1"/>
      <c r="G170" s="249"/>
      <c r="H170" s="249"/>
      <c r="I170" s="249"/>
      <c r="J170" s="250"/>
      <c r="AG170" s="140"/>
      <c r="AH170" s="140"/>
      <c r="AI170" s="140"/>
      <c r="AJ170" s="140"/>
      <c r="AK170" s="140"/>
      <c r="AL170" s="142"/>
      <c r="AM170" s="142"/>
      <c r="AN170" s="142"/>
      <c r="AO170" s="142"/>
    </row>
    <row r="171" hidden="1">
      <c r="A171" s="1"/>
      <c r="B171" s="248"/>
      <c r="C171" s="1"/>
      <c r="D171" s="1"/>
      <c r="E171" s="1"/>
      <c r="F171" s="1"/>
      <c r="G171" s="249"/>
      <c r="H171" s="249"/>
      <c r="I171" s="249"/>
      <c r="J171" s="250"/>
      <c r="AG171" s="140"/>
      <c r="AH171" s="140"/>
      <c r="AI171" s="140"/>
      <c r="AJ171" s="140"/>
      <c r="AK171" s="140"/>
      <c r="AL171" s="142"/>
      <c r="AM171" s="142"/>
      <c r="AN171" s="142"/>
      <c r="AO171" s="142"/>
    </row>
    <row r="172" hidden="1">
      <c r="A172" s="1"/>
      <c r="B172" s="248"/>
      <c r="C172" s="1"/>
      <c r="D172" s="1"/>
      <c r="E172" s="1"/>
      <c r="F172" s="1"/>
      <c r="G172" s="249"/>
      <c r="H172" s="249"/>
      <c r="I172" s="249"/>
      <c r="J172" s="250"/>
      <c r="AG172" s="140"/>
      <c r="AH172" s="140"/>
      <c r="AI172" s="140"/>
      <c r="AJ172" s="140"/>
      <c r="AK172" s="140"/>
      <c r="AL172" s="142"/>
      <c r="AM172" s="142"/>
      <c r="AN172" s="142"/>
      <c r="AO172" s="142"/>
    </row>
    <row r="173" hidden="1">
      <c r="A173" s="1"/>
      <c r="B173" s="248"/>
      <c r="C173" s="1"/>
      <c r="D173" s="1"/>
      <c r="E173" s="1"/>
      <c r="F173" s="1"/>
      <c r="G173" s="249"/>
      <c r="H173" s="249"/>
      <c r="I173" s="249"/>
      <c r="J173" s="250"/>
      <c r="AG173" s="140"/>
      <c r="AH173" s="140"/>
      <c r="AI173" s="140"/>
      <c r="AJ173" s="140"/>
      <c r="AK173" s="140"/>
      <c r="AL173" s="142"/>
      <c r="AM173" s="142"/>
      <c r="AN173" s="142"/>
      <c r="AO173" s="142"/>
    </row>
    <row r="174" hidden="1">
      <c r="A174" s="1"/>
      <c r="B174" s="248"/>
      <c r="C174" s="1"/>
      <c r="D174" s="1"/>
      <c r="E174" s="1"/>
      <c r="F174" s="1"/>
      <c r="G174" s="249"/>
      <c r="H174" s="249"/>
      <c r="I174" s="249"/>
      <c r="J174" s="250"/>
      <c r="AG174" s="140"/>
      <c r="AH174" s="140"/>
      <c r="AI174" s="140"/>
      <c r="AJ174" s="140"/>
      <c r="AK174" s="140"/>
      <c r="AL174" s="142"/>
      <c r="AM174" s="142"/>
      <c r="AN174" s="142"/>
      <c r="AO174" s="142"/>
    </row>
    <row r="175" hidden="1">
      <c r="A175" s="1"/>
      <c r="B175" s="248"/>
      <c r="C175" s="1"/>
      <c r="D175" s="1"/>
      <c r="E175" s="1"/>
      <c r="F175" s="1"/>
      <c r="G175" s="249"/>
      <c r="H175" s="249"/>
      <c r="I175" s="249"/>
      <c r="J175" s="250"/>
      <c r="AG175" s="140"/>
      <c r="AH175" s="140"/>
      <c r="AI175" s="140"/>
      <c r="AJ175" s="140"/>
      <c r="AK175" s="140"/>
      <c r="AL175" s="142"/>
      <c r="AM175" s="142"/>
      <c r="AN175" s="142"/>
      <c r="AO175" s="142"/>
    </row>
    <row r="176" hidden="1">
      <c r="A176" s="1"/>
      <c r="B176" s="248"/>
      <c r="C176" s="1"/>
      <c r="D176" s="1"/>
      <c r="E176" s="1"/>
      <c r="F176" s="1"/>
      <c r="G176" s="249"/>
      <c r="H176" s="249"/>
      <c r="I176" s="249"/>
      <c r="J176" s="250"/>
      <c r="AG176" s="140"/>
      <c r="AH176" s="140"/>
      <c r="AI176" s="140"/>
      <c r="AJ176" s="140"/>
      <c r="AK176" s="140"/>
      <c r="AL176" s="142"/>
      <c r="AM176" s="142"/>
      <c r="AN176" s="142"/>
      <c r="AO176" s="142"/>
    </row>
    <row r="177" hidden="1">
      <c r="A177" s="1"/>
      <c r="B177" s="248"/>
      <c r="C177" s="1"/>
      <c r="D177" s="1"/>
      <c r="E177" s="1"/>
      <c r="F177" s="1"/>
      <c r="G177" s="249"/>
      <c r="H177" s="249"/>
      <c r="I177" s="249"/>
      <c r="J177" s="250"/>
      <c r="AG177" s="140"/>
      <c r="AH177" s="140"/>
      <c r="AI177" s="140"/>
      <c r="AJ177" s="140"/>
      <c r="AK177" s="140"/>
      <c r="AL177" s="142"/>
      <c r="AM177" s="142"/>
      <c r="AN177" s="142"/>
      <c r="AO177" s="142"/>
    </row>
    <row r="178" hidden="1">
      <c r="A178" s="1"/>
      <c r="B178" s="248"/>
      <c r="C178" s="1"/>
      <c r="D178" s="1"/>
      <c r="E178" s="1"/>
      <c r="F178" s="1"/>
      <c r="G178" s="249"/>
      <c r="H178" s="249"/>
      <c r="I178" s="249"/>
      <c r="J178" s="250"/>
      <c r="AG178" s="140"/>
      <c r="AH178" s="140"/>
      <c r="AI178" s="140"/>
      <c r="AJ178" s="140"/>
      <c r="AK178" s="140"/>
      <c r="AL178" s="142"/>
      <c r="AM178" s="142"/>
      <c r="AN178" s="142"/>
      <c r="AO178" s="142"/>
    </row>
    <row r="179" hidden="1">
      <c r="A179" s="1"/>
      <c r="B179" s="248"/>
      <c r="C179" s="1"/>
      <c r="D179" s="1"/>
      <c r="E179" s="1"/>
      <c r="F179" s="1"/>
      <c r="G179" s="249"/>
      <c r="H179" s="249"/>
      <c r="I179" s="249"/>
      <c r="J179" s="250"/>
      <c r="AG179" s="140"/>
      <c r="AH179" s="140"/>
      <c r="AI179" s="140"/>
      <c r="AJ179" s="140"/>
      <c r="AK179" s="140"/>
      <c r="AL179" s="142"/>
      <c r="AM179" s="142"/>
      <c r="AN179" s="142"/>
      <c r="AO179" s="142"/>
    </row>
    <row r="180" hidden="1">
      <c r="A180" s="1"/>
      <c r="B180" s="248"/>
      <c r="C180" s="1"/>
      <c r="D180" s="1"/>
      <c r="E180" s="1"/>
      <c r="F180" s="1"/>
      <c r="G180" s="249"/>
      <c r="H180" s="249"/>
      <c r="I180" s="249"/>
      <c r="J180" s="250"/>
      <c r="AG180" s="140"/>
      <c r="AH180" s="140"/>
      <c r="AI180" s="140"/>
      <c r="AJ180" s="140"/>
      <c r="AK180" s="140"/>
      <c r="AL180" s="142"/>
      <c r="AM180" s="142"/>
      <c r="AN180" s="142"/>
      <c r="AO180" s="142"/>
    </row>
    <row r="181" hidden="1">
      <c r="A181" s="1"/>
      <c r="B181" s="248"/>
      <c r="C181" s="1"/>
      <c r="D181" s="1"/>
      <c r="E181" s="1"/>
      <c r="F181" s="1"/>
      <c r="G181" s="249"/>
      <c r="H181" s="249"/>
      <c r="I181" s="249"/>
      <c r="J181" s="250"/>
      <c r="AG181" s="140"/>
      <c r="AH181" s="140"/>
      <c r="AI181" s="140"/>
      <c r="AJ181" s="140"/>
      <c r="AK181" s="140"/>
      <c r="AL181" s="142"/>
      <c r="AM181" s="142"/>
      <c r="AN181" s="142"/>
      <c r="AO181" s="142"/>
    </row>
    <row r="182" hidden="1">
      <c r="A182" s="1"/>
      <c r="B182" s="248"/>
      <c r="C182" s="1"/>
      <c r="D182" s="1"/>
      <c r="E182" s="1"/>
      <c r="F182" s="1"/>
      <c r="G182" s="249"/>
      <c r="H182" s="249"/>
      <c r="I182" s="249"/>
      <c r="J182" s="250"/>
      <c r="AG182" s="140"/>
      <c r="AH182" s="140"/>
      <c r="AI182" s="140"/>
      <c r="AJ182" s="140"/>
      <c r="AK182" s="140"/>
      <c r="AL182" s="142"/>
      <c r="AM182" s="142"/>
      <c r="AN182" s="142"/>
      <c r="AO182" s="142"/>
    </row>
    <row r="183" hidden="1">
      <c r="A183" s="1"/>
      <c r="B183" s="248"/>
      <c r="C183" s="1"/>
      <c r="D183" s="1"/>
      <c r="E183" s="1"/>
      <c r="F183" s="1"/>
      <c r="G183" s="249"/>
      <c r="H183" s="249"/>
      <c r="I183" s="249"/>
      <c r="J183" s="250"/>
      <c r="AG183" s="140"/>
      <c r="AH183" s="140"/>
      <c r="AI183" s="140"/>
      <c r="AJ183" s="140"/>
      <c r="AK183" s="140"/>
      <c r="AL183" s="142"/>
      <c r="AM183" s="142"/>
      <c r="AN183" s="142"/>
      <c r="AO183" s="142"/>
    </row>
    <row r="184" hidden="1">
      <c r="A184" s="1"/>
      <c r="B184" s="248"/>
      <c r="C184" s="1"/>
      <c r="D184" s="1"/>
      <c r="E184" s="1"/>
      <c r="F184" s="1"/>
      <c r="G184" s="249"/>
      <c r="H184" s="249"/>
      <c r="I184" s="249"/>
      <c r="J184" s="250"/>
      <c r="AG184" s="140"/>
      <c r="AH184" s="140"/>
      <c r="AI184" s="140"/>
      <c r="AJ184" s="140"/>
      <c r="AK184" s="140"/>
      <c r="AL184" s="142"/>
      <c r="AM184" s="142"/>
      <c r="AN184" s="142"/>
      <c r="AO184" s="142"/>
    </row>
    <row r="185" hidden="1">
      <c r="A185" s="1"/>
      <c r="B185" s="248"/>
      <c r="C185" s="1"/>
      <c r="D185" s="1"/>
      <c r="E185" s="1"/>
      <c r="F185" s="1"/>
      <c r="G185" s="249"/>
      <c r="H185" s="249"/>
      <c r="I185" s="249"/>
      <c r="J185" s="250"/>
      <c r="AG185" s="140"/>
      <c r="AH185" s="140"/>
      <c r="AI185" s="140"/>
      <c r="AJ185" s="140"/>
      <c r="AK185" s="140"/>
      <c r="AL185" s="142"/>
      <c r="AM185" s="142"/>
      <c r="AN185" s="142"/>
      <c r="AO185" s="142"/>
    </row>
    <row r="186" hidden="1">
      <c r="A186" s="1"/>
      <c r="B186" s="248"/>
      <c r="C186" s="1"/>
      <c r="D186" s="1"/>
      <c r="E186" s="1"/>
      <c r="F186" s="1"/>
      <c r="G186" s="249"/>
      <c r="H186" s="249"/>
      <c r="I186" s="249"/>
      <c r="J186" s="250"/>
      <c r="AG186" s="140"/>
      <c r="AH186" s="140"/>
      <c r="AI186" s="140"/>
      <c r="AJ186" s="140"/>
      <c r="AK186" s="140"/>
      <c r="AL186" s="142"/>
      <c r="AM186" s="142"/>
      <c r="AN186" s="142"/>
      <c r="AO186" s="142"/>
    </row>
    <row r="187" hidden="1">
      <c r="A187" s="1"/>
      <c r="B187" s="248"/>
      <c r="C187" s="1"/>
      <c r="D187" s="1"/>
      <c r="E187" s="1"/>
      <c r="F187" s="1"/>
      <c r="G187" s="249"/>
      <c r="H187" s="249"/>
      <c r="I187" s="249"/>
      <c r="J187" s="250"/>
      <c r="AG187" s="140"/>
      <c r="AH187" s="140"/>
      <c r="AI187" s="140"/>
      <c r="AJ187" s="140"/>
      <c r="AK187" s="140"/>
      <c r="AL187" s="142"/>
      <c r="AM187" s="142"/>
      <c r="AN187" s="142"/>
      <c r="AO187" s="142"/>
    </row>
    <row r="188" hidden="1">
      <c r="A188" s="1"/>
      <c r="B188" s="248"/>
      <c r="C188" s="1"/>
      <c r="D188" s="1"/>
      <c r="E188" s="1"/>
      <c r="F188" s="1"/>
      <c r="G188" s="249"/>
      <c r="H188" s="249"/>
      <c r="I188" s="249"/>
      <c r="J188" s="250"/>
      <c r="AG188" s="140"/>
      <c r="AH188" s="140"/>
      <c r="AI188" s="140"/>
      <c r="AJ188" s="140"/>
      <c r="AK188" s="140"/>
      <c r="AL188" s="142"/>
      <c r="AM188" s="142"/>
      <c r="AN188" s="142"/>
      <c r="AO188" s="142"/>
    </row>
    <row r="189" hidden="1">
      <c r="A189" s="1"/>
      <c r="B189" s="248"/>
      <c r="C189" s="1"/>
      <c r="D189" s="1"/>
      <c r="E189" s="1"/>
      <c r="F189" s="1"/>
      <c r="G189" s="249"/>
      <c r="H189" s="249"/>
      <c r="I189" s="249"/>
      <c r="J189" s="250"/>
      <c r="AG189" s="140"/>
      <c r="AH189" s="140"/>
      <c r="AI189" s="140"/>
      <c r="AJ189" s="140"/>
      <c r="AK189" s="140"/>
      <c r="AL189" s="142"/>
      <c r="AM189" s="142"/>
      <c r="AN189" s="142"/>
      <c r="AO189" s="142"/>
    </row>
    <row r="190" hidden="1">
      <c r="A190" s="1"/>
      <c r="B190" s="248"/>
      <c r="C190" s="1"/>
      <c r="D190" s="1"/>
      <c r="E190" s="1"/>
      <c r="F190" s="1"/>
      <c r="G190" s="249"/>
      <c r="H190" s="249"/>
      <c r="I190" s="249"/>
      <c r="J190" s="250"/>
      <c r="AG190" s="140"/>
      <c r="AH190" s="140"/>
      <c r="AI190" s="140"/>
      <c r="AJ190" s="140"/>
      <c r="AK190" s="140"/>
      <c r="AL190" s="142"/>
      <c r="AM190" s="142"/>
      <c r="AN190" s="142"/>
      <c r="AO190" s="142"/>
    </row>
    <row r="191" hidden="1">
      <c r="A191" s="1"/>
      <c r="B191" s="248"/>
      <c r="C191" s="1"/>
      <c r="D191" s="1"/>
      <c r="E191" s="1"/>
      <c r="F191" s="1"/>
      <c r="G191" s="249"/>
      <c r="H191" s="249"/>
      <c r="I191" s="249"/>
      <c r="J191" s="250"/>
      <c r="AG191" s="140"/>
      <c r="AH191" s="140"/>
      <c r="AI191" s="140"/>
      <c r="AJ191" s="140"/>
      <c r="AK191" s="140"/>
      <c r="AL191" s="142"/>
      <c r="AM191" s="142"/>
      <c r="AN191" s="142"/>
      <c r="AO191" s="142"/>
    </row>
    <row r="192" hidden="1">
      <c r="A192" s="1"/>
      <c r="B192" s="248"/>
      <c r="C192" s="1"/>
      <c r="D192" s="1"/>
      <c r="E192" s="1"/>
      <c r="F192" s="1"/>
      <c r="G192" s="249"/>
      <c r="H192" s="249"/>
      <c r="I192" s="249"/>
      <c r="J192" s="250"/>
      <c r="AG192" s="140"/>
      <c r="AH192" s="140"/>
      <c r="AI192" s="140"/>
      <c r="AJ192" s="140"/>
      <c r="AK192" s="140"/>
      <c r="AL192" s="142"/>
      <c r="AM192" s="142"/>
      <c r="AN192" s="142"/>
      <c r="AO192" s="142"/>
    </row>
    <row r="193" hidden="1">
      <c r="A193" s="1"/>
      <c r="B193" s="248"/>
      <c r="C193" s="1"/>
      <c r="D193" s="1"/>
      <c r="E193" s="1"/>
      <c r="F193" s="1"/>
      <c r="G193" s="249"/>
      <c r="H193" s="249"/>
      <c r="I193" s="249"/>
      <c r="J193" s="250"/>
      <c r="AG193" s="140"/>
      <c r="AH193" s="140"/>
      <c r="AI193" s="140"/>
      <c r="AJ193" s="140"/>
      <c r="AK193" s="140"/>
      <c r="AL193" s="142"/>
      <c r="AM193" s="142"/>
      <c r="AN193" s="142"/>
      <c r="AO193" s="142"/>
    </row>
    <row r="194" hidden="1">
      <c r="A194" s="1"/>
      <c r="B194" s="248"/>
      <c r="C194" s="1"/>
      <c r="D194" s="1"/>
      <c r="E194" s="1"/>
      <c r="F194" s="1"/>
      <c r="G194" s="249"/>
      <c r="H194" s="249"/>
      <c r="I194" s="249"/>
      <c r="J194" s="250"/>
      <c r="AG194" s="140"/>
      <c r="AH194" s="140"/>
      <c r="AI194" s="140"/>
      <c r="AJ194" s="140"/>
      <c r="AK194" s="140"/>
      <c r="AL194" s="142"/>
      <c r="AM194" s="142"/>
      <c r="AN194" s="142"/>
      <c r="AO194" s="142"/>
    </row>
    <row r="195" hidden="1">
      <c r="A195" s="1"/>
      <c r="B195" s="248"/>
      <c r="C195" s="1"/>
      <c r="D195" s="1"/>
      <c r="E195" s="1"/>
      <c r="F195" s="1"/>
      <c r="G195" s="249"/>
      <c r="H195" s="249"/>
      <c r="I195" s="249"/>
      <c r="J195" s="250"/>
      <c r="AG195" s="140"/>
      <c r="AH195" s="140"/>
      <c r="AI195" s="140"/>
      <c r="AJ195" s="140"/>
      <c r="AK195" s="140"/>
      <c r="AL195" s="142"/>
      <c r="AM195" s="142"/>
      <c r="AN195" s="142"/>
      <c r="AO195" s="142"/>
    </row>
    <row r="196" hidden="1">
      <c r="A196" s="1"/>
      <c r="B196" s="248"/>
      <c r="C196" s="1"/>
      <c r="D196" s="1"/>
      <c r="E196" s="1"/>
      <c r="F196" s="1"/>
      <c r="G196" s="249"/>
      <c r="H196" s="249"/>
      <c r="I196" s="249"/>
      <c r="J196" s="250"/>
      <c r="AG196" s="140"/>
      <c r="AH196" s="140"/>
      <c r="AI196" s="140"/>
      <c r="AJ196" s="140"/>
      <c r="AK196" s="140"/>
      <c r="AL196" s="142"/>
      <c r="AM196" s="142"/>
      <c r="AN196" s="142"/>
      <c r="AO196" s="142"/>
    </row>
    <row r="197" hidden="1">
      <c r="A197" s="1"/>
      <c r="B197" s="248"/>
      <c r="C197" s="1"/>
      <c r="D197" s="1"/>
      <c r="E197" s="1"/>
      <c r="F197" s="1"/>
      <c r="G197" s="249"/>
      <c r="H197" s="249"/>
      <c r="I197" s="249"/>
      <c r="J197" s="250"/>
      <c r="AG197" s="140"/>
      <c r="AH197" s="140"/>
      <c r="AI197" s="140"/>
      <c r="AJ197" s="140"/>
      <c r="AK197" s="140"/>
      <c r="AL197" s="142"/>
      <c r="AM197" s="142"/>
      <c r="AN197" s="142"/>
      <c r="AO197" s="142"/>
    </row>
    <row r="198" hidden="1">
      <c r="A198" s="1"/>
      <c r="B198" s="248"/>
      <c r="C198" s="1"/>
      <c r="D198" s="1"/>
      <c r="E198" s="1"/>
      <c r="F198" s="1"/>
      <c r="G198" s="249"/>
      <c r="H198" s="249"/>
      <c r="I198" s="249"/>
      <c r="J198" s="250"/>
      <c r="AG198" s="140"/>
      <c r="AH198" s="140"/>
      <c r="AI198" s="140"/>
      <c r="AJ198" s="140"/>
      <c r="AK198" s="140"/>
      <c r="AL198" s="142"/>
      <c r="AM198" s="142"/>
      <c r="AN198" s="142"/>
      <c r="AO198" s="142"/>
    </row>
    <row r="199" hidden="1">
      <c r="A199" s="1"/>
      <c r="B199" s="248"/>
      <c r="C199" s="1"/>
      <c r="D199" s="1"/>
      <c r="E199" s="1"/>
      <c r="F199" s="1"/>
      <c r="G199" s="249"/>
      <c r="H199" s="249"/>
      <c r="I199" s="249"/>
      <c r="J199" s="250"/>
      <c r="AG199" s="140"/>
      <c r="AH199" s="140"/>
      <c r="AI199" s="140"/>
      <c r="AJ199" s="140"/>
      <c r="AK199" s="140"/>
      <c r="AL199" s="142"/>
      <c r="AM199" s="142"/>
      <c r="AN199" s="142"/>
      <c r="AO199" s="142"/>
    </row>
    <row r="200" hidden="1">
      <c r="A200" s="1"/>
      <c r="B200" s="248"/>
      <c r="C200" s="1"/>
      <c r="D200" s="1"/>
      <c r="E200" s="1"/>
      <c r="F200" s="1"/>
      <c r="G200" s="249"/>
      <c r="H200" s="249"/>
      <c r="I200" s="249"/>
      <c r="J200" s="250"/>
      <c r="AG200" s="140"/>
      <c r="AH200" s="140"/>
      <c r="AI200" s="140"/>
      <c r="AJ200" s="140"/>
      <c r="AK200" s="140"/>
      <c r="AL200" s="142"/>
      <c r="AM200" s="142"/>
      <c r="AN200" s="142"/>
      <c r="AO200" s="142"/>
    </row>
    <row r="201" hidden="1">
      <c r="A201" s="1"/>
      <c r="B201" s="248"/>
      <c r="C201" s="1"/>
      <c r="D201" s="1"/>
      <c r="E201" s="1"/>
      <c r="F201" s="1"/>
      <c r="G201" s="249"/>
      <c r="H201" s="249"/>
      <c r="I201" s="249"/>
      <c r="J201" s="250"/>
      <c r="AG201" s="140"/>
      <c r="AH201" s="140"/>
      <c r="AI201" s="140"/>
      <c r="AJ201" s="140"/>
      <c r="AK201" s="140"/>
      <c r="AL201" s="142"/>
      <c r="AM201" s="142"/>
      <c r="AN201" s="142"/>
      <c r="AO201" s="142"/>
    </row>
    <row r="202" hidden="1">
      <c r="A202" s="1"/>
      <c r="B202" s="248"/>
      <c r="C202" s="1"/>
      <c r="D202" s="1"/>
      <c r="E202" s="1"/>
      <c r="F202" s="1"/>
      <c r="G202" s="249"/>
      <c r="H202" s="249"/>
      <c r="I202" s="249"/>
      <c r="J202" s="250"/>
      <c r="AG202" s="140"/>
      <c r="AH202" s="140"/>
      <c r="AI202" s="140"/>
      <c r="AJ202" s="140"/>
      <c r="AK202" s="140"/>
      <c r="AL202" s="142"/>
      <c r="AM202" s="142"/>
      <c r="AN202" s="142"/>
      <c r="AO202" s="142"/>
    </row>
    <row r="203" hidden="1">
      <c r="A203" s="1"/>
      <c r="B203" s="248"/>
      <c r="C203" s="1"/>
      <c r="D203" s="1"/>
      <c r="E203" s="1"/>
      <c r="F203" s="1"/>
      <c r="G203" s="249"/>
      <c r="H203" s="249"/>
      <c r="I203" s="249"/>
      <c r="J203" s="250"/>
      <c r="AG203" s="140"/>
      <c r="AH203" s="140"/>
      <c r="AI203" s="140"/>
      <c r="AJ203" s="140"/>
      <c r="AK203" s="140"/>
      <c r="AL203" s="142"/>
      <c r="AM203" s="142"/>
      <c r="AN203" s="142"/>
      <c r="AO203" s="142"/>
    </row>
    <row r="204" hidden="1">
      <c r="A204" s="1"/>
      <c r="B204" s="248"/>
      <c r="C204" s="1"/>
      <c r="D204" s="1"/>
      <c r="E204" s="1"/>
      <c r="F204" s="1"/>
      <c r="G204" s="249"/>
      <c r="H204" s="249"/>
      <c r="I204" s="249"/>
      <c r="J204" s="250"/>
      <c r="AG204" s="140"/>
      <c r="AH204" s="140"/>
      <c r="AI204" s="140"/>
      <c r="AJ204" s="140"/>
      <c r="AK204" s="140"/>
      <c r="AL204" s="142"/>
      <c r="AM204" s="142"/>
      <c r="AN204" s="142"/>
      <c r="AO204" s="142"/>
    </row>
    <row r="205" hidden="1">
      <c r="A205" s="1"/>
      <c r="B205" s="248"/>
      <c r="C205" s="1"/>
      <c r="D205" s="1"/>
      <c r="E205" s="1"/>
      <c r="F205" s="1"/>
      <c r="G205" s="249"/>
      <c r="H205" s="249"/>
      <c r="I205" s="249"/>
      <c r="J205" s="250"/>
      <c r="AG205" s="140"/>
      <c r="AH205" s="140"/>
      <c r="AI205" s="140"/>
      <c r="AJ205" s="140"/>
      <c r="AK205" s="140"/>
      <c r="AL205" s="142"/>
      <c r="AM205" s="142"/>
      <c r="AN205" s="142"/>
      <c r="AO205" s="142"/>
    </row>
    <row r="206" hidden="1">
      <c r="A206" s="1"/>
      <c r="B206" s="248"/>
      <c r="C206" s="1"/>
      <c r="D206" s="1"/>
      <c r="E206" s="1"/>
      <c r="F206" s="1"/>
      <c r="G206" s="249"/>
      <c r="H206" s="249"/>
      <c r="I206" s="249"/>
      <c r="J206" s="250"/>
      <c r="AG206" s="140"/>
      <c r="AH206" s="140"/>
      <c r="AI206" s="140"/>
      <c r="AJ206" s="140"/>
      <c r="AK206" s="140"/>
      <c r="AL206" s="142"/>
      <c r="AM206" s="142"/>
      <c r="AN206" s="142"/>
      <c r="AO206" s="142"/>
    </row>
    <row r="207" hidden="1">
      <c r="A207" s="1"/>
      <c r="B207" s="248"/>
      <c r="C207" s="1"/>
      <c r="D207" s="1"/>
      <c r="E207" s="1"/>
      <c r="F207" s="1"/>
      <c r="G207" s="249"/>
      <c r="H207" s="249"/>
      <c r="I207" s="249"/>
      <c r="J207" s="250"/>
      <c r="AG207" s="140"/>
      <c r="AH207" s="140"/>
      <c r="AI207" s="140"/>
      <c r="AJ207" s="140"/>
      <c r="AK207" s="140"/>
      <c r="AL207" s="142"/>
      <c r="AM207" s="142"/>
      <c r="AN207" s="142"/>
      <c r="AO207" s="142"/>
    </row>
    <row r="208" hidden="1">
      <c r="A208" s="1"/>
      <c r="B208" s="248"/>
      <c r="C208" s="1"/>
      <c r="D208" s="1"/>
      <c r="E208" s="1"/>
      <c r="F208" s="1"/>
      <c r="G208" s="249"/>
      <c r="H208" s="249"/>
      <c r="I208" s="249"/>
      <c r="J208" s="250"/>
      <c r="AG208" s="140"/>
      <c r="AH208" s="140"/>
      <c r="AI208" s="140"/>
      <c r="AJ208" s="140"/>
      <c r="AK208" s="140"/>
      <c r="AL208" s="142"/>
      <c r="AM208" s="142"/>
      <c r="AN208" s="142"/>
      <c r="AO208" s="142"/>
    </row>
    <row r="209" hidden="1">
      <c r="A209" s="1"/>
      <c r="B209" s="248"/>
      <c r="C209" s="1"/>
      <c r="D209" s="1"/>
      <c r="E209" s="1"/>
      <c r="F209" s="1"/>
      <c r="G209" s="249"/>
      <c r="H209" s="249"/>
      <c r="I209" s="249"/>
      <c r="J209" s="250"/>
      <c r="AG209" s="140"/>
      <c r="AH209" s="140"/>
      <c r="AI209" s="140"/>
      <c r="AJ209" s="140"/>
      <c r="AK209" s="140"/>
      <c r="AL209" s="142"/>
      <c r="AM209" s="142"/>
      <c r="AN209" s="142"/>
      <c r="AO209" s="142"/>
    </row>
    <row r="210" hidden="1">
      <c r="A210" s="1"/>
      <c r="B210" s="248"/>
      <c r="C210" s="1"/>
      <c r="D210" s="1"/>
      <c r="E210" s="1"/>
      <c r="F210" s="1"/>
      <c r="G210" s="249"/>
      <c r="H210" s="249"/>
      <c r="I210" s="249"/>
      <c r="J210" s="250"/>
      <c r="AG210" s="140"/>
      <c r="AH210" s="140"/>
      <c r="AI210" s="140"/>
      <c r="AJ210" s="140"/>
      <c r="AK210" s="140"/>
      <c r="AL210" s="142"/>
      <c r="AM210" s="142"/>
      <c r="AN210" s="142"/>
      <c r="AO210" s="142"/>
    </row>
    <row r="211" hidden="1">
      <c r="A211" s="1"/>
      <c r="B211" s="248"/>
      <c r="C211" s="1"/>
      <c r="D211" s="1"/>
      <c r="E211" s="1"/>
      <c r="F211" s="1"/>
      <c r="G211" s="249"/>
      <c r="H211" s="249"/>
      <c r="I211" s="249"/>
      <c r="J211" s="250"/>
      <c r="AG211" s="140"/>
      <c r="AH211" s="140"/>
      <c r="AI211" s="140"/>
      <c r="AJ211" s="140"/>
      <c r="AK211" s="140"/>
      <c r="AL211" s="142"/>
      <c r="AM211" s="142"/>
      <c r="AN211" s="142"/>
      <c r="AO211" s="142"/>
    </row>
    <row r="212" hidden="1">
      <c r="A212" s="1"/>
      <c r="B212" s="248"/>
      <c r="C212" s="1"/>
      <c r="D212" s="1"/>
      <c r="E212" s="1"/>
      <c r="F212" s="1"/>
      <c r="G212" s="249"/>
      <c r="H212" s="249"/>
      <c r="I212" s="249"/>
      <c r="J212" s="250"/>
      <c r="AG212" s="140"/>
      <c r="AH212" s="140"/>
      <c r="AI212" s="140"/>
      <c r="AJ212" s="140"/>
      <c r="AK212" s="140"/>
      <c r="AL212" s="142"/>
      <c r="AM212" s="142"/>
      <c r="AN212" s="142"/>
      <c r="AO212" s="142"/>
    </row>
    <row r="213" hidden="1">
      <c r="A213" s="1"/>
      <c r="B213" s="248"/>
      <c r="C213" s="1"/>
      <c r="D213" s="1"/>
      <c r="E213" s="1"/>
      <c r="F213" s="1"/>
      <c r="G213" s="249"/>
      <c r="H213" s="249"/>
      <c r="I213" s="249"/>
      <c r="J213" s="250"/>
      <c r="AG213" s="140"/>
      <c r="AH213" s="140"/>
      <c r="AI213" s="140"/>
      <c r="AJ213" s="140"/>
      <c r="AK213" s="140"/>
      <c r="AL213" s="142"/>
      <c r="AM213" s="142"/>
      <c r="AN213" s="142"/>
      <c r="AO213" s="142"/>
    </row>
    <row r="214" hidden="1">
      <c r="A214" s="1"/>
      <c r="B214" s="248"/>
      <c r="C214" s="1"/>
      <c r="D214" s="1"/>
      <c r="E214" s="1"/>
      <c r="F214" s="1"/>
      <c r="G214" s="249"/>
      <c r="H214" s="249"/>
      <c r="I214" s="249"/>
      <c r="J214" s="250"/>
      <c r="AG214" s="140"/>
      <c r="AH214" s="140"/>
      <c r="AI214" s="140"/>
      <c r="AJ214" s="140"/>
      <c r="AK214" s="140"/>
      <c r="AL214" s="142"/>
      <c r="AM214" s="142"/>
      <c r="AN214" s="142"/>
      <c r="AO214" s="142"/>
    </row>
    <row r="215" hidden="1">
      <c r="A215" s="1"/>
      <c r="B215" s="248"/>
      <c r="C215" s="1"/>
      <c r="D215" s="1"/>
      <c r="E215" s="1"/>
      <c r="F215" s="1"/>
      <c r="G215" s="249"/>
      <c r="H215" s="249"/>
      <c r="I215" s="249"/>
      <c r="J215" s="250"/>
      <c r="AG215" s="140"/>
      <c r="AH215" s="140"/>
      <c r="AI215" s="140"/>
      <c r="AJ215" s="140"/>
      <c r="AK215" s="140"/>
      <c r="AL215" s="142"/>
      <c r="AM215" s="142"/>
      <c r="AN215" s="142"/>
      <c r="AO215" s="142"/>
    </row>
    <row r="216" hidden="1">
      <c r="A216" s="1"/>
      <c r="B216" s="248"/>
      <c r="C216" s="1"/>
      <c r="D216" s="1"/>
      <c r="E216" s="1"/>
      <c r="F216" s="1"/>
      <c r="G216" s="249"/>
      <c r="H216" s="249"/>
      <c r="I216" s="249"/>
      <c r="J216" s="250"/>
      <c r="AG216" s="140"/>
      <c r="AH216" s="140"/>
      <c r="AI216" s="140"/>
      <c r="AJ216" s="140"/>
      <c r="AK216" s="140"/>
      <c r="AL216" s="142"/>
      <c r="AM216" s="142"/>
      <c r="AN216" s="142"/>
      <c r="AO216" s="142"/>
    </row>
    <row r="217" hidden="1">
      <c r="A217" s="1"/>
      <c r="B217" s="248"/>
      <c r="C217" s="1"/>
      <c r="D217" s="1"/>
      <c r="E217" s="1"/>
      <c r="F217" s="1"/>
      <c r="G217" s="249"/>
      <c r="H217" s="249"/>
      <c r="I217" s="249"/>
      <c r="J217" s="250"/>
      <c r="AG217" s="140"/>
      <c r="AH217" s="140"/>
      <c r="AI217" s="140"/>
      <c r="AJ217" s="140"/>
      <c r="AK217" s="140"/>
      <c r="AL217" s="142"/>
      <c r="AM217" s="142"/>
      <c r="AN217" s="142"/>
      <c r="AO217" s="142"/>
    </row>
    <row r="218" hidden="1">
      <c r="A218" s="1"/>
      <c r="B218" s="248"/>
      <c r="C218" s="1"/>
      <c r="D218" s="1"/>
      <c r="E218" s="1"/>
      <c r="F218" s="1"/>
      <c r="G218" s="249"/>
      <c r="H218" s="249"/>
      <c r="I218" s="249"/>
      <c r="J218" s="250"/>
      <c r="AG218" s="140"/>
      <c r="AH218" s="140"/>
      <c r="AI218" s="140"/>
      <c r="AJ218" s="140"/>
      <c r="AK218" s="140"/>
      <c r="AL218" s="142"/>
      <c r="AM218" s="142"/>
      <c r="AN218" s="142"/>
      <c r="AO218" s="142"/>
    </row>
    <row r="219" hidden="1">
      <c r="A219" s="1"/>
      <c r="B219" s="248"/>
      <c r="C219" s="1"/>
      <c r="D219" s="1"/>
      <c r="E219" s="1"/>
      <c r="F219" s="1"/>
      <c r="G219" s="249"/>
      <c r="H219" s="249"/>
      <c r="I219" s="249"/>
      <c r="J219" s="250"/>
      <c r="AG219" s="140"/>
      <c r="AH219" s="140"/>
      <c r="AI219" s="140"/>
      <c r="AJ219" s="140"/>
      <c r="AK219" s="140"/>
      <c r="AL219" s="142"/>
      <c r="AM219" s="142"/>
      <c r="AN219" s="142"/>
      <c r="AO219" s="142"/>
    </row>
    <row r="220" hidden="1">
      <c r="A220" s="1"/>
      <c r="B220" s="248"/>
      <c r="C220" s="1"/>
      <c r="D220" s="1"/>
      <c r="E220" s="1"/>
      <c r="F220" s="1"/>
      <c r="G220" s="249"/>
      <c r="H220" s="249"/>
      <c r="I220" s="249"/>
      <c r="J220" s="250"/>
      <c r="AG220" s="140"/>
      <c r="AH220" s="140"/>
      <c r="AI220" s="140"/>
      <c r="AJ220" s="140"/>
      <c r="AK220" s="140"/>
      <c r="AL220" s="142"/>
      <c r="AM220" s="142"/>
      <c r="AN220" s="142"/>
      <c r="AO220" s="142"/>
    </row>
    <row r="221" hidden="1">
      <c r="A221" s="1"/>
      <c r="B221" s="248"/>
      <c r="C221" s="1"/>
      <c r="D221" s="1"/>
      <c r="E221" s="1"/>
      <c r="F221" s="1"/>
      <c r="G221" s="249"/>
      <c r="H221" s="249"/>
      <c r="I221" s="249"/>
      <c r="J221" s="250"/>
      <c r="AG221" s="140"/>
      <c r="AH221" s="140"/>
      <c r="AI221" s="140"/>
      <c r="AJ221" s="140"/>
      <c r="AK221" s="140"/>
      <c r="AL221" s="142"/>
      <c r="AM221" s="142"/>
      <c r="AN221" s="142"/>
      <c r="AO221" s="142"/>
    </row>
    <row r="222" hidden="1">
      <c r="A222" s="1"/>
      <c r="B222" s="248"/>
      <c r="C222" s="1"/>
      <c r="D222" s="1"/>
      <c r="E222" s="1"/>
      <c r="F222" s="1"/>
      <c r="G222" s="249"/>
      <c r="H222" s="249"/>
      <c r="I222" s="249"/>
      <c r="J222" s="250"/>
      <c r="AG222" s="140"/>
      <c r="AH222" s="140"/>
      <c r="AI222" s="140"/>
      <c r="AJ222" s="140"/>
      <c r="AK222" s="140"/>
      <c r="AL222" s="142"/>
      <c r="AM222" s="142"/>
      <c r="AN222" s="142"/>
      <c r="AO222" s="142"/>
    </row>
    <row r="223" hidden="1">
      <c r="A223" s="1"/>
      <c r="B223" s="248"/>
      <c r="C223" s="1"/>
      <c r="D223" s="1"/>
      <c r="E223" s="1"/>
      <c r="F223" s="1"/>
      <c r="G223" s="249"/>
      <c r="H223" s="249"/>
      <c r="I223" s="249"/>
      <c r="J223" s="250"/>
      <c r="AG223" s="140"/>
      <c r="AH223" s="140"/>
      <c r="AI223" s="140"/>
      <c r="AJ223" s="140"/>
      <c r="AK223" s="140"/>
      <c r="AL223" s="142"/>
      <c r="AM223" s="142"/>
      <c r="AN223" s="142"/>
      <c r="AO223" s="142"/>
    </row>
    <row r="224" hidden="1">
      <c r="A224" s="1"/>
      <c r="B224" s="248"/>
      <c r="C224" s="1"/>
      <c r="D224" s="1"/>
      <c r="E224" s="1"/>
      <c r="F224" s="1"/>
      <c r="G224" s="249"/>
      <c r="H224" s="249"/>
      <c r="I224" s="249"/>
      <c r="J224" s="250"/>
      <c r="AG224" s="140"/>
      <c r="AH224" s="140"/>
      <c r="AI224" s="140"/>
      <c r="AJ224" s="140"/>
      <c r="AK224" s="140"/>
      <c r="AL224" s="142"/>
      <c r="AM224" s="142"/>
      <c r="AN224" s="142"/>
      <c r="AO224" s="142"/>
    </row>
    <row r="225" hidden="1">
      <c r="A225" s="1"/>
      <c r="B225" s="248"/>
      <c r="C225" s="1"/>
      <c r="D225" s="1"/>
      <c r="E225" s="1"/>
      <c r="F225" s="1"/>
      <c r="G225" s="249"/>
      <c r="H225" s="249"/>
      <c r="I225" s="249"/>
      <c r="J225" s="250"/>
      <c r="AG225" s="140"/>
      <c r="AH225" s="140"/>
      <c r="AI225" s="140"/>
      <c r="AJ225" s="140"/>
      <c r="AK225" s="140"/>
      <c r="AL225" s="142"/>
      <c r="AM225" s="142"/>
      <c r="AN225" s="142"/>
      <c r="AO225" s="142"/>
    </row>
    <row r="226" hidden="1">
      <c r="A226" s="1"/>
      <c r="B226" s="248"/>
      <c r="C226" s="1"/>
      <c r="D226" s="1"/>
      <c r="E226" s="1"/>
      <c r="F226" s="1"/>
      <c r="G226" s="249"/>
      <c r="H226" s="249"/>
      <c r="I226" s="249"/>
      <c r="J226" s="250"/>
      <c r="AG226" s="140"/>
      <c r="AH226" s="140"/>
      <c r="AI226" s="140"/>
      <c r="AJ226" s="140"/>
      <c r="AK226" s="140"/>
      <c r="AL226" s="142"/>
      <c r="AM226" s="142"/>
      <c r="AN226" s="142"/>
      <c r="AO226" s="142"/>
    </row>
    <row r="227" hidden="1">
      <c r="A227" s="1"/>
      <c r="B227" s="248"/>
      <c r="C227" s="1"/>
      <c r="D227" s="1"/>
      <c r="E227" s="1"/>
      <c r="F227" s="1"/>
      <c r="G227" s="249"/>
      <c r="H227" s="249"/>
      <c r="I227" s="249"/>
      <c r="J227" s="250"/>
      <c r="AG227" s="140"/>
      <c r="AH227" s="140"/>
      <c r="AI227" s="140"/>
      <c r="AJ227" s="140"/>
      <c r="AK227" s="140"/>
      <c r="AL227" s="142"/>
      <c r="AM227" s="142"/>
      <c r="AN227" s="142"/>
      <c r="AO227" s="142"/>
    </row>
    <row r="228" hidden="1">
      <c r="A228" s="1"/>
      <c r="B228" s="248"/>
      <c r="C228" s="1"/>
      <c r="D228" s="1"/>
      <c r="E228" s="1"/>
      <c r="F228" s="1"/>
      <c r="G228" s="249"/>
      <c r="H228" s="249"/>
      <c r="I228" s="249"/>
      <c r="J228" s="250"/>
      <c r="AG228" s="140"/>
      <c r="AH228" s="140"/>
      <c r="AI228" s="140"/>
      <c r="AJ228" s="140"/>
      <c r="AK228" s="140"/>
      <c r="AL228" s="142"/>
      <c r="AM228" s="142"/>
      <c r="AN228" s="142"/>
      <c r="AO228" s="142"/>
    </row>
    <row r="229" hidden="1">
      <c r="A229" s="1"/>
      <c r="B229" s="248"/>
      <c r="C229" s="1"/>
      <c r="D229" s="1"/>
      <c r="E229" s="1"/>
      <c r="F229" s="1"/>
      <c r="G229" s="249"/>
      <c r="H229" s="249"/>
      <c r="I229" s="249"/>
      <c r="J229" s="250"/>
      <c r="AG229" s="140"/>
      <c r="AH229" s="140"/>
      <c r="AI229" s="140"/>
      <c r="AJ229" s="140"/>
      <c r="AK229" s="140"/>
      <c r="AL229" s="142"/>
      <c r="AM229" s="142"/>
      <c r="AN229" s="142"/>
      <c r="AO229" s="142"/>
    </row>
    <row r="230" hidden="1">
      <c r="A230" s="1"/>
      <c r="B230" s="248"/>
      <c r="C230" s="1"/>
      <c r="D230" s="1"/>
      <c r="E230" s="1"/>
      <c r="F230" s="1"/>
      <c r="G230" s="249"/>
      <c r="H230" s="249"/>
      <c r="I230" s="249"/>
      <c r="J230" s="250"/>
      <c r="AG230" s="140"/>
      <c r="AH230" s="140"/>
      <c r="AI230" s="140"/>
      <c r="AJ230" s="140"/>
      <c r="AK230" s="140"/>
      <c r="AL230" s="142"/>
      <c r="AM230" s="142"/>
      <c r="AN230" s="142"/>
      <c r="AO230" s="142"/>
    </row>
    <row r="231" hidden="1">
      <c r="A231" s="1"/>
      <c r="B231" s="248"/>
      <c r="C231" s="1"/>
      <c r="D231" s="1"/>
      <c r="E231" s="1"/>
      <c r="F231" s="1"/>
      <c r="G231" s="249"/>
      <c r="H231" s="249"/>
      <c r="I231" s="249"/>
      <c r="J231" s="250"/>
      <c r="AG231" s="140"/>
      <c r="AH231" s="140"/>
      <c r="AI231" s="140"/>
      <c r="AJ231" s="140"/>
      <c r="AK231" s="140"/>
      <c r="AL231" s="142"/>
      <c r="AM231" s="142"/>
      <c r="AN231" s="142"/>
      <c r="AO231" s="142"/>
    </row>
    <row r="232" hidden="1">
      <c r="A232" s="1"/>
      <c r="B232" s="248"/>
      <c r="C232" s="1"/>
      <c r="D232" s="1"/>
      <c r="E232" s="1"/>
      <c r="F232" s="1"/>
      <c r="G232" s="249"/>
      <c r="H232" s="249"/>
      <c r="I232" s="249"/>
      <c r="J232" s="250"/>
      <c r="AG232" s="140"/>
      <c r="AH232" s="140"/>
      <c r="AI232" s="140"/>
      <c r="AJ232" s="140"/>
      <c r="AK232" s="140"/>
      <c r="AL232" s="142"/>
      <c r="AM232" s="142"/>
      <c r="AN232" s="142"/>
      <c r="AO232" s="142"/>
    </row>
    <row r="233" hidden="1">
      <c r="A233" s="1"/>
      <c r="B233" s="248"/>
      <c r="C233" s="1"/>
      <c r="D233" s="1"/>
      <c r="E233" s="1"/>
      <c r="F233" s="1"/>
      <c r="G233" s="249"/>
      <c r="H233" s="249"/>
      <c r="I233" s="249"/>
      <c r="J233" s="250"/>
      <c r="AG233" s="140"/>
      <c r="AH233" s="140"/>
      <c r="AI233" s="140"/>
      <c r="AJ233" s="140"/>
      <c r="AK233" s="140"/>
      <c r="AL233" s="142"/>
      <c r="AM233" s="142"/>
      <c r="AN233" s="142"/>
      <c r="AO233" s="142"/>
    </row>
    <row r="234" hidden="1">
      <c r="A234" s="1"/>
      <c r="B234" s="248"/>
      <c r="C234" s="1"/>
      <c r="D234" s="1"/>
      <c r="E234" s="1"/>
      <c r="F234" s="1"/>
      <c r="G234" s="249"/>
      <c r="H234" s="249"/>
      <c r="I234" s="249"/>
      <c r="J234" s="250"/>
      <c r="AG234" s="140"/>
      <c r="AH234" s="140"/>
      <c r="AI234" s="140"/>
      <c r="AJ234" s="140"/>
      <c r="AK234" s="140"/>
      <c r="AL234" s="142"/>
      <c r="AM234" s="142"/>
      <c r="AN234" s="142"/>
      <c r="AO234" s="142"/>
    </row>
    <row r="235" hidden="1">
      <c r="A235" s="1"/>
      <c r="B235" s="248"/>
      <c r="C235" s="1"/>
      <c r="D235" s="1"/>
      <c r="E235" s="1"/>
      <c r="F235" s="1"/>
      <c r="G235" s="249"/>
      <c r="H235" s="249"/>
      <c r="I235" s="249"/>
      <c r="J235" s="250"/>
      <c r="AG235" s="140"/>
      <c r="AH235" s="140"/>
      <c r="AI235" s="140"/>
      <c r="AJ235" s="140"/>
      <c r="AK235" s="140"/>
      <c r="AL235" s="142"/>
      <c r="AM235" s="142"/>
      <c r="AN235" s="142"/>
      <c r="AO235" s="142"/>
    </row>
    <row r="236" hidden="1">
      <c r="A236" s="1"/>
      <c r="B236" s="248"/>
      <c r="C236" s="1"/>
      <c r="D236" s="1"/>
      <c r="E236" s="1"/>
      <c r="F236" s="1"/>
      <c r="G236" s="249"/>
      <c r="H236" s="249"/>
      <c r="I236" s="249"/>
      <c r="J236" s="250"/>
      <c r="AG236" s="140"/>
      <c r="AH236" s="140"/>
      <c r="AI236" s="140"/>
      <c r="AJ236" s="140"/>
      <c r="AK236" s="140"/>
      <c r="AL236" s="142"/>
      <c r="AM236" s="142"/>
      <c r="AN236" s="142"/>
      <c r="AO236" s="142"/>
    </row>
    <row r="237" hidden="1">
      <c r="A237" s="1"/>
      <c r="B237" s="248"/>
      <c r="C237" s="1"/>
      <c r="D237" s="1"/>
      <c r="E237" s="1"/>
      <c r="F237" s="1"/>
      <c r="G237" s="249"/>
      <c r="H237" s="249"/>
      <c r="I237" s="249"/>
      <c r="J237" s="250"/>
      <c r="AG237" s="140"/>
      <c r="AH237" s="140"/>
      <c r="AI237" s="140"/>
      <c r="AJ237" s="140"/>
      <c r="AK237" s="140"/>
      <c r="AL237" s="142"/>
      <c r="AM237" s="142"/>
      <c r="AN237" s="142"/>
      <c r="AO237" s="142"/>
    </row>
    <row r="238" hidden="1">
      <c r="A238" s="1"/>
      <c r="B238" s="248"/>
      <c r="C238" s="1"/>
      <c r="D238" s="1"/>
      <c r="E238" s="1"/>
      <c r="F238" s="1"/>
      <c r="G238" s="249"/>
      <c r="H238" s="249"/>
      <c r="I238" s="249"/>
      <c r="J238" s="250"/>
      <c r="AG238" s="140"/>
      <c r="AH238" s="140"/>
      <c r="AI238" s="140"/>
      <c r="AJ238" s="140"/>
      <c r="AK238" s="140"/>
      <c r="AL238" s="142"/>
      <c r="AM238" s="142"/>
      <c r="AN238" s="142"/>
      <c r="AO238" s="142"/>
    </row>
    <row r="239" hidden="1">
      <c r="A239" s="1"/>
      <c r="B239" s="248"/>
      <c r="C239" s="1"/>
      <c r="D239" s="1"/>
      <c r="E239" s="1"/>
      <c r="F239" s="1"/>
      <c r="G239" s="249"/>
      <c r="H239" s="249"/>
      <c r="I239" s="249"/>
      <c r="J239" s="250"/>
      <c r="AG239" s="140"/>
      <c r="AH239" s="140"/>
      <c r="AI239" s="140"/>
      <c r="AJ239" s="140"/>
      <c r="AK239" s="140"/>
      <c r="AL239" s="142"/>
      <c r="AM239" s="142"/>
      <c r="AN239" s="142"/>
      <c r="AO239" s="142"/>
    </row>
    <row r="240" hidden="1">
      <c r="A240" s="1"/>
      <c r="B240" s="248"/>
      <c r="C240" s="1"/>
      <c r="D240" s="1"/>
      <c r="E240" s="1"/>
      <c r="F240" s="1"/>
      <c r="G240" s="249"/>
      <c r="H240" s="249"/>
      <c r="I240" s="249"/>
      <c r="J240" s="250"/>
      <c r="AG240" s="140"/>
      <c r="AH240" s="140"/>
      <c r="AI240" s="140"/>
      <c r="AJ240" s="140"/>
      <c r="AK240" s="140"/>
      <c r="AL240" s="142"/>
      <c r="AM240" s="142"/>
      <c r="AN240" s="142"/>
      <c r="AO240" s="142"/>
    </row>
    <row r="241" hidden="1">
      <c r="A241" s="1"/>
      <c r="B241" s="248"/>
      <c r="C241" s="1"/>
      <c r="D241" s="1"/>
      <c r="E241" s="1"/>
      <c r="F241" s="1"/>
      <c r="G241" s="249"/>
      <c r="H241" s="249"/>
      <c r="I241" s="249"/>
      <c r="J241" s="250"/>
      <c r="AG241" s="140"/>
      <c r="AH241" s="140"/>
      <c r="AI241" s="140"/>
      <c r="AJ241" s="140"/>
      <c r="AK241" s="140"/>
      <c r="AL241" s="142"/>
      <c r="AM241" s="142"/>
      <c r="AN241" s="142"/>
      <c r="AO241" s="142"/>
    </row>
    <row r="242" hidden="1">
      <c r="A242" s="1"/>
      <c r="B242" s="248"/>
      <c r="C242" s="1"/>
      <c r="D242" s="1"/>
      <c r="E242" s="1"/>
      <c r="F242" s="1"/>
      <c r="G242" s="249"/>
      <c r="H242" s="249"/>
      <c r="I242" s="249"/>
      <c r="J242" s="250"/>
      <c r="AG242" s="140"/>
      <c r="AH242" s="140"/>
      <c r="AI242" s="140"/>
      <c r="AJ242" s="140"/>
      <c r="AK242" s="140"/>
      <c r="AL242" s="142"/>
      <c r="AM242" s="142"/>
      <c r="AN242" s="142"/>
      <c r="AO242" s="142"/>
    </row>
    <row r="243" hidden="1">
      <c r="A243" s="1"/>
      <c r="B243" s="248"/>
      <c r="C243" s="1"/>
      <c r="D243" s="1"/>
      <c r="E243" s="1"/>
      <c r="F243" s="1"/>
      <c r="G243" s="249"/>
      <c r="H243" s="249"/>
      <c r="I243" s="249"/>
      <c r="J243" s="250"/>
      <c r="AG243" s="140"/>
      <c r="AH243" s="140"/>
      <c r="AI243" s="140"/>
      <c r="AJ243" s="140"/>
      <c r="AK243" s="140"/>
      <c r="AL243" s="142"/>
      <c r="AM243" s="142"/>
      <c r="AN243" s="142"/>
      <c r="AO243" s="142"/>
    </row>
    <row r="244" hidden="1">
      <c r="A244" s="1"/>
      <c r="B244" s="248"/>
      <c r="C244" s="1"/>
      <c r="D244" s="1"/>
      <c r="E244" s="1"/>
      <c r="F244" s="1"/>
      <c r="G244" s="249"/>
      <c r="H244" s="249"/>
      <c r="I244" s="249"/>
      <c r="J244" s="250"/>
      <c r="AG244" s="140"/>
      <c r="AH244" s="140"/>
      <c r="AI244" s="140"/>
      <c r="AJ244" s="140"/>
      <c r="AK244" s="140"/>
      <c r="AL244" s="142"/>
      <c r="AM244" s="142"/>
      <c r="AN244" s="142"/>
      <c r="AO244" s="142"/>
    </row>
    <row r="245" hidden="1">
      <c r="A245" s="1"/>
      <c r="B245" s="248"/>
      <c r="C245" s="1"/>
      <c r="D245" s="1"/>
      <c r="E245" s="1"/>
      <c r="F245" s="1"/>
      <c r="G245" s="249"/>
      <c r="H245" s="249"/>
      <c r="I245" s="249"/>
      <c r="J245" s="250"/>
      <c r="AG245" s="140"/>
      <c r="AH245" s="140"/>
      <c r="AI245" s="140"/>
      <c r="AJ245" s="140"/>
      <c r="AK245" s="140"/>
      <c r="AL245" s="142"/>
      <c r="AM245" s="142"/>
      <c r="AN245" s="142"/>
      <c r="AO245" s="142"/>
    </row>
    <row r="246" hidden="1">
      <c r="A246" s="1"/>
      <c r="B246" s="248"/>
      <c r="C246" s="1"/>
      <c r="D246" s="1"/>
      <c r="E246" s="1"/>
      <c r="F246" s="1"/>
      <c r="G246" s="249"/>
      <c r="H246" s="249"/>
      <c r="I246" s="249"/>
      <c r="J246" s="250"/>
      <c r="AG246" s="140"/>
      <c r="AH246" s="140"/>
      <c r="AI246" s="140"/>
      <c r="AJ246" s="140"/>
      <c r="AK246" s="140"/>
      <c r="AL246" s="142"/>
      <c r="AM246" s="142"/>
      <c r="AN246" s="142"/>
      <c r="AO246" s="142"/>
    </row>
    <row r="247" hidden="1">
      <c r="A247" s="1"/>
      <c r="B247" s="248"/>
      <c r="C247" s="1"/>
      <c r="D247" s="1"/>
      <c r="E247" s="1"/>
      <c r="F247" s="1"/>
      <c r="G247" s="249"/>
      <c r="H247" s="249"/>
      <c r="I247" s="249"/>
      <c r="J247" s="250"/>
      <c r="AG247" s="140"/>
      <c r="AH247" s="140"/>
      <c r="AI247" s="140"/>
      <c r="AJ247" s="140"/>
      <c r="AK247" s="140"/>
      <c r="AL247" s="142"/>
      <c r="AM247" s="142"/>
      <c r="AN247" s="142"/>
      <c r="AO247" s="142"/>
    </row>
    <row r="248" hidden="1">
      <c r="A248" s="1"/>
      <c r="B248" s="248"/>
      <c r="C248" s="1"/>
      <c r="D248" s="1"/>
      <c r="E248" s="1"/>
      <c r="F248" s="1"/>
      <c r="G248" s="249"/>
      <c r="H248" s="249"/>
      <c r="I248" s="249"/>
      <c r="J248" s="250"/>
      <c r="AG248" s="140"/>
      <c r="AH248" s="140"/>
      <c r="AI248" s="140"/>
      <c r="AJ248" s="140"/>
      <c r="AK248" s="140"/>
      <c r="AL248" s="142"/>
      <c r="AM248" s="142"/>
      <c r="AN248" s="142"/>
      <c r="AO248" s="142"/>
    </row>
    <row r="249" hidden="1">
      <c r="A249" s="1"/>
      <c r="B249" s="248"/>
      <c r="C249" s="1"/>
      <c r="D249" s="1"/>
      <c r="E249" s="1"/>
      <c r="F249" s="1"/>
      <c r="G249" s="249"/>
      <c r="H249" s="249"/>
      <c r="I249" s="249"/>
      <c r="J249" s="250"/>
      <c r="AG249" s="140"/>
      <c r="AH249" s="140"/>
      <c r="AI249" s="140"/>
      <c r="AJ249" s="140"/>
      <c r="AK249" s="140"/>
      <c r="AL249" s="142"/>
      <c r="AM249" s="142"/>
      <c r="AN249" s="142"/>
      <c r="AO249" s="142"/>
    </row>
    <row r="250" hidden="1">
      <c r="A250" s="1"/>
      <c r="B250" s="248"/>
      <c r="C250" s="1"/>
      <c r="D250" s="1"/>
      <c r="E250" s="1"/>
      <c r="F250" s="1"/>
      <c r="G250" s="249"/>
      <c r="H250" s="249"/>
      <c r="I250" s="249"/>
      <c r="J250" s="250"/>
      <c r="AG250" s="140"/>
      <c r="AH250" s="140"/>
      <c r="AI250" s="140"/>
      <c r="AJ250" s="140"/>
      <c r="AK250" s="140"/>
      <c r="AL250" s="142"/>
      <c r="AM250" s="142"/>
      <c r="AN250" s="142"/>
      <c r="AO250" s="142"/>
    </row>
    <row r="251" hidden="1">
      <c r="A251" s="1"/>
      <c r="B251" s="248"/>
      <c r="C251" s="1"/>
      <c r="D251" s="1"/>
      <c r="E251" s="1"/>
      <c r="F251" s="1"/>
      <c r="G251" s="249"/>
      <c r="H251" s="249"/>
      <c r="I251" s="249"/>
      <c r="J251" s="250"/>
      <c r="AG251" s="140"/>
      <c r="AH251" s="140"/>
      <c r="AI251" s="140"/>
      <c r="AJ251" s="140"/>
      <c r="AK251" s="140"/>
      <c r="AL251" s="142"/>
      <c r="AM251" s="142"/>
      <c r="AN251" s="142"/>
      <c r="AO251" s="142"/>
    </row>
    <row r="252" hidden="1">
      <c r="A252" s="1"/>
      <c r="B252" s="248"/>
      <c r="C252" s="1"/>
      <c r="D252" s="1"/>
      <c r="E252" s="1"/>
      <c r="F252" s="1"/>
      <c r="G252" s="249"/>
      <c r="H252" s="249"/>
      <c r="I252" s="249"/>
      <c r="J252" s="250"/>
      <c r="AG252" s="140"/>
      <c r="AH252" s="140"/>
      <c r="AI252" s="140"/>
      <c r="AJ252" s="140"/>
      <c r="AK252" s="140"/>
      <c r="AL252" s="142"/>
      <c r="AM252" s="142"/>
      <c r="AN252" s="142"/>
      <c r="AO252" s="142"/>
    </row>
    <row r="253" hidden="1">
      <c r="A253" s="1"/>
      <c r="B253" s="248"/>
      <c r="C253" s="1"/>
      <c r="D253" s="1"/>
      <c r="E253" s="1"/>
      <c r="F253" s="1"/>
      <c r="G253" s="249"/>
      <c r="H253" s="249"/>
      <c r="I253" s="249"/>
      <c r="J253" s="250"/>
      <c r="AG253" s="140"/>
      <c r="AH253" s="140"/>
      <c r="AI253" s="140"/>
      <c r="AJ253" s="140"/>
      <c r="AK253" s="140"/>
      <c r="AL253" s="142"/>
      <c r="AM253" s="142"/>
      <c r="AN253" s="142"/>
      <c r="AO253" s="142"/>
    </row>
    <row r="254" hidden="1">
      <c r="A254" s="1"/>
      <c r="B254" s="248"/>
      <c r="C254" s="1"/>
      <c r="D254" s="1"/>
      <c r="E254" s="1"/>
      <c r="F254" s="1"/>
      <c r="G254" s="249"/>
      <c r="H254" s="249"/>
      <c r="I254" s="249"/>
      <c r="J254" s="250"/>
      <c r="AG254" s="140"/>
      <c r="AH254" s="140"/>
      <c r="AI254" s="140"/>
      <c r="AJ254" s="140"/>
      <c r="AK254" s="140"/>
      <c r="AL254" s="142"/>
      <c r="AM254" s="142"/>
      <c r="AN254" s="142"/>
      <c r="AO254" s="142"/>
    </row>
    <row r="255" hidden="1">
      <c r="A255" s="1"/>
      <c r="B255" s="248"/>
      <c r="C255" s="1"/>
      <c r="D255" s="1"/>
      <c r="E255" s="1"/>
      <c r="F255" s="1"/>
      <c r="G255" s="249"/>
      <c r="H255" s="249"/>
      <c r="I255" s="249"/>
      <c r="J255" s="250"/>
      <c r="AG255" s="140"/>
      <c r="AH255" s="140"/>
      <c r="AI255" s="140"/>
      <c r="AJ255" s="140"/>
      <c r="AK255" s="140"/>
      <c r="AL255" s="142"/>
      <c r="AM255" s="142"/>
      <c r="AN255" s="142"/>
      <c r="AO255" s="142"/>
    </row>
    <row r="256" hidden="1">
      <c r="A256" s="1"/>
      <c r="B256" s="248"/>
      <c r="C256" s="1"/>
      <c r="D256" s="1"/>
      <c r="E256" s="1"/>
      <c r="F256" s="1"/>
      <c r="G256" s="249"/>
      <c r="H256" s="249"/>
      <c r="I256" s="249"/>
      <c r="J256" s="250"/>
      <c r="AG256" s="140"/>
      <c r="AH256" s="140"/>
      <c r="AI256" s="140"/>
      <c r="AJ256" s="140"/>
      <c r="AK256" s="140"/>
      <c r="AL256" s="142"/>
      <c r="AM256" s="142"/>
      <c r="AN256" s="142"/>
      <c r="AO256" s="142"/>
    </row>
    <row r="257" hidden="1">
      <c r="A257" s="1"/>
      <c r="B257" s="248"/>
      <c r="C257" s="1"/>
      <c r="D257" s="1"/>
      <c r="E257" s="1"/>
      <c r="F257" s="1"/>
      <c r="G257" s="249"/>
      <c r="H257" s="249"/>
      <c r="I257" s="249"/>
      <c r="J257" s="250"/>
      <c r="AG257" s="140"/>
      <c r="AH257" s="140"/>
      <c r="AI257" s="140"/>
      <c r="AJ257" s="140"/>
      <c r="AK257" s="140"/>
      <c r="AL257" s="142"/>
      <c r="AM257" s="142"/>
      <c r="AN257" s="142"/>
      <c r="AO257" s="142"/>
    </row>
    <row r="258" hidden="1">
      <c r="A258" s="1"/>
      <c r="B258" s="248"/>
      <c r="C258" s="1"/>
      <c r="D258" s="1"/>
      <c r="E258" s="1"/>
      <c r="F258" s="1"/>
      <c r="G258" s="249"/>
      <c r="H258" s="249"/>
      <c r="I258" s="249"/>
      <c r="J258" s="250"/>
      <c r="AG258" s="140"/>
      <c r="AH258" s="140"/>
      <c r="AI258" s="140"/>
      <c r="AJ258" s="140"/>
      <c r="AK258" s="140"/>
      <c r="AL258" s="142"/>
      <c r="AM258" s="142"/>
      <c r="AN258" s="142"/>
      <c r="AO258" s="142"/>
    </row>
    <row r="259" hidden="1">
      <c r="A259" s="1"/>
      <c r="B259" s="248"/>
      <c r="C259" s="1"/>
      <c r="D259" s="1"/>
      <c r="E259" s="1"/>
      <c r="F259" s="1"/>
      <c r="G259" s="249"/>
      <c r="H259" s="249"/>
      <c r="I259" s="249"/>
      <c r="J259" s="250"/>
      <c r="AG259" s="140"/>
      <c r="AH259" s="140"/>
      <c r="AI259" s="140"/>
      <c r="AJ259" s="140"/>
      <c r="AK259" s="140"/>
      <c r="AL259" s="142"/>
      <c r="AM259" s="142"/>
      <c r="AN259" s="142"/>
      <c r="AO259" s="142"/>
    </row>
    <row r="260" hidden="1">
      <c r="A260" s="1"/>
      <c r="B260" s="248"/>
      <c r="C260" s="1"/>
      <c r="D260" s="1"/>
      <c r="E260" s="1"/>
      <c r="F260" s="1"/>
      <c r="G260" s="249"/>
      <c r="H260" s="249"/>
      <c r="I260" s="249"/>
      <c r="J260" s="250"/>
      <c r="AG260" s="140"/>
      <c r="AH260" s="140"/>
      <c r="AI260" s="140"/>
      <c r="AJ260" s="140"/>
      <c r="AK260" s="140"/>
      <c r="AL260" s="142"/>
      <c r="AM260" s="142"/>
      <c r="AN260" s="142"/>
      <c r="AO260" s="142"/>
    </row>
    <row r="261" hidden="1">
      <c r="A261" s="1"/>
      <c r="B261" s="248"/>
      <c r="C261" s="1"/>
      <c r="D261" s="1"/>
      <c r="E261" s="1"/>
      <c r="F261" s="1"/>
      <c r="G261" s="249"/>
      <c r="H261" s="249"/>
      <c r="I261" s="249"/>
      <c r="J261" s="250"/>
      <c r="AG261" s="140"/>
      <c r="AH261" s="140"/>
      <c r="AI261" s="140"/>
      <c r="AJ261" s="140"/>
      <c r="AK261" s="140"/>
      <c r="AL261" s="142"/>
      <c r="AM261" s="142"/>
      <c r="AN261" s="142"/>
      <c r="AO261" s="142"/>
    </row>
    <row r="262" hidden="1">
      <c r="A262" s="1"/>
      <c r="B262" s="248"/>
      <c r="C262" s="1"/>
      <c r="D262" s="1"/>
      <c r="E262" s="1"/>
      <c r="F262" s="1"/>
      <c r="G262" s="249"/>
      <c r="H262" s="249"/>
      <c r="I262" s="249"/>
      <c r="J262" s="250"/>
      <c r="AG262" s="140"/>
      <c r="AH262" s="140"/>
      <c r="AI262" s="140"/>
      <c r="AJ262" s="140"/>
      <c r="AK262" s="140"/>
      <c r="AL262" s="142"/>
      <c r="AM262" s="142"/>
      <c r="AN262" s="142"/>
      <c r="AO262" s="142"/>
    </row>
    <row r="263" hidden="1">
      <c r="A263" s="1"/>
      <c r="B263" s="248"/>
      <c r="C263" s="1"/>
      <c r="D263" s="1"/>
      <c r="E263" s="1"/>
      <c r="F263" s="1"/>
      <c r="G263" s="249"/>
      <c r="H263" s="249"/>
      <c r="I263" s="249"/>
      <c r="J263" s="250"/>
      <c r="AG263" s="140"/>
      <c r="AH263" s="140"/>
      <c r="AI263" s="140"/>
      <c r="AJ263" s="140"/>
      <c r="AK263" s="140"/>
      <c r="AL263" s="142"/>
      <c r="AM263" s="142"/>
      <c r="AN263" s="142"/>
      <c r="AO263" s="142"/>
    </row>
    <row r="264" hidden="1">
      <c r="A264" s="1"/>
      <c r="B264" s="248"/>
      <c r="C264" s="1"/>
      <c r="D264" s="1"/>
      <c r="E264" s="1"/>
      <c r="F264" s="1"/>
      <c r="G264" s="249"/>
      <c r="H264" s="249"/>
      <c r="I264" s="249"/>
      <c r="J264" s="250"/>
      <c r="AG264" s="140"/>
      <c r="AH264" s="140"/>
      <c r="AI264" s="140"/>
      <c r="AJ264" s="140"/>
      <c r="AK264" s="140"/>
      <c r="AL264" s="142"/>
      <c r="AM264" s="142"/>
      <c r="AN264" s="142"/>
      <c r="AO264" s="142"/>
    </row>
    <row r="265" hidden="1">
      <c r="A265" s="1"/>
      <c r="B265" s="248"/>
      <c r="C265" s="1"/>
      <c r="D265" s="1"/>
      <c r="E265" s="1"/>
      <c r="F265" s="1"/>
      <c r="G265" s="249"/>
      <c r="H265" s="249"/>
      <c r="I265" s="249"/>
      <c r="J265" s="250"/>
      <c r="AG265" s="140"/>
      <c r="AH265" s="140"/>
      <c r="AI265" s="140"/>
      <c r="AJ265" s="140"/>
      <c r="AK265" s="140"/>
      <c r="AL265" s="142"/>
      <c r="AM265" s="142"/>
      <c r="AN265" s="142"/>
      <c r="AO265" s="142"/>
    </row>
    <row r="266" hidden="1">
      <c r="A266" s="1"/>
      <c r="B266" s="248"/>
      <c r="C266" s="1"/>
      <c r="D266" s="1"/>
      <c r="E266" s="1"/>
      <c r="F266" s="1"/>
      <c r="G266" s="249"/>
      <c r="H266" s="249"/>
      <c r="I266" s="249"/>
      <c r="J266" s="250"/>
      <c r="AG266" s="140"/>
      <c r="AH266" s="140"/>
      <c r="AI266" s="140"/>
      <c r="AJ266" s="140"/>
      <c r="AK266" s="140"/>
      <c r="AL266" s="142"/>
      <c r="AM266" s="142"/>
      <c r="AN266" s="142"/>
      <c r="AO266" s="142"/>
    </row>
    <row r="267" hidden="1">
      <c r="A267" s="1"/>
      <c r="B267" s="248"/>
      <c r="C267" s="1"/>
      <c r="D267" s="1"/>
      <c r="E267" s="1"/>
      <c r="F267" s="1"/>
      <c r="G267" s="249"/>
      <c r="H267" s="249"/>
      <c r="I267" s="249"/>
      <c r="J267" s="250"/>
      <c r="AG267" s="140"/>
      <c r="AH267" s="140"/>
      <c r="AI267" s="140"/>
      <c r="AJ267" s="140"/>
      <c r="AK267" s="140"/>
      <c r="AL267" s="142"/>
      <c r="AM267" s="142"/>
      <c r="AN267" s="142"/>
      <c r="AO267" s="142"/>
    </row>
    <row r="268" hidden="1">
      <c r="A268" s="1"/>
      <c r="B268" s="248"/>
      <c r="C268" s="1"/>
      <c r="D268" s="1"/>
      <c r="E268" s="1"/>
      <c r="F268" s="1"/>
      <c r="G268" s="249"/>
      <c r="H268" s="249"/>
      <c r="I268" s="249"/>
      <c r="J268" s="250"/>
      <c r="AG268" s="140"/>
      <c r="AH268" s="140"/>
      <c r="AI268" s="140"/>
      <c r="AJ268" s="140"/>
      <c r="AK268" s="140"/>
      <c r="AL268" s="142"/>
      <c r="AM268" s="142"/>
      <c r="AN268" s="142"/>
      <c r="AO268" s="142"/>
    </row>
    <row r="269" hidden="1">
      <c r="A269" s="1"/>
      <c r="B269" s="248"/>
      <c r="C269" s="1"/>
      <c r="D269" s="1"/>
      <c r="E269" s="1"/>
      <c r="F269" s="1"/>
      <c r="G269" s="249"/>
      <c r="H269" s="249"/>
      <c r="I269" s="249"/>
      <c r="J269" s="250"/>
      <c r="AG269" s="140"/>
      <c r="AH269" s="140"/>
      <c r="AI269" s="140"/>
      <c r="AJ269" s="140"/>
      <c r="AK269" s="140"/>
      <c r="AL269" s="142"/>
      <c r="AM269" s="142"/>
      <c r="AN269" s="142"/>
      <c r="AO269" s="142"/>
    </row>
    <row r="270" hidden="1">
      <c r="A270" s="1"/>
      <c r="B270" s="248"/>
      <c r="C270" s="1"/>
      <c r="D270" s="1"/>
      <c r="E270" s="1"/>
      <c r="F270" s="1"/>
      <c r="G270" s="249"/>
      <c r="H270" s="249"/>
      <c r="I270" s="249"/>
      <c r="J270" s="250"/>
      <c r="AG270" s="140"/>
      <c r="AH270" s="140"/>
      <c r="AI270" s="140"/>
      <c r="AJ270" s="140"/>
      <c r="AK270" s="140"/>
      <c r="AL270" s="142"/>
      <c r="AM270" s="142"/>
      <c r="AN270" s="142"/>
      <c r="AO270" s="142"/>
    </row>
    <row r="271" hidden="1">
      <c r="A271" s="1"/>
      <c r="B271" s="248"/>
      <c r="C271" s="1"/>
      <c r="D271" s="1"/>
      <c r="E271" s="1"/>
      <c r="F271" s="1"/>
      <c r="G271" s="249"/>
      <c r="H271" s="249"/>
      <c r="I271" s="249"/>
      <c r="J271" s="250"/>
      <c r="AG271" s="140"/>
      <c r="AH271" s="140"/>
      <c r="AI271" s="140"/>
      <c r="AJ271" s="140"/>
      <c r="AK271" s="140"/>
      <c r="AL271" s="142"/>
      <c r="AM271" s="142"/>
      <c r="AN271" s="142"/>
      <c r="AO271" s="142"/>
    </row>
    <row r="272" hidden="1">
      <c r="A272" s="1"/>
      <c r="B272" s="248"/>
      <c r="C272" s="1"/>
      <c r="D272" s="1"/>
      <c r="E272" s="1"/>
      <c r="F272" s="1"/>
      <c r="G272" s="249"/>
      <c r="H272" s="249"/>
      <c r="I272" s="249"/>
      <c r="J272" s="250"/>
      <c r="AG272" s="140"/>
      <c r="AH272" s="140"/>
      <c r="AI272" s="140"/>
      <c r="AJ272" s="140"/>
      <c r="AK272" s="140"/>
      <c r="AL272" s="142"/>
      <c r="AM272" s="142"/>
      <c r="AN272" s="142"/>
      <c r="AO272" s="142"/>
    </row>
    <row r="273" hidden="1">
      <c r="A273" s="1"/>
      <c r="B273" s="248"/>
      <c r="C273" s="1"/>
      <c r="D273" s="1"/>
      <c r="E273" s="1"/>
      <c r="F273" s="1"/>
      <c r="G273" s="249"/>
      <c r="H273" s="249"/>
      <c r="I273" s="249"/>
      <c r="J273" s="250"/>
      <c r="AG273" s="140"/>
      <c r="AH273" s="140"/>
      <c r="AI273" s="140"/>
      <c r="AJ273" s="140"/>
      <c r="AK273" s="140"/>
      <c r="AL273" s="142"/>
      <c r="AM273" s="142"/>
      <c r="AN273" s="142"/>
      <c r="AO273" s="142"/>
    </row>
    <row r="274" hidden="1">
      <c r="A274" s="1"/>
      <c r="B274" s="248"/>
      <c r="C274" s="1"/>
      <c r="D274" s="1"/>
      <c r="E274" s="1"/>
      <c r="F274" s="1"/>
      <c r="G274" s="249"/>
      <c r="H274" s="249"/>
      <c r="I274" s="249"/>
      <c r="J274" s="250"/>
      <c r="AG274" s="140"/>
      <c r="AH274" s="140"/>
      <c r="AI274" s="140"/>
      <c r="AJ274" s="140"/>
      <c r="AK274" s="140"/>
      <c r="AL274" s="142"/>
      <c r="AM274" s="142"/>
      <c r="AN274" s="142"/>
      <c r="AO274" s="142"/>
    </row>
    <row r="275" hidden="1">
      <c r="A275" s="1"/>
      <c r="B275" s="248"/>
      <c r="C275" s="1"/>
      <c r="D275" s="1"/>
      <c r="E275" s="1"/>
      <c r="F275" s="1"/>
      <c r="G275" s="249"/>
      <c r="H275" s="249"/>
      <c r="I275" s="249"/>
      <c r="J275" s="250"/>
      <c r="AG275" s="140"/>
      <c r="AH275" s="140"/>
      <c r="AI275" s="140"/>
      <c r="AJ275" s="140"/>
      <c r="AK275" s="140"/>
      <c r="AL275" s="142"/>
      <c r="AM275" s="142"/>
      <c r="AN275" s="142"/>
      <c r="AO275" s="142"/>
    </row>
    <row r="276" hidden="1">
      <c r="A276" s="1"/>
      <c r="B276" s="248"/>
      <c r="C276" s="1"/>
      <c r="D276" s="1"/>
      <c r="E276" s="1"/>
      <c r="F276" s="1"/>
      <c r="G276" s="249"/>
      <c r="H276" s="249"/>
      <c r="I276" s="249"/>
      <c r="J276" s="250"/>
      <c r="AG276" s="140"/>
      <c r="AH276" s="140"/>
      <c r="AI276" s="140"/>
      <c r="AJ276" s="140"/>
      <c r="AK276" s="140"/>
      <c r="AL276" s="142"/>
      <c r="AM276" s="142"/>
      <c r="AN276" s="142"/>
      <c r="AO276" s="142"/>
    </row>
    <row r="277" hidden="1">
      <c r="A277" s="1"/>
      <c r="B277" s="248"/>
      <c r="C277" s="1"/>
      <c r="D277" s="1"/>
      <c r="E277" s="1"/>
      <c r="F277" s="1"/>
      <c r="G277" s="249"/>
      <c r="H277" s="249"/>
      <c r="I277" s="249"/>
      <c r="J277" s="250"/>
      <c r="AG277" s="140"/>
      <c r="AH277" s="140"/>
      <c r="AI277" s="140"/>
      <c r="AJ277" s="140"/>
      <c r="AK277" s="140"/>
      <c r="AL277" s="142"/>
      <c r="AM277" s="142"/>
      <c r="AN277" s="142"/>
      <c r="AO277" s="142"/>
    </row>
    <row r="278" hidden="1">
      <c r="A278" s="1"/>
      <c r="B278" s="248"/>
      <c r="C278" s="1"/>
      <c r="D278" s="1"/>
      <c r="E278" s="1"/>
      <c r="F278" s="1"/>
      <c r="G278" s="249"/>
      <c r="H278" s="249"/>
      <c r="I278" s="249"/>
      <c r="J278" s="250"/>
      <c r="AG278" s="140"/>
      <c r="AH278" s="140"/>
      <c r="AI278" s="140"/>
      <c r="AJ278" s="140"/>
      <c r="AK278" s="140"/>
      <c r="AL278" s="142"/>
      <c r="AM278" s="142"/>
      <c r="AN278" s="142"/>
      <c r="AO278" s="142"/>
    </row>
    <row r="279" hidden="1">
      <c r="A279" s="1"/>
      <c r="B279" s="248"/>
      <c r="C279" s="1"/>
      <c r="D279" s="1"/>
      <c r="E279" s="1"/>
      <c r="F279" s="1"/>
      <c r="G279" s="249"/>
      <c r="H279" s="249"/>
      <c r="I279" s="249"/>
      <c r="J279" s="250"/>
      <c r="AG279" s="140"/>
      <c r="AH279" s="140"/>
      <c r="AI279" s="140"/>
      <c r="AJ279" s="140"/>
      <c r="AK279" s="140"/>
      <c r="AL279" s="142"/>
      <c r="AM279" s="142"/>
      <c r="AN279" s="142"/>
      <c r="AO279" s="142"/>
    </row>
    <row r="280" hidden="1">
      <c r="A280" s="1"/>
      <c r="B280" s="248"/>
      <c r="C280" s="1"/>
      <c r="D280" s="1"/>
      <c r="E280" s="1"/>
      <c r="F280" s="1"/>
      <c r="G280" s="249"/>
      <c r="H280" s="249"/>
      <c r="I280" s="249"/>
      <c r="J280" s="250"/>
      <c r="AG280" s="140"/>
      <c r="AH280" s="140"/>
      <c r="AI280" s="140"/>
      <c r="AJ280" s="140"/>
      <c r="AK280" s="140"/>
      <c r="AL280" s="142"/>
      <c r="AM280" s="142"/>
      <c r="AN280" s="142"/>
      <c r="AO280" s="142"/>
    </row>
    <row r="281" hidden="1">
      <c r="A281" s="1"/>
      <c r="B281" s="248"/>
      <c r="C281" s="1"/>
      <c r="D281" s="1"/>
      <c r="E281" s="1"/>
      <c r="F281" s="1"/>
      <c r="G281" s="249"/>
      <c r="H281" s="249"/>
      <c r="I281" s="249"/>
      <c r="J281" s="250"/>
      <c r="AG281" s="140"/>
      <c r="AH281" s="140"/>
      <c r="AI281" s="140"/>
      <c r="AJ281" s="140"/>
      <c r="AK281" s="140"/>
      <c r="AL281" s="142"/>
      <c r="AM281" s="142"/>
      <c r="AN281" s="142"/>
      <c r="AO281" s="142"/>
    </row>
    <row r="282" hidden="1">
      <c r="A282" s="1"/>
      <c r="B282" s="248"/>
      <c r="C282" s="1"/>
      <c r="D282" s="1"/>
      <c r="E282" s="1"/>
      <c r="F282" s="1"/>
      <c r="G282" s="249"/>
      <c r="H282" s="249"/>
      <c r="I282" s="249"/>
      <c r="J282" s="250"/>
      <c r="AG282" s="140"/>
      <c r="AH282" s="140"/>
      <c r="AI282" s="140"/>
      <c r="AJ282" s="140"/>
      <c r="AK282" s="140"/>
      <c r="AL282" s="142"/>
      <c r="AM282" s="142"/>
      <c r="AN282" s="142"/>
      <c r="AO282" s="142"/>
    </row>
    <row r="283" hidden="1">
      <c r="A283" s="1"/>
      <c r="B283" s="248"/>
      <c r="C283" s="1"/>
      <c r="D283" s="1"/>
      <c r="E283" s="1"/>
      <c r="F283" s="1"/>
      <c r="G283" s="249"/>
      <c r="H283" s="249"/>
      <c r="I283" s="249"/>
      <c r="J283" s="250"/>
      <c r="AG283" s="140"/>
      <c r="AH283" s="140"/>
      <c r="AI283" s="140"/>
      <c r="AJ283" s="140"/>
      <c r="AK283" s="140"/>
      <c r="AL283" s="142"/>
      <c r="AM283" s="142"/>
      <c r="AN283" s="142"/>
      <c r="AO283" s="142"/>
    </row>
    <row r="284" hidden="1">
      <c r="A284" s="1"/>
      <c r="B284" s="248"/>
      <c r="C284" s="1"/>
      <c r="D284" s="1"/>
      <c r="E284" s="1"/>
      <c r="F284" s="1"/>
      <c r="G284" s="249"/>
      <c r="H284" s="249"/>
      <c r="I284" s="249"/>
      <c r="J284" s="250"/>
      <c r="AG284" s="140"/>
      <c r="AH284" s="140"/>
      <c r="AI284" s="140"/>
      <c r="AJ284" s="140"/>
      <c r="AK284" s="140"/>
      <c r="AL284" s="142"/>
      <c r="AM284" s="142"/>
      <c r="AN284" s="142"/>
      <c r="AO284" s="142"/>
    </row>
    <row r="285" hidden="1">
      <c r="A285" s="1"/>
      <c r="B285" s="248"/>
      <c r="C285" s="1"/>
      <c r="D285" s="1"/>
      <c r="E285" s="1"/>
      <c r="F285" s="1"/>
      <c r="G285" s="249"/>
      <c r="H285" s="249"/>
      <c r="I285" s="249"/>
      <c r="J285" s="250"/>
      <c r="AG285" s="140"/>
      <c r="AH285" s="140"/>
      <c r="AI285" s="140"/>
      <c r="AJ285" s="140"/>
      <c r="AK285" s="140"/>
      <c r="AL285" s="142"/>
      <c r="AM285" s="142"/>
      <c r="AN285" s="142"/>
      <c r="AO285" s="142"/>
    </row>
    <row r="286" hidden="1">
      <c r="A286" s="1"/>
      <c r="B286" s="248"/>
      <c r="C286" s="1"/>
      <c r="D286" s="1"/>
      <c r="E286" s="1"/>
      <c r="F286" s="1"/>
      <c r="G286" s="249"/>
      <c r="H286" s="249"/>
      <c r="I286" s="249"/>
      <c r="J286" s="250"/>
      <c r="AG286" s="140"/>
      <c r="AH286" s="140"/>
      <c r="AI286" s="140"/>
      <c r="AJ286" s="140"/>
      <c r="AK286" s="140"/>
      <c r="AL286" s="142"/>
      <c r="AM286" s="142"/>
      <c r="AN286" s="142"/>
      <c r="AO286" s="142"/>
    </row>
    <row r="287" hidden="1">
      <c r="A287" s="1"/>
      <c r="B287" s="248"/>
      <c r="C287" s="1"/>
      <c r="D287" s="1"/>
      <c r="E287" s="1"/>
      <c r="F287" s="1"/>
      <c r="G287" s="249"/>
      <c r="H287" s="249"/>
      <c r="I287" s="249"/>
      <c r="J287" s="250"/>
      <c r="AG287" s="140"/>
      <c r="AH287" s="140"/>
      <c r="AI287" s="140"/>
      <c r="AJ287" s="140"/>
      <c r="AK287" s="140"/>
      <c r="AL287" s="142"/>
      <c r="AM287" s="142"/>
      <c r="AN287" s="142"/>
      <c r="AO287" s="142"/>
    </row>
    <row r="288" hidden="1">
      <c r="A288" s="1"/>
      <c r="B288" s="248"/>
      <c r="C288" s="1"/>
      <c r="D288" s="1"/>
      <c r="E288" s="1"/>
      <c r="F288" s="1"/>
      <c r="G288" s="249"/>
      <c r="H288" s="249"/>
      <c r="I288" s="249"/>
      <c r="J288" s="250"/>
      <c r="AG288" s="140"/>
      <c r="AH288" s="140"/>
      <c r="AI288" s="140"/>
      <c r="AJ288" s="140"/>
      <c r="AK288" s="140"/>
      <c r="AL288" s="142"/>
      <c r="AM288" s="142"/>
      <c r="AN288" s="142"/>
      <c r="AO288" s="142"/>
    </row>
    <row r="289" hidden="1">
      <c r="A289" s="1"/>
      <c r="B289" s="248"/>
      <c r="C289" s="1"/>
      <c r="D289" s="1"/>
      <c r="E289" s="1"/>
      <c r="F289" s="1"/>
      <c r="G289" s="249"/>
      <c r="H289" s="249"/>
      <c r="I289" s="249"/>
      <c r="J289" s="250"/>
      <c r="AG289" s="140"/>
      <c r="AH289" s="140"/>
      <c r="AI289" s="140"/>
      <c r="AJ289" s="140"/>
      <c r="AK289" s="140"/>
      <c r="AL289" s="142"/>
      <c r="AM289" s="142"/>
      <c r="AN289" s="142"/>
      <c r="AO289" s="142"/>
    </row>
    <row r="290" hidden="1">
      <c r="A290" s="1"/>
      <c r="B290" s="248"/>
      <c r="C290" s="1"/>
      <c r="D290" s="1"/>
      <c r="E290" s="1"/>
      <c r="F290" s="1"/>
      <c r="G290" s="249"/>
      <c r="H290" s="249"/>
      <c r="I290" s="249"/>
      <c r="J290" s="250"/>
      <c r="AG290" s="140"/>
      <c r="AH290" s="140"/>
      <c r="AI290" s="140"/>
      <c r="AJ290" s="140"/>
      <c r="AK290" s="140"/>
      <c r="AL290" s="142"/>
      <c r="AM290" s="142"/>
      <c r="AN290" s="142"/>
      <c r="AO290" s="142"/>
    </row>
    <row r="291" hidden="1">
      <c r="A291" s="1"/>
      <c r="B291" s="248"/>
      <c r="C291" s="1"/>
      <c r="D291" s="1"/>
      <c r="E291" s="1"/>
      <c r="F291" s="1"/>
      <c r="G291" s="249"/>
      <c r="H291" s="249"/>
      <c r="I291" s="249"/>
      <c r="J291" s="250"/>
      <c r="AG291" s="140"/>
      <c r="AH291" s="140"/>
      <c r="AI291" s="140"/>
      <c r="AJ291" s="140"/>
      <c r="AK291" s="140"/>
      <c r="AL291" s="142"/>
      <c r="AM291" s="142"/>
      <c r="AN291" s="142"/>
      <c r="AO291" s="142"/>
    </row>
    <row r="292" hidden="1">
      <c r="A292" s="1"/>
      <c r="B292" s="248"/>
      <c r="C292" s="1"/>
      <c r="D292" s="1"/>
      <c r="E292" s="1"/>
      <c r="F292" s="1"/>
      <c r="G292" s="249"/>
      <c r="H292" s="249"/>
      <c r="I292" s="249"/>
      <c r="J292" s="250"/>
      <c r="AG292" s="140"/>
      <c r="AH292" s="140"/>
      <c r="AI292" s="140"/>
      <c r="AJ292" s="140"/>
      <c r="AK292" s="140"/>
      <c r="AL292" s="142"/>
      <c r="AM292" s="142"/>
      <c r="AN292" s="142"/>
      <c r="AO292" s="142"/>
    </row>
    <row r="293" hidden="1">
      <c r="A293" s="1"/>
      <c r="B293" s="248"/>
      <c r="C293" s="1"/>
      <c r="D293" s="1"/>
      <c r="E293" s="1"/>
      <c r="F293" s="1"/>
      <c r="G293" s="249"/>
      <c r="H293" s="249"/>
      <c r="I293" s="249"/>
      <c r="J293" s="250"/>
      <c r="AG293" s="140"/>
      <c r="AH293" s="140"/>
      <c r="AI293" s="140"/>
      <c r="AJ293" s="140"/>
      <c r="AK293" s="140"/>
      <c r="AL293" s="142"/>
      <c r="AM293" s="142"/>
      <c r="AN293" s="142"/>
      <c r="AO293" s="142"/>
    </row>
    <row r="294" hidden="1">
      <c r="A294" s="1"/>
      <c r="B294" s="248"/>
      <c r="C294" s="1"/>
      <c r="D294" s="1"/>
      <c r="E294" s="1"/>
      <c r="F294" s="1"/>
      <c r="G294" s="249"/>
      <c r="H294" s="249"/>
      <c r="I294" s="249"/>
      <c r="J294" s="250"/>
      <c r="AG294" s="140"/>
      <c r="AH294" s="140"/>
      <c r="AI294" s="140"/>
      <c r="AJ294" s="140"/>
      <c r="AK294" s="140"/>
      <c r="AL294" s="142"/>
      <c r="AM294" s="142"/>
      <c r="AN294" s="142"/>
      <c r="AO294" s="142"/>
    </row>
    <row r="295" hidden="1">
      <c r="A295" s="1"/>
      <c r="B295" s="248"/>
      <c r="C295" s="1"/>
      <c r="D295" s="1"/>
      <c r="E295" s="1"/>
      <c r="F295" s="1"/>
      <c r="G295" s="249"/>
      <c r="H295" s="249"/>
      <c r="I295" s="249"/>
      <c r="J295" s="250"/>
      <c r="AG295" s="140"/>
      <c r="AH295" s="140"/>
      <c r="AI295" s="140"/>
      <c r="AJ295" s="140"/>
      <c r="AK295" s="140"/>
      <c r="AL295" s="142"/>
      <c r="AM295" s="142"/>
      <c r="AN295" s="142"/>
      <c r="AO295" s="142"/>
    </row>
    <row r="296" hidden="1">
      <c r="A296" s="1"/>
      <c r="B296" s="248"/>
      <c r="C296" s="1"/>
      <c r="D296" s="1"/>
      <c r="E296" s="1"/>
      <c r="F296" s="1"/>
      <c r="G296" s="249"/>
      <c r="H296" s="249"/>
      <c r="I296" s="249"/>
      <c r="J296" s="250"/>
      <c r="AG296" s="140"/>
      <c r="AH296" s="140"/>
      <c r="AI296" s="140"/>
      <c r="AJ296" s="140"/>
      <c r="AK296" s="140"/>
      <c r="AL296" s="142"/>
      <c r="AM296" s="142"/>
      <c r="AN296" s="142"/>
      <c r="AO296" s="142"/>
    </row>
    <row r="297" hidden="1">
      <c r="A297" s="1"/>
      <c r="B297" s="248"/>
      <c r="C297" s="1"/>
      <c r="D297" s="1"/>
      <c r="E297" s="1"/>
      <c r="F297" s="1"/>
      <c r="G297" s="249"/>
      <c r="H297" s="249"/>
      <c r="I297" s="249"/>
      <c r="J297" s="250"/>
      <c r="AG297" s="140"/>
      <c r="AH297" s="140"/>
      <c r="AI297" s="140"/>
      <c r="AJ297" s="140"/>
      <c r="AK297" s="140"/>
      <c r="AL297" s="142"/>
      <c r="AM297" s="142"/>
      <c r="AN297" s="142"/>
      <c r="AO297" s="142"/>
    </row>
    <row r="298" hidden="1">
      <c r="A298" s="1"/>
      <c r="B298" s="248"/>
      <c r="C298" s="1"/>
      <c r="D298" s="1"/>
      <c r="E298" s="1"/>
      <c r="F298" s="1"/>
      <c r="G298" s="249"/>
      <c r="H298" s="249"/>
      <c r="I298" s="249"/>
      <c r="J298" s="250"/>
      <c r="AG298" s="140"/>
      <c r="AH298" s="140"/>
      <c r="AI298" s="140"/>
      <c r="AJ298" s="140"/>
      <c r="AK298" s="140"/>
      <c r="AL298" s="142"/>
      <c r="AM298" s="142"/>
      <c r="AN298" s="142"/>
      <c r="AO298" s="142"/>
    </row>
    <row r="299" hidden="1">
      <c r="A299" s="1"/>
      <c r="B299" s="248"/>
      <c r="C299" s="1"/>
      <c r="D299" s="1"/>
      <c r="E299" s="1"/>
      <c r="F299" s="1"/>
      <c r="G299" s="249"/>
      <c r="H299" s="249"/>
      <c r="I299" s="249"/>
      <c r="J299" s="250"/>
      <c r="AG299" s="140"/>
      <c r="AH299" s="140"/>
      <c r="AI299" s="140"/>
      <c r="AJ299" s="140"/>
      <c r="AK299" s="140"/>
      <c r="AL299" s="142"/>
      <c r="AM299" s="142"/>
      <c r="AN299" s="142"/>
      <c r="AO299" s="142"/>
    </row>
    <row r="300" hidden="1">
      <c r="A300" s="1"/>
      <c r="B300" s="248"/>
      <c r="C300" s="1"/>
      <c r="D300" s="1"/>
      <c r="E300" s="1"/>
      <c r="F300" s="1"/>
      <c r="G300" s="249"/>
      <c r="H300" s="249"/>
      <c r="I300" s="249"/>
      <c r="J300" s="250"/>
      <c r="AG300" s="140"/>
      <c r="AH300" s="140"/>
      <c r="AI300" s="140"/>
      <c r="AJ300" s="140"/>
      <c r="AK300" s="140"/>
      <c r="AL300" s="142"/>
      <c r="AM300" s="142"/>
      <c r="AN300" s="142"/>
      <c r="AO300" s="142"/>
    </row>
    <row r="301" hidden="1">
      <c r="A301" s="1"/>
      <c r="B301" s="248"/>
      <c r="C301" s="1"/>
      <c r="D301" s="1"/>
      <c r="E301" s="1"/>
      <c r="F301" s="1"/>
      <c r="G301" s="249"/>
      <c r="H301" s="249"/>
      <c r="I301" s="249"/>
      <c r="J301" s="250"/>
      <c r="AG301" s="140"/>
      <c r="AH301" s="140"/>
      <c r="AI301" s="140"/>
      <c r="AJ301" s="140"/>
      <c r="AK301" s="140"/>
      <c r="AL301" s="142"/>
      <c r="AM301" s="142"/>
      <c r="AN301" s="142"/>
      <c r="AO301" s="142"/>
    </row>
    <row r="302" hidden="1">
      <c r="A302" s="1"/>
      <c r="B302" s="248"/>
      <c r="C302" s="1"/>
      <c r="D302" s="1"/>
      <c r="E302" s="1"/>
      <c r="F302" s="1"/>
      <c r="G302" s="249"/>
      <c r="H302" s="249"/>
      <c r="I302" s="249"/>
      <c r="J302" s="250"/>
      <c r="AG302" s="140"/>
      <c r="AH302" s="140"/>
      <c r="AI302" s="140"/>
      <c r="AJ302" s="140"/>
      <c r="AK302" s="140"/>
      <c r="AL302" s="142"/>
      <c r="AM302" s="142"/>
      <c r="AN302" s="142"/>
      <c r="AO302" s="142"/>
    </row>
    <row r="303" hidden="1">
      <c r="A303" s="1"/>
      <c r="B303" s="248"/>
      <c r="C303" s="1"/>
      <c r="D303" s="1"/>
      <c r="E303" s="1"/>
      <c r="F303" s="1"/>
      <c r="G303" s="249"/>
      <c r="H303" s="249"/>
      <c r="I303" s="249"/>
      <c r="J303" s="250"/>
      <c r="AG303" s="140"/>
      <c r="AH303" s="140"/>
      <c r="AI303" s="140"/>
      <c r="AJ303" s="140"/>
      <c r="AK303" s="140"/>
      <c r="AL303" s="142"/>
      <c r="AM303" s="142"/>
      <c r="AN303" s="142"/>
      <c r="AO303" s="142"/>
    </row>
    <row r="304" hidden="1">
      <c r="A304" s="1"/>
      <c r="B304" s="248"/>
      <c r="C304" s="1"/>
      <c r="D304" s="1"/>
      <c r="E304" s="1"/>
      <c r="F304" s="1"/>
      <c r="G304" s="249"/>
      <c r="H304" s="249"/>
      <c r="I304" s="249"/>
      <c r="J304" s="250"/>
      <c r="AG304" s="140"/>
      <c r="AH304" s="140"/>
      <c r="AI304" s="140"/>
      <c r="AJ304" s="140"/>
      <c r="AK304" s="140"/>
      <c r="AL304" s="142"/>
      <c r="AM304" s="142"/>
      <c r="AN304" s="142"/>
      <c r="AO304" s="142"/>
    </row>
    <row r="305" hidden="1">
      <c r="A305" s="1"/>
      <c r="B305" s="248"/>
      <c r="C305" s="1"/>
      <c r="D305" s="1"/>
      <c r="E305" s="1"/>
      <c r="F305" s="1"/>
      <c r="G305" s="249"/>
      <c r="H305" s="249"/>
      <c r="I305" s="249"/>
      <c r="J305" s="250"/>
      <c r="AG305" s="140"/>
      <c r="AH305" s="140"/>
      <c r="AI305" s="140"/>
      <c r="AJ305" s="140"/>
      <c r="AK305" s="140"/>
      <c r="AL305" s="142"/>
      <c r="AM305" s="142"/>
      <c r="AN305" s="142"/>
      <c r="AO305" s="142"/>
    </row>
    <row r="306" hidden="1">
      <c r="A306" s="1"/>
      <c r="B306" s="248"/>
      <c r="C306" s="1"/>
      <c r="D306" s="1"/>
      <c r="E306" s="1"/>
      <c r="F306" s="1"/>
      <c r="G306" s="249"/>
      <c r="H306" s="249"/>
      <c r="I306" s="249"/>
      <c r="J306" s="250"/>
      <c r="AG306" s="140"/>
      <c r="AH306" s="140"/>
      <c r="AI306" s="140"/>
      <c r="AJ306" s="140"/>
      <c r="AK306" s="140"/>
      <c r="AL306" s="142"/>
      <c r="AM306" s="142"/>
      <c r="AN306" s="142"/>
      <c r="AO306" s="142"/>
    </row>
    <row r="307" hidden="1">
      <c r="A307" s="1"/>
      <c r="B307" s="248"/>
      <c r="C307" s="1"/>
      <c r="D307" s="1"/>
      <c r="E307" s="1"/>
      <c r="F307" s="1"/>
      <c r="G307" s="249"/>
      <c r="H307" s="249"/>
      <c r="I307" s="249"/>
      <c r="J307" s="250"/>
      <c r="AG307" s="140"/>
      <c r="AH307" s="140"/>
      <c r="AI307" s="140"/>
      <c r="AJ307" s="140"/>
      <c r="AK307" s="140"/>
      <c r="AL307" s="142"/>
      <c r="AM307" s="142"/>
      <c r="AN307" s="142"/>
      <c r="AO307" s="142"/>
    </row>
    <row r="308" hidden="1">
      <c r="A308" s="1"/>
      <c r="B308" s="248"/>
      <c r="C308" s="1"/>
      <c r="D308" s="1"/>
      <c r="E308" s="1"/>
      <c r="F308" s="1"/>
      <c r="G308" s="249"/>
      <c r="H308" s="249"/>
      <c r="I308" s="249"/>
      <c r="J308" s="250"/>
      <c r="AG308" s="140"/>
      <c r="AH308" s="140"/>
      <c r="AI308" s="140"/>
      <c r="AJ308" s="140"/>
      <c r="AK308" s="140"/>
      <c r="AL308" s="142"/>
      <c r="AM308" s="142"/>
      <c r="AN308" s="142"/>
      <c r="AO308" s="142"/>
    </row>
    <row r="309" hidden="1">
      <c r="A309" s="1"/>
      <c r="B309" s="248"/>
      <c r="C309" s="1"/>
      <c r="D309" s="1"/>
      <c r="E309" s="1"/>
      <c r="F309" s="1"/>
      <c r="G309" s="249"/>
      <c r="H309" s="249"/>
      <c r="I309" s="249"/>
      <c r="J309" s="250"/>
      <c r="AG309" s="140"/>
      <c r="AH309" s="140"/>
      <c r="AI309" s="140"/>
      <c r="AJ309" s="140"/>
      <c r="AK309" s="140"/>
      <c r="AL309" s="142"/>
      <c r="AM309" s="142"/>
      <c r="AN309" s="142"/>
      <c r="AO309" s="142"/>
    </row>
    <row r="310" hidden="1">
      <c r="A310" s="1"/>
      <c r="B310" s="248"/>
      <c r="C310" s="1"/>
      <c r="D310" s="1"/>
      <c r="E310" s="1"/>
      <c r="F310" s="1"/>
      <c r="G310" s="249"/>
      <c r="H310" s="249"/>
      <c r="I310" s="249"/>
      <c r="J310" s="250"/>
      <c r="AG310" s="140"/>
      <c r="AH310" s="140"/>
      <c r="AI310" s="140"/>
      <c r="AJ310" s="140"/>
      <c r="AK310" s="140"/>
      <c r="AL310" s="142"/>
      <c r="AM310" s="142"/>
      <c r="AN310" s="142"/>
      <c r="AO310" s="142"/>
    </row>
    <row r="311" hidden="1">
      <c r="A311" s="1"/>
      <c r="B311" s="248"/>
      <c r="C311" s="1"/>
      <c r="D311" s="1"/>
      <c r="E311" s="1"/>
      <c r="F311" s="1"/>
      <c r="G311" s="249"/>
      <c r="H311" s="249"/>
      <c r="I311" s="249"/>
      <c r="J311" s="250"/>
      <c r="AG311" s="140"/>
      <c r="AH311" s="140"/>
      <c r="AI311" s="140"/>
      <c r="AJ311" s="140"/>
      <c r="AK311" s="140"/>
      <c r="AL311" s="142"/>
      <c r="AM311" s="142"/>
      <c r="AN311" s="142"/>
      <c r="AO311" s="142"/>
    </row>
    <row r="312" hidden="1">
      <c r="A312" s="1"/>
      <c r="B312" s="248"/>
      <c r="C312" s="1"/>
      <c r="D312" s="1"/>
      <c r="E312" s="1"/>
      <c r="F312" s="1"/>
      <c r="G312" s="249"/>
      <c r="H312" s="249"/>
      <c r="I312" s="249"/>
      <c r="J312" s="250"/>
      <c r="AG312" s="140"/>
      <c r="AH312" s="140"/>
      <c r="AI312" s="140"/>
      <c r="AJ312" s="140"/>
      <c r="AK312" s="140"/>
      <c r="AL312" s="142"/>
      <c r="AM312" s="142"/>
      <c r="AN312" s="142"/>
      <c r="AO312" s="142"/>
    </row>
    <row r="313" hidden="1">
      <c r="A313" s="1"/>
      <c r="B313" s="248"/>
      <c r="C313" s="1"/>
      <c r="D313" s="1"/>
      <c r="E313" s="1"/>
      <c r="F313" s="1"/>
      <c r="G313" s="249"/>
      <c r="H313" s="249"/>
      <c r="I313" s="249"/>
      <c r="J313" s="250"/>
      <c r="AG313" s="140"/>
      <c r="AH313" s="140"/>
      <c r="AI313" s="140"/>
      <c r="AJ313" s="140"/>
      <c r="AK313" s="140"/>
      <c r="AL313" s="142"/>
      <c r="AM313" s="142"/>
      <c r="AN313" s="142"/>
      <c r="AO313" s="142"/>
    </row>
    <row r="314" hidden="1">
      <c r="A314" s="1"/>
      <c r="B314" s="248"/>
      <c r="C314" s="1"/>
      <c r="D314" s="1"/>
      <c r="E314" s="1"/>
      <c r="F314" s="1"/>
      <c r="G314" s="249"/>
      <c r="H314" s="249"/>
      <c r="I314" s="249"/>
      <c r="J314" s="250"/>
      <c r="AG314" s="140"/>
      <c r="AH314" s="140"/>
      <c r="AI314" s="140"/>
      <c r="AJ314" s="140"/>
      <c r="AK314" s="140"/>
      <c r="AL314" s="142"/>
      <c r="AM314" s="142"/>
      <c r="AN314" s="142"/>
      <c r="AO314" s="142"/>
    </row>
    <row r="315" hidden="1">
      <c r="A315" s="1"/>
      <c r="B315" s="248"/>
      <c r="C315" s="1"/>
      <c r="D315" s="1"/>
      <c r="E315" s="1"/>
      <c r="F315" s="1"/>
      <c r="G315" s="249"/>
      <c r="H315" s="249"/>
      <c r="I315" s="249"/>
      <c r="J315" s="250"/>
      <c r="AG315" s="140"/>
      <c r="AH315" s="140"/>
      <c r="AI315" s="140"/>
      <c r="AJ315" s="140"/>
      <c r="AK315" s="140"/>
      <c r="AL315" s="142"/>
      <c r="AM315" s="142"/>
      <c r="AN315" s="142"/>
      <c r="AO315" s="142"/>
    </row>
    <row r="316" hidden="1">
      <c r="A316" s="1"/>
      <c r="B316" s="248"/>
      <c r="C316" s="1"/>
      <c r="D316" s="1"/>
      <c r="E316" s="1"/>
      <c r="F316" s="1"/>
      <c r="G316" s="249"/>
      <c r="H316" s="249"/>
      <c r="I316" s="249"/>
      <c r="J316" s="250"/>
      <c r="AG316" s="140"/>
      <c r="AH316" s="140"/>
      <c r="AI316" s="140"/>
      <c r="AJ316" s="140"/>
      <c r="AK316" s="140"/>
      <c r="AL316" s="142"/>
      <c r="AM316" s="142"/>
      <c r="AN316" s="142"/>
      <c r="AO316" s="142"/>
    </row>
    <row r="317" hidden="1">
      <c r="A317" s="1"/>
      <c r="B317" s="248"/>
      <c r="C317" s="1"/>
      <c r="D317" s="1"/>
      <c r="E317" s="1"/>
      <c r="F317" s="1"/>
      <c r="G317" s="249"/>
      <c r="H317" s="249"/>
      <c r="I317" s="249"/>
      <c r="J317" s="250"/>
      <c r="AG317" s="140"/>
      <c r="AH317" s="140"/>
      <c r="AI317" s="140"/>
      <c r="AJ317" s="140"/>
      <c r="AK317" s="140"/>
      <c r="AL317" s="142"/>
      <c r="AM317" s="142"/>
      <c r="AN317" s="142"/>
      <c r="AO317" s="142"/>
    </row>
    <row r="318" hidden="1">
      <c r="A318" s="1"/>
      <c r="B318" s="248"/>
      <c r="C318" s="1"/>
      <c r="D318" s="1"/>
      <c r="E318" s="1"/>
      <c r="F318" s="1"/>
      <c r="G318" s="249"/>
      <c r="H318" s="249"/>
      <c r="I318" s="249"/>
      <c r="J318" s="250"/>
      <c r="AG318" s="140"/>
      <c r="AH318" s="140"/>
      <c r="AI318" s="140"/>
      <c r="AJ318" s="140"/>
      <c r="AK318" s="140"/>
      <c r="AL318" s="142"/>
      <c r="AM318" s="142"/>
      <c r="AN318" s="142"/>
      <c r="AO318" s="142"/>
    </row>
    <row r="319" hidden="1">
      <c r="A319" s="1"/>
      <c r="B319" s="248"/>
      <c r="C319" s="1"/>
      <c r="D319" s="1"/>
      <c r="E319" s="1"/>
      <c r="F319" s="1"/>
      <c r="G319" s="249"/>
      <c r="H319" s="249"/>
      <c r="I319" s="249"/>
      <c r="J319" s="250"/>
      <c r="AG319" s="140"/>
      <c r="AH319" s="140"/>
      <c r="AI319" s="140"/>
      <c r="AJ319" s="140"/>
      <c r="AK319" s="140"/>
      <c r="AL319" s="142"/>
      <c r="AM319" s="142"/>
      <c r="AN319" s="142"/>
      <c r="AO319" s="142"/>
    </row>
    <row r="320" hidden="1">
      <c r="A320" s="1"/>
      <c r="B320" s="248"/>
      <c r="C320" s="1"/>
      <c r="D320" s="1"/>
      <c r="E320" s="1"/>
      <c r="F320" s="1"/>
      <c r="G320" s="249"/>
      <c r="H320" s="249"/>
      <c r="I320" s="249"/>
      <c r="J320" s="250"/>
      <c r="AG320" s="140"/>
      <c r="AH320" s="140"/>
      <c r="AI320" s="140"/>
      <c r="AJ320" s="140"/>
      <c r="AK320" s="140"/>
      <c r="AL320" s="142"/>
      <c r="AM320" s="142"/>
      <c r="AN320" s="142"/>
      <c r="AO320" s="142"/>
    </row>
    <row r="321" hidden="1">
      <c r="A321" s="1"/>
      <c r="B321" s="248"/>
      <c r="C321" s="1"/>
      <c r="D321" s="1"/>
      <c r="E321" s="1"/>
      <c r="F321" s="1"/>
      <c r="G321" s="249"/>
      <c r="H321" s="249"/>
      <c r="I321" s="249"/>
      <c r="J321" s="250"/>
      <c r="AG321" s="140"/>
      <c r="AH321" s="140"/>
      <c r="AI321" s="140"/>
      <c r="AJ321" s="140"/>
      <c r="AK321" s="140"/>
      <c r="AL321" s="142"/>
      <c r="AM321" s="142"/>
      <c r="AN321" s="142"/>
      <c r="AO321" s="142"/>
    </row>
    <row r="322" hidden="1">
      <c r="A322" s="1"/>
      <c r="B322" s="248"/>
      <c r="C322" s="1"/>
      <c r="D322" s="1"/>
      <c r="E322" s="1"/>
      <c r="F322" s="1"/>
      <c r="G322" s="249"/>
      <c r="H322" s="249"/>
      <c r="I322" s="249"/>
      <c r="J322" s="250"/>
      <c r="AG322" s="140"/>
      <c r="AH322" s="140"/>
      <c r="AI322" s="140"/>
      <c r="AJ322" s="140"/>
      <c r="AK322" s="140"/>
      <c r="AL322" s="142"/>
      <c r="AM322" s="142"/>
      <c r="AN322" s="142"/>
      <c r="AO322" s="142"/>
    </row>
    <row r="323" hidden="1">
      <c r="A323" s="1"/>
      <c r="B323" s="248"/>
      <c r="C323" s="1"/>
      <c r="D323" s="1"/>
      <c r="E323" s="1"/>
      <c r="F323" s="1"/>
      <c r="G323" s="249"/>
      <c r="H323" s="249"/>
      <c r="I323" s="249"/>
      <c r="J323" s="250"/>
      <c r="AG323" s="140"/>
      <c r="AH323" s="140"/>
      <c r="AI323" s="140"/>
      <c r="AJ323" s="140"/>
      <c r="AK323" s="140"/>
      <c r="AL323" s="142"/>
      <c r="AM323" s="142"/>
      <c r="AN323" s="142"/>
      <c r="AO323" s="142"/>
    </row>
    <row r="324" hidden="1">
      <c r="A324" s="1"/>
      <c r="B324" s="248"/>
      <c r="C324" s="1"/>
      <c r="D324" s="1"/>
      <c r="E324" s="1"/>
      <c r="F324" s="1"/>
      <c r="G324" s="249"/>
      <c r="H324" s="249"/>
      <c r="I324" s="249"/>
      <c r="J324" s="250"/>
      <c r="AG324" s="140"/>
      <c r="AH324" s="140"/>
      <c r="AI324" s="140"/>
      <c r="AJ324" s="140"/>
      <c r="AK324" s="140"/>
      <c r="AL324" s="142"/>
      <c r="AM324" s="142"/>
      <c r="AN324" s="142"/>
      <c r="AO324" s="142"/>
    </row>
    <row r="325" hidden="1">
      <c r="A325" s="1"/>
      <c r="B325" s="248"/>
      <c r="C325" s="1"/>
      <c r="D325" s="1"/>
      <c r="E325" s="1"/>
      <c r="F325" s="1"/>
      <c r="G325" s="249"/>
      <c r="H325" s="249"/>
      <c r="I325" s="249"/>
      <c r="J325" s="250"/>
      <c r="AG325" s="140"/>
      <c r="AH325" s="140"/>
      <c r="AI325" s="140"/>
      <c r="AJ325" s="140"/>
      <c r="AK325" s="140"/>
      <c r="AL325" s="142"/>
      <c r="AM325" s="142"/>
      <c r="AN325" s="142"/>
      <c r="AO325" s="142"/>
    </row>
    <row r="326" hidden="1">
      <c r="A326" s="1"/>
      <c r="B326" s="248"/>
      <c r="C326" s="1"/>
      <c r="D326" s="1"/>
      <c r="E326" s="1"/>
      <c r="F326" s="1"/>
      <c r="G326" s="249"/>
      <c r="H326" s="249"/>
      <c r="I326" s="249"/>
      <c r="J326" s="250"/>
      <c r="AG326" s="140"/>
      <c r="AH326" s="140"/>
      <c r="AI326" s="140"/>
      <c r="AJ326" s="140"/>
      <c r="AK326" s="140"/>
      <c r="AL326" s="142"/>
      <c r="AM326" s="142"/>
      <c r="AN326" s="142"/>
      <c r="AO326" s="142"/>
    </row>
    <row r="327" hidden="1">
      <c r="A327" s="1"/>
      <c r="B327" s="248"/>
      <c r="C327" s="1"/>
      <c r="D327" s="1"/>
      <c r="E327" s="1"/>
      <c r="F327" s="1"/>
      <c r="G327" s="249"/>
      <c r="H327" s="249"/>
      <c r="I327" s="249"/>
      <c r="J327" s="250"/>
      <c r="AG327" s="140"/>
      <c r="AH327" s="140"/>
      <c r="AI327" s="140"/>
      <c r="AJ327" s="140"/>
      <c r="AK327" s="140"/>
      <c r="AL327" s="142"/>
      <c r="AM327" s="142"/>
      <c r="AN327" s="142"/>
      <c r="AO327" s="142"/>
    </row>
    <row r="328" hidden="1">
      <c r="A328" s="1"/>
      <c r="B328" s="248"/>
      <c r="C328" s="1"/>
      <c r="D328" s="1"/>
      <c r="E328" s="1"/>
      <c r="F328" s="1"/>
      <c r="G328" s="249"/>
      <c r="H328" s="249"/>
      <c r="I328" s="249"/>
      <c r="J328" s="250"/>
      <c r="AG328" s="140"/>
      <c r="AH328" s="140"/>
      <c r="AI328" s="140"/>
      <c r="AJ328" s="140"/>
      <c r="AK328" s="140"/>
      <c r="AL328" s="142"/>
      <c r="AM328" s="142"/>
      <c r="AN328" s="142"/>
      <c r="AO328" s="142"/>
    </row>
    <row r="329" hidden="1">
      <c r="A329" s="1"/>
      <c r="B329" s="248"/>
      <c r="C329" s="1"/>
      <c r="D329" s="1"/>
      <c r="E329" s="1"/>
      <c r="F329" s="1"/>
      <c r="G329" s="249"/>
      <c r="H329" s="249"/>
      <c r="I329" s="249"/>
      <c r="J329" s="250"/>
      <c r="AG329" s="140"/>
      <c r="AH329" s="140"/>
      <c r="AI329" s="140"/>
      <c r="AJ329" s="140"/>
      <c r="AK329" s="140"/>
      <c r="AL329" s="142"/>
      <c r="AM329" s="142"/>
      <c r="AN329" s="142"/>
      <c r="AO329" s="142"/>
    </row>
    <row r="330" hidden="1">
      <c r="A330" s="1"/>
      <c r="B330" s="248"/>
      <c r="C330" s="1"/>
      <c r="D330" s="1"/>
      <c r="E330" s="1"/>
      <c r="F330" s="1"/>
      <c r="G330" s="249"/>
      <c r="H330" s="249"/>
      <c r="I330" s="249"/>
      <c r="J330" s="250"/>
      <c r="AG330" s="140"/>
      <c r="AH330" s="140"/>
      <c r="AI330" s="140"/>
      <c r="AJ330" s="140"/>
      <c r="AK330" s="140"/>
      <c r="AL330" s="142"/>
      <c r="AM330" s="142"/>
      <c r="AN330" s="142"/>
      <c r="AO330" s="142"/>
    </row>
    <row r="331" hidden="1">
      <c r="A331" s="1"/>
      <c r="B331" s="248"/>
      <c r="C331" s="1"/>
      <c r="D331" s="1"/>
      <c r="E331" s="1"/>
      <c r="F331" s="1"/>
      <c r="G331" s="249"/>
      <c r="H331" s="249"/>
      <c r="I331" s="249"/>
      <c r="J331" s="250"/>
      <c r="AG331" s="140"/>
      <c r="AH331" s="140"/>
      <c r="AI331" s="140"/>
      <c r="AJ331" s="140"/>
      <c r="AK331" s="140"/>
      <c r="AL331" s="142"/>
      <c r="AM331" s="142"/>
      <c r="AN331" s="142"/>
      <c r="AO331" s="142"/>
    </row>
    <row r="332" hidden="1">
      <c r="A332" s="1"/>
      <c r="B332" s="248"/>
      <c r="C332" s="1"/>
      <c r="D332" s="1"/>
      <c r="E332" s="1"/>
      <c r="F332" s="1"/>
      <c r="G332" s="249"/>
      <c r="H332" s="249"/>
      <c r="I332" s="249"/>
      <c r="J332" s="250"/>
      <c r="AG332" s="140"/>
      <c r="AH332" s="140"/>
      <c r="AI332" s="140"/>
      <c r="AJ332" s="140"/>
      <c r="AK332" s="140"/>
      <c r="AL332" s="142"/>
      <c r="AM332" s="142"/>
      <c r="AN332" s="142"/>
      <c r="AO332" s="142"/>
    </row>
    <row r="333" hidden="1">
      <c r="A333" s="1"/>
      <c r="B333" s="248"/>
      <c r="C333" s="1"/>
      <c r="D333" s="1"/>
      <c r="E333" s="1"/>
      <c r="F333" s="1"/>
      <c r="G333" s="249"/>
      <c r="H333" s="249"/>
      <c r="I333" s="249"/>
      <c r="J333" s="250"/>
      <c r="AG333" s="140"/>
      <c r="AH333" s="140"/>
      <c r="AI333" s="140"/>
      <c r="AJ333" s="140"/>
      <c r="AK333" s="140"/>
      <c r="AL333" s="142"/>
      <c r="AM333" s="142"/>
      <c r="AN333" s="142"/>
      <c r="AO333" s="142"/>
    </row>
    <row r="334" hidden="1">
      <c r="A334" s="1"/>
      <c r="B334" s="248"/>
      <c r="C334" s="1"/>
      <c r="D334" s="1"/>
      <c r="E334" s="1"/>
      <c r="F334" s="1"/>
      <c r="G334" s="249"/>
      <c r="H334" s="249"/>
      <c r="I334" s="249"/>
      <c r="J334" s="250"/>
      <c r="AG334" s="140"/>
      <c r="AH334" s="140"/>
      <c r="AI334" s="140"/>
      <c r="AJ334" s="140"/>
      <c r="AK334" s="140"/>
      <c r="AL334" s="142"/>
      <c r="AM334" s="142"/>
      <c r="AN334" s="142"/>
      <c r="AO334" s="142"/>
    </row>
    <row r="335" hidden="1">
      <c r="A335" s="1"/>
      <c r="B335" s="248"/>
      <c r="C335" s="1"/>
      <c r="D335" s="1"/>
      <c r="E335" s="1"/>
      <c r="F335" s="1"/>
      <c r="G335" s="249"/>
      <c r="H335" s="249"/>
      <c r="I335" s="249"/>
      <c r="J335" s="250"/>
      <c r="AG335" s="140"/>
      <c r="AH335" s="140"/>
      <c r="AI335" s="140"/>
      <c r="AJ335" s="140"/>
      <c r="AK335" s="140"/>
      <c r="AL335" s="142"/>
      <c r="AM335" s="142"/>
      <c r="AN335" s="142"/>
      <c r="AO335" s="142"/>
    </row>
    <row r="336" hidden="1">
      <c r="A336" s="1"/>
      <c r="B336" s="248"/>
      <c r="C336" s="1"/>
      <c r="D336" s="1"/>
      <c r="E336" s="1"/>
      <c r="F336" s="1"/>
      <c r="G336" s="249"/>
      <c r="H336" s="249"/>
      <c r="I336" s="249"/>
      <c r="J336" s="250"/>
      <c r="AG336" s="140"/>
      <c r="AH336" s="140"/>
      <c r="AI336" s="140"/>
      <c r="AJ336" s="140"/>
      <c r="AK336" s="140"/>
      <c r="AL336" s="142"/>
      <c r="AM336" s="142"/>
      <c r="AN336" s="142"/>
      <c r="AO336" s="142"/>
    </row>
    <row r="337" hidden="1">
      <c r="A337" s="1"/>
      <c r="B337" s="248"/>
      <c r="C337" s="1"/>
      <c r="D337" s="1"/>
      <c r="E337" s="1"/>
      <c r="F337" s="1"/>
      <c r="G337" s="249"/>
      <c r="H337" s="249"/>
      <c r="I337" s="249"/>
      <c r="J337" s="250"/>
      <c r="AG337" s="140"/>
      <c r="AH337" s="140"/>
      <c r="AI337" s="140"/>
      <c r="AJ337" s="140"/>
      <c r="AK337" s="140"/>
      <c r="AL337" s="142"/>
      <c r="AM337" s="142"/>
      <c r="AN337" s="142"/>
      <c r="AO337" s="142"/>
    </row>
    <row r="338" hidden="1">
      <c r="A338" s="1"/>
      <c r="B338" s="248"/>
      <c r="C338" s="1"/>
      <c r="D338" s="1"/>
      <c r="E338" s="1"/>
      <c r="F338" s="1"/>
      <c r="G338" s="249"/>
      <c r="H338" s="249"/>
      <c r="I338" s="249"/>
      <c r="J338" s="250"/>
      <c r="AG338" s="140"/>
      <c r="AH338" s="140"/>
      <c r="AI338" s="140"/>
      <c r="AJ338" s="140"/>
      <c r="AK338" s="140"/>
      <c r="AL338" s="142"/>
      <c r="AM338" s="142"/>
      <c r="AN338" s="142"/>
      <c r="AO338" s="142"/>
    </row>
    <row r="339" hidden="1">
      <c r="A339" s="1"/>
      <c r="B339" s="248"/>
      <c r="C339" s="1"/>
      <c r="D339" s="1"/>
      <c r="E339" s="1"/>
      <c r="F339" s="1"/>
      <c r="G339" s="249"/>
      <c r="H339" s="249"/>
      <c r="I339" s="249"/>
      <c r="J339" s="250"/>
      <c r="AG339" s="140"/>
      <c r="AH339" s="140"/>
      <c r="AI339" s="140"/>
      <c r="AJ339" s="140"/>
      <c r="AK339" s="140"/>
      <c r="AL339" s="142"/>
      <c r="AM339" s="142"/>
      <c r="AN339" s="142"/>
      <c r="AO339" s="142"/>
    </row>
    <row r="340" hidden="1">
      <c r="A340" s="1"/>
      <c r="B340" s="248"/>
      <c r="C340" s="1"/>
      <c r="D340" s="1"/>
      <c r="E340" s="1"/>
      <c r="F340" s="1"/>
      <c r="G340" s="249"/>
      <c r="H340" s="249"/>
      <c r="I340" s="249"/>
      <c r="J340" s="250"/>
      <c r="AG340" s="140"/>
      <c r="AH340" s="140"/>
      <c r="AI340" s="140"/>
      <c r="AJ340" s="140"/>
      <c r="AK340" s="140"/>
      <c r="AL340" s="142"/>
      <c r="AM340" s="142"/>
      <c r="AN340" s="142"/>
      <c r="AO340" s="142"/>
    </row>
    <row r="341" hidden="1">
      <c r="A341" s="1"/>
      <c r="B341" s="248"/>
      <c r="C341" s="1"/>
      <c r="D341" s="1"/>
      <c r="E341" s="1"/>
      <c r="F341" s="1"/>
      <c r="G341" s="249"/>
      <c r="H341" s="249"/>
      <c r="I341" s="249"/>
      <c r="J341" s="250"/>
      <c r="AG341" s="140"/>
      <c r="AH341" s="140"/>
      <c r="AI341" s="140"/>
      <c r="AJ341" s="140"/>
      <c r="AK341" s="140"/>
      <c r="AL341" s="142"/>
      <c r="AM341" s="142"/>
      <c r="AN341" s="142"/>
      <c r="AO341" s="142"/>
    </row>
    <row r="342" hidden="1">
      <c r="A342" s="1"/>
      <c r="B342" s="248"/>
      <c r="C342" s="1"/>
      <c r="D342" s="1"/>
      <c r="E342" s="1"/>
      <c r="F342" s="1"/>
      <c r="G342" s="249"/>
      <c r="H342" s="249"/>
      <c r="I342" s="249"/>
      <c r="J342" s="250"/>
      <c r="AG342" s="140"/>
      <c r="AH342" s="140"/>
      <c r="AI342" s="140"/>
      <c r="AJ342" s="140"/>
      <c r="AK342" s="140"/>
      <c r="AL342" s="142"/>
      <c r="AM342" s="142"/>
      <c r="AN342" s="142"/>
      <c r="AO342" s="142"/>
    </row>
    <row r="343" hidden="1">
      <c r="A343" s="1"/>
      <c r="B343" s="248"/>
      <c r="C343" s="1"/>
      <c r="D343" s="1"/>
      <c r="E343" s="1"/>
      <c r="F343" s="1"/>
      <c r="G343" s="249"/>
      <c r="H343" s="249"/>
      <c r="I343" s="249"/>
      <c r="J343" s="250"/>
      <c r="AG343" s="140"/>
      <c r="AH343" s="140"/>
      <c r="AI343" s="140"/>
      <c r="AJ343" s="140"/>
      <c r="AK343" s="140"/>
      <c r="AL343" s="142"/>
      <c r="AM343" s="142"/>
      <c r="AN343" s="142"/>
      <c r="AO343" s="142"/>
    </row>
    <row r="344" hidden="1">
      <c r="A344" s="1"/>
      <c r="B344" s="248"/>
      <c r="C344" s="1"/>
      <c r="D344" s="1"/>
      <c r="E344" s="1"/>
      <c r="F344" s="1"/>
      <c r="G344" s="249"/>
      <c r="H344" s="249"/>
      <c r="I344" s="249"/>
      <c r="J344" s="250"/>
      <c r="AG344" s="140"/>
      <c r="AH344" s="140"/>
      <c r="AI344" s="140"/>
      <c r="AJ344" s="140"/>
      <c r="AK344" s="140"/>
      <c r="AL344" s="142"/>
      <c r="AM344" s="142"/>
      <c r="AN344" s="142"/>
      <c r="AO344" s="142"/>
    </row>
    <row r="345" hidden="1">
      <c r="A345" s="1"/>
      <c r="B345" s="248"/>
      <c r="C345" s="1"/>
      <c r="D345" s="1"/>
      <c r="E345" s="1"/>
      <c r="F345" s="1"/>
      <c r="G345" s="249"/>
      <c r="H345" s="249"/>
      <c r="I345" s="249"/>
      <c r="J345" s="250"/>
      <c r="AG345" s="140"/>
      <c r="AH345" s="140"/>
      <c r="AI345" s="140"/>
      <c r="AJ345" s="140"/>
      <c r="AK345" s="140"/>
      <c r="AL345" s="142"/>
      <c r="AM345" s="142"/>
      <c r="AN345" s="142"/>
      <c r="AO345" s="142"/>
    </row>
    <row r="346" hidden="1">
      <c r="A346" s="1"/>
      <c r="B346" s="248"/>
      <c r="C346" s="1"/>
      <c r="D346" s="1"/>
      <c r="E346" s="1"/>
      <c r="F346" s="1"/>
      <c r="G346" s="249"/>
      <c r="H346" s="249"/>
      <c r="I346" s="249"/>
      <c r="J346" s="250"/>
      <c r="AG346" s="140"/>
      <c r="AH346" s="140"/>
      <c r="AI346" s="140"/>
      <c r="AJ346" s="140"/>
      <c r="AK346" s="140"/>
      <c r="AL346" s="142"/>
      <c r="AM346" s="142"/>
      <c r="AN346" s="142"/>
      <c r="AO346" s="142"/>
    </row>
    <row r="347" hidden="1">
      <c r="A347" s="1"/>
      <c r="B347" s="248"/>
      <c r="C347" s="1"/>
      <c r="D347" s="1"/>
      <c r="E347" s="1"/>
      <c r="F347" s="1"/>
      <c r="G347" s="249"/>
      <c r="H347" s="249"/>
      <c r="I347" s="249"/>
      <c r="J347" s="250"/>
      <c r="AG347" s="140"/>
      <c r="AH347" s="140"/>
      <c r="AI347" s="140"/>
      <c r="AJ347" s="140"/>
      <c r="AK347" s="140"/>
      <c r="AL347" s="142"/>
      <c r="AM347" s="142"/>
      <c r="AN347" s="142"/>
      <c r="AO347" s="142"/>
    </row>
    <row r="348" hidden="1">
      <c r="A348" s="1"/>
      <c r="B348" s="248"/>
      <c r="C348" s="1"/>
      <c r="D348" s="1"/>
      <c r="E348" s="1"/>
      <c r="F348" s="1"/>
      <c r="G348" s="249"/>
      <c r="H348" s="249"/>
      <c r="I348" s="249"/>
      <c r="J348" s="250"/>
      <c r="AG348" s="140"/>
      <c r="AH348" s="140"/>
      <c r="AI348" s="140"/>
      <c r="AJ348" s="140"/>
      <c r="AK348" s="140"/>
      <c r="AL348" s="142"/>
      <c r="AM348" s="142"/>
      <c r="AN348" s="142"/>
      <c r="AO348" s="142"/>
    </row>
    <row r="349" hidden="1">
      <c r="A349" s="1"/>
      <c r="B349" s="248"/>
      <c r="C349" s="1"/>
      <c r="D349" s="1"/>
      <c r="E349" s="1"/>
      <c r="F349" s="1"/>
      <c r="G349" s="249"/>
      <c r="H349" s="249"/>
      <c r="I349" s="249"/>
      <c r="J349" s="250"/>
      <c r="AG349" s="140"/>
      <c r="AH349" s="140"/>
      <c r="AI349" s="140"/>
      <c r="AJ349" s="140"/>
      <c r="AK349" s="140"/>
      <c r="AL349" s="142"/>
      <c r="AM349" s="142"/>
      <c r="AN349" s="142"/>
      <c r="AO349" s="142"/>
    </row>
    <row r="350" hidden="1">
      <c r="A350" s="1"/>
      <c r="B350" s="248"/>
      <c r="C350" s="1"/>
      <c r="D350" s="1"/>
      <c r="E350" s="1"/>
      <c r="F350" s="1"/>
      <c r="G350" s="249"/>
      <c r="H350" s="249"/>
      <c r="I350" s="249"/>
      <c r="J350" s="250"/>
      <c r="AG350" s="140"/>
      <c r="AH350" s="140"/>
      <c r="AI350" s="140"/>
      <c r="AJ350" s="140"/>
      <c r="AK350" s="140"/>
      <c r="AL350" s="142"/>
      <c r="AM350" s="142"/>
      <c r="AN350" s="142"/>
      <c r="AO350" s="142"/>
    </row>
    <row r="351" hidden="1">
      <c r="A351" s="1"/>
      <c r="B351" s="248"/>
      <c r="C351" s="1"/>
      <c r="D351" s="1"/>
      <c r="E351" s="1"/>
      <c r="F351" s="1"/>
      <c r="G351" s="249"/>
      <c r="H351" s="249"/>
      <c r="I351" s="249"/>
      <c r="J351" s="250"/>
      <c r="AG351" s="140"/>
      <c r="AH351" s="140"/>
      <c r="AI351" s="140"/>
      <c r="AJ351" s="140"/>
      <c r="AK351" s="140"/>
      <c r="AL351" s="142"/>
      <c r="AM351" s="142"/>
      <c r="AN351" s="142"/>
      <c r="AO351" s="142"/>
    </row>
    <row r="352" hidden="1">
      <c r="A352" s="1"/>
      <c r="B352" s="248"/>
      <c r="C352" s="1"/>
      <c r="D352" s="1"/>
      <c r="E352" s="1"/>
      <c r="F352" s="1"/>
      <c r="G352" s="249"/>
      <c r="H352" s="249"/>
      <c r="I352" s="249"/>
      <c r="J352" s="250"/>
      <c r="AG352" s="140"/>
      <c r="AH352" s="140"/>
      <c r="AI352" s="140"/>
      <c r="AJ352" s="140"/>
      <c r="AK352" s="140"/>
      <c r="AL352" s="142"/>
      <c r="AM352" s="142"/>
      <c r="AN352" s="142"/>
      <c r="AO352" s="142"/>
    </row>
    <row r="353" hidden="1">
      <c r="A353" s="1"/>
      <c r="B353" s="248"/>
      <c r="C353" s="1"/>
      <c r="D353" s="1"/>
      <c r="E353" s="1"/>
      <c r="F353" s="1"/>
      <c r="G353" s="249"/>
      <c r="H353" s="249"/>
      <c r="I353" s="249"/>
      <c r="J353" s="250"/>
      <c r="AG353" s="140"/>
      <c r="AH353" s="140"/>
      <c r="AI353" s="140"/>
      <c r="AJ353" s="140"/>
      <c r="AK353" s="140"/>
      <c r="AL353" s="142"/>
      <c r="AM353" s="142"/>
      <c r="AN353" s="142"/>
      <c r="AO353" s="142"/>
    </row>
    <row r="354" hidden="1">
      <c r="A354" s="1"/>
      <c r="B354" s="248"/>
      <c r="C354" s="1"/>
      <c r="D354" s="1"/>
      <c r="E354" s="1"/>
      <c r="F354" s="1"/>
      <c r="G354" s="249"/>
      <c r="H354" s="249"/>
      <c r="I354" s="249"/>
      <c r="J354" s="250"/>
      <c r="AG354" s="140"/>
      <c r="AH354" s="140"/>
      <c r="AI354" s="140"/>
      <c r="AJ354" s="140"/>
      <c r="AK354" s="140"/>
      <c r="AL354" s="142"/>
      <c r="AM354" s="142"/>
      <c r="AN354" s="142"/>
      <c r="AO354" s="142"/>
    </row>
    <row r="355" hidden="1">
      <c r="A355" s="1"/>
      <c r="B355" s="248"/>
      <c r="C355" s="1"/>
      <c r="D355" s="1"/>
      <c r="E355" s="1"/>
      <c r="F355" s="1"/>
      <c r="G355" s="249"/>
      <c r="H355" s="249"/>
      <c r="I355" s="249"/>
      <c r="J355" s="250"/>
      <c r="AG355" s="140"/>
      <c r="AH355" s="140"/>
      <c r="AI355" s="140"/>
      <c r="AJ355" s="140"/>
      <c r="AK355" s="140"/>
      <c r="AL355" s="142"/>
      <c r="AM355" s="142"/>
      <c r="AN355" s="142"/>
      <c r="AO355" s="142"/>
    </row>
    <row r="356" hidden="1">
      <c r="A356" s="1"/>
      <c r="B356" s="248"/>
      <c r="C356" s="1"/>
      <c r="D356" s="1"/>
      <c r="E356" s="1"/>
      <c r="F356" s="1"/>
      <c r="G356" s="249"/>
      <c r="H356" s="249"/>
      <c r="I356" s="249"/>
      <c r="J356" s="250"/>
      <c r="AG356" s="140"/>
      <c r="AH356" s="140"/>
      <c r="AI356" s="140"/>
      <c r="AJ356" s="140"/>
      <c r="AK356" s="140"/>
      <c r="AL356" s="142"/>
      <c r="AM356" s="142"/>
      <c r="AN356" s="142"/>
      <c r="AO356" s="142"/>
    </row>
    <row r="357" hidden="1">
      <c r="A357" s="1"/>
      <c r="B357" s="248"/>
      <c r="C357" s="1"/>
      <c r="D357" s="1"/>
      <c r="E357" s="1"/>
      <c r="F357" s="1"/>
      <c r="G357" s="249"/>
      <c r="H357" s="249"/>
      <c r="I357" s="249"/>
      <c r="J357" s="250"/>
      <c r="AG357" s="140"/>
      <c r="AH357" s="140"/>
      <c r="AI357" s="140"/>
      <c r="AJ357" s="140"/>
      <c r="AK357" s="140"/>
      <c r="AL357" s="142"/>
      <c r="AM357" s="142"/>
      <c r="AN357" s="142"/>
      <c r="AO357" s="142"/>
    </row>
    <row r="358" hidden="1">
      <c r="A358" s="1"/>
      <c r="B358" s="248"/>
      <c r="C358" s="1"/>
      <c r="D358" s="1"/>
      <c r="E358" s="1"/>
      <c r="F358" s="1"/>
      <c r="G358" s="249"/>
      <c r="H358" s="249"/>
      <c r="I358" s="249"/>
      <c r="J358" s="250"/>
      <c r="AG358" s="140"/>
      <c r="AH358" s="140"/>
      <c r="AI358" s="140"/>
      <c r="AJ358" s="140"/>
      <c r="AK358" s="140"/>
      <c r="AL358" s="142"/>
      <c r="AM358" s="142"/>
      <c r="AN358" s="142"/>
      <c r="AO358" s="142"/>
    </row>
    <row r="359" hidden="1">
      <c r="A359" s="1"/>
      <c r="B359" s="248"/>
      <c r="C359" s="1"/>
      <c r="D359" s="1"/>
      <c r="E359" s="1"/>
      <c r="F359" s="1"/>
      <c r="G359" s="249"/>
      <c r="H359" s="249"/>
      <c r="I359" s="249"/>
      <c r="J359" s="250"/>
      <c r="AG359" s="140"/>
      <c r="AH359" s="140"/>
      <c r="AI359" s="140"/>
      <c r="AJ359" s="140"/>
      <c r="AK359" s="140"/>
      <c r="AL359" s="142"/>
      <c r="AM359" s="142"/>
      <c r="AN359" s="142"/>
      <c r="AO359" s="142"/>
    </row>
    <row r="360" hidden="1">
      <c r="A360" s="1"/>
      <c r="B360" s="248"/>
      <c r="C360" s="1"/>
      <c r="D360" s="1"/>
      <c r="E360" s="1"/>
      <c r="F360" s="1"/>
      <c r="G360" s="249"/>
      <c r="H360" s="249"/>
      <c r="I360" s="249"/>
      <c r="J360" s="250"/>
      <c r="AG360" s="140"/>
      <c r="AH360" s="140"/>
      <c r="AI360" s="140"/>
      <c r="AJ360" s="140"/>
      <c r="AK360" s="140"/>
      <c r="AL360" s="142"/>
      <c r="AM360" s="142"/>
      <c r="AN360" s="142"/>
      <c r="AO360" s="142"/>
    </row>
    <row r="361" hidden="1">
      <c r="A361" s="1"/>
      <c r="B361" s="248"/>
      <c r="C361" s="1"/>
      <c r="D361" s="1"/>
      <c r="E361" s="1"/>
      <c r="F361" s="1"/>
      <c r="G361" s="249"/>
      <c r="H361" s="249"/>
      <c r="I361" s="249"/>
      <c r="J361" s="250"/>
      <c r="AG361" s="140"/>
      <c r="AH361" s="140"/>
      <c r="AI361" s="140"/>
      <c r="AJ361" s="140"/>
      <c r="AK361" s="140"/>
      <c r="AL361" s="142"/>
      <c r="AM361" s="142"/>
      <c r="AN361" s="142"/>
      <c r="AO361" s="142"/>
    </row>
    <row r="362" hidden="1">
      <c r="A362" s="1"/>
      <c r="B362" s="248"/>
      <c r="C362" s="1"/>
      <c r="D362" s="1"/>
      <c r="E362" s="1"/>
      <c r="F362" s="1"/>
      <c r="G362" s="249"/>
      <c r="H362" s="249"/>
      <c r="I362" s="249"/>
      <c r="J362" s="250"/>
      <c r="AG362" s="140"/>
      <c r="AH362" s="140"/>
      <c r="AI362" s="140"/>
      <c r="AJ362" s="140"/>
      <c r="AK362" s="140"/>
      <c r="AL362" s="142"/>
      <c r="AM362" s="142"/>
      <c r="AN362" s="142"/>
      <c r="AO362" s="142"/>
    </row>
    <row r="363" hidden="1">
      <c r="A363" s="1"/>
      <c r="B363" s="248"/>
      <c r="C363" s="1"/>
      <c r="D363" s="1"/>
      <c r="E363" s="1"/>
      <c r="F363" s="1"/>
      <c r="G363" s="249"/>
      <c r="H363" s="249"/>
      <c r="I363" s="249"/>
      <c r="J363" s="250"/>
      <c r="AG363" s="140"/>
      <c r="AH363" s="140"/>
      <c r="AI363" s="140"/>
      <c r="AJ363" s="140"/>
      <c r="AK363" s="140"/>
      <c r="AL363" s="142"/>
      <c r="AM363" s="142"/>
      <c r="AN363" s="142"/>
      <c r="AO363" s="142"/>
    </row>
    <row r="364" hidden="1">
      <c r="A364" s="1"/>
      <c r="B364" s="248"/>
      <c r="C364" s="1"/>
      <c r="D364" s="1"/>
      <c r="E364" s="1"/>
      <c r="F364" s="1"/>
      <c r="G364" s="249"/>
      <c r="H364" s="249"/>
      <c r="I364" s="249"/>
      <c r="J364" s="250"/>
      <c r="AG364" s="140"/>
      <c r="AH364" s="140"/>
      <c r="AI364" s="140"/>
      <c r="AJ364" s="140"/>
      <c r="AK364" s="140"/>
      <c r="AL364" s="142"/>
      <c r="AM364" s="142"/>
      <c r="AN364" s="142"/>
      <c r="AO364" s="142"/>
    </row>
    <row r="365" hidden="1">
      <c r="A365" s="1"/>
      <c r="B365" s="248"/>
      <c r="C365" s="1"/>
      <c r="D365" s="1"/>
      <c r="E365" s="1"/>
      <c r="F365" s="1"/>
      <c r="G365" s="249"/>
      <c r="H365" s="249"/>
      <c r="I365" s="249"/>
      <c r="J365" s="250"/>
      <c r="AG365" s="140"/>
      <c r="AH365" s="140"/>
      <c r="AI365" s="140"/>
      <c r="AJ365" s="140"/>
      <c r="AK365" s="140"/>
      <c r="AL365" s="142"/>
      <c r="AM365" s="142"/>
      <c r="AN365" s="142"/>
      <c r="AO365" s="142"/>
    </row>
    <row r="366" hidden="1">
      <c r="A366" s="1"/>
      <c r="B366" s="248"/>
      <c r="C366" s="1"/>
      <c r="D366" s="1"/>
      <c r="E366" s="1"/>
      <c r="F366" s="1"/>
      <c r="G366" s="249"/>
      <c r="H366" s="249"/>
      <c r="I366" s="249"/>
      <c r="J366" s="250"/>
      <c r="AG366" s="140"/>
      <c r="AH366" s="140"/>
      <c r="AI366" s="140"/>
      <c r="AJ366" s="140"/>
      <c r="AK366" s="140"/>
      <c r="AL366" s="142"/>
      <c r="AM366" s="142"/>
      <c r="AN366" s="142"/>
      <c r="AO366" s="142"/>
    </row>
    <row r="367" hidden="1">
      <c r="A367" s="1"/>
      <c r="B367" s="248"/>
      <c r="C367" s="1"/>
      <c r="D367" s="1"/>
      <c r="E367" s="1"/>
      <c r="F367" s="1"/>
      <c r="G367" s="249"/>
      <c r="H367" s="249"/>
      <c r="I367" s="249"/>
      <c r="J367" s="250"/>
      <c r="AG367" s="140"/>
      <c r="AH367" s="140"/>
      <c r="AI367" s="140"/>
      <c r="AJ367" s="140"/>
      <c r="AK367" s="140"/>
      <c r="AL367" s="142"/>
      <c r="AM367" s="142"/>
      <c r="AN367" s="142"/>
      <c r="AO367" s="142"/>
    </row>
    <row r="368" hidden="1">
      <c r="A368" s="1"/>
      <c r="B368" s="248"/>
      <c r="C368" s="1"/>
      <c r="D368" s="1"/>
      <c r="E368" s="1"/>
      <c r="F368" s="1"/>
      <c r="G368" s="249"/>
      <c r="H368" s="249"/>
      <c r="I368" s="249"/>
      <c r="J368" s="250"/>
      <c r="AG368" s="140"/>
      <c r="AH368" s="140"/>
      <c r="AI368" s="140"/>
      <c r="AJ368" s="140"/>
      <c r="AK368" s="140"/>
      <c r="AL368" s="142"/>
      <c r="AM368" s="142"/>
      <c r="AN368" s="142"/>
      <c r="AO368" s="142"/>
    </row>
    <row r="369" hidden="1">
      <c r="A369" s="1"/>
      <c r="B369" s="248"/>
      <c r="C369" s="1"/>
      <c r="D369" s="1"/>
      <c r="E369" s="1"/>
      <c r="F369" s="1"/>
      <c r="G369" s="249"/>
      <c r="H369" s="249"/>
      <c r="I369" s="249"/>
      <c r="J369" s="250"/>
      <c r="AG369" s="140"/>
      <c r="AH369" s="140"/>
      <c r="AI369" s="140"/>
      <c r="AJ369" s="140"/>
      <c r="AK369" s="140"/>
      <c r="AL369" s="142"/>
      <c r="AM369" s="142"/>
      <c r="AN369" s="142"/>
      <c r="AO369" s="142"/>
    </row>
    <row r="370" hidden="1">
      <c r="A370" s="1"/>
      <c r="B370" s="248"/>
      <c r="C370" s="1"/>
      <c r="D370" s="1"/>
      <c r="E370" s="1"/>
      <c r="F370" s="1"/>
      <c r="G370" s="249"/>
      <c r="H370" s="249"/>
      <c r="I370" s="249"/>
      <c r="J370" s="250"/>
      <c r="AG370" s="140"/>
      <c r="AH370" s="140"/>
      <c r="AI370" s="140"/>
      <c r="AJ370" s="140"/>
      <c r="AK370" s="140"/>
      <c r="AL370" s="142"/>
      <c r="AM370" s="142"/>
      <c r="AN370" s="142"/>
      <c r="AO370" s="142"/>
    </row>
    <row r="371" hidden="1">
      <c r="A371" s="1"/>
      <c r="B371" s="248"/>
      <c r="C371" s="1"/>
      <c r="D371" s="1"/>
      <c r="E371" s="1"/>
      <c r="F371" s="1"/>
      <c r="G371" s="249"/>
      <c r="H371" s="249"/>
      <c r="I371" s="249"/>
      <c r="J371" s="250"/>
      <c r="AG371" s="140"/>
      <c r="AH371" s="140"/>
      <c r="AI371" s="140"/>
      <c r="AJ371" s="140"/>
      <c r="AK371" s="140"/>
      <c r="AL371" s="142"/>
      <c r="AM371" s="142"/>
      <c r="AN371" s="142"/>
      <c r="AO371" s="142"/>
    </row>
    <row r="372" hidden="1">
      <c r="A372" s="1"/>
      <c r="B372" s="248"/>
      <c r="C372" s="1"/>
      <c r="D372" s="1"/>
      <c r="E372" s="1"/>
      <c r="F372" s="1"/>
      <c r="G372" s="249"/>
      <c r="H372" s="249"/>
      <c r="I372" s="249"/>
      <c r="J372" s="250"/>
      <c r="AG372" s="140"/>
      <c r="AH372" s="140"/>
      <c r="AI372" s="140"/>
      <c r="AJ372" s="140"/>
      <c r="AK372" s="140"/>
      <c r="AL372" s="142"/>
      <c r="AM372" s="142"/>
      <c r="AN372" s="142"/>
      <c r="AO372" s="142"/>
    </row>
    <row r="373" hidden="1">
      <c r="A373" s="1"/>
      <c r="B373" s="248"/>
      <c r="C373" s="1"/>
      <c r="D373" s="1"/>
      <c r="E373" s="1"/>
      <c r="F373" s="1"/>
      <c r="G373" s="249"/>
      <c r="H373" s="249"/>
      <c r="I373" s="249"/>
      <c r="J373" s="250"/>
      <c r="AG373" s="140"/>
      <c r="AH373" s="140"/>
      <c r="AI373" s="140"/>
      <c r="AJ373" s="140"/>
      <c r="AK373" s="140"/>
      <c r="AL373" s="142"/>
      <c r="AM373" s="142"/>
      <c r="AN373" s="142"/>
      <c r="AO373" s="142"/>
    </row>
    <row r="374" hidden="1">
      <c r="A374" s="1"/>
      <c r="B374" s="248"/>
      <c r="C374" s="1"/>
      <c r="D374" s="1"/>
      <c r="E374" s="1"/>
      <c r="F374" s="1"/>
      <c r="G374" s="249"/>
      <c r="H374" s="249"/>
      <c r="I374" s="249"/>
      <c r="J374" s="250"/>
      <c r="AG374" s="140"/>
      <c r="AH374" s="140"/>
      <c r="AI374" s="140"/>
      <c r="AJ374" s="140"/>
      <c r="AK374" s="140"/>
      <c r="AL374" s="142"/>
      <c r="AM374" s="142"/>
      <c r="AN374" s="142"/>
      <c r="AO374" s="142"/>
    </row>
    <row r="375" hidden="1">
      <c r="A375" s="1"/>
      <c r="B375" s="248"/>
      <c r="C375" s="1"/>
      <c r="D375" s="1"/>
      <c r="E375" s="1"/>
      <c r="F375" s="1"/>
      <c r="G375" s="249"/>
      <c r="H375" s="249"/>
      <c r="I375" s="249"/>
      <c r="J375" s="250"/>
      <c r="AG375" s="140"/>
      <c r="AH375" s="140"/>
      <c r="AI375" s="140"/>
      <c r="AJ375" s="140"/>
      <c r="AK375" s="140"/>
      <c r="AL375" s="142"/>
      <c r="AM375" s="142"/>
      <c r="AN375" s="142"/>
      <c r="AO375" s="142"/>
    </row>
    <row r="376" hidden="1">
      <c r="A376" s="1"/>
      <c r="B376" s="248"/>
      <c r="C376" s="1"/>
      <c r="D376" s="1"/>
      <c r="E376" s="1"/>
      <c r="F376" s="1"/>
      <c r="G376" s="249"/>
      <c r="H376" s="249"/>
      <c r="I376" s="249"/>
      <c r="J376" s="250"/>
      <c r="AG376" s="140"/>
      <c r="AH376" s="140"/>
      <c r="AI376" s="140"/>
      <c r="AJ376" s="140"/>
      <c r="AK376" s="140"/>
      <c r="AL376" s="142"/>
      <c r="AM376" s="142"/>
      <c r="AN376" s="142"/>
      <c r="AO376" s="142"/>
    </row>
    <row r="377" hidden="1">
      <c r="A377" s="1"/>
      <c r="B377" s="248"/>
      <c r="C377" s="1"/>
      <c r="D377" s="1"/>
      <c r="E377" s="1"/>
      <c r="F377" s="1"/>
      <c r="G377" s="249"/>
      <c r="H377" s="249"/>
      <c r="I377" s="249"/>
      <c r="J377" s="250"/>
      <c r="AG377" s="140"/>
      <c r="AH377" s="140"/>
      <c r="AI377" s="140"/>
      <c r="AJ377" s="140"/>
      <c r="AK377" s="140"/>
      <c r="AL377" s="142"/>
      <c r="AM377" s="142"/>
      <c r="AN377" s="142"/>
      <c r="AO377" s="142"/>
    </row>
    <row r="378" hidden="1">
      <c r="A378" s="1"/>
      <c r="B378" s="248"/>
      <c r="C378" s="1"/>
      <c r="D378" s="1"/>
      <c r="E378" s="1"/>
      <c r="F378" s="1"/>
      <c r="G378" s="249"/>
      <c r="H378" s="249"/>
      <c r="I378" s="249"/>
      <c r="J378" s="250"/>
      <c r="AG378" s="140"/>
      <c r="AH378" s="140"/>
      <c r="AI378" s="140"/>
      <c r="AJ378" s="140"/>
      <c r="AK378" s="140"/>
      <c r="AL378" s="142"/>
      <c r="AM378" s="142"/>
      <c r="AN378" s="142"/>
      <c r="AO378" s="142"/>
    </row>
    <row r="379" hidden="1">
      <c r="A379" s="1"/>
      <c r="B379" s="248"/>
      <c r="C379" s="1"/>
      <c r="D379" s="1"/>
      <c r="E379" s="1"/>
      <c r="F379" s="1"/>
      <c r="G379" s="249"/>
      <c r="H379" s="249"/>
      <c r="I379" s="249"/>
      <c r="J379" s="250"/>
      <c r="AG379" s="140"/>
      <c r="AH379" s="140"/>
      <c r="AI379" s="140"/>
      <c r="AJ379" s="140"/>
      <c r="AK379" s="140"/>
      <c r="AL379" s="142"/>
      <c r="AM379" s="142"/>
      <c r="AN379" s="142"/>
      <c r="AO379" s="142"/>
    </row>
    <row r="380" hidden="1">
      <c r="A380" s="1"/>
      <c r="B380" s="248"/>
      <c r="C380" s="1"/>
      <c r="D380" s="1"/>
      <c r="E380" s="1"/>
      <c r="F380" s="1"/>
      <c r="G380" s="249"/>
      <c r="H380" s="249"/>
      <c r="I380" s="249"/>
      <c r="J380" s="250"/>
      <c r="AG380" s="140"/>
      <c r="AH380" s="140"/>
      <c r="AI380" s="140"/>
      <c r="AJ380" s="140"/>
      <c r="AK380" s="140"/>
      <c r="AL380" s="142"/>
      <c r="AM380" s="142"/>
      <c r="AN380" s="142"/>
      <c r="AO380" s="142"/>
    </row>
    <row r="381" hidden="1">
      <c r="A381" s="1"/>
      <c r="B381" s="248"/>
      <c r="C381" s="1"/>
      <c r="D381" s="1"/>
      <c r="E381" s="1"/>
      <c r="F381" s="1"/>
      <c r="G381" s="249"/>
      <c r="H381" s="249"/>
      <c r="I381" s="249"/>
      <c r="J381" s="250"/>
      <c r="AG381" s="140"/>
      <c r="AH381" s="140"/>
      <c r="AI381" s="140"/>
      <c r="AJ381" s="140"/>
      <c r="AK381" s="140"/>
      <c r="AL381" s="142"/>
      <c r="AM381" s="142"/>
      <c r="AN381" s="142"/>
      <c r="AO381" s="142"/>
    </row>
    <row r="382" hidden="1">
      <c r="A382" s="1"/>
      <c r="B382" s="248"/>
      <c r="C382" s="1"/>
      <c r="D382" s="1"/>
      <c r="E382" s="1"/>
      <c r="F382" s="1"/>
      <c r="G382" s="249"/>
      <c r="H382" s="249"/>
      <c r="I382" s="249"/>
      <c r="J382" s="250"/>
      <c r="AG382" s="140"/>
      <c r="AH382" s="140"/>
      <c r="AI382" s="140"/>
      <c r="AJ382" s="140"/>
      <c r="AK382" s="140"/>
      <c r="AL382" s="142"/>
      <c r="AM382" s="142"/>
      <c r="AN382" s="142"/>
      <c r="AO382" s="142"/>
    </row>
    <row r="383" hidden="1">
      <c r="A383" s="1"/>
      <c r="B383" s="248"/>
      <c r="C383" s="1"/>
      <c r="D383" s="1"/>
      <c r="E383" s="1"/>
      <c r="F383" s="1"/>
      <c r="G383" s="249"/>
      <c r="H383" s="249"/>
      <c r="I383" s="249"/>
      <c r="J383" s="250"/>
      <c r="AG383" s="140"/>
      <c r="AH383" s="140"/>
      <c r="AI383" s="140"/>
      <c r="AJ383" s="140"/>
      <c r="AK383" s="140"/>
      <c r="AL383" s="142"/>
      <c r="AM383" s="142"/>
      <c r="AN383" s="142"/>
      <c r="AO383" s="142"/>
    </row>
    <row r="384" hidden="1">
      <c r="A384" s="1"/>
      <c r="B384" s="248"/>
      <c r="C384" s="1"/>
      <c r="D384" s="1"/>
      <c r="E384" s="1"/>
      <c r="F384" s="1"/>
      <c r="G384" s="249"/>
      <c r="H384" s="249"/>
      <c r="I384" s="249"/>
      <c r="J384" s="250"/>
      <c r="AG384" s="140"/>
      <c r="AH384" s="140"/>
      <c r="AI384" s="140"/>
      <c r="AJ384" s="140"/>
      <c r="AK384" s="140"/>
      <c r="AL384" s="142"/>
      <c r="AM384" s="142"/>
      <c r="AN384" s="142"/>
      <c r="AO384" s="142"/>
    </row>
    <row r="385" hidden="1">
      <c r="A385" s="1"/>
      <c r="B385" s="248"/>
      <c r="C385" s="1"/>
      <c r="D385" s="1"/>
      <c r="E385" s="1"/>
      <c r="F385" s="1"/>
      <c r="G385" s="249"/>
      <c r="H385" s="249"/>
      <c r="I385" s="249"/>
      <c r="J385" s="250"/>
      <c r="AG385" s="140"/>
      <c r="AH385" s="140"/>
      <c r="AI385" s="140"/>
      <c r="AJ385" s="140"/>
      <c r="AK385" s="140"/>
      <c r="AL385" s="142"/>
      <c r="AM385" s="142"/>
      <c r="AN385" s="142"/>
      <c r="AO385" s="142"/>
    </row>
    <row r="386" hidden="1">
      <c r="A386" s="1"/>
      <c r="B386" s="248"/>
      <c r="C386" s="1"/>
      <c r="D386" s="1"/>
      <c r="E386" s="1"/>
      <c r="F386" s="1"/>
      <c r="G386" s="249"/>
      <c r="H386" s="249"/>
      <c r="I386" s="249"/>
      <c r="J386" s="250"/>
      <c r="AG386" s="140"/>
      <c r="AH386" s="140"/>
      <c r="AI386" s="140"/>
      <c r="AJ386" s="140"/>
      <c r="AK386" s="140"/>
      <c r="AL386" s="142"/>
      <c r="AM386" s="142"/>
      <c r="AN386" s="142"/>
      <c r="AO386" s="142"/>
    </row>
    <row r="387" hidden="1">
      <c r="A387" s="1"/>
      <c r="B387" s="248"/>
      <c r="C387" s="1"/>
      <c r="D387" s="1"/>
      <c r="E387" s="1"/>
      <c r="F387" s="1"/>
      <c r="G387" s="249"/>
      <c r="H387" s="249"/>
      <c r="I387" s="249"/>
      <c r="J387" s="250"/>
      <c r="AG387" s="140"/>
      <c r="AH387" s="140"/>
      <c r="AI387" s="140"/>
      <c r="AJ387" s="140"/>
      <c r="AK387" s="140"/>
      <c r="AL387" s="142"/>
      <c r="AM387" s="142"/>
      <c r="AN387" s="142"/>
      <c r="AO387" s="142"/>
    </row>
    <row r="388" hidden="1">
      <c r="A388" s="1"/>
      <c r="B388" s="248"/>
      <c r="C388" s="1"/>
      <c r="D388" s="1"/>
      <c r="E388" s="1"/>
      <c r="F388" s="1"/>
      <c r="G388" s="249"/>
      <c r="H388" s="249"/>
      <c r="I388" s="249"/>
      <c r="J388" s="250"/>
      <c r="AG388" s="140"/>
      <c r="AH388" s="140"/>
      <c r="AI388" s="140"/>
      <c r="AJ388" s="140"/>
      <c r="AK388" s="140"/>
      <c r="AL388" s="142"/>
      <c r="AM388" s="142"/>
      <c r="AN388" s="142"/>
      <c r="AO388" s="142"/>
    </row>
    <row r="389" hidden="1">
      <c r="A389" s="1"/>
      <c r="B389" s="248"/>
      <c r="C389" s="1"/>
      <c r="D389" s="1"/>
      <c r="E389" s="1"/>
      <c r="F389" s="1"/>
      <c r="G389" s="249"/>
      <c r="H389" s="249"/>
      <c r="I389" s="249"/>
      <c r="J389" s="250"/>
      <c r="AG389" s="140"/>
      <c r="AH389" s="140"/>
      <c r="AI389" s="140"/>
      <c r="AJ389" s="140"/>
      <c r="AK389" s="140"/>
      <c r="AL389" s="142"/>
      <c r="AM389" s="142"/>
      <c r="AN389" s="142"/>
      <c r="AO389" s="142"/>
    </row>
    <row r="390" hidden="1">
      <c r="A390" s="1"/>
      <c r="B390" s="248"/>
      <c r="C390" s="1"/>
      <c r="D390" s="1"/>
      <c r="E390" s="1"/>
      <c r="F390" s="1"/>
      <c r="G390" s="249"/>
      <c r="H390" s="249"/>
      <c r="I390" s="249"/>
      <c r="J390" s="250"/>
      <c r="AG390" s="140"/>
      <c r="AH390" s="140"/>
      <c r="AI390" s="140"/>
      <c r="AJ390" s="140"/>
      <c r="AK390" s="140"/>
      <c r="AL390" s="142"/>
      <c r="AM390" s="142"/>
      <c r="AN390" s="142"/>
      <c r="AO390" s="142"/>
    </row>
    <row r="391" hidden="1">
      <c r="A391" s="1"/>
      <c r="B391" s="248"/>
      <c r="C391" s="1"/>
      <c r="D391" s="1"/>
      <c r="E391" s="1"/>
      <c r="F391" s="1"/>
      <c r="G391" s="249"/>
      <c r="H391" s="249"/>
      <c r="I391" s="249"/>
      <c r="J391" s="250"/>
      <c r="AG391" s="140"/>
      <c r="AH391" s="140"/>
      <c r="AI391" s="140"/>
      <c r="AJ391" s="140"/>
      <c r="AK391" s="140"/>
      <c r="AL391" s="142"/>
      <c r="AM391" s="142"/>
      <c r="AN391" s="142"/>
      <c r="AO391" s="142"/>
    </row>
    <row r="392" hidden="1">
      <c r="A392" s="1"/>
      <c r="B392" s="248"/>
      <c r="C392" s="1"/>
      <c r="D392" s="1"/>
      <c r="E392" s="1"/>
      <c r="F392" s="1"/>
      <c r="G392" s="249"/>
      <c r="H392" s="249"/>
      <c r="I392" s="249"/>
      <c r="J392" s="250"/>
      <c r="AG392" s="140"/>
      <c r="AH392" s="140"/>
      <c r="AI392" s="140"/>
      <c r="AJ392" s="140"/>
      <c r="AK392" s="140"/>
      <c r="AL392" s="142"/>
      <c r="AM392" s="142"/>
      <c r="AN392" s="142"/>
      <c r="AO392" s="142"/>
    </row>
    <row r="393" hidden="1">
      <c r="A393" s="1"/>
      <c r="B393" s="248"/>
      <c r="C393" s="1"/>
      <c r="D393" s="1"/>
      <c r="E393" s="1"/>
      <c r="F393" s="1"/>
      <c r="G393" s="249"/>
      <c r="H393" s="249"/>
      <c r="I393" s="249"/>
      <c r="J393" s="250"/>
      <c r="AG393" s="140"/>
      <c r="AH393" s="140"/>
      <c r="AI393" s="140"/>
      <c r="AJ393" s="140"/>
      <c r="AK393" s="140"/>
      <c r="AL393" s="142"/>
      <c r="AM393" s="142"/>
      <c r="AN393" s="142"/>
      <c r="AO393" s="142"/>
    </row>
    <row r="394" hidden="1">
      <c r="A394" s="1"/>
      <c r="B394" s="248"/>
      <c r="C394" s="1"/>
      <c r="D394" s="1"/>
      <c r="E394" s="1"/>
      <c r="F394" s="1"/>
      <c r="G394" s="249"/>
      <c r="H394" s="249"/>
      <c r="I394" s="249"/>
      <c r="J394" s="250"/>
      <c r="AG394" s="140"/>
      <c r="AH394" s="140"/>
      <c r="AI394" s="140"/>
      <c r="AJ394" s="140"/>
      <c r="AK394" s="140"/>
      <c r="AL394" s="142"/>
      <c r="AM394" s="142"/>
      <c r="AN394" s="142"/>
      <c r="AO394" s="142"/>
    </row>
    <row r="395" hidden="1">
      <c r="A395" s="1"/>
      <c r="B395" s="248"/>
      <c r="C395" s="1"/>
      <c r="D395" s="1"/>
      <c r="E395" s="1"/>
      <c r="F395" s="1"/>
      <c r="G395" s="249"/>
      <c r="H395" s="249"/>
      <c r="I395" s="249"/>
      <c r="J395" s="250"/>
      <c r="AG395" s="140"/>
      <c r="AH395" s="140"/>
      <c r="AI395" s="140"/>
      <c r="AJ395" s="140"/>
      <c r="AK395" s="140"/>
      <c r="AL395" s="142"/>
      <c r="AM395" s="142"/>
      <c r="AN395" s="142"/>
      <c r="AO395" s="142"/>
    </row>
    <row r="396" hidden="1">
      <c r="A396" s="1"/>
      <c r="B396" s="248"/>
      <c r="C396" s="1"/>
      <c r="D396" s="1"/>
      <c r="E396" s="1"/>
      <c r="F396" s="1"/>
      <c r="G396" s="249"/>
      <c r="H396" s="249"/>
      <c r="I396" s="249"/>
      <c r="J396" s="250"/>
      <c r="AG396" s="140"/>
      <c r="AH396" s="140"/>
      <c r="AI396" s="140"/>
      <c r="AJ396" s="140"/>
      <c r="AK396" s="140"/>
      <c r="AL396" s="142"/>
      <c r="AM396" s="142"/>
      <c r="AN396" s="142"/>
      <c r="AO396" s="142"/>
    </row>
    <row r="397" hidden="1">
      <c r="A397" s="1"/>
      <c r="B397" s="248"/>
      <c r="C397" s="1"/>
      <c r="D397" s="1"/>
      <c r="E397" s="1"/>
      <c r="F397" s="1"/>
      <c r="G397" s="249"/>
      <c r="H397" s="249"/>
      <c r="I397" s="249"/>
      <c r="J397" s="250"/>
      <c r="AG397" s="140"/>
      <c r="AH397" s="140"/>
      <c r="AI397" s="140"/>
      <c r="AJ397" s="140"/>
      <c r="AK397" s="140"/>
      <c r="AL397" s="142"/>
      <c r="AM397" s="142"/>
      <c r="AN397" s="142"/>
      <c r="AO397" s="142"/>
    </row>
    <row r="398" hidden="1">
      <c r="A398" s="1"/>
      <c r="B398" s="248"/>
      <c r="C398" s="1"/>
      <c r="D398" s="1"/>
      <c r="E398" s="1"/>
      <c r="F398" s="1"/>
      <c r="G398" s="249"/>
      <c r="H398" s="249"/>
      <c r="I398" s="249"/>
      <c r="J398" s="250"/>
      <c r="AG398" s="140"/>
      <c r="AH398" s="140"/>
      <c r="AI398" s="140"/>
      <c r="AJ398" s="140"/>
      <c r="AK398" s="140"/>
      <c r="AL398" s="142"/>
      <c r="AM398" s="142"/>
      <c r="AN398" s="142"/>
      <c r="AO398" s="142"/>
    </row>
    <row r="399" hidden="1">
      <c r="A399" s="1"/>
      <c r="B399" s="248"/>
      <c r="C399" s="1"/>
      <c r="D399" s="1"/>
      <c r="E399" s="1"/>
      <c r="F399" s="1"/>
      <c r="G399" s="249"/>
      <c r="H399" s="249"/>
      <c r="I399" s="249"/>
      <c r="J399" s="250"/>
      <c r="AG399" s="140"/>
      <c r="AH399" s="140"/>
      <c r="AI399" s="140"/>
      <c r="AJ399" s="140"/>
      <c r="AK399" s="140"/>
      <c r="AL399" s="142"/>
      <c r="AM399" s="142"/>
      <c r="AN399" s="142"/>
      <c r="AO399" s="142"/>
    </row>
    <row r="400" hidden="1">
      <c r="A400" s="1"/>
      <c r="B400" s="248"/>
      <c r="C400" s="1"/>
      <c r="D400" s="1"/>
      <c r="E400" s="1"/>
      <c r="F400" s="1"/>
      <c r="G400" s="249"/>
      <c r="H400" s="249"/>
      <c r="I400" s="249"/>
      <c r="J400" s="250"/>
      <c r="AG400" s="140"/>
      <c r="AH400" s="140"/>
      <c r="AI400" s="140"/>
      <c r="AJ400" s="140"/>
      <c r="AK400" s="140"/>
      <c r="AL400" s="142"/>
      <c r="AM400" s="142"/>
      <c r="AN400" s="142"/>
      <c r="AO400" s="142"/>
    </row>
    <row r="401" hidden="1">
      <c r="A401" s="1"/>
      <c r="B401" s="248"/>
      <c r="C401" s="1"/>
      <c r="D401" s="1"/>
      <c r="E401" s="1"/>
      <c r="F401" s="1"/>
      <c r="G401" s="249"/>
      <c r="H401" s="249"/>
      <c r="I401" s="249"/>
      <c r="J401" s="250"/>
      <c r="AG401" s="140"/>
      <c r="AH401" s="140"/>
      <c r="AI401" s="140"/>
      <c r="AJ401" s="140"/>
      <c r="AK401" s="140"/>
      <c r="AL401" s="142"/>
      <c r="AM401" s="142"/>
      <c r="AN401" s="142"/>
      <c r="AO401" s="142"/>
    </row>
    <row r="402" hidden="1">
      <c r="A402" s="1"/>
      <c r="B402" s="248"/>
      <c r="C402" s="1"/>
      <c r="D402" s="1"/>
      <c r="E402" s="1"/>
      <c r="F402" s="1"/>
      <c r="G402" s="249"/>
      <c r="H402" s="249"/>
      <c r="I402" s="249"/>
      <c r="J402" s="250"/>
      <c r="AG402" s="140"/>
      <c r="AH402" s="140"/>
      <c r="AI402" s="140"/>
      <c r="AJ402" s="140"/>
      <c r="AK402" s="140"/>
      <c r="AL402" s="142"/>
      <c r="AM402" s="142"/>
      <c r="AN402" s="142"/>
      <c r="AO402" s="142"/>
    </row>
    <row r="403" hidden="1">
      <c r="A403" s="1"/>
      <c r="B403" s="248"/>
      <c r="C403" s="1"/>
      <c r="D403" s="1"/>
      <c r="E403" s="1"/>
      <c r="F403" s="1"/>
      <c r="G403" s="249"/>
      <c r="H403" s="249"/>
      <c r="I403" s="249"/>
      <c r="J403" s="250"/>
      <c r="AG403" s="140"/>
      <c r="AH403" s="140"/>
      <c r="AI403" s="140"/>
      <c r="AJ403" s="140"/>
      <c r="AK403" s="140"/>
      <c r="AL403" s="142"/>
      <c r="AM403" s="142"/>
      <c r="AN403" s="142"/>
      <c r="AO403" s="142"/>
    </row>
    <row r="404" hidden="1">
      <c r="A404" s="1"/>
      <c r="B404" s="248"/>
      <c r="C404" s="1"/>
      <c r="D404" s="1"/>
      <c r="E404" s="1"/>
      <c r="F404" s="1"/>
      <c r="G404" s="249"/>
      <c r="H404" s="249"/>
      <c r="I404" s="249"/>
      <c r="J404" s="250"/>
      <c r="AG404" s="140"/>
      <c r="AH404" s="140"/>
      <c r="AI404" s="140"/>
      <c r="AJ404" s="140"/>
      <c r="AK404" s="140"/>
      <c r="AL404" s="142"/>
      <c r="AM404" s="142"/>
      <c r="AN404" s="142"/>
      <c r="AO404" s="142"/>
    </row>
    <row r="405" hidden="1">
      <c r="A405" s="1"/>
      <c r="B405" s="248"/>
      <c r="C405" s="1"/>
      <c r="D405" s="1"/>
      <c r="E405" s="1"/>
      <c r="F405" s="1"/>
      <c r="G405" s="249"/>
      <c r="H405" s="249"/>
      <c r="I405" s="249"/>
      <c r="J405" s="250"/>
      <c r="AG405" s="140"/>
      <c r="AH405" s="140"/>
      <c r="AI405" s="140"/>
      <c r="AJ405" s="140"/>
      <c r="AK405" s="140"/>
      <c r="AL405" s="142"/>
      <c r="AM405" s="142"/>
      <c r="AN405" s="142"/>
      <c r="AO405" s="142"/>
    </row>
    <row r="406" hidden="1">
      <c r="A406" s="1"/>
      <c r="B406" s="248"/>
      <c r="C406" s="1"/>
      <c r="D406" s="1"/>
      <c r="E406" s="1"/>
      <c r="F406" s="1"/>
      <c r="G406" s="249"/>
      <c r="H406" s="249"/>
      <c r="I406" s="249"/>
      <c r="J406" s="250"/>
      <c r="AG406" s="140"/>
      <c r="AH406" s="140"/>
      <c r="AI406" s="140"/>
      <c r="AJ406" s="140"/>
      <c r="AK406" s="140"/>
      <c r="AL406" s="142"/>
      <c r="AM406" s="142"/>
      <c r="AN406" s="142"/>
      <c r="AO406" s="142"/>
    </row>
    <row r="407" hidden="1">
      <c r="A407" s="1"/>
      <c r="B407" s="248"/>
      <c r="C407" s="1"/>
      <c r="D407" s="1"/>
      <c r="E407" s="1"/>
      <c r="F407" s="1"/>
      <c r="G407" s="249"/>
      <c r="H407" s="249"/>
      <c r="I407" s="249"/>
      <c r="J407" s="250"/>
      <c r="AG407" s="140"/>
      <c r="AH407" s="140"/>
      <c r="AI407" s="140"/>
      <c r="AJ407" s="140"/>
      <c r="AK407" s="140"/>
      <c r="AL407" s="142"/>
      <c r="AM407" s="142"/>
      <c r="AN407" s="142"/>
      <c r="AO407" s="142"/>
    </row>
    <row r="408" hidden="1">
      <c r="A408" s="1"/>
      <c r="B408" s="248"/>
      <c r="C408" s="1"/>
      <c r="D408" s="1"/>
      <c r="E408" s="1"/>
      <c r="F408" s="1"/>
      <c r="G408" s="249"/>
      <c r="H408" s="249"/>
      <c r="I408" s="249"/>
      <c r="J408" s="250"/>
      <c r="AG408" s="140"/>
      <c r="AH408" s="140"/>
      <c r="AI408" s="140"/>
      <c r="AJ408" s="140"/>
      <c r="AK408" s="140"/>
      <c r="AL408" s="142"/>
      <c r="AM408" s="142"/>
      <c r="AN408" s="142"/>
      <c r="AO408" s="142"/>
    </row>
    <row r="409" hidden="1">
      <c r="A409" s="1"/>
      <c r="B409" s="248"/>
      <c r="C409" s="1"/>
      <c r="D409" s="1"/>
      <c r="E409" s="1"/>
      <c r="F409" s="1"/>
      <c r="G409" s="249"/>
      <c r="H409" s="249"/>
      <c r="I409" s="249"/>
      <c r="J409" s="250"/>
      <c r="AG409" s="140"/>
      <c r="AH409" s="140"/>
      <c r="AI409" s="140"/>
      <c r="AJ409" s="140"/>
      <c r="AK409" s="140"/>
      <c r="AL409" s="142"/>
      <c r="AM409" s="142"/>
      <c r="AN409" s="142"/>
      <c r="AO409" s="142"/>
    </row>
    <row r="410" hidden="1">
      <c r="A410" s="1"/>
      <c r="B410" s="248"/>
      <c r="C410" s="1"/>
      <c r="D410" s="1"/>
      <c r="E410" s="1"/>
      <c r="F410" s="1"/>
      <c r="G410" s="249"/>
      <c r="H410" s="249"/>
      <c r="I410" s="249"/>
      <c r="J410" s="250"/>
      <c r="AG410" s="140"/>
      <c r="AH410" s="140"/>
      <c r="AI410" s="140"/>
      <c r="AJ410" s="140"/>
      <c r="AK410" s="140"/>
      <c r="AL410" s="142"/>
      <c r="AM410" s="142"/>
      <c r="AN410" s="142"/>
      <c r="AO410" s="142"/>
    </row>
    <row r="411" hidden="1">
      <c r="A411" s="1"/>
      <c r="B411" s="248"/>
      <c r="C411" s="1"/>
      <c r="D411" s="1"/>
      <c r="E411" s="1"/>
      <c r="F411" s="1"/>
      <c r="G411" s="249"/>
      <c r="H411" s="249"/>
      <c r="I411" s="249"/>
      <c r="J411" s="250"/>
      <c r="AG411" s="140"/>
      <c r="AH411" s="140"/>
      <c r="AI411" s="140"/>
      <c r="AJ411" s="140"/>
      <c r="AK411" s="140"/>
      <c r="AL411" s="142"/>
      <c r="AM411" s="142"/>
      <c r="AN411" s="142"/>
      <c r="AO411" s="142"/>
    </row>
    <row r="412" hidden="1">
      <c r="A412" s="1"/>
      <c r="B412" s="248"/>
      <c r="C412" s="1"/>
      <c r="D412" s="1"/>
      <c r="E412" s="1"/>
      <c r="F412" s="1"/>
      <c r="G412" s="249"/>
      <c r="H412" s="249"/>
      <c r="I412" s="249"/>
      <c r="J412" s="250"/>
      <c r="AG412" s="140"/>
      <c r="AH412" s="140"/>
      <c r="AI412" s="140"/>
      <c r="AJ412" s="140"/>
      <c r="AK412" s="140"/>
      <c r="AL412" s="142"/>
      <c r="AM412" s="142"/>
      <c r="AN412" s="142"/>
      <c r="AO412" s="142"/>
    </row>
    <row r="413" hidden="1">
      <c r="A413" s="1"/>
      <c r="B413" s="248"/>
      <c r="C413" s="1"/>
      <c r="D413" s="1"/>
      <c r="E413" s="1"/>
      <c r="F413" s="1"/>
      <c r="G413" s="249"/>
      <c r="H413" s="249"/>
      <c r="I413" s="249"/>
      <c r="J413" s="250"/>
      <c r="AG413" s="140"/>
      <c r="AH413" s="140"/>
      <c r="AI413" s="140"/>
      <c r="AJ413" s="140"/>
      <c r="AK413" s="140"/>
      <c r="AL413" s="142"/>
      <c r="AM413" s="142"/>
      <c r="AN413" s="142"/>
      <c r="AO413" s="142"/>
    </row>
    <row r="414" hidden="1">
      <c r="A414" s="1"/>
      <c r="B414" s="248"/>
      <c r="C414" s="1"/>
      <c r="D414" s="1"/>
      <c r="E414" s="1"/>
      <c r="F414" s="1"/>
      <c r="G414" s="249"/>
      <c r="H414" s="249"/>
      <c r="I414" s="249"/>
      <c r="J414" s="250"/>
      <c r="AG414" s="140"/>
      <c r="AH414" s="140"/>
      <c r="AI414" s="140"/>
      <c r="AJ414" s="140"/>
      <c r="AK414" s="140"/>
      <c r="AL414" s="142"/>
      <c r="AM414" s="142"/>
      <c r="AN414" s="142"/>
      <c r="AO414" s="142"/>
    </row>
    <row r="415" hidden="1">
      <c r="A415" s="1"/>
      <c r="B415" s="248"/>
      <c r="C415" s="1"/>
      <c r="D415" s="1"/>
      <c r="E415" s="1"/>
      <c r="F415" s="1"/>
      <c r="G415" s="249"/>
      <c r="H415" s="249"/>
      <c r="I415" s="249"/>
      <c r="J415" s="250"/>
      <c r="AG415" s="140"/>
      <c r="AH415" s="140"/>
      <c r="AI415" s="140"/>
      <c r="AJ415" s="140"/>
      <c r="AK415" s="140"/>
      <c r="AL415" s="142"/>
      <c r="AM415" s="142"/>
      <c r="AN415" s="142"/>
      <c r="AO415" s="142"/>
    </row>
    <row r="416" hidden="1">
      <c r="A416" s="1"/>
      <c r="B416" s="248"/>
      <c r="C416" s="1"/>
      <c r="D416" s="1"/>
      <c r="E416" s="1"/>
      <c r="F416" s="1"/>
      <c r="G416" s="249"/>
      <c r="H416" s="249"/>
      <c r="I416" s="249"/>
      <c r="J416" s="250"/>
      <c r="AG416" s="140"/>
      <c r="AH416" s="140"/>
      <c r="AI416" s="140"/>
      <c r="AJ416" s="140"/>
      <c r="AK416" s="140"/>
      <c r="AL416" s="142"/>
      <c r="AM416" s="142"/>
      <c r="AN416" s="142"/>
      <c r="AO416" s="142"/>
    </row>
    <row r="417" hidden="1">
      <c r="A417" s="1"/>
      <c r="B417" s="248"/>
      <c r="C417" s="1"/>
      <c r="D417" s="1"/>
      <c r="E417" s="1"/>
      <c r="F417" s="1"/>
      <c r="G417" s="249"/>
      <c r="H417" s="249"/>
      <c r="I417" s="249"/>
      <c r="J417" s="250"/>
      <c r="AG417" s="140"/>
      <c r="AH417" s="140"/>
      <c r="AI417" s="140"/>
      <c r="AJ417" s="140"/>
      <c r="AK417" s="140"/>
      <c r="AL417" s="142"/>
      <c r="AM417" s="142"/>
      <c r="AN417" s="142"/>
      <c r="AO417" s="142"/>
    </row>
    <row r="418" hidden="1">
      <c r="A418" s="1"/>
      <c r="B418" s="248"/>
      <c r="C418" s="1"/>
      <c r="D418" s="1"/>
      <c r="E418" s="1"/>
      <c r="F418" s="1"/>
      <c r="G418" s="249"/>
      <c r="H418" s="249"/>
      <c r="I418" s="249"/>
      <c r="J418" s="250"/>
      <c r="AG418" s="140"/>
      <c r="AH418" s="140"/>
      <c r="AI418" s="140"/>
      <c r="AJ418" s="140"/>
      <c r="AK418" s="140"/>
      <c r="AL418" s="142"/>
      <c r="AM418" s="142"/>
      <c r="AN418" s="142"/>
      <c r="AO418" s="142"/>
    </row>
    <row r="419" hidden="1">
      <c r="A419" s="1"/>
      <c r="B419" s="248"/>
      <c r="C419" s="1"/>
      <c r="D419" s="1"/>
      <c r="E419" s="1"/>
      <c r="F419" s="1"/>
      <c r="G419" s="249"/>
      <c r="H419" s="249"/>
      <c r="I419" s="249"/>
      <c r="J419" s="250"/>
      <c r="AG419" s="140"/>
      <c r="AH419" s="140"/>
      <c r="AI419" s="140"/>
      <c r="AJ419" s="140"/>
      <c r="AK419" s="140"/>
      <c r="AL419" s="142"/>
      <c r="AM419" s="142"/>
      <c r="AN419" s="142"/>
      <c r="AO419" s="142"/>
    </row>
    <row r="420" hidden="1">
      <c r="A420" s="1"/>
      <c r="B420" s="248"/>
      <c r="C420" s="1"/>
      <c r="D420" s="1"/>
      <c r="E420" s="1"/>
      <c r="F420" s="1"/>
      <c r="G420" s="249"/>
      <c r="H420" s="249"/>
      <c r="I420" s="249"/>
      <c r="J420" s="250"/>
      <c r="AG420" s="140"/>
      <c r="AH420" s="140"/>
      <c r="AI420" s="140"/>
      <c r="AJ420" s="140"/>
      <c r="AK420" s="140"/>
      <c r="AL420" s="142"/>
      <c r="AM420" s="142"/>
      <c r="AN420" s="142"/>
      <c r="AO420" s="142"/>
    </row>
    <row r="421" hidden="1">
      <c r="A421" s="1"/>
      <c r="B421" s="248"/>
      <c r="C421" s="1"/>
      <c r="D421" s="1"/>
      <c r="E421" s="1"/>
      <c r="F421" s="1"/>
      <c r="G421" s="249"/>
      <c r="H421" s="249"/>
      <c r="I421" s="249"/>
      <c r="J421" s="250"/>
      <c r="AG421" s="140"/>
      <c r="AH421" s="140"/>
      <c r="AI421" s="140"/>
      <c r="AJ421" s="140"/>
      <c r="AK421" s="140"/>
      <c r="AL421" s="142"/>
      <c r="AM421" s="142"/>
      <c r="AN421" s="142"/>
      <c r="AO421" s="142"/>
    </row>
    <row r="422" hidden="1">
      <c r="A422" s="1"/>
      <c r="B422" s="248"/>
      <c r="C422" s="1"/>
      <c r="D422" s="1"/>
      <c r="E422" s="1"/>
      <c r="F422" s="1"/>
      <c r="G422" s="249"/>
      <c r="H422" s="249"/>
      <c r="I422" s="249"/>
      <c r="J422" s="250"/>
      <c r="AG422" s="140"/>
      <c r="AH422" s="140"/>
      <c r="AI422" s="140"/>
      <c r="AJ422" s="140"/>
      <c r="AK422" s="140"/>
      <c r="AL422" s="142"/>
      <c r="AM422" s="142"/>
      <c r="AN422" s="142"/>
      <c r="AO422" s="142"/>
    </row>
    <row r="423" hidden="1">
      <c r="A423" s="1"/>
      <c r="B423" s="248"/>
      <c r="C423" s="1"/>
      <c r="D423" s="1"/>
      <c r="E423" s="1"/>
      <c r="F423" s="1"/>
      <c r="G423" s="249"/>
      <c r="H423" s="249"/>
      <c r="I423" s="249"/>
      <c r="J423" s="250"/>
      <c r="AG423" s="140"/>
      <c r="AH423" s="140"/>
      <c r="AI423" s="140"/>
      <c r="AJ423" s="140"/>
      <c r="AK423" s="140"/>
      <c r="AL423" s="142"/>
      <c r="AM423" s="142"/>
      <c r="AN423" s="142"/>
      <c r="AO423" s="142"/>
    </row>
    <row r="424" hidden="1">
      <c r="A424" s="1"/>
      <c r="B424" s="248"/>
      <c r="C424" s="1"/>
      <c r="D424" s="1"/>
      <c r="E424" s="1"/>
      <c r="F424" s="1"/>
      <c r="G424" s="249"/>
      <c r="H424" s="249"/>
      <c r="I424" s="249"/>
      <c r="J424" s="250"/>
      <c r="AG424" s="140"/>
      <c r="AH424" s="140"/>
      <c r="AI424" s="140"/>
      <c r="AJ424" s="140"/>
      <c r="AK424" s="140"/>
      <c r="AL424" s="142"/>
      <c r="AM424" s="142"/>
      <c r="AN424" s="142"/>
      <c r="AO424" s="142"/>
    </row>
    <row r="425" hidden="1">
      <c r="A425" s="1"/>
      <c r="B425" s="248"/>
      <c r="C425" s="1"/>
      <c r="D425" s="1"/>
      <c r="E425" s="1"/>
      <c r="F425" s="1"/>
      <c r="G425" s="249"/>
      <c r="H425" s="249"/>
      <c r="I425" s="249"/>
      <c r="J425" s="250"/>
      <c r="AG425" s="140"/>
      <c r="AH425" s="140"/>
      <c r="AI425" s="140"/>
      <c r="AJ425" s="140"/>
      <c r="AK425" s="140"/>
      <c r="AL425" s="142"/>
      <c r="AM425" s="142"/>
      <c r="AN425" s="142"/>
      <c r="AO425" s="142"/>
    </row>
    <row r="426" hidden="1">
      <c r="A426" s="1"/>
      <c r="B426" s="248"/>
      <c r="C426" s="1"/>
      <c r="D426" s="1"/>
      <c r="E426" s="1"/>
      <c r="F426" s="1"/>
      <c r="G426" s="249"/>
      <c r="H426" s="249"/>
      <c r="I426" s="249"/>
      <c r="J426" s="250"/>
      <c r="AG426" s="140"/>
      <c r="AH426" s="140"/>
      <c r="AI426" s="140"/>
      <c r="AJ426" s="140"/>
      <c r="AK426" s="140"/>
      <c r="AL426" s="142"/>
      <c r="AM426" s="142"/>
      <c r="AN426" s="142"/>
      <c r="AO426" s="142"/>
    </row>
    <row r="427" hidden="1">
      <c r="A427" s="1"/>
      <c r="B427" s="248"/>
      <c r="C427" s="1"/>
      <c r="D427" s="1"/>
      <c r="E427" s="1"/>
      <c r="F427" s="1"/>
      <c r="G427" s="249"/>
      <c r="H427" s="249"/>
      <c r="I427" s="249"/>
      <c r="J427" s="250"/>
      <c r="AG427" s="140"/>
      <c r="AH427" s="140"/>
      <c r="AI427" s="140"/>
      <c r="AJ427" s="140"/>
      <c r="AK427" s="140"/>
      <c r="AL427" s="142"/>
      <c r="AM427" s="142"/>
      <c r="AN427" s="142"/>
      <c r="AO427" s="142"/>
    </row>
    <row r="428" hidden="1">
      <c r="A428" s="1"/>
      <c r="B428" s="248"/>
      <c r="C428" s="1"/>
      <c r="D428" s="1"/>
      <c r="E428" s="1"/>
      <c r="F428" s="1"/>
      <c r="G428" s="249"/>
      <c r="H428" s="249"/>
      <c r="I428" s="249"/>
      <c r="J428" s="250"/>
      <c r="AG428" s="140"/>
      <c r="AH428" s="140"/>
      <c r="AI428" s="140"/>
      <c r="AJ428" s="140"/>
      <c r="AK428" s="140"/>
      <c r="AL428" s="142"/>
      <c r="AM428" s="142"/>
      <c r="AN428" s="142"/>
      <c r="AO428" s="142"/>
    </row>
    <row r="429" hidden="1">
      <c r="A429" s="1"/>
      <c r="B429" s="248"/>
      <c r="C429" s="1"/>
      <c r="D429" s="1"/>
      <c r="E429" s="1"/>
      <c r="F429" s="1"/>
      <c r="G429" s="249"/>
      <c r="H429" s="249"/>
      <c r="I429" s="249"/>
      <c r="J429" s="250"/>
      <c r="AG429" s="140"/>
      <c r="AH429" s="140"/>
      <c r="AI429" s="140"/>
      <c r="AJ429" s="140"/>
      <c r="AK429" s="140"/>
      <c r="AL429" s="142"/>
      <c r="AM429" s="142"/>
      <c r="AN429" s="142"/>
      <c r="AO429" s="142"/>
    </row>
    <row r="430" hidden="1">
      <c r="A430" s="1"/>
      <c r="B430" s="248"/>
      <c r="C430" s="1"/>
      <c r="D430" s="1"/>
      <c r="E430" s="1"/>
      <c r="F430" s="1"/>
      <c r="G430" s="249"/>
      <c r="H430" s="249"/>
      <c r="I430" s="249"/>
      <c r="J430" s="250"/>
      <c r="AG430" s="140"/>
      <c r="AH430" s="140"/>
      <c r="AI430" s="140"/>
      <c r="AJ430" s="140"/>
      <c r="AK430" s="140"/>
      <c r="AL430" s="142"/>
      <c r="AM430" s="142"/>
      <c r="AN430" s="142"/>
      <c r="AO430" s="142"/>
    </row>
    <row r="431" hidden="1">
      <c r="A431" s="1"/>
      <c r="B431" s="248"/>
      <c r="C431" s="1"/>
      <c r="D431" s="1"/>
      <c r="E431" s="1"/>
      <c r="F431" s="1"/>
      <c r="G431" s="249"/>
      <c r="H431" s="249"/>
      <c r="I431" s="249"/>
      <c r="J431" s="250"/>
      <c r="AG431" s="140"/>
      <c r="AH431" s="140"/>
      <c r="AI431" s="140"/>
      <c r="AJ431" s="140"/>
      <c r="AK431" s="140"/>
      <c r="AL431" s="142"/>
      <c r="AM431" s="142"/>
      <c r="AN431" s="142"/>
      <c r="AO431" s="142"/>
    </row>
    <row r="432" hidden="1">
      <c r="A432" s="1"/>
      <c r="B432" s="248"/>
      <c r="C432" s="1"/>
      <c r="D432" s="1"/>
      <c r="E432" s="1"/>
      <c r="F432" s="1"/>
      <c r="G432" s="249"/>
      <c r="H432" s="249"/>
      <c r="I432" s="249"/>
      <c r="J432" s="250"/>
      <c r="AG432" s="140"/>
      <c r="AH432" s="140"/>
      <c r="AI432" s="140"/>
      <c r="AJ432" s="140"/>
      <c r="AK432" s="140"/>
      <c r="AL432" s="142"/>
      <c r="AM432" s="142"/>
      <c r="AN432" s="142"/>
      <c r="AO432" s="142"/>
    </row>
    <row r="433" hidden="1">
      <c r="A433" s="1"/>
      <c r="B433" s="248"/>
      <c r="C433" s="1"/>
      <c r="D433" s="1"/>
      <c r="E433" s="1"/>
      <c r="F433" s="1"/>
      <c r="G433" s="249"/>
      <c r="H433" s="249"/>
      <c r="I433" s="249"/>
      <c r="J433" s="250"/>
      <c r="AG433" s="140"/>
      <c r="AH433" s="140"/>
      <c r="AI433" s="140"/>
      <c r="AJ433" s="140"/>
      <c r="AK433" s="140"/>
      <c r="AL433" s="142"/>
      <c r="AM433" s="142"/>
      <c r="AN433" s="142"/>
      <c r="AO433" s="142"/>
    </row>
    <row r="434" hidden="1">
      <c r="A434" s="1"/>
      <c r="B434" s="248"/>
      <c r="C434" s="1"/>
      <c r="D434" s="1"/>
      <c r="E434" s="1"/>
      <c r="F434" s="1"/>
      <c r="G434" s="249"/>
      <c r="H434" s="249"/>
      <c r="I434" s="249"/>
      <c r="J434" s="250"/>
      <c r="AG434" s="140"/>
      <c r="AH434" s="140"/>
      <c r="AI434" s="140"/>
      <c r="AJ434" s="140"/>
      <c r="AK434" s="140"/>
      <c r="AL434" s="142"/>
      <c r="AM434" s="142"/>
      <c r="AN434" s="142"/>
      <c r="AO434" s="142"/>
    </row>
    <row r="435" hidden="1">
      <c r="A435" s="1"/>
      <c r="B435" s="248"/>
      <c r="C435" s="1"/>
      <c r="D435" s="1"/>
      <c r="E435" s="1"/>
      <c r="F435" s="1"/>
      <c r="G435" s="249"/>
      <c r="H435" s="249"/>
      <c r="I435" s="249"/>
      <c r="J435" s="250"/>
      <c r="AG435" s="140"/>
      <c r="AH435" s="140"/>
      <c r="AI435" s="140"/>
      <c r="AJ435" s="140"/>
      <c r="AK435" s="140"/>
      <c r="AL435" s="142"/>
      <c r="AM435" s="142"/>
      <c r="AN435" s="142"/>
      <c r="AO435" s="142"/>
    </row>
    <row r="436" hidden="1">
      <c r="A436" s="1"/>
      <c r="B436" s="248"/>
      <c r="C436" s="1"/>
      <c r="D436" s="1"/>
      <c r="E436" s="1"/>
      <c r="F436" s="1"/>
      <c r="G436" s="249"/>
      <c r="H436" s="249"/>
      <c r="I436" s="249"/>
      <c r="J436" s="250"/>
      <c r="AG436" s="140"/>
      <c r="AH436" s="140"/>
      <c r="AI436" s="140"/>
      <c r="AJ436" s="140"/>
      <c r="AK436" s="140"/>
      <c r="AL436" s="142"/>
      <c r="AM436" s="142"/>
      <c r="AN436" s="142"/>
      <c r="AO436" s="142"/>
    </row>
    <row r="437" hidden="1">
      <c r="A437" s="1"/>
      <c r="B437" s="248"/>
      <c r="C437" s="1"/>
      <c r="D437" s="1"/>
      <c r="E437" s="1"/>
      <c r="F437" s="1"/>
      <c r="G437" s="249"/>
      <c r="H437" s="249"/>
      <c r="I437" s="249"/>
      <c r="J437" s="250"/>
      <c r="AG437" s="140"/>
      <c r="AH437" s="140"/>
      <c r="AI437" s="140"/>
      <c r="AJ437" s="140"/>
      <c r="AK437" s="140"/>
      <c r="AL437" s="142"/>
      <c r="AM437" s="142"/>
      <c r="AN437" s="142"/>
      <c r="AO437" s="142"/>
    </row>
    <row r="438" hidden="1">
      <c r="A438" s="1"/>
      <c r="B438" s="248"/>
      <c r="C438" s="1"/>
      <c r="D438" s="1"/>
      <c r="E438" s="1"/>
      <c r="F438" s="1"/>
      <c r="G438" s="249"/>
      <c r="H438" s="249"/>
      <c r="I438" s="249"/>
      <c r="J438" s="250"/>
      <c r="AG438" s="140"/>
      <c r="AH438" s="140"/>
      <c r="AI438" s="140"/>
      <c r="AJ438" s="140"/>
      <c r="AK438" s="140"/>
      <c r="AL438" s="142"/>
      <c r="AM438" s="142"/>
      <c r="AN438" s="142"/>
      <c r="AO438" s="142"/>
    </row>
    <row r="439" hidden="1">
      <c r="A439" s="1"/>
      <c r="B439" s="248"/>
      <c r="C439" s="1"/>
      <c r="D439" s="1"/>
      <c r="E439" s="1"/>
      <c r="F439" s="1"/>
      <c r="G439" s="249"/>
      <c r="H439" s="249"/>
      <c r="I439" s="249"/>
      <c r="J439" s="250"/>
      <c r="AG439" s="140"/>
      <c r="AH439" s="140"/>
      <c r="AI439" s="140"/>
      <c r="AJ439" s="140"/>
      <c r="AK439" s="140"/>
      <c r="AL439" s="142"/>
      <c r="AM439" s="142"/>
      <c r="AN439" s="142"/>
      <c r="AO439" s="142"/>
    </row>
    <row r="440" hidden="1">
      <c r="A440" s="1"/>
      <c r="B440" s="248"/>
      <c r="C440" s="1"/>
      <c r="D440" s="1"/>
      <c r="E440" s="1"/>
      <c r="F440" s="1"/>
      <c r="G440" s="249"/>
      <c r="H440" s="249"/>
      <c r="I440" s="249"/>
      <c r="J440" s="250"/>
      <c r="AG440" s="140"/>
      <c r="AH440" s="140"/>
      <c r="AI440" s="140"/>
      <c r="AJ440" s="140"/>
      <c r="AK440" s="140"/>
      <c r="AL440" s="142"/>
      <c r="AM440" s="142"/>
      <c r="AN440" s="142"/>
      <c r="AO440" s="142"/>
    </row>
    <row r="441" hidden="1">
      <c r="A441" s="1"/>
      <c r="B441" s="248"/>
      <c r="C441" s="1"/>
      <c r="D441" s="1"/>
      <c r="E441" s="1"/>
      <c r="F441" s="1"/>
      <c r="G441" s="249"/>
      <c r="H441" s="249"/>
      <c r="I441" s="249"/>
      <c r="J441" s="250"/>
      <c r="AG441" s="140"/>
      <c r="AH441" s="140"/>
      <c r="AI441" s="140"/>
      <c r="AJ441" s="140"/>
      <c r="AK441" s="140"/>
      <c r="AL441" s="142"/>
      <c r="AM441" s="142"/>
      <c r="AN441" s="142"/>
      <c r="AO441" s="142"/>
    </row>
    <row r="442" hidden="1">
      <c r="A442" s="1"/>
      <c r="B442" s="248"/>
      <c r="C442" s="1"/>
      <c r="D442" s="1"/>
      <c r="E442" s="1"/>
      <c r="F442" s="1"/>
      <c r="G442" s="249"/>
      <c r="H442" s="249"/>
      <c r="I442" s="249"/>
      <c r="J442" s="250"/>
      <c r="AG442" s="140"/>
      <c r="AH442" s="140"/>
      <c r="AI442" s="140"/>
      <c r="AJ442" s="140"/>
      <c r="AK442" s="140"/>
      <c r="AL442" s="142"/>
      <c r="AM442" s="142"/>
      <c r="AN442" s="142"/>
      <c r="AO442" s="142"/>
    </row>
    <row r="443" hidden="1">
      <c r="A443" s="1"/>
      <c r="B443" s="248"/>
      <c r="C443" s="1"/>
      <c r="D443" s="1"/>
      <c r="E443" s="1"/>
      <c r="F443" s="1"/>
      <c r="G443" s="249"/>
      <c r="H443" s="249"/>
      <c r="I443" s="249"/>
      <c r="J443" s="250"/>
      <c r="AG443" s="140"/>
      <c r="AH443" s="140"/>
      <c r="AI443" s="140"/>
      <c r="AJ443" s="140"/>
      <c r="AK443" s="140"/>
      <c r="AL443" s="142"/>
      <c r="AM443" s="142"/>
      <c r="AN443" s="142"/>
      <c r="AO443" s="142"/>
    </row>
    <row r="444" hidden="1">
      <c r="A444" s="1"/>
      <c r="B444" s="248"/>
      <c r="C444" s="1"/>
      <c r="D444" s="1"/>
      <c r="E444" s="1"/>
      <c r="F444" s="1"/>
      <c r="G444" s="249"/>
      <c r="H444" s="249"/>
      <c r="I444" s="249"/>
      <c r="J444" s="250"/>
      <c r="AG444" s="140"/>
      <c r="AH444" s="140"/>
      <c r="AI444" s="140"/>
      <c r="AJ444" s="140"/>
      <c r="AK444" s="140"/>
      <c r="AL444" s="142"/>
      <c r="AM444" s="142"/>
      <c r="AN444" s="142"/>
      <c r="AO444" s="142"/>
    </row>
    <row r="445" hidden="1">
      <c r="A445" s="1"/>
      <c r="B445" s="248"/>
      <c r="C445" s="1"/>
      <c r="D445" s="1"/>
      <c r="E445" s="1"/>
      <c r="F445" s="1"/>
      <c r="G445" s="249"/>
      <c r="H445" s="249"/>
      <c r="I445" s="249"/>
      <c r="J445" s="250"/>
      <c r="AG445" s="140"/>
      <c r="AH445" s="140"/>
      <c r="AI445" s="140"/>
      <c r="AJ445" s="140"/>
      <c r="AK445" s="140"/>
      <c r="AL445" s="142"/>
      <c r="AM445" s="142"/>
      <c r="AN445" s="142"/>
      <c r="AO445" s="142"/>
    </row>
    <row r="446" hidden="1">
      <c r="A446" s="1"/>
      <c r="B446" s="248"/>
      <c r="C446" s="1"/>
      <c r="D446" s="1"/>
      <c r="E446" s="1"/>
      <c r="F446" s="1"/>
      <c r="G446" s="249"/>
      <c r="H446" s="249"/>
      <c r="I446" s="249"/>
      <c r="J446" s="250"/>
      <c r="AG446" s="140"/>
      <c r="AH446" s="140"/>
      <c r="AI446" s="140"/>
      <c r="AJ446" s="140"/>
      <c r="AK446" s="140"/>
      <c r="AL446" s="142"/>
      <c r="AM446" s="142"/>
      <c r="AN446" s="142"/>
      <c r="AO446" s="142"/>
    </row>
    <row r="447" hidden="1">
      <c r="A447" s="1"/>
      <c r="B447" s="248"/>
      <c r="C447" s="1"/>
      <c r="D447" s="1"/>
      <c r="E447" s="1"/>
      <c r="F447" s="1"/>
      <c r="G447" s="249"/>
      <c r="H447" s="249"/>
      <c r="I447" s="249"/>
      <c r="J447" s="250"/>
      <c r="AG447" s="140"/>
      <c r="AH447" s="140"/>
      <c r="AI447" s="140"/>
      <c r="AJ447" s="140"/>
      <c r="AK447" s="140"/>
      <c r="AL447" s="142"/>
      <c r="AM447" s="142"/>
      <c r="AN447" s="142"/>
      <c r="AO447" s="142"/>
    </row>
    <row r="448" hidden="1">
      <c r="A448" s="1"/>
      <c r="B448" s="248"/>
      <c r="C448" s="1"/>
      <c r="D448" s="1"/>
      <c r="E448" s="1"/>
      <c r="F448" s="1"/>
      <c r="G448" s="249"/>
      <c r="H448" s="249"/>
      <c r="I448" s="249"/>
      <c r="J448" s="250"/>
      <c r="AG448" s="140"/>
      <c r="AH448" s="140"/>
      <c r="AI448" s="140"/>
      <c r="AJ448" s="140"/>
      <c r="AK448" s="140"/>
      <c r="AL448" s="142"/>
      <c r="AM448" s="142"/>
      <c r="AN448" s="142"/>
      <c r="AO448" s="142"/>
    </row>
    <row r="449" hidden="1">
      <c r="A449" s="1"/>
      <c r="B449" s="248"/>
      <c r="C449" s="1"/>
      <c r="D449" s="1"/>
      <c r="E449" s="1"/>
      <c r="F449" s="1"/>
      <c r="G449" s="249"/>
      <c r="H449" s="249"/>
      <c r="I449" s="249"/>
      <c r="J449" s="250"/>
      <c r="AG449" s="140"/>
      <c r="AH449" s="140"/>
      <c r="AI449" s="140"/>
      <c r="AJ449" s="140"/>
      <c r="AK449" s="140"/>
      <c r="AL449" s="142"/>
      <c r="AM449" s="142"/>
      <c r="AN449" s="142"/>
      <c r="AO449" s="142"/>
    </row>
    <row r="450" hidden="1">
      <c r="A450" s="1"/>
      <c r="B450" s="248"/>
      <c r="C450" s="1"/>
      <c r="D450" s="1"/>
      <c r="E450" s="1"/>
      <c r="F450" s="1"/>
      <c r="G450" s="249"/>
      <c r="H450" s="249"/>
      <c r="I450" s="249"/>
      <c r="J450" s="250"/>
      <c r="AG450" s="140"/>
      <c r="AH450" s="140"/>
      <c r="AI450" s="140"/>
      <c r="AJ450" s="140"/>
      <c r="AK450" s="140"/>
      <c r="AL450" s="142"/>
      <c r="AM450" s="142"/>
      <c r="AN450" s="142"/>
      <c r="AO450" s="142"/>
    </row>
    <row r="451" hidden="1">
      <c r="A451" s="1"/>
      <c r="B451" s="248"/>
      <c r="C451" s="1"/>
      <c r="D451" s="1"/>
      <c r="E451" s="1"/>
      <c r="F451" s="1"/>
      <c r="G451" s="249"/>
      <c r="H451" s="249"/>
      <c r="I451" s="249"/>
      <c r="J451" s="250"/>
      <c r="AG451" s="140"/>
      <c r="AH451" s="140"/>
      <c r="AI451" s="140"/>
      <c r="AJ451" s="140"/>
      <c r="AK451" s="140"/>
      <c r="AL451" s="142"/>
      <c r="AM451" s="142"/>
      <c r="AN451" s="142"/>
      <c r="AO451" s="142"/>
    </row>
    <row r="452" hidden="1">
      <c r="A452" s="1"/>
      <c r="B452" s="248"/>
      <c r="C452" s="1"/>
      <c r="D452" s="1"/>
      <c r="E452" s="1"/>
      <c r="F452" s="1"/>
      <c r="G452" s="249"/>
      <c r="H452" s="249"/>
      <c r="I452" s="249"/>
      <c r="J452" s="250"/>
      <c r="AG452" s="140"/>
      <c r="AH452" s="140"/>
      <c r="AI452" s="140"/>
      <c r="AJ452" s="140"/>
      <c r="AK452" s="140"/>
      <c r="AL452" s="142"/>
      <c r="AM452" s="142"/>
      <c r="AN452" s="142"/>
      <c r="AO452" s="142"/>
    </row>
    <row r="453" hidden="1">
      <c r="A453" s="1"/>
      <c r="B453" s="248"/>
      <c r="C453" s="1"/>
      <c r="D453" s="1"/>
      <c r="E453" s="1"/>
      <c r="F453" s="1"/>
      <c r="G453" s="249"/>
      <c r="H453" s="249"/>
      <c r="I453" s="249"/>
      <c r="J453" s="250"/>
      <c r="AG453" s="140"/>
      <c r="AH453" s="140"/>
      <c r="AI453" s="140"/>
      <c r="AJ453" s="140"/>
      <c r="AK453" s="140"/>
      <c r="AL453" s="142"/>
      <c r="AM453" s="142"/>
      <c r="AN453" s="142"/>
      <c r="AO453" s="142"/>
    </row>
    <row r="454" hidden="1">
      <c r="A454" s="1"/>
      <c r="B454" s="248"/>
      <c r="C454" s="1"/>
      <c r="D454" s="1"/>
      <c r="E454" s="1"/>
      <c r="F454" s="1"/>
      <c r="G454" s="249"/>
      <c r="H454" s="249"/>
      <c r="I454" s="249"/>
      <c r="J454" s="250"/>
      <c r="AG454" s="140"/>
      <c r="AH454" s="140"/>
      <c r="AI454" s="140"/>
      <c r="AJ454" s="140"/>
      <c r="AK454" s="140"/>
      <c r="AL454" s="142"/>
      <c r="AM454" s="142"/>
      <c r="AN454" s="142"/>
      <c r="AO454" s="142"/>
    </row>
    <row r="455" hidden="1">
      <c r="A455" s="1"/>
      <c r="B455" s="248"/>
      <c r="C455" s="1"/>
      <c r="D455" s="1"/>
      <c r="E455" s="1"/>
      <c r="F455" s="1"/>
      <c r="G455" s="249"/>
      <c r="H455" s="249"/>
      <c r="I455" s="249"/>
      <c r="J455" s="250"/>
      <c r="AG455" s="140"/>
      <c r="AH455" s="140"/>
      <c r="AI455" s="140"/>
      <c r="AJ455" s="140"/>
      <c r="AK455" s="140"/>
      <c r="AL455" s="142"/>
      <c r="AM455" s="142"/>
      <c r="AN455" s="142"/>
      <c r="AO455" s="142"/>
    </row>
    <row r="456" hidden="1">
      <c r="A456" s="1"/>
      <c r="B456" s="248"/>
      <c r="C456" s="1"/>
      <c r="D456" s="1"/>
      <c r="E456" s="1"/>
      <c r="F456" s="1"/>
      <c r="G456" s="249"/>
      <c r="H456" s="249"/>
      <c r="I456" s="249"/>
      <c r="J456" s="250"/>
      <c r="AG456" s="140"/>
      <c r="AH456" s="140"/>
      <c r="AI456" s="140"/>
      <c r="AJ456" s="140"/>
      <c r="AK456" s="140"/>
      <c r="AL456" s="142"/>
      <c r="AM456" s="142"/>
      <c r="AN456" s="142"/>
      <c r="AO456" s="142"/>
    </row>
    <row r="457" hidden="1">
      <c r="A457" s="1"/>
      <c r="B457" s="248"/>
      <c r="C457" s="1"/>
      <c r="D457" s="1"/>
      <c r="E457" s="1"/>
      <c r="F457" s="1"/>
      <c r="G457" s="249"/>
      <c r="H457" s="249"/>
      <c r="I457" s="249"/>
      <c r="J457" s="250"/>
      <c r="AG457" s="140"/>
      <c r="AH457" s="140"/>
      <c r="AI457" s="140"/>
      <c r="AJ457" s="140"/>
      <c r="AK457" s="140"/>
      <c r="AL457" s="142"/>
      <c r="AM457" s="142"/>
      <c r="AN457" s="142"/>
      <c r="AO457" s="142"/>
    </row>
    <row r="458" hidden="1">
      <c r="A458" s="1"/>
      <c r="B458" s="248"/>
      <c r="C458" s="1"/>
      <c r="D458" s="1"/>
      <c r="E458" s="1"/>
      <c r="F458" s="1"/>
      <c r="G458" s="249"/>
      <c r="H458" s="249"/>
      <c r="I458" s="249"/>
      <c r="J458" s="250"/>
      <c r="AG458" s="140"/>
      <c r="AH458" s="140"/>
      <c r="AI458" s="140"/>
      <c r="AJ458" s="140"/>
      <c r="AK458" s="140"/>
      <c r="AL458" s="142"/>
      <c r="AM458" s="142"/>
      <c r="AN458" s="142"/>
      <c r="AO458" s="142"/>
    </row>
    <row r="459" hidden="1">
      <c r="A459" s="1"/>
      <c r="B459" s="248"/>
      <c r="C459" s="1"/>
      <c r="D459" s="1"/>
      <c r="E459" s="1"/>
      <c r="F459" s="1"/>
      <c r="G459" s="249"/>
      <c r="H459" s="249"/>
      <c r="I459" s="249"/>
      <c r="J459" s="250"/>
      <c r="AG459" s="140"/>
      <c r="AH459" s="140"/>
      <c r="AI459" s="140"/>
      <c r="AJ459" s="140"/>
      <c r="AK459" s="140"/>
      <c r="AL459" s="142"/>
      <c r="AM459" s="142"/>
      <c r="AN459" s="142"/>
      <c r="AO459" s="142"/>
    </row>
    <row r="460" hidden="1">
      <c r="A460" s="1"/>
      <c r="B460" s="248"/>
      <c r="C460" s="1"/>
      <c r="D460" s="1"/>
      <c r="E460" s="1"/>
      <c r="F460" s="1"/>
      <c r="G460" s="249"/>
      <c r="H460" s="249"/>
      <c r="I460" s="249"/>
      <c r="J460" s="250"/>
      <c r="AG460" s="140"/>
      <c r="AH460" s="140"/>
      <c r="AI460" s="140"/>
      <c r="AJ460" s="140"/>
      <c r="AK460" s="140"/>
      <c r="AL460" s="142"/>
      <c r="AM460" s="142"/>
      <c r="AN460" s="142"/>
      <c r="AO460" s="142"/>
    </row>
    <row r="461" hidden="1">
      <c r="A461" s="1"/>
      <c r="B461" s="248"/>
      <c r="C461" s="1"/>
      <c r="D461" s="1"/>
      <c r="E461" s="1"/>
      <c r="F461" s="1"/>
      <c r="G461" s="249"/>
      <c r="H461" s="249"/>
      <c r="I461" s="249"/>
      <c r="J461" s="250"/>
      <c r="AG461" s="140"/>
      <c r="AH461" s="140"/>
      <c r="AI461" s="140"/>
      <c r="AJ461" s="140"/>
      <c r="AK461" s="140"/>
      <c r="AL461" s="142"/>
      <c r="AM461" s="142"/>
      <c r="AN461" s="142"/>
      <c r="AO461" s="142"/>
    </row>
    <row r="462" hidden="1">
      <c r="A462" s="1"/>
      <c r="B462" s="248"/>
      <c r="C462" s="1"/>
      <c r="D462" s="1"/>
      <c r="E462" s="1"/>
      <c r="F462" s="1"/>
      <c r="G462" s="249"/>
      <c r="H462" s="249"/>
      <c r="I462" s="249"/>
      <c r="J462" s="250"/>
      <c r="AG462" s="140"/>
      <c r="AH462" s="140"/>
      <c r="AI462" s="140"/>
      <c r="AJ462" s="140"/>
      <c r="AK462" s="140"/>
      <c r="AL462" s="142"/>
      <c r="AM462" s="142"/>
      <c r="AN462" s="142"/>
      <c r="AO462" s="142"/>
    </row>
    <row r="463" hidden="1">
      <c r="A463" s="1"/>
      <c r="B463" s="248"/>
      <c r="C463" s="1"/>
      <c r="D463" s="1"/>
      <c r="E463" s="1"/>
      <c r="F463" s="1"/>
      <c r="G463" s="249"/>
      <c r="H463" s="249"/>
      <c r="I463" s="249"/>
      <c r="J463" s="250"/>
      <c r="AG463" s="140"/>
      <c r="AH463" s="140"/>
      <c r="AI463" s="140"/>
      <c r="AJ463" s="140"/>
      <c r="AK463" s="140"/>
      <c r="AL463" s="142"/>
      <c r="AM463" s="142"/>
      <c r="AN463" s="142"/>
      <c r="AO463" s="142"/>
    </row>
    <row r="464" hidden="1">
      <c r="A464" s="1"/>
      <c r="B464" s="248"/>
      <c r="C464" s="1"/>
      <c r="D464" s="1"/>
      <c r="E464" s="1"/>
      <c r="F464" s="1"/>
      <c r="G464" s="249"/>
      <c r="H464" s="249"/>
      <c r="I464" s="249"/>
      <c r="J464" s="250"/>
      <c r="AG464" s="140"/>
      <c r="AH464" s="140"/>
      <c r="AI464" s="140"/>
      <c r="AJ464" s="140"/>
      <c r="AK464" s="140"/>
      <c r="AL464" s="142"/>
      <c r="AM464" s="142"/>
      <c r="AN464" s="142"/>
      <c r="AO464" s="142"/>
    </row>
    <row r="465" hidden="1">
      <c r="A465" s="1"/>
      <c r="B465" s="248"/>
      <c r="C465" s="1"/>
      <c r="D465" s="1"/>
      <c r="E465" s="1"/>
      <c r="F465" s="1"/>
      <c r="G465" s="249"/>
      <c r="H465" s="249"/>
      <c r="I465" s="249"/>
      <c r="J465" s="250"/>
      <c r="AG465" s="140"/>
      <c r="AH465" s="140"/>
      <c r="AI465" s="140"/>
      <c r="AJ465" s="140"/>
      <c r="AK465" s="140"/>
      <c r="AL465" s="142"/>
      <c r="AM465" s="142"/>
      <c r="AN465" s="142"/>
      <c r="AO465" s="142"/>
    </row>
    <row r="466" hidden="1">
      <c r="A466" s="1"/>
      <c r="B466" s="248"/>
      <c r="C466" s="1"/>
      <c r="D466" s="1"/>
      <c r="E466" s="1"/>
      <c r="F466" s="1"/>
      <c r="G466" s="249"/>
      <c r="H466" s="249"/>
      <c r="I466" s="249"/>
      <c r="J466" s="250"/>
      <c r="AG466" s="140"/>
      <c r="AH466" s="140"/>
      <c r="AI466" s="140"/>
      <c r="AJ466" s="140"/>
      <c r="AK466" s="140"/>
      <c r="AL466" s="142"/>
      <c r="AM466" s="142"/>
      <c r="AN466" s="142"/>
      <c r="AO466" s="142"/>
    </row>
    <row r="467" hidden="1">
      <c r="A467" s="1"/>
      <c r="B467" s="248"/>
      <c r="C467" s="1"/>
      <c r="D467" s="1"/>
      <c r="E467" s="1"/>
      <c r="F467" s="1"/>
      <c r="G467" s="249"/>
      <c r="H467" s="249"/>
      <c r="I467" s="249"/>
      <c r="J467" s="250"/>
      <c r="AG467" s="140"/>
      <c r="AH467" s="140"/>
      <c r="AI467" s="140"/>
      <c r="AJ467" s="140"/>
      <c r="AK467" s="140"/>
      <c r="AL467" s="142"/>
      <c r="AM467" s="142"/>
      <c r="AN467" s="142"/>
      <c r="AO467" s="142"/>
    </row>
    <row r="468" hidden="1">
      <c r="A468" s="1"/>
      <c r="B468" s="248"/>
      <c r="C468" s="1"/>
      <c r="D468" s="1"/>
      <c r="E468" s="1"/>
      <c r="F468" s="1"/>
      <c r="G468" s="249"/>
      <c r="H468" s="249"/>
      <c r="I468" s="249"/>
      <c r="J468" s="250"/>
      <c r="AG468" s="140"/>
      <c r="AH468" s="140"/>
      <c r="AI468" s="140"/>
      <c r="AJ468" s="140"/>
      <c r="AK468" s="140"/>
      <c r="AL468" s="142"/>
      <c r="AM468" s="142"/>
      <c r="AN468" s="142"/>
      <c r="AO468" s="142"/>
    </row>
    <row r="469" hidden="1">
      <c r="A469" s="1"/>
      <c r="B469" s="248"/>
      <c r="C469" s="1"/>
      <c r="D469" s="1"/>
      <c r="E469" s="1"/>
      <c r="F469" s="1"/>
      <c r="G469" s="249"/>
      <c r="H469" s="249"/>
      <c r="I469" s="249"/>
      <c r="J469" s="250"/>
      <c r="AG469" s="140"/>
      <c r="AH469" s="140"/>
      <c r="AI469" s="140"/>
      <c r="AJ469" s="140"/>
      <c r="AK469" s="140"/>
      <c r="AL469" s="142"/>
      <c r="AM469" s="142"/>
      <c r="AN469" s="142"/>
      <c r="AO469" s="142"/>
    </row>
    <row r="470" hidden="1">
      <c r="A470" s="1"/>
      <c r="B470" s="248"/>
      <c r="C470" s="1"/>
      <c r="D470" s="1"/>
      <c r="E470" s="1"/>
      <c r="F470" s="1"/>
      <c r="G470" s="249"/>
      <c r="H470" s="249"/>
      <c r="I470" s="249"/>
      <c r="J470" s="250"/>
      <c r="AG470" s="140"/>
      <c r="AH470" s="140"/>
      <c r="AI470" s="140"/>
      <c r="AJ470" s="140"/>
      <c r="AK470" s="140"/>
      <c r="AL470" s="142"/>
      <c r="AM470" s="142"/>
      <c r="AN470" s="142"/>
      <c r="AO470" s="142"/>
    </row>
    <row r="471" hidden="1">
      <c r="A471" s="1"/>
      <c r="B471" s="248"/>
      <c r="C471" s="1"/>
      <c r="D471" s="1"/>
      <c r="E471" s="1"/>
      <c r="F471" s="1"/>
      <c r="G471" s="249"/>
      <c r="H471" s="249"/>
      <c r="I471" s="249"/>
      <c r="J471" s="250"/>
      <c r="AG471" s="140"/>
      <c r="AH471" s="140"/>
      <c r="AI471" s="140"/>
      <c r="AJ471" s="140"/>
      <c r="AK471" s="140"/>
      <c r="AL471" s="142"/>
      <c r="AM471" s="142"/>
      <c r="AN471" s="142"/>
      <c r="AO471" s="142"/>
    </row>
    <row r="472" hidden="1">
      <c r="A472" s="1"/>
      <c r="B472" s="248"/>
      <c r="C472" s="1"/>
      <c r="D472" s="1"/>
      <c r="E472" s="1"/>
      <c r="F472" s="1"/>
      <c r="G472" s="249"/>
      <c r="H472" s="249"/>
      <c r="I472" s="249"/>
      <c r="J472" s="250"/>
      <c r="AG472" s="140"/>
      <c r="AH472" s="140"/>
      <c r="AI472" s="140"/>
      <c r="AJ472" s="140"/>
      <c r="AK472" s="140"/>
      <c r="AL472" s="142"/>
      <c r="AM472" s="142"/>
      <c r="AN472" s="142"/>
      <c r="AO472" s="142"/>
    </row>
    <row r="473" hidden="1">
      <c r="A473" s="1"/>
      <c r="B473" s="248"/>
      <c r="C473" s="1"/>
      <c r="D473" s="1"/>
      <c r="E473" s="1"/>
      <c r="F473" s="1"/>
      <c r="G473" s="249"/>
      <c r="H473" s="249"/>
      <c r="I473" s="249"/>
      <c r="J473" s="250"/>
      <c r="AG473" s="140"/>
      <c r="AH473" s="140"/>
      <c r="AI473" s="140"/>
      <c r="AJ473" s="140"/>
      <c r="AK473" s="140"/>
      <c r="AL473" s="142"/>
      <c r="AM473" s="142"/>
      <c r="AN473" s="142"/>
      <c r="AO473" s="142"/>
    </row>
    <row r="474" hidden="1">
      <c r="A474" s="1"/>
      <c r="B474" s="248"/>
      <c r="C474" s="1"/>
      <c r="D474" s="1"/>
      <c r="E474" s="1"/>
      <c r="F474" s="1"/>
      <c r="G474" s="249"/>
      <c r="H474" s="249"/>
      <c r="I474" s="249"/>
      <c r="J474" s="250"/>
      <c r="AG474" s="140"/>
      <c r="AH474" s="140"/>
      <c r="AI474" s="140"/>
      <c r="AJ474" s="140"/>
      <c r="AK474" s="140"/>
      <c r="AL474" s="142"/>
      <c r="AM474" s="142"/>
      <c r="AN474" s="142"/>
      <c r="AO474" s="142"/>
    </row>
    <row r="475" hidden="1">
      <c r="A475" s="1"/>
      <c r="B475" s="248"/>
      <c r="C475" s="1"/>
      <c r="D475" s="1"/>
      <c r="E475" s="1"/>
      <c r="F475" s="1"/>
      <c r="G475" s="249"/>
      <c r="H475" s="249"/>
      <c r="I475" s="249"/>
      <c r="J475" s="250"/>
      <c r="AG475" s="140"/>
      <c r="AH475" s="140"/>
      <c r="AI475" s="140"/>
      <c r="AJ475" s="140"/>
      <c r="AK475" s="140"/>
      <c r="AL475" s="142"/>
      <c r="AM475" s="142"/>
      <c r="AN475" s="142"/>
      <c r="AO475" s="142"/>
    </row>
    <row r="476" hidden="1">
      <c r="A476" s="1"/>
      <c r="B476" s="248"/>
      <c r="C476" s="1"/>
      <c r="D476" s="1"/>
      <c r="E476" s="1"/>
      <c r="F476" s="1"/>
      <c r="G476" s="249"/>
      <c r="H476" s="249"/>
      <c r="I476" s="249"/>
      <c r="J476" s="250"/>
      <c r="AG476" s="140"/>
      <c r="AH476" s="140"/>
      <c r="AI476" s="140"/>
      <c r="AJ476" s="140"/>
      <c r="AK476" s="140"/>
      <c r="AL476" s="142"/>
      <c r="AM476" s="142"/>
      <c r="AN476" s="142"/>
      <c r="AO476" s="142"/>
    </row>
    <row r="477" hidden="1">
      <c r="A477" s="1"/>
      <c r="B477" s="248"/>
      <c r="C477" s="1"/>
      <c r="D477" s="1"/>
      <c r="E477" s="1"/>
      <c r="F477" s="1"/>
      <c r="G477" s="249"/>
      <c r="H477" s="249"/>
      <c r="I477" s="249"/>
      <c r="J477" s="250"/>
      <c r="AG477" s="140"/>
      <c r="AH477" s="140"/>
      <c r="AI477" s="140"/>
      <c r="AJ477" s="140"/>
      <c r="AK477" s="140"/>
      <c r="AL477" s="142"/>
      <c r="AM477" s="142"/>
      <c r="AN477" s="142"/>
      <c r="AO477" s="142"/>
    </row>
    <row r="478" hidden="1">
      <c r="A478" s="1"/>
      <c r="B478" s="248"/>
      <c r="C478" s="1"/>
      <c r="D478" s="1"/>
      <c r="E478" s="1"/>
      <c r="F478" s="1"/>
      <c r="G478" s="249"/>
      <c r="H478" s="249"/>
      <c r="I478" s="249"/>
      <c r="J478" s="250"/>
      <c r="AG478" s="140"/>
      <c r="AH478" s="140"/>
      <c r="AI478" s="140"/>
      <c r="AJ478" s="140"/>
      <c r="AK478" s="140"/>
      <c r="AL478" s="142"/>
      <c r="AM478" s="142"/>
      <c r="AN478" s="142"/>
      <c r="AO478" s="142"/>
    </row>
    <row r="479" hidden="1">
      <c r="A479" s="1"/>
      <c r="B479" s="248"/>
      <c r="C479" s="1"/>
      <c r="D479" s="1"/>
      <c r="E479" s="1"/>
      <c r="F479" s="1"/>
      <c r="G479" s="249"/>
      <c r="H479" s="249"/>
      <c r="I479" s="249"/>
      <c r="J479" s="250"/>
      <c r="AG479" s="140"/>
      <c r="AH479" s="140"/>
      <c r="AI479" s="140"/>
      <c r="AJ479" s="140"/>
      <c r="AK479" s="140"/>
      <c r="AL479" s="142"/>
      <c r="AM479" s="142"/>
      <c r="AN479" s="142"/>
      <c r="AO479" s="142"/>
    </row>
    <row r="480" hidden="1">
      <c r="A480" s="1"/>
      <c r="B480" s="248"/>
      <c r="C480" s="1"/>
      <c r="D480" s="1"/>
      <c r="E480" s="1"/>
      <c r="F480" s="1"/>
      <c r="G480" s="249"/>
      <c r="H480" s="249"/>
      <c r="I480" s="249"/>
      <c r="J480" s="250"/>
      <c r="AG480" s="140"/>
      <c r="AH480" s="140"/>
      <c r="AI480" s="140"/>
      <c r="AJ480" s="140"/>
      <c r="AK480" s="140"/>
      <c r="AL480" s="142"/>
      <c r="AM480" s="142"/>
      <c r="AN480" s="142"/>
      <c r="AO480" s="142"/>
    </row>
    <row r="481" hidden="1">
      <c r="A481" s="1"/>
      <c r="B481" s="248"/>
      <c r="C481" s="1"/>
      <c r="D481" s="1"/>
      <c r="E481" s="1"/>
      <c r="F481" s="1"/>
      <c r="G481" s="249"/>
      <c r="H481" s="249"/>
      <c r="I481" s="249"/>
      <c r="J481" s="250"/>
      <c r="AG481" s="140"/>
      <c r="AH481" s="140"/>
      <c r="AI481" s="140"/>
      <c r="AJ481" s="140"/>
      <c r="AK481" s="140"/>
      <c r="AL481" s="142"/>
      <c r="AM481" s="142"/>
      <c r="AN481" s="142"/>
      <c r="AO481" s="142"/>
    </row>
    <row r="482" hidden="1">
      <c r="A482" s="1"/>
      <c r="B482" s="248"/>
      <c r="C482" s="1"/>
      <c r="D482" s="1"/>
      <c r="E482" s="1"/>
      <c r="F482" s="1"/>
      <c r="G482" s="249"/>
      <c r="H482" s="249"/>
      <c r="I482" s="249"/>
      <c r="J482" s="250"/>
      <c r="AG482" s="140"/>
      <c r="AH482" s="140"/>
      <c r="AI482" s="140"/>
      <c r="AJ482" s="140"/>
      <c r="AK482" s="140"/>
      <c r="AL482" s="142"/>
      <c r="AM482" s="142"/>
      <c r="AN482" s="142"/>
      <c r="AO482" s="142"/>
    </row>
    <row r="483" hidden="1">
      <c r="A483" s="1"/>
      <c r="B483" s="248"/>
      <c r="C483" s="1"/>
      <c r="D483" s="1"/>
      <c r="E483" s="1"/>
      <c r="F483" s="1"/>
      <c r="G483" s="249"/>
      <c r="H483" s="249"/>
      <c r="I483" s="249"/>
      <c r="J483" s="250"/>
      <c r="AG483" s="140"/>
      <c r="AH483" s="140"/>
      <c r="AI483" s="140"/>
      <c r="AJ483" s="140"/>
      <c r="AK483" s="140"/>
      <c r="AL483" s="142"/>
      <c r="AM483" s="142"/>
      <c r="AN483" s="142"/>
      <c r="AO483" s="142"/>
    </row>
    <row r="484" hidden="1">
      <c r="A484" s="1"/>
      <c r="B484" s="248"/>
      <c r="C484" s="1"/>
      <c r="D484" s="1"/>
      <c r="E484" s="1"/>
      <c r="F484" s="1"/>
      <c r="G484" s="249"/>
      <c r="H484" s="249"/>
      <c r="I484" s="249"/>
      <c r="J484" s="250"/>
      <c r="AG484" s="140"/>
      <c r="AH484" s="140"/>
      <c r="AI484" s="140"/>
      <c r="AJ484" s="140"/>
      <c r="AK484" s="140"/>
      <c r="AL484" s="142"/>
      <c r="AM484" s="142"/>
      <c r="AN484" s="142"/>
      <c r="AO484" s="142"/>
    </row>
    <row r="485" hidden="1">
      <c r="A485" s="1"/>
      <c r="B485" s="248"/>
      <c r="C485" s="1"/>
      <c r="D485" s="1"/>
      <c r="E485" s="1"/>
      <c r="F485" s="1"/>
      <c r="G485" s="249"/>
      <c r="H485" s="249"/>
      <c r="I485" s="249"/>
      <c r="J485" s="250"/>
      <c r="AG485" s="140"/>
      <c r="AH485" s="140"/>
      <c r="AI485" s="140"/>
      <c r="AJ485" s="140"/>
      <c r="AK485" s="140"/>
      <c r="AL485" s="142"/>
      <c r="AM485" s="142"/>
      <c r="AN485" s="142"/>
      <c r="AO485" s="142"/>
    </row>
    <row r="486" hidden="1">
      <c r="A486" s="1"/>
      <c r="B486" s="248"/>
      <c r="C486" s="1"/>
      <c r="D486" s="1"/>
      <c r="E486" s="1"/>
      <c r="F486" s="1"/>
      <c r="G486" s="249"/>
      <c r="H486" s="249"/>
      <c r="I486" s="249"/>
      <c r="J486" s="250"/>
      <c r="AG486" s="140"/>
      <c r="AH486" s="140"/>
      <c r="AI486" s="140"/>
      <c r="AJ486" s="140"/>
      <c r="AK486" s="140"/>
      <c r="AL486" s="142"/>
      <c r="AM486" s="142"/>
      <c r="AN486" s="142"/>
      <c r="AO486" s="142"/>
    </row>
    <row r="487" hidden="1">
      <c r="A487" s="1"/>
      <c r="B487" s="248"/>
      <c r="C487" s="1"/>
      <c r="D487" s="1"/>
      <c r="E487" s="1"/>
      <c r="F487" s="1"/>
      <c r="G487" s="249"/>
      <c r="H487" s="249"/>
      <c r="I487" s="249"/>
      <c r="J487" s="250"/>
      <c r="AG487" s="140"/>
      <c r="AH487" s="140"/>
      <c r="AI487" s="140"/>
      <c r="AJ487" s="140"/>
      <c r="AK487" s="140"/>
      <c r="AL487" s="142"/>
      <c r="AM487" s="142"/>
      <c r="AN487" s="142"/>
      <c r="AO487" s="142"/>
    </row>
    <row r="488" hidden="1">
      <c r="A488" s="1"/>
      <c r="B488" s="248"/>
      <c r="C488" s="1"/>
      <c r="D488" s="1"/>
      <c r="E488" s="1"/>
      <c r="F488" s="1"/>
      <c r="G488" s="249"/>
      <c r="H488" s="249"/>
      <c r="I488" s="249"/>
      <c r="J488" s="250"/>
      <c r="AG488" s="140"/>
      <c r="AH488" s="140"/>
      <c r="AI488" s="140"/>
      <c r="AJ488" s="140"/>
      <c r="AK488" s="140"/>
      <c r="AL488" s="142"/>
      <c r="AM488" s="142"/>
      <c r="AN488" s="142"/>
      <c r="AO488" s="142"/>
    </row>
    <row r="489" hidden="1">
      <c r="A489" s="1"/>
      <c r="B489" s="248"/>
      <c r="C489" s="1"/>
      <c r="D489" s="1"/>
      <c r="E489" s="1"/>
      <c r="F489" s="1"/>
      <c r="G489" s="249"/>
      <c r="H489" s="249"/>
      <c r="I489" s="249"/>
      <c r="J489" s="250"/>
      <c r="AG489" s="140"/>
      <c r="AH489" s="140"/>
      <c r="AI489" s="140"/>
      <c r="AJ489" s="140"/>
      <c r="AK489" s="140"/>
      <c r="AL489" s="142"/>
      <c r="AM489" s="142"/>
      <c r="AN489" s="142"/>
      <c r="AO489" s="142"/>
    </row>
    <row r="490" hidden="1">
      <c r="A490" s="1"/>
      <c r="B490" s="248"/>
      <c r="C490" s="1"/>
      <c r="D490" s="1"/>
      <c r="E490" s="1"/>
      <c r="F490" s="1"/>
      <c r="G490" s="249"/>
      <c r="H490" s="249"/>
      <c r="I490" s="249"/>
      <c r="J490" s="250"/>
      <c r="AG490" s="140"/>
      <c r="AH490" s="140"/>
      <c r="AI490" s="140"/>
      <c r="AJ490" s="140"/>
      <c r="AK490" s="140"/>
      <c r="AL490" s="142"/>
      <c r="AM490" s="142"/>
      <c r="AN490" s="142"/>
      <c r="AO490" s="142"/>
    </row>
    <row r="491" hidden="1">
      <c r="A491" s="1"/>
      <c r="B491" s="248"/>
      <c r="C491" s="1"/>
      <c r="D491" s="1"/>
      <c r="E491" s="1"/>
      <c r="F491" s="1"/>
      <c r="G491" s="249"/>
      <c r="H491" s="249"/>
      <c r="I491" s="249"/>
      <c r="J491" s="250"/>
      <c r="AG491" s="140"/>
      <c r="AH491" s="140"/>
      <c r="AI491" s="140"/>
      <c r="AJ491" s="140"/>
      <c r="AK491" s="140"/>
      <c r="AL491" s="142"/>
      <c r="AM491" s="142"/>
      <c r="AN491" s="142"/>
      <c r="AO491" s="142"/>
    </row>
    <row r="492" hidden="1">
      <c r="A492" s="1"/>
      <c r="B492" s="248"/>
      <c r="C492" s="1"/>
      <c r="D492" s="1"/>
      <c r="E492" s="1"/>
      <c r="F492" s="1"/>
      <c r="G492" s="249"/>
      <c r="H492" s="249"/>
      <c r="I492" s="249"/>
      <c r="J492" s="250"/>
      <c r="AG492" s="140"/>
      <c r="AH492" s="140"/>
      <c r="AI492" s="140"/>
      <c r="AJ492" s="140"/>
      <c r="AK492" s="140"/>
      <c r="AL492" s="142"/>
      <c r="AM492" s="142"/>
      <c r="AN492" s="142"/>
      <c r="AO492" s="142"/>
    </row>
    <row r="493" hidden="1">
      <c r="A493" s="1"/>
      <c r="B493" s="248"/>
      <c r="C493" s="1"/>
      <c r="D493" s="1"/>
      <c r="E493" s="1"/>
      <c r="F493" s="1"/>
      <c r="G493" s="249"/>
      <c r="H493" s="249"/>
      <c r="I493" s="249"/>
      <c r="J493" s="250"/>
      <c r="AG493" s="140"/>
      <c r="AH493" s="140"/>
      <c r="AI493" s="140"/>
      <c r="AJ493" s="140"/>
      <c r="AK493" s="140"/>
      <c r="AL493" s="142"/>
      <c r="AM493" s="142"/>
      <c r="AN493" s="142"/>
      <c r="AO493" s="142"/>
    </row>
    <row r="494" hidden="1">
      <c r="A494" s="1"/>
      <c r="B494" s="248"/>
      <c r="C494" s="1"/>
      <c r="D494" s="1"/>
      <c r="E494" s="1"/>
      <c r="F494" s="1"/>
      <c r="G494" s="249"/>
      <c r="H494" s="249"/>
      <c r="I494" s="249"/>
      <c r="J494" s="250"/>
      <c r="AG494" s="140"/>
      <c r="AH494" s="140"/>
      <c r="AI494" s="140"/>
      <c r="AJ494" s="140"/>
      <c r="AK494" s="140"/>
      <c r="AL494" s="142"/>
      <c r="AM494" s="142"/>
      <c r="AN494" s="142"/>
      <c r="AO494" s="142"/>
    </row>
    <row r="495" hidden="1">
      <c r="A495" s="1"/>
      <c r="B495" s="248"/>
      <c r="C495" s="1"/>
      <c r="D495" s="1"/>
      <c r="E495" s="1"/>
      <c r="F495" s="1"/>
      <c r="G495" s="249"/>
      <c r="H495" s="249"/>
      <c r="I495" s="249"/>
      <c r="J495" s="250"/>
      <c r="AG495" s="140"/>
      <c r="AH495" s="140"/>
      <c r="AI495" s="140"/>
      <c r="AJ495" s="140"/>
      <c r="AK495" s="140"/>
      <c r="AL495" s="142"/>
      <c r="AM495" s="142"/>
      <c r="AN495" s="142"/>
      <c r="AO495" s="142"/>
    </row>
    <row r="496" hidden="1">
      <c r="A496" s="1"/>
      <c r="B496" s="248"/>
      <c r="C496" s="1"/>
      <c r="D496" s="1"/>
      <c r="E496" s="1"/>
      <c r="F496" s="1"/>
      <c r="G496" s="249"/>
      <c r="H496" s="249"/>
      <c r="I496" s="249"/>
      <c r="J496" s="250"/>
      <c r="AG496" s="140"/>
      <c r="AH496" s="140"/>
      <c r="AI496" s="140"/>
      <c r="AJ496" s="140"/>
      <c r="AK496" s="140"/>
      <c r="AL496" s="142"/>
      <c r="AM496" s="142"/>
      <c r="AN496" s="142"/>
      <c r="AO496" s="142"/>
    </row>
    <row r="497" hidden="1">
      <c r="A497" s="1"/>
      <c r="B497" s="248"/>
      <c r="C497" s="1"/>
      <c r="D497" s="1"/>
      <c r="E497" s="1"/>
      <c r="F497" s="1"/>
      <c r="G497" s="249"/>
      <c r="H497" s="249"/>
      <c r="I497" s="249"/>
      <c r="J497" s="250"/>
      <c r="AG497" s="140"/>
      <c r="AH497" s="140"/>
      <c r="AI497" s="140"/>
      <c r="AJ497" s="140"/>
      <c r="AK497" s="140"/>
      <c r="AL497" s="142"/>
      <c r="AM497" s="142"/>
      <c r="AN497" s="142"/>
      <c r="AO497" s="142"/>
    </row>
    <row r="498" hidden="1">
      <c r="A498" s="1"/>
      <c r="B498" s="248"/>
      <c r="C498" s="1"/>
      <c r="D498" s="1"/>
      <c r="E498" s="1"/>
      <c r="F498" s="1"/>
      <c r="G498" s="249"/>
      <c r="H498" s="249"/>
      <c r="I498" s="249"/>
      <c r="J498" s="250"/>
      <c r="AG498" s="140"/>
      <c r="AH498" s="140"/>
      <c r="AI498" s="140"/>
      <c r="AJ498" s="140"/>
      <c r="AK498" s="140"/>
      <c r="AL498" s="142"/>
      <c r="AM498" s="142"/>
      <c r="AN498" s="142"/>
      <c r="AO498" s="142"/>
    </row>
    <row r="499" hidden="1">
      <c r="A499" s="1"/>
      <c r="B499" s="248"/>
      <c r="C499" s="1"/>
      <c r="D499" s="1"/>
      <c r="E499" s="1"/>
      <c r="F499" s="1"/>
      <c r="G499" s="249"/>
      <c r="H499" s="249"/>
      <c r="I499" s="249"/>
      <c r="J499" s="250"/>
      <c r="AG499" s="140"/>
      <c r="AH499" s="140"/>
      <c r="AI499" s="140"/>
      <c r="AJ499" s="140"/>
      <c r="AK499" s="140"/>
      <c r="AL499" s="142"/>
      <c r="AM499" s="142"/>
      <c r="AN499" s="142"/>
      <c r="AO499" s="142"/>
    </row>
    <row r="500" hidden="1">
      <c r="A500" s="1"/>
      <c r="B500" s="248"/>
      <c r="C500" s="1"/>
      <c r="D500" s="1"/>
      <c r="E500" s="1"/>
      <c r="F500" s="1"/>
      <c r="G500" s="249"/>
      <c r="H500" s="249"/>
      <c r="I500" s="249"/>
      <c r="J500" s="250"/>
      <c r="AG500" s="140"/>
      <c r="AH500" s="140"/>
      <c r="AI500" s="140"/>
      <c r="AJ500" s="140"/>
      <c r="AK500" s="140"/>
      <c r="AL500" s="142"/>
      <c r="AM500" s="142"/>
      <c r="AN500" s="142"/>
      <c r="AO500" s="142"/>
    </row>
    <row r="501" hidden="1">
      <c r="A501" s="1"/>
      <c r="B501" s="248"/>
      <c r="C501" s="1"/>
      <c r="D501" s="1"/>
      <c r="E501" s="1"/>
      <c r="F501" s="1"/>
      <c r="G501" s="249"/>
      <c r="H501" s="249"/>
      <c r="I501" s="249"/>
      <c r="J501" s="250"/>
      <c r="AG501" s="140"/>
      <c r="AH501" s="140"/>
      <c r="AI501" s="140"/>
      <c r="AJ501" s="140"/>
      <c r="AK501" s="140"/>
      <c r="AL501" s="142"/>
      <c r="AM501" s="142"/>
      <c r="AN501" s="142"/>
      <c r="AO501" s="142"/>
    </row>
    <row r="502" hidden="1">
      <c r="A502" s="1"/>
      <c r="B502" s="248"/>
      <c r="C502" s="1"/>
      <c r="D502" s="1"/>
      <c r="E502" s="1"/>
      <c r="F502" s="1"/>
      <c r="G502" s="249"/>
      <c r="H502" s="249"/>
      <c r="I502" s="249"/>
      <c r="J502" s="250"/>
      <c r="AG502" s="140"/>
      <c r="AH502" s="140"/>
      <c r="AI502" s="140"/>
      <c r="AJ502" s="140"/>
      <c r="AK502" s="140"/>
      <c r="AL502" s="142"/>
      <c r="AM502" s="142"/>
      <c r="AN502" s="142"/>
      <c r="AO502" s="142"/>
    </row>
    <row r="503" hidden="1">
      <c r="A503" s="1"/>
      <c r="B503" s="248"/>
      <c r="C503" s="1"/>
      <c r="D503" s="1"/>
      <c r="E503" s="1"/>
      <c r="F503" s="1"/>
      <c r="G503" s="249"/>
      <c r="H503" s="249"/>
      <c r="I503" s="249"/>
      <c r="J503" s="250"/>
      <c r="AG503" s="140"/>
      <c r="AH503" s="140"/>
      <c r="AI503" s="140"/>
      <c r="AJ503" s="140"/>
      <c r="AK503" s="140"/>
      <c r="AL503" s="142"/>
      <c r="AM503" s="142"/>
      <c r="AN503" s="142"/>
      <c r="AO503" s="142"/>
    </row>
    <row r="504" hidden="1">
      <c r="A504" s="1"/>
      <c r="B504" s="248"/>
      <c r="C504" s="1"/>
      <c r="D504" s="1"/>
      <c r="E504" s="1"/>
      <c r="F504" s="1"/>
      <c r="G504" s="249"/>
      <c r="H504" s="249"/>
      <c r="I504" s="249"/>
      <c r="J504" s="250"/>
      <c r="AG504" s="140"/>
      <c r="AH504" s="140"/>
      <c r="AI504" s="140"/>
      <c r="AJ504" s="140"/>
      <c r="AK504" s="140"/>
      <c r="AL504" s="142"/>
      <c r="AM504" s="142"/>
      <c r="AN504" s="142"/>
      <c r="AO504" s="142"/>
    </row>
    <row r="505" hidden="1">
      <c r="A505" s="1"/>
      <c r="B505" s="248"/>
      <c r="C505" s="1"/>
      <c r="D505" s="1"/>
      <c r="E505" s="1"/>
      <c r="F505" s="1"/>
      <c r="G505" s="249"/>
      <c r="H505" s="249"/>
      <c r="I505" s="249"/>
      <c r="J505" s="250"/>
      <c r="AG505" s="140"/>
      <c r="AH505" s="140"/>
      <c r="AI505" s="140"/>
      <c r="AJ505" s="140"/>
      <c r="AK505" s="140"/>
      <c r="AL505" s="142"/>
      <c r="AM505" s="142"/>
      <c r="AN505" s="142"/>
      <c r="AO505" s="142"/>
    </row>
    <row r="506" hidden="1">
      <c r="A506" s="1"/>
      <c r="B506" s="248"/>
      <c r="C506" s="1"/>
      <c r="D506" s="1"/>
      <c r="E506" s="1"/>
      <c r="F506" s="1"/>
      <c r="G506" s="249"/>
      <c r="H506" s="249"/>
      <c r="I506" s="249"/>
      <c r="J506" s="250"/>
      <c r="AG506" s="140"/>
      <c r="AH506" s="140"/>
      <c r="AI506" s="140"/>
      <c r="AJ506" s="140"/>
      <c r="AK506" s="140"/>
      <c r="AL506" s="142"/>
      <c r="AM506" s="142"/>
      <c r="AN506" s="142"/>
      <c r="AO506" s="142"/>
    </row>
    <row r="507" hidden="1">
      <c r="A507" s="1"/>
      <c r="B507" s="248"/>
      <c r="C507" s="1"/>
      <c r="D507" s="1"/>
      <c r="E507" s="1"/>
      <c r="F507" s="1"/>
      <c r="G507" s="249"/>
      <c r="H507" s="249"/>
      <c r="I507" s="249"/>
      <c r="J507" s="250"/>
      <c r="AG507" s="140"/>
      <c r="AH507" s="140"/>
      <c r="AI507" s="140"/>
      <c r="AJ507" s="140"/>
      <c r="AK507" s="140"/>
      <c r="AL507" s="142"/>
      <c r="AM507" s="142"/>
      <c r="AN507" s="142"/>
      <c r="AO507" s="142"/>
    </row>
    <row r="508" hidden="1">
      <c r="A508" s="1"/>
      <c r="B508" s="248"/>
      <c r="C508" s="1"/>
      <c r="D508" s="1"/>
      <c r="E508" s="1"/>
      <c r="F508" s="1"/>
      <c r="G508" s="249"/>
      <c r="H508" s="249"/>
      <c r="I508" s="249"/>
      <c r="J508" s="250"/>
      <c r="AG508" s="140"/>
      <c r="AH508" s="140"/>
      <c r="AI508" s="140"/>
      <c r="AJ508" s="140"/>
      <c r="AK508" s="140"/>
      <c r="AL508" s="142"/>
      <c r="AM508" s="142"/>
      <c r="AN508" s="142"/>
      <c r="AO508" s="142"/>
    </row>
    <row r="509" hidden="1">
      <c r="A509" s="1"/>
      <c r="B509" s="248"/>
      <c r="C509" s="1"/>
      <c r="D509" s="1"/>
      <c r="E509" s="1"/>
      <c r="F509" s="1"/>
      <c r="G509" s="249"/>
      <c r="H509" s="249"/>
      <c r="I509" s="249"/>
      <c r="J509" s="250"/>
      <c r="AG509" s="140"/>
      <c r="AH509" s="140"/>
      <c r="AI509" s="140"/>
      <c r="AJ509" s="140"/>
      <c r="AK509" s="140"/>
      <c r="AL509" s="142"/>
      <c r="AM509" s="142"/>
      <c r="AN509" s="142"/>
      <c r="AO509" s="142"/>
    </row>
    <row r="510" hidden="1">
      <c r="A510" s="1"/>
      <c r="B510" s="248"/>
      <c r="C510" s="1"/>
      <c r="D510" s="1"/>
      <c r="E510" s="1"/>
      <c r="F510" s="1"/>
      <c r="G510" s="249"/>
      <c r="H510" s="249"/>
      <c r="I510" s="249"/>
      <c r="J510" s="250"/>
      <c r="AG510" s="140"/>
      <c r="AH510" s="140"/>
      <c r="AI510" s="140"/>
      <c r="AJ510" s="140"/>
      <c r="AK510" s="140"/>
      <c r="AL510" s="142"/>
      <c r="AM510" s="142"/>
      <c r="AN510" s="142"/>
      <c r="AO510" s="142"/>
    </row>
    <row r="511" hidden="1">
      <c r="A511" s="1"/>
      <c r="B511" s="248"/>
      <c r="C511" s="1"/>
      <c r="D511" s="1"/>
      <c r="E511" s="1"/>
      <c r="F511" s="1"/>
      <c r="G511" s="249"/>
      <c r="H511" s="249"/>
      <c r="I511" s="249"/>
      <c r="J511" s="250"/>
      <c r="AG511" s="140"/>
      <c r="AH511" s="140"/>
      <c r="AI511" s="140"/>
      <c r="AJ511" s="140"/>
      <c r="AK511" s="140"/>
      <c r="AL511" s="142"/>
      <c r="AM511" s="142"/>
      <c r="AN511" s="142"/>
      <c r="AO511" s="142"/>
    </row>
    <row r="512" hidden="1">
      <c r="A512" s="1"/>
      <c r="B512" s="248"/>
      <c r="C512" s="1"/>
      <c r="D512" s="1"/>
      <c r="E512" s="1"/>
      <c r="F512" s="1"/>
      <c r="G512" s="249"/>
      <c r="H512" s="249"/>
      <c r="I512" s="249"/>
      <c r="J512" s="250"/>
      <c r="AG512" s="140"/>
      <c r="AH512" s="140"/>
      <c r="AI512" s="140"/>
      <c r="AJ512" s="140"/>
      <c r="AK512" s="140"/>
      <c r="AL512" s="142"/>
      <c r="AM512" s="142"/>
      <c r="AN512" s="142"/>
      <c r="AO512" s="142"/>
    </row>
    <row r="513" hidden="1">
      <c r="A513" s="1"/>
      <c r="B513" s="248"/>
      <c r="C513" s="1"/>
      <c r="D513" s="1"/>
      <c r="E513" s="1"/>
      <c r="F513" s="1"/>
      <c r="G513" s="249"/>
      <c r="H513" s="249"/>
      <c r="I513" s="249"/>
      <c r="J513" s="250"/>
      <c r="AG513" s="140"/>
      <c r="AH513" s="140"/>
      <c r="AI513" s="140"/>
      <c r="AJ513" s="140"/>
      <c r="AK513" s="140"/>
      <c r="AL513" s="142"/>
      <c r="AM513" s="142"/>
      <c r="AN513" s="142"/>
      <c r="AO513" s="142"/>
    </row>
    <row r="514" hidden="1">
      <c r="A514" s="1"/>
      <c r="B514" s="248"/>
      <c r="C514" s="1"/>
      <c r="D514" s="1"/>
      <c r="E514" s="1"/>
      <c r="F514" s="1"/>
      <c r="G514" s="249"/>
      <c r="H514" s="249"/>
      <c r="I514" s="249"/>
      <c r="J514" s="250"/>
      <c r="AG514" s="140"/>
      <c r="AH514" s="140"/>
      <c r="AI514" s="140"/>
      <c r="AJ514" s="140"/>
      <c r="AK514" s="140"/>
      <c r="AL514" s="142"/>
      <c r="AM514" s="142"/>
      <c r="AN514" s="142"/>
      <c r="AO514" s="142"/>
    </row>
    <row r="515" hidden="1">
      <c r="A515" s="1"/>
      <c r="B515" s="248"/>
      <c r="C515" s="1"/>
      <c r="D515" s="1"/>
      <c r="E515" s="1"/>
      <c r="F515" s="1"/>
      <c r="G515" s="249"/>
      <c r="H515" s="249"/>
      <c r="I515" s="249"/>
      <c r="J515" s="250"/>
      <c r="AG515" s="140"/>
      <c r="AH515" s="140"/>
      <c r="AI515" s="140"/>
      <c r="AJ515" s="140"/>
      <c r="AK515" s="140"/>
      <c r="AL515" s="142"/>
      <c r="AM515" s="142"/>
      <c r="AN515" s="142"/>
      <c r="AO515" s="142"/>
    </row>
    <row r="516" hidden="1">
      <c r="A516" s="1"/>
      <c r="B516" s="248"/>
      <c r="C516" s="1"/>
      <c r="D516" s="1"/>
      <c r="E516" s="1"/>
      <c r="F516" s="1"/>
      <c r="G516" s="249"/>
      <c r="H516" s="249"/>
      <c r="I516" s="249"/>
      <c r="J516" s="250"/>
      <c r="AG516" s="140"/>
      <c r="AH516" s="140"/>
      <c r="AI516" s="140"/>
      <c r="AJ516" s="140"/>
      <c r="AK516" s="140"/>
      <c r="AL516" s="142"/>
      <c r="AM516" s="142"/>
      <c r="AN516" s="142"/>
      <c r="AO516" s="142"/>
    </row>
    <row r="517" hidden="1">
      <c r="A517" s="1"/>
      <c r="B517" s="248"/>
      <c r="C517" s="1"/>
      <c r="D517" s="1"/>
      <c r="E517" s="1"/>
      <c r="F517" s="1"/>
      <c r="G517" s="249"/>
      <c r="H517" s="249"/>
      <c r="I517" s="249"/>
      <c r="J517" s="250"/>
      <c r="AG517" s="140"/>
      <c r="AH517" s="140"/>
      <c r="AI517" s="140"/>
      <c r="AJ517" s="140"/>
      <c r="AK517" s="140"/>
      <c r="AL517" s="142"/>
      <c r="AM517" s="142"/>
      <c r="AN517" s="142"/>
      <c r="AO517" s="142"/>
    </row>
    <row r="518" hidden="1">
      <c r="A518" s="1"/>
      <c r="B518" s="248"/>
      <c r="C518" s="1"/>
      <c r="D518" s="1"/>
      <c r="E518" s="1"/>
      <c r="F518" s="1"/>
      <c r="G518" s="249"/>
      <c r="H518" s="249"/>
      <c r="I518" s="249"/>
      <c r="J518" s="250"/>
      <c r="AG518" s="140"/>
      <c r="AH518" s="140"/>
      <c r="AI518" s="140"/>
      <c r="AJ518" s="140"/>
      <c r="AK518" s="140"/>
      <c r="AL518" s="142"/>
      <c r="AM518" s="142"/>
      <c r="AN518" s="142"/>
      <c r="AO518" s="142"/>
    </row>
    <row r="519" hidden="1">
      <c r="A519" s="1"/>
      <c r="B519" s="248"/>
      <c r="C519" s="1"/>
      <c r="D519" s="1"/>
      <c r="E519" s="1"/>
      <c r="F519" s="1"/>
      <c r="G519" s="249"/>
      <c r="H519" s="249"/>
      <c r="I519" s="249"/>
      <c r="J519" s="250"/>
      <c r="AG519" s="140"/>
      <c r="AH519" s="140"/>
      <c r="AI519" s="140"/>
      <c r="AJ519" s="140"/>
      <c r="AK519" s="140"/>
      <c r="AL519" s="142"/>
      <c r="AM519" s="142"/>
      <c r="AN519" s="142"/>
      <c r="AO519" s="142"/>
    </row>
    <row r="520" hidden="1">
      <c r="A520" s="1"/>
      <c r="B520" s="248"/>
      <c r="C520" s="1"/>
      <c r="D520" s="1"/>
      <c r="E520" s="1"/>
      <c r="F520" s="1"/>
      <c r="G520" s="249"/>
      <c r="H520" s="249"/>
      <c r="I520" s="249"/>
      <c r="J520" s="250"/>
      <c r="AG520" s="140"/>
      <c r="AH520" s="140"/>
      <c r="AI520" s="140"/>
      <c r="AJ520" s="140"/>
      <c r="AK520" s="140"/>
      <c r="AL520" s="142"/>
      <c r="AM520" s="142"/>
      <c r="AN520" s="142"/>
      <c r="AO520" s="142"/>
    </row>
    <row r="521" hidden="1">
      <c r="A521" s="1"/>
      <c r="B521" s="248"/>
      <c r="C521" s="1"/>
      <c r="D521" s="1"/>
      <c r="E521" s="1"/>
      <c r="F521" s="1"/>
      <c r="G521" s="249"/>
      <c r="H521" s="249"/>
      <c r="I521" s="249"/>
      <c r="J521" s="250"/>
      <c r="AG521" s="140"/>
      <c r="AH521" s="140"/>
      <c r="AI521" s="140"/>
      <c r="AJ521" s="140"/>
      <c r="AK521" s="140"/>
      <c r="AL521" s="142"/>
      <c r="AM521" s="142"/>
      <c r="AN521" s="142"/>
      <c r="AO521" s="142"/>
    </row>
    <row r="522" hidden="1">
      <c r="A522" s="1"/>
      <c r="B522" s="248"/>
      <c r="C522" s="1"/>
      <c r="D522" s="1"/>
      <c r="E522" s="1"/>
      <c r="F522" s="1"/>
      <c r="G522" s="249"/>
      <c r="H522" s="249"/>
      <c r="I522" s="249"/>
      <c r="J522" s="250"/>
      <c r="AG522" s="140"/>
      <c r="AH522" s="140"/>
      <c r="AI522" s="140"/>
      <c r="AJ522" s="140"/>
      <c r="AK522" s="140"/>
      <c r="AL522" s="142"/>
      <c r="AM522" s="142"/>
      <c r="AN522" s="142"/>
      <c r="AO522" s="142"/>
    </row>
    <row r="523" hidden="1">
      <c r="A523" s="1"/>
      <c r="B523" s="248"/>
      <c r="C523" s="1"/>
      <c r="D523" s="1"/>
      <c r="E523" s="1"/>
      <c r="F523" s="1"/>
      <c r="G523" s="249"/>
      <c r="H523" s="249"/>
      <c r="I523" s="249"/>
      <c r="J523" s="250"/>
      <c r="AG523" s="140"/>
      <c r="AH523" s="140"/>
      <c r="AI523" s="140"/>
      <c r="AJ523" s="140"/>
      <c r="AK523" s="140"/>
      <c r="AL523" s="142"/>
      <c r="AM523" s="142"/>
      <c r="AN523" s="142"/>
      <c r="AO523" s="142"/>
    </row>
    <row r="524" hidden="1">
      <c r="A524" s="1"/>
      <c r="B524" s="248"/>
      <c r="C524" s="1"/>
      <c r="D524" s="1"/>
      <c r="E524" s="1"/>
      <c r="F524" s="1"/>
      <c r="G524" s="249"/>
      <c r="H524" s="249"/>
      <c r="I524" s="249"/>
      <c r="J524" s="250"/>
      <c r="AG524" s="140"/>
      <c r="AH524" s="140"/>
      <c r="AI524" s="140"/>
      <c r="AJ524" s="140"/>
      <c r="AK524" s="140"/>
      <c r="AL524" s="142"/>
      <c r="AM524" s="142"/>
      <c r="AN524" s="142"/>
      <c r="AO524" s="142"/>
    </row>
    <row r="525" hidden="1">
      <c r="A525" s="1"/>
      <c r="B525" s="248"/>
      <c r="C525" s="1"/>
      <c r="D525" s="1"/>
      <c r="E525" s="1"/>
      <c r="F525" s="1"/>
      <c r="G525" s="249"/>
      <c r="H525" s="249"/>
      <c r="I525" s="249"/>
      <c r="J525" s="250"/>
      <c r="AG525" s="140"/>
      <c r="AH525" s="140"/>
      <c r="AI525" s="140"/>
      <c r="AJ525" s="140"/>
      <c r="AK525" s="140"/>
      <c r="AL525" s="142"/>
      <c r="AM525" s="142"/>
      <c r="AN525" s="142"/>
      <c r="AO525" s="142"/>
    </row>
    <row r="526" hidden="1">
      <c r="A526" s="1"/>
      <c r="B526" s="248"/>
      <c r="C526" s="1"/>
      <c r="D526" s="1"/>
      <c r="E526" s="1"/>
      <c r="F526" s="1"/>
      <c r="G526" s="249"/>
      <c r="H526" s="249"/>
      <c r="I526" s="249"/>
      <c r="J526" s="250"/>
      <c r="AG526" s="140"/>
      <c r="AH526" s="140"/>
      <c r="AI526" s="140"/>
      <c r="AJ526" s="140"/>
      <c r="AK526" s="140"/>
      <c r="AL526" s="142"/>
      <c r="AM526" s="142"/>
      <c r="AN526" s="142"/>
      <c r="AO526" s="142"/>
    </row>
    <row r="527" hidden="1">
      <c r="A527" s="1"/>
      <c r="B527" s="248"/>
      <c r="C527" s="1"/>
      <c r="D527" s="1"/>
      <c r="E527" s="1"/>
      <c r="F527" s="1"/>
      <c r="G527" s="249"/>
      <c r="H527" s="249"/>
      <c r="I527" s="249"/>
      <c r="J527" s="250"/>
      <c r="AG527" s="140"/>
      <c r="AH527" s="140"/>
      <c r="AI527" s="140"/>
      <c r="AJ527" s="140"/>
      <c r="AK527" s="140"/>
      <c r="AL527" s="142"/>
      <c r="AM527" s="142"/>
      <c r="AN527" s="142"/>
      <c r="AO527" s="142"/>
    </row>
    <row r="528" hidden="1">
      <c r="A528" s="1"/>
      <c r="B528" s="248"/>
      <c r="C528" s="1"/>
      <c r="D528" s="1"/>
      <c r="E528" s="1"/>
      <c r="F528" s="1"/>
      <c r="G528" s="249"/>
      <c r="H528" s="249"/>
      <c r="I528" s="249"/>
      <c r="J528" s="250"/>
      <c r="AG528" s="140"/>
      <c r="AH528" s="140"/>
      <c r="AI528" s="140"/>
      <c r="AJ528" s="140"/>
      <c r="AK528" s="140"/>
      <c r="AL528" s="142"/>
      <c r="AM528" s="142"/>
      <c r="AN528" s="142"/>
      <c r="AO528" s="142"/>
    </row>
    <row r="529" hidden="1">
      <c r="A529" s="1"/>
      <c r="B529" s="248"/>
      <c r="C529" s="1"/>
      <c r="D529" s="1"/>
      <c r="E529" s="1"/>
      <c r="F529" s="1"/>
      <c r="G529" s="249"/>
      <c r="H529" s="249"/>
      <c r="I529" s="249"/>
      <c r="J529" s="250"/>
      <c r="AG529" s="140"/>
      <c r="AH529" s="140"/>
      <c r="AI529" s="140"/>
      <c r="AJ529" s="140"/>
      <c r="AK529" s="140"/>
      <c r="AL529" s="142"/>
      <c r="AM529" s="142"/>
      <c r="AN529" s="142"/>
      <c r="AO529" s="142"/>
    </row>
    <row r="530" hidden="1">
      <c r="A530" s="1"/>
      <c r="B530" s="248"/>
      <c r="C530" s="1"/>
      <c r="D530" s="1"/>
      <c r="E530" s="1"/>
      <c r="F530" s="1"/>
      <c r="G530" s="249"/>
      <c r="H530" s="249"/>
      <c r="I530" s="249"/>
      <c r="J530" s="250"/>
      <c r="AG530" s="140"/>
      <c r="AH530" s="140"/>
      <c r="AI530" s="140"/>
      <c r="AJ530" s="140"/>
      <c r="AK530" s="140"/>
      <c r="AL530" s="142"/>
      <c r="AM530" s="142"/>
      <c r="AN530" s="142"/>
      <c r="AO530" s="142"/>
    </row>
    <row r="531" hidden="1">
      <c r="A531" s="1"/>
      <c r="B531" s="248"/>
      <c r="C531" s="1"/>
      <c r="D531" s="1"/>
      <c r="E531" s="1"/>
      <c r="F531" s="1"/>
      <c r="G531" s="249"/>
      <c r="H531" s="249"/>
      <c r="I531" s="249"/>
      <c r="J531" s="250"/>
      <c r="AG531" s="140"/>
      <c r="AH531" s="140"/>
      <c r="AI531" s="140"/>
      <c r="AJ531" s="140"/>
      <c r="AK531" s="140"/>
      <c r="AL531" s="142"/>
      <c r="AM531" s="142"/>
      <c r="AN531" s="142"/>
      <c r="AO531" s="142"/>
    </row>
    <row r="532" hidden="1">
      <c r="A532" s="1"/>
      <c r="B532" s="248"/>
      <c r="C532" s="1"/>
      <c r="D532" s="1"/>
      <c r="E532" s="1"/>
      <c r="F532" s="1"/>
      <c r="G532" s="249"/>
      <c r="H532" s="249"/>
      <c r="I532" s="249"/>
      <c r="J532" s="250"/>
      <c r="AG532" s="140"/>
      <c r="AH532" s="140"/>
      <c r="AI532" s="140"/>
      <c r="AJ532" s="140"/>
      <c r="AK532" s="140"/>
      <c r="AL532" s="142"/>
      <c r="AM532" s="142"/>
      <c r="AN532" s="142"/>
      <c r="AO532" s="142"/>
    </row>
    <row r="533" hidden="1">
      <c r="A533" s="1"/>
      <c r="B533" s="248"/>
      <c r="C533" s="1"/>
      <c r="D533" s="1"/>
      <c r="E533" s="1"/>
      <c r="F533" s="1"/>
      <c r="G533" s="249"/>
      <c r="H533" s="249"/>
      <c r="I533" s="249"/>
      <c r="J533" s="250"/>
      <c r="AG533" s="140"/>
      <c r="AH533" s="140"/>
      <c r="AI533" s="140"/>
      <c r="AJ533" s="140"/>
      <c r="AK533" s="140"/>
      <c r="AL533" s="142"/>
      <c r="AM533" s="142"/>
      <c r="AN533" s="142"/>
      <c r="AO533" s="142"/>
    </row>
    <row r="534" hidden="1">
      <c r="A534" s="1"/>
      <c r="B534" s="248"/>
      <c r="C534" s="1"/>
      <c r="D534" s="1"/>
      <c r="E534" s="1"/>
      <c r="F534" s="1"/>
      <c r="G534" s="249"/>
      <c r="H534" s="249"/>
      <c r="I534" s="249"/>
      <c r="J534" s="250"/>
      <c r="AG534" s="140"/>
      <c r="AH534" s="140"/>
      <c r="AI534" s="140"/>
      <c r="AJ534" s="140"/>
      <c r="AK534" s="140"/>
      <c r="AL534" s="142"/>
      <c r="AM534" s="142"/>
      <c r="AN534" s="142"/>
      <c r="AO534" s="142"/>
    </row>
    <row r="535" hidden="1">
      <c r="A535" s="1"/>
      <c r="B535" s="248"/>
      <c r="C535" s="1"/>
      <c r="D535" s="1"/>
      <c r="E535" s="1"/>
      <c r="F535" s="1"/>
      <c r="G535" s="249"/>
      <c r="H535" s="249"/>
      <c r="I535" s="249"/>
      <c r="J535" s="250"/>
      <c r="AG535" s="140"/>
      <c r="AH535" s="140"/>
      <c r="AI535" s="140"/>
      <c r="AJ535" s="140"/>
      <c r="AK535" s="140"/>
      <c r="AL535" s="142"/>
      <c r="AM535" s="142"/>
      <c r="AN535" s="142"/>
      <c r="AO535" s="142"/>
    </row>
    <row r="536" hidden="1">
      <c r="A536" s="1"/>
      <c r="B536" s="248"/>
      <c r="C536" s="1"/>
      <c r="D536" s="1"/>
      <c r="E536" s="1"/>
      <c r="F536" s="1"/>
      <c r="G536" s="249"/>
      <c r="H536" s="249"/>
      <c r="I536" s="249"/>
      <c r="J536" s="250"/>
      <c r="AG536" s="140"/>
      <c r="AH536" s="140"/>
      <c r="AI536" s="140"/>
      <c r="AJ536" s="140"/>
      <c r="AK536" s="140"/>
      <c r="AL536" s="142"/>
      <c r="AM536" s="142"/>
      <c r="AN536" s="142"/>
      <c r="AO536" s="142"/>
    </row>
    <row r="537" hidden="1">
      <c r="A537" s="1"/>
      <c r="B537" s="248"/>
      <c r="C537" s="1"/>
      <c r="D537" s="1"/>
      <c r="E537" s="1"/>
      <c r="F537" s="1"/>
      <c r="G537" s="249"/>
      <c r="H537" s="249"/>
      <c r="I537" s="249"/>
      <c r="J537" s="250"/>
      <c r="AG537" s="140"/>
      <c r="AH537" s="140"/>
      <c r="AI537" s="140"/>
      <c r="AJ537" s="140"/>
      <c r="AK537" s="140"/>
      <c r="AL537" s="142"/>
      <c r="AM537" s="142"/>
      <c r="AN537" s="142"/>
      <c r="AO537" s="142"/>
    </row>
    <row r="538" hidden="1">
      <c r="A538" s="1"/>
      <c r="B538" s="248"/>
      <c r="C538" s="1"/>
      <c r="D538" s="1"/>
      <c r="E538" s="1"/>
      <c r="F538" s="1"/>
      <c r="G538" s="249"/>
      <c r="H538" s="249"/>
      <c r="I538" s="249"/>
      <c r="J538" s="250"/>
      <c r="AG538" s="140"/>
      <c r="AH538" s="140"/>
      <c r="AI538" s="140"/>
      <c r="AJ538" s="140"/>
      <c r="AK538" s="140"/>
      <c r="AL538" s="142"/>
      <c r="AM538" s="142"/>
      <c r="AN538" s="142"/>
      <c r="AO538" s="142"/>
    </row>
    <row r="539" hidden="1">
      <c r="A539" s="1"/>
      <c r="B539" s="248"/>
      <c r="C539" s="1"/>
      <c r="D539" s="1"/>
      <c r="E539" s="1"/>
      <c r="F539" s="1"/>
      <c r="G539" s="249"/>
      <c r="H539" s="249"/>
      <c r="I539" s="249"/>
      <c r="J539" s="250"/>
      <c r="AG539" s="140"/>
      <c r="AH539" s="140"/>
      <c r="AI539" s="140"/>
      <c r="AJ539" s="140"/>
      <c r="AK539" s="140"/>
      <c r="AL539" s="142"/>
      <c r="AM539" s="142"/>
      <c r="AN539" s="142"/>
      <c r="AO539" s="142"/>
    </row>
    <row r="540" hidden="1">
      <c r="A540" s="1"/>
      <c r="B540" s="248"/>
      <c r="C540" s="1"/>
      <c r="D540" s="1"/>
      <c r="E540" s="1"/>
      <c r="F540" s="1"/>
      <c r="G540" s="249"/>
      <c r="H540" s="249"/>
      <c r="I540" s="249"/>
      <c r="J540" s="250"/>
      <c r="AG540" s="140"/>
      <c r="AH540" s="140"/>
      <c r="AI540" s="140"/>
      <c r="AJ540" s="140"/>
      <c r="AK540" s="140"/>
      <c r="AL540" s="142"/>
      <c r="AM540" s="142"/>
      <c r="AN540" s="142"/>
      <c r="AO540" s="142"/>
    </row>
    <row r="541" hidden="1">
      <c r="A541" s="1"/>
      <c r="B541" s="248"/>
      <c r="C541" s="1"/>
      <c r="D541" s="1"/>
      <c r="E541" s="1"/>
      <c r="F541" s="1"/>
      <c r="G541" s="249"/>
      <c r="H541" s="249"/>
      <c r="I541" s="249"/>
      <c r="J541" s="250"/>
      <c r="AG541" s="140"/>
      <c r="AH541" s="140"/>
      <c r="AI541" s="140"/>
      <c r="AJ541" s="140"/>
      <c r="AK541" s="140"/>
      <c r="AL541" s="142"/>
      <c r="AM541" s="142"/>
      <c r="AN541" s="142"/>
      <c r="AO541" s="142"/>
    </row>
    <row r="542" hidden="1">
      <c r="A542" s="1"/>
      <c r="B542" s="248"/>
      <c r="C542" s="1"/>
      <c r="D542" s="1"/>
      <c r="E542" s="1"/>
      <c r="F542" s="1"/>
      <c r="G542" s="249"/>
      <c r="H542" s="249"/>
      <c r="I542" s="249"/>
      <c r="J542" s="250"/>
      <c r="AG542" s="140"/>
      <c r="AH542" s="140"/>
      <c r="AI542" s="140"/>
      <c r="AJ542" s="140"/>
      <c r="AK542" s="140"/>
      <c r="AL542" s="142"/>
      <c r="AM542" s="142"/>
      <c r="AN542" s="142"/>
      <c r="AO542" s="142"/>
    </row>
    <row r="543" hidden="1">
      <c r="A543" s="1"/>
      <c r="B543" s="248"/>
      <c r="C543" s="1"/>
      <c r="D543" s="1"/>
      <c r="E543" s="1"/>
      <c r="F543" s="1"/>
      <c r="G543" s="249"/>
      <c r="H543" s="249"/>
      <c r="I543" s="249"/>
      <c r="J543" s="250"/>
      <c r="AG543" s="140"/>
      <c r="AH543" s="140"/>
      <c r="AI543" s="140"/>
      <c r="AJ543" s="140"/>
      <c r="AK543" s="140"/>
      <c r="AL543" s="142"/>
      <c r="AM543" s="142"/>
      <c r="AN543" s="142"/>
      <c r="AO543" s="142"/>
    </row>
    <row r="544" hidden="1">
      <c r="A544" s="1"/>
      <c r="B544" s="248"/>
      <c r="C544" s="1"/>
      <c r="D544" s="1"/>
      <c r="E544" s="1"/>
      <c r="F544" s="1"/>
      <c r="G544" s="249"/>
      <c r="H544" s="249"/>
      <c r="I544" s="249"/>
      <c r="J544" s="250"/>
      <c r="AG544" s="140"/>
      <c r="AH544" s="140"/>
      <c r="AI544" s="140"/>
      <c r="AJ544" s="140"/>
      <c r="AK544" s="140"/>
      <c r="AL544" s="142"/>
      <c r="AM544" s="142"/>
      <c r="AN544" s="142"/>
      <c r="AO544" s="142"/>
    </row>
    <row r="545" hidden="1">
      <c r="A545" s="1"/>
      <c r="B545" s="248"/>
      <c r="C545" s="1"/>
      <c r="D545" s="1"/>
      <c r="E545" s="1"/>
      <c r="F545" s="1"/>
      <c r="G545" s="249"/>
      <c r="H545" s="249"/>
      <c r="I545" s="249"/>
      <c r="J545" s="250"/>
      <c r="AG545" s="140"/>
      <c r="AH545" s="140"/>
      <c r="AI545" s="140"/>
      <c r="AJ545" s="140"/>
      <c r="AK545" s="140"/>
      <c r="AL545" s="142"/>
      <c r="AM545" s="142"/>
      <c r="AN545" s="142"/>
      <c r="AO545" s="142"/>
    </row>
    <row r="546" hidden="1">
      <c r="A546" s="1"/>
      <c r="B546" s="248"/>
      <c r="C546" s="1"/>
      <c r="D546" s="1"/>
      <c r="E546" s="1"/>
      <c r="F546" s="1"/>
      <c r="G546" s="249"/>
      <c r="H546" s="249"/>
      <c r="I546" s="249"/>
      <c r="J546" s="250"/>
      <c r="AG546" s="140"/>
      <c r="AH546" s="140"/>
      <c r="AI546" s="140"/>
      <c r="AJ546" s="140"/>
      <c r="AK546" s="140"/>
      <c r="AL546" s="142"/>
      <c r="AM546" s="142"/>
      <c r="AN546" s="142"/>
      <c r="AO546" s="142"/>
    </row>
    <row r="547" hidden="1">
      <c r="A547" s="1"/>
      <c r="B547" s="248"/>
      <c r="C547" s="1"/>
      <c r="D547" s="1"/>
      <c r="E547" s="1"/>
      <c r="F547" s="1"/>
      <c r="G547" s="249"/>
      <c r="H547" s="249"/>
      <c r="I547" s="249"/>
      <c r="J547" s="250"/>
      <c r="AG547" s="140"/>
      <c r="AH547" s="140"/>
      <c r="AI547" s="140"/>
      <c r="AJ547" s="140"/>
      <c r="AK547" s="140"/>
      <c r="AL547" s="142"/>
      <c r="AM547" s="142"/>
      <c r="AN547" s="142"/>
      <c r="AO547" s="142"/>
    </row>
    <row r="548" hidden="1">
      <c r="A548" s="1"/>
      <c r="B548" s="248"/>
      <c r="C548" s="1"/>
      <c r="D548" s="1"/>
      <c r="E548" s="1"/>
      <c r="F548" s="1"/>
      <c r="G548" s="249"/>
      <c r="H548" s="249"/>
      <c r="I548" s="249"/>
      <c r="J548" s="250"/>
      <c r="AG548" s="140"/>
      <c r="AH548" s="140"/>
      <c r="AI548" s="140"/>
      <c r="AJ548" s="140"/>
      <c r="AK548" s="140"/>
      <c r="AL548" s="142"/>
      <c r="AM548" s="142"/>
      <c r="AN548" s="142"/>
      <c r="AO548" s="142"/>
    </row>
    <row r="549" hidden="1">
      <c r="A549" s="1"/>
      <c r="B549" s="248"/>
      <c r="C549" s="1"/>
      <c r="D549" s="1"/>
      <c r="E549" s="1"/>
      <c r="F549" s="1"/>
      <c r="G549" s="249"/>
      <c r="H549" s="249"/>
      <c r="I549" s="249"/>
      <c r="J549" s="250"/>
      <c r="AG549" s="140"/>
      <c r="AH549" s="140"/>
      <c r="AI549" s="140"/>
      <c r="AJ549" s="140"/>
      <c r="AK549" s="140"/>
      <c r="AL549" s="142"/>
      <c r="AM549" s="142"/>
      <c r="AN549" s="142"/>
      <c r="AO549" s="142"/>
    </row>
    <row r="550" hidden="1">
      <c r="A550" s="1"/>
      <c r="B550" s="248"/>
      <c r="C550" s="1"/>
      <c r="D550" s="1"/>
      <c r="E550" s="1"/>
      <c r="F550" s="1"/>
      <c r="G550" s="249"/>
      <c r="H550" s="249"/>
      <c r="I550" s="249"/>
      <c r="J550" s="250"/>
      <c r="AG550" s="140"/>
      <c r="AH550" s="140"/>
      <c r="AI550" s="140"/>
      <c r="AJ550" s="140"/>
      <c r="AK550" s="140"/>
      <c r="AL550" s="142"/>
      <c r="AM550" s="142"/>
      <c r="AN550" s="142"/>
      <c r="AO550" s="142"/>
    </row>
    <row r="551" hidden="1">
      <c r="A551" s="1"/>
      <c r="B551" s="248"/>
      <c r="C551" s="1"/>
      <c r="D551" s="1"/>
      <c r="E551" s="1"/>
      <c r="F551" s="1"/>
      <c r="G551" s="249"/>
      <c r="H551" s="249"/>
      <c r="I551" s="249"/>
      <c r="J551" s="250"/>
      <c r="AG551" s="140"/>
      <c r="AH551" s="140"/>
      <c r="AI551" s="140"/>
      <c r="AJ551" s="140"/>
      <c r="AK551" s="140"/>
      <c r="AL551" s="142"/>
      <c r="AM551" s="142"/>
      <c r="AN551" s="142"/>
      <c r="AO551" s="142"/>
    </row>
    <row r="552" hidden="1">
      <c r="A552" s="1"/>
      <c r="B552" s="248"/>
      <c r="C552" s="1"/>
      <c r="D552" s="1"/>
      <c r="E552" s="1"/>
      <c r="F552" s="1"/>
      <c r="G552" s="249"/>
      <c r="H552" s="249"/>
      <c r="I552" s="249"/>
      <c r="J552" s="250"/>
      <c r="AG552" s="140"/>
      <c r="AH552" s="140"/>
      <c r="AI552" s="140"/>
      <c r="AJ552" s="140"/>
      <c r="AK552" s="140"/>
      <c r="AL552" s="142"/>
      <c r="AM552" s="142"/>
      <c r="AN552" s="142"/>
      <c r="AO552" s="142"/>
    </row>
    <row r="553" hidden="1">
      <c r="A553" s="1"/>
      <c r="B553" s="248"/>
      <c r="C553" s="1"/>
      <c r="D553" s="1"/>
      <c r="E553" s="1"/>
      <c r="F553" s="1"/>
      <c r="G553" s="249"/>
      <c r="H553" s="249"/>
      <c r="I553" s="249"/>
      <c r="J553" s="250"/>
      <c r="AG553" s="140"/>
      <c r="AH553" s="140"/>
      <c r="AI553" s="140"/>
      <c r="AJ553" s="140"/>
      <c r="AK553" s="140"/>
      <c r="AL553" s="142"/>
      <c r="AM553" s="142"/>
      <c r="AN553" s="142"/>
      <c r="AO553" s="142"/>
    </row>
    <row r="554" hidden="1">
      <c r="A554" s="1"/>
      <c r="B554" s="248"/>
      <c r="C554" s="1"/>
      <c r="D554" s="1"/>
      <c r="E554" s="1"/>
      <c r="F554" s="1"/>
      <c r="G554" s="249"/>
      <c r="H554" s="249"/>
      <c r="I554" s="249"/>
      <c r="J554" s="250"/>
      <c r="AG554" s="140"/>
      <c r="AH554" s="140"/>
      <c r="AI554" s="140"/>
      <c r="AJ554" s="140"/>
      <c r="AK554" s="140"/>
      <c r="AL554" s="142"/>
      <c r="AM554" s="142"/>
      <c r="AN554" s="142"/>
      <c r="AO554" s="142"/>
    </row>
    <row r="555" hidden="1">
      <c r="A555" s="1"/>
      <c r="B555" s="248"/>
      <c r="C555" s="1"/>
      <c r="D555" s="1"/>
      <c r="E555" s="1"/>
      <c r="F555" s="1"/>
      <c r="G555" s="249"/>
      <c r="H555" s="249"/>
      <c r="I555" s="249"/>
      <c r="J555" s="250"/>
      <c r="AG555" s="140"/>
      <c r="AH555" s="140"/>
      <c r="AI555" s="140"/>
      <c r="AJ555" s="140"/>
      <c r="AK555" s="140"/>
      <c r="AL555" s="142"/>
      <c r="AM555" s="142"/>
      <c r="AN555" s="142"/>
      <c r="AO555" s="142"/>
    </row>
    <row r="556" hidden="1">
      <c r="A556" s="1"/>
      <c r="B556" s="248"/>
      <c r="C556" s="1"/>
      <c r="D556" s="1"/>
      <c r="E556" s="1"/>
      <c r="F556" s="1"/>
      <c r="G556" s="249"/>
      <c r="H556" s="249"/>
      <c r="I556" s="249"/>
      <c r="J556" s="250"/>
      <c r="AG556" s="140"/>
      <c r="AH556" s="140"/>
      <c r="AI556" s="140"/>
      <c r="AJ556" s="140"/>
      <c r="AK556" s="140"/>
      <c r="AL556" s="142"/>
      <c r="AM556" s="142"/>
      <c r="AN556" s="142"/>
      <c r="AO556" s="142"/>
    </row>
    <row r="557" hidden="1">
      <c r="A557" s="1"/>
      <c r="B557" s="248"/>
      <c r="C557" s="1"/>
      <c r="D557" s="1"/>
      <c r="E557" s="1"/>
      <c r="F557" s="1"/>
      <c r="G557" s="249"/>
      <c r="H557" s="249"/>
      <c r="I557" s="249"/>
      <c r="J557" s="250"/>
      <c r="AG557" s="140"/>
      <c r="AH557" s="140"/>
      <c r="AI557" s="140"/>
      <c r="AJ557" s="140"/>
      <c r="AK557" s="140"/>
      <c r="AL557" s="142"/>
      <c r="AM557" s="142"/>
      <c r="AN557" s="142"/>
      <c r="AO557" s="142"/>
    </row>
    <row r="558" hidden="1">
      <c r="A558" s="1"/>
      <c r="B558" s="248"/>
      <c r="C558" s="1"/>
      <c r="D558" s="1"/>
      <c r="E558" s="1"/>
      <c r="F558" s="1"/>
      <c r="G558" s="249"/>
      <c r="H558" s="249"/>
      <c r="I558" s="249"/>
      <c r="J558" s="250"/>
      <c r="AG558" s="140"/>
      <c r="AH558" s="140"/>
      <c r="AI558" s="140"/>
      <c r="AJ558" s="140"/>
      <c r="AK558" s="140"/>
      <c r="AL558" s="142"/>
      <c r="AM558" s="142"/>
      <c r="AN558" s="142"/>
      <c r="AO558" s="142"/>
    </row>
    <row r="559" hidden="1">
      <c r="A559" s="1"/>
      <c r="B559" s="248"/>
      <c r="C559" s="1"/>
      <c r="D559" s="1"/>
      <c r="E559" s="1"/>
      <c r="F559" s="1"/>
      <c r="G559" s="249"/>
      <c r="H559" s="249"/>
      <c r="I559" s="249"/>
      <c r="J559" s="250"/>
      <c r="AG559" s="140"/>
      <c r="AH559" s="140"/>
      <c r="AI559" s="140"/>
      <c r="AJ559" s="140"/>
      <c r="AK559" s="140"/>
      <c r="AL559" s="142"/>
      <c r="AM559" s="142"/>
      <c r="AN559" s="142"/>
      <c r="AO559" s="142"/>
    </row>
    <row r="560" hidden="1">
      <c r="A560" s="1"/>
      <c r="B560" s="248"/>
      <c r="C560" s="1"/>
      <c r="D560" s="1"/>
      <c r="E560" s="1"/>
      <c r="F560" s="1"/>
      <c r="G560" s="249"/>
      <c r="H560" s="249"/>
      <c r="I560" s="249"/>
      <c r="J560" s="250"/>
      <c r="AG560" s="140"/>
      <c r="AH560" s="140"/>
      <c r="AI560" s="140"/>
      <c r="AJ560" s="140"/>
      <c r="AK560" s="140"/>
      <c r="AL560" s="142"/>
      <c r="AM560" s="142"/>
      <c r="AN560" s="142"/>
      <c r="AO560" s="142"/>
    </row>
    <row r="561" hidden="1">
      <c r="A561" s="1"/>
      <c r="B561" s="248"/>
      <c r="C561" s="1"/>
      <c r="D561" s="1"/>
      <c r="E561" s="1"/>
      <c r="F561" s="1"/>
      <c r="G561" s="249"/>
      <c r="H561" s="249"/>
      <c r="I561" s="249"/>
      <c r="J561" s="250"/>
      <c r="AG561" s="140"/>
      <c r="AH561" s="140"/>
      <c r="AI561" s="140"/>
      <c r="AJ561" s="140"/>
      <c r="AK561" s="140"/>
      <c r="AL561" s="142"/>
      <c r="AM561" s="142"/>
      <c r="AN561" s="142"/>
      <c r="AO561" s="142"/>
    </row>
    <row r="562" hidden="1">
      <c r="A562" s="1"/>
      <c r="B562" s="248"/>
      <c r="C562" s="1"/>
      <c r="D562" s="1"/>
      <c r="E562" s="1"/>
      <c r="F562" s="1"/>
      <c r="G562" s="249"/>
      <c r="H562" s="249"/>
      <c r="I562" s="249"/>
      <c r="J562" s="250"/>
      <c r="AG562" s="140"/>
      <c r="AH562" s="140"/>
      <c r="AI562" s="140"/>
      <c r="AJ562" s="140"/>
      <c r="AK562" s="140"/>
      <c r="AL562" s="142"/>
      <c r="AM562" s="142"/>
      <c r="AN562" s="142"/>
      <c r="AO562" s="142"/>
    </row>
    <row r="563" hidden="1">
      <c r="A563" s="1"/>
      <c r="B563" s="248"/>
      <c r="C563" s="1"/>
      <c r="D563" s="1"/>
      <c r="E563" s="1"/>
      <c r="F563" s="1"/>
      <c r="G563" s="249"/>
      <c r="H563" s="249"/>
      <c r="I563" s="249"/>
      <c r="J563" s="250"/>
      <c r="AG563" s="140"/>
      <c r="AH563" s="140"/>
      <c r="AI563" s="140"/>
      <c r="AJ563" s="140"/>
      <c r="AK563" s="140"/>
      <c r="AL563" s="142"/>
      <c r="AM563" s="142"/>
      <c r="AN563" s="142"/>
      <c r="AO563" s="142"/>
    </row>
    <row r="564" hidden="1">
      <c r="A564" s="1"/>
      <c r="B564" s="248"/>
      <c r="C564" s="1"/>
      <c r="D564" s="1"/>
      <c r="E564" s="1"/>
      <c r="F564" s="1"/>
      <c r="G564" s="249"/>
      <c r="H564" s="249"/>
      <c r="I564" s="249"/>
      <c r="J564" s="250"/>
      <c r="AG564" s="140"/>
      <c r="AH564" s="140"/>
      <c r="AI564" s="140"/>
      <c r="AJ564" s="140"/>
      <c r="AK564" s="140"/>
      <c r="AL564" s="142"/>
      <c r="AM564" s="142"/>
      <c r="AN564" s="142"/>
      <c r="AO564" s="142"/>
    </row>
    <row r="565" hidden="1">
      <c r="A565" s="1"/>
      <c r="B565" s="248"/>
      <c r="C565" s="1"/>
      <c r="D565" s="1"/>
      <c r="E565" s="1"/>
      <c r="F565" s="1"/>
      <c r="G565" s="249"/>
      <c r="H565" s="249"/>
      <c r="I565" s="249"/>
      <c r="J565" s="250"/>
      <c r="AG565" s="140"/>
      <c r="AH565" s="140"/>
      <c r="AI565" s="140"/>
      <c r="AJ565" s="140"/>
      <c r="AK565" s="140"/>
      <c r="AL565" s="142"/>
      <c r="AM565" s="142"/>
      <c r="AN565" s="142"/>
      <c r="AO565" s="142"/>
    </row>
    <row r="566" hidden="1">
      <c r="A566" s="1"/>
      <c r="B566" s="248"/>
      <c r="C566" s="1"/>
      <c r="D566" s="1"/>
      <c r="E566" s="1"/>
      <c r="F566" s="1"/>
      <c r="G566" s="249"/>
      <c r="H566" s="249"/>
      <c r="I566" s="249"/>
      <c r="J566" s="250"/>
      <c r="AG566" s="140"/>
      <c r="AH566" s="140"/>
      <c r="AI566" s="140"/>
      <c r="AJ566" s="140"/>
      <c r="AK566" s="140"/>
      <c r="AL566" s="142"/>
      <c r="AM566" s="142"/>
      <c r="AN566" s="142"/>
      <c r="AO566" s="142"/>
    </row>
    <row r="567" hidden="1">
      <c r="A567" s="1"/>
      <c r="B567" s="248"/>
      <c r="C567" s="1"/>
      <c r="D567" s="1"/>
      <c r="E567" s="1"/>
      <c r="F567" s="1"/>
      <c r="G567" s="249"/>
      <c r="H567" s="249"/>
      <c r="I567" s="249"/>
      <c r="J567" s="250"/>
      <c r="AG567" s="140"/>
      <c r="AH567" s="140"/>
      <c r="AI567" s="140"/>
      <c r="AJ567" s="140"/>
      <c r="AK567" s="140"/>
      <c r="AL567" s="142"/>
      <c r="AM567" s="142"/>
      <c r="AN567" s="142"/>
      <c r="AO567" s="142"/>
    </row>
    <row r="568" hidden="1">
      <c r="A568" s="1"/>
      <c r="B568" s="248"/>
      <c r="C568" s="1"/>
      <c r="D568" s="1"/>
      <c r="E568" s="1"/>
      <c r="F568" s="1"/>
      <c r="G568" s="249"/>
      <c r="H568" s="249"/>
      <c r="I568" s="249"/>
      <c r="J568" s="250"/>
      <c r="AG568" s="140"/>
      <c r="AH568" s="140"/>
      <c r="AI568" s="140"/>
      <c r="AJ568" s="140"/>
      <c r="AK568" s="140"/>
      <c r="AL568" s="142"/>
      <c r="AM568" s="142"/>
      <c r="AN568" s="142"/>
      <c r="AO568" s="142"/>
    </row>
    <row r="569" hidden="1">
      <c r="A569" s="1"/>
      <c r="B569" s="248"/>
      <c r="C569" s="1"/>
      <c r="D569" s="1"/>
      <c r="E569" s="1"/>
      <c r="F569" s="1"/>
      <c r="G569" s="249"/>
      <c r="H569" s="249"/>
      <c r="I569" s="249"/>
      <c r="J569" s="250"/>
      <c r="AG569" s="140"/>
      <c r="AH569" s="140"/>
      <c r="AI569" s="140"/>
      <c r="AJ569" s="140"/>
      <c r="AK569" s="140"/>
      <c r="AL569" s="142"/>
      <c r="AM569" s="142"/>
      <c r="AN569" s="142"/>
      <c r="AO569" s="142"/>
    </row>
    <row r="570" hidden="1">
      <c r="A570" s="1"/>
      <c r="B570" s="248"/>
      <c r="C570" s="1"/>
      <c r="D570" s="1"/>
      <c r="E570" s="1"/>
      <c r="F570" s="1"/>
      <c r="G570" s="249"/>
      <c r="H570" s="249"/>
      <c r="I570" s="249"/>
      <c r="J570" s="250"/>
      <c r="AG570" s="140"/>
      <c r="AH570" s="140"/>
      <c r="AI570" s="140"/>
      <c r="AJ570" s="140"/>
      <c r="AK570" s="140"/>
      <c r="AL570" s="142"/>
      <c r="AM570" s="142"/>
      <c r="AN570" s="142"/>
      <c r="AO570" s="142"/>
    </row>
    <row r="571" hidden="1">
      <c r="A571" s="1"/>
      <c r="B571" s="248"/>
      <c r="C571" s="1"/>
      <c r="D571" s="1"/>
      <c r="E571" s="1"/>
      <c r="F571" s="1"/>
      <c r="G571" s="249"/>
      <c r="H571" s="249"/>
      <c r="I571" s="249"/>
      <c r="J571" s="250"/>
      <c r="AG571" s="140"/>
      <c r="AH571" s="140"/>
      <c r="AI571" s="140"/>
      <c r="AJ571" s="140"/>
      <c r="AK571" s="140"/>
      <c r="AL571" s="142"/>
      <c r="AM571" s="142"/>
      <c r="AN571" s="142"/>
      <c r="AO571" s="142"/>
    </row>
    <row r="572" hidden="1">
      <c r="A572" s="1"/>
      <c r="B572" s="248"/>
      <c r="C572" s="1"/>
      <c r="D572" s="1"/>
      <c r="E572" s="1"/>
      <c r="F572" s="1"/>
      <c r="G572" s="249"/>
      <c r="H572" s="249"/>
      <c r="I572" s="249"/>
      <c r="J572" s="250"/>
      <c r="AG572" s="140"/>
      <c r="AH572" s="140"/>
      <c r="AI572" s="140"/>
      <c r="AJ572" s="140"/>
      <c r="AK572" s="140"/>
      <c r="AL572" s="142"/>
      <c r="AM572" s="142"/>
      <c r="AN572" s="142"/>
      <c r="AO572" s="142"/>
    </row>
    <row r="573" hidden="1">
      <c r="A573" s="1"/>
      <c r="B573" s="248"/>
      <c r="C573" s="1"/>
      <c r="D573" s="1"/>
      <c r="E573" s="1"/>
      <c r="F573" s="1"/>
      <c r="G573" s="249"/>
      <c r="H573" s="249"/>
      <c r="I573" s="249"/>
      <c r="J573" s="250"/>
      <c r="AG573" s="140"/>
      <c r="AH573" s="140"/>
      <c r="AI573" s="140"/>
      <c r="AJ573" s="140"/>
      <c r="AK573" s="140"/>
      <c r="AL573" s="142"/>
      <c r="AM573" s="142"/>
      <c r="AN573" s="142"/>
      <c r="AO573" s="142"/>
    </row>
    <row r="574" hidden="1">
      <c r="A574" s="1"/>
      <c r="B574" s="248"/>
      <c r="C574" s="1"/>
      <c r="D574" s="1"/>
      <c r="E574" s="1"/>
      <c r="F574" s="1"/>
      <c r="G574" s="249"/>
      <c r="H574" s="249"/>
      <c r="I574" s="249"/>
      <c r="J574" s="250"/>
      <c r="AG574" s="140"/>
      <c r="AH574" s="140"/>
      <c r="AI574" s="140"/>
      <c r="AJ574" s="140"/>
      <c r="AK574" s="140"/>
      <c r="AL574" s="142"/>
      <c r="AM574" s="142"/>
      <c r="AN574" s="142"/>
      <c r="AO574" s="142"/>
    </row>
    <row r="575" hidden="1">
      <c r="A575" s="1"/>
      <c r="B575" s="248"/>
      <c r="C575" s="1"/>
      <c r="D575" s="1"/>
      <c r="E575" s="1"/>
      <c r="F575" s="1"/>
      <c r="G575" s="249"/>
      <c r="H575" s="249"/>
      <c r="I575" s="249"/>
      <c r="J575" s="250"/>
      <c r="AG575" s="140"/>
      <c r="AH575" s="140"/>
      <c r="AI575" s="140"/>
      <c r="AJ575" s="140"/>
      <c r="AK575" s="140"/>
      <c r="AL575" s="142"/>
      <c r="AM575" s="142"/>
      <c r="AN575" s="142"/>
      <c r="AO575" s="142"/>
    </row>
    <row r="576" hidden="1">
      <c r="A576" s="1"/>
      <c r="B576" s="248"/>
      <c r="C576" s="1"/>
      <c r="D576" s="1"/>
      <c r="E576" s="1"/>
      <c r="F576" s="1"/>
      <c r="G576" s="249"/>
      <c r="H576" s="249"/>
      <c r="I576" s="249"/>
      <c r="J576" s="250"/>
      <c r="AG576" s="140"/>
      <c r="AH576" s="140"/>
      <c r="AI576" s="140"/>
      <c r="AJ576" s="140"/>
      <c r="AK576" s="140"/>
      <c r="AL576" s="142"/>
      <c r="AM576" s="142"/>
      <c r="AN576" s="142"/>
      <c r="AO576" s="142"/>
    </row>
    <row r="577" hidden="1">
      <c r="A577" s="1"/>
      <c r="B577" s="248"/>
      <c r="C577" s="1"/>
      <c r="D577" s="1"/>
      <c r="E577" s="1"/>
      <c r="F577" s="1"/>
      <c r="G577" s="249"/>
      <c r="H577" s="249"/>
      <c r="I577" s="249"/>
      <c r="J577" s="250"/>
      <c r="AG577" s="140"/>
      <c r="AH577" s="140"/>
      <c r="AI577" s="140"/>
      <c r="AJ577" s="140"/>
      <c r="AK577" s="140"/>
      <c r="AL577" s="142"/>
      <c r="AM577" s="142"/>
      <c r="AN577" s="142"/>
      <c r="AO577" s="142"/>
    </row>
    <row r="578" hidden="1">
      <c r="A578" s="1"/>
      <c r="B578" s="248"/>
      <c r="C578" s="1"/>
      <c r="D578" s="1"/>
      <c r="E578" s="1"/>
      <c r="F578" s="1"/>
      <c r="G578" s="249"/>
      <c r="H578" s="249"/>
      <c r="I578" s="249"/>
      <c r="J578" s="250"/>
      <c r="AG578" s="140"/>
      <c r="AH578" s="140"/>
      <c r="AI578" s="140"/>
      <c r="AJ578" s="140"/>
      <c r="AK578" s="140"/>
      <c r="AL578" s="142"/>
      <c r="AM578" s="142"/>
      <c r="AN578" s="142"/>
      <c r="AO578" s="142"/>
    </row>
    <row r="579" hidden="1">
      <c r="A579" s="1"/>
      <c r="B579" s="248"/>
      <c r="C579" s="1"/>
      <c r="D579" s="1"/>
      <c r="E579" s="1"/>
      <c r="F579" s="1"/>
      <c r="G579" s="249"/>
      <c r="H579" s="249"/>
      <c r="I579" s="249"/>
      <c r="J579" s="250"/>
      <c r="AG579" s="140"/>
      <c r="AH579" s="140"/>
      <c r="AI579" s="140"/>
      <c r="AJ579" s="140"/>
      <c r="AK579" s="140"/>
      <c r="AL579" s="142"/>
      <c r="AM579" s="142"/>
      <c r="AN579" s="142"/>
      <c r="AO579" s="142"/>
    </row>
    <row r="580" hidden="1">
      <c r="A580" s="1"/>
      <c r="B580" s="248"/>
      <c r="C580" s="1"/>
      <c r="D580" s="1"/>
      <c r="E580" s="1"/>
      <c r="F580" s="1"/>
      <c r="G580" s="249"/>
      <c r="H580" s="249"/>
      <c r="I580" s="249"/>
      <c r="J580" s="250"/>
      <c r="AG580" s="140"/>
      <c r="AH580" s="140"/>
      <c r="AI580" s="140"/>
      <c r="AJ580" s="140"/>
      <c r="AK580" s="140"/>
      <c r="AL580" s="142"/>
      <c r="AM580" s="142"/>
      <c r="AN580" s="142"/>
      <c r="AO580" s="142"/>
    </row>
    <row r="581" hidden="1">
      <c r="A581" s="1"/>
      <c r="B581" s="248"/>
      <c r="C581" s="1"/>
      <c r="D581" s="1"/>
      <c r="E581" s="1"/>
      <c r="F581" s="1"/>
      <c r="G581" s="249"/>
      <c r="H581" s="249"/>
      <c r="I581" s="249"/>
      <c r="J581" s="250"/>
      <c r="AG581" s="140"/>
      <c r="AH581" s="140"/>
      <c r="AI581" s="140"/>
      <c r="AJ581" s="140"/>
      <c r="AK581" s="140"/>
      <c r="AL581" s="142"/>
      <c r="AM581" s="142"/>
      <c r="AN581" s="142"/>
      <c r="AO581" s="142"/>
    </row>
    <row r="582" hidden="1">
      <c r="A582" s="1"/>
      <c r="B582" s="248"/>
      <c r="C582" s="1"/>
      <c r="D582" s="1"/>
      <c r="E582" s="1"/>
      <c r="F582" s="1"/>
      <c r="G582" s="249"/>
      <c r="H582" s="249"/>
      <c r="I582" s="249"/>
      <c r="J582" s="250"/>
      <c r="AG582" s="140"/>
      <c r="AH582" s="140"/>
      <c r="AI582" s="140"/>
      <c r="AJ582" s="140"/>
      <c r="AK582" s="140"/>
      <c r="AL582" s="142"/>
      <c r="AM582" s="142"/>
      <c r="AN582" s="142"/>
      <c r="AO582" s="142"/>
    </row>
    <row r="583" hidden="1">
      <c r="A583" s="1"/>
      <c r="B583" s="248"/>
      <c r="C583" s="1"/>
      <c r="D583" s="1"/>
      <c r="E583" s="1"/>
      <c r="F583" s="1"/>
      <c r="G583" s="249"/>
      <c r="H583" s="249"/>
      <c r="I583" s="249"/>
      <c r="J583" s="250"/>
      <c r="AG583" s="140"/>
      <c r="AH583" s="140"/>
      <c r="AI583" s="140"/>
      <c r="AJ583" s="140"/>
      <c r="AK583" s="140"/>
      <c r="AL583" s="142"/>
      <c r="AM583" s="142"/>
      <c r="AN583" s="142"/>
      <c r="AO583" s="142"/>
    </row>
    <row r="584" hidden="1">
      <c r="A584" s="1"/>
      <c r="B584" s="248"/>
      <c r="C584" s="1"/>
      <c r="D584" s="1"/>
      <c r="E584" s="1"/>
      <c r="F584" s="1"/>
      <c r="G584" s="249"/>
      <c r="H584" s="249"/>
      <c r="I584" s="249"/>
      <c r="J584" s="250"/>
      <c r="AG584" s="140"/>
      <c r="AH584" s="140"/>
      <c r="AI584" s="140"/>
      <c r="AJ584" s="140"/>
      <c r="AK584" s="140"/>
      <c r="AL584" s="142"/>
      <c r="AM584" s="142"/>
      <c r="AN584" s="142"/>
      <c r="AO584" s="142"/>
    </row>
    <row r="585" hidden="1">
      <c r="A585" s="1"/>
      <c r="B585" s="248"/>
      <c r="C585" s="1"/>
      <c r="D585" s="1"/>
      <c r="E585" s="1"/>
      <c r="F585" s="1"/>
      <c r="G585" s="249"/>
      <c r="H585" s="249"/>
      <c r="I585" s="249"/>
      <c r="J585" s="250"/>
      <c r="AG585" s="140"/>
      <c r="AH585" s="140"/>
      <c r="AI585" s="140"/>
      <c r="AJ585" s="140"/>
      <c r="AK585" s="140"/>
      <c r="AL585" s="142"/>
      <c r="AM585" s="142"/>
      <c r="AN585" s="142"/>
      <c r="AO585" s="142"/>
    </row>
    <row r="586" hidden="1">
      <c r="A586" s="1"/>
      <c r="B586" s="248"/>
      <c r="C586" s="1"/>
      <c r="D586" s="1"/>
      <c r="E586" s="1"/>
      <c r="F586" s="1"/>
      <c r="G586" s="249"/>
      <c r="H586" s="249"/>
      <c r="I586" s="249"/>
      <c r="J586" s="250"/>
      <c r="AG586" s="140"/>
      <c r="AH586" s="140"/>
      <c r="AI586" s="140"/>
      <c r="AJ586" s="140"/>
      <c r="AK586" s="140"/>
      <c r="AL586" s="142"/>
      <c r="AM586" s="142"/>
      <c r="AN586" s="142"/>
      <c r="AO586" s="142"/>
    </row>
    <row r="587" hidden="1">
      <c r="A587" s="1"/>
      <c r="B587" s="248"/>
      <c r="C587" s="1"/>
      <c r="D587" s="1"/>
      <c r="E587" s="1"/>
      <c r="F587" s="1"/>
      <c r="G587" s="249"/>
      <c r="H587" s="249"/>
      <c r="I587" s="249"/>
      <c r="J587" s="250"/>
      <c r="AG587" s="140"/>
      <c r="AH587" s="140"/>
      <c r="AI587" s="140"/>
      <c r="AJ587" s="140"/>
      <c r="AK587" s="140"/>
      <c r="AL587" s="142"/>
      <c r="AM587" s="142"/>
      <c r="AN587" s="142"/>
      <c r="AO587" s="142"/>
    </row>
    <row r="588" hidden="1">
      <c r="A588" s="1"/>
      <c r="B588" s="248"/>
      <c r="C588" s="1"/>
      <c r="D588" s="1"/>
      <c r="E588" s="1"/>
      <c r="F588" s="1"/>
      <c r="G588" s="249"/>
      <c r="H588" s="249"/>
      <c r="I588" s="249"/>
      <c r="J588" s="250"/>
      <c r="AG588" s="140"/>
      <c r="AH588" s="140"/>
      <c r="AI588" s="140"/>
      <c r="AJ588" s="140"/>
      <c r="AK588" s="140"/>
      <c r="AL588" s="142"/>
      <c r="AM588" s="142"/>
      <c r="AN588" s="142"/>
      <c r="AO588" s="142"/>
    </row>
    <row r="589" hidden="1">
      <c r="A589" s="1"/>
      <c r="B589" s="248"/>
      <c r="C589" s="1"/>
      <c r="D589" s="1"/>
      <c r="E589" s="1"/>
      <c r="F589" s="1"/>
      <c r="G589" s="249"/>
      <c r="H589" s="249"/>
      <c r="I589" s="249"/>
      <c r="J589" s="250"/>
      <c r="AG589" s="140"/>
      <c r="AH589" s="140"/>
      <c r="AI589" s="140"/>
      <c r="AJ589" s="140"/>
      <c r="AK589" s="140"/>
      <c r="AL589" s="142"/>
      <c r="AM589" s="142"/>
      <c r="AN589" s="142"/>
      <c r="AO589" s="142"/>
    </row>
    <row r="590" hidden="1">
      <c r="A590" s="1"/>
      <c r="B590" s="248"/>
      <c r="C590" s="1"/>
      <c r="D590" s="1"/>
      <c r="E590" s="1"/>
      <c r="F590" s="1"/>
      <c r="G590" s="249"/>
      <c r="H590" s="249"/>
      <c r="I590" s="249"/>
      <c r="J590" s="250"/>
      <c r="AG590" s="140"/>
      <c r="AH590" s="140"/>
      <c r="AI590" s="140"/>
      <c r="AJ590" s="140"/>
      <c r="AK590" s="140"/>
      <c r="AL590" s="142"/>
      <c r="AM590" s="142"/>
      <c r="AN590" s="142"/>
      <c r="AO590" s="142"/>
    </row>
    <row r="591" hidden="1">
      <c r="A591" s="1"/>
      <c r="B591" s="248"/>
      <c r="C591" s="1"/>
      <c r="D591" s="1"/>
      <c r="E591" s="1"/>
      <c r="F591" s="1"/>
      <c r="G591" s="249"/>
      <c r="H591" s="249"/>
      <c r="I591" s="249"/>
      <c r="J591" s="250"/>
      <c r="AG591" s="140"/>
      <c r="AH591" s="140"/>
      <c r="AI591" s="140"/>
      <c r="AJ591" s="140"/>
      <c r="AK591" s="140"/>
      <c r="AL591" s="142"/>
      <c r="AM591" s="142"/>
      <c r="AN591" s="142"/>
      <c r="AO591" s="142"/>
    </row>
    <row r="592" hidden="1">
      <c r="A592" s="1"/>
      <c r="B592" s="248"/>
      <c r="C592" s="1"/>
      <c r="D592" s="1"/>
      <c r="E592" s="1"/>
      <c r="F592" s="1"/>
      <c r="G592" s="249"/>
      <c r="H592" s="249"/>
      <c r="I592" s="249"/>
      <c r="J592" s="250"/>
      <c r="AG592" s="140"/>
      <c r="AH592" s="140"/>
      <c r="AI592" s="140"/>
      <c r="AJ592" s="140"/>
      <c r="AK592" s="140"/>
      <c r="AL592" s="142"/>
      <c r="AM592" s="142"/>
      <c r="AN592" s="142"/>
      <c r="AO592" s="142"/>
    </row>
    <row r="593" hidden="1">
      <c r="A593" s="1"/>
      <c r="B593" s="248"/>
      <c r="C593" s="1"/>
      <c r="D593" s="1"/>
      <c r="E593" s="1"/>
      <c r="F593" s="1"/>
      <c r="G593" s="249"/>
      <c r="H593" s="249"/>
      <c r="I593" s="249"/>
      <c r="J593" s="250"/>
      <c r="AG593" s="140"/>
      <c r="AH593" s="140"/>
      <c r="AI593" s="140"/>
      <c r="AJ593" s="140"/>
      <c r="AK593" s="140"/>
      <c r="AL593" s="142"/>
      <c r="AM593" s="142"/>
      <c r="AN593" s="142"/>
      <c r="AO593" s="142"/>
    </row>
    <row r="594" hidden="1">
      <c r="A594" s="1"/>
      <c r="B594" s="248"/>
      <c r="C594" s="1"/>
      <c r="D594" s="1"/>
      <c r="E594" s="1"/>
      <c r="F594" s="1"/>
      <c r="G594" s="249"/>
      <c r="H594" s="249"/>
      <c r="I594" s="249"/>
      <c r="J594" s="250"/>
      <c r="AG594" s="140"/>
      <c r="AH594" s="140"/>
      <c r="AI594" s="140"/>
      <c r="AJ594" s="140"/>
      <c r="AK594" s="140"/>
      <c r="AL594" s="142"/>
      <c r="AM594" s="142"/>
      <c r="AN594" s="142"/>
      <c r="AO594" s="142"/>
    </row>
    <row r="595" hidden="1">
      <c r="A595" s="1"/>
      <c r="B595" s="248"/>
      <c r="C595" s="1"/>
      <c r="D595" s="1"/>
      <c r="E595" s="1"/>
      <c r="F595" s="1"/>
      <c r="G595" s="249"/>
      <c r="H595" s="249"/>
      <c r="I595" s="249"/>
      <c r="J595" s="250"/>
      <c r="AG595" s="140"/>
      <c r="AH595" s="140"/>
      <c r="AI595" s="140"/>
      <c r="AJ595" s="140"/>
      <c r="AK595" s="140"/>
      <c r="AL595" s="142"/>
      <c r="AM595" s="142"/>
      <c r="AN595" s="142"/>
      <c r="AO595" s="142"/>
    </row>
    <row r="596" hidden="1">
      <c r="A596" s="1"/>
      <c r="B596" s="248"/>
      <c r="C596" s="1"/>
      <c r="D596" s="1"/>
      <c r="E596" s="1"/>
      <c r="F596" s="1"/>
      <c r="G596" s="249"/>
      <c r="H596" s="249"/>
      <c r="I596" s="249"/>
      <c r="J596" s="250"/>
      <c r="AG596" s="140"/>
      <c r="AH596" s="140"/>
      <c r="AI596" s="140"/>
      <c r="AJ596" s="140"/>
      <c r="AK596" s="140"/>
      <c r="AL596" s="142"/>
      <c r="AM596" s="142"/>
      <c r="AN596" s="142"/>
      <c r="AO596" s="142"/>
    </row>
    <row r="597" hidden="1">
      <c r="A597" s="1"/>
      <c r="B597" s="248"/>
      <c r="C597" s="1"/>
      <c r="D597" s="1"/>
      <c r="E597" s="1"/>
      <c r="F597" s="1"/>
      <c r="G597" s="249"/>
      <c r="H597" s="249"/>
      <c r="I597" s="249"/>
      <c r="J597" s="250"/>
      <c r="AG597" s="140"/>
      <c r="AH597" s="140"/>
      <c r="AI597" s="140"/>
      <c r="AJ597" s="140"/>
      <c r="AK597" s="140"/>
      <c r="AL597" s="142"/>
      <c r="AM597" s="142"/>
      <c r="AN597" s="142"/>
      <c r="AO597" s="142"/>
    </row>
    <row r="598" hidden="1">
      <c r="A598" s="1"/>
      <c r="B598" s="248"/>
      <c r="C598" s="1"/>
      <c r="D598" s="1"/>
      <c r="E598" s="1"/>
      <c r="F598" s="1"/>
      <c r="G598" s="249"/>
      <c r="H598" s="249"/>
      <c r="I598" s="249"/>
      <c r="J598" s="250"/>
      <c r="AG598" s="140"/>
      <c r="AH598" s="140"/>
      <c r="AI598" s="140"/>
      <c r="AJ598" s="140"/>
      <c r="AK598" s="140"/>
      <c r="AL598" s="142"/>
      <c r="AM598" s="142"/>
      <c r="AN598" s="142"/>
      <c r="AO598" s="142"/>
    </row>
    <row r="599" hidden="1">
      <c r="A599" s="1"/>
      <c r="B599" s="248"/>
      <c r="C599" s="1"/>
      <c r="D599" s="1"/>
      <c r="E599" s="1"/>
      <c r="F599" s="1"/>
      <c r="G599" s="249"/>
      <c r="H599" s="249"/>
      <c r="I599" s="249"/>
      <c r="J599" s="250"/>
      <c r="AG599" s="140"/>
      <c r="AH599" s="140"/>
      <c r="AI599" s="140"/>
      <c r="AJ599" s="140"/>
      <c r="AK599" s="140"/>
      <c r="AL599" s="142"/>
      <c r="AM599" s="142"/>
      <c r="AN599" s="142"/>
      <c r="AO599" s="142"/>
    </row>
    <row r="600" hidden="1">
      <c r="A600" s="1"/>
      <c r="B600" s="248"/>
      <c r="C600" s="1"/>
      <c r="D600" s="1"/>
      <c r="E600" s="1"/>
      <c r="F600" s="1"/>
      <c r="G600" s="249"/>
      <c r="H600" s="249"/>
      <c r="I600" s="249"/>
      <c r="J600" s="250"/>
      <c r="AG600" s="140"/>
      <c r="AH600" s="140"/>
      <c r="AI600" s="140"/>
      <c r="AJ600" s="140"/>
      <c r="AK600" s="140"/>
      <c r="AL600" s="142"/>
      <c r="AM600" s="142"/>
      <c r="AN600" s="142"/>
      <c r="AO600" s="142"/>
    </row>
    <row r="601" hidden="1">
      <c r="A601" s="1"/>
      <c r="B601" s="248"/>
      <c r="C601" s="1"/>
      <c r="D601" s="1"/>
      <c r="E601" s="1"/>
      <c r="F601" s="1"/>
      <c r="G601" s="249"/>
      <c r="H601" s="249"/>
      <c r="I601" s="249"/>
      <c r="J601" s="250"/>
      <c r="AG601" s="140"/>
      <c r="AH601" s="140"/>
      <c r="AI601" s="140"/>
      <c r="AJ601" s="140"/>
      <c r="AK601" s="140"/>
      <c r="AL601" s="142"/>
      <c r="AM601" s="142"/>
      <c r="AN601" s="142"/>
      <c r="AO601" s="142"/>
    </row>
    <row r="602" hidden="1">
      <c r="A602" s="1"/>
      <c r="B602" s="248"/>
      <c r="C602" s="1"/>
      <c r="D602" s="1"/>
      <c r="E602" s="1"/>
      <c r="F602" s="1"/>
      <c r="G602" s="249"/>
      <c r="H602" s="249"/>
      <c r="I602" s="249"/>
      <c r="J602" s="250"/>
      <c r="AG602" s="140"/>
      <c r="AH602" s="140"/>
      <c r="AI602" s="140"/>
      <c r="AJ602" s="140"/>
      <c r="AK602" s="140"/>
      <c r="AL602" s="142"/>
      <c r="AM602" s="142"/>
      <c r="AN602" s="142"/>
      <c r="AO602" s="142"/>
    </row>
    <row r="603" hidden="1">
      <c r="A603" s="1"/>
      <c r="B603" s="248"/>
      <c r="C603" s="1"/>
      <c r="D603" s="1"/>
      <c r="E603" s="1"/>
      <c r="F603" s="1"/>
      <c r="G603" s="249"/>
      <c r="H603" s="249"/>
      <c r="I603" s="249"/>
      <c r="J603" s="250"/>
      <c r="AG603" s="140"/>
      <c r="AH603" s="140"/>
      <c r="AI603" s="140"/>
      <c r="AJ603" s="140"/>
      <c r="AK603" s="140"/>
      <c r="AL603" s="142"/>
      <c r="AM603" s="142"/>
      <c r="AN603" s="142"/>
      <c r="AO603" s="142"/>
    </row>
    <row r="604" hidden="1">
      <c r="A604" s="1"/>
      <c r="B604" s="248"/>
      <c r="C604" s="1"/>
      <c r="D604" s="1"/>
      <c r="E604" s="1"/>
      <c r="F604" s="1"/>
      <c r="G604" s="249"/>
      <c r="H604" s="249"/>
      <c r="I604" s="249"/>
      <c r="J604" s="250"/>
      <c r="AG604" s="140"/>
      <c r="AH604" s="140"/>
      <c r="AI604" s="140"/>
      <c r="AJ604" s="140"/>
      <c r="AK604" s="140"/>
      <c r="AL604" s="142"/>
      <c r="AM604" s="142"/>
      <c r="AN604" s="142"/>
      <c r="AO604" s="142"/>
    </row>
    <row r="605" hidden="1">
      <c r="A605" s="1"/>
      <c r="B605" s="248"/>
      <c r="C605" s="1"/>
      <c r="D605" s="1"/>
      <c r="E605" s="1"/>
      <c r="F605" s="1"/>
      <c r="G605" s="249"/>
      <c r="H605" s="249"/>
      <c r="I605" s="249"/>
      <c r="J605" s="250"/>
      <c r="AG605" s="140"/>
      <c r="AH605" s="140"/>
      <c r="AI605" s="140"/>
      <c r="AJ605" s="140"/>
      <c r="AK605" s="140"/>
      <c r="AL605" s="142"/>
      <c r="AM605" s="142"/>
      <c r="AN605" s="142"/>
      <c r="AO605" s="142"/>
    </row>
    <row r="606" hidden="1">
      <c r="A606" s="1"/>
      <c r="B606" s="248"/>
      <c r="C606" s="1"/>
      <c r="D606" s="1"/>
      <c r="E606" s="1"/>
      <c r="F606" s="1"/>
      <c r="G606" s="249"/>
      <c r="H606" s="249"/>
      <c r="I606" s="249"/>
      <c r="J606" s="250"/>
      <c r="AG606" s="140"/>
      <c r="AH606" s="140"/>
      <c r="AI606" s="140"/>
      <c r="AJ606" s="140"/>
      <c r="AK606" s="140"/>
      <c r="AL606" s="142"/>
      <c r="AM606" s="142"/>
      <c r="AN606" s="142"/>
      <c r="AO606" s="142"/>
    </row>
    <row r="607" hidden="1">
      <c r="A607" s="1"/>
      <c r="B607" s="248"/>
      <c r="C607" s="1"/>
      <c r="D607" s="1"/>
      <c r="E607" s="1"/>
      <c r="F607" s="1"/>
      <c r="G607" s="249"/>
      <c r="H607" s="249"/>
      <c r="I607" s="249"/>
      <c r="J607" s="250"/>
      <c r="AG607" s="140"/>
      <c r="AH607" s="140"/>
      <c r="AI607" s="140"/>
      <c r="AJ607" s="140"/>
      <c r="AK607" s="140"/>
      <c r="AL607" s="142"/>
      <c r="AM607" s="142"/>
      <c r="AN607" s="142"/>
      <c r="AO607" s="142"/>
    </row>
    <row r="608" hidden="1">
      <c r="A608" s="1"/>
      <c r="B608" s="248"/>
      <c r="C608" s="1"/>
      <c r="D608" s="1"/>
      <c r="E608" s="1"/>
      <c r="F608" s="1"/>
      <c r="G608" s="249"/>
      <c r="H608" s="249"/>
      <c r="I608" s="249"/>
      <c r="J608" s="250"/>
      <c r="AG608" s="140"/>
      <c r="AH608" s="140"/>
      <c r="AI608" s="140"/>
      <c r="AJ608" s="140"/>
      <c r="AK608" s="140"/>
      <c r="AL608" s="142"/>
      <c r="AM608" s="142"/>
      <c r="AN608" s="142"/>
      <c r="AO608" s="142"/>
    </row>
    <row r="609" hidden="1">
      <c r="A609" s="1"/>
      <c r="B609" s="248"/>
      <c r="C609" s="1"/>
      <c r="D609" s="1"/>
      <c r="E609" s="1"/>
      <c r="F609" s="1"/>
      <c r="G609" s="249"/>
      <c r="H609" s="249"/>
      <c r="I609" s="249"/>
      <c r="J609" s="250"/>
      <c r="AG609" s="140"/>
      <c r="AH609" s="140"/>
      <c r="AI609" s="140"/>
      <c r="AJ609" s="140"/>
      <c r="AK609" s="140"/>
      <c r="AL609" s="142"/>
      <c r="AM609" s="142"/>
      <c r="AN609" s="142"/>
      <c r="AO609" s="142"/>
    </row>
    <row r="610" hidden="1">
      <c r="A610" s="1"/>
      <c r="B610" s="248"/>
      <c r="C610" s="1"/>
      <c r="D610" s="1"/>
      <c r="E610" s="1"/>
      <c r="F610" s="1"/>
      <c r="G610" s="249"/>
      <c r="H610" s="249"/>
      <c r="I610" s="249"/>
      <c r="J610" s="250"/>
      <c r="AG610" s="140"/>
      <c r="AH610" s="140"/>
      <c r="AI610" s="140"/>
      <c r="AJ610" s="140"/>
      <c r="AK610" s="140"/>
      <c r="AL610" s="142"/>
      <c r="AM610" s="142"/>
      <c r="AN610" s="142"/>
      <c r="AO610" s="142"/>
    </row>
    <row r="611" hidden="1">
      <c r="A611" s="1"/>
      <c r="B611" s="248"/>
      <c r="C611" s="1"/>
      <c r="D611" s="1"/>
      <c r="E611" s="1"/>
      <c r="F611" s="1"/>
      <c r="G611" s="249"/>
      <c r="H611" s="249"/>
      <c r="I611" s="249"/>
      <c r="J611" s="250"/>
      <c r="AG611" s="140"/>
      <c r="AH611" s="140"/>
      <c r="AI611" s="140"/>
      <c r="AJ611" s="140"/>
      <c r="AK611" s="140"/>
      <c r="AL611" s="142"/>
      <c r="AM611" s="142"/>
      <c r="AN611" s="142"/>
      <c r="AO611" s="142"/>
    </row>
    <row r="612" hidden="1">
      <c r="A612" s="1"/>
      <c r="B612" s="248"/>
      <c r="C612" s="1"/>
      <c r="D612" s="1"/>
      <c r="E612" s="1"/>
      <c r="F612" s="1"/>
      <c r="G612" s="249"/>
      <c r="H612" s="249"/>
      <c r="I612" s="249"/>
      <c r="J612" s="250"/>
      <c r="AG612" s="140"/>
      <c r="AH612" s="140"/>
      <c r="AI612" s="140"/>
      <c r="AJ612" s="140"/>
      <c r="AK612" s="140"/>
      <c r="AL612" s="142"/>
      <c r="AM612" s="142"/>
      <c r="AN612" s="142"/>
      <c r="AO612" s="142"/>
    </row>
    <row r="613" hidden="1">
      <c r="A613" s="1"/>
      <c r="B613" s="248"/>
      <c r="C613" s="1"/>
      <c r="D613" s="1"/>
      <c r="E613" s="1"/>
      <c r="F613" s="1"/>
      <c r="G613" s="249"/>
      <c r="H613" s="249"/>
      <c r="I613" s="249"/>
      <c r="J613" s="250"/>
      <c r="AG613" s="140"/>
      <c r="AH613" s="140"/>
      <c r="AI613" s="140"/>
      <c r="AJ613" s="140"/>
      <c r="AK613" s="140"/>
      <c r="AL613" s="142"/>
      <c r="AM613" s="142"/>
      <c r="AN613" s="142"/>
      <c r="AO613" s="142"/>
    </row>
    <row r="614" hidden="1">
      <c r="A614" s="1"/>
      <c r="B614" s="248"/>
      <c r="C614" s="1"/>
      <c r="D614" s="1"/>
      <c r="E614" s="1"/>
      <c r="F614" s="1"/>
      <c r="G614" s="249"/>
      <c r="H614" s="249"/>
      <c r="I614" s="249"/>
      <c r="J614" s="250"/>
      <c r="AG614" s="140"/>
      <c r="AH614" s="140"/>
      <c r="AI614" s="140"/>
      <c r="AJ614" s="140"/>
      <c r="AK614" s="140"/>
      <c r="AL614" s="142"/>
      <c r="AM614" s="142"/>
      <c r="AN614" s="142"/>
      <c r="AO614" s="142"/>
    </row>
    <row r="615" hidden="1">
      <c r="A615" s="1"/>
      <c r="B615" s="248"/>
      <c r="C615" s="1"/>
      <c r="D615" s="1"/>
      <c r="E615" s="1"/>
      <c r="F615" s="1"/>
      <c r="G615" s="249"/>
      <c r="H615" s="249"/>
      <c r="I615" s="249"/>
      <c r="J615" s="250"/>
      <c r="AG615" s="140"/>
      <c r="AH615" s="140"/>
      <c r="AI615" s="140"/>
      <c r="AJ615" s="140"/>
      <c r="AK615" s="140"/>
      <c r="AL615" s="142"/>
      <c r="AM615" s="142"/>
      <c r="AN615" s="142"/>
      <c r="AO615" s="142"/>
    </row>
    <row r="616" hidden="1">
      <c r="A616" s="1"/>
      <c r="B616" s="248"/>
      <c r="C616" s="1"/>
      <c r="D616" s="1"/>
      <c r="E616" s="1"/>
      <c r="F616" s="1"/>
      <c r="G616" s="249"/>
      <c r="H616" s="249"/>
      <c r="I616" s="249"/>
      <c r="J616" s="250"/>
      <c r="AG616" s="140"/>
      <c r="AH616" s="140"/>
      <c r="AI616" s="140"/>
      <c r="AJ616" s="140"/>
      <c r="AK616" s="140"/>
      <c r="AL616" s="142"/>
      <c r="AM616" s="142"/>
      <c r="AN616" s="142"/>
      <c r="AO616" s="142"/>
    </row>
    <row r="617" hidden="1">
      <c r="A617" s="1"/>
      <c r="B617" s="248"/>
      <c r="C617" s="1"/>
      <c r="D617" s="1"/>
      <c r="E617" s="1"/>
      <c r="F617" s="1"/>
      <c r="G617" s="249"/>
      <c r="H617" s="249"/>
      <c r="I617" s="249"/>
      <c r="J617" s="250"/>
      <c r="AG617" s="140"/>
      <c r="AH617" s="140"/>
      <c r="AI617" s="140"/>
      <c r="AJ617" s="140"/>
      <c r="AK617" s="140"/>
      <c r="AL617" s="142"/>
      <c r="AM617" s="142"/>
      <c r="AN617" s="142"/>
      <c r="AO617" s="142"/>
    </row>
    <row r="618" hidden="1">
      <c r="A618" s="1"/>
      <c r="B618" s="248"/>
      <c r="C618" s="1"/>
      <c r="D618" s="1"/>
      <c r="E618" s="1"/>
      <c r="F618" s="1"/>
      <c r="G618" s="249"/>
      <c r="H618" s="249"/>
      <c r="I618" s="249"/>
      <c r="J618" s="250"/>
      <c r="AG618" s="140"/>
      <c r="AH618" s="140"/>
      <c r="AI618" s="140"/>
      <c r="AJ618" s="140"/>
      <c r="AK618" s="140"/>
      <c r="AL618" s="142"/>
      <c r="AM618" s="142"/>
      <c r="AN618" s="142"/>
      <c r="AO618" s="142"/>
    </row>
    <row r="619" hidden="1">
      <c r="A619" s="1"/>
      <c r="B619" s="248"/>
      <c r="C619" s="1"/>
      <c r="D619" s="1"/>
      <c r="E619" s="1"/>
      <c r="F619" s="1"/>
      <c r="G619" s="249"/>
      <c r="H619" s="249"/>
      <c r="I619" s="249"/>
      <c r="J619" s="250"/>
      <c r="AG619" s="140"/>
      <c r="AH619" s="140"/>
      <c r="AI619" s="140"/>
      <c r="AJ619" s="140"/>
      <c r="AK619" s="140"/>
      <c r="AL619" s="142"/>
      <c r="AM619" s="142"/>
      <c r="AN619" s="142"/>
      <c r="AO619" s="142"/>
    </row>
    <row r="620" hidden="1">
      <c r="A620" s="1"/>
      <c r="B620" s="248"/>
      <c r="C620" s="1"/>
      <c r="D620" s="1"/>
      <c r="E620" s="1"/>
      <c r="F620" s="1"/>
      <c r="G620" s="249"/>
      <c r="H620" s="249"/>
      <c r="I620" s="249"/>
      <c r="J620" s="250"/>
      <c r="AG620" s="140"/>
      <c r="AH620" s="140"/>
      <c r="AI620" s="140"/>
      <c r="AJ620" s="140"/>
      <c r="AK620" s="140"/>
      <c r="AL620" s="142"/>
      <c r="AM620" s="142"/>
      <c r="AN620" s="142"/>
      <c r="AO620" s="142"/>
    </row>
    <row r="621" hidden="1">
      <c r="A621" s="1"/>
      <c r="B621" s="248"/>
      <c r="C621" s="1"/>
      <c r="D621" s="1"/>
      <c r="E621" s="1"/>
      <c r="F621" s="1"/>
      <c r="G621" s="249"/>
      <c r="H621" s="249"/>
      <c r="I621" s="249"/>
      <c r="J621" s="250"/>
      <c r="AG621" s="140"/>
      <c r="AH621" s="140"/>
      <c r="AI621" s="140"/>
      <c r="AJ621" s="140"/>
      <c r="AK621" s="140"/>
      <c r="AL621" s="142"/>
      <c r="AM621" s="142"/>
      <c r="AN621" s="142"/>
      <c r="AO621" s="142"/>
    </row>
    <row r="622" hidden="1">
      <c r="A622" s="1"/>
      <c r="B622" s="248"/>
      <c r="C622" s="1"/>
      <c r="D622" s="1"/>
      <c r="E622" s="1"/>
      <c r="F622" s="1"/>
      <c r="G622" s="249"/>
      <c r="H622" s="249"/>
      <c r="I622" s="249"/>
      <c r="J622" s="250"/>
      <c r="AG622" s="140"/>
      <c r="AH622" s="140"/>
      <c r="AI622" s="140"/>
      <c r="AJ622" s="140"/>
      <c r="AK622" s="140"/>
      <c r="AL622" s="142"/>
      <c r="AM622" s="142"/>
      <c r="AN622" s="142"/>
      <c r="AO622" s="142"/>
    </row>
    <row r="623" hidden="1">
      <c r="A623" s="1"/>
      <c r="B623" s="248"/>
      <c r="C623" s="1"/>
      <c r="D623" s="1"/>
      <c r="E623" s="1"/>
      <c r="F623" s="1"/>
      <c r="G623" s="249"/>
      <c r="H623" s="249"/>
      <c r="I623" s="249"/>
      <c r="J623" s="250"/>
      <c r="AG623" s="140"/>
      <c r="AH623" s="140"/>
      <c r="AI623" s="140"/>
      <c r="AJ623" s="140"/>
      <c r="AK623" s="140"/>
      <c r="AL623" s="142"/>
      <c r="AM623" s="142"/>
      <c r="AN623" s="142"/>
      <c r="AO623" s="142"/>
    </row>
    <row r="624" hidden="1">
      <c r="A624" s="1"/>
      <c r="B624" s="248"/>
      <c r="C624" s="1"/>
      <c r="D624" s="1"/>
      <c r="E624" s="1"/>
      <c r="F624" s="1"/>
      <c r="G624" s="249"/>
      <c r="H624" s="249"/>
      <c r="I624" s="249"/>
      <c r="J624" s="250"/>
      <c r="AG624" s="140"/>
      <c r="AH624" s="140"/>
      <c r="AI624" s="140"/>
      <c r="AJ624" s="140"/>
      <c r="AK624" s="140"/>
      <c r="AL624" s="142"/>
      <c r="AM624" s="142"/>
      <c r="AN624" s="142"/>
      <c r="AO624" s="142"/>
    </row>
    <row r="625" hidden="1">
      <c r="A625" s="1"/>
      <c r="B625" s="248"/>
      <c r="C625" s="1"/>
      <c r="D625" s="1"/>
      <c r="E625" s="1"/>
      <c r="F625" s="1"/>
      <c r="G625" s="249"/>
      <c r="H625" s="249"/>
      <c r="I625" s="249"/>
      <c r="J625" s="250"/>
      <c r="AG625" s="140"/>
      <c r="AH625" s="140"/>
      <c r="AI625" s="140"/>
      <c r="AJ625" s="140"/>
      <c r="AK625" s="140"/>
      <c r="AL625" s="142"/>
      <c r="AM625" s="142"/>
      <c r="AN625" s="142"/>
      <c r="AO625" s="142"/>
    </row>
    <row r="626" hidden="1">
      <c r="A626" s="1"/>
      <c r="B626" s="248"/>
      <c r="C626" s="1"/>
      <c r="D626" s="1"/>
      <c r="E626" s="1"/>
      <c r="F626" s="1"/>
      <c r="G626" s="249"/>
      <c r="H626" s="249"/>
      <c r="I626" s="249"/>
      <c r="J626" s="250"/>
      <c r="AG626" s="140"/>
      <c r="AH626" s="140"/>
      <c r="AI626" s="140"/>
      <c r="AJ626" s="140"/>
      <c r="AK626" s="140"/>
      <c r="AL626" s="142"/>
      <c r="AM626" s="142"/>
      <c r="AN626" s="142"/>
      <c r="AO626" s="142"/>
    </row>
    <row r="627" hidden="1">
      <c r="A627" s="1"/>
      <c r="B627" s="248"/>
      <c r="C627" s="1"/>
      <c r="D627" s="1"/>
      <c r="E627" s="1"/>
      <c r="F627" s="1"/>
      <c r="G627" s="249"/>
      <c r="H627" s="249"/>
      <c r="I627" s="249"/>
      <c r="J627" s="250"/>
      <c r="AG627" s="140"/>
      <c r="AH627" s="140"/>
      <c r="AI627" s="140"/>
      <c r="AJ627" s="140"/>
      <c r="AK627" s="140"/>
      <c r="AL627" s="142"/>
      <c r="AM627" s="142"/>
      <c r="AN627" s="142"/>
      <c r="AO627" s="142"/>
    </row>
    <row r="628" hidden="1">
      <c r="A628" s="1"/>
      <c r="B628" s="248"/>
      <c r="C628" s="1"/>
      <c r="D628" s="1"/>
      <c r="E628" s="1"/>
      <c r="F628" s="1"/>
      <c r="G628" s="249"/>
      <c r="H628" s="249"/>
      <c r="I628" s="249"/>
      <c r="J628" s="250"/>
      <c r="AG628" s="140"/>
      <c r="AH628" s="140"/>
      <c r="AI628" s="140"/>
      <c r="AJ628" s="140"/>
      <c r="AK628" s="140"/>
      <c r="AL628" s="142"/>
      <c r="AM628" s="142"/>
      <c r="AN628" s="142"/>
      <c r="AO628" s="142"/>
    </row>
    <row r="629" hidden="1">
      <c r="A629" s="1"/>
      <c r="B629" s="248"/>
      <c r="C629" s="1"/>
      <c r="D629" s="1"/>
      <c r="E629" s="1"/>
      <c r="F629" s="1"/>
      <c r="G629" s="249"/>
      <c r="H629" s="249"/>
      <c r="I629" s="249"/>
      <c r="J629" s="250"/>
      <c r="AG629" s="140"/>
      <c r="AH629" s="140"/>
      <c r="AI629" s="140"/>
      <c r="AJ629" s="140"/>
      <c r="AK629" s="140"/>
      <c r="AL629" s="142"/>
      <c r="AM629" s="142"/>
      <c r="AN629" s="142"/>
      <c r="AO629" s="142"/>
    </row>
    <row r="630" hidden="1">
      <c r="A630" s="1"/>
      <c r="B630" s="248"/>
      <c r="C630" s="1"/>
      <c r="D630" s="1"/>
      <c r="E630" s="1"/>
      <c r="F630" s="1"/>
      <c r="G630" s="249"/>
      <c r="H630" s="249"/>
      <c r="I630" s="249"/>
      <c r="J630" s="250"/>
      <c r="AG630" s="140"/>
      <c r="AH630" s="140"/>
      <c r="AI630" s="140"/>
      <c r="AJ630" s="140"/>
      <c r="AK630" s="140"/>
      <c r="AL630" s="142"/>
      <c r="AM630" s="142"/>
      <c r="AN630" s="142"/>
      <c r="AO630" s="142"/>
    </row>
    <row r="631" hidden="1">
      <c r="A631" s="1"/>
      <c r="B631" s="248"/>
      <c r="C631" s="1"/>
      <c r="D631" s="1"/>
      <c r="E631" s="1"/>
      <c r="F631" s="1"/>
      <c r="G631" s="249"/>
      <c r="H631" s="249"/>
      <c r="I631" s="249"/>
      <c r="J631" s="250"/>
      <c r="AG631" s="140"/>
      <c r="AH631" s="140"/>
      <c r="AI631" s="140"/>
      <c r="AJ631" s="140"/>
      <c r="AK631" s="140"/>
      <c r="AL631" s="142"/>
      <c r="AM631" s="142"/>
      <c r="AN631" s="142"/>
      <c r="AO631" s="142"/>
    </row>
    <row r="632" hidden="1">
      <c r="A632" s="1"/>
      <c r="B632" s="248"/>
      <c r="C632" s="1"/>
      <c r="D632" s="1"/>
      <c r="E632" s="1"/>
      <c r="F632" s="1"/>
      <c r="G632" s="249"/>
      <c r="H632" s="249"/>
      <c r="I632" s="249"/>
      <c r="J632" s="250"/>
      <c r="AG632" s="140"/>
      <c r="AH632" s="140"/>
      <c r="AI632" s="140"/>
      <c r="AJ632" s="140"/>
      <c r="AK632" s="140"/>
      <c r="AL632" s="142"/>
      <c r="AM632" s="142"/>
      <c r="AN632" s="142"/>
      <c r="AO632" s="142"/>
    </row>
    <row r="633" hidden="1">
      <c r="A633" s="1"/>
      <c r="B633" s="248"/>
      <c r="C633" s="1"/>
      <c r="D633" s="1"/>
      <c r="E633" s="1"/>
      <c r="F633" s="1"/>
      <c r="G633" s="249"/>
      <c r="H633" s="249"/>
      <c r="I633" s="249"/>
      <c r="J633" s="250"/>
      <c r="AG633" s="140"/>
      <c r="AH633" s="140"/>
      <c r="AI633" s="140"/>
      <c r="AJ633" s="140"/>
      <c r="AK633" s="140"/>
      <c r="AL633" s="142"/>
      <c r="AM633" s="142"/>
      <c r="AN633" s="142"/>
      <c r="AO633" s="142"/>
    </row>
    <row r="634" hidden="1">
      <c r="A634" s="1"/>
      <c r="B634" s="248"/>
      <c r="C634" s="1"/>
      <c r="D634" s="1"/>
      <c r="E634" s="1"/>
      <c r="F634" s="1"/>
      <c r="G634" s="249"/>
      <c r="H634" s="249"/>
      <c r="I634" s="249"/>
      <c r="J634" s="250"/>
      <c r="AG634" s="140"/>
      <c r="AH634" s="140"/>
      <c r="AI634" s="140"/>
      <c r="AJ634" s="140"/>
      <c r="AK634" s="140"/>
      <c r="AL634" s="142"/>
      <c r="AM634" s="142"/>
      <c r="AN634" s="142"/>
      <c r="AO634" s="142"/>
    </row>
    <row r="635" hidden="1">
      <c r="A635" s="1"/>
      <c r="B635" s="248"/>
      <c r="C635" s="1"/>
      <c r="D635" s="1"/>
      <c r="E635" s="1"/>
      <c r="F635" s="1"/>
      <c r="G635" s="249"/>
      <c r="H635" s="249"/>
      <c r="I635" s="249"/>
      <c r="J635" s="250"/>
      <c r="AG635" s="140"/>
      <c r="AH635" s="140"/>
      <c r="AI635" s="140"/>
      <c r="AJ635" s="140"/>
      <c r="AK635" s="140"/>
      <c r="AL635" s="142"/>
      <c r="AM635" s="142"/>
      <c r="AN635" s="142"/>
      <c r="AO635" s="142"/>
    </row>
    <row r="636" hidden="1">
      <c r="A636" s="1"/>
      <c r="B636" s="248"/>
      <c r="C636" s="1"/>
      <c r="D636" s="1"/>
      <c r="E636" s="1"/>
      <c r="F636" s="1"/>
      <c r="G636" s="249"/>
      <c r="H636" s="249"/>
      <c r="I636" s="249"/>
      <c r="J636" s="250"/>
      <c r="AG636" s="140"/>
      <c r="AH636" s="140"/>
      <c r="AI636" s="140"/>
      <c r="AJ636" s="140"/>
      <c r="AK636" s="140"/>
      <c r="AL636" s="142"/>
      <c r="AM636" s="142"/>
      <c r="AN636" s="142"/>
      <c r="AO636" s="142"/>
    </row>
    <row r="637" hidden="1">
      <c r="A637" s="1"/>
      <c r="B637" s="248"/>
      <c r="C637" s="1"/>
      <c r="D637" s="1"/>
      <c r="E637" s="1"/>
      <c r="F637" s="1"/>
      <c r="G637" s="249"/>
      <c r="H637" s="249"/>
      <c r="I637" s="249"/>
      <c r="J637" s="250"/>
      <c r="AG637" s="140"/>
      <c r="AH637" s="140"/>
      <c r="AI637" s="140"/>
      <c r="AJ637" s="140"/>
      <c r="AK637" s="140"/>
      <c r="AL637" s="142"/>
      <c r="AM637" s="142"/>
      <c r="AN637" s="142"/>
      <c r="AO637" s="142"/>
    </row>
    <row r="638" hidden="1">
      <c r="A638" s="1"/>
      <c r="B638" s="248"/>
      <c r="C638" s="1"/>
      <c r="D638" s="1"/>
      <c r="E638" s="1"/>
      <c r="F638" s="1"/>
      <c r="G638" s="249"/>
      <c r="H638" s="249"/>
      <c r="I638" s="249"/>
      <c r="J638" s="250"/>
      <c r="AG638" s="140"/>
      <c r="AH638" s="140"/>
      <c r="AI638" s="140"/>
      <c r="AJ638" s="140"/>
      <c r="AK638" s="140"/>
      <c r="AL638" s="142"/>
      <c r="AM638" s="142"/>
      <c r="AN638" s="142"/>
      <c r="AO638" s="142"/>
    </row>
    <row r="639" hidden="1">
      <c r="A639" s="1"/>
      <c r="B639" s="248"/>
      <c r="C639" s="1"/>
      <c r="D639" s="1"/>
      <c r="E639" s="1"/>
      <c r="F639" s="1"/>
      <c r="G639" s="249"/>
      <c r="H639" s="249"/>
      <c r="I639" s="249"/>
      <c r="J639" s="250"/>
      <c r="AG639" s="140"/>
      <c r="AH639" s="140"/>
      <c r="AI639" s="140"/>
      <c r="AJ639" s="140"/>
      <c r="AK639" s="140"/>
      <c r="AL639" s="142"/>
      <c r="AM639" s="142"/>
      <c r="AN639" s="142"/>
      <c r="AO639" s="142"/>
    </row>
    <row r="640" hidden="1">
      <c r="A640" s="1"/>
      <c r="B640" s="248"/>
      <c r="C640" s="1"/>
      <c r="D640" s="1"/>
      <c r="E640" s="1"/>
      <c r="F640" s="1"/>
      <c r="G640" s="249"/>
      <c r="H640" s="249"/>
      <c r="I640" s="249"/>
      <c r="J640" s="250"/>
      <c r="AG640" s="140"/>
      <c r="AH640" s="140"/>
      <c r="AI640" s="140"/>
      <c r="AJ640" s="140"/>
      <c r="AK640" s="140"/>
      <c r="AL640" s="142"/>
      <c r="AM640" s="142"/>
      <c r="AN640" s="142"/>
      <c r="AO640" s="142"/>
    </row>
    <row r="641" hidden="1">
      <c r="A641" s="1"/>
      <c r="B641" s="248"/>
      <c r="C641" s="1"/>
      <c r="D641" s="1"/>
      <c r="E641" s="1"/>
      <c r="F641" s="1"/>
      <c r="G641" s="249"/>
      <c r="H641" s="249"/>
      <c r="I641" s="249"/>
      <c r="J641" s="250"/>
      <c r="AG641" s="140"/>
      <c r="AH641" s="140"/>
      <c r="AI641" s="140"/>
      <c r="AJ641" s="140"/>
      <c r="AK641" s="140"/>
      <c r="AL641" s="142"/>
      <c r="AM641" s="142"/>
      <c r="AN641" s="142"/>
      <c r="AO641" s="142"/>
    </row>
    <row r="642" hidden="1">
      <c r="A642" s="1"/>
      <c r="B642" s="248"/>
      <c r="C642" s="1"/>
      <c r="D642" s="1"/>
      <c r="E642" s="1"/>
      <c r="F642" s="1"/>
      <c r="G642" s="249"/>
      <c r="H642" s="249"/>
      <c r="I642" s="249"/>
      <c r="J642" s="250"/>
      <c r="AG642" s="140"/>
      <c r="AH642" s="140"/>
      <c r="AI642" s="140"/>
      <c r="AJ642" s="140"/>
      <c r="AK642" s="140"/>
      <c r="AL642" s="142"/>
      <c r="AM642" s="142"/>
      <c r="AN642" s="142"/>
      <c r="AO642" s="142"/>
    </row>
    <row r="643" hidden="1">
      <c r="A643" s="1"/>
      <c r="B643" s="248"/>
      <c r="C643" s="1"/>
      <c r="D643" s="1"/>
      <c r="E643" s="1"/>
      <c r="F643" s="1"/>
      <c r="G643" s="249"/>
      <c r="H643" s="249"/>
      <c r="I643" s="249"/>
      <c r="J643" s="250"/>
      <c r="AG643" s="140"/>
      <c r="AH643" s="140"/>
      <c r="AI643" s="140"/>
      <c r="AJ643" s="140"/>
      <c r="AK643" s="140"/>
      <c r="AL643" s="142"/>
      <c r="AM643" s="142"/>
      <c r="AN643" s="142"/>
      <c r="AO643" s="142"/>
    </row>
    <row r="644" hidden="1">
      <c r="A644" s="1"/>
      <c r="B644" s="248"/>
      <c r="C644" s="1"/>
      <c r="D644" s="1"/>
      <c r="E644" s="1"/>
      <c r="F644" s="1"/>
      <c r="G644" s="249"/>
      <c r="H644" s="249"/>
      <c r="I644" s="249"/>
      <c r="J644" s="250"/>
      <c r="AG644" s="140"/>
      <c r="AH644" s="140"/>
      <c r="AI644" s="140"/>
      <c r="AJ644" s="140"/>
      <c r="AK644" s="140"/>
      <c r="AL644" s="142"/>
      <c r="AM644" s="142"/>
      <c r="AN644" s="142"/>
      <c r="AO644" s="142"/>
    </row>
    <row r="645" hidden="1">
      <c r="A645" s="1"/>
      <c r="B645" s="248"/>
      <c r="C645" s="1"/>
      <c r="D645" s="1"/>
      <c r="E645" s="1"/>
      <c r="F645" s="1"/>
      <c r="G645" s="249"/>
      <c r="H645" s="249"/>
      <c r="I645" s="249"/>
      <c r="J645" s="250"/>
      <c r="AG645" s="140"/>
      <c r="AH645" s="140"/>
      <c r="AI645" s="140"/>
      <c r="AJ645" s="140"/>
      <c r="AK645" s="140"/>
      <c r="AL645" s="142"/>
      <c r="AM645" s="142"/>
      <c r="AN645" s="142"/>
      <c r="AO645" s="142"/>
    </row>
    <row r="646" hidden="1">
      <c r="A646" s="1"/>
      <c r="B646" s="248"/>
      <c r="C646" s="1"/>
      <c r="D646" s="1"/>
      <c r="E646" s="1"/>
      <c r="F646" s="1"/>
      <c r="G646" s="249"/>
      <c r="H646" s="249"/>
      <c r="I646" s="249"/>
      <c r="J646" s="250"/>
      <c r="AG646" s="140"/>
      <c r="AH646" s="140"/>
      <c r="AI646" s="140"/>
      <c r="AJ646" s="140"/>
      <c r="AK646" s="140"/>
      <c r="AL646" s="142"/>
      <c r="AM646" s="142"/>
      <c r="AN646" s="142"/>
      <c r="AO646" s="142"/>
    </row>
    <row r="647" hidden="1">
      <c r="A647" s="1"/>
      <c r="B647" s="248"/>
      <c r="C647" s="1"/>
      <c r="D647" s="1"/>
      <c r="E647" s="1"/>
      <c r="F647" s="1"/>
      <c r="G647" s="249"/>
      <c r="H647" s="249"/>
      <c r="I647" s="249"/>
      <c r="J647" s="250"/>
      <c r="AG647" s="140"/>
      <c r="AH647" s="140"/>
      <c r="AI647" s="140"/>
      <c r="AJ647" s="140"/>
      <c r="AK647" s="140"/>
      <c r="AL647" s="142"/>
      <c r="AM647" s="142"/>
      <c r="AN647" s="142"/>
      <c r="AO647" s="142"/>
    </row>
    <row r="648" hidden="1">
      <c r="A648" s="1"/>
      <c r="B648" s="248"/>
      <c r="C648" s="1"/>
      <c r="D648" s="1"/>
      <c r="E648" s="1"/>
      <c r="F648" s="1"/>
      <c r="G648" s="249"/>
      <c r="H648" s="249"/>
      <c r="I648" s="249"/>
      <c r="J648" s="250"/>
      <c r="AG648" s="140"/>
      <c r="AH648" s="140"/>
      <c r="AI648" s="140"/>
      <c r="AJ648" s="140"/>
      <c r="AK648" s="140"/>
      <c r="AL648" s="142"/>
      <c r="AM648" s="142"/>
      <c r="AN648" s="142"/>
      <c r="AO648" s="142"/>
    </row>
    <row r="649" hidden="1">
      <c r="A649" s="1"/>
      <c r="B649" s="248"/>
      <c r="C649" s="1"/>
      <c r="D649" s="1"/>
      <c r="E649" s="1"/>
      <c r="F649" s="1"/>
      <c r="G649" s="249"/>
      <c r="H649" s="249"/>
      <c r="I649" s="249"/>
      <c r="J649" s="250"/>
      <c r="AG649" s="140"/>
      <c r="AH649" s="140"/>
      <c r="AI649" s="140"/>
      <c r="AJ649" s="140"/>
      <c r="AK649" s="140"/>
      <c r="AL649" s="142"/>
      <c r="AM649" s="142"/>
      <c r="AN649" s="142"/>
      <c r="AO649" s="142"/>
    </row>
    <row r="650" hidden="1">
      <c r="A650" s="1"/>
      <c r="B650" s="248"/>
      <c r="C650" s="1"/>
      <c r="D650" s="1"/>
      <c r="E650" s="1"/>
      <c r="F650" s="1"/>
      <c r="G650" s="249"/>
      <c r="H650" s="249"/>
      <c r="I650" s="249"/>
      <c r="J650" s="250"/>
      <c r="AG650" s="140"/>
      <c r="AH650" s="140"/>
      <c r="AI650" s="140"/>
      <c r="AJ650" s="140"/>
      <c r="AK650" s="140"/>
      <c r="AL650" s="142"/>
      <c r="AM650" s="142"/>
      <c r="AN650" s="142"/>
      <c r="AO650" s="142"/>
    </row>
    <row r="651" hidden="1">
      <c r="A651" s="1"/>
      <c r="B651" s="248"/>
      <c r="C651" s="1"/>
      <c r="D651" s="1"/>
      <c r="E651" s="1"/>
      <c r="F651" s="1"/>
      <c r="G651" s="249"/>
      <c r="H651" s="249"/>
      <c r="I651" s="249"/>
      <c r="J651" s="250"/>
      <c r="AG651" s="140"/>
      <c r="AH651" s="140"/>
      <c r="AI651" s="140"/>
      <c r="AJ651" s="140"/>
      <c r="AK651" s="140"/>
      <c r="AL651" s="142"/>
      <c r="AM651" s="142"/>
      <c r="AN651" s="142"/>
      <c r="AO651" s="142"/>
    </row>
    <row r="652" hidden="1">
      <c r="A652" s="1"/>
      <c r="B652" s="248"/>
      <c r="C652" s="1"/>
      <c r="D652" s="1"/>
      <c r="E652" s="1"/>
      <c r="F652" s="1"/>
      <c r="G652" s="249"/>
      <c r="H652" s="249"/>
      <c r="I652" s="249"/>
      <c r="J652" s="250"/>
      <c r="AG652" s="140"/>
      <c r="AH652" s="140"/>
      <c r="AI652" s="140"/>
      <c r="AJ652" s="140"/>
      <c r="AK652" s="140"/>
      <c r="AL652" s="142"/>
      <c r="AM652" s="142"/>
      <c r="AN652" s="142"/>
      <c r="AO652" s="142"/>
    </row>
    <row r="653" hidden="1">
      <c r="A653" s="1"/>
      <c r="B653" s="248"/>
      <c r="C653" s="1"/>
      <c r="D653" s="1"/>
      <c r="E653" s="1"/>
      <c r="F653" s="1"/>
      <c r="G653" s="249"/>
      <c r="H653" s="249"/>
      <c r="I653" s="249"/>
      <c r="J653" s="250"/>
      <c r="AG653" s="140"/>
      <c r="AH653" s="140"/>
      <c r="AI653" s="140"/>
      <c r="AJ653" s="140"/>
      <c r="AK653" s="140"/>
      <c r="AL653" s="142"/>
      <c r="AM653" s="142"/>
      <c r="AN653" s="142"/>
      <c r="AO653" s="142"/>
    </row>
    <row r="654" hidden="1">
      <c r="A654" s="1"/>
      <c r="B654" s="248"/>
      <c r="C654" s="1"/>
      <c r="D654" s="1"/>
      <c r="E654" s="1"/>
      <c r="F654" s="1"/>
      <c r="G654" s="249"/>
      <c r="H654" s="249"/>
      <c r="I654" s="249"/>
      <c r="J654" s="250"/>
      <c r="AG654" s="140"/>
      <c r="AH654" s="140"/>
      <c r="AI654" s="140"/>
      <c r="AJ654" s="140"/>
      <c r="AK654" s="140"/>
      <c r="AL654" s="142"/>
      <c r="AM654" s="142"/>
      <c r="AN654" s="142"/>
      <c r="AO654" s="142"/>
    </row>
    <row r="655" hidden="1">
      <c r="A655" s="1"/>
      <c r="B655" s="248"/>
      <c r="C655" s="1"/>
      <c r="D655" s="1"/>
      <c r="E655" s="1"/>
      <c r="F655" s="1"/>
      <c r="G655" s="249"/>
      <c r="H655" s="249"/>
      <c r="I655" s="249"/>
      <c r="J655" s="250"/>
      <c r="AG655" s="140"/>
      <c r="AH655" s="140"/>
      <c r="AI655" s="140"/>
      <c r="AJ655" s="140"/>
      <c r="AK655" s="140"/>
      <c r="AL655" s="142"/>
      <c r="AM655" s="142"/>
      <c r="AN655" s="142"/>
      <c r="AO655" s="142"/>
    </row>
    <row r="656" hidden="1">
      <c r="A656" s="1"/>
      <c r="B656" s="248"/>
      <c r="C656" s="1"/>
      <c r="D656" s="1"/>
      <c r="E656" s="1"/>
      <c r="F656" s="1"/>
      <c r="G656" s="249"/>
      <c r="H656" s="249"/>
      <c r="I656" s="249"/>
      <c r="J656" s="250"/>
      <c r="AG656" s="140"/>
      <c r="AH656" s="140"/>
      <c r="AI656" s="140"/>
      <c r="AJ656" s="140"/>
      <c r="AK656" s="140"/>
      <c r="AL656" s="142"/>
      <c r="AM656" s="142"/>
      <c r="AN656" s="142"/>
      <c r="AO656" s="142"/>
    </row>
    <row r="657" hidden="1">
      <c r="A657" s="1"/>
      <c r="B657" s="248"/>
      <c r="C657" s="1"/>
      <c r="D657" s="1"/>
      <c r="E657" s="1"/>
      <c r="F657" s="1"/>
      <c r="G657" s="249"/>
      <c r="H657" s="249"/>
      <c r="I657" s="249"/>
      <c r="J657" s="250"/>
      <c r="AG657" s="140"/>
      <c r="AH657" s="140"/>
      <c r="AI657" s="140"/>
      <c r="AJ657" s="140"/>
      <c r="AK657" s="140"/>
      <c r="AL657" s="142"/>
      <c r="AM657" s="142"/>
      <c r="AN657" s="142"/>
      <c r="AO657" s="142"/>
    </row>
    <row r="658" hidden="1">
      <c r="A658" s="1"/>
      <c r="B658" s="248"/>
      <c r="C658" s="1"/>
      <c r="D658" s="1"/>
      <c r="E658" s="1"/>
      <c r="F658" s="1"/>
      <c r="G658" s="249"/>
      <c r="H658" s="249"/>
      <c r="I658" s="249"/>
      <c r="J658" s="250"/>
      <c r="AG658" s="140"/>
      <c r="AH658" s="140"/>
      <c r="AI658" s="140"/>
      <c r="AJ658" s="140"/>
      <c r="AK658" s="140"/>
      <c r="AL658" s="142"/>
      <c r="AM658" s="142"/>
      <c r="AN658" s="142"/>
      <c r="AO658" s="142"/>
    </row>
    <row r="659" hidden="1">
      <c r="A659" s="1"/>
      <c r="B659" s="248"/>
      <c r="C659" s="1"/>
      <c r="D659" s="1"/>
      <c r="E659" s="1"/>
      <c r="F659" s="1"/>
      <c r="G659" s="249"/>
      <c r="H659" s="249"/>
      <c r="I659" s="249"/>
      <c r="J659" s="250"/>
      <c r="AG659" s="140"/>
      <c r="AH659" s="140"/>
      <c r="AI659" s="140"/>
      <c r="AJ659" s="140"/>
      <c r="AK659" s="140"/>
      <c r="AL659" s="142"/>
      <c r="AM659" s="142"/>
      <c r="AN659" s="142"/>
      <c r="AO659" s="142"/>
    </row>
    <row r="660" hidden="1">
      <c r="A660" s="1"/>
      <c r="B660" s="248"/>
      <c r="C660" s="1"/>
      <c r="D660" s="1"/>
      <c r="E660" s="1"/>
      <c r="F660" s="1"/>
      <c r="G660" s="249"/>
      <c r="H660" s="249"/>
      <c r="I660" s="249"/>
      <c r="J660" s="250"/>
      <c r="AG660" s="140"/>
      <c r="AH660" s="140"/>
      <c r="AI660" s="140"/>
      <c r="AJ660" s="140"/>
      <c r="AK660" s="140"/>
      <c r="AL660" s="142"/>
      <c r="AM660" s="142"/>
      <c r="AN660" s="142"/>
      <c r="AO660" s="142"/>
    </row>
    <row r="661" hidden="1">
      <c r="A661" s="1"/>
      <c r="B661" s="248"/>
      <c r="C661" s="1"/>
      <c r="D661" s="1"/>
      <c r="E661" s="1"/>
      <c r="F661" s="1"/>
      <c r="G661" s="249"/>
      <c r="H661" s="249"/>
      <c r="I661" s="249"/>
      <c r="J661" s="250"/>
      <c r="AG661" s="140"/>
      <c r="AH661" s="140"/>
      <c r="AI661" s="140"/>
      <c r="AJ661" s="140"/>
      <c r="AK661" s="140"/>
      <c r="AL661" s="142"/>
      <c r="AM661" s="142"/>
      <c r="AN661" s="142"/>
      <c r="AO661" s="142"/>
    </row>
    <row r="662" hidden="1">
      <c r="A662" s="1"/>
      <c r="B662" s="248"/>
      <c r="C662" s="1"/>
      <c r="D662" s="1"/>
      <c r="E662" s="1"/>
      <c r="F662" s="1"/>
      <c r="G662" s="249"/>
      <c r="H662" s="249"/>
      <c r="I662" s="249"/>
      <c r="J662" s="250"/>
      <c r="AG662" s="140"/>
      <c r="AH662" s="140"/>
      <c r="AI662" s="140"/>
      <c r="AJ662" s="140"/>
      <c r="AK662" s="140"/>
      <c r="AL662" s="142"/>
      <c r="AM662" s="142"/>
      <c r="AN662" s="142"/>
      <c r="AO662" s="142"/>
    </row>
    <row r="663" hidden="1">
      <c r="A663" s="1"/>
      <c r="B663" s="248"/>
      <c r="C663" s="1"/>
      <c r="D663" s="1"/>
      <c r="E663" s="1"/>
      <c r="F663" s="1"/>
      <c r="G663" s="249"/>
      <c r="H663" s="249"/>
      <c r="I663" s="249"/>
      <c r="J663" s="250"/>
      <c r="AG663" s="140"/>
      <c r="AH663" s="140"/>
      <c r="AI663" s="140"/>
      <c r="AJ663" s="140"/>
      <c r="AK663" s="140"/>
      <c r="AL663" s="142"/>
      <c r="AM663" s="142"/>
      <c r="AN663" s="142"/>
      <c r="AO663" s="142"/>
    </row>
    <row r="664" hidden="1">
      <c r="A664" s="1"/>
      <c r="B664" s="248"/>
      <c r="C664" s="1"/>
      <c r="D664" s="1"/>
      <c r="E664" s="1"/>
      <c r="F664" s="1"/>
      <c r="G664" s="249"/>
      <c r="H664" s="249"/>
      <c r="I664" s="249"/>
      <c r="J664" s="250"/>
      <c r="AG664" s="140"/>
      <c r="AH664" s="140"/>
      <c r="AI664" s="140"/>
      <c r="AJ664" s="140"/>
      <c r="AK664" s="140"/>
      <c r="AL664" s="142"/>
      <c r="AM664" s="142"/>
      <c r="AN664" s="142"/>
      <c r="AO664" s="142"/>
    </row>
    <row r="665" hidden="1">
      <c r="A665" s="1"/>
      <c r="B665" s="248"/>
      <c r="C665" s="1"/>
      <c r="D665" s="1"/>
      <c r="E665" s="1"/>
      <c r="F665" s="1"/>
      <c r="G665" s="249"/>
      <c r="H665" s="249"/>
      <c r="I665" s="249"/>
      <c r="J665" s="250"/>
      <c r="AG665" s="140"/>
      <c r="AH665" s="140"/>
      <c r="AI665" s="140"/>
      <c r="AJ665" s="140"/>
      <c r="AK665" s="140"/>
      <c r="AL665" s="142"/>
      <c r="AM665" s="142"/>
      <c r="AN665" s="142"/>
      <c r="AO665" s="142"/>
    </row>
    <row r="666" hidden="1">
      <c r="A666" s="1"/>
      <c r="B666" s="248"/>
      <c r="C666" s="1"/>
      <c r="D666" s="1"/>
      <c r="E666" s="1"/>
      <c r="F666" s="1"/>
      <c r="G666" s="249"/>
      <c r="H666" s="249"/>
      <c r="I666" s="249"/>
      <c r="J666" s="250"/>
      <c r="AG666" s="140"/>
      <c r="AH666" s="140"/>
      <c r="AI666" s="140"/>
      <c r="AJ666" s="140"/>
      <c r="AK666" s="140"/>
      <c r="AL666" s="142"/>
      <c r="AM666" s="142"/>
      <c r="AN666" s="142"/>
      <c r="AO666" s="142"/>
    </row>
    <row r="667" hidden="1">
      <c r="A667" s="1"/>
      <c r="B667" s="248"/>
      <c r="C667" s="1"/>
      <c r="D667" s="1"/>
      <c r="E667" s="1"/>
      <c r="F667" s="1"/>
      <c r="G667" s="249"/>
      <c r="H667" s="249"/>
      <c r="I667" s="249"/>
      <c r="J667" s="250"/>
      <c r="AG667" s="140"/>
      <c r="AH667" s="140"/>
      <c r="AI667" s="140"/>
      <c r="AJ667" s="140"/>
      <c r="AK667" s="140"/>
      <c r="AL667" s="142"/>
      <c r="AM667" s="142"/>
      <c r="AN667" s="142"/>
      <c r="AO667" s="142"/>
    </row>
    <row r="668" hidden="1">
      <c r="A668" s="1"/>
      <c r="B668" s="248"/>
      <c r="C668" s="1"/>
      <c r="D668" s="1"/>
      <c r="E668" s="1"/>
      <c r="F668" s="1"/>
      <c r="G668" s="249"/>
      <c r="H668" s="249"/>
      <c r="I668" s="249"/>
      <c r="J668" s="250"/>
      <c r="AG668" s="140"/>
      <c r="AH668" s="140"/>
      <c r="AI668" s="140"/>
      <c r="AJ668" s="140"/>
      <c r="AK668" s="140"/>
      <c r="AL668" s="142"/>
      <c r="AM668" s="142"/>
      <c r="AN668" s="142"/>
      <c r="AO668" s="142"/>
    </row>
    <row r="669" hidden="1">
      <c r="A669" s="1"/>
      <c r="B669" s="248"/>
      <c r="C669" s="1"/>
      <c r="D669" s="1"/>
      <c r="E669" s="1"/>
      <c r="F669" s="1"/>
      <c r="G669" s="249"/>
      <c r="H669" s="249"/>
      <c r="I669" s="249"/>
      <c r="J669" s="250"/>
      <c r="AG669" s="140"/>
      <c r="AH669" s="140"/>
      <c r="AI669" s="140"/>
      <c r="AJ669" s="140"/>
      <c r="AK669" s="140"/>
      <c r="AL669" s="142"/>
      <c r="AM669" s="142"/>
      <c r="AN669" s="142"/>
      <c r="AO669" s="142"/>
    </row>
    <row r="670" hidden="1">
      <c r="A670" s="1"/>
      <c r="B670" s="248"/>
      <c r="C670" s="1"/>
      <c r="D670" s="1"/>
      <c r="E670" s="1"/>
      <c r="F670" s="1"/>
      <c r="G670" s="249"/>
      <c r="H670" s="249"/>
      <c r="I670" s="249"/>
      <c r="J670" s="250"/>
      <c r="AG670" s="140"/>
      <c r="AH670" s="140"/>
      <c r="AI670" s="140"/>
      <c r="AJ670" s="140"/>
      <c r="AK670" s="140"/>
      <c r="AL670" s="142"/>
      <c r="AM670" s="142"/>
      <c r="AN670" s="142"/>
      <c r="AO670" s="142"/>
    </row>
    <row r="671" hidden="1">
      <c r="A671" s="1"/>
      <c r="B671" s="248"/>
      <c r="C671" s="1"/>
      <c r="D671" s="1"/>
      <c r="E671" s="1"/>
      <c r="F671" s="1"/>
      <c r="G671" s="249"/>
      <c r="H671" s="249"/>
      <c r="I671" s="249"/>
      <c r="J671" s="250"/>
      <c r="AG671" s="140"/>
      <c r="AH671" s="140"/>
      <c r="AI671" s="140"/>
      <c r="AJ671" s="140"/>
      <c r="AK671" s="140"/>
      <c r="AL671" s="142"/>
      <c r="AM671" s="142"/>
      <c r="AN671" s="142"/>
      <c r="AO671" s="142"/>
    </row>
    <row r="672" hidden="1">
      <c r="A672" s="1"/>
      <c r="B672" s="248"/>
      <c r="C672" s="1"/>
      <c r="D672" s="1"/>
      <c r="E672" s="1"/>
      <c r="F672" s="1"/>
      <c r="G672" s="249"/>
      <c r="H672" s="249"/>
      <c r="I672" s="249"/>
      <c r="J672" s="250"/>
      <c r="AG672" s="140"/>
      <c r="AH672" s="140"/>
      <c r="AI672" s="140"/>
      <c r="AJ672" s="140"/>
      <c r="AK672" s="140"/>
      <c r="AL672" s="142"/>
      <c r="AM672" s="142"/>
      <c r="AN672" s="142"/>
      <c r="AO672" s="142"/>
    </row>
    <row r="673" hidden="1">
      <c r="A673" s="1"/>
      <c r="B673" s="248"/>
      <c r="C673" s="1"/>
      <c r="D673" s="1"/>
      <c r="E673" s="1"/>
      <c r="F673" s="1"/>
      <c r="G673" s="249"/>
      <c r="H673" s="249"/>
      <c r="I673" s="249"/>
      <c r="J673" s="250"/>
      <c r="AG673" s="140"/>
      <c r="AH673" s="140"/>
      <c r="AI673" s="140"/>
      <c r="AJ673" s="140"/>
      <c r="AK673" s="140"/>
      <c r="AL673" s="142"/>
      <c r="AM673" s="142"/>
      <c r="AN673" s="142"/>
      <c r="AO673" s="142"/>
    </row>
    <row r="674" hidden="1">
      <c r="A674" s="1"/>
      <c r="B674" s="248"/>
      <c r="C674" s="1"/>
      <c r="D674" s="1"/>
      <c r="E674" s="1"/>
      <c r="F674" s="1"/>
      <c r="G674" s="249"/>
      <c r="H674" s="249"/>
      <c r="I674" s="249"/>
      <c r="J674" s="250"/>
      <c r="AG674" s="140"/>
      <c r="AH674" s="140"/>
      <c r="AI674" s="140"/>
      <c r="AJ674" s="140"/>
      <c r="AK674" s="140"/>
      <c r="AL674" s="142"/>
      <c r="AM674" s="142"/>
      <c r="AN674" s="142"/>
      <c r="AO674" s="142"/>
    </row>
    <row r="675" hidden="1">
      <c r="A675" s="1"/>
      <c r="B675" s="248"/>
      <c r="C675" s="1"/>
      <c r="D675" s="1"/>
      <c r="E675" s="1"/>
      <c r="F675" s="1"/>
      <c r="G675" s="249"/>
      <c r="H675" s="249"/>
      <c r="I675" s="249"/>
      <c r="J675" s="250"/>
      <c r="AG675" s="140"/>
      <c r="AH675" s="140"/>
      <c r="AI675" s="140"/>
      <c r="AJ675" s="140"/>
      <c r="AK675" s="140"/>
      <c r="AL675" s="142"/>
      <c r="AM675" s="142"/>
      <c r="AN675" s="142"/>
      <c r="AO675" s="142"/>
    </row>
    <row r="676" hidden="1">
      <c r="A676" s="1"/>
      <c r="B676" s="248"/>
      <c r="C676" s="1"/>
      <c r="D676" s="1"/>
      <c r="E676" s="1"/>
      <c r="F676" s="1"/>
      <c r="G676" s="249"/>
      <c r="H676" s="249"/>
      <c r="I676" s="249"/>
      <c r="J676" s="250"/>
      <c r="AG676" s="140"/>
      <c r="AH676" s="140"/>
      <c r="AI676" s="140"/>
      <c r="AJ676" s="140"/>
      <c r="AK676" s="140"/>
      <c r="AL676" s="142"/>
      <c r="AM676" s="142"/>
      <c r="AN676" s="142"/>
      <c r="AO676" s="142"/>
    </row>
    <row r="677" hidden="1">
      <c r="A677" s="1"/>
      <c r="B677" s="248"/>
      <c r="C677" s="1"/>
      <c r="D677" s="1"/>
      <c r="E677" s="1"/>
      <c r="F677" s="1"/>
      <c r="G677" s="249"/>
      <c r="H677" s="249"/>
      <c r="I677" s="249"/>
      <c r="J677" s="250"/>
      <c r="AG677" s="140"/>
      <c r="AH677" s="140"/>
      <c r="AI677" s="140"/>
      <c r="AJ677" s="140"/>
      <c r="AK677" s="140"/>
      <c r="AL677" s="142"/>
      <c r="AM677" s="142"/>
      <c r="AN677" s="142"/>
      <c r="AO677" s="142"/>
    </row>
    <row r="678" hidden="1">
      <c r="A678" s="1"/>
      <c r="B678" s="248"/>
      <c r="C678" s="1"/>
      <c r="D678" s="1"/>
      <c r="E678" s="1"/>
      <c r="F678" s="1"/>
      <c r="G678" s="249"/>
      <c r="H678" s="249"/>
      <c r="I678" s="249"/>
      <c r="J678" s="250"/>
      <c r="AG678" s="140"/>
      <c r="AH678" s="140"/>
      <c r="AI678" s="140"/>
      <c r="AJ678" s="140"/>
      <c r="AK678" s="140"/>
      <c r="AL678" s="142"/>
      <c r="AM678" s="142"/>
      <c r="AN678" s="142"/>
      <c r="AO678" s="142"/>
    </row>
    <row r="679" hidden="1">
      <c r="A679" s="1"/>
      <c r="B679" s="248"/>
      <c r="C679" s="1"/>
      <c r="D679" s="1"/>
      <c r="E679" s="1"/>
      <c r="F679" s="1"/>
      <c r="G679" s="249"/>
      <c r="H679" s="249"/>
      <c r="I679" s="249"/>
      <c r="J679" s="250"/>
      <c r="AG679" s="140"/>
      <c r="AH679" s="140"/>
      <c r="AI679" s="140"/>
      <c r="AJ679" s="140"/>
      <c r="AK679" s="140"/>
      <c r="AL679" s="142"/>
      <c r="AM679" s="142"/>
      <c r="AN679" s="142"/>
      <c r="AO679" s="142"/>
    </row>
    <row r="680" hidden="1">
      <c r="A680" s="1"/>
      <c r="B680" s="248"/>
      <c r="C680" s="1"/>
      <c r="D680" s="1"/>
      <c r="E680" s="1"/>
      <c r="F680" s="1"/>
      <c r="G680" s="249"/>
      <c r="H680" s="249"/>
      <c r="I680" s="249"/>
      <c r="J680" s="250"/>
      <c r="AG680" s="140"/>
      <c r="AH680" s="140"/>
      <c r="AI680" s="140"/>
      <c r="AJ680" s="140"/>
      <c r="AK680" s="140"/>
      <c r="AL680" s="142"/>
      <c r="AM680" s="142"/>
      <c r="AN680" s="142"/>
      <c r="AO680" s="142"/>
    </row>
    <row r="681" hidden="1">
      <c r="A681" s="1"/>
      <c r="B681" s="248"/>
      <c r="C681" s="1"/>
      <c r="D681" s="1"/>
      <c r="E681" s="1"/>
      <c r="F681" s="1"/>
      <c r="G681" s="249"/>
      <c r="H681" s="249"/>
      <c r="I681" s="249"/>
      <c r="J681" s="250"/>
      <c r="AG681" s="140"/>
      <c r="AH681" s="140"/>
      <c r="AI681" s="140"/>
      <c r="AJ681" s="140"/>
      <c r="AK681" s="140"/>
      <c r="AL681" s="142"/>
      <c r="AM681" s="142"/>
      <c r="AN681" s="142"/>
      <c r="AO681" s="142"/>
    </row>
    <row r="682" hidden="1">
      <c r="A682" s="1"/>
      <c r="B682" s="248"/>
      <c r="C682" s="1"/>
      <c r="D682" s="1"/>
      <c r="E682" s="1"/>
      <c r="F682" s="1"/>
      <c r="G682" s="249"/>
      <c r="H682" s="249"/>
      <c r="I682" s="249"/>
      <c r="J682" s="250"/>
      <c r="AG682" s="140"/>
      <c r="AH682" s="140"/>
      <c r="AI682" s="140"/>
      <c r="AJ682" s="140"/>
      <c r="AK682" s="140"/>
      <c r="AL682" s="142"/>
      <c r="AM682" s="142"/>
      <c r="AN682" s="142"/>
      <c r="AO682" s="142"/>
    </row>
    <row r="683" hidden="1">
      <c r="A683" s="1"/>
      <c r="B683" s="248"/>
      <c r="C683" s="1"/>
      <c r="D683" s="1"/>
      <c r="E683" s="1"/>
      <c r="F683" s="1"/>
      <c r="G683" s="249"/>
      <c r="H683" s="249"/>
      <c r="I683" s="249"/>
      <c r="J683" s="250"/>
      <c r="AG683" s="140"/>
      <c r="AH683" s="140"/>
      <c r="AI683" s="140"/>
      <c r="AJ683" s="140"/>
      <c r="AK683" s="140"/>
      <c r="AL683" s="142"/>
      <c r="AM683" s="142"/>
      <c r="AN683" s="142"/>
      <c r="AO683" s="142"/>
    </row>
    <row r="684" hidden="1">
      <c r="A684" s="1"/>
      <c r="B684" s="248"/>
      <c r="C684" s="1"/>
      <c r="D684" s="1"/>
      <c r="E684" s="1"/>
      <c r="F684" s="1"/>
      <c r="G684" s="249"/>
      <c r="H684" s="249"/>
      <c r="I684" s="249"/>
      <c r="J684" s="250"/>
      <c r="AG684" s="140"/>
      <c r="AH684" s="140"/>
      <c r="AI684" s="140"/>
      <c r="AJ684" s="140"/>
      <c r="AK684" s="140"/>
      <c r="AL684" s="142"/>
      <c r="AM684" s="142"/>
      <c r="AN684" s="142"/>
      <c r="AO684" s="142"/>
    </row>
    <row r="685" hidden="1">
      <c r="A685" s="1"/>
      <c r="B685" s="248"/>
      <c r="C685" s="1"/>
      <c r="D685" s="1"/>
      <c r="E685" s="1"/>
      <c r="F685" s="1"/>
      <c r="G685" s="249"/>
      <c r="H685" s="249"/>
      <c r="I685" s="249"/>
      <c r="J685" s="250"/>
      <c r="AG685" s="140"/>
      <c r="AH685" s="140"/>
      <c r="AI685" s="140"/>
      <c r="AJ685" s="140"/>
      <c r="AK685" s="140"/>
      <c r="AL685" s="142"/>
      <c r="AM685" s="142"/>
      <c r="AN685" s="142"/>
      <c r="AO685" s="142"/>
    </row>
    <row r="686" hidden="1">
      <c r="A686" s="1"/>
      <c r="B686" s="248"/>
      <c r="C686" s="1"/>
      <c r="D686" s="1"/>
      <c r="E686" s="1"/>
      <c r="F686" s="1"/>
      <c r="G686" s="249"/>
      <c r="H686" s="249"/>
      <c r="I686" s="249"/>
      <c r="J686" s="250"/>
      <c r="AG686" s="140"/>
      <c r="AH686" s="140"/>
      <c r="AI686" s="140"/>
      <c r="AJ686" s="140"/>
      <c r="AK686" s="140"/>
      <c r="AL686" s="142"/>
      <c r="AM686" s="142"/>
      <c r="AN686" s="142"/>
      <c r="AO686" s="142"/>
    </row>
    <row r="687" hidden="1">
      <c r="A687" s="1"/>
      <c r="B687" s="248"/>
      <c r="C687" s="1"/>
      <c r="D687" s="1"/>
      <c r="E687" s="1"/>
      <c r="F687" s="1"/>
      <c r="G687" s="249"/>
      <c r="H687" s="249"/>
      <c r="I687" s="249"/>
      <c r="J687" s="250"/>
      <c r="AG687" s="140"/>
      <c r="AH687" s="140"/>
      <c r="AI687" s="140"/>
      <c r="AJ687" s="140"/>
      <c r="AK687" s="140"/>
      <c r="AL687" s="142"/>
      <c r="AM687" s="142"/>
      <c r="AN687" s="142"/>
      <c r="AO687" s="142"/>
    </row>
    <row r="688" hidden="1">
      <c r="A688" s="1"/>
      <c r="B688" s="248"/>
      <c r="C688" s="1"/>
      <c r="D688" s="1"/>
      <c r="E688" s="1"/>
      <c r="F688" s="1"/>
      <c r="G688" s="249"/>
      <c r="H688" s="249"/>
      <c r="I688" s="249"/>
      <c r="J688" s="250"/>
      <c r="AG688" s="140"/>
      <c r="AH688" s="140"/>
      <c r="AI688" s="140"/>
      <c r="AJ688" s="140"/>
      <c r="AK688" s="140"/>
      <c r="AL688" s="142"/>
      <c r="AM688" s="142"/>
      <c r="AN688" s="142"/>
      <c r="AO688" s="142"/>
    </row>
    <row r="689" hidden="1">
      <c r="A689" s="1"/>
      <c r="B689" s="248"/>
      <c r="C689" s="1"/>
      <c r="D689" s="1"/>
      <c r="E689" s="1"/>
      <c r="F689" s="1"/>
      <c r="G689" s="249"/>
      <c r="H689" s="249"/>
      <c r="I689" s="249"/>
      <c r="J689" s="250"/>
      <c r="AG689" s="140"/>
      <c r="AH689" s="140"/>
      <c r="AI689" s="140"/>
      <c r="AJ689" s="140"/>
      <c r="AK689" s="140"/>
      <c r="AL689" s="142"/>
      <c r="AM689" s="142"/>
      <c r="AN689" s="142"/>
      <c r="AO689" s="142"/>
    </row>
    <row r="690" hidden="1">
      <c r="A690" s="1"/>
      <c r="B690" s="248"/>
      <c r="C690" s="1"/>
      <c r="D690" s="1"/>
      <c r="E690" s="1"/>
      <c r="F690" s="1"/>
      <c r="G690" s="249"/>
      <c r="H690" s="249"/>
      <c r="I690" s="249"/>
      <c r="J690" s="250"/>
      <c r="AG690" s="140"/>
      <c r="AH690" s="140"/>
      <c r="AI690" s="140"/>
      <c r="AJ690" s="140"/>
      <c r="AK690" s="140"/>
      <c r="AL690" s="142"/>
      <c r="AM690" s="142"/>
      <c r="AN690" s="142"/>
      <c r="AO690" s="142"/>
    </row>
    <row r="691" hidden="1">
      <c r="A691" s="1"/>
      <c r="B691" s="248"/>
      <c r="C691" s="1"/>
      <c r="D691" s="1"/>
      <c r="E691" s="1"/>
      <c r="F691" s="1"/>
      <c r="G691" s="249"/>
      <c r="H691" s="249"/>
      <c r="I691" s="249"/>
      <c r="J691" s="250"/>
      <c r="AG691" s="140"/>
      <c r="AH691" s="140"/>
      <c r="AI691" s="140"/>
      <c r="AJ691" s="140"/>
      <c r="AK691" s="140"/>
      <c r="AL691" s="142"/>
      <c r="AM691" s="142"/>
      <c r="AN691" s="142"/>
      <c r="AO691" s="142"/>
    </row>
    <row r="692" hidden="1">
      <c r="A692" s="1"/>
      <c r="B692" s="248"/>
      <c r="C692" s="1"/>
      <c r="D692" s="1"/>
      <c r="E692" s="1"/>
      <c r="F692" s="1"/>
      <c r="G692" s="249"/>
      <c r="H692" s="249"/>
      <c r="I692" s="249"/>
      <c r="J692" s="250"/>
      <c r="AG692" s="140"/>
      <c r="AH692" s="140"/>
      <c r="AI692" s="140"/>
      <c r="AJ692" s="140"/>
      <c r="AK692" s="140"/>
      <c r="AL692" s="142"/>
      <c r="AM692" s="142"/>
      <c r="AN692" s="142"/>
      <c r="AO692" s="142"/>
    </row>
    <row r="693" hidden="1">
      <c r="A693" s="1"/>
      <c r="B693" s="248"/>
      <c r="C693" s="1"/>
      <c r="D693" s="1"/>
      <c r="E693" s="1"/>
      <c r="F693" s="1"/>
      <c r="G693" s="249"/>
      <c r="H693" s="249"/>
      <c r="I693" s="249"/>
      <c r="J693" s="250"/>
      <c r="AG693" s="140"/>
      <c r="AH693" s="140"/>
      <c r="AI693" s="140"/>
      <c r="AJ693" s="140"/>
      <c r="AK693" s="140"/>
      <c r="AL693" s="142"/>
      <c r="AM693" s="142"/>
      <c r="AN693" s="142"/>
      <c r="AO693" s="142"/>
    </row>
    <row r="694" hidden="1">
      <c r="A694" s="1"/>
      <c r="B694" s="248"/>
      <c r="C694" s="1"/>
      <c r="D694" s="1"/>
      <c r="E694" s="1"/>
      <c r="F694" s="1"/>
      <c r="G694" s="249"/>
      <c r="H694" s="249"/>
      <c r="I694" s="249"/>
      <c r="J694" s="250"/>
      <c r="AG694" s="140"/>
      <c r="AH694" s="140"/>
      <c r="AI694" s="140"/>
      <c r="AJ694" s="140"/>
      <c r="AK694" s="140"/>
      <c r="AL694" s="142"/>
      <c r="AM694" s="142"/>
      <c r="AN694" s="142"/>
      <c r="AO694" s="142"/>
    </row>
    <row r="695" hidden="1">
      <c r="A695" s="1"/>
      <c r="B695" s="248"/>
      <c r="C695" s="1"/>
      <c r="D695" s="1"/>
      <c r="E695" s="1"/>
      <c r="F695" s="1"/>
      <c r="G695" s="249"/>
      <c r="H695" s="249"/>
      <c r="I695" s="249"/>
      <c r="J695" s="250"/>
      <c r="AG695" s="140"/>
      <c r="AH695" s="140"/>
      <c r="AI695" s="140"/>
      <c r="AJ695" s="140"/>
      <c r="AK695" s="140"/>
      <c r="AL695" s="142"/>
      <c r="AM695" s="142"/>
      <c r="AN695" s="142"/>
      <c r="AO695" s="142"/>
    </row>
    <row r="696" hidden="1">
      <c r="A696" s="1"/>
      <c r="B696" s="248"/>
      <c r="C696" s="1"/>
      <c r="D696" s="1"/>
      <c r="E696" s="1"/>
      <c r="F696" s="1"/>
      <c r="G696" s="249"/>
      <c r="H696" s="249"/>
      <c r="I696" s="249"/>
      <c r="J696" s="250"/>
      <c r="AG696" s="140"/>
      <c r="AH696" s="140"/>
      <c r="AI696" s="140"/>
      <c r="AJ696" s="140"/>
      <c r="AK696" s="140"/>
      <c r="AL696" s="142"/>
      <c r="AM696" s="142"/>
      <c r="AN696" s="142"/>
      <c r="AO696" s="142"/>
    </row>
    <row r="697" hidden="1">
      <c r="A697" s="1"/>
      <c r="B697" s="248"/>
      <c r="C697" s="1"/>
      <c r="D697" s="1"/>
      <c r="E697" s="1"/>
      <c r="F697" s="1"/>
      <c r="G697" s="249"/>
      <c r="H697" s="249"/>
      <c r="I697" s="249"/>
      <c r="J697" s="250"/>
      <c r="AG697" s="140"/>
      <c r="AH697" s="140"/>
      <c r="AI697" s="140"/>
      <c r="AJ697" s="140"/>
      <c r="AK697" s="140"/>
      <c r="AL697" s="142"/>
      <c r="AM697" s="142"/>
      <c r="AN697" s="142"/>
      <c r="AO697" s="142"/>
    </row>
    <row r="698" hidden="1">
      <c r="A698" s="1"/>
      <c r="B698" s="248"/>
      <c r="C698" s="1"/>
      <c r="D698" s="1"/>
      <c r="E698" s="1"/>
      <c r="F698" s="1"/>
      <c r="G698" s="249"/>
      <c r="H698" s="249"/>
      <c r="I698" s="249"/>
      <c r="J698" s="250"/>
      <c r="AG698" s="140"/>
      <c r="AH698" s="140"/>
      <c r="AI698" s="140"/>
      <c r="AJ698" s="140"/>
      <c r="AK698" s="140"/>
      <c r="AL698" s="142"/>
      <c r="AM698" s="142"/>
      <c r="AN698" s="142"/>
      <c r="AO698" s="142"/>
    </row>
    <row r="699" hidden="1">
      <c r="A699" s="1"/>
      <c r="B699" s="248"/>
      <c r="C699" s="1"/>
      <c r="D699" s="1"/>
      <c r="E699" s="1"/>
      <c r="F699" s="1"/>
      <c r="G699" s="249"/>
      <c r="H699" s="249"/>
      <c r="I699" s="249"/>
      <c r="J699" s="250"/>
      <c r="AG699" s="140"/>
      <c r="AH699" s="140"/>
      <c r="AI699" s="140"/>
      <c r="AJ699" s="140"/>
      <c r="AK699" s="140"/>
      <c r="AL699" s="142"/>
      <c r="AM699" s="142"/>
      <c r="AN699" s="142"/>
      <c r="AO699" s="142"/>
    </row>
    <row r="700" hidden="1">
      <c r="A700" s="1"/>
      <c r="B700" s="248"/>
      <c r="C700" s="1"/>
      <c r="D700" s="1"/>
      <c r="E700" s="1"/>
      <c r="F700" s="1"/>
      <c r="G700" s="249"/>
      <c r="H700" s="249"/>
      <c r="I700" s="249"/>
      <c r="J700" s="250"/>
      <c r="AG700" s="140"/>
      <c r="AH700" s="140"/>
      <c r="AI700" s="140"/>
      <c r="AJ700" s="140"/>
      <c r="AK700" s="140"/>
      <c r="AL700" s="142"/>
      <c r="AM700" s="142"/>
      <c r="AN700" s="142"/>
      <c r="AO700" s="142"/>
    </row>
    <row r="701" hidden="1">
      <c r="A701" s="1"/>
      <c r="B701" s="248"/>
      <c r="C701" s="1"/>
      <c r="D701" s="1"/>
      <c r="E701" s="1"/>
      <c r="F701" s="1"/>
      <c r="G701" s="249"/>
      <c r="H701" s="249"/>
      <c r="I701" s="249"/>
      <c r="J701" s="250"/>
      <c r="AG701" s="140"/>
      <c r="AH701" s="140"/>
      <c r="AI701" s="140"/>
      <c r="AJ701" s="140"/>
      <c r="AK701" s="140"/>
      <c r="AL701" s="142"/>
      <c r="AM701" s="142"/>
      <c r="AN701" s="142"/>
      <c r="AO701" s="142"/>
    </row>
    <row r="702" hidden="1">
      <c r="A702" s="1"/>
      <c r="B702" s="248"/>
      <c r="C702" s="1"/>
      <c r="D702" s="1"/>
      <c r="E702" s="1"/>
      <c r="F702" s="1"/>
      <c r="G702" s="249"/>
      <c r="H702" s="249"/>
      <c r="I702" s="249"/>
      <c r="J702" s="250"/>
      <c r="AG702" s="140"/>
      <c r="AH702" s="140"/>
      <c r="AI702" s="140"/>
      <c r="AJ702" s="140"/>
      <c r="AK702" s="140"/>
      <c r="AL702" s="142"/>
      <c r="AM702" s="142"/>
      <c r="AN702" s="142"/>
      <c r="AO702" s="142"/>
    </row>
    <row r="703" hidden="1">
      <c r="A703" s="1"/>
      <c r="B703" s="248"/>
      <c r="C703" s="1"/>
      <c r="D703" s="1"/>
      <c r="E703" s="1"/>
      <c r="F703" s="1"/>
      <c r="G703" s="249"/>
      <c r="H703" s="249"/>
      <c r="I703" s="249"/>
      <c r="J703" s="250"/>
      <c r="AG703" s="140"/>
      <c r="AH703" s="140"/>
      <c r="AI703" s="140"/>
      <c r="AJ703" s="140"/>
      <c r="AK703" s="140"/>
      <c r="AL703" s="142"/>
      <c r="AM703" s="142"/>
      <c r="AN703" s="142"/>
      <c r="AO703" s="142"/>
    </row>
    <row r="704" hidden="1">
      <c r="A704" s="1"/>
      <c r="B704" s="248"/>
      <c r="C704" s="1"/>
      <c r="D704" s="1"/>
      <c r="E704" s="1"/>
      <c r="F704" s="1"/>
      <c r="G704" s="249"/>
      <c r="H704" s="249"/>
      <c r="I704" s="249"/>
      <c r="J704" s="250"/>
      <c r="AG704" s="140"/>
      <c r="AH704" s="140"/>
      <c r="AI704" s="140"/>
      <c r="AJ704" s="140"/>
      <c r="AK704" s="140"/>
      <c r="AL704" s="142"/>
      <c r="AM704" s="142"/>
      <c r="AN704" s="142"/>
      <c r="AO704" s="142"/>
    </row>
    <row r="705" hidden="1">
      <c r="A705" s="1"/>
      <c r="B705" s="248"/>
      <c r="C705" s="1"/>
      <c r="D705" s="1"/>
      <c r="E705" s="1"/>
      <c r="F705" s="1"/>
      <c r="G705" s="249"/>
      <c r="H705" s="249"/>
      <c r="I705" s="249"/>
      <c r="J705" s="250"/>
      <c r="AG705" s="140"/>
      <c r="AH705" s="140"/>
      <c r="AI705" s="140"/>
      <c r="AJ705" s="140"/>
      <c r="AK705" s="140"/>
      <c r="AL705" s="142"/>
      <c r="AM705" s="142"/>
      <c r="AN705" s="142"/>
      <c r="AO705" s="142"/>
    </row>
    <row r="706" hidden="1">
      <c r="A706" s="1"/>
      <c r="B706" s="248"/>
      <c r="C706" s="1"/>
      <c r="D706" s="1"/>
      <c r="E706" s="1"/>
      <c r="F706" s="1"/>
      <c r="G706" s="249"/>
      <c r="H706" s="249"/>
      <c r="I706" s="249"/>
      <c r="J706" s="250"/>
      <c r="AG706" s="140"/>
      <c r="AH706" s="140"/>
      <c r="AI706" s="140"/>
      <c r="AJ706" s="140"/>
      <c r="AK706" s="140"/>
      <c r="AL706" s="142"/>
      <c r="AM706" s="142"/>
      <c r="AN706" s="142"/>
      <c r="AO706" s="142"/>
    </row>
    <row r="707" hidden="1">
      <c r="A707" s="1"/>
      <c r="B707" s="248"/>
      <c r="C707" s="1"/>
      <c r="D707" s="1"/>
      <c r="E707" s="1"/>
      <c r="F707" s="1"/>
      <c r="G707" s="249"/>
      <c r="H707" s="249"/>
      <c r="I707" s="249"/>
      <c r="J707" s="250"/>
      <c r="AG707" s="140"/>
      <c r="AH707" s="140"/>
      <c r="AI707" s="140"/>
      <c r="AJ707" s="140"/>
      <c r="AK707" s="140"/>
      <c r="AL707" s="142"/>
      <c r="AM707" s="142"/>
      <c r="AN707" s="142"/>
      <c r="AO707" s="142"/>
    </row>
    <row r="708" hidden="1">
      <c r="A708" s="1"/>
      <c r="B708" s="248"/>
      <c r="C708" s="1"/>
      <c r="D708" s="1"/>
      <c r="E708" s="1"/>
      <c r="F708" s="1"/>
      <c r="G708" s="249"/>
      <c r="H708" s="249"/>
      <c r="I708" s="249"/>
      <c r="J708" s="250"/>
      <c r="AG708" s="140"/>
      <c r="AH708" s="140"/>
      <c r="AI708" s="140"/>
      <c r="AJ708" s="140"/>
      <c r="AK708" s="140"/>
      <c r="AL708" s="142"/>
      <c r="AM708" s="142"/>
      <c r="AN708" s="142"/>
      <c r="AO708" s="142"/>
    </row>
    <row r="709" hidden="1">
      <c r="A709" s="1"/>
      <c r="B709" s="248"/>
      <c r="C709" s="1"/>
      <c r="D709" s="1"/>
      <c r="E709" s="1"/>
      <c r="F709" s="1"/>
      <c r="G709" s="249"/>
      <c r="H709" s="249"/>
      <c r="I709" s="249"/>
      <c r="J709" s="250"/>
      <c r="AG709" s="140"/>
      <c r="AH709" s="140"/>
      <c r="AI709" s="140"/>
      <c r="AJ709" s="140"/>
      <c r="AK709" s="140"/>
      <c r="AL709" s="142"/>
      <c r="AM709" s="142"/>
      <c r="AN709" s="142"/>
      <c r="AO709" s="142"/>
    </row>
    <row r="710" hidden="1">
      <c r="A710" s="1"/>
      <c r="B710" s="248"/>
      <c r="C710" s="1"/>
      <c r="D710" s="1"/>
      <c r="E710" s="1"/>
      <c r="F710" s="1"/>
      <c r="G710" s="249"/>
      <c r="H710" s="249"/>
      <c r="I710" s="249"/>
      <c r="J710" s="250"/>
      <c r="AG710" s="140"/>
      <c r="AH710" s="140"/>
      <c r="AI710" s="140"/>
      <c r="AJ710" s="140"/>
      <c r="AK710" s="140"/>
      <c r="AL710" s="142"/>
      <c r="AM710" s="142"/>
      <c r="AN710" s="142"/>
      <c r="AO710" s="142"/>
    </row>
    <row r="711" hidden="1">
      <c r="A711" s="1"/>
      <c r="B711" s="248"/>
      <c r="C711" s="1"/>
      <c r="D711" s="1"/>
      <c r="E711" s="1"/>
      <c r="F711" s="1"/>
      <c r="G711" s="249"/>
      <c r="H711" s="249"/>
      <c r="I711" s="249"/>
      <c r="J711" s="250"/>
      <c r="AG711" s="140"/>
      <c r="AH711" s="140"/>
      <c r="AI711" s="140"/>
      <c r="AJ711" s="140"/>
      <c r="AK711" s="140"/>
      <c r="AL711" s="142"/>
      <c r="AM711" s="142"/>
      <c r="AN711" s="142"/>
      <c r="AO711" s="142"/>
    </row>
    <row r="712" hidden="1">
      <c r="A712" s="1"/>
      <c r="B712" s="248"/>
      <c r="C712" s="1"/>
      <c r="D712" s="1"/>
      <c r="E712" s="1"/>
      <c r="F712" s="1"/>
      <c r="G712" s="249"/>
      <c r="H712" s="249"/>
      <c r="I712" s="249"/>
      <c r="J712" s="250"/>
      <c r="AG712" s="140"/>
      <c r="AH712" s="140"/>
      <c r="AI712" s="140"/>
      <c r="AJ712" s="140"/>
      <c r="AK712" s="140"/>
      <c r="AL712" s="142"/>
      <c r="AM712" s="142"/>
      <c r="AN712" s="142"/>
      <c r="AO712" s="142"/>
    </row>
    <row r="713" hidden="1">
      <c r="A713" s="1"/>
      <c r="B713" s="248"/>
      <c r="C713" s="1"/>
      <c r="D713" s="1"/>
      <c r="E713" s="1"/>
      <c r="F713" s="1"/>
      <c r="G713" s="249"/>
      <c r="H713" s="249"/>
      <c r="I713" s="249"/>
      <c r="J713" s="250"/>
      <c r="AG713" s="140"/>
      <c r="AH713" s="140"/>
      <c r="AI713" s="140"/>
      <c r="AJ713" s="140"/>
      <c r="AK713" s="140"/>
      <c r="AL713" s="142"/>
      <c r="AM713" s="142"/>
      <c r="AN713" s="142"/>
      <c r="AO713" s="142"/>
    </row>
    <row r="714" hidden="1">
      <c r="A714" s="1"/>
      <c r="B714" s="248"/>
      <c r="C714" s="1"/>
      <c r="D714" s="1"/>
      <c r="E714" s="1"/>
      <c r="F714" s="1"/>
      <c r="G714" s="249"/>
      <c r="H714" s="249"/>
      <c r="I714" s="249"/>
      <c r="J714" s="250"/>
      <c r="AG714" s="140"/>
      <c r="AH714" s="140"/>
      <c r="AI714" s="140"/>
      <c r="AJ714" s="140"/>
      <c r="AK714" s="140"/>
      <c r="AL714" s="142"/>
      <c r="AM714" s="142"/>
      <c r="AN714" s="142"/>
      <c r="AO714" s="142"/>
    </row>
    <row r="715" hidden="1">
      <c r="A715" s="1"/>
      <c r="B715" s="248"/>
      <c r="C715" s="1"/>
      <c r="D715" s="1"/>
      <c r="E715" s="1"/>
      <c r="F715" s="1"/>
      <c r="G715" s="249"/>
      <c r="H715" s="249"/>
      <c r="I715" s="249"/>
      <c r="J715" s="250"/>
      <c r="AG715" s="140"/>
      <c r="AH715" s="140"/>
      <c r="AI715" s="140"/>
      <c r="AJ715" s="140"/>
      <c r="AK715" s="140"/>
      <c r="AL715" s="142"/>
      <c r="AM715" s="142"/>
      <c r="AN715" s="142"/>
      <c r="AO715" s="142"/>
    </row>
    <row r="716" hidden="1">
      <c r="A716" s="1"/>
      <c r="B716" s="248"/>
      <c r="C716" s="1"/>
      <c r="D716" s="1"/>
      <c r="E716" s="1"/>
      <c r="F716" s="1"/>
      <c r="G716" s="249"/>
      <c r="H716" s="249"/>
      <c r="I716" s="249"/>
      <c r="J716" s="250"/>
      <c r="AG716" s="140"/>
      <c r="AH716" s="140"/>
      <c r="AI716" s="140"/>
      <c r="AJ716" s="140"/>
      <c r="AK716" s="140"/>
      <c r="AL716" s="142"/>
      <c r="AM716" s="142"/>
      <c r="AN716" s="142"/>
      <c r="AO716" s="142"/>
    </row>
    <row r="717" hidden="1">
      <c r="A717" s="1"/>
      <c r="B717" s="248"/>
      <c r="C717" s="1"/>
      <c r="D717" s="1"/>
      <c r="E717" s="1"/>
      <c r="F717" s="1"/>
      <c r="G717" s="249"/>
      <c r="H717" s="249"/>
      <c r="I717" s="249"/>
      <c r="J717" s="250"/>
      <c r="AG717" s="140"/>
      <c r="AH717" s="140"/>
      <c r="AI717" s="140"/>
      <c r="AJ717" s="140"/>
      <c r="AK717" s="140"/>
      <c r="AL717" s="142"/>
      <c r="AM717" s="142"/>
      <c r="AN717" s="142"/>
      <c r="AO717" s="142"/>
    </row>
    <row r="718" hidden="1">
      <c r="A718" s="1"/>
      <c r="B718" s="248"/>
      <c r="C718" s="1"/>
      <c r="D718" s="1"/>
      <c r="E718" s="1"/>
      <c r="F718" s="1"/>
      <c r="G718" s="249"/>
      <c r="H718" s="249"/>
      <c r="I718" s="249"/>
      <c r="J718" s="250"/>
      <c r="AG718" s="140"/>
      <c r="AH718" s="140"/>
      <c r="AI718" s="140"/>
      <c r="AJ718" s="140"/>
      <c r="AK718" s="140"/>
      <c r="AL718" s="142"/>
      <c r="AM718" s="142"/>
      <c r="AN718" s="142"/>
      <c r="AO718" s="142"/>
    </row>
    <row r="719" hidden="1">
      <c r="A719" s="1"/>
      <c r="B719" s="248"/>
      <c r="C719" s="1"/>
      <c r="D719" s="1"/>
      <c r="E719" s="1"/>
      <c r="F719" s="1"/>
      <c r="G719" s="249"/>
      <c r="H719" s="249"/>
      <c r="I719" s="249"/>
      <c r="J719" s="250"/>
      <c r="AG719" s="140"/>
      <c r="AH719" s="140"/>
      <c r="AI719" s="140"/>
      <c r="AJ719" s="140"/>
      <c r="AK719" s="140"/>
      <c r="AL719" s="142"/>
      <c r="AM719" s="142"/>
      <c r="AN719" s="142"/>
      <c r="AO719" s="142"/>
    </row>
    <row r="720" hidden="1">
      <c r="A720" s="1"/>
      <c r="B720" s="248"/>
      <c r="C720" s="1"/>
      <c r="D720" s="1"/>
      <c r="E720" s="1"/>
      <c r="F720" s="1"/>
      <c r="G720" s="249"/>
      <c r="H720" s="249"/>
      <c r="I720" s="249"/>
      <c r="J720" s="250"/>
      <c r="AG720" s="140"/>
      <c r="AH720" s="140"/>
      <c r="AI720" s="140"/>
      <c r="AJ720" s="140"/>
      <c r="AK720" s="140"/>
      <c r="AL720" s="142"/>
      <c r="AM720" s="142"/>
      <c r="AN720" s="142"/>
      <c r="AO720" s="142"/>
    </row>
    <row r="721" hidden="1">
      <c r="A721" s="1"/>
      <c r="B721" s="248"/>
      <c r="C721" s="1"/>
      <c r="D721" s="1"/>
      <c r="E721" s="1"/>
      <c r="F721" s="1"/>
      <c r="G721" s="249"/>
      <c r="H721" s="249"/>
      <c r="I721" s="249"/>
      <c r="J721" s="250"/>
      <c r="AG721" s="140"/>
      <c r="AH721" s="140"/>
      <c r="AI721" s="140"/>
      <c r="AJ721" s="140"/>
      <c r="AK721" s="140"/>
      <c r="AL721" s="142"/>
      <c r="AM721" s="142"/>
      <c r="AN721" s="142"/>
      <c r="AO721" s="142"/>
    </row>
    <row r="722" hidden="1">
      <c r="A722" s="1"/>
      <c r="B722" s="248"/>
      <c r="C722" s="1"/>
      <c r="D722" s="1"/>
      <c r="E722" s="1"/>
      <c r="F722" s="1"/>
      <c r="G722" s="249"/>
      <c r="H722" s="249"/>
      <c r="I722" s="249"/>
      <c r="J722" s="250"/>
      <c r="AG722" s="140"/>
      <c r="AH722" s="140"/>
      <c r="AI722" s="140"/>
      <c r="AJ722" s="140"/>
      <c r="AK722" s="140"/>
      <c r="AL722" s="142"/>
      <c r="AM722" s="142"/>
      <c r="AN722" s="142"/>
      <c r="AO722" s="142"/>
    </row>
    <row r="723" hidden="1">
      <c r="A723" s="1"/>
      <c r="B723" s="248"/>
      <c r="C723" s="1"/>
      <c r="D723" s="1"/>
      <c r="E723" s="1"/>
      <c r="F723" s="1"/>
      <c r="G723" s="249"/>
      <c r="H723" s="249"/>
      <c r="I723" s="249"/>
      <c r="J723" s="250"/>
      <c r="AG723" s="140"/>
      <c r="AH723" s="140"/>
      <c r="AI723" s="140"/>
      <c r="AJ723" s="140"/>
      <c r="AK723" s="140"/>
      <c r="AL723" s="142"/>
      <c r="AM723" s="142"/>
      <c r="AN723" s="142"/>
      <c r="AO723" s="142"/>
    </row>
    <row r="724" hidden="1">
      <c r="A724" s="1"/>
      <c r="B724" s="248"/>
      <c r="C724" s="1"/>
      <c r="D724" s="1"/>
      <c r="E724" s="1"/>
      <c r="F724" s="1"/>
      <c r="G724" s="249"/>
      <c r="H724" s="249"/>
      <c r="I724" s="249"/>
      <c r="J724" s="250"/>
      <c r="AG724" s="140"/>
      <c r="AH724" s="140"/>
      <c r="AI724" s="140"/>
      <c r="AJ724" s="140"/>
      <c r="AK724" s="140"/>
      <c r="AL724" s="142"/>
      <c r="AM724" s="142"/>
      <c r="AN724" s="142"/>
      <c r="AO724" s="142"/>
    </row>
    <row r="725" hidden="1">
      <c r="A725" s="1"/>
      <c r="B725" s="248"/>
      <c r="C725" s="1"/>
      <c r="D725" s="1"/>
      <c r="E725" s="1"/>
      <c r="F725" s="1"/>
      <c r="G725" s="249"/>
      <c r="H725" s="249"/>
      <c r="I725" s="249"/>
      <c r="J725" s="250"/>
      <c r="AG725" s="140"/>
      <c r="AH725" s="140"/>
      <c r="AI725" s="140"/>
      <c r="AJ725" s="140"/>
      <c r="AK725" s="140"/>
      <c r="AL725" s="142"/>
      <c r="AM725" s="142"/>
      <c r="AN725" s="142"/>
      <c r="AO725" s="142"/>
    </row>
    <row r="726" hidden="1">
      <c r="A726" s="1"/>
      <c r="B726" s="248"/>
      <c r="C726" s="1"/>
      <c r="D726" s="1"/>
      <c r="E726" s="1"/>
      <c r="F726" s="1"/>
      <c r="G726" s="249"/>
      <c r="H726" s="249"/>
      <c r="I726" s="249"/>
      <c r="J726" s="250"/>
      <c r="AG726" s="140"/>
      <c r="AH726" s="140"/>
      <c r="AI726" s="140"/>
      <c r="AJ726" s="140"/>
      <c r="AK726" s="140"/>
      <c r="AL726" s="142"/>
      <c r="AM726" s="142"/>
      <c r="AN726" s="142"/>
      <c r="AO726" s="142"/>
    </row>
    <row r="727" hidden="1">
      <c r="A727" s="1"/>
      <c r="B727" s="248"/>
      <c r="C727" s="1"/>
      <c r="D727" s="1"/>
      <c r="E727" s="1"/>
      <c r="F727" s="1"/>
      <c r="G727" s="249"/>
      <c r="H727" s="249"/>
      <c r="I727" s="249"/>
      <c r="J727" s="250"/>
      <c r="AG727" s="140"/>
      <c r="AH727" s="140"/>
      <c r="AI727" s="140"/>
      <c r="AJ727" s="140"/>
      <c r="AK727" s="140"/>
      <c r="AL727" s="142"/>
      <c r="AM727" s="142"/>
      <c r="AN727" s="142"/>
      <c r="AO727" s="142"/>
    </row>
    <row r="728" hidden="1">
      <c r="A728" s="1"/>
      <c r="B728" s="248"/>
      <c r="C728" s="1"/>
      <c r="D728" s="1"/>
      <c r="E728" s="1"/>
      <c r="F728" s="1"/>
      <c r="G728" s="249"/>
      <c r="H728" s="249"/>
      <c r="I728" s="249"/>
      <c r="J728" s="250"/>
      <c r="AG728" s="140"/>
      <c r="AH728" s="140"/>
      <c r="AI728" s="140"/>
      <c r="AJ728" s="140"/>
      <c r="AK728" s="140"/>
      <c r="AL728" s="142"/>
      <c r="AM728" s="142"/>
      <c r="AN728" s="142"/>
      <c r="AO728" s="142"/>
    </row>
    <row r="729" hidden="1">
      <c r="A729" s="1"/>
      <c r="B729" s="248"/>
      <c r="C729" s="1"/>
      <c r="D729" s="1"/>
      <c r="E729" s="1"/>
      <c r="F729" s="1"/>
      <c r="G729" s="249"/>
      <c r="H729" s="249"/>
      <c r="I729" s="249"/>
      <c r="J729" s="250"/>
      <c r="AG729" s="140"/>
      <c r="AH729" s="140"/>
      <c r="AI729" s="140"/>
      <c r="AJ729" s="140"/>
      <c r="AK729" s="140"/>
      <c r="AL729" s="142"/>
      <c r="AM729" s="142"/>
      <c r="AN729" s="142"/>
      <c r="AO729" s="142"/>
    </row>
    <row r="730" hidden="1">
      <c r="A730" s="1"/>
      <c r="B730" s="248"/>
      <c r="C730" s="1"/>
      <c r="D730" s="1"/>
      <c r="E730" s="1"/>
      <c r="F730" s="1"/>
      <c r="G730" s="249"/>
      <c r="H730" s="249"/>
      <c r="I730" s="249"/>
      <c r="J730" s="250"/>
      <c r="AG730" s="140"/>
      <c r="AH730" s="140"/>
      <c r="AI730" s="140"/>
      <c r="AJ730" s="140"/>
      <c r="AK730" s="140"/>
      <c r="AL730" s="142"/>
      <c r="AM730" s="142"/>
      <c r="AN730" s="142"/>
      <c r="AO730" s="142"/>
    </row>
    <row r="731" hidden="1">
      <c r="A731" s="1"/>
      <c r="B731" s="248"/>
      <c r="C731" s="1"/>
      <c r="D731" s="1"/>
      <c r="E731" s="1"/>
      <c r="F731" s="1"/>
      <c r="G731" s="249"/>
      <c r="H731" s="249"/>
      <c r="I731" s="249"/>
      <c r="J731" s="250"/>
      <c r="AG731" s="140"/>
      <c r="AH731" s="140"/>
      <c r="AI731" s="140"/>
      <c r="AJ731" s="140"/>
      <c r="AK731" s="140"/>
      <c r="AL731" s="142"/>
      <c r="AM731" s="142"/>
      <c r="AN731" s="142"/>
      <c r="AO731" s="142"/>
    </row>
    <row r="732" hidden="1">
      <c r="A732" s="1"/>
      <c r="B732" s="248"/>
      <c r="C732" s="1"/>
      <c r="D732" s="1"/>
      <c r="E732" s="1"/>
      <c r="F732" s="1"/>
      <c r="G732" s="249"/>
      <c r="H732" s="249"/>
      <c r="I732" s="249"/>
      <c r="J732" s="250"/>
      <c r="AG732" s="140"/>
      <c r="AH732" s="140"/>
      <c r="AI732" s="140"/>
      <c r="AJ732" s="140"/>
      <c r="AK732" s="140"/>
      <c r="AL732" s="142"/>
      <c r="AM732" s="142"/>
      <c r="AN732" s="142"/>
      <c r="AO732" s="142"/>
    </row>
    <row r="733" hidden="1">
      <c r="A733" s="1"/>
      <c r="B733" s="248"/>
      <c r="C733" s="1"/>
      <c r="D733" s="1"/>
      <c r="E733" s="1"/>
      <c r="F733" s="1"/>
      <c r="G733" s="249"/>
      <c r="H733" s="249"/>
      <c r="I733" s="249"/>
      <c r="J733" s="250"/>
      <c r="AG733" s="140"/>
      <c r="AH733" s="140"/>
      <c r="AI733" s="140"/>
      <c r="AJ733" s="140"/>
      <c r="AK733" s="140"/>
      <c r="AL733" s="142"/>
      <c r="AM733" s="142"/>
      <c r="AN733" s="142"/>
      <c r="AO733" s="142"/>
    </row>
    <row r="734" hidden="1">
      <c r="A734" s="1"/>
      <c r="B734" s="248"/>
      <c r="C734" s="1"/>
      <c r="D734" s="1"/>
      <c r="E734" s="1"/>
      <c r="F734" s="1"/>
      <c r="G734" s="249"/>
      <c r="H734" s="249"/>
      <c r="I734" s="249"/>
      <c r="J734" s="250"/>
      <c r="AG734" s="140"/>
      <c r="AH734" s="140"/>
      <c r="AI734" s="140"/>
      <c r="AJ734" s="140"/>
      <c r="AK734" s="140"/>
      <c r="AL734" s="142"/>
      <c r="AM734" s="142"/>
      <c r="AN734" s="142"/>
      <c r="AO734" s="142"/>
    </row>
    <row r="735" hidden="1">
      <c r="A735" s="1"/>
      <c r="B735" s="248"/>
      <c r="C735" s="1"/>
      <c r="D735" s="1"/>
      <c r="E735" s="1"/>
      <c r="F735" s="1"/>
      <c r="G735" s="249"/>
      <c r="H735" s="249"/>
      <c r="I735" s="249"/>
      <c r="J735" s="250"/>
      <c r="AG735" s="140"/>
      <c r="AH735" s="140"/>
      <c r="AI735" s="140"/>
      <c r="AJ735" s="140"/>
      <c r="AK735" s="140"/>
      <c r="AL735" s="142"/>
      <c r="AM735" s="142"/>
      <c r="AN735" s="142"/>
      <c r="AO735" s="142"/>
    </row>
    <row r="736" hidden="1">
      <c r="A736" s="1"/>
      <c r="B736" s="248"/>
      <c r="C736" s="1"/>
      <c r="D736" s="1"/>
      <c r="E736" s="1"/>
      <c r="F736" s="1"/>
      <c r="G736" s="249"/>
      <c r="H736" s="249"/>
      <c r="I736" s="249"/>
      <c r="J736" s="250"/>
      <c r="AG736" s="140"/>
      <c r="AH736" s="140"/>
      <c r="AI736" s="140"/>
      <c r="AJ736" s="140"/>
      <c r="AK736" s="140"/>
      <c r="AL736" s="142"/>
      <c r="AM736" s="142"/>
      <c r="AN736" s="142"/>
      <c r="AO736" s="142"/>
    </row>
    <row r="737" hidden="1">
      <c r="A737" s="1"/>
      <c r="B737" s="248"/>
      <c r="C737" s="1"/>
      <c r="D737" s="1"/>
      <c r="E737" s="1"/>
      <c r="F737" s="1"/>
      <c r="G737" s="249"/>
      <c r="H737" s="249"/>
      <c r="I737" s="249"/>
      <c r="J737" s="250"/>
      <c r="AG737" s="140"/>
      <c r="AH737" s="140"/>
      <c r="AI737" s="140"/>
      <c r="AJ737" s="140"/>
      <c r="AK737" s="140"/>
      <c r="AL737" s="142"/>
      <c r="AM737" s="142"/>
      <c r="AN737" s="142"/>
      <c r="AO737" s="142"/>
    </row>
    <row r="738" hidden="1">
      <c r="A738" s="1"/>
      <c r="B738" s="248"/>
      <c r="C738" s="1"/>
      <c r="D738" s="1"/>
      <c r="E738" s="1"/>
      <c r="F738" s="1"/>
      <c r="G738" s="249"/>
      <c r="H738" s="249"/>
      <c r="I738" s="249"/>
      <c r="J738" s="250"/>
      <c r="AG738" s="140"/>
      <c r="AH738" s="140"/>
      <c r="AI738" s="140"/>
      <c r="AJ738" s="140"/>
      <c r="AK738" s="140"/>
      <c r="AL738" s="142"/>
      <c r="AM738" s="142"/>
      <c r="AN738" s="142"/>
      <c r="AO738" s="142"/>
    </row>
    <row r="739" hidden="1">
      <c r="A739" s="1"/>
      <c r="B739" s="248"/>
      <c r="C739" s="1"/>
      <c r="D739" s="1"/>
      <c r="E739" s="1"/>
      <c r="F739" s="1"/>
      <c r="G739" s="249"/>
      <c r="H739" s="249"/>
      <c r="I739" s="249"/>
      <c r="J739" s="250"/>
      <c r="AG739" s="140"/>
      <c r="AH739" s="140"/>
      <c r="AI739" s="140"/>
      <c r="AJ739" s="140"/>
      <c r="AK739" s="140"/>
      <c r="AL739" s="142"/>
      <c r="AM739" s="142"/>
      <c r="AN739" s="142"/>
      <c r="AO739" s="142"/>
    </row>
    <row r="740" hidden="1">
      <c r="A740" s="1"/>
      <c r="B740" s="248"/>
      <c r="C740" s="1"/>
      <c r="D740" s="1"/>
      <c r="E740" s="1"/>
      <c r="F740" s="1"/>
      <c r="G740" s="249"/>
      <c r="H740" s="249"/>
      <c r="I740" s="249"/>
      <c r="J740" s="250"/>
      <c r="AG740" s="140"/>
      <c r="AH740" s="140"/>
      <c r="AI740" s="140"/>
      <c r="AJ740" s="140"/>
      <c r="AK740" s="140"/>
      <c r="AL740" s="142"/>
      <c r="AM740" s="142"/>
      <c r="AN740" s="142"/>
      <c r="AO740" s="142"/>
    </row>
    <row r="741" hidden="1">
      <c r="A741" s="1"/>
      <c r="B741" s="248"/>
      <c r="C741" s="1"/>
      <c r="D741" s="1"/>
      <c r="E741" s="1"/>
      <c r="F741" s="1"/>
      <c r="G741" s="249"/>
      <c r="H741" s="249"/>
      <c r="I741" s="249"/>
      <c r="J741" s="250"/>
      <c r="AG741" s="140"/>
      <c r="AH741" s="140"/>
      <c r="AI741" s="140"/>
      <c r="AJ741" s="140"/>
      <c r="AK741" s="140"/>
      <c r="AL741" s="142"/>
      <c r="AM741" s="142"/>
      <c r="AN741" s="142"/>
      <c r="AO741" s="142"/>
    </row>
    <row r="742" hidden="1">
      <c r="A742" s="1"/>
      <c r="B742" s="248"/>
      <c r="C742" s="1"/>
      <c r="D742" s="1"/>
      <c r="E742" s="1"/>
      <c r="F742" s="1"/>
      <c r="G742" s="249"/>
      <c r="H742" s="249"/>
      <c r="I742" s="249"/>
      <c r="J742" s="250"/>
      <c r="AG742" s="140"/>
      <c r="AH742" s="140"/>
      <c r="AI742" s="140"/>
      <c r="AJ742" s="140"/>
      <c r="AK742" s="140"/>
      <c r="AL742" s="142"/>
      <c r="AM742" s="142"/>
      <c r="AN742" s="142"/>
      <c r="AO742" s="142"/>
    </row>
    <row r="743" hidden="1">
      <c r="A743" s="1"/>
      <c r="B743" s="248"/>
      <c r="C743" s="1"/>
      <c r="D743" s="1"/>
      <c r="E743" s="1"/>
      <c r="F743" s="1"/>
      <c r="G743" s="249"/>
      <c r="H743" s="249"/>
      <c r="I743" s="249"/>
      <c r="J743" s="250"/>
      <c r="AG743" s="140"/>
      <c r="AH743" s="140"/>
      <c r="AI743" s="140"/>
      <c r="AJ743" s="140"/>
      <c r="AK743" s="140"/>
      <c r="AL743" s="142"/>
      <c r="AM743" s="142"/>
      <c r="AN743" s="142"/>
      <c r="AO743" s="142"/>
    </row>
    <row r="744" hidden="1">
      <c r="A744" s="1"/>
      <c r="B744" s="248"/>
      <c r="C744" s="1"/>
      <c r="D744" s="1"/>
      <c r="E744" s="1"/>
      <c r="F744" s="1"/>
      <c r="G744" s="249"/>
      <c r="H744" s="249"/>
      <c r="I744" s="249"/>
      <c r="J744" s="250"/>
      <c r="AG744" s="140"/>
      <c r="AH744" s="140"/>
      <c r="AI744" s="140"/>
      <c r="AJ744" s="140"/>
      <c r="AK744" s="140"/>
      <c r="AL744" s="142"/>
      <c r="AM744" s="142"/>
      <c r="AN744" s="142"/>
      <c r="AO744" s="142"/>
    </row>
    <row r="745" hidden="1">
      <c r="A745" s="1"/>
      <c r="B745" s="248"/>
      <c r="C745" s="1"/>
      <c r="D745" s="1"/>
      <c r="E745" s="1"/>
      <c r="F745" s="1"/>
      <c r="G745" s="249"/>
      <c r="H745" s="249"/>
      <c r="I745" s="249"/>
      <c r="J745" s="250"/>
      <c r="AG745" s="140"/>
      <c r="AH745" s="140"/>
      <c r="AI745" s="140"/>
      <c r="AJ745" s="140"/>
      <c r="AK745" s="140"/>
      <c r="AL745" s="142"/>
      <c r="AM745" s="142"/>
      <c r="AN745" s="142"/>
      <c r="AO745" s="142"/>
    </row>
    <row r="746" hidden="1">
      <c r="A746" s="1"/>
      <c r="B746" s="248"/>
      <c r="C746" s="1"/>
      <c r="D746" s="1"/>
      <c r="E746" s="1"/>
      <c r="F746" s="1"/>
      <c r="G746" s="249"/>
      <c r="H746" s="249"/>
      <c r="I746" s="249"/>
      <c r="J746" s="250"/>
      <c r="AG746" s="140"/>
      <c r="AH746" s="140"/>
      <c r="AI746" s="140"/>
      <c r="AJ746" s="140"/>
      <c r="AK746" s="140"/>
      <c r="AL746" s="142"/>
      <c r="AM746" s="142"/>
      <c r="AN746" s="142"/>
      <c r="AO746" s="142"/>
    </row>
    <row r="747" hidden="1">
      <c r="A747" s="1"/>
      <c r="B747" s="248"/>
      <c r="C747" s="1"/>
      <c r="D747" s="1"/>
      <c r="E747" s="1"/>
      <c r="F747" s="1"/>
      <c r="G747" s="249"/>
      <c r="H747" s="249"/>
      <c r="I747" s="249"/>
      <c r="J747" s="250"/>
      <c r="AG747" s="140"/>
      <c r="AH747" s="140"/>
      <c r="AI747" s="140"/>
      <c r="AJ747" s="140"/>
      <c r="AK747" s="140"/>
      <c r="AL747" s="142"/>
      <c r="AM747" s="142"/>
      <c r="AN747" s="142"/>
      <c r="AO747" s="142"/>
    </row>
    <row r="748" hidden="1">
      <c r="A748" s="1"/>
      <c r="B748" s="248"/>
      <c r="C748" s="1"/>
      <c r="D748" s="1"/>
      <c r="E748" s="1"/>
      <c r="F748" s="1"/>
      <c r="G748" s="249"/>
      <c r="H748" s="249"/>
      <c r="I748" s="249"/>
      <c r="J748" s="250"/>
      <c r="AG748" s="140"/>
      <c r="AH748" s="140"/>
      <c r="AI748" s="140"/>
      <c r="AJ748" s="140"/>
      <c r="AK748" s="140"/>
      <c r="AL748" s="142"/>
      <c r="AM748" s="142"/>
      <c r="AN748" s="142"/>
      <c r="AO748" s="142"/>
    </row>
    <row r="749" hidden="1">
      <c r="A749" s="1"/>
      <c r="B749" s="248"/>
      <c r="C749" s="1"/>
      <c r="D749" s="1"/>
      <c r="E749" s="1"/>
      <c r="F749" s="1"/>
      <c r="G749" s="249"/>
      <c r="H749" s="249"/>
      <c r="I749" s="249"/>
      <c r="J749" s="250"/>
      <c r="AG749" s="140"/>
      <c r="AH749" s="140"/>
      <c r="AI749" s="140"/>
      <c r="AJ749" s="140"/>
      <c r="AK749" s="140"/>
      <c r="AL749" s="142"/>
      <c r="AM749" s="142"/>
      <c r="AN749" s="142"/>
      <c r="AO749" s="142"/>
    </row>
    <row r="750" hidden="1">
      <c r="A750" s="1"/>
      <c r="B750" s="248"/>
      <c r="C750" s="1"/>
      <c r="D750" s="1"/>
      <c r="E750" s="1"/>
      <c r="F750" s="1"/>
      <c r="G750" s="249"/>
      <c r="H750" s="249"/>
      <c r="I750" s="249"/>
      <c r="J750" s="250"/>
      <c r="AG750" s="140"/>
      <c r="AH750" s="140"/>
      <c r="AI750" s="140"/>
      <c r="AJ750" s="140"/>
      <c r="AK750" s="140"/>
      <c r="AL750" s="142"/>
      <c r="AM750" s="142"/>
      <c r="AN750" s="142"/>
      <c r="AO750" s="142"/>
    </row>
    <row r="751" hidden="1">
      <c r="A751" s="1"/>
      <c r="B751" s="248"/>
      <c r="C751" s="1"/>
      <c r="D751" s="1"/>
      <c r="E751" s="1"/>
      <c r="F751" s="1"/>
      <c r="G751" s="249"/>
      <c r="H751" s="249"/>
      <c r="I751" s="249"/>
      <c r="J751" s="250"/>
      <c r="AG751" s="140"/>
      <c r="AH751" s="140"/>
      <c r="AI751" s="140"/>
      <c r="AJ751" s="140"/>
      <c r="AK751" s="140"/>
      <c r="AL751" s="142"/>
      <c r="AM751" s="142"/>
      <c r="AN751" s="142"/>
      <c r="AO751" s="142"/>
    </row>
    <row r="752" hidden="1">
      <c r="A752" s="1"/>
      <c r="B752" s="248"/>
      <c r="C752" s="1"/>
      <c r="D752" s="1"/>
      <c r="E752" s="1"/>
      <c r="F752" s="1"/>
      <c r="G752" s="249"/>
      <c r="H752" s="249"/>
      <c r="I752" s="249"/>
      <c r="J752" s="250"/>
      <c r="AG752" s="140"/>
      <c r="AH752" s="140"/>
      <c r="AI752" s="140"/>
      <c r="AJ752" s="140"/>
      <c r="AK752" s="140"/>
      <c r="AL752" s="142"/>
      <c r="AM752" s="142"/>
      <c r="AN752" s="142"/>
      <c r="AO752" s="142"/>
    </row>
    <row r="753" hidden="1">
      <c r="A753" s="1"/>
      <c r="B753" s="248"/>
      <c r="C753" s="1"/>
      <c r="D753" s="1"/>
      <c r="E753" s="1"/>
      <c r="F753" s="1"/>
      <c r="G753" s="249"/>
      <c r="H753" s="249"/>
      <c r="I753" s="249"/>
      <c r="J753" s="250"/>
      <c r="AG753" s="140"/>
      <c r="AH753" s="140"/>
      <c r="AI753" s="140"/>
      <c r="AJ753" s="140"/>
      <c r="AK753" s="140"/>
      <c r="AL753" s="142"/>
      <c r="AM753" s="142"/>
      <c r="AN753" s="142"/>
      <c r="AO753" s="142"/>
    </row>
    <row r="754" hidden="1">
      <c r="A754" s="1"/>
      <c r="B754" s="248"/>
      <c r="C754" s="1"/>
      <c r="D754" s="1"/>
      <c r="E754" s="1"/>
      <c r="F754" s="1"/>
      <c r="G754" s="249"/>
      <c r="H754" s="249"/>
      <c r="I754" s="249"/>
      <c r="J754" s="250"/>
      <c r="AG754" s="140"/>
      <c r="AH754" s="140"/>
      <c r="AI754" s="140"/>
      <c r="AJ754" s="140"/>
      <c r="AK754" s="140"/>
      <c r="AL754" s="142"/>
      <c r="AM754" s="142"/>
      <c r="AN754" s="142"/>
      <c r="AO754" s="142"/>
    </row>
    <row r="755" hidden="1">
      <c r="A755" s="1"/>
      <c r="B755" s="248"/>
      <c r="C755" s="1"/>
      <c r="D755" s="1"/>
      <c r="E755" s="1"/>
      <c r="F755" s="1"/>
      <c r="G755" s="249"/>
      <c r="H755" s="249"/>
      <c r="I755" s="249"/>
      <c r="J755" s="250"/>
      <c r="AG755" s="140"/>
      <c r="AH755" s="140"/>
      <c r="AI755" s="140"/>
      <c r="AJ755" s="140"/>
      <c r="AK755" s="140"/>
      <c r="AL755" s="142"/>
      <c r="AM755" s="142"/>
      <c r="AN755" s="142"/>
      <c r="AO755" s="142"/>
    </row>
    <row r="756" hidden="1">
      <c r="A756" s="1"/>
      <c r="B756" s="248"/>
      <c r="C756" s="1"/>
      <c r="D756" s="1"/>
      <c r="E756" s="1"/>
      <c r="F756" s="1"/>
      <c r="G756" s="249"/>
      <c r="H756" s="249"/>
      <c r="I756" s="249"/>
      <c r="J756" s="250"/>
      <c r="AG756" s="140"/>
      <c r="AH756" s="140"/>
      <c r="AI756" s="140"/>
      <c r="AJ756" s="140"/>
      <c r="AK756" s="140"/>
      <c r="AL756" s="142"/>
      <c r="AM756" s="142"/>
      <c r="AN756" s="142"/>
      <c r="AO756" s="142"/>
    </row>
    <row r="757" hidden="1">
      <c r="A757" s="1"/>
      <c r="B757" s="248"/>
      <c r="C757" s="1"/>
      <c r="D757" s="1"/>
      <c r="E757" s="1"/>
      <c r="F757" s="1"/>
      <c r="G757" s="249"/>
      <c r="H757" s="249"/>
      <c r="I757" s="249"/>
      <c r="J757" s="250"/>
      <c r="AG757" s="140"/>
      <c r="AH757" s="140"/>
      <c r="AI757" s="140"/>
      <c r="AJ757" s="140"/>
      <c r="AK757" s="140"/>
      <c r="AL757" s="142"/>
      <c r="AM757" s="142"/>
      <c r="AN757" s="142"/>
      <c r="AO757" s="142"/>
    </row>
    <row r="758" hidden="1">
      <c r="A758" s="1"/>
      <c r="B758" s="248"/>
      <c r="C758" s="1"/>
      <c r="D758" s="1"/>
      <c r="E758" s="1"/>
      <c r="F758" s="1"/>
      <c r="G758" s="249"/>
      <c r="H758" s="249"/>
      <c r="I758" s="249"/>
      <c r="J758" s="250"/>
      <c r="AG758" s="140"/>
      <c r="AH758" s="140"/>
      <c r="AI758" s="140"/>
      <c r="AJ758" s="140"/>
      <c r="AK758" s="140"/>
      <c r="AL758" s="142"/>
      <c r="AM758" s="142"/>
      <c r="AN758" s="142"/>
      <c r="AO758" s="142"/>
    </row>
    <row r="759" hidden="1">
      <c r="A759" s="1"/>
      <c r="B759" s="248"/>
      <c r="C759" s="1"/>
      <c r="D759" s="1"/>
      <c r="E759" s="1"/>
      <c r="F759" s="1"/>
      <c r="G759" s="249"/>
      <c r="H759" s="249"/>
      <c r="I759" s="249"/>
      <c r="J759" s="250"/>
      <c r="AG759" s="140"/>
      <c r="AH759" s="140"/>
      <c r="AI759" s="140"/>
      <c r="AJ759" s="140"/>
      <c r="AK759" s="140"/>
      <c r="AL759" s="142"/>
      <c r="AM759" s="142"/>
      <c r="AN759" s="142"/>
      <c r="AO759" s="142"/>
    </row>
    <row r="760" hidden="1">
      <c r="A760" s="1"/>
      <c r="B760" s="248"/>
      <c r="C760" s="1"/>
      <c r="D760" s="1"/>
      <c r="E760" s="1"/>
      <c r="F760" s="1"/>
      <c r="G760" s="249"/>
      <c r="H760" s="249"/>
      <c r="I760" s="249"/>
      <c r="J760" s="250"/>
      <c r="AG760" s="140"/>
      <c r="AH760" s="140"/>
      <c r="AI760" s="140"/>
      <c r="AJ760" s="140"/>
      <c r="AK760" s="140"/>
      <c r="AL760" s="142"/>
      <c r="AM760" s="142"/>
      <c r="AN760" s="142"/>
      <c r="AO760" s="142"/>
    </row>
    <row r="761" hidden="1">
      <c r="A761" s="1"/>
      <c r="B761" s="248"/>
      <c r="C761" s="1"/>
      <c r="D761" s="1"/>
      <c r="E761" s="1"/>
      <c r="F761" s="1"/>
      <c r="G761" s="249"/>
      <c r="H761" s="249"/>
      <c r="I761" s="249"/>
      <c r="J761" s="250"/>
      <c r="AG761" s="140"/>
      <c r="AH761" s="140"/>
      <c r="AI761" s="140"/>
      <c r="AJ761" s="140"/>
      <c r="AK761" s="140"/>
      <c r="AL761" s="142"/>
      <c r="AM761" s="142"/>
      <c r="AN761" s="142"/>
      <c r="AO761" s="142"/>
    </row>
    <row r="762" hidden="1">
      <c r="A762" s="1"/>
      <c r="B762" s="248"/>
      <c r="C762" s="1"/>
      <c r="D762" s="1"/>
      <c r="E762" s="1"/>
      <c r="F762" s="1"/>
      <c r="G762" s="249"/>
      <c r="H762" s="249"/>
      <c r="I762" s="249"/>
      <c r="J762" s="250"/>
      <c r="AG762" s="140"/>
      <c r="AH762" s="140"/>
      <c r="AI762" s="140"/>
      <c r="AJ762" s="140"/>
      <c r="AK762" s="140"/>
      <c r="AL762" s="142"/>
      <c r="AM762" s="142"/>
      <c r="AN762" s="142"/>
      <c r="AO762" s="142"/>
    </row>
    <row r="763" hidden="1">
      <c r="A763" s="1"/>
      <c r="B763" s="248"/>
      <c r="C763" s="1"/>
      <c r="D763" s="1"/>
      <c r="E763" s="1"/>
      <c r="F763" s="1"/>
      <c r="G763" s="249"/>
      <c r="H763" s="249"/>
      <c r="I763" s="249"/>
      <c r="J763" s="250"/>
      <c r="AG763" s="140"/>
      <c r="AH763" s="140"/>
      <c r="AI763" s="140"/>
      <c r="AJ763" s="140"/>
      <c r="AK763" s="140"/>
      <c r="AL763" s="142"/>
      <c r="AM763" s="142"/>
      <c r="AN763" s="142"/>
      <c r="AO763" s="142"/>
    </row>
    <row r="764" hidden="1">
      <c r="A764" s="1"/>
      <c r="B764" s="248"/>
      <c r="C764" s="1"/>
      <c r="D764" s="1"/>
      <c r="E764" s="1"/>
      <c r="F764" s="1"/>
      <c r="G764" s="249"/>
      <c r="H764" s="249"/>
      <c r="I764" s="249"/>
      <c r="J764" s="250"/>
      <c r="AG764" s="140"/>
      <c r="AH764" s="140"/>
      <c r="AI764" s="140"/>
      <c r="AJ764" s="140"/>
      <c r="AK764" s="140"/>
      <c r="AL764" s="142"/>
      <c r="AM764" s="142"/>
      <c r="AN764" s="142"/>
      <c r="AO764" s="142"/>
    </row>
    <row r="765" hidden="1">
      <c r="A765" s="1"/>
      <c r="B765" s="248"/>
      <c r="C765" s="1"/>
      <c r="D765" s="1"/>
      <c r="E765" s="1"/>
      <c r="F765" s="1"/>
      <c r="G765" s="249"/>
      <c r="H765" s="249"/>
      <c r="I765" s="249"/>
      <c r="J765" s="250"/>
      <c r="AG765" s="140"/>
      <c r="AH765" s="140"/>
      <c r="AI765" s="140"/>
      <c r="AJ765" s="140"/>
      <c r="AK765" s="140"/>
      <c r="AL765" s="142"/>
      <c r="AM765" s="142"/>
      <c r="AN765" s="142"/>
      <c r="AO765" s="142"/>
    </row>
    <row r="766" hidden="1">
      <c r="A766" s="1"/>
      <c r="B766" s="248"/>
      <c r="C766" s="1"/>
      <c r="D766" s="1"/>
      <c r="E766" s="1"/>
      <c r="F766" s="1"/>
      <c r="G766" s="249"/>
      <c r="H766" s="249"/>
      <c r="I766" s="249"/>
      <c r="J766" s="250"/>
      <c r="AG766" s="140"/>
      <c r="AH766" s="140"/>
      <c r="AI766" s="140"/>
      <c r="AJ766" s="140"/>
      <c r="AK766" s="140"/>
      <c r="AL766" s="142"/>
      <c r="AM766" s="142"/>
      <c r="AN766" s="142"/>
      <c r="AO766" s="142"/>
    </row>
    <row r="767" hidden="1">
      <c r="A767" s="1"/>
      <c r="B767" s="248"/>
      <c r="C767" s="1"/>
      <c r="D767" s="1"/>
      <c r="E767" s="1"/>
      <c r="F767" s="1"/>
      <c r="G767" s="249"/>
      <c r="H767" s="249"/>
      <c r="I767" s="249"/>
      <c r="J767" s="250"/>
      <c r="AG767" s="140"/>
      <c r="AH767" s="140"/>
      <c r="AI767" s="140"/>
      <c r="AJ767" s="140"/>
      <c r="AK767" s="140"/>
      <c r="AL767" s="142"/>
      <c r="AM767" s="142"/>
      <c r="AN767" s="142"/>
      <c r="AO767" s="142"/>
    </row>
    <row r="768" hidden="1">
      <c r="A768" s="1"/>
      <c r="B768" s="248"/>
      <c r="C768" s="1"/>
      <c r="D768" s="1"/>
      <c r="E768" s="1"/>
      <c r="F768" s="1"/>
      <c r="G768" s="249"/>
      <c r="H768" s="249"/>
      <c r="I768" s="249"/>
      <c r="J768" s="250"/>
      <c r="AG768" s="140"/>
      <c r="AH768" s="140"/>
      <c r="AI768" s="140"/>
      <c r="AJ768" s="140"/>
      <c r="AK768" s="140"/>
      <c r="AL768" s="142"/>
      <c r="AM768" s="142"/>
      <c r="AN768" s="142"/>
      <c r="AO768" s="142"/>
    </row>
    <row r="769" hidden="1">
      <c r="A769" s="1"/>
      <c r="B769" s="248"/>
      <c r="C769" s="1"/>
      <c r="D769" s="1"/>
      <c r="E769" s="1"/>
      <c r="F769" s="1"/>
      <c r="G769" s="249"/>
      <c r="H769" s="249"/>
      <c r="I769" s="249"/>
      <c r="J769" s="250"/>
      <c r="AG769" s="140"/>
      <c r="AH769" s="140"/>
      <c r="AI769" s="140"/>
      <c r="AJ769" s="140"/>
      <c r="AK769" s="140"/>
      <c r="AL769" s="142"/>
      <c r="AM769" s="142"/>
      <c r="AN769" s="142"/>
      <c r="AO769" s="142"/>
    </row>
    <row r="770" hidden="1">
      <c r="A770" s="1"/>
      <c r="B770" s="248"/>
      <c r="C770" s="1"/>
      <c r="D770" s="1"/>
      <c r="E770" s="1"/>
      <c r="F770" s="1"/>
      <c r="G770" s="249"/>
      <c r="H770" s="249"/>
      <c r="I770" s="249"/>
      <c r="J770" s="250"/>
      <c r="AG770" s="140"/>
      <c r="AH770" s="140"/>
      <c r="AI770" s="140"/>
      <c r="AJ770" s="140"/>
      <c r="AK770" s="140"/>
      <c r="AL770" s="142"/>
      <c r="AM770" s="142"/>
      <c r="AN770" s="142"/>
      <c r="AO770" s="142"/>
    </row>
    <row r="771" hidden="1">
      <c r="A771" s="1"/>
      <c r="B771" s="248"/>
      <c r="C771" s="1"/>
      <c r="D771" s="1"/>
      <c r="E771" s="1"/>
      <c r="F771" s="1"/>
      <c r="G771" s="249"/>
      <c r="H771" s="249"/>
      <c r="I771" s="249"/>
      <c r="J771" s="250"/>
      <c r="AG771" s="140"/>
      <c r="AH771" s="140"/>
      <c r="AI771" s="140"/>
      <c r="AJ771" s="140"/>
      <c r="AK771" s="140"/>
      <c r="AL771" s="142"/>
      <c r="AM771" s="142"/>
      <c r="AN771" s="142"/>
      <c r="AO771" s="142"/>
    </row>
    <row r="772" hidden="1">
      <c r="A772" s="1"/>
      <c r="B772" s="248"/>
      <c r="C772" s="1"/>
      <c r="D772" s="1"/>
      <c r="E772" s="1"/>
      <c r="F772" s="1"/>
      <c r="G772" s="249"/>
      <c r="H772" s="249"/>
      <c r="I772" s="249"/>
      <c r="J772" s="250"/>
      <c r="AG772" s="140"/>
      <c r="AH772" s="140"/>
      <c r="AI772" s="140"/>
      <c r="AJ772" s="140"/>
      <c r="AK772" s="140"/>
      <c r="AL772" s="142"/>
      <c r="AM772" s="142"/>
      <c r="AN772" s="142"/>
      <c r="AO772" s="142"/>
    </row>
    <row r="773" hidden="1">
      <c r="A773" s="1"/>
      <c r="B773" s="248"/>
      <c r="C773" s="1"/>
      <c r="D773" s="1"/>
      <c r="E773" s="1"/>
      <c r="F773" s="1"/>
      <c r="G773" s="249"/>
      <c r="H773" s="249"/>
      <c r="I773" s="249"/>
      <c r="J773" s="250"/>
      <c r="AG773" s="140"/>
      <c r="AH773" s="140"/>
      <c r="AI773" s="140"/>
      <c r="AJ773" s="140"/>
      <c r="AK773" s="140"/>
      <c r="AL773" s="142"/>
      <c r="AM773" s="142"/>
      <c r="AN773" s="142"/>
      <c r="AO773" s="142"/>
    </row>
    <row r="774" hidden="1">
      <c r="A774" s="1"/>
      <c r="B774" s="248"/>
      <c r="C774" s="1"/>
      <c r="D774" s="1"/>
      <c r="E774" s="1"/>
      <c r="F774" s="1"/>
      <c r="G774" s="249"/>
      <c r="H774" s="249"/>
      <c r="I774" s="249"/>
      <c r="J774" s="250"/>
      <c r="AG774" s="140"/>
      <c r="AH774" s="140"/>
      <c r="AI774" s="140"/>
      <c r="AJ774" s="140"/>
      <c r="AK774" s="140"/>
      <c r="AL774" s="142"/>
      <c r="AM774" s="142"/>
      <c r="AN774" s="142"/>
      <c r="AO774" s="142"/>
    </row>
    <row r="775" hidden="1">
      <c r="A775" s="1"/>
      <c r="B775" s="248"/>
      <c r="C775" s="1"/>
      <c r="D775" s="1"/>
      <c r="E775" s="1"/>
      <c r="F775" s="1"/>
      <c r="G775" s="249"/>
      <c r="H775" s="249"/>
      <c r="I775" s="249"/>
      <c r="J775" s="250"/>
      <c r="AG775" s="140"/>
      <c r="AH775" s="140"/>
      <c r="AI775" s="140"/>
      <c r="AJ775" s="140"/>
      <c r="AK775" s="140"/>
      <c r="AL775" s="142"/>
      <c r="AM775" s="142"/>
      <c r="AN775" s="142"/>
      <c r="AO775" s="142"/>
    </row>
    <row r="776" hidden="1">
      <c r="A776" s="1"/>
      <c r="B776" s="248"/>
      <c r="C776" s="1"/>
      <c r="D776" s="1"/>
      <c r="E776" s="1"/>
      <c r="F776" s="1"/>
      <c r="G776" s="249"/>
      <c r="H776" s="249"/>
      <c r="I776" s="249"/>
      <c r="J776" s="250"/>
      <c r="AG776" s="140"/>
      <c r="AH776" s="140"/>
      <c r="AI776" s="140"/>
      <c r="AJ776" s="140"/>
      <c r="AK776" s="140"/>
      <c r="AL776" s="142"/>
      <c r="AM776" s="142"/>
      <c r="AN776" s="142"/>
      <c r="AO776" s="142"/>
    </row>
    <row r="777" hidden="1">
      <c r="A777" s="1"/>
      <c r="B777" s="248"/>
      <c r="C777" s="1"/>
      <c r="D777" s="1"/>
      <c r="E777" s="1"/>
      <c r="F777" s="1"/>
      <c r="G777" s="249"/>
      <c r="H777" s="249"/>
      <c r="I777" s="249"/>
      <c r="J777" s="250"/>
      <c r="AG777" s="140"/>
      <c r="AH777" s="140"/>
      <c r="AI777" s="140"/>
      <c r="AJ777" s="140"/>
      <c r="AK777" s="140"/>
      <c r="AL777" s="142"/>
      <c r="AM777" s="142"/>
      <c r="AN777" s="142"/>
      <c r="AO777" s="142"/>
    </row>
    <row r="778" hidden="1">
      <c r="A778" s="1"/>
      <c r="B778" s="248"/>
      <c r="C778" s="1"/>
      <c r="D778" s="1"/>
      <c r="E778" s="1"/>
      <c r="F778" s="1"/>
      <c r="G778" s="249"/>
      <c r="H778" s="249"/>
      <c r="I778" s="249"/>
      <c r="J778" s="250"/>
      <c r="AG778" s="140"/>
      <c r="AH778" s="140"/>
      <c r="AI778" s="140"/>
      <c r="AJ778" s="140"/>
      <c r="AK778" s="140"/>
      <c r="AL778" s="142"/>
      <c r="AM778" s="142"/>
      <c r="AN778" s="142"/>
      <c r="AO778" s="142"/>
    </row>
    <row r="779" hidden="1">
      <c r="A779" s="1"/>
      <c r="B779" s="248"/>
      <c r="C779" s="1"/>
      <c r="D779" s="1"/>
      <c r="E779" s="1"/>
      <c r="F779" s="1"/>
      <c r="G779" s="249"/>
      <c r="H779" s="249"/>
      <c r="I779" s="249"/>
      <c r="J779" s="250"/>
      <c r="AG779" s="140"/>
      <c r="AH779" s="140"/>
      <c r="AI779" s="140"/>
      <c r="AJ779" s="140"/>
      <c r="AK779" s="140"/>
      <c r="AL779" s="142"/>
      <c r="AM779" s="142"/>
      <c r="AN779" s="142"/>
      <c r="AO779" s="142"/>
    </row>
    <row r="780" hidden="1">
      <c r="A780" s="1"/>
      <c r="B780" s="248"/>
      <c r="C780" s="1"/>
      <c r="D780" s="1"/>
      <c r="E780" s="1"/>
      <c r="F780" s="1"/>
      <c r="G780" s="249"/>
      <c r="H780" s="249"/>
      <c r="I780" s="249"/>
      <c r="J780" s="250"/>
      <c r="AG780" s="140"/>
      <c r="AH780" s="140"/>
      <c r="AI780" s="140"/>
      <c r="AJ780" s="140"/>
      <c r="AK780" s="140"/>
      <c r="AL780" s="142"/>
      <c r="AM780" s="142"/>
      <c r="AN780" s="142"/>
      <c r="AO780" s="142"/>
    </row>
    <row r="781" hidden="1">
      <c r="A781" s="1"/>
      <c r="B781" s="248"/>
      <c r="C781" s="1"/>
      <c r="D781" s="1"/>
      <c r="E781" s="1"/>
      <c r="F781" s="1"/>
      <c r="G781" s="249"/>
      <c r="H781" s="249"/>
      <c r="I781" s="249"/>
      <c r="J781" s="250"/>
      <c r="AG781" s="140"/>
      <c r="AH781" s="140"/>
      <c r="AI781" s="140"/>
      <c r="AJ781" s="140"/>
      <c r="AK781" s="140"/>
      <c r="AL781" s="142"/>
      <c r="AM781" s="142"/>
      <c r="AN781" s="142"/>
      <c r="AO781" s="142"/>
    </row>
    <row r="782" hidden="1">
      <c r="A782" s="1"/>
      <c r="B782" s="248"/>
      <c r="C782" s="1"/>
      <c r="D782" s="1"/>
      <c r="E782" s="1"/>
      <c r="F782" s="1"/>
      <c r="G782" s="249"/>
      <c r="H782" s="249"/>
      <c r="I782" s="249"/>
      <c r="J782" s="250"/>
      <c r="AG782" s="140"/>
      <c r="AH782" s="140"/>
      <c r="AI782" s="140"/>
      <c r="AJ782" s="140"/>
      <c r="AK782" s="140"/>
      <c r="AL782" s="142"/>
      <c r="AM782" s="142"/>
      <c r="AN782" s="142"/>
      <c r="AO782" s="142"/>
    </row>
    <row r="783" hidden="1">
      <c r="A783" s="1"/>
      <c r="B783" s="248"/>
      <c r="C783" s="1"/>
      <c r="D783" s="1"/>
      <c r="E783" s="1"/>
      <c r="F783" s="1"/>
      <c r="G783" s="249"/>
      <c r="H783" s="249"/>
      <c r="I783" s="249"/>
      <c r="J783" s="250"/>
      <c r="AG783" s="140"/>
      <c r="AH783" s="140"/>
      <c r="AI783" s="140"/>
      <c r="AJ783" s="140"/>
      <c r="AK783" s="140"/>
      <c r="AL783" s="142"/>
      <c r="AM783" s="142"/>
      <c r="AN783" s="142"/>
      <c r="AO783" s="142"/>
    </row>
    <row r="784" hidden="1">
      <c r="A784" s="1"/>
      <c r="B784" s="248"/>
      <c r="C784" s="1"/>
      <c r="D784" s="1"/>
      <c r="E784" s="1"/>
      <c r="F784" s="1"/>
      <c r="G784" s="249"/>
      <c r="H784" s="249"/>
      <c r="I784" s="249"/>
      <c r="J784" s="250"/>
      <c r="AG784" s="140"/>
      <c r="AH784" s="140"/>
      <c r="AI784" s="140"/>
      <c r="AJ784" s="140"/>
      <c r="AK784" s="140"/>
      <c r="AL784" s="142"/>
      <c r="AM784" s="142"/>
      <c r="AN784" s="142"/>
      <c r="AO784" s="142"/>
    </row>
    <row r="785" hidden="1">
      <c r="A785" s="1"/>
      <c r="B785" s="248"/>
      <c r="C785" s="1"/>
      <c r="D785" s="1"/>
      <c r="E785" s="1"/>
      <c r="F785" s="1"/>
      <c r="G785" s="249"/>
      <c r="H785" s="249"/>
      <c r="I785" s="249"/>
      <c r="J785" s="250"/>
      <c r="AG785" s="140"/>
      <c r="AH785" s="140"/>
      <c r="AI785" s="140"/>
      <c r="AJ785" s="140"/>
      <c r="AK785" s="140"/>
      <c r="AL785" s="142"/>
      <c r="AM785" s="142"/>
      <c r="AN785" s="142"/>
      <c r="AO785" s="142"/>
    </row>
    <row r="786" hidden="1">
      <c r="A786" s="1"/>
      <c r="B786" s="248"/>
      <c r="C786" s="1"/>
      <c r="D786" s="1"/>
      <c r="E786" s="1"/>
      <c r="F786" s="1"/>
      <c r="G786" s="249"/>
      <c r="H786" s="249"/>
      <c r="I786" s="249"/>
      <c r="J786" s="250"/>
      <c r="AG786" s="140"/>
      <c r="AH786" s="140"/>
      <c r="AI786" s="140"/>
      <c r="AJ786" s="140"/>
      <c r="AK786" s="140"/>
      <c r="AL786" s="142"/>
      <c r="AM786" s="142"/>
      <c r="AN786" s="142"/>
      <c r="AO786" s="142"/>
    </row>
    <row r="787" hidden="1">
      <c r="A787" s="1"/>
      <c r="B787" s="248"/>
      <c r="C787" s="1"/>
      <c r="D787" s="1"/>
      <c r="E787" s="1"/>
      <c r="F787" s="1"/>
      <c r="G787" s="249"/>
      <c r="H787" s="249"/>
      <c r="I787" s="249"/>
      <c r="J787" s="250"/>
      <c r="AG787" s="140"/>
      <c r="AH787" s="140"/>
      <c r="AI787" s="140"/>
      <c r="AJ787" s="140"/>
      <c r="AK787" s="140"/>
      <c r="AL787" s="142"/>
      <c r="AM787" s="142"/>
      <c r="AN787" s="142"/>
      <c r="AO787" s="142"/>
    </row>
    <row r="788" hidden="1">
      <c r="A788" s="1"/>
      <c r="B788" s="248"/>
      <c r="C788" s="1"/>
      <c r="D788" s="1"/>
      <c r="E788" s="1"/>
      <c r="F788" s="1"/>
      <c r="G788" s="249"/>
      <c r="H788" s="249"/>
      <c r="I788" s="249"/>
      <c r="J788" s="250"/>
      <c r="AG788" s="140"/>
      <c r="AH788" s="140"/>
      <c r="AI788" s="140"/>
      <c r="AJ788" s="140"/>
      <c r="AK788" s="140"/>
      <c r="AL788" s="142"/>
      <c r="AM788" s="142"/>
      <c r="AN788" s="142"/>
      <c r="AO788" s="142"/>
    </row>
    <row r="789" hidden="1">
      <c r="A789" s="1"/>
      <c r="B789" s="248"/>
      <c r="C789" s="1"/>
      <c r="D789" s="1"/>
      <c r="E789" s="1"/>
      <c r="F789" s="1"/>
      <c r="G789" s="249"/>
      <c r="H789" s="249"/>
      <c r="I789" s="249"/>
      <c r="J789" s="250"/>
      <c r="AG789" s="140"/>
      <c r="AH789" s="140"/>
      <c r="AI789" s="140"/>
      <c r="AJ789" s="140"/>
      <c r="AK789" s="140"/>
      <c r="AL789" s="142"/>
      <c r="AM789" s="142"/>
      <c r="AN789" s="142"/>
      <c r="AO789" s="142"/>
    </row>
    <row r="790" hidden="1">
      <c r="A790" s="1"/>
      <c r="B790" s="248"/>
      <c r="C790" s="1"/>
      <c r="D790" s="1"/>
      <c r="E790" s="1"/>
      <c r="F790" s="1"/>
      <c r="G790" s="249"/>
      <c r="H790" s="249"/>
      <c r="I790" s="249"/>
      <c r="J790" s="250"/>
      <c r="AG790" s="140"/>
      <c r="AH790" s="140"/>
      <c r="AI790" s="140"/>
      <c r="AJ790" s="140"/>
      <c r="AK790" s="140"/>
      <c r="AL790" s="142"/>
      <c r="AM790" s="142"/>
      <c r="AN790" s="142"/>
      <c r="AO790" s="142"/>
    </row>
    <row r="791" hidden="1">
      <c r="A791" s="1"/>
      <c r="B791" s="248"/>
      <c r="C791" s="1"/>
      <c r="D791" s="1"/>
      <c r="E791" s="1"/>
      <c r="F791" s="1"/>
      <c r="G791" s="249"/>
      <c r="H791" s="249"/>
      <c r="I791" s="249"/>
      <c r="J791" s="250"/>
      <c r="AG791" s="140"/>
      <c r="AH791" s="140"/>
      <c r="AI791" s="140"/>
      <c r="AJ791" s="140"/>
      <c r="AK791" s="140"/>
      <c r="AL791" s="142"/>
      <c r="AM791" s="142"/>
      <c r="AN791" s="142"/>
      <c r="AO791" s="142"/>
    </row>
    <row r="792" hidden="1">
      <c r="A792" s="1"/>
      <c r="B792" s="248"/>
      <c r="C792" s="1"/>
      <c r="D792" s="1"/>
      <c r="E792" s="1"/>
      <c r="F792" s="1"/>
      <c r="G792" s="249"/>
      <c r="H792" s="249"/>
      <c r="I792" s="249"/>
      <c r="J792" s="250"/>
      <c r="AG792" s="140"/>
      <c r="AH792" s="140"/>
      <c r="AI792" s="140"/>
      <c r="AJ792" s="140"/>
      <c r="AK792" s="140"/>
      <c r="AL792" s="142"/>
      <c r="AM792" s="142"/>
      <c r="AN792" s="142"/>
      <c r="AO792" s="142"/>
    </row>
    <row r="793" hidden="1">
      <c r="A793" s="1"/>
      <c r="B793" s="248"/>
      <c r="C793" s="1"/>
      <c r="D793" s="1"/>
      <c r="E793" s="1"/>
      <c r="F793" s="1"/>
      <c r="G793" s="249"/>
      <c r="H793" s="249"/>
      <c r="I793" s="249"/>
      <c r="J793" s="250"/>
      <c r="AG793" s="140"/>
      <c r="AH793" s="140"/>
      <c r="AI793" s="140"/>
      <c r="AJ793" s="140"/>
      <c r="AK793" s="140"/>
      <c r="AL793" s="142"/>
      <c r="AM793" s="142"/>
      <c r="AN793" s="142"/>
      <c r="AO793" s="142"/>
    </row>
    <row r="794" hidden="1">
      <c r="A794" s="1"/>
      <c r="B794" s="248"/>
      <c r="C794" s="1"/>
      <c r="D794" s="1"/>
      <c r="E794" s="1"/>
      <c r="F794" s="1"/>
      <c r="G794" s="249"/>
      <c r="H794" s="249"/>
      <c r="I794" s="249"/>
      <c r="J794" s="250"/>
      <c r="AG794" s="140"/>
      <c r="AH794" s="140"/>
      <c r="AI794" s="140"/>
      <c r="AJ794" s="140"/>
      <c r="AK794" s="140"/>
      <c r="AL794" s="142"/>
      <c r="AM794" s="142"/>
      <c r="AN794" s="142"/>
      <c r="AO794" s="142"/>
    </row>
    <row r="795" hidden="1">
      <c r="A795" s="1"/>
      <c r="B795" s="248"/>
      <c r="C795" s="1"/>
      <c r="D795" s="1"/>
      <c r="E795" s="1"/>
      <c r="F795" s="1"/>
      <c r="G795" s="249"/>
      <c r="H795" s="249"/>
      <c r="I795" s="249"/>
      <c r="J795" s="250"/>
      <c r="AG795" s="140"/>
      <c r="AH795" s="140"/>
      <c r="AI795" s="140"/>
      <c r="AJ795" s="140"/>
      <c r="AK795" s="140"/>
      <c r="AL795" s="142"/>
      <c r="AM795" s="142"/>
      <c r="AN795" s="142"/>
      <c r="AO795" s="142"/>
    </row>
    <row r="796" hidden="1">
      <c r="A796" s="1"/>
      <c r="B796" s="248"/>
      <c r="C796" s="1"/>
      <c r="D796" s="1"/>
      <c r="E796" s="1"/>
      <c r="F796" s="1"/>
      <c r="G796" s="249"/>
      <c r="H796" s="249"/>
      <c r="I796" s="249"/>
      <c r="J796" s="250"/>
      <c r="AG796" s="140"/>
      <c r="AH796" s="140"/>
      <c r="AI796" s="140"/>
      <c r="AJ796" s="140"/>
      <c r="AK796" s="140"/>
      <c r="AL796" s="142"/>
      <c r="AM796" s="142"/>
      <c r="AN796" s="142"/>
      <c r="AO796" s="142"/>
    </row>
    <row r="797" hidden="1">
      <c r="A797" s="1"/>
      <c r="B797" s="248"/>
      <c r="C797" s="1"/>
      <c r="D797" s="1"/>
      <c r="E797" s="1"/>
      <c r="F797" s="1"/>
      <c r="G797" s="249"/>
      <c r="H797" s="249"/>
      <c r="I797" s="249"/>
      <c r="J797" s="250"/>
      <c r="AG797" s="140"/>
      <c r="AH797" s="140"/>
      <c r="AI797" s="140"/>
      <c r="AJ797" s="140"/>
      <c r="AK797" s="140"/>
      <c r="AL797" s="142"/>
      <c r="AM797" s="142"/>
      <c r="AN797" s="142"/>
      <c r="AO797" s="142"/>
    </row>
    <row r="798" hidden="1">
      <c r="A798" s="1"/>
      <c r="B798" s="248"/>
      <c r="C798" s="1"/>
      <c r="D798" s="1"/>
      <c r="E798" s="1"/>
      <c r="F798" s="1"/>
      <c r="G798" s="249"/>
      <c r="H798" s="249"/>
      <c r="I798" s="249"/>
      <c r="J798" s="250"/>
      <c r="AG798" s="140"/>
      <c r="AH798" s="140"/>
      <c r="AI798" s="140"/>
      <c r="AJ798" s="140"/>
      <c r="AK798" s="140"/>
      <c r="AL798" s="142"/>
      <c r="AM798" s="142"/>
      <c r="AN798" s="142"/>
      <c r="AO798" s="142"/>
    </row>
    <row r="799" hidden="1">
      <c r="A799" s="1"/>
      <c r="B799" s="248"/>
      <c r="C799" s="1"/>
      <c r="D799" s="1"/>
      <c r="E799" s="1"/>
      <c r="F799" s="1"/>
      <c r="G799" s="249"/>
      <c r="H799" s="249"/>
      <c r="I799" s="249"/>
      <c r="J799" s="250"/>
      <c r="AG799" s="140"/>
      <c r="AH799" s="140"/>
      <c r="AI799" s="140"/>
      <c r="AJ799" s="140"/>
      <c r="AK799" s="140"/>
      <c r="AL799" s="142"/>
      <c r="AM799" s="142"/>
      <c r="AN799" s="142"/>
      <c r="AO799" s="142"/>
    </row>
    <row r="800" hidden="1">
      <c r="A800" s="1"/>
      <c r="B800" s="248"/>
      <c r="C800" s="1"/>
      <c r="D800" s="1"/>
      <c r="E800" s="1"/>
      <c r="F800" s="1"/>
      <c r="G800" s="249"/>
      <c r="H800" s="249"/>
      <c r="I800" s="249"/>
      <c r="J800" s="250"/>
      <c r="AG800" s="140"/>
      <c r="AH800" s="140"/>
      <c r="AI800" s="140"/>
      <c r="AJ800" s="140"/>
      <c r="AK800" s="140"/>
      <c r="AL800" s="142"/>
      <c r="AM800" s="142"/>
      <c r="AN800" s="142"/>
      <c r="AO800" s="142"/>
    </row>
    <row r="801" hidden="1">
      <c r="A801" s="1"/>
      <c r="B801" s="248"/>
      <c r="C801" s="1"/>
      <c r="D801" s="1"/>
      <c r="E801" s="1"/>
      <c r="F801" s="1"/>
      <c r="G801" s="249"/>
      <c r="H801" s="249"/>
      <c r="I801" s="249"/>
      <c r="J801" s="250"/>
      <c r="AG801" s="140"/>
      <c r="AH801" s="140"/>
      <c r="AI801" s="140"/>
      <c r="AJ801" s="140"/>
      <c r="AK801" s="140"/>
      <c r="AL801" s="142"/>
      <c r="AM801" s="142"/>
      <c r="AN801" s="142"/>
      <c r="AO801" s="142"/>
    </row>
    <row r="802" hidden="1">
      <c r="A802" s="1"/>
      <c r="B802" s="248"/>
      <c r="C802" s="1"/>
      <c r="D802" s="1"/>
      <c r="E802" s="1"/>
      <c r="F802" s="1"/>
      <c r="G802" s="249"/>
      <c r="H802" s="249"/>
      <c r="I802" s="249"/>
      <c r="J802" s="250"/>
      <c r="AG802" s="140"/>
      <c r="AH802" s="140"/>
      <c r="AI802" s="140"/>
      <c r="AJ802" s="140"/>
      <c r="AK802" s="140"/>
      <c r="AL802" s="142"/>
      <c r="AM802" s="142"/>
      <c r="AN802" s="142"/>
      <c r="AO802" s="142"/>
    </row>
    <row r="803" hidden="1">
      <c r="A803" s="1"/>
      <c r="B803" s="248"/>
      <c r="C803" s="1"/>
      <c r="D803" s="1"/>
      <c r="E803" s="1"/>
      <c r="F803" s="1"/>
      <c r="G803" s="249"/>
      <c r="H803" s="249"/>
      <c r="I803" s="249"/>
      <c r="J803" s="250"/>
      <c r="AG803" s="140"/>
      <c r="AH803" s="140"/>
      <c r="AI803" s="140"/>
      <c r="AJ803" s="140"/>
      <c r="AK803" s="140"/>
      <c r="AL803" s="142"/>
      <c r="AM803" s="142"/>
      <c r="AN803" s="142"/>
      <c r="AO803" s="142"/>
    </row>
    <row r="804" hidden="1">
      <c r="A804" s="1"/>
      <c r="B804" s="248"/>
      <c r="C804" s="1"/>
      <c r="D804" s="1"/>
      <c r="E804" s="1"/>
      <c r="F804" s="1"/>
      <c r="G804" s="249"/>
      <c r="H804" s="249"/>
      <c r="I804" s="249"/>
      <c r="J804" s="250"/>
      <c r="AG804" s="140"/>
      <c r="AH804" s="140"/>
      <c r="AI804" s="140"/>
      <c r="AJ804" s="140"/>
      <c r="AK804" s="140"/>
      <c r="AL804" s="142"/>
      <c r="AM804" s="142"/>
      <c r="AN804" s="142"/>
      <c r="AO804" s="142"/>
    </row>
    <row r="805" hidden="1">
      <c r="A805" s="1"/>
      <c r="B805" s="248"/>
      <c r="C805" s="1"/>
      <c r="D805" s="1"/>
      <c r="E805" s="1"/>
      <c r="F805" s="1"/>
      <c r="G805" s="249"/>
      <c r="H805" s="249"/>
      <c r="I805" s="249"/>
      <c r="J805" s="250"/>
      <c r="AG805" s="140"/>
      <c r="AH805" s="140"/>
      <c r="AI805" s="140"/>
      <c r="AJ805" s="140"/>
      <c r="AK805" s="140"/>
      <c r="AL805" s="142"/>
      <c r="AM805" s="142"/>
      <c r="AN805" s="142"/>
      <c r="AO805" s="142"/>
    </row>
    <row r="806" hidden="1">
      <c r="A806" s="1"/>
      <c r="B806" s="248"/>
      <c r="C806" s="1"/>
      <c r="D806" s="1"/>
      <c r="E806" s="1"/>
      <c r="F806" s="1"/>
      <c r="G806" s="249"/>
      <c r="H806" s="249"/>
      <c r="I806" s="249"/>
      <c r="J806" s="250"/>
      <c r="AG806" s="140"/>
      <c r="AH806" s="140"/>
      <c r="AI806" s="140"/>
      <c r="AJ806" s="140"/>
      <c r="AK806" s="140"/>
      <c r="AL806" s="142"/>
      <c r="AM806" s="142"/>
      <c r="AN806" s="142"/>
      <c r="AO806" s="142"/>
    </row>
    <row r="807" hidden="1">
      <c r="A807" s="1"/>
      <c r="B807" s="248"/>
      <c r="C807" s="1"/>
      <c r="D807" s="1"/>
      <c r="E807" s="1"/>
      <c r="F807" s="1"/>
      <c r="G807" s="249"/>
      <c r="H807" s="249"/>
      <c r="I807" s="249"/>
      <c r="J807" s="250"/>
      <c r="AG807" s="140"/>
      <c r="AH807" s="140"/>
      <c r="AI807" s="140"/>
      <c r="AJ807" s="140"/>
      <c r="AK807" s="140"/>
      <c r="AL807" s="142"/>
      <c r="AM807" s="142"/>
      <c r="AN807" s="142"/>
      <c r="AO807" s="142"/>
    </row>
    <row r="808" hidden="1">
      <c r="A808" s="1"/>
      <c r="B808" s="248"/>
      <c r="C808" s="1"/>
      <c r="D808" s="1"/>
      <c r="E808" s="1"/>
      <c r="F808" s="1"/>
      <c r="G808" s="249"/>
      <c r="H808" s="249"/>
      <c r="I808" s="249"/>
      <c r="J808" s="250"/>
      <c r="AG808" s="140"/>
      <c r="AH808" s="140"/>
      <c r="AI808" s="140"/>
      <c r="AJ808" s="140"/>
      <c r="AK808" s="140"/>
      <c r="AL808" s="142"/>
      <c r="AM808" s="142"/>
      <c r="AN808" s="142"/>
      <c r="AO808" s="142"/>
    </row>
    <row r="809" hidden="1">
      <c r="A809" s="1"/>
      <c r="B809" s="248"/>
      <c r="C809" s="1"/>
      <c r="D809" s="1"/>
      <c r="E809" s="1"/>
      <c r="F809" s="1"/>
      <c r="G809" s="249"/>
      <c r="H809" s="249"/>
      <c r="I809" s="249"/>
      <c r="J809" s="250"/>
      <c r="AG809" s="140"/>
      <c r="AH809" s="140"/>
      <c r="AI809" s="140"/>
      <c r="AJ809" s="140"/>
      <c r="AK809" s="140"/>
      <c r="AL809" s="142"/>
      <c r="AM809" s="142"/>
      <c r="AN809" s="142"/>
      <c r="AO809" s="142"/>
    </row>
    <row r="810" hidden="1">
      <c r="A810" s="1"/>
      <c r="B810" s="248"/>
      <c r="C810" s="1"/>
      <c r="D810" s="1"/>
      <c r="E810" s="1"/>
      <c r="F810" s="1"/>
      <c r="G810" s="249"/>
      <c r="H810" s="249"/>
      <c r="I810" s="249"/>
      <c r="J810" s="250"/>
      <c r="AG810" s="140"/>
      <c r="AH810" s="140"/>
      <c r="AI810" s="140"/>
      <c r="AJ810" s="140"/>
      <c r="AK810" s="140"/>
      <c r="AL810" s="142"/>
      <c r="AM810" s="142"/>
      <c r="AN810" s="142"/>
      <c r="AO810" s="142"/>
    </row>
    <row r="811" hidden="1">
      <c r="A811" s="1"/>
      <c r="B811" s="248"/>
      <c r="C811" s="1"/>
      <c r="D811" s="1"/>
      <c r="E811" s="1"/>
      <c r="F811" s="1"/>
      <c r="G811" s="249"/>
      <c r="H811" s="249"/>
      <c r="I811" s="249"/>
      <c r="J811" s="250"/>
      <c r="AG811" s="140"/>
      <c r="AH811" s="140"/>
      <c r="AI811" s="140"/>
      <c r="AJ811" s="140"/>
      <c r="AK811" s="140"/>
      <c r="AL811" s="142"/>
      <c r="AM811" s="142"/>
      <c r="AN811" s="142"/>
      <c r="AO811" s="142"/>
    </row>
    <row r="812" hidden="1">
      <c r="A812" s="1"/>
      <c r="B812" s="248"/>
      <c r="C812" s="1"/>
      <c r="D812" s="1"/>
      <c r="E812" s="1"/>
      <c r="F812" s="1"/>
      <c r="G812" s="249"/>
      <c r="H812" s="249"/>
      <c r="I812" s="249"/>
      <c r="J812" s="250"/>
      <c r="AG812" s="140"/>
      <c r="AH812" s="140"/>
      <c r="AI812" s="140"/>
      <c r="AJ812" s="140"/>
      <c r="AK812" s="140"/>
      <c r="AL812" s="142"/>
      <c r="AM812" s="142"/>
      <c r="AN812" s="142"/>
      <c r="AO812" s="142"/>
    </row>
    <row r="813" hidden="1">
      <c r="A813" s="1"/>
      <c r="B813" s="248"/>
      <c r="C813" s="1"/>
      <c r="D813" s="1"/>
      <c r="E813" s="1"/>
      <c r="F813" s="1"/>
      <c r="G813" s="249"/>
      <c r="H813" s="249"/>
      <c r="I813" s="249"/>
      <c r="J813" s="250"/>
      <c r="AG813" s="140"/>
      <c r="AH813" s="140"/>
      <c r="AI813" s="140"/>
      <c r="AJ813" s="140"/>
      <c r="AK813" s="140"/>
      <c r="AL813" s="142"/>
      <c r="AM813" s="142"/>
      <c r="AN813" s="142"/>
      <c r="AO813" s="142"/>
    </row>
    <row r="814" hidden="1">
      <c r="A814" s="1"/>
      <c r="B814" s="248"/>
      <c r="C814" s="1"/>
      <c r="D814" s="1"/>
      <c r="E814" s="1"/>
      <c r="F814" s="1"/>
      <c r="G814" s="249"/>
      <c r="H814" s="249"/>
      <c r="I814" s="249"/>
      <c r="J814" s="250"/>
      <c r="AG814" s="140"/>
      <c r="AH814" s="140"/>
      <c r="AI814" s="140"/>
      <c r="AJ814" s="140"/>
      <c r="AK814" s="140"/>
      <c r="AL814" s="142"/>
      <c r="AM814" s="142"/>
      <c r="AN814" s="142"/>
      <c r="AO814" s="142"/>
    </row>
    <row r="815" hidden="1">
      <c r="A815" s="1"/>
      <c r="B815" s="248"/>
      <c r="C815" s="1"/>
      <c r="D815" s="1"/>
      <c r="E815" s="1"/>
      <c r="F815" s="1"/>
      <c r="G815" s="249"/>
      <c r="H815" s="249"/>
      <c r="I815" s="249"/>
      <c r="J815" s="250"/>
      <c r="AG815" s="140"/>
      <c r="AH815" s="140"/>
      <c r="AI815" s="140"/>
      <c r="AJ815" s="140"/>
      <c r="AK815" s="140"/>
      <c r="AL815" s="142"/>
      <c r="AM815" s="142"/>
      <c r="AN815" s="142"/>
      <c r="AO815" s="142"/>
    </row>
    <row r="816" hidden="1">
      <c r="A816" s="1"/>
      <c r="B816" s="248"/>
      <c r="C816" s="1"/>
      <c r="D816" s="1"/>
      <c r="E816" s="1"/>
      <c r="F816" s="1"/>
      <c r="G816" s="249"/>
      <c r="H816" s="249"/>
      <c r="I816" s="249"/>
      <c r="J816" s="250"/>
      <c r="AG816" s="140"/>
      <c r="AH816" s="140"/>
      <c r="AI816" s="140"/>
      <c r="AJ816" s="140"/>
      <c r="AK816" s="140"/>
      <c r="AL816" s="142"/>
      <c r="AM816" s="142"/>
      <c r="AN816" s="142"/>
      <c r="AO816" s="142"/>
    </row>
    <row r="817" hidden="1">
      <c r="A817" s="1"/>
      <c r="B817" s="248"/>
      <c r="C817" s="1"/>
      <c r="D817" s="1"/>
      <c r="E817" s="1"/>
      <c r="F817" s="1"/>
      <c r="G817" s="249"/>
      <c r="H817" s="249"/>
      <c r="I817" s="249"/>
      <c r="J817" s="250"/>
      <c r="AG817" s="140"/>
      <c r="AH817" s="140"/>
      <c r="AI817" s="140"/>
      <c r="AJ817" s="140"/>
      <c r="AK817" s="140"/>
      <c r="AL817" s="142"/>
      <c r="AM817" s="142"/>
      <c r="AN817" s="142"/>
      <c r="AO817" s="142"/>
    </row>
    <row r="818" hidden="1">
      <c r="A818" s="1"/>
      <c r="B818" s="248"/>
      <c r="C818" s="1"/>
      <c r="D818" s="1"/>
      <c r="E818" s="1"/>
      <c r="F818" s="1"/>
      <c r="G818" s="249"/>
      <c r="H818" s="249"/>
      <c r="I818" s="249"/>
      <c r="J818" s="250"/>
      <c r="AG818" s="140"/>
      <c r="AH818" s="140"/>
      <c r="AI818" s="140"/>
      <c r="AJ818" s="140"/>
      <c r="AK818" s="140"/>
      <c r="AL818" s="142"/>
      <c r="AM818" s="142"/>
      <c r="AN818" s="142"/>
      <c r="AO818" s="142"/>
    </row>
    <row r="819" hidden="1">
      <c r="A819" s="1"/>
      <c r="B819" s="248"/>
      <c r="C819" s="1"/>
      <c r="D819" s="1"/>
      <c r="E819" s="1"/>
      <c r="F819" s="1"/>
      <c r="G819" s="249"/>
      <c r="H819" s="249"/>
      <c r="I819" s="249"/>
      <c r="J819" s="250"/>
      <c r="AG819" s="140"/>
      <c r="AH819" s="140"/>
      <c r="AI819" s="140"/>
      <c r="AJ819" s="140"/>
      <c r="AK819" s="140"/>
      <c r="AL819" s="142"/>
      <c r="AM819" s="142"/>
      <c r="AN819" s="142"/>
      <c r="AO819" s="142"/>
    </row>
    <row r="820" hidden="1">
      <c r="A820" s="1"/>
      <c r="B820" s="248"/>
      <c r="C820" s="1"/>
      <c r="D820" s="1"/>
      <c r="E820" s="1"/>
      <c r="F820" s="1"/>
      <c r="G820" s="249"/>
      <c r="H820" s="249"/>
      <c r="I820" s="249"/>
      <c r="J820" s="250"/>
      <c r="AG820" s="140"/>
      <c r="AH820" s="140"/>
      <c r="AI820" s="140"/>
      <c r="AJ820" s="140"/>
      <c r="AK820" s="140"/>
      <c r="AL820" s="142"/>
      <c r="AM820" s="142"/>
      <c r="AN820" s="142"/>
      <c r="AO820" s="142"/>
    </row>
    <row r="821" hidden="1">
      <c r="A821" s="1"/>
      <c r="B821" s="248"/>
      <c r="C821" s="1"/>
      <c r="D821" s="1"/>
      <c r="E821" s="1"/>
      <c r="F821" s="1"/>
      <c r="G821" s="249"/>
      <c r="H821" s="249"/>
      <c r="I821" s="249"/>
      <c r="J821" s="250"/>
      <c r="AG821" s="140"/>
      <c r="AH821" s="140"/>
      <c r="AI821" s="140"/>
      <c r="AJ821" s="140"/>
      <c r="AK821" s="140"/>
      <c r="AL821" s="142"/>
      <c r="AM821" s="142"/>
      <c r="AN821" s="142"/>
      <c r="AO821" s="142"/>
    </row>
    <row r="822" hidden="1">
      <c r="A822" s="1"/>
      <c r="B822" s="248"/>
      <c r="C822" s="1"/>
      <c r="D822" s="1"/>
      <c r="E822" s="1"/>
      <c r="F822" s="1"/>
      <c r="G822" s="249"/>
      <c r="H822" s="249"/>
      <c r="I822" s="249"/>
      <c r="J822" s="250"/>
      <c r="AG822" s="140"/>
      <c r="AH822" s="140"/>
      <c r="AI822" s="140"/>
      <c r="AJ822" s="140"/>
      <c r="AK822" s="140"/>
      <c r="AL822" s="142"/>
      <c r="AM822" s="142"/>
      <c r="AN822" s="142"/>
      <c r="AO822" s="142"/>
    </row>
    <row r="823" hidden="1">
      <c r="A823" s="1"/>
      <c r="B823" s="248"/>
      <c r="C823" s="1"/>
      <c r="D823" s="1"/>
      <c r="E823" s="1"/>
      <c r="F823" s="1"/>
      <c r="G823" s="249"/>
      <c r="H823" s="249"/>
      <c r="I823" s="249"/>
      <c r="J823" s="250"/>
      <c r="AG823" s="140"/>
      <c r="AH823" s="140"/>
      <c r="AI823" s="140"/>
      <c r="AJ823" s="140"/>
      <c r="AK823" s="140"/>
      <c r="AL823" s="142"/>
      <c r="AM823" s="142"/>
      <c r="AN823" s="142"/>
      <c r="AO823" s="142"/>
    </row>
    <row r="824" hidden="1">
      <c r="A824" s="1"/>
      <c r="B824" s="248"/>
      <c r="C824" s="1"/>
      <c r="D824" s="1"/>
      <c r="E824" s="1"/>
      <c r="F824" s="1"/>
      <c r="G824" s="249"/>
      <c r="H824" s="249"/>
      <c r="I824" s="249"/>
      <c r="J824" s="250"/>
      <c r="AG824" s="140"/>
      <c r="AH824" s="140"/>
      <c r="AI824" s="140"/>
      <c r="AJ824" s="140"/>
      <c r="AK824" s="140"/>
      <c r="AL824" s="142"/>
      <c r="AM824" s="142"/>
      <c r="AN824" s="142"/>
      <c r="AO824" s="142"/>
    </row>
    <row r="825" hidden="1">
      <c r="A825" s="1"/>
      <c r="B825" s="248"/>
      <c r="C825" s="1"/>
      <c r="D825" s="1"/>
      <c r="E825" s="1"/>
      <c r="F825" s="1"/>
      <c r="G825" s="249"/>
      <c r="H825" s="249"/>
      <c r="I825" s="249"/>
      <c r="J825" s="250"/>
      <c r="AG825" s="140"/>
      <c r="AH825" s="140"/>
      <c r="AI825" s="140"/>
      <c r="AJ825" s="140"/>
      <c r="AK825" s="140"/>
      <c r="AL825" s="142"/>
      <c r="AM825" s="142"/>
      <c r="AN825" s="142"/>
      <c r="AO825" s="142"/>
    </row>
    <row r="826" hidden="1">
      <c r="A826" s="1"/>
      <c r="B826" s="248"/>
      <c r="C826" s="1"/>
      <c r="D826" s="1"/>
      <c r="E826" s="1"/>
      <c r="F826" s="1"/>
      <c r="G826" s="249"/>
      <c r="H826" s="249"/>
      <c r="I826" s="249"/>
      <c r="J826" s="250"/>
      <c r="AG826" s="140"/>
      <c r="AH826" s="140"/>
      <c r="AI826" s="140"/>
      <c r="AJ826" s="140"/>
      <c r="AK826" s="140"/>
      <c r="AL826" s="142"/>
      <c r="AM826" s="142"/>
      <c r="AN826" s="142"/>
      <c r="AO826" s="142"/>
    </row>
    <row r="827" hidden="1">
      <c r="A827" s="1"/>
      <c r="B827" s="248"/>
      <c r="C827" s="1"/>
      <c r="D827" s="1"/>
      <c r="E827" s="1"/>
      <c r="F827" s="1"/>
      <c r="G827" s="249"/>
      <c r="H827" s="249"/>
      <c r="I827" s="249"/>
      <c r="J827" s="250"/>
      <c r="AG827" s="140"/>
      <c r="AH827" s="140"/>
      <c r="AI827" s="140"/>
      <c r="AJ827" s="140"/>
      <c r="AK827" s="140"/>
      <c r="AL827" s="142"/>
      <c r="AM827" s="142"/>
      <c r="AN827" s="142"/>
      <c r="AO827" s="142"/>
    </row>
    <row r="828" hidden="1">
      <c r="A828" s="1"/>
      <c r="B828" s="248"/>
      <c r="C828" s="1"/>
      <c r="D828" s="1"/>
      <c r="E828" s="1"/>
      <c r="F828" s="1"/>
      <c r="G828" s="249"/>
      <c r="H828" s="249"/>
      <c r="I828" s="249"/>
      <c r="J828" s="250"/>
      <c r="AG828" s="140"/>
      <c r="AH828" s="140"/>
      <c r="AI828" s="140"/>
      <c r="AJ828" s="140"/>
      <c r="AK828" s="140"/>
      <c r="AL828" s="142"/>
      <c r="AM828" s="142"/>
      <c r="AN828" s="142"/>
      <c r="AO828" s="142"/>
    </row>
    <row r="829" hidden="1">
      <c r="A829" s="1"/>
      <c r="B829" s="248"/>
      <c r="C829" s="1"/>
      <c r="D829" s="1"/>
      <c r="E829" s="1"/>
      <c r="F829" s="1"/>
      <c r="G829" s="249"/>
      <c r="H829" s="249"/>
      <c r="I829" s="249"/>
      <c r="J829" s="250"/>
      <c r="AG829" s="140"/>
      <c r="AH829" s="140"/>
      <c r="AI829" s="140"/>
      <c r="AJ829" s="140"/>
      <c r="AK829" s="140"/>
      <c r="AL829" s="142"/>
      <c r="AM829" s="142"/>
      <c r="AN829" s="142"/>
      <c r="AO829" s="142"/>
    </row>
    <row r="830" hidden="1">
      <c r="A830" s="1"/>
      <c r="B830" s="248"/>
      <c r="C830" s="1"/>
      <c r="D830" s="1"/>
      <c r="E830" s="1"/>
      <c r="F830" s="1"/>
      <c r="G830" s="249"/>
      <c r="H830" s="249"/>
      <c r="I830" s="249"/>
      <c r="J830" s="250"/>
      <c r="AG830" s="140"/>
      <c r="AH830" s="140"/>
      <c r="AI830" s="140"/>
      <c r="AJ830" s="140"/>
      <c r="AK830" s="140"/>
      <c r="AL830" s="142"/>
      <c r="AM830" s="142"/>
      <c r="AN830" s="142"/>
      <c r="AO830" s="142"/>
    </row>
    <row r="831" hidden="1">
      <c r="A831" s="1"/>
      <c r="B831" s="248"/>
      <c r="C831" s="1"/>
      <c r="D831" s="1"/>
      <c r="E831" s="1"/>
      <c r="F831" s="1"/>
      <c r="G831" s="249"/>
      <c r="H831" s="249"/>
      <c r="I831" s="249"/>
      <c r="J831" s="250"/>
      <c r="AG831" s="140"/>
      <c r="AH831" s="140"/>
      <c r="AI831" s="140"/>
      <c r="AJ831" s="140"/>
      <c r="AK831" s="140"/>
      <c r="AL831" s="142"/>
      <c r="AM831" s="142"/>
      <c r="AN831" s="142"/>
      <c r="AO831" s="142"/>
    </row>
    <row r="832" hidden="1">
      <c r="A832" s="1"/>
      <c r="B832" s="248"/>
      <c r="C832" s="1"/>
      <c r="D832" s="1"/>
      <c r="E832" s="1"/>
      <c r="F832" s="1"/>
      <c r="G832" s="249"/>
      <c r="H832" s="249"/>
      <c r="I832" s="249"/>
      <c r="J832" s="250"/>
      <c r="AG832" s="140"/>
      <c r="AH832" s="140"/>
      <c r="AI832" s="140"/>
      <c r="AJ832" s="140"/>
      <c r="AK832" s="140"/>
      <c r="AL832" s="142"/>
      <c r="AM832" s="142"/>
      <c r="AN832" s="142"/>
      <c r="AO832" s="142"/>
    </row>
    <row r="833" hidden="1">
      <c r="A833" s="1"/>
      <c r="B833" s="248"/>
      <c r="C833" s="1"/>
      <c r="D833" s="1"/>
      <c r="E833" s="1"/>
      <c r="F833" s="1"/>
      <c r="G833" s="249"/>
      <c r="H833" s="249"/>
      <c r="I833" s="249"/>
      <c r="J833" s="250"/>
      <c r="AG833" s="140"/>
      <c r="AH833" s="140"/>
      <c r="AI833" s="140"/>
      <c r="AJ833" s="140"/>
      <c r="AK833" s="140"/>
      <c r="AL833" s="142"/>
      <c r="AM833" s="142"/>
      <c r="AN833" s="142"/>
      <c r="AO833" s="142"/>
    </row>
    <row r="834" hidden="1">
      <c r="A834" s="1"/>
      <c r="B834" s="248"/>
      <c r="C834" s="1"/>
      <c r="D834" s="1"/>
      <c r="E834" s="1"/>
      <c r="F834" s="1"/>
      <c r="G834" s="249"/>
      <c r="H834" s="249"/>
      <c r="I834" s="249"/>
      <c r="J834" s="250"/>
      <c r="AG834" s="140"/>
      <c r="AH834" s="140"/>
      <c r="AI834" s="140"/>
      <c r="AJ834" s="140"/>
      <c r="AK834" s="140"/>
      <c r="AL834" s="142"/>
      <c r="AM834" s="142"/>
      <c r="AN834" s="142"/>
      <c r="AO834" s="142"/>
    </row>
    <row r="835" hidden="1">
      <c r="A835" s="1"/>
      <c r="B835" s="248"/>
      <c r="C835" s="1"/>
      <c r="D835" s="1"/>
      <c r="E835" s="1"/>
      <c r="F835" s="1"/>
      <c r="G835" s="249"/>
      <c r="H835" s="249"/>
      <c r="I835" s="249"/>
      <c r="J835" s="250"/>
      <c r="AG835" s="140"/>
      <c r="AH835" s="140"/>
      <c r="AI835" s="140"/>
      <c r="AJ835" s="140"/>
      <c r="AK835" s="140"/>
      <c r="AL835" s="142"/>
      <c r="AM835" s="142"/>
      <c r="AN835" s="142"/>
      <c r="AO835" s="142"/>
    </row>
    <row r="836" hidden="1">
      <c r="A836" s="1"/>
      <c r="B836" s="248"/>
      <c r="C836" s="1"/>
      <c r="D836" s="1"/>
      <c r="E836" s="1"/>
      <c r="F836" s="1"/>
      <c r="G836" s="249"/>
      <c r="H836" s="249"/>
      <c r="I836" s="249"/>
      <c r="J836" s="250"/>
      <c r="AG836" s="140"/>
      <c r="AH836" s="140"/>
      <c r="AI836" s="140"/>
      <c r="AJ836" s="140"/>
      <c r="AK836" s="140"/>
      <c r="AL836" s="142"/>
      <c r="AM836" s="142"/>
      <c r="AN836" s="142"/>
      <c r="AO836" s="142"/>
    </row>
    <row r="837" hidden="1">
      <c r="A837" s="1"/>
      <c r="B837" s="248"/>
      <c r="C837" s="1"/>
      <c r="D837" s="1"/>
      <c r="E837" s="1"/>
      <c r="F837" s="1"/>
      <c r="G837" s="249"/>
      <c r="H837" s="249"/>
      <c r="I837" s="249"/>
      <c r="J837" s="250"/>
      <c r="AG837" s="140"/>
      <c r="AH837" s="140"/>
      <c r="AI837" s="140"/>
      <c r="AJ837" s="140"/>
      <c r="AK837" s="140"/>
      <c r="AL837" s="142"/>
      <c r="AM837" s="142"/>
      <c r="AN837" s="142"/>
      <c r="AO837" s="142"/>
    </row>
    <row r="838" hidden="1">
      <c r="A838" s="1"/>
      <c r="B838" s="248"/>
      <c r="C838" s="1"/>
      <c r="D838" s="1"/>
      <c r="E838" s="1"/>
      <c r="F838" s="1"/>
      <c r="G838" s="249"/>
      <c r="H838" s="249"/>
      <c r="I838" s="249"/>
      <c r="J838" s="250"/>
      <c r="AG838" s="140"/>
      <c r="AH838" s="140"/>
      <c r="AI838" s="140"/>
      <c r="AJ838" s="140"/>
      <c r="AK838" s="140"/>
      <c r="AL838" s="142"/>
      <c r="AM838" s="142"/>
      <c r="AN838" s="142"/>
      <c r="AO838" s="142"/>
    </row>
    <row r="839" hidden="1">
      <c r="A839" s="1"/>
      <c r="B839" s="248"/>
      <c r="C839" s="1"/>
      <c r="D839" s="1"/>
      <c r="E839" s="1"/>
      <c r="F839" s="1"/>
      <c r="G839" s="249"/>
      <c r="H839" s="249"/>
      <c r="I839" s="249"/>
      <c r="J839" s="250"/>
      <c r="AG839" s="140"/>
      <c r="AH839" s="140"/>
      <c r="AI839" s="140"/>
      <c r="AJ839" s="140"/>
      <c r="AK839" s="140"/>
      <c r="AL839" s="142"/>
      <c r="AM839" s="142"/>
      <c r="AN839" s="142"/>
      <c r="AO839" s="142"/>
    </row>
    <row r="840" hidden="1">
      <c r="A840" s="1"/>
      <c r="B840" s="248"/>
      <c r="C840" s="1"/>
      <c r="D840" s="1"/>
      <c r="E840" s="1"/>
      <c r="F840" s="1"/>
      <c r="G840" s="249"/>
      <c r="H840" s="249"/>
      <c r="I840" s="249"/>
      <c r="J840" s="250"/>
      <c r="AG840" s="140"/>
      <c r="AH840" s="140"/>
      <c r="AI840" s="140"/>
      <c r="AJ840" s="140"/>
      <c r="AK840" s="140"/>
      <c r="AL840" s="142"/>
      <c r="AM840" s="142"/>
      <c r="AN840" s="142"/>
      <c r="AO840" s="142"/>
    </row>
    <row r="841" hidden="1">
      <c r="A841" s="1"/>
      <c r="B841" s="248"/>
      <c r="C841" s="1"/>
      <c r="D841" s="1"/>
      <c r="E841" s="1"/>
      <c r="F841" s="1"/>
      <c r="G841" s="249"/>
      <c r="H841" s="249"/>
      <c r="I841" s="249"/>
      <c r="J841" s="250"/>
      <c r="AG841" s="140"/>
      <c r="AH841" s="140"/>
      <c r="AI841" s="140"/>
      <c r="AJ841" s="140"/>
      <c r="AK841" s="140"/>
      <c r="AL841" s="142"/>
      <c r="AM841" s="142"/>
      <c r="AN841" s="142"/>
      <c r="AO841" s="142"/>
    </row>
    <row r="842" hidden="1">
      <c r="A842" s="1"/>
      <c r="B842" s="248"/>
      <c r="C842" s="1"/>
      <c r="D842" s="1"/>
      <c r="E842" s="1"/>
      <c r="F842" s="1"/>
      <c r="G842" s="249"/>
      <c r="H842" s="249"/>
      <c r="I842" s="249"/>
      <c r="J842" s="250"/>
      <c r="AG842" s="140"/>
      <c r="AH842" s="140"/>
      <c r="AI842" s="140"/>
      <c r="AJ842" s="140"/>
      <c r="AK842" s="140"/>
      <c r="AL842" s="142"/>
      <c r="AM842" s="142"/>
      <c r="AN842" s="142"/>
      <c r="AO842" s="142"/>
    </row>
    <row r="843" hidden="1">
      <c r="A843" s="1"/>
      <c r="B843" s="248"/>
      <c r="C843" s="1"/>
      <c r="D843" s="1"/>
      <c r="E843" s="1"/>
      <c r="F843" s="1"/>
      <c r="G843" s="249"/>
      <c r="H843" s="249"/>
      <c r="I843" s="249"/>
      <c r="J843" s="250"/>
      <c r="AG843" s="140"/>
      <c r="AH843" s="140"/>
      <c r="AI843" s="140"/>
      <c r="AJ843" s="140"/>
      <c r="AK843" s="140"/>
      <c r="AL843" s="142"/>
      <c r="AM843" s="142"/>
      <c r="AN843" s="142"/>
      <c r="AO843" s="142"/>
    </row>
    <row r="844" hidden="1">
      <c r="A844" s="1"/>
      <c r="B844" s="248"/>
      <c r="C844" s="1"/>
      <c r="D844" s="1"/>
      <c r="E844" s="1"/>
      <c r="F844" s="1"/>
      <c r="G844" s="249"/>
      <c r="H844" s="249"/>
      <c r="I844" s="249"/>
      <c r="J844" s="250"/>
      <c r="AG844" s="140"/>
      <c r="AH844" s="140"/>
      <c r="AI844" s="140"/>
      <c r="AJ844" s="140"/>
      <c r="AK844" s="140"/>
      <c r="AL844" s="142"/>
      <c r="AM844" s="142"/>
      <c r="AN844" s="142"/>
      <c r="AO844" s="142"/>
    </row>
    <row r="845" hidden="1">
      <c r="A845" s="1"/>
      <c r="B845" s="248"/>
      <c r="C845" s="1"/>
      <c r="D845" s="1"/>
      <c r="E845" s="1"/>
      <c r="F845" s="1"/>
      <c r="G845" s="249"/>
      <c r="H845" s="249"/>
      <c r="I845" s="249"/>
      <c r="J845" s="250"/>
      <c r="AG845" s="140"/>
      <c r="AH845" s="140"/>
      <c r="AI845" s="140"/>
      <c r="AJ845" s="140"/>
      <c r="AK845" s="140"/>
      <c r="AL845" s="142"/>
      <c r="AM845" s="142"/>
      <c r="AN845" s="142"/>
      <c r="AO845" s="142"/>
    </row>
    <row r="846" hidden="1">
      <c r="A846" s="1"/>
      <c r="B846" s="248"/>
      <c r="C846" s="1"/>
      <c r="D846" s="1"/>
      <c r="E846" s="1"/>
      <c r="F846" s="1"/>
      <c r="G846" s="249"/>
      <c r="H846" s="249"/>
      <c r="I846" s="249"/>
      <c r="J846" s="250"/>
      <c r="AG846" s="140"/>
      <c r="AH846" s="140"/>
      <c r="AI846" s="140"/>
      <c r="AJ846" s="140"/>
      <c r="AK846" s="140"/>
      <c r="AL846" s="142"/>
      <c r="AM846" s="142"/>
      <c r="AN846" s="142"/>
      <c r="AO846" s="142"/>
    </row>
    <row r="847" hidden="1">
      <c r="A847" s="1"/>
      <c r="B847" s="248"/>
      <c r="C847" s="1"/>
      <c r="D847" s="1"/>
      <c r="E847" s="1"/>
      <c r="F847" s="1"/>
      <c r="G847" s="249"/>
      <c r="H847" s="249"/>
      <c r="I847" s="249"/>
      <c r="J847" s="250"/>
      <c r="AG847" s="140"/>
      <c r="AH847" s="140"/>
      <c r="AI847" s="140"/>
      <c r="AJ847" s="140"/>
      <c r="AK847" s="140"/>
      <c r="AL847" s="142"/>
      <c r="AM847" s="142"/>
      <c r="AN847" s="142"/>
      <c r="AO847" s="142"/>
    </row>
    <row r="848" hidden="1">
      <c r="A848" s="1"/>
      <c r="B848" s="248"/>
      <c r="C848" s="1"/>
      <c r="D848" s="1"/>
      <c r="E848" s="1"/>
      <c r="F848" s="1"/>
      <c r="G848" s="249"/>
      <c r="H848" s="249"/>
      <c r="I848" s="249"/>
      <c r="J848" s="250"/>
      <c r="AG848" s="140"/>
      <c r="AH848" s="140"/>
      <c r="AI848" s="140"/>
      <c r="AJ848" s="140"/>
      <c r="AK848" s="140"/>
      <c r="AL848" s="142"/>
      <c r="AM848" s="142"/>
      <c r="AN848" s="142"/>
      <c r="AO848" s="142"/>
    </row>
    <row r="849" hidden="1">
      <c r="A849" s="1"/>
      <c r="B849" s="248"/>
      <c r="C849" s="1"/>
      <c r="D849" s="1"/>
      <c r="E849" s="1"/>
      <c r="F849" s="1"/>
      <c r="G849" s="249"/>
      <c r="H849" s="249"/>
      <c r="I849" s="249"/>
      <c r="J849" s="250"/>
      <c r="AG849" s="140"/>
      <c r="AH849" s="140"/>
      <c r="AI849" s="140"/>
      <c r="AJ849" s="140"/>
      <c r="AK849" s="140"/>
      <c r="AL849" s="142"/>
      <c r="AM849" s="142"/>
      <c r="AN849" s="142"/>
      <c r="AO849" s="142"/>
    </row>
    <row r="850" hidden="1">
      <c r="A850" s="1"/>
      <c r="B850" s="248"/>
      <c r="C850" s="1"/>
      <c r="D850" s="1"/>
      <c r="E850" s="1"/>
      <c r="F850" s="1"/>
      <c r="G850" s="249"/>
      <c r="H850" s="249"/>
      <c r="I850" s="249"/>
      <c r="J850" s="250"/>
      <c r="AG850" s="140"/>
      <c r="AH850" s="140"/>
      <c r="AI850" s="140"/>
      <c r="AJ850" s="140"/>
      <c r="AK850" s="140"/>
      <c r="AL850" s="142"/>
      <c r="AM850" s="142"/>
      <c r="AN850" s="142"/>
      <c r="AO850" s="142"/>
    </row>
    <row r="851" hidden="1">
      <c r="A851" s="1"/>
      <c r="B851" s="248"/>
      <c r="C851" s="1"/>
      <c r="D851" s="1"/>
      <c r="E851" s="1"/>
      <c r="F851" s="1"/>
      <c r="G851" s="249"/>
      <c r="H851" s="249"/>
      <c r="I851" s="249"/>
      <c r="J851" s="250"/>
      <c r="AG851" s="140"/>
      <c r="AH851" s="140"/>
      <c r="AI851" s="140"/>
      <c r="AJ851" s="140"/>
      <c r="AK851" s="140"/>
      <c r="AL851" s="142"/>
      <c r="AM851" s="142"/>
      <c r="AN851" s="142"/>
      <c r="AO851" s="142"/>
    </row>
    <row r="852" hidden="1">
      <c r="A852" s="1"/>
      <c r="B852" s="248"/>
      <c r="C852" s="1"/>
      <c r="D852" s="1"/>
      <c r="E852" s="1"/>
      <c r="F852" s="1"/>
      <c r="G852" s="249"/>
      <c r="H852" s="249"/>
      <c r="I852" s="249"/>
      <c r="J852" s="250"/>
      <c r="AG852" s="140"/>
      <c r="AH852" s="140"/>
      <c r="AI852" s="140"/>
      <c r="AJ852" s="140"/>
      <c r="AK852" s="140"/>
      <c r="AL852" s="142"/>
      <c r="AM852" s="142"/>
      <c r="AN852" s="142"/>
      <c r="AO852" s="142"/>
    </row>
    <row r="853" hidden="1">
      <c r="A853" s="1"/>
      <c r="B853" s="248"/>
      <c r="C853" s="1"/>
      <c r="D853" s="1"/>
      <c r="E853" s="1"/>
      <c r="F853" s="1"/>
      <c r="G853" s="249"/>
      <c r="H853" s="249"/>
      <c r="I853" s="249"/>
      <c r="J853" s="250"/>
      <c r="AG853" s="140"/>
      <c r="AH853" s="140"/>
      <c r="AI853" s="140"/>
      <c r="AJ853" s="140"/>
      <c r="AK853" s="140"/>
      <c r="AL853" s="142"/>
      <c r="AM853" s="142"/>
      <c r="AN853" s="142"/>
      <c r="AO853" s="142"/>
    </row>
    <row r="854" hidden="1">
      <c r="A854" s="1"/>
      <c r="B854" s="248"/>
      <c r="C854" s="1"/>
      <c r="D854" s="1"/>
      <c r="E854" s="1"/>
      <c r="F854" s="1"/>
      <c r="G854" s="249"/>
      <c r="H854" s="249"/>
      <c r="I854" s="249"/>
      <c r="J854" s="250"/>
      <c r="AG854" s="140"/>
      <c r="AH854" s="140"/>
      <c r="AI854" s="140"/>
      <c r="AJ854" s="140"/>
      <c r="AK854" s="140"/>
      <c r="AL854" s="142"/>
      <c r="AM854" s="142"/>
      <c r="AN854" s="142"/>
      <c r="AO854" s="142"/>
    </row>
    <row r="855" hidden="1">
      <c r="A855" s="1"/>
      <c r="B855" s="248"/>
      <c r="C855" s="1"/>
      <c r="D855" s="1"/>
      <c r="E855" s="1"/>
      <c r="F855" s="1"/>
      <c r="G855" s="249"/>
      <c r="H855" s="249"/>
      <c r="I855" s="249"/>
      <c r="J855" s="250"/>
      <c r="AG855" s="140"/>
      <c r="AH855" s="140"/>
      <c r="AI855" s="140"/>
      <c r="AJ855" s="140"/>
      <c r="AK855" s="140"/>
      <c r="AL855" s="142"/>
      <c r="AM855" s="142"/>
      <c r="AN855" s="142"/>
      <c r="AO855" s="142"/>
    </row>
    <row r="856" hidden="1">
      <c r="A856" s="1"/>
      <c r="B856" s="248"/>
      <c r="C856" s="1"/>
      <c r="D856" s="1"/>
      <c r="E856" s="1"/>
      <c r="F856" s="1"/>
      <c r="G856" s="249"/>
      <c r="H856" s="249"/>
      <c r="I856" s="249"/>
      <c r="J856" s="250"/>
      <c r="AG856" s="140"/>
      <c r="AH856" s="140"/>
      <c r="AI856" s="140"/>
      <c r="AJ856" s="140"/>
      <c r="AK856" s="140"/>
      <c r="AL856" s="142"/>
      <c r="AM856" s="142"/>
      <c r="AN856" s="142"/>
      <c r="AO856" s="142"/>
    </row>
    <row r="857" hidden="1">
      <c r="A857" s="1"/>
      <c r="B857" s="248"/>
      <c r="C857" s="1"/>
      <c r="D857" s="1"/>
      <c r="E857" s="1"/>
      <c r="F857" s="1"/>
      <c r="G857" s="249"/>
      <c r="H857" s="249"/>
      <c r="I857" s="249"/>
      <c r="J857" s="250"/>
      <c r="AG857" s="140"/>
      <c r="AH857" s="140"/>
      <c r="AI857" s="140"/>
      <c r="AJ857" s="140"/>
      <c r="AK857" s="140"/>
      <c r="AL857" s="142"/>
      <c r="AM857" s="142"/>
      <c r="AN857" s="142"/>
      <c r="AO857" s="142"/>
    </row>
    <row r="858" hidden="1">
      <c r="A858" s="1"/>
      <c r="B858" s="248"/>
      <c r="C858" s="1"/>
      <c r="D858" s="1"/>
      <c r="E858" s="1"/>
      <c r="F858" s="1"/>
      <c r="G858" s="249"/>
      <c r="H858" s="249"/>
      <c r="I858" s="249"/>
      <c r="J858" s="250"/>
      <c r="AG858" s="140"/>
      <c r="AH858" s="140"/>
      <c r="AI858" s="140"/>
      <c r="AJ858" s="140"/>
      <c r="AK858" s="140"/>
      <c r="AL858" s="142"/>
      <c r="AM858" s="142"/>
      <c r="AN858" s="142"/>
      <c r="AO858" s="142"/>
    </row>
    <row r="859" hidden="1">
      <c r="A859" s="1"/>
      <c r="B859" s="248"/>
      <c r="C859" s="1"/>
      <c r="D859" s="1"/>
      <c r="E859" s="1"/>
      <c r="F859" s="1"/>
      <c r="G859" s="249"/>
      <c r="H859" s="249"/>
      <c r="I859" s="249"/>
      <c r="J859" s="250"/>
      <c r="AG859" s="140"/>
      <c r="AH859" s="140"/>
      <c r="AI859" s="140"/>
      <c r="AJ859" s="140"/>
      <c r="AK859" s="140"/>
      <c r="AL859" s="142"/>
      <c r="AM859" s="142"/>
      <c r="AN859" s="142"/>
      <c r="AO859" s="142"/>
    </row>
    <row r="860" hidden="1">
      <c r="A860" s="1"/>
      <c r="B860" s="248"/>
      <c r="C860" s="1"/>
      <c r="D860" s="1"/>
      <c r="E860" s="1"/>
      <c r="F860" s="1"/>
      <c r="G860" s="249"/>
      <c r="H860" s="249"/>
      <c r="I860" s="249"/>
      <c r="J860" s="250"/>
      <c r="AG860" s="140"/>
      <c r="AH860" s="140"/>
      <c r="AI860" s="140"/>
      <c r="AJ860" s="140"/>
      <c r="AK860" s="140"/>
      <c r="AL860" s="142"/>
      <c r="AM860" s="142"/>
      <c r="AN860" s="142"/>
      <c r="AO860" s="142"/>
    </row>
    <row r="861" hidden="1">
      <c r="A861" s="1"/>
      <c r="B861" s="248"/>
      <c r="C861" s="1"/>
      <c r="D861" s="1"/>
      <c r="E861" s="1"/>
      <c r="F861" s="1"/>
      <c r="G861" s="249"/>
      <c r="H861" s="249"/>
      <c r="I861" s="249"/>
      <c r="J861" s="250"/>
      <c r="AG861" s="140"/>
      <c r="AH861" s="140"/>
      <c r="AI861" s="140"/>
      <c r="AJ861" s="140"/>
      <c r="AK861" s="140"/>
      <c r="AL861" s="142"/>
      <c r="AM861" s="142"/>
      <c r="AN861" s="142"/>
      <c r="AO861" s="142"/>
    </row>
    <row r="862" hidden="1">
      <c r="A862" s="1"/>
      <c r="B862" s="248"/>
      <c r="C862" s="1"/>
      <c r="D862" s="1"/>
      <c r="E862" s="1"/>
      <c r="F862" s="1"/>
      <c r="G862" s="249"/>
      <c r="H862" s="249"/>
      <c r="I862" s="249"/>
      <c r="J862" s="250"/>
      <c r="AG862" s="140"/>
      <c r="AH862" s="140"/>
      <c r="AI862" s="140"/>
      <c r="AJ862" s="140"/>
      <c r="AK862" s="140"/>
      <c r="AL862" s="142"/>
      <c r="AM862" s="142"/>
      <c r="AN862" s="142"/>
      <c r="AO862" s="142"/>
    </row>
    <row r="863" hidden="1">
      <c r="A863" s="1"/>
      <c r="B863" s="248"/>
      <c r="C863" s="1"/>
      <c r="D863" s="1"/>
      <c r="E863" s="1"/>
      <c r="F863" s="1"/>
      <c r="G863" s="249"/>
      <c r="H863" s="249"/>
      <c r="I863" s="249"/>
      <c r="J863" s="250"/>
      <c r="AG863" s="140"/>
      <c r="AH863" s="140"/>
      <c r="AI863" s="140"/>
      <c r="AJ863" s="140"/>
      <c r="AK863" s="140"/>
      <c r="AL863" s="142"/>
      <c r="AM863" s="142"/>
      <c r="AN863" s="142"/>
      <c r="AO863" s="142"/>
    </row>
    <row r="864" hidden="1">
      <c r="A864" s="1"/>
      <c r="B864" s="248"/>
      <c r="C864" s="1"/>
      <c r="D864" s="1"/>
      <c r="E864" s="1"/>
      <c r="F864" s="1"/>
      <c r="G864" s="249"/>
      <c r="H864" s="249"/>
      <c r="I864" s="249"/>
      <c r="J864" s="250"/>
      <c r="AG864" s="140"/>
      <c r="AH864" s="140"/>
      <c r="AI864" s="140"/>
      <c r="AJ864" s="140"/>
      <c r="AK864" s="140"/>
      <c r="AL864" s="142"/>
      <c r="AM864" s="142"/>
      <c r="AN864" s="142"/>
      <c r="AO864" s="142"/>
    </row>
    <row r="865" hidden="1">
      <c r="A865" s="1"/>
      <c r="B865" s="248"/>
      <c r="C865" s="1"/>
      <c r="D865" s="1"/>
      <c r="E865" s="1"/>
      <c r="F865" s="1"/>
      <c r="G865" s="249"/>
      <c r="H865" s="249"/>
      <c r="I865" s="249"/>
      <c r="J865" s="250"/>
      <c r="AG865" s="140"/>
      <c r="AH865" s="140"/>
      <c r="AI865" s="140"/>
      <c r="AJ865" s="140"/>
      <c r="AK865" s="140"/>
      <c r="AL865" s="142"/>
      <c r="AM865" s="142"/>
      <c r="AN865" s="142"/>
      <c r="AO865" s="142"/>
    </row>
    <row r="866" hidden="1">
      <c r="A866" s="1"/>
      <c r="B866" s="248"/>
      <c r="C866" s="1"/>
      <c r="D866" s="1"/>
      <c r="E866" s="1"/>
      <c r="F866" s="1"/>
      <c r="G866" s="249"/>
      <c r="H866" s="249"/>
      <c r="I866" s="249"/>
      <c r="J866" s="250"/>
      <c r="AG866" s="140"/>
      <c r="AH866" s="140"/>
      <c r="AI866" s="140"/>
      <c r="AJ866" s="140"/>
      <c r="AK866" s="140"/>
      <c r="AL866" s="142"/>
      <c r="AM866" s="142"/>
      <c r="AN866" s="142"/>
      <c r="AO866" s="142"/>
    </row>
    <row r="867" hidden="1">
      <c r="A867" s="1"/>
      <c r="B867" s="248"/>
      <c r="C867" s="1"/>
      <c r="D867" s="1"/>
      <c r="E867" s="1"/>
      <c r="F867" s="1"/>
      <c r="G867" s="249"/>
      <c r="H867" s="249"/>
      <c r="I867" s="249"/>
      <c r="J867" s="250"/>
      <c r="AG867" s="140"/>
      <c r="AH867" s="140"/>
      <c r="AI867" s="140"/>
      <c r="AJ867" s="140"/>
      <c r="AK867" s="140"/>
      <c r="AL867" s="142"/>
      <c r="AM867" s="142"/>
      <c r="AN867" s="142"/>
      <c r="AO867" s="142"/>
    </row>
    <row r="868" hidden="1">
      <c r="A868" s="1"/>
      <c r="B868" s="248"/>
      <c r="C868" s="1"/>
      <c r="D868" s="1"/>
      <c r="E868" s="1"/>
      <c r="F868" s="1"/>
      <c r="G868" s="249"/>
      <c r="H868" s="249"/>
      <c r="I868" s="249"/>
      <c r="J868" s="250"/>
      <c r="AG868" s="140"/>
      <c r="AH868" s="140"/>
      <c r="AI868" s="140"/>
      <c r="AJ868" s="140"/>
      <c r="AK868" s="140"/>
      <c r="AL868" s="142"/>
      <c r="AM868" s="142"/>
      <c r="AN868" s="142"/>
      <c r="AO868" s="142"/>
    </row>
    <row r="869" hidden="1">
      <c r="A869" s="1"/>
      <c r="B869" s="248"/>
      <c r="C869" s="1"/>
      <c r="D869" s="1"/>
      <c r="E869" s="1"/>
      <c r="F869" s="1"/>
      <c r="G869" s="249"/>
      <c r="H869" s="249"/>
      <c r="I869" s="249"/>
      <c r="J869" s="250"/>
      <c r="AG869" s="140"/>
      <c r="AH869" s="140"/>
      <c r="AI869" s="140"/>
      <c r="AJ869" s="140"/>
      <c r="AK869" s="140"/>
      <c r="AL869" s="142"/>
      <c r="AM869" s="142"/>
      <c r="AN869" s="142"/>
      <c r="AO869" s="142"/>
    </row>
    <row r="870" hidden="1">
      <c r="A870" s="1"/>
      <c r="B870" s="248"/>
      <c r="C870" s="1"/>
      <c r="D870" s="1"/>
      <c r="E870" s="1"/>
      <c r="F870" s="1"/>
      <c r="G870" s="249"/>
      <c r="H870" s="249"/>
      <c r="I870" s="249"/>
      <c r="J870" s="250"/>
      <c r="AG870" s="140"/>
      <c r="AH870" s="140"/>
      <c r="AI870" s="140"/>
      <c r="AJ870" s="140"/>
      <c r="AK870" s="140"/>
      <c r="AL870" s="142"/>
      <c r="AM870" s="142"/>
      <c r="AN870" s="142"/>
      <c r="AO870" s="142"/>
    </row>
    <row r="871" hidden="1">
      <c r="A871" s="1"/>
      <c r="B871" s="248"/>
      <c r="C871" s="1"/>
      <c r="D871" s="1"/>
      <c r="E871" s="1"/>
      <c r="F871" s="1"/>
      <c r="G871" s="249"/>
      <c r="H871" s="249"/>
      <c r="I871" s="249"/>
      <c r="J871" s="250"/>
      <c r="AG871" s="140"/>
      <c r="AH871" s="140"/>
      <c r="AI871" s="140"/>
      <c r="AJ871" s="140"/>
      <c r="AK871" s="140"/>
      <c r="AL871" s="142"/>
      <c r="AM871" s="142"/>
      <c r="AN871" s="142"/>
      <c r="AO871" s="142"/>
    </row>
    <row r="872" hidden="1">
      <c r="A872" s="1"/>
      <c r="B872" s="248"/>
      <c r="C872" s="1"/>
      <c r="D872" s="1"/>
      <c r="E872" s="1"/>
      <c r="F872" s="1"/>
      <c r="G872" s="249"/>
      <c r="H872" s="249"/>
      <c r="I872" s="249"/>
      <c r="J872" s="250"/>
      <c r="AG872" s="140"/>
      <c r="AH872" s="140"/>
      <c r="AI872" s="140"/>
      <c r="AJ872" s="140"/>
      <c r="AK872" s="140"/>
      <c r="AL872" s="142"/>
      <c r="AM872" s="142"/>
      <c r="AN872" s="142"/>
      <c r="AO872" s="142"/>
    </row>
    <row r="873" hidden="1">
      <c r="A873" s="1"/>
      <c r="B873" s="248"/>
      <c r="C873" s="1"/>
      <c r="D873" s="1"/>
      <c r="E873" s="1"/>
      <c r="F873" s="1"/>
      <c r="G873" s="249"/>
      <c r="H873" s="249"/>
      <c r="I873" s="249"/>
      <c r="J873" s="250"/>
      <c r="AG873" s="140"/>
      <c r="AH873" s="140"/>
      <c r="AI873" s="140"/>
      <c r="AJ873" s="140"/>
      <c r="AK873" s="140"/>
      <c r="AL873" s="142"/>
      <c r="AM873" s="142"/>
      <c r="AN873" s="142"/>
      <c r="AO873" s="142"/>
    </row>
    <row r="874" hidden="1">
      <c r="A874" s="1"/>
      <c r="B874" s="248"/>
      <c r="C874" s="1"/>
      <c r="D874" s="1"/>
      <c r="E874" s="1"/>
      <c r="F874" s="1"/>
      <c r="G874" s="249"/>
      <c r="H874" s="249"/>
      <c r="I874" s="249"/>
      <c r="J874" s="250"/>
      <c r="AG874" s="140"/>
      <c r="AH874" s="140"/>
      <c r="AI874" s="140"/>
      <c r="AJ874" s="140"/>
      <c r="AK874" s="140"/>
      <c r="AL874" s="142"/>
      <c r="AM874" s="142"/>
      <c r="AN874" s="142"/>
      <c r="AO874" s="142"/>
    </row>
    <row r="875" hidden="1">
      <c r="A875" s="1"/>
      <c r="B875" s="248"/>
      <c r="C875" s="1"/>
      <c r="D875" s="1"/>
      <c r="E875" s="1"/>
      <c r="F875" s="1"/>
      <c r="G875" s="249"/>
      <c r="H875" s="249"/>
      <c r="I875" s="249"/>
      <c r="J875" s="250"/>
      <c r="AG875" s="140"/>
      <c r="AH875" s="140"/>
      <c r="AI875" s="140"/>
      <c r="AJ875" s="140"/>
      <c r="AK875" s="140"/>
      <c r="AL875" s="142"/>
      <c r="AM875" s="142"/>
      <c r="AN875" s="142"/>
      <c r="AO875" s="142"/>
    </row>
    <row r="876" hidden="1">
      <c r="A876" s="1"/>
      <c r="B876" s="248"/>
      <c r="C876" s="1"/>
      <c r="D876" s="1"/>
      <c r="E876" s="1"/>
      <c r="F876" s="1"/>
      <c r="G876" s="249"/>
      <c r="H876" s="249"/>
      <c r="I876" s="249"/>
      <c r="J876" s="250"/>
      <c r="AG876" s="140"/>
      <c r="AH876" s="140"/>
      <c r="AI876" s="140"/>
      <c r="AJ876" s="140"/>
      <c r="AK876" s="140"/>
      <c r="AL876" s="142"/>
      <c r="AM876" s="142"/>
      <c r="AN876" s="142"/>
      <c r="AO876" s="142"/>
    </row>
    <row r="877" hidden="1">
      <c r="A877" s="1"/>
      <c r="B877" s="248"/>
      <c r="C877" s="1"/>
      <c r="D877" s="1"/>
      <c r="E877" s="1"/>
      <c r="F877" s="1"/>
      <c r="G877" s="249"/>
      <c r="H877" s="249"/>
      <c r="I877" s="249"/>
      <c r="J877" s="250"/>
      <c r="AG877" s="140"/>
      <c r="AH877" s="140"/>
      <c r="AI877" s="140"/>
      <c r="AJ877" s="140"/>
      <c r="AK877" s="140"/>
      <c r="AL877" s="142"/>
      <c r="AM877" s="142"/>
      <c r="AN877" s="142"/>
      <c r="AO877" s="142"/>
    </row>
    <row r="878" hidden="1">
      <c r="A878" s="1"/>
      <c r="B878" s="248"/>
      <c r="C878" s="1"/>
      <c r="D878" s="1"/>
      <c r="E878" s="1"/>
      <c r="F878" s="1"/>
      <c r="G878" s="249"/>
      <c r="H878" s="249"/>
      <c r="I878" s="249"/>
      <c r="J878" s="250"/>
      <c r="AG878" s="140"/>
      <c r="AH878" s="140"/>
      <c r="AI878" s="140"/>
      <c r="AJ878" s="140"/>
      <c r="AK878" s="140"/>
      <c r="AL878" s="142"/>
      <c r="AM878" s="142"/>
      <c r="AN878" s="142"/>
      <c r="AO878" s="142"/>
    </row>
    <row r="879" hidden="1">
      <c r="A879" s="1"/>
      <c r="B879" s="248"/>
      <c r="C879" s="1"/>
      <c r="D879" s="1"/>
      <c r="E879" s="1"/>
      <c r="F879" s="1"/>
      <c r="G879" s="249"/>
      <c r="H879" s="249"/>
      <c r="I879" s="249"/>
      <c r="J879" s="250"/>
      <c r="AG879" s="140"/>
      <c r="AH879" s="140"/>
      <c r="AI879" s="140"/>
      <c r="AJ879" s="140"/>
      <c r="AK879" s="140"/>
      <c r="AL879" s="142"/>
      <c r="AM879" s="142"/>
      <c r="AN879" s="142"/>
      <c r="AO879" s="142"/>
    </row>
    <row r="880" hidden="1">
      <c r="A880" s="1"/>
      <c r="B880" s="248"/>
      <c r="C880" s="1"/>
      <c r="D880" s="1"/>
      <c r="E880" s="1"/>
      <c r="F880" s="1"/>
      <c r="G880" s="249"/>
      <c r="H880" s="249"/>
      <c r="I880" s="249"/>
      <c r="J880" s="250"/>
      <c r="AG880" s="140"/>
      <c r="AH880" s="140"/>
      <c r="AI880" s="140"/>
      <c r="AJ880" s="140"/>
      <c r="AK880" s="140"/>
      <c r="AL880" s="142"/>
      <c r="AM880" s="142"/>
      <c r="AN880" s="142"/>
      <c r="AO880" s="142"/>
    </row>
    <row r="881" hidden="1">
      <c r="A881" s="1"/>
      <c r="B881" s="248"/>
      <c r="C881" s="1"/>
      <c r="D881" s="1"/>
      <c r="E881" s="1"/>
      <c r="F881" s="1"/>
      <c r="G881" s="249"/>
      <c r="H881" s="249"/>
      <c r="I881" s="249"/>
      <c r="J881" s="250"/>
      <c r="AG881" s="140"/>
      <c r="AH881" s="140"/>
      <c r="AI881" s="140"/>
      <c r="AJ881" s="140"/>
      <c r="AK881" s="140"/>
      <c r="AL881" s="142"/>
      <c r="AM881" s="142"/>
      <c r="AN881" s="142"/>
      <c r="AO881" s="142"/>
    </row>
    <row r="882" hidden="1">
      <c r="A882" s="1"/>
      <c r="B882" s="248"/>
      <c r="C882" s="1"/>
      <c r="D882" s="1"/>
      <c r="E882" s="1"/>
      <c r="F882" s="1"/>
      <c r="G882" s="249"/>
      <c r="H882" s="249"/>
      <c r="I882" s="249"/>
      <c r="J882" s="250"/>
      <c r="AG882" s="140"/>
      <c r="AH882" s="140"/>
      <c r="AI882" s="140"/>
      <c r="AJ882" s="140"/>
      <c r="AK882" s="140"/>
      <c r="AL882" s="142"/>
      <c r="AM882" s="142"/>
      <c r="AN882" s="142"/>
      <c r="AO882" s="142"/>
    </row>
    <row r="883" hidden="1">
      <c r="A883" s="1"/>
      <c r="B883" s="248"/>
      <c r="C883" s="1"/>
      <c r="D883" s="1"/>
      <c r="E883" s="1"/>
      <c r="F883" s="1"/>
      <c r="G883" s="249"/>
      <c r="H883" s="249"/>
      <c r="I883" s="249"/>
      <c r="J883" s="250"/>
      <c r="AG883" s="140"/>
      <c r="AH883" s="140"/>
      <c r="AI883" s="140"/>
      <c r="AJ883" s="140"/>
      <c r="AK883" s="140"/>
      <c r="AL883" s="142"/>
      <c r="AM883" s="142"/>
      <c r="AN883" s="142"/>
      <c r="AO883" s="142"/>
    </row>
    <row r="884" hidden="1">
      <c r="A884" s="1"/>
      <c r="B884" s="248"/>
      <c r="C884" s="1"/>
      <c r="D884" s="1"/>
      <c r="E884" s="1"/>
      <c r="F884" s="1"/>
      <c r="G884" s="249"/>
      <c r="H884" s="249"/>
      <c r="I884" s="249"/>
      <c r="J884" s="250"/>
      <c r="AG884" s="140"/>
      <c r="AH884" s="140"/>
      <c r="AI884" s="140"/>
      <c r="AJ884" s="140"/>
      <c r="AK884" s="140"/>
      <c r="AL884" s="142"/>
      <c r="AM884" s="142"/>
      <c r="AN884" s="142"/>
      <c r="AO884" s="142"/>
    </row>
    <row r="885" hidden="1">
      <c r="A885" s="1"/>
      <c r="B885" s="248"/>
      <c r="C885" s="1"/>
      <c r="D885" s="1"/>
      <c r="E885" s="1"/>
      <c r="F885" s="1"/>
      <c r="G885" s="249"/>
      <c r="H885" s="249"/>
      <c r="I885" s="249"/>
      <c r="J885" s="250"/>
      <c r="AG885" s="140"/>
      <c r="AH885" s="140"/>
      <c r="AI885" s="140"/>
      <c r="AJ885" s="140"/>
      <c r="AK885" s="140"/>
      <c r="AL885" s="142"/>
      <c r="AM885" s="142"/>
      <c r="AN885" s="142"/>
      <c r="AO885" s="142"/>
    </row>
    <row r="886" hidden="1">
      <c r="A886" s="1"/>
      <c r="B886" s="248"/>
      <c r="C886" s="1"/>
      <c r="D886" s="1"/>
      <c r="E886" s="1"/>
      <c r="F886" s="1"/>
      <c r="G886" s="249"/>
      <c r="H886" s="249"/>
      <c r="I886" s="249"/>
      <c r="J886" s="250"/>
      <c r="AG886" s="140"/>
      <c r="AH886" s="140"/>
      <c r="AI886" s="140"/>
      <c r="AJ886" s="140"/>
      <c r="AK886" s="140"/>
      <c r="AL886" s="142"/>
      <c r="AM886" s="142"/>
      <c r="AN886" s="142"/>
      <c r="AO886" s="142"/>
    </row>
    <row r="887" hidden="1">
      <c r="A887" s="1"/>
      <c r="B887" s="248"/>
      <c r="C887" s="1"/>
      <c r="D887" s="1"/>
      <c r="E887" s="1"/>
      <c r="F887" s="1"/>
      <c r="G887" s="249"/>
      <c r="H887" s="249"/>
      <c r="I887" s="249"/>
      <c r="J887" s="250"/>
      <c r="AG887" s="140"/>
      <c r="AH887" s="140"/>
      <c r="AI887" s="140"/>
      <c r="AJ887" s="140"/>
      <c r="AK887" s="140"/>
      <c r="AL887" s="142"/>
      <c r="AM887" s="142"/>
      <c r="AN887" s="142"/>
      <c r="AO887" s="142"/>
    </row>
    <row r="888" hidden="1">
      <c r="A888" s="1"/>
      <c r="B888" s="248"/>
      <c r="C888" s="1"/>
      <c r="D888" s="1"/>
      <c r="E888" s="1"/>
      <c r="F888" s="1"/>
      <c r="G888" s="249"/>
      <c r="H888" s="249"/>
      <c r="I888" s="249"/>
      <c r="J888" s="250"/>
      <c r="AG888" s="140"/>
      <c r="AH888" s="140"/>
      <c r="AI888" s="140"/>
      <c r="AJ888" s="140"/>
      <c r="AK888" s="140"/>
      <c r="AL888" s="142"/>
      <c r="AM888" s="142"/>
      <c r="AN888" s="142"/>
      <c r="AO888" s="142"/>
    </row>
    <row r="889" hidden="1">
      <c r="A889" s="1"/>
      <c r="B889" s="248"/>
      <c r="C889" s="1"/>
      <c r="D889" s="1"/>
      <c r="E889" s="1"/>
      <c r="F889" s="1"/>
      <c r="G889" s="249"/>
      <c r="H889" s="249"/>
      <c r="I889" s="249"/>
      <c r="J889" s="250"/>
      <c r="AG889" s="140"/>
      <c r="AH889" s="140"/>
      <c r="AI889" s="140"/>
      <c r="AJ889" s="140"/>
      <c r="AK889" s="140"/>
      <c r="AL889" s="142"/>
      <c r="AM889" s="142"/>
      <c r="AN889" s="142"/>
      <c r="AO889" s="142"/>
    </row>
    <row r="890" hidden="1">
      <c r="A890" s="1"/>
      <c r="B890" s="248"/>
      <c r="C890" s="1"/>
      <c r="D890" s="1"/>
      <c r="E890" s="1"/>
      <c r="F890" s="1"/>
      <c r="G890" s="249"/>
      <c r="H890" s="249"/>
      <c r="I890" s="249"/>
      <c r="J890" s="250"/>
      <c r="AG890" s="140"/>
      <c r="AH890" s="140"/>
      <c r="AI890" s="140"/>
      <c r="AJ890" s="140"/>
      <c r="AK890" s="140"/>
      <c r="AL890" s="142"/>
      <c r="AM890" s="142"/>
      <c r="AN890" s="142"/>
      <c r="AO890" s="142"/>
    </row>
    <row r="891" hidden="1">
      <c r="A891" s="1"/>
      <c r="B891" s="248"/>
      <c r="C891" s="1"/>
      <c r="D891" s="1"/>
      <c r="E891" s="1"/>
      <c r="F891" s="1"/>
      <c r="G891" s="249"/>
      <c r="H891" s="249"/>
      <c r="I891" s="249"/>
      <c r="J891" s="250"/>
      <c r="AG891" s="140"/>
      <c r="AH891" s="140"/>
      <c r="AI891" s="140"/>
      <c r="AJ891" s="140"/>
      <c r="AK891" s="140"/>
      <c r="AL891" s="142"/>
      <c r="AM891" s="142"/>
      <c r="AN891" s="142"/>
      <c r="AO891" s="142"/>
    </row>
    <row r="892" hidden="1">
      <c r="A892" s="1"/>
      <c r="B892" s="248"/>
      <c r="C892" s="1"/>
      <c r="D892" s="1"/>
      <c r="E892" s="1"/>
      <c r="F892" s="1"/>
      <c r="G892" s="249"/>
      <c r="H892" s="249"/>
      <c r="I892" s="249"/>
      <c r="J892" s="250"/>
      <c r="AG892" s="140"/>
      <c r="AH892" s="140"/>
      <c r="AI892" s="140"/>
      <c r="AJ892" s="140"/>
      <c r="AK892" s="140"/>
      <c r="AL892" s="142"/>
      <c r="AM892" s="142"/>
      <c r="AN892" s="142"/>
      <c r="AO892" s="142"/>
    </row>
    <row r="893" hidden="1">
      <c r="A893" s="1"/>
      <c r="B893" s="248"/>
      <c r="C893" s="1"/>
      <c r="D893" s="1"/>
      <c r="E893" s="1"/>
      <c r="F893" s="1"/>
      <c r="G893" s="249"/>
      <c r="H893" s="249"/>
      <c r="I893" s="249"/>
      <c r="J893" s="250"/>
      <c r="AG893" s="140"/>
      <c r="AH893" s="140"/>
      <c r="AI893" s="140"/>
      <c r="AJ893" s="140"/>
      <c r="AK893" s="140"/>
      <c r="AL893" s="142"/>
      <c r="AM893" s="142"/>
      <c r="AN893" s="142"/>
      <c r="AO893" s="142"/>
    </row>
    <row r="894" hidden="1">
      <c r="A894" s="1"/>
      <c r="B894" s="248"/>
      <c r="C894" s="1"/>
      <c r="D894" s="1"/>
      <c r="E894" s="1"/>
      <c r="F894" s="1"/>
      <c r="G894" s="249"/>
      <c r="H894" s="249"/>
      <c r="I894" s="249"/>
      <c r="J894" s="250"/>
      <c r="AG894" s="140"/>
      <c r="AH894" s="140"/>
      <c r="AI894" s="140"/>
      <c r="AJ894" s="140"/>
      <c r="AK894" s="140"/>
      <c r="AL894" s="142"/>
      <c r="AM894" s="142"/>
      <c r="AN894" s="142"/>
      <c r="AO894" s="142"/>
    </row>
    <row r="895" hidden="1">
      <c r="A895" s="1"/>
      <c r="B895" s="248"/>
      <c r="C895" s="1"/>
      <c r="D895" s="1"/>
      <c r="E895" s="1"/>
      <c r="F895" s="1"/>
      <c r="G895" s="249"/>
      <c r="H895" s="249"/>
      <c r="I895" s="249"/>
      <c r="J895" s="250"/>
      <c r="AG895" s="140"/>
      <c r="AH895" s="140"/>
      <c r="AI895" s="140"/>
      <c r="AJ895" s="140"/>
      <c r="AK895" s="140"/>
      <c r="AL895" s="142"/>
      <c r="AM895" s="142"/>
      <c r="AN895" s="142"/>
      <c r="AO895" s="142"/>
    </row>
    <row r="896" hidden="1">
      <c r="A896" s="1"/>
      <c r="B896" s="248"/>
      <c r="C896" s="1"/>
      <c r="D896" s="1"/>
      <c r="E896" s="1"/>
      <c r="F896" s="1"/>
      <c r="G896" s="249"/>
      <c r="H896" s="249"/>
      <c r="I896" s="249"/>
      <c r="J896" s="250"/>
      <c r="AG896" s="140"/>
      <c r="AH896" s="140"/>
      <c r="AI896" s="140"/>
      <c r="AJ896" s="140"/>
      <c r="AK896" s="140"/>
      <c r="AL896" s="142"/>
      <c r="AM896" s="142"/>
      <c r="AN896" s="142"/>
      <c r="AO896" s="142"/>
    </row>
    <row r="897" hidden="1">
      <c r="A897" s="1"/>
      <c r="B897" s="248"/>
      <c r="C897" s="1"/>
      <c r="D897" s="1"/>
      <c r="E897" s="1"/>
      <c r="F897" s="1"/>
      <c r="G897" s="249"/>
      <c r="H897" s="249"/>
      <c r="I897" s="249"/>
      <c r="J897" s="250"/>
      <c r="AG897" s="140"/>
      <c r="AH897" s="140"/>
      <c r="AI897" s="140"/>
      <c r="AJ897" s="140"/>
      <c r="AK897" s="140"/>
      <c r="AL897" s="142"/>
      <c r="AM897" s="142"/>
      <c r="AN897" s="142"/>
      <c r="AO897" s="142"/>
    </row>
    <row r="898" hidden="1">
      <c r="A898" s="1"/>
      <c r="B898" s="248"/>
      <c r="C898" s="1"/>
      <c r="D898" s="1"/>
      <c r="E898" s="1"/>
      <c r="F898" s="1"/>
      <c r="G898" s="249"/>
      <c r="H898" s="249"/>
      <c r="I898" s="249"/>
      <c r="J898" s="250"/>
      <c r="AG898" s="140"/>
      <c r="AH898" s="140"/>
      <c r="AI898" s="140"/>
      <c r="AJ898" s="140"/>
      <c r="AK898" s="140"/>
      <c r="AL898" s="142"/>
      <c r="AM898" s="142"/>
      <c r="AN898" s="142"/>
      <c r="AO898" s="142"/>
    </row>
    <row r="899" hidden="1">
      <c r="A899" s="1"/>
      <c r="B899" s="248"/>
      <c r="C899" s="1"/>
      <c r="D899" s="1"/>
      <c r="E899" s="1"/>
      <c r="F899" s="1"/>
      <c r="G899" s="249"/>
      <c r="H899" s="249"/>
      <c r="I899" s="249"/>
      <c r="J899" s="250"/>
      <c r="AG899" s="140"/>
      <c r="AH899" s="140"/>
      <c r="AI899" s="140"/>
      <c r="AJ899" s="140"/>
      <c r="AK899" s="140"/>
      <c r="AL899" s="142"/>
      <c r="AM899" s="142"/>
      <c r="AN899" s="142"/>
      <c r="AO899" s="142"/>
    </row>
    <row r="900" hidden="1">
      <c r="A900" s="1"/>
      <c r="B900" s="248"/>
      <c r="C900" s="1"/>
      <c r="D900" s="1"/>
      <c r="E900" s="1"/>
      <c r="F900" s="1"/>
      <c r="G900" s="249"/>
      <c r="H900" s="249"/>
      <c r="I900" s="249"/>
      <c r="J900" s="250"/>
      <c r="AG900" s="140"/>
      <c r="AH900" s="140"/>
      <c r="AI900" s="140"/>
      <c r="AJ900" s="140"/>
      <c r="AK900" s="140"/>
      <c r="AL900" s="142"/>
      <c r="AM900" s="142"/>
      <c r="AN900" s="142"/>
      <c r="AO900" s="142"/>
    </row>
    <row r="901" hidden="1">
      <c r="A901" s="1"/>
      <c r="B901" s="248"/>
      <c r="C901" s="1"/>
      <c r="D901" s="1"/>
      <c r="E901" s="1"/>
      <c r="F901" s="1"/>
      <c r="G901" s="249"/>
      <c r="H901" s="249"/>
      <c r="I901" s="249"/>
      <c r="J901" s="250"/>
      <c r="AG901" s="140"/>
      <c r="AH901" s="140"/>
      <c r="AI901" s="140"/>
      <c r="AJ901" s="140"/>
      <c r="AK901" s="140"/>
      <c r="AL901" s="142"/>
      <c r="AM901" s="142"/>
      <c r="AN901" s="142"/>
      <c r="AO901" s="142"/>
    </row>
    <row r="902" hidden="1">
      <c r="A902" s="1"/>
      <c r="B902" s="248"/>
      <c r="C902" s="1"/>
      <c r="D902" s="1"/>
      <c r="E902" s="1"/>
      <c r="F902" s="1"/>
      <c r="G902" s="249"/>
      <c r="H902" s="249"/>
      <c r="I902" s="249"/>
      <c r="J902" s="250"/>
      <c r="AG902" s="140"/>
      <c r="AH902" s="140"/>
      <c r="AI902" s="140"/>
      <c r="AJ902" s="140"/>
      <c r="AK902" s="140"/>
      <c r="AL902" s="142"/>
      <c r="AM902" s="142"/>
      <c r="AN902" s="142"/>
      <c r="AO902" s="142"/>
    </row>
    <row r="903" hidden="1">
      <c r="A903" s="1"/>
      <c r="B903" s="248"/>
      <c r="C903" s="1"/>
      <c r="D903" s="1"/>
      <c r="E903" s="1"/>
      <c r="F903" s="1"/>
      <c r="G903" s="249"/>
      <c r="H903" s="249"/>
      <c r="I903" s="249"/>
      <c r="J903" s="250"/>
      <c r="AG903" s="140"/>
      <c r="AH903" s="140"/>
      <c r="AI903" s="140"/>
      <c r="AJ903" s="140"/>
      <c r="AK903" s="140"/>
      <c r="AL903" s="142"/>
      <c r="AM903" s="142"/>
      <c r="AN903" s="142"/>
      <c r="AO903" s="142"/>
    </row>
    <row r="904" hidden="1">
      <c r="A904" s="1"/>
      <c r="B904" s="248"/>
      <c r="C904" s="1"/>
      <c r="D904" s="1"/>
      <c r="E904" s="1"/>
      <c r="F904" s="1"/>
      <c r="G904" s="249"/>
      <c r="H904" s="249"/>
      <c r="I904" s="249"/>
      <c r="J904" s="250"/>
      <c r="AG904" s="140"/>
      <c r="AH904" s="140"/>
      <c r="AI904" s="140"/>
      <c r="AJ904" s="140"/>
      <c r="AK904" s="140"/>
      <c r="AL904" s="142"/>
      <c r="AM904" s="142"/>
      <c r="AN904" s="142"/>
      <c r="AO904" s="142"/>
    </row>
    <row r="905" hidden="1">
      <c r="A905" s="1"/>
      <c r="B905" s="248"/>
      <c r="C905" s="1"/>
      <c r="D905" s="1"/>
      <c r="E905" s="1"/>
      <c r="F905" s="1"/>
      <c r="G905" s="249"/>
      <c r="H905" s="249"/>
      <c r="I905" s="249"/>
      <c r="J905" s="250"/>
      <c r="AG905" s="140"/>
      <c r="AH905" s="140"/>
      <c r="AI905" s="140"/>
      <c r="AJ905" s="140"/>
      <c r="AK905" s="140"/>
      <c r="AL905" s="142"/>
      <c r="AM905" s="142"/>
      <c r="AN905" s="142"/>
      <c r="AO905" s="142"/>
    </row>
    <row r="906" hidden="1">
      <c r="A906" s="1"/>
      <c r="B906" s="248"/>
      <c r="C906" s="1"/>
      <c r="D906" s="1"/>
      <c r="E906" s="1"/>
      <c r="F906" s="1"/>
      <c r="G906" s="249"/>
      <c r="H906" s="249"/>
      <c r="I906" s="249"/>
      <c r="J906" s="250"/>
      <c r="AG906" s="140"/>
      <c r="AH906" s="140"/>
      <c r="AI906" s="140"/>
      <c r="AJ906" s="140"/>
      <c r="AK906" s="140"/>
      <c r="AL906" s="142"/>
      <c r="AM906" s="142"/>
      <c r="AN906" s="142"/>
      <c r="AO906" s="142"/>
    </row>
    <row r="907" hidden="1">
      <c r="A907" s="1"/>
      <c r="B907" s="248"/>
      <c r="C907" s="1"/>
      <c r="D907" s="1"/>
      <c r="E907" s="1"/>
      <c r="F907" s="1"/>
      <c r="G907" s="249"/>
      <c r="H907" s="249"/>
      <c r="I907" s="249"/>
      <c r="J907" s="250"/>
      <c r="AG907" s="140"/>
      <c r="AH907" s="140"/>
      <c r="AI907" s="140"/>
      <c r="AJ907" s="140"/>
      <c r="AK907" s="140"/>
      <c r="AL907" s="142"/>
      <c r="AM907" s="142"/>
      <c r="AN907" s="142"/>
      <c r="AO907" s="142"/>
    </row>
    <row r="908" hidden="1">
      <c r="A908" s="1"/>
      <c r="B908" s="248"/>
      <c r="C908" s="1"/>
      <c r="D908" s="1"/>
      <c r="E908" s="1"/>
      <c r="F908" s="1"/>
      <c r="G908" s="249"/>
      <c r="H908" s="249"/>
      <c r="I908" s="249"/>
      <c r="J908" s="250"/>
      <c r="AG908" s="140"/>
      <c r="AH908" s="140"/>
      <c r="AI908" s="140"/>
      <c r="AJ908" s="140"/>
      <c r="AK908" s="140"/>
      <c r="AL908" s="142"/>
      <c r="AM908" s="142"/>
      <c r="AN908" s="142"/>
      <c r="AO908" s="142"/>
    </row>
    <row r="909" hidden="1">
      <c r="A909" s="1"/>
      <c r="B909" s="248"/>
      <c r="C909" s="1"/>
      <c r="D909" s="1"/>
      <c r="E909" s="1"/>
      <c r="F909" s="1"/>
      <c r="G909" s="249"/>
      <c r="H909" s="249"/>
      <c r="I909" s="249"/>
      <c r="J909" s="250"/>
      <c r="AG909" s="140"/>
      <c r="AH909" s="140"/>
      <c r="AI909" s="140"/>
      <c r="AJ909" s="140"/>
      <c r="AK909" s="140"/>
      <c r="AL909" s="142"/>
      <c r="AM909" s="142"/>
      <c r="AN909" s="142"/>
      <c r="AO909" s="142"/>
    </row>
    <row r="910" hidden="1">
      <c r="A910" s="1"/>
      <c r="B910" s="248"/>
      <c r="C910" s="1"/>
      <c r="D910" s="1"/>
      <c r="E910" s="1"/>
      <c r="F910" s="1"/>
      <c r="G910" s="249"/>
      <c r="H910" s="249"/>
      <c r="I910" s="249"/>
      <c r="J910" s="250"/>
      <c r="AG910" s="140"/>
      <c r="AH910" s="140"/>
      <c r="AI910" s="140"/>
      <c r="AJ910" s="140"/>
      <c r="AK910" s="140"/>
      <c r="AL910" s="142"/>
      <c r="AM910" s="142"/>
      <c r="AN910" s="142"/>
      <c r="AO910" s="142"/>
    </row>
    <row r="911" hidden="1">
      <c r="A911" s="1"/>
      <c r="B911" s="248"/>
      <c r="C911" s="1"/>
      <c r="D911" s="1"/>
      <c r="E911" s="1"/>
      <c r="F911" s="1"/>
      <c r="G911" s="249"/>
      <c r="H911" s="249"/>
      <c r="I911" s="249"/>
      <c r="J911" s="250"/>
      <c r="AG911" s="140"/>
      <c r="AH911" s="140"/>
      <c r="AI911" s="140"/>
      <c r="AJ911" s="140"/>
      <c r="AK911" s="140"/>
      <c r="AL911" s="142"/>
      <c r="AM911" s="142"/>
      <c r="AN911" s="142"/>
      <c r="AO911" s="142"/>
    </row>
    <row r="912" hidden="1">
      <c r="A912" s="1"/>
      <c r="B912" s="248"/>
      <c r="C912" s="1"/>
      <c r="D912" s="1"/>
      <c r="E912" s="1"/>
      <c r="F912" s="1"/>
      <c r="G912" s="249"/>
      <c r="H912" s="249"/>
      <c r="I912" s="249"/>
      <c r="J912" s="250"/>
      <c r="AG912" s="140"/>
      <c r="AH912" s="140"/>
      <c r="AI912" s="140"/>
      <c r="AJ912" s="140"/>
      <c r="AK912" s="140"/>
      <c r="AL912" s="142"/>
      <c r="AM912" s="142"/>
      <c r="AN912" s="142"/>
      <c r="AO912" s="142"/>
    </row>
    <row r="913" hidden="1">
      <c r="A913" s="1"/>
      <c r="B913" s="248"/>
      <c r="C913" s="1"/>
      <c r="D913" s="1"/>
      <c r="E913" s="1"/>
      <c r="F913" s="1"/>
      <c r="G913" s="249"/>
      <c r="H913" s="249"/>
      <c r="I913" s="249"/>
      <c r="J913" s="250"/>
      <c r="AG913" s="140"/>
      <c r="AH913" s="140"/>
      <c r="AI913" s="140"/>
      <c r="AJ913" s="140"/>
      <c r="AK913" s="140"/>
      <c r="AL913" s="142"/>
      <c r="AM913" s="142"/>
      <c r="AN913" s="142"/>
      <c r="AO913" s="142"/>
    </row>
    <row r="914" hidden="1">
      <c r="A914" s="1"/>
      <c r="B914" s="248"/>
      <c r="C914" s="1"/>
      <c r="D914" s="1"/>
      <c r="E914" s="1"/>
      <c r="F914" s="1"/>
      <c r="G914" s="249"/>
      <c r="H914" s="249"/>
      <c r="I914" s="249"/>
      <c r="J914" s="250"/>
      <c r="AG914" s="140"/>
      <c r="AH914" s="140"/>
      <c r="AI914" s="140"/>
      <c r="AJ914" s="140"/>
      <c r="AK914" s="140"/>
      <c r="AL914" s="142"/>
      <c r="AM914" s="142"/>
      <c r="AN914" s="142"/>
      <c r="AO914" s="142"/>
    </row>
    <row r="915" hidden="1">
      <c r="A915" s="1"/>
      <c r="B915" s="248"/>
      <c r="C915" s="1"/>
      <c r="D915" s="1"/>
      <c r="E915" s="1"/>
      <c r="F915" s="1"/>
      <c r="G915" s="249"/>
      <c r="H915" s="249"/>
      <c r="I915" s="249"/>
      <c r="J915" s="250"/>
      <c r="AG915" s="140"/>
      <c r="AH915" s="140"/>
      <c r="AI915" s="140"/>
      <c r="AJ915" s="140"/>
      <c r="AK915" s="140"/>
      <c r="AL915" s="142"/>
      <c r="AM915" s="142"/>
      <c r="AN915" s="142"/>
      <c r="AO915" s="142"/>
    </row>
    <row r="916" hidden="1">
      <c r="A916" s="1"/>
      <c r="B916" s="248"/>
      <c r="C916" s="1"/>
      <c r="D916" s="1"/>
      <c r="E916" s="1"/>
      <c r="F916" s="1"/>
      <c r="G916" s="249"/>
      <c r="H916" s="249"/>
      <c r="I916" s="249"/>
      <c r="J916" s="250"/>
      <c r="AG916" s="140"/>
      <c r="AH916" s="140"/>
      <c r="AI916" s="140"/>
      <c r="AJ916" s="140"/>
      <c r="AK916" s="140"/>
      <c r="AL916" s="142"/>
      <c r="AM916" s="142"/>
      <c r="AN916" s="142"/>
      <c r="AO916" s="142"/>
    </row>
    <row r="917" hidden="1">
      <c r="A917" s="1"/>
      <c r="B917" s="248"/>
      <c r="C917" s="1"/>
      <c r="D917" s="1"/>
      <c r="E917" s="1"/>
      <c r="F917" s="1"/>
      <c r="G917" s="249"/>
      <c r="H917" s="249"/>
      <c r="I917" s="249"/>
      <c r="J917" s="250"/>
      <c r="AG917" s="140"/>
      <c r="AH917" s="140"/>
      <c r="AI917" s="140"/>
      <c r="AJ917" s="140"/>
      <c r="AK917" s="140"/>
      <c r="AL917" s="142"/>
      <c r="AM917" s="142"/>
      <c r="AN917" s="142"/>
      <c r="AO917" s="142"/>
    </row>
    <row r="918" hidden="1">
      <c r="A918" s="1"/>
      <c r="B918" s="248"/>
      <c r="C918" s="1"/>
      <c r="D918" s="1"/>
      <c r="E918" s="1"/>
      <c r="F918" s="1"/>
      <c r="G918" s="249"/>
      <c r="H918" s="249"/>
      <c r="I918" s="249"/>
      <c r="J918" s="250"/>
      <c r="AG918" s="140"/>
      <c r="AH918" s="140"/>
      <c r="AI918" s="140"/>
      <c r="AJ918" s="140"/>
      <c r="AK918" s="140"/>
      <c r="AL918" s="142"/>
      <c r="AM918" s="142"/>
      <c r="AN918" s="142"/>
      <c r="AO918" s="142"/>
    </row>
    <row r="919" hidden="1">
      <c r="A919" s="1"/>
      <c r="B919" s="248"/>
      <c r="C919" s="1"/>
      <c r="D919" s="1"/>
      <c r="E919" s="1"/>
      <c r="F919" s="1"/>
      <c r="G919" s="249"/>
      <c r="H919" s="249"/>
      <c r="I919" s="249"/>
      <c r="J919" s="250"/>
      <c r="AG919" s="140"/>
      <c r="AH919" s="140"/>
      <c r="AI919" s="140"/>
      <c r="AJ919" s="140"/>
      <c r="AK919" s="140"/>
      <c r="AL919" s="142"/>
      <c r="AM919" s="142"/>
      <c r="AN919" s="142"/>
      <c r="AO919" s="142"/>
    </row>
    <row r="920" hidden="1">
      <c r="A920" s="1"/>
      <c r="B920" s="248"/>
      <c r="C920" s="1"/>
      <c r="D920" s="1"/>
      <c r="E920" s="1"/>
      <c r="F920" s="1"/>
      <c r="G920" s="249"/>
      <c r="H920" s="249"/>
      <c r="I920" s="249"/>
      <c r="J920" s="250"/>
      <c r="AG920" s="140"/>
      <c r="AH920" s="140"/>
      <c r="AI920" s="140"/>
      <c r="AJ920" s="140"/>
      <c r="AK920" s="140"/>
      <c r="AL920" s="142"/>
      <c r="AM920" s="142"/>
      <c r="AN920" s="142"/>
      <c r="AO920" s="142"/>
    </row>
    <row r="921" hidden="1">
      <c r="A921" s="1"/>
      <c r="B921" s="248"/>
      <c r="C921" s="1"/>
      <c r="D921" s="1"/>
      <c r="E921" s="1"/>
      <c r="F921" s="1"/>
      <c r="G921" s="249"/>
      <c r="H921" s="249"/>
      <c r="I921" s="249"/>
      <c r="J921" s="250"/>
      <c r="AG921" s="140"/>
      <c r="AH921" s="140"/>
      <c r="AI921" s="140"/>
      <c r="AJ921" s="140"/>
      <c r="AK921" s="140"/>
      <c r="AL921" s="142"/>
      <c r="AM921" s="142"/>
      <c r="AN921" s="142"/>
      <c r="AO921" s="142"/>
    </row>
    <row r="922" hidden="1">
      <c r="A922" s="1"/>
      <c r="B922" s="248"/>
      <c r="C922" s="1"/>
      <c r="D922" s="1"/>
      <c r="E922" s="1"/>
      <c r="F922" s="1"/>
      <c r="G922" s="249"/>
      <c r="H922" s="249"/>
      <c r="I922" s="249"/>
      <c r="J922" s="250"/>
      <c r="AG922" s="140"/>
      <c r="AH922" s="140"/>
      <c r="AI922" s="140"/>
      <c r="AJ922" s="140"/>
      <c r="AK922" s="140"/>
      <c r="AL922" s="142"/>
      <c r="AM922" s="142"/>
      <c r="AN922" s="142"/>
      <c r="AO922" s="142"/>
    </row>
    <row r="923" hidden="1">
      <c r="A923" s="1"/>
      <c r="B923" s="248"/>
      <c r="C923" s="1"/>
      <c r="D923" s="1"/>
      <c r="E923" s="1"/>
      <c r="F923" s="1"/>
      <c r="G923" s="249"/>
      <c r="H923" s="249"/>
      <c r="I923" s="249"/>
      <c r="J923" s="250"/>
      <c r="AG923" s="140"/>
      <c r="AH923" s="140"/>
      <c r="AI923" s="140"/>
      <c r="AJ923" s="140"/>
      <c r="AK923" s="140"/>
      <c r="AL923" s="142"/>
      <c r="AM923" s="142"/>
      <c r="AN923" s="142"/>
      <c r="AO923" s="142"/>
    </row>
    <row r="924" hidden="1">
      <c r="A924" s="1"/>
      <c r="B924" s="248"/>
      <c r="C924" s="1"/>
      <c r="D924" s="1"/>
      <c r="E924" s="1"/>
      <c r="F924" s="1"/>
      <c r="G924" s="249"/>
      <c r="H924" s="249"/>
      <c r="I924" s="249"/>
      <c r="J924" s="250"/>
      <c r="AG924" s="140"/>
      <c r="AH924" s="140"/>
      <c r="AI924" s="140"/>
      <c r="AJ924" s="140"/>
      <c r="AK924" s="140"/>
      <c r="AL924" s="142"/>
      <c r="AM924" s="142"/>
      <c r="AN924" s="142"/>
      <c r="AO924" s="142"/>
    </row>
    <row r="925" hidden="1">
      <c r="A925" s="1"/>
      <c r="B925" s="248"/>
      <c r="C925" s="1"/>
      <c r="D925" s="1"/>
      <c r="E925" s="1"/>
      <c r="F925" s="1"/>
      <c r="G925" s="249"/>
      <c r="H925" s="249"/>
      <c r="I925" s="249"/>
      <c r="J925" s="250"/>
      <c r="AG925" s="140"/>
      <c r="AH925" s="140"/>
      <c r="AI925" s="140"/>
      <c r="AJ925" s="140"/>
      <c r="AK925" s="140"/>
      <c r="AL925" s="142"/>
      <c r="AM925" s="142"/>
      <c r="AN925" s="142"/>
      <c r="AO925" s="142"/>
    </row>
    <row r="926" hidden="1">
      <c r="A926" s="1"/>
      <c r="B926" s="248"/>
      <c r="C926" s="1"/>
      <c r="D926" s="1"/>
      <c r="E926" s="1"/>
      <c r="F926" s="1"/>
      <c r="G926" s="249"/>
      <c r="H926" s="249"/>
      <c r="I926" s="249"/>
      <c r="J926" s="250"/>
      <c r="AG926" s="140"/>
      <c r="AH926" s="140"/>
      <c r="AI926" s="140"/>
      <c r="AJ926" s="140"/>
      <c r="AK926" s="140"/>
      <c r="AL926" s="142"/>
      <c r="AM926" s="142"/>
      <c r="AN926" s="142"/>
      <c r="AO926" s="142"/>
    </row>
    <row r="927" hidden="1">
      <c r="A927" s="1"/>
      <c r="B927" s="248"/>
      <c r="C927" s="1"/>
      <c r="D927" s="1"/>
      <c r="E927" s="1"/>
      <c r="F927" s="1"/>
      <c r="G927" s="249"/>
      <c r="H927" s="249"/>
      <c r="I927" s="249"/>
      <c r="J927" s="250"/>
      <c r="AG927" s="140"/>
      <c r="AH927" s="140"/>
      <c r="AI927" s="140"/>
      <c r="AJ927" s="140"/>
      <c r="AK927" s="140"/>
      <c r="AL927" s="142"/>
      <c r="AM927" s="142"/>
      <c r="AN927" s="142"/>
      <c r="AO927" s="142"/>
    </row>
    <row r="928" hidden="1">
      <c r="A928" s="1"/>
      <c r="B928" s="248"/>
      <c r="C928" s="1"/>
      <c r="D928" s="1"/>
      <c r="E928" s="1"/>
      <c r="F928" s="1"/>
      <c r="G928" s="249"/>
      <c r="H928" s="249"/>
      <c r="I928" s="249"/>
      <c r="J928" s="250"/>
      <c r="AG928" s="140"/>
      <c r="AH928" s="140"/>
      <c r="AI928" s="140"/>
      <c r="AJ928" s="140"/>
      <c r="AK928" s="140"/>
      <c r="AL928" s="142"/>
      <c r="AM928" s="142"/>
      <c r="AN928" s="142"/>
      <c r="AO928" s="142"/>
    </row>
    <row r="929" hidden="1">
      <c r="A929" s="1"/>
      <c r="B929" s="248"/>
      <c r="C929" s="1"/>
      <c r="D929" s="1"/>
      <c r="E929" s="1"/>
      <c r="F929" s="1"/>
      <c r="G929" s="249"/>
      <c r="H929" s="249"/>
      <c r="I929" s="249"/>
      <c r="J929" s="250"/>
      <c r="AG929" s="140"/>
      <c r="AH929" s="140"/>
      <c r="AI929" s="140"/>
      <c r="AJ929" s="140"/>
      <c r="AK929" s="140"/>
      <c r="AL929" s="142"/>
      <c r="AM929" s="142"/>
      <c r="AN929" s="142"/>
      <c r="AO929" s="142"/>
    </row>
    <row r="930" hidden="1">
      <c r="A930" s="1"/>
      <c r="B930" s="248"/>
      <c r="C930" s="1"/>
      <c r="D930" s="1"/>
      <c r="E930" s="1"/>
      <c r="F930" s="1"/>
      <c r="G930" s="249"/>
      <c r="H930" s="249"/>
      <c r="I930" s="249"/>
      <c r="J930" s="250"/>
      <c r="AG930" s="140"/>
      <c r="AH930" s="140"/>
      <c r="AI930" s="140"/>
      <c r="AJ930" s="140"/>
      <c r="AK930" s="140"/>
      <c r="AL930" s="142"/>
      <c r="AM930" s="142"/>
      <c r="AN930" s="142"/>
      <c r="AO930" s="142"/>
    </row>
    <row r="931" hidden="1">
      <c r="A931" s="1"/>
      <c r="B931" s="248"/>
      <c r="C931" s="1"/>
      <c r="D931" s="1"/>
      <c r="E931" s="1"/>
      <c r="F931" s="1"/>
      <c r="G931" s="249"/>
      <c r="H931" s="249"/>
      <c r="I931" s="249"/>
      <c r="J931" s="250"/>
      <c r="AG931" s="140"/>
      <c r="AH931" s="140"/>
      <c r="AI931" s="140"/>
      <c r="AJ931" s="140"/>
      <c r="AK931" s="140"/>
      <c r="AL931" s="142"/>
      <c r="AM931" s="142"/>
      <c r="AN931" s="142"/>
      <c r="AO931" s="142"/>
    </row>
    <row r="932" hidden="1">
      <c r="A932" s="1"/>
      <c r="B932" s="248"/>
      <c r="C932" s="1"/>
      <c r="D932" s="1"/>
      <c r="E932" s="1"/>
      <c r="F932" s="1"/>
      <c r="G932" s="249"/>
      <c r="H932" s="249"/>
      <c r="I932" s="249"/>
      <c r="J932" s="250"/>
      <c r="AG932" s="140"/>
      <c r="AH932" s="140"/>
      <c r="AI932" s="140"/>
      <c r="AJ932" s="140"/>
      <c r="AK932" s="140"/>
      <c r="AL932" s="142"/>
      <c r="AM932" s="142"/>
      <c r="AN932" s="142"/>
      <c r="AO932" s="142"/>
    </row>
    <row r="933" hidden="1">
      <c r="A933" s="1"/>
      <c r="B933" s="248"/>
      <c r="C933" s="1"/>
      <c r="D933" s="1"/>
      <c r="E933" s="1"/>
      <c r="F933" s="1"/>
      <c r="G933" s="249"/>
      <c r="H933" s="249"/>
      <c r="I933" s="249"/>
      <c r="J933" s="250"/>
      <c r="AG933" s="140"/>
      <c r="AH933" s="140"/>
      <c r="AI933" s="140"/>
      <c r="AJ933" s="140"/>
      <c r="AK933" s="140"/>
      <c r="AL933" s="142"/>
      <c r="AM933" s="142"/>
      <c r="AN933" s="142"/>
      <c r="AO933" s="142"/>
    </row>
    <row r="934" hidden="1">
      <c r="A934" s="1"/>
      <c r="B934" s="248"/>
      <c r="C934" s="1"/>
      <c r="D934" s="1"/>
      <c r="E934" s="1"/>
      <c r="F934" s="1"/>
      <c r="G934" s="249"/>
      <c r="H934" s="249"/>
      <c r="I934" s="249"/>
      <c r="J934" s="250"/>
      <c r="AG934" s="140"/>
      <c r="AH934" s="140"/>
      <c r="AI934" s="140"/>
      <c r="AJ934" s="140"/>
      <c r="AK934" s="140"/>
      <c r="AL934" s="142"/>
      <c r="AM934" s="142"/>
      <c r="AN934" s="142"/>
      <c r="AO934" s="142"/>
    </row>
    <row r="935" hidden="1">
      <c r="A935" s="1"/>
      <c r="B935" s="248"/>
      <c r="C935" s="1"/>
      <c r="D935" s="1"/>
      <c r="E935" s="1"/>
      <c r="F935" s="1"/>
      <c r="G935" s="249"/>
      <c r="H935" s="249"/>
      <c r="I935" s="249"/>
      <c r="J935" s="250"/>
      <c r="AG935" s="140"/>
      <c r="AH935" s="140"/>
      <c r="AI935" s="140"/>
      <c r="AJ935" s="140"/>
      <c r="AK935" s="140"/>
      <c r="AL935" s="142"/>
      <c r="AM935" s="142"/>
      <c r="AN935" s="142"/>
      <c r="AO935" s="142"/>
    </row>
    <row r="936" hidden="1">
      <c r="A936" s="1"/>
      <c r="B936" s="248"/>
      <c r="C936" s="1"/>
      <c r="D936" s="1"/>
      <c r="E936" s="1"/>
      <c r="F936" s="1"/>
      <c r="G936" s="249"/>
      <c r="H936" s="249"/>
      <c r="I936" s="249"/>
      <c r="J936" s="250"/>
      <c r="AG936" s="140"/>
      <c r="AH936" s="140"/>
      <c r="AI936" s="140"/>
      <c r="AJ936" s="140"/>
      <c r="AK936" s="140"/>
      <c r="AL936" s="142"/>
      <c r="AM936" s="142"/>
      <c r="AN936" s="142"/>
      <c r="AO936" s="142"/>
    </row>
    <row r="937" hidden="1">
      <c r="A937" s="1"/>
      <c r="B937" s="248"/>
      <c r="C937" s="1"/>
      <c r="D937" s="1"/>
      <c r="E937" s="1"/>
      <c r="F937" s="1"/>
      <c r="G937" s="249"/>
      <c r="H937" s="249"/>
      <c r="I937" s="249"/>
      <c r="J937" s="250"/>
      <c r="AG937" s="140"/>
      <c r="AH937" s="140"/>
      <c r="AI937" s="140"/>
      <c r="AJ937" s="140"/>
      <c r="AK937" s="140"/>
      <c r="AL937" s="142"/>
      <c r="AM937" s="142"/>
      <c r="AN937" s="142"/>
      <c r="AO937" s="142"/>
    </row>
    <row r="938" hidden="1">
      <c r="A938" s="1"/>
      <c r="B938" s="248"/>
      <c r="C938" s="1"/>
      <c r="D938" s="1"/>
      <c r="E938" s="1"/>
      <c r="F938" s="1"/>
      <c r="G938" s="249"/>
      <c r="H938" s="249"/>
      <c r="I938" s="249"/>
      <c r="J938" s="250"/>
      <c r="AG938" s="140"/>
      <c r="AH938" s="140"/>
      <c r="AI938" s="140"/>
      <c r="AJ938" s="140"/>
      <c r="AK938" s="140"/>
      <c r="AL938" s="142"/>
      <c r="AM938" s="142"/>
      <c r="AN938" s="142"/>
      <c r="AO938" s="142"/>
    </row>
    <row r="939" hidden="1">
      <c r="A939" s="1"/>
      <c r="B939" s="248"/>
      <c r="C939" s="1"/>
      <c r="D939" s="1"/>
      <c r="E939" s="1"/>
      <c r="F939" s="1"/>
      <c r="G939" s="249"/>
      <c r="H939" s="249"/>
      <c r="I939" s="249"/>
      <c r="J939" s="250"/>
      <c r="AG939" s="140"/>
      <c r="AH939" s="140"/>
      <c r="AI939" s="140"/>
      <c r="AJ939" s="140"/>
      <c r="AK939" s="140"/>
      <c r="AL939" s="142"/>
      <c r="AM939" s="142"/>
      <c r="AN939" s="142"/>
      <c r="AO939" s="142"/>
    </row>
    <row r="940" hidden="1">
      <c r="A940" s="1"/>
      <c r="B940" s="248"/>
      <c r="C940" s="1"/>
      <c r="D940" s="1"/>
      <c r="E940" s="1"/>
      <c r="F940" s="1"/>
      <c r="G940" s="249"/>
      <c r="H940" s="249"/>
      <c r="I940" s="249"/>
      <c r="J940" s="250"/>
      <c r="AG940" s="140"/>
      <c r="AH940" s="140"/>
      <c r="AI940" s="140"/>
      <c r="AJ940" s="140"/>
      <c r="AK940" s="140"/>
      <c r="AL940" s="142"/>
      <c r="AM940" s="142"/>
      <c r="AN940" s="142"/>
      <c r="AO940" s="142"/>
    </row>
    <row r="941" hidden="1">
      <c r="A941" s="1"/>
      <c r="B941" s="248"/>
      <c r="C941" s="1"/>
      <c r="D941" s="1"/>
      <c r="E941" s="1"/>
      <c r="F941" s="1"/>
      <c r="G941" s="249"/>
      <c r="H941" s="249"/>
      <c r="I941" s="249"/>
      <c r="J941" s="250"/>
      <c r="AG941" s="140"/>
      <c r="AH941" s="140"/>
      <c r="AI941" s="140"/>
      <c r="AJ941" s="140"/>
      <c r="AK941" s="140"/>
      <c r="AL941" s="142"/>
      <c r="AM941" s="142"/>
      <c r="AN941" s="142"/>
      <c r="AO941" s="142"/>
    </row>
    <row r="942" hidden="1">
      <c r="A942" s="1"/>
      <c r="B942" s="248"/>
      <c r="C942" s="1"/>
      <c r="D942" s="1"/>
      <c r="E942" s="1"/>
      <c r="F942" s="1"/>
      <c r="G942" s="249"/>
      <c r="H942" s="249"/>
      <c r="I942" s="249"/>
      <c r="J942" s="250"/>
      <c r="AG942" s="140"/>
      <c r="AH942" s="140"/>
      <c r="AI942" s="140"/>
      <c r="AJ942" s="140"/>
      <c r="AK942" s="140"/>
      <c r="AL942" s="142"/>
      <c r="AM942" s="142"/>
      <c r="AN942" s="142"/>
      <c r="AO942" s="142"/>
    </row>
    <row r="943" hidden="1">
      <c r="A943" s="1"/>
      <c r="B943" s="248"/>
      <c r="C943" s="1"/>
      <c r="D943" s="1"/>
      <c r="E943" s="1"/>
      <c r="F943" s="1"/>
      <c r="G943" s="249"/>
      <c r="H943" s="249"/>
      <c r="I943" s="249"/>
      <c r="J943" s="250"/>
      <c r="AG943" s="140"/>
      <c r="AH943" s="140"/>
      <c r="AI943" s="140"/>
      <c r="AJ943" s="140"/>
      <c r="AK943" s="140"/>
      <c r="AL943" s="142"/>
      <c r="AM943" s="142"/>
      <c r="AN943" s="142"/>
      <c r="AO943" s="142"/>
    </row>
    <row r="944" hidden="1">
      <c r="A944" s="1"/>
      <c r="B944" s="248"/>
      <c r="C944" s="1"/>
      <c r="D944" s="1"/>
      <c r="E944" s="1"/>
      <c r="F944" s="1"/>
      <c r="G944" s="249"/>
      <c r="H944" s="249"/>
      <c r="I944" s="249"/>
      <c r="J944" s="250"/>
      <c r="AG944" s="140"/>
      <c r="AH944" s="140"/>
      <c r="AI944" s="140"/>
      <c r="AJ944" s="140"/>
      <c r="AK944" s="140"/>
      <c r="AL944" s="142"/>
      <c r="AM944" s="142"/>
      <c r="AN944" s="142"/>
      <c r="AO944" s="142"/>
    </row>
    <row r="945" hidden="1">
      <c r="A945" s="1"/>
      <c r="B945" s="248"/>
      <c r="C945" s="1"/>
      <c r="D945" s="1"/>
      <c r="E945" s="1"/>
      <c r="F945" s="1"/>
      <c r="G945" s="249"/>
      <c r="H945" s="249"/>
      <c r="I945" s="249"/>
      <c r="J945" s="250"/>
      <c r="AG945" s="140"/>
      <c r="AH945" s="140"/>
      <c r="AI945" s="140"/>
      <c r="AJ945" s="140"/>
      <c r="AK945" s="140"/>
      <c r="AL945" s="142"/>
      <c r="AM945" s="142"/>
      <c r="AN945" s="142"/>
      <c r="AO945" s="142"/>
    </row>
    <row r="946" hidden="1">
      <c r="A946" s="1"/>
      <c r="B946" s="248"/>
      <c r="C946" s="1"/>
      <c r="D946" s="1"/>
      <c r="E946" s="1"/>
      <c r="F946" s="1"/>
      <c r="G946" s="249"/>
      <c r="H946" s="249"/>
      <c r="I946" s="249"/>
      <c r="J946" s="250"/>
      <c r="AG946" s="140"/>
      <c r="AH946" s="140"/>
      <c r="AI946" s="140"/>
      <c r="AJ946" s="140"/>
      <c r="AK946" s="140"/>
      <c r="AL946" s="142"/>
      <c r="AM946" s="142"/>
      <c r="AN946" s="142"/>
      <c r="AO946" s="142"/>
    </row>
    <row r="947" hidden="1">
      <c r="A947" s="1"/>
      <c r="B947" s="248"/>
      <c r="C947" s="1"/>
      <c r="D947" s="1"/>
      <c r="E947" s="1"/>
      <c r="F947" s="1"/>
      <c r="G947" s="249"/>
      <c r="H947" s="249"/>
      <c r="I947" s="249"/>
      <c r="J947" s="250"/>
      <c r="AG947" s="140"/>
      <c r="AH947" s="140"/>
      <c r="AI947" s="140"/>
      <c r="AJ947" s="140"/>
      <c r="AK947" s="140"/>
      <c r="AL947" s="142"/>
      <c r="AM947" s="142"/>
      <c r="AN947" s="142"/>
      <c r="AO947" s="142"/>
    </row>
    <row r="948" hidden="1">
      <c r="A948" s="1"/>
      <c r="B948" s="248"/>
      <c r="C948" s="1"/>
      <c r="D948" s="1"/>
      <c r="E948" s="1"/>
      <c r="F948" s="1"/>
      <c r="G948" s="249"/>
      <c r="H948" s="249"/>
      <c r="I948" s="249"/>
      <c r="J948" s="250"/>
      <c r="AG948" s="140"/>
      <c r="AH948" s="140"/>
      <c r="AI948" s="140"/>
      <c r="AJ948" s="140"/>
      <c r="AK948" s="140"/>
      <c r="AL948" s="142"/>
      <c r="AM948" s="142"/>
      <c r="AN948" s="142"/>
      <c r="AO948" s="142"/>
    </row>
    <row r="949" hidden="1">
      <c r="A949" s="1"/>
      <c r="B949" s="248"/>
      <c r="C949" s="1"/>
      <c r="D949" s="1"/>
      <c r="E949" s="1"/>
      <c r="F949" s="1"/>
      <c r="G949" s="249"/>
      <c r="H949" s="249"/>
      <c r="I949" s="249"/>
      <c r="J949" s="250"/>
      <c r="AG949" s="140"/>
      <c r="AH949" s="140"/>
      <c r="AI949" s="140"/>
      <c r="AJ949" s="140"/>
      <c r="AK949" s="140"/>
      <c r="AL949" s="142"/>
      <c r="AM949" s="142"/>
      <c r="AN949" s="142"/>
      <c r="AO949" s="142"/>
    </row>
    <row r="950" hidden="1">
      <c r="A950" s="1"/>
      <c r="B950" s="248"/>
      <c r="C950" s="1"/>
      <c r="D950" s="1"/>
      <c r="E950" s="1"/>
      <c r="F950" s="1"/>
      <c r="G950" s="249"/>
      <c r="H950" s="249"/>
      <c r="I950" s="249"/>
      <c r="J950" s="250"/>
      <c r="AG950" s="140"/>
      <c r="AH950" s="140"/>
      <c r="AI950" s="140"/>
      <c r="AJ950" s="140"/>
      <c r="AK950" s="140"/>
      <c r="AL950" s="142"/>
      <c r="AM950" s="142"/>
      <c r="AN950" s="142"/>
      <c r="AO950" s="142"/>
    </row>
    <row r="951" hidden="1">
      <c r="A951" s="1"/>
      <c r="B951" s="248"/>
      <c r="C951" s="1"/>
      <c r="D951" s="1"/>
      <c r="E951" s="1"/>
      <c r="F951" s="1"/>
      <c r="G951" s="249"/>
      <c r="H951" s="249"/>
      <c r="I951" s="249"/>
      <c r="J951" s="250"/>
      <c r="AG951" s="140"/>
      <c r="AH951" s="140"/>
      <c r="AI951" s="140"/>
      <c r="AJ951" s="140"/>
      <c r="AK951" s="140"/>
      <c r="AL951" s="142"/>
      <c r="AM951" s="142"/>
      <c r="AN951" s="142"/>
      <c r="AO951" s="142"/>
    </row>
    <row r="952" hidden="1">
      <c r="A952" s="1"/>
      <c r="B952" s="248"/>
      <c r="C952" s="1"/>
      <c r="D952" s="1"/>
      <c r="E952" s="1"/>
      <c r="F952" s="1"/>
      <c r="G952" s="249"/>
      <c r="H952" s="249"/>
      <c r="I952" s="249"/>
      <c r="J952" s="250"/>
      <c r="AG952" s="140"/>
      <c r="AH952" s="140"/>
      <c r="AI952" s="140"/>
      <c r="AJ952" s="140"/>
      <c r="AK952" s="140"/>
      <c r="AL952" s="142"/>
      <c r="AM952" s="142"/>
      <c r="AN952" s="142"/>
      <c r="AO952" s="142"/>
    </row>
    <row r="953" hidden="1">
      <c r="A953" s="1"/>
      <c r="B953" s="248"/>
      <c r="C953" s="1"/>
      <c r="D953" s="1"/>
      <c r="E953" s="1"/>
      <c r="F953" s="1"/>
      <c r="G953" s="249"/>
      <c r="H953" s="249"/>
      <c r="I953" s="249"/>
      <c r="J953" s="250"/>
      <c r="AG953" s="140"/>
      <c r="AH953" s="140"/>
      <c r="AI953" s="140"/>
      <c r="AJ953" s="140"/>
      <c r="AK953" s="140"/>
      <c r="AL953" s="142"/>
      <c r="AM953" s="142"/>
      <c r="AN953" s="142"/>
      <c r="AO953" s="142"/>
    </row>
    <row r="954" hidden="1">
      <c r="A954" s="1"/>
      <c r="B954" s="248"/>
      <c r="C954" s="1"/>
      <c r="D954" s="1"/>
      <c r="E954" s="1"/>
      <c r="F954" s="1"/>
      <c r="G954" s="249"/>
      <c r="H954" s="249"/>
      <c r="I954" s="249"/>
      <c r="J954" s="250"/>
      <c r="AG954" s="140"/>
      <c r="AH954" s="140"/>
      <c r="AI954" s="140"/>
      <c r="AJ954" s="140"/>
      <c r="AK954" s="140"/>
      <c r="AL954" s="142"/>
      <c r="AM954" s="142"/>
      <c r="AN954" s="142"/>
      <c r="AO954" s="142"/>
    </row>
    <row r="955" hidden="1">
      <c r="A955" s="1"/>
      <c r="B955" s="248"/>
      <c r="C955" s="1"/>
      <c r="D955" s="1"/>
      <c r="E955" s="1"/>
      <c r="F955" s="1"/>
      <c r="G955" s="249"/>
      <c r="H955" s="249"/>
      <c r="I955" s="249"/>
      <c r="J955" s="250"/>
      <c r="AG955" s="140"/>
      <c r="AH955" s="140"/>
      <c r="AI955" s="140"/>
      <c r="AJ955" s="140"/>
      <c r="AK955" s="140"/>
      <c r="AL955" s="142"/>
      <c r="AM955" s="142"/>
      <c r="AN955" s="142"/>
      <c r="AO955" s="142"/>
    </row>
    <row r="956" hidden="1">
      <c r="A956" s="1"/>
      <c r="B956" s="248"/>
      <c r="C956" s="1"/>
      <c r="D956" s="1"/>
      <c r="E956" s="1"/>
      <c r="F956" s="1"/>
      <c r="G956" s="249"/>
      <c r="H956" s="249"/>
      <c r="I956" s="249"/>
      <c r="J956" s="250"/>
      <c r="AG956" s="140"/>
      <c r="AH956" s="140"/>
      <c r="AI956" s="140"/>
      <c r="AJ956" s="140"/>
      <c r="AK956" s="140"/>
      <c r="AL956" s="142"/>
      <c r="AM956" s="142"/>
      <c r="AN956" s="142"/>
      <c r="AO956" s="142"/>
    </row>
    <row r="957" hidden="1">
      <c r="A957" s="1"/>
      <c r="B957" s="248"/>
      <c r="C957" s="1"/>
      <c r="D957" s="1"/>
      <c r="E957" s="1"/>
      <c r="F957" s="1"/>
      <c r="G957" s="249"/>
      <c r="H957" s="249"/>
      <c r="I957" s="249"/>
      <c r="J957" s="250"/>
      <c r="AG957" s="140"/>
      <c r="AH957" s="140"/>
      <c r="AI957" s="140"/>
      <c r="AJ957" s="140"/>
      <c r="AK957" s="140"/>
      <c r="AL957" s="142"/>
      <c r="AM957" s="142"/>
      <c r="AN957" s="142"/>
      <c r="AO957" s="142"/>
    </row>
    <row r="958" hidden="1">
      <c r="A958" s="1"/>
      <c r="B958" s="248"/>
      <c r="C958" s="1"/>
      <c r="D958" s="1"/>
      <c r="E958" s="1"/>
      <c r="F958" s="1"/>
      <c r="G958" s="249"/>
      <c r="H958" s="249"/>
      <c r="I958" s="249"/>
      <c r="J958" s="250"/>
      <c r="AG958" s="140"/>
      <c r="AH958" s="140"/>
      <c r="AI958" s="140"/>
      <c r="AJ958" s="140"/>
      <c r="AK958" s="140"/>
      <c r="AL958" s="142"/>
      <c r="AM958" s="142"/>
      <c r="AN958" s="142"/>
      <c r="AO958" s="142"/>
    </row>
    <row r="959" hidden="1">
      <c r="A959" s="1"/>
      <c r="B959" s="248"/>
      <c r="C959" s="1"/>
      <c r="D959" s="1"/>
      <c r="E959" s="1"/>
      <c r="F959" s="1"/>
      <c r="G959" s="249"/>
      <c r="H959" s="249"/>
      <c r="I959" s="249"/>
      <c r="J959" s="250"/>
      <c r="AG959" s="140"/>
      <c r="AH959" s="140"/>
      <c r="AI959" s="140"/>
      <c r="AJ959" s="140"/>
      <c r="AK959" s="140"/>
      <c r="AL959" s="142"/>
      <c r="AM959" s="142"/>
      <c r="AN959" s="142"/>
      <c r="AO959" s="142"/>
    </row>
    <row r="960" hidden="1">
      <c r="A960" s="1"/>
      <c r="B960" s="248"/>
      <c r="C960" s="1"/>
      <c r="D960" s="1"/>
      <c r="E960" s="1"/>
      <c r="F960" s="1"/>
      <c r="G960" s="249"/>
      <c r="H960" s="249"/>
      <c r="I960" s="249"/>
      <c r="J960" s="250"/>
      <c r="AG960" s="140"/>
      <c r="AH960" s="140"/>
      <c r="AI960" s="140"/>
      <c r="AJ960" s="140"/>
      <c r="AK960" s="140"/>
      <c r="AL960" s="142"/>
      <c r="AM960" s="142"/>
      <c r="AN960" s="142"/>
      <c r="AO960" s="142"/>
    </row>
    <row r="961" hidden="1">
      <c r="A961" s="1"/>
      <c r="B961" s="248"/>
      <c r="C961" s="1"/>
      <c r="D961" s="1"/>
      <c r="E961" s="1"/>
      <c r="F961" s="1"/>
      <c r="G961" s="249"/>
      <c r="H961" s="249"/>
      <c r="I961" s="249"/>
      <c r="J961" s="250"/>
      <c r="AG961" s="140"/>
      <c r="AH961" s="140"/>
      <c r="AI961" s="140"/>
      <c r="AJ961" s="140"/>
      <c r="AK961" s="140"/>
      <c r="AL961" s="142"/>
      <c r="AM961" s="142"/>
      <c r="AN961" s="142"/>
      <c r="AO961" s="142"/>
    </row>
    <row r="962" hidden="1">
      <c r="A962" s="1"/>
      <c r="B962" s="248"/>
      <c r="C962" s="1"/>
      <c r="D962" s="1"/>
      <c r="E962" s="1"/>
      <c r="F962" s="1"/>
      <c r="G962" s="249"/>
      <c r="H962" s="249"/>
      <c r="I962" s="249"/>
      <c r="J962" s="250"/>
      <c r="AG962" s="140"/>
      <c r="AH962" s="140"/>
      <c r="AI962" s="140"/>
      <c r="AJ962" s="140"/>
      <c r="AK962" s="140"/>
      <c r="AL962" s="142"/>
      <c r="AM962" s="142"/>
      <c r="AN962" s="142"/>
      <c r="AO962" s="142"/>
    </row>
    <row r="963" hidden="1">
      <c r="A963" s="1"/>
      <c r="B963" s="248"/>
      <c r="C963" s="1"/>
      <c r="D963" s="1"/>
      <c r="E963" s="1"/>
      <c r="F963" s="1"/>
      <c r="G963" s="249"/>
      <c r="H963" s="249"/>
      <c r="I963" s="249"/>
      <c r="J963" s="250"/>
      <c r="AG963" s="140"/>
      <c r="AH963" s="140"/>
      <c r="AI963" s="140"/>
      <c r="AJ963" s="140"/>
      <c r="AK963" s="140"/>
      <c r="AL963" s="142"/>
      <c r="AM963" s="142"/>
      <c r="AN963" s="142"/>
      <c r="AO963" s="142"/>
    </row>
    <row r="964" hidden="1">
      <c r="A964" s="1"/>
      <c r="B964" s="248"/>
      <c r="C964" s="1"/>
      <c r="D964" s="1"/>
      <c r="E964" s="1"/>
      <c r="F964" s="1"/>
      <c r="G964" s="249"/>
      <c r="H964" s="249"/>
      <c r="I964" s="249"/>
      <c r="J964" s="250"/>
      <c r="AG964" s="140"/>
      <c r="AH964" s="140"/>
      <c r="AI964" s="140"/>
      <c r="AJ964" s="140"/>
      <c r="AK964" s="140"/>
      <c r="AL964" s="142"/>
      <c r="AM964" s="142"/>
      <c r="AN964" s="142"/>
      <c r="AO964" s="142"/>
    </row>
    <row r="965" hidden="1">
      <c r="A965" s="1"/>
      <c r="B965" s="248"/>
      <c r="C965" s="1"/>
      <c r="D965" s="1"/>
      <c r="E965" s="1"/>
      <c r="F965" s="1"/>
      <c r="G965" s="249"/>
      <c r="H965" s="249"/>
      <c r="I965" s="249"/>
      <c r="J965" s="250"/>
      <c r="AG965" s="140"/>
      <c r="AH965" s="140"/>
      <c r="AI965" s="140"/>
      <c r="AJ965" s="140"/>
      <c r="AK965" s="140"/>
      <c r="AL965" s="142"/>
      <c r="AM965" s="142"/>
      <c r="AN965" s="142"/>
      <c r="AO965" s="142"/>
    </row>
    <row r="966" hidden="1">
      <c r="A966" s="1"/>
      <c r="B966" s="248"/>
      <c r="C966" s="1"/>
      <c r="D966" s="1"/>
      <c r="E966" s="1"/>
      <c r="F966" s="1"/>
      <c r="G966" s="249"/>
      <c r="H966" s="249"/>
      <c r="I966" s="249"/>
      <c r="J966" s="250"/>
      <c r="AG966" s="140"/>
      <c r="AH966" s="140"/>
      <c r="AI966" s="140"/>
      <c r="AJ966" s="140"/>
      <c r="AK966" s="140"/>
      <c r="AL966" s="142"/>
      <c r="AM966" s="142"/>
      <c r="AN966" s="142"/>
      <c r="AO966" s="142"/>
    </row>
    <row r="967" hidden="1">
      <c r="A967" s="1"/>
      <c r="B967" s="248"/>
      <c r="C967" s="1"/>
      <c r="D967" s="1"/>
      <c r="E967" s="1"/>
      <c r="F967" s="1"/>
      <c r="G967" s="249"/>
      <c r="H967" s="249"/>
      <c r="I967" s="249"/>
      <c r="J967" s="250"/>
      <c r="AG967" s="140"/>
      <c r="AH967" s="140"/>
      <c r="AI967" s="140"/>
      <c r="AJ967" s="140"/>
      <c r="AK967" s="140"/>
      <c r="AL967" s="142"/>
      <c r="AM967" s="142"/>
      <c r="AN967" s="142"/>
      <c r="AO967" s="142"/>
    </row>
    <row r="968" hidden="1">
      <c r="A968" s="1"/>
      <c r="B968" s="248"/>
      <c r="C968" s="1"/>
      <c r="D968" s="1"/>
      <c r="E968" s="1"/>
      <c r="F968" s="1"/>
      <c r="G968" s="249"/>
      <c r="H968" s="249"/>
      <c r="I968" s="249"/>
      <c r="J968" s="250"/>
      <c r="AG968" s="140"/>
      <c r="AH968" s="140"/>
      <c r="AI968" s="140"/>
      <c r="AJ968" s="140"/>
      <c r="AK968" s="140"/>
      <c r="AL968" s="142"/>
      <c r="AM968" s="142"/>
      <c r="AN968" s="142"/>
      <c r="AO968" s="142"/>
    </row>
    <row r="969" hidden="1">
      <c r="A969" s="1"/>
      <c r="B969" s="248"/>
      <c r="C969" s="1"/>
      <c r="D969" s="1"/>
      <c r="E969" s="1"/>
      <c r="F969" s="1"/>
      <c r="G969" s="249"/>
      <c r="H969" s="249"/>
      <c r="I969" s="249"/>
      <c r="J969" s="250"/>
      <c r="AG969" s="140"/>
      <c r="AH969" s="140"/>
      <c r="AI969" s="140"/>
      <c r="AJ969" s="140"/>
      <c r="AK969" s="140"/>
      <c r="AL969" s="142"/>
      <c r="AM969" s="142"/>
      <c r="AN969" s="142"/>
      <c r="AO969" s="142"/>
    </row>
    <row r="970" hidden="1">
      <c r="A970" s="1"/>
      <c r="B970" s="248"/>
      <c r="C970" s="1"/>
      <c r="D970" s="1"/>
      <c r="E970" s="1"/>
      <c r="F970" s="1"/>
      <c r="G970" s="249"/>
      <c r="H970" s="249"/>
      <c r="I970" s="249"/>
      <c r="J970" s="250"/>
      <c r="AG970" s="140"/>
      <c r="AH970" s="140"/>
      <c r="AI970" s="140"/>
      <c r="AJ970" s="140"/>
      <c r="AK970" s="140"/>
      <c r="AL970" s="142"/>
      <c r="AM970" s="142"/>
      <c r="AN970" s="142"/>
      <c r="AO970" s="142"/>
    </row>
    <row r="971" hidden="1">
      <c r="A971" s="1"/>
      <c r="B971" s="248"/>
      <c r="C971" s="1"/>
      <c r="D971" s="1"/>
      <c r="E971" s="1"/>
      <c r="F971" s="1"/>
      <c r="G971" s="249"/>
      <c r="H971" s="249"/>
      <c r="I971" s="249"/>
      <c r="J971" s="250"/>
      <c r="AG971" s="140"/>
      <c r="AH971" s="140"/>
      <c r="AI971" s="140"/>
      <c r="AJ971" s="140"/>
      <c r="AK971" s="140"/>
      <c r="AL971" s="142"/>
      <c r="AM971" s="142"/>
      <c r="AN971" s="142"/>
      <c r="AO971" s="142"/>
    </row>
    <row r="972" hidden="1">
      <c r="A972" s="1"/>
      <c r="B972" s="248"/>
      <c r="C972" s="1"/>
      <c r="D972" s="1"/>
      <c r="E972" s="1"/>
      <c r="F972" s="1"/>
      <c r="G972" s="249"/>
      <c r="H972" s="249"/>
      <c r="I972" s="249"/>
      <c r="J972" s="250"/>
      <c r="AG972" s="140"/>
      <c r="AH972" s="140"/>
      <c r="AI972" s="140"/>
      <c r="AJ972" s="140"/>
      <c r="AK972" s="140"/>
      <c r="AL972" s="142"/>
      <c r="AM972" s="142"/>
      <c r="AN972" s="142"/>
      <c r="AO972" s="142"/>
    </row>
    <row r="973" hidden="1">
      <c r="A973" s="1"/>
      <c r="B973" s="248"/>
      <c r="C973" s="1"/>
      <c r="D973" s="1"/>
      <c r="E973" s="1"/>
      <c r="F973" s="1"/>
      <c r="G973" s="249"/>
      <c r="H973" s="249"/>
      <c r="I973" s="249"/>
      <c r="J973" s="250"/>
      <c r="AG973" s="140"/>
      <c r="AH973" s="140"/>
      <c r="AI973" s="140"/>
      <c r="AJ973" s="140"/>
      <c r="AK973" s="140"/>
      <c r="AL973" s="142"/>
      <c r="AM973" s="142"/>
      <c r="AN973" s="142"/>
      <c r="AO973" s="142"/>
    </row>
    <row r="974" hidden="1">
      <c r="A974" s="1"/>
      <c r="B974" s="248"/>
      <c r="C974" s="1"/>
      <c r="D974" s="1"/>
      <c r="E974" s="1"/>
      <c r="F974" s="1"/>
      <c r="G974" s="249"/>
      <c r="H974" s="249"/>
      <c r="I974" s="249"/>
      <c r="J974" s="250"/>
      <c r="AG974" s="140"/>
      <c r="AH974" s="140"/>
      <c r="AI974" s="140"/>
      <c r="AJ974" s="140"/>
      <c r="AK974" s="140"/>
      <c r="AL974" s="142"/>
      <c r="AM974" s="142"/>
      <c r="AN974" s="142"/>
      <c r="AO974" s="142"/>
    </row>
    <row r="975" hidden="1">
      <c r="A975" s="1"/>
      <c r="B975" s="248"/>
      <c r="C975" s="1"/>
      <c r="D975" s="1"/>
      <c r="E975" s="1"/>
      <c r="F975" s="1"/>
      <c r="G975" s="249"/>
      <c r="H975" s="249"/>
      <c r="I975" s="249"/>
      <c r="J975" s="250"/>
      <c r="AG975" s="140"/>
      <c r="AH975" s="140"/>
      <c r="AI975" s="140"/>
      <c r="AJ975" s="140"/>
      <c r="AK975" s="140"/>
      <c r="AL975" s="142"/>
      <c r="AM975" s="142"/>
      <c r="AN975" s="142"/>
      <c r="AO975" s="142"/>
    </row>
    <row r="976" hidden="1">
      <c r="A976" s="1"/>
      <c r="B976" s="248"/>
      <c r="C976" s="1"/>
      <c r="D976" s="1"/>
      <c r="E976" s="1"/>
      <c r="F976" s="1"/>
      <c r="G976" s="249"/>
      <c r="H976" s="249"/>
      <c r="I976" s="249"/>
      <c r="J976" s="250"/>
      <c r="AG976" s="140"/>
      <c r="AH976" s="140"/>
      <c r="AI976" s="140"/>
      <c r="AJ976" s="140"/>
      <c r="AK976" s="140"/>
      <c r="AL976" s="142"/>
      <c r="AM976" s="142"/>
      <c r="AN976" s="142"/>
      <c r="AO976" s="142"/>
    </row>
    <row r="977" hidden="1">
      <c r="A977" s="1"/>
      <c r="B977" s="248"/>
      <c r="C977" s="1"/>
      <c r="D977" s="1"/>
      <c r="E977" s="1"/>
      <c r="F977" s="1"/>
      <c r="G977" s="249"/>
      <c r="H977" s="249"/>
      <c r="I977" s="249"/>
      <c r="J977" s="250"/>
      <c r="AG977" s="140"/>
      <c r="AH977" s="140"/>
      <c r="AI977" s="140"/>
      <c r="AJ977" s="140"/>
      <c r="AK977" s="140"/>
      <c r="AL977" s="142"/>
      <c r="AM977" s="142"/>
      <c r="AN977" s="142"/>
      <c r="AO977" s="142"/>
    </row>
    <row r="978" hidden="1">
      <c r="A978" s="1"/>
      <c r="B978" s="248"/>
      <c r="C978" s="1"/>
      <c r="D978" s="1"/>
      <c r="E978" s="1"/>
      <c r="F978" s="1"/>
      <c r="G978" s="249"/>
      <c r="H978" s="249"/>
      <c r="I978" s="249"/>
      <c r="J978" s="250"/>
      <c r="AG978" s="140"/>
      <c r="AH978" s="140"/>
      <c r="AI978" s="140"/>
      <c r="AJ978" s="140"/>
      <c r="AK978" s="140"/>
      <c r="AL978" s="142"/>
      <c r="AM978" s="142"/>
      <c r="AN978" s="142"/>
      <c r="AO978" s="142"/>
    </row>
    <row r="979" hidden="1">
      <c r="A979" s="1"/>
      <c r="B979" s="248"/>
      <c r="C979" s="1"/>
      <c r="D979" s="1"/>
      <c r="E979" s="1"/>
      <c r="F979" s="1"/>
      <c r="G979" s="249"/>
      <c r="H979" s="249"/>
      <c r="I979" s="249"/>
      <c r="J979" s="250"/>
      <c r="AG979" s="140"/>
      <c r="AH979" s="140"/>
      <c r="AI979" s="140"/>
      <c r="AJ979" s="140"/>
      <c r="AK979" s="140"/>
      <c r="AL979" s="142"/>
      <c r="AM979" s="142"/>
      <c r="AN979" s="142"/>
      <c r="AO979" s="142"/>
    </row>
    <row r="980" hidden="1">
      <c r="A980" s="1"/>
      <c r="B980" s="248"/>
      <c r="C980" s="1"/>
      <c r="D980" s="1"/>
      <c r="E980" s="1"/>
      <c r="F980" s="1"/>
      <c r="G980" s="249"/>
      <c r="H980" s="249"/>
      <c r="I980" s="249"/>
      <c r="J980" s="250"/>
      <c r="AG980" s="140"/>
      <c r="AH980" s="140"/>
      <c r="AI980" s="140"/>
      <c r="AJ980" s="140"/>
      <c r="AK980" s="140"/>
      <c r="AL980" s="142"/>
      <c r="AM980" s="142"/>
      <c r="AN980" s="142"/>
      <c r="AO980" s="142"/>
    </row>
    <row r="981" hidden="1">
      <c r="A981" s="1"/>
      <c r="B981" s="248"/>
      <c r="C981" s="1"/>
      <c r="D981" s="1"/>
      <c r="E981" s="1"/>
      <c r="F981" s="1"/>
      <c r="G981" s="249"/>
      <c r="H981" s="249"/>
      <c r="I981" s="249"/>
      <c r="J981" s="250"/>
      <c r="AG981" s="140"/>
      <c r="AH981" s="140"/>
      <c r="AI981" s="140"/>
      <c r="AJ981" s="140"/>
      <c r="AK981" s="140"/>
      <c r="AL981" s="142"/>
      <c r="AM981" s="142"/>
      <c r="AN981" s="142"/>
      <c r="AO981" s="142"/>
    </row>
    <row r="982" hidden="1">
      <c r="A982" s="1"/>
      <c r="B982" s="248"/>
      <c r="C982" s="1"/>
      <c r="D982" s="1"/>
      <c r="E982" s="1"/>
      <c r="F982" s="1"/>
      <c r="G982" s="249"/>
      <c r="H982" s="249"/>
      <c r="I982" s="249"/>
      <c r="J982" s="250"/>
      <c r="AG982" s="140"/>
      <c r="AH982" s="140"/>
      <c r="AI982" s="140"/>
      <c r="AJ982" s="140"/>
      <c r="AK982" s="140"/>
      <c r="AL982" s="142"/>
      <c r="AM982" s="142"/>
      <c r="AN982" s="142"/>
      <c r="AO982" s="142"/>
    </row>
    <row r="983" hidden="1">
      <c r="A983" s="1"/>
      <c r="B983" s="248"/>
      <c r="C983" s="1"/>
      <c r="D983" s="1"/>
      <c r="E983" s="1"/>
      <c r="F983" s="1"/>
      <c r="G983" s="249"/>
      <c r="H983" s="249"/>
      <c r="I983" s="249"/>
      <c r="J983" s="250"/>
      <c r="AG983" s="140"/>
      <c r="AH983" s="140"/>
      <c r="AI983" s="140"/>
      <c r="AJ983" s="140"/>
      <c r="AK983" s="140"/>
      <c r="AL983" s="142"/>
      <c r="AM983" s="142"/>
      <c r="AN983" s="142"/>
      <c r="AO983" s="142"/>
    </row>
    <row r="984" hidden="1">
      <c r="A984" s="1"/>
      <c r="B984" s="248"/>
      <c r="C984" s="1"/>
      <c r="D984" s="1"/>
      <c r="E984" s="1"/>
      <c r="F984" s="1"/>
      <c r="G984" s="249"/>
      <c r="H984" s="249"/>
      <c r="I984" s="249"/>
      <c r="J984" s="250"/>
      <c r="AG984" s="140"/>
      <c r="AH984" s="140"/>
      <c r="AI984" s="140"/>
      <c r="AJ984" s="140"/>
      <c r="AK984" s="140"/>
      <c r="AL984" s="142"/>
      <c r="AM984" s="142"/>
      <c r="AN984" s="142"/>
      <c r="AO984" s="142"/>
    </row>
    <row r="985" hidden="1">
      <c r="A985" s="1"/>
      <c r="B985" s="248"/>
      <c r="C985" s="1"/>
      <c r="D985" s="1"/>
      <c r="E985" s="1"/>
      <c r="F985" s="1"/>
      <c r="G985" s="249"/>
      <c r="H985" s="249"/>
      <c r="I985" s="249"/>
      <c r="J985" s="250"/>
      <c r="AG985" s="140"/>
      <c r="AH985" s="140"/>
      <c r="AI985" s="140"/>
      <c r="AJ985" s="140"/>
      <c r="AK985" s="140"/>
      <c r="AL985" s="142"/>
      <c r="AM985" s="142"/>
      <c r="AN985" s="142"/>
      <c r="AO985" s="142"/>
    </row>
    <row r="986" hidden="1">
      <c r="A986" s="1"/>
      <c r="B986" s="248"/>
      <c r="C986" s="1"/>
      <c r="D986" s="1"/>
      <c r="E986" s="1"/>
      <c r="F986" s="1"/>
      <c r="G986" s="249"/>
      <c r="H986" s="249"/>
      <c r="I986" s="249"/>
      <c r="J986" s="250"/>
      <c r="AG986" s="140"/>
      <c r="AH986" s="140"/>
      <c r="AI986" s="140"/>
      <c r="AJ986" s="140"/>
      <c r="AK986" s="140"/>
      <c r="AL986" s="142"/>
      <c r="AM986" s="142"/>
      <c r="AN986" s="142"/>
      <c r="AO986" s="142"/>
    </row>
    <row r="987" hidden="1">
      <c r="A987" s="1"/>
      <c r="B987" s="248"/>
      <c r="C987" s="1"/>
      <c r="D987" s="1"/>
      <c r="E987" s="1"/>
      <c r="F987" s="1"/>
      <c r="G987" s="249"/>
      <c r="H987" s="249"/>
      <c r="I987" s="249"/>
      <c r="J987" s="250"/>
      <c r="AG987" s="140"/>
      <c r="AH987" s="140"/>
      <c r="AI987" s="140"/>
      <c r="AJ987" s="140"/>
      <c r="AK987" s="140"/>
      <c r="AL987" s="142"/>
      <c r="AM987" s="142"/>
      <c r="AN987" s="142"/>
      <c r="AO987" s="142"/>
    </row>
    <row r="988" hidden="1">
      <c r="A988" s="1"/>
      <c r="B988" s="248"/>
      <c r="C988" s="1"/>
      <c r="D988" s="1"/>
      <c r="E988" s="1"/>
      <c r="F988" s="1"/>
      <c r="G988" s="249"/>
      <c r="H988" s="249"/>
      <c r="I988" s="249"/>
      <c r="J988" s="250"/>
      <c r="AG988" s="140"/>
      <c r="AH988" s="140"/>
      <c r="AI988" s="140"/>
      <c r="AJ988" s="140"/>
      <c r="AK988" s="140"/>
      <c r="AL988" s="142"/>
      <c r="AM988" s="142"/>
      <c r="AN988" s="142"/>
      <c r="AO988" s="142"/>
    </row>
    <row r="989" hidden="1">
      <c r="A989" s="1"/>
      <c r="B989" s="248"/>
      <c r="C989" s="1"/>
      <c r="D989" s="1"/>
      <c r="E989" s="1"/>
      <c r="F989" s="1"/>
      <c r="G989" s="249"/>
      <c r="H989" s="249"/>
      <c r="I989" s="249"/>
      <c r="J989" s="250"/>
      <c r="AG989" s="140"/>
      <c r="AH989" s="140"/>
      <c r="AI989" s="140"/>
      <c r="AJ989" s="140"/>
      <c r="AK989" s="140"/>
      <c r="AL989" s="142"/>
      <c r="AM989" s="142"/>
      <c r="AN989" s="142"/>
      <c r="AO989" s="142"/>
    </row>
    <row r="990" hidden="1">
      <c r="A990" s="1"/>
      <c r="B990" s="248"/>
      <c r="C990" s="1"/>
      <c r="D990" s="1"/>
      <c r="E990" s="1"/>
      <c r="F990" s="1"/>
      <c r="G990" s="249"/>
      <c r="H990" s="249"/>
      <c r="I990" s="249"/>
      <c r="J990" s="250"/>
      <c r="AG990" s="140"/>
      <c r="AH990" s="140"/>
      <c r="AI990" s="140"/>
      <c r="AJ990" s="140"/>
      <c r="AK990" s="140"/>
      <c r="AL990" s="142"/>
      <c r="AM990" s="142"/>
      <c r="AN990" s="142"/>
      <c r="AO990" s="142"/>
    </row>
    <row r="991" hidden="1">
      <c r="A991" s="1"/>
      <c r="B991" s="248"/>
      <c r="C991" s="1"/>
      <c r="D991" s="1"/>
      <c r="E991" s="1"/>
      <c r="F991" s="1"/>
      <c r="G991" s="249"/>
      <c r="H991" s="249"/>
      <c r="I991" s="249"/>
      <c r="J991" s="250"/>
      <c r="AG991" s="140"/>
      <c r="AH991" s="140"/>
      <c r="AI991" s="140"/>
      <c r="AJ991" s="140"/>
      <c r="AK991" s="140"/>
      <c r="AL991" s="142"/>
      <c r="AM991" s="142"/>
      <c r="AN991" s="142"/>
      <c r="AO991" s="142"/>
    </row>
    <row r="992" hidden="1">
      <c r="A992" s="1"/>
      <c r="B992" s="248"/>
      <c r="C992" s="1"/>
      <c r="D992" s="1"/>
      <c r="E992" s="1"/>
      <c r="F992" s="1"/>
      <c r="G992" s="249"/>
      <c r="H992" s="249"/>
      <c r="I992" s="249"/>
      <c r="J992" s="250"/>
      <c r="AG992" s="140"/>
      <c r="AH992" s="140"/>
      <c r="AI992" s="140"/>
      <c r="AJ992" s="140"/>
      <c r="AK992" s="140"/>
      <c r="AL992" s="142"/>
      <c r="AM992" s="142"/>
      <c r="AN992" s="142"/>
      <c r="AO992" s="142"/>
    </row>
    <row r="993" hidden="1">
      <c r="A993" s="1"/>
      <c r="B993" s="248"/>
      <c r="C993" s="1"/>
      <c r="D993" s="1"/>
      <c r="E993" s="1"/>
      <c r="F993" s="1"/>
      <c r="G993" s="249"/>
      <c r="H993" s="249"/>
      <c r="I993" s="249"/>
      <c r="J993" s="250"/>
      <c r="AG993" s="150"/>
    </row>
    <row r="994" hidden="1">
      <c r="A994" s="1"/>
      <c r="B994" s="248"/>
      <c r="C994" s="1"/>
      <c r="D994" s="1"/>
      <c r="E994" s="1"/>
      <c r="F994" s="1"/>
      <c r="G994" s="249"/>
      <c r="H994" s="249"/>
      <c r="I994" s="249"/>
      <c r="J994" s="250"/>
      <c r="AG994" s="321" t="s">
        <v>130</v>
      </c>
    </row>
    <row r="995" hidden="1">
      <c r="A995" s="1"/>
      <c r="B995" s="248"/>
      <c r="C995" s="1"/>
      <c r="D995" s="1"/>
      <c r="E995" s="1"/>
      <c r="F995" s="1"/>
      <c r="G995" s="249"/>
      <c r="H995" s="249"/>
      <c r="I995" s="249"/>
      <c r="J995" s="250"/>
      <c r="AG995" s="322" t="s">
        <v>131</v>
      </c>
      <c r="AH995" s="322" t="s">
        <v>132</v>
      </c>
      <c r="AI995" s="323" t="s">
        <v>133</v>
      </c>
      <c r="AJ995" s="323" t="s">
        <v>134</v>
      </c>
      <c r="AK995" s="322" t="s">
        <v>14</v>
      </c>
      <c r="AL995" s="322" t="s">
        <v>135</v>
      </c>
      <c r="AM995" s="324" t="s">
        <v>136</v>
      </c>
      <c r="AN995" s="324" t="s">
        <v>137</v>
      </c>
      <c r="AO995" s="325" t="s">
        <v>102</v>
      </c>
    </row>
    <row r="996" hidden="1">
      <c r="A996" s="1"/>
      <c r="B996" s="248"/>
      <c r="C996" s="1"/>
      <c r="D996" s="1"/>
      <c r="E996" s="1"/>
      <c r="F996" s="1"/>
      <c r="G996" s="249"/>
      <c r="H996" s="249"/>
      <c r="I996" s="249"/>
      <c r="J996" s="250"/>
      <c r="AG996" s="150" t="s">
        <v>138</v>
      </c>
    </row>
    <row r="997" hidden="1">
      <c r="A997" s="1"/>
      <c r="B997" s="248"/>
      <c r="C997" s="1"/>
      <c r="D997" s="1"/>
      <c r="E997" s="1"/>
      <c r="F997" s="1"/>
      <c r="G997" s="249"/>
      <c r="H997" s="249"/>
      <c r="I997" s="249"/>
      <c r="J997" s="250"/>
    </row>
    <row r="998" hidden="1">
      <c r="A998" s="1"/>
      <c r="B998" s="248"/>
      <c r="C998" s="1"/>
      <c r="D998" s="1"/>
      <c r="E998" s="1"/>
      <c r="F998" s="1"/>
      <c r="G998" s="249"/>
      <c r="H998" s="249"/>
      <c r="I998" s="249"/>
      <c r="J998" s="250"/>
    </row>
    <row r="999" hidden="1">
      <c r="A999" s="1"/>
      <c r="B999" s="248"/>
      <c r="C999" s="1"/>
      <c r="D999" s="1"/>
      <c r="E999" s="1"/>
      <c r="F999" s="1"/>
      <c r="G999" s="249"/>
      <c r="H999" s="249"/>
      <c r="I999" s="249"/>
      <c r="J999" s="250"/>
    </row>
    <row r="1000" hidden="1">
      <c r="A1000" s="1"/>
      <c r="B1000" s="248"/>
      <c r="C1000" s="1"/>
      <c r="D1000" s="1"/>
      <c r="E1000" s="1"/>
      <c r="F1000" s="1"/>
      <c r="G1000" s="249"/>
      <c r="H1000" s="249"/>
      <c r="I1000" s="249"/>
      <c r="J1000" s="250"/>
    </row>
    <row r="1001" hidden="1">
      <c r="A1001" s="1"/>
      <c r="B1001" s="248"/>
      <c r="C1001" s="1"/>
      <c r="D1001" s="1"/>
      <c r="E1001" s="1"/>
      <c r="F1001" s="1"/>
      <c r="G1001" s="249"/>
      <c r="H1001" s="249"/>
      <c r="I1001" s="249"/>
      <c r="J1001" s="250"/>
    </row>
    <row r="1002" hidden="1">
      <c r="A1002" s="1"/>
      <c r="B1002" s="248"/>
      <c r="C1002" s="1"/>
      <c r="D1002" s="1"/>
      <c r="E1002" s="1"/>
      <c r="F1002" s="1"/>
      <c r="G1002" s="249"/>
      <c r="H1002" s="249"/>
      <c r="I1002" s="249"/>
      <c r="J1002" s="250"/>
    </row>
    <row r="1003" hidden="1">
      <c r="A1003" s="1"/>
      <c r="B1003" s="248"/>
      <c r="C1003" s="1"/>
      <c r="D1003" s="1"/>
      <c r="E1003" s="1"/>
      <c r="F1003" s="1"/>
      <c r="G1003" s="249"/>
      <c r="H1003" s="249"/>
      <c r="I1003" s="249"/>
      <c r="J1003" s="250"/>
    </row>
    <row r="1004" hidden="1">
      <c r="A1004" s="1"/>
      <c r="B1004" s="248"/>
      <c r="C1004" s="1"/>
      <c r="D1004" s="1"/>
      <c r="E1004" s="1"/>
      <c r="F1004" s="1"/>
      <c r="G1004" s="249"/>
      <c r="H1004" s="249"/>
      <c r="I1004" s="249"/>
      <c r="J1004" s="250"/>
    </row>
    <row r="1005" hidden="1">
      <c r="A1005" s="1"/>
      <c r="B1005" s="248"/>
      <c r="C1005" s="1"/>
      <c r="D1005" s="1"/>
      <c r="E1005" s="1"/>
      <c r="F1005" s="1"/>
      <c r="G1005" s="249"/>
      <c r="H1005" s="249"/>
      <c r="I1005" s="249"/>
      <c r="J1005" s="250"/>
    </row>
    <row r="1006" hidden="1">
      <c r="A1006" s="1"/>
      <c r="B1006" s="248"/>
      <c r="C1006" s="1"/>
      <c r="D1006" s="1"/>
      <c r="E1006" s="1"/>
      <c r="F1006" s="1"/>
      <c r="G1006" s="249"/>
      <c r="H1006" s="249"/>
      <c r="I1006" s="249"/>
      <c r="J1006" s="250"/>
    </row>
    <row r="1007" hidden="1">
      <c r="A1007" s="1"/>
      <c r="B1007" s="248"/>
      <c r="C1007" s="1"/>
      <c r="D1007" s="1"/>
      <c r="E1007" s="1"/>
      <c r="F1007" s="1"/>
      <c r="G1007" s="249"/>
      <c r="H1007" s="249"/>
      <c r="I1007" s="249"/>
      <c r="J1007" s="250"/>
    </row>
    <row r="1008" hidden="1">
      <c r="A1008" s="1"/>
      <c r="B1008" s="248"/>
      <c r="C1008" s="1"/>
      <c r="D1008" s="1"/>
      <c r="E1008" s="1"/>
      <c r="F1008" s="1"/>
      <c r="G1008" s="249"/>
      <c r="H1008" s="249"/>
      <c r="I1008" s="249"/>
      <c r="J1008" s="250"/>
    </row>
    <row r="1009" hidden="1">
      <c r="A1009" s="1"/>
      <c r="B1009" s="248"/>
      <c r="C1009" s="1"/>
      <c r="D1009" s="1"/>
      <c r="E1009" s="1"/>
      <c r="F1009" s="1"/>
      <c r="G1009" s="249"/>
      <c r="H1009" s="249"/>
      <c r="I1009" s="249"/>
      <c r="J1009" s="250"/>
    </row>
    <row r="1010" hidden="1">
      <c r="A1010" s="1"/>
      <c r="B1010" s="248"/>
      <c r="C1010" s="1"/>
      <c r="D1010" s="1"/>
      <c r="E1010" s="1"/>
      <c r="F1010" s="1"/>
      <c r="G1010" s="249"/>
      <c r="H1010" s="249"/>
      <c r="I1010" s="249"/>
      <c r="J1010" s="250"/>
    </row>
    <row r="1011" hidden="1">
      <c r="A1011" s="1"/>
      <c r="B1011" s="248"/>
      <c r="C1011" s="1"/>
      <c r="D1011" s="1"/>
      <c r="E1011" s="1"/>
      <c r="F1011" s="1"/>
      <c r="G1011" s="249"/>
      <c r="H1011" s="249"/>
      <c r="I1011" s="249"/>
      <c r="J1011" s="250"/>
    </row>
    <row r="1012" hidden="1">
      <c r="A1012" s="1"/>
      <c r="B1012" s="248"/>
      <c r="C1012" s="1"/>
      <c r="D1012" s="1"/>
      <c r="E1012" s="1"/>
      <c r="F1012" s="1"/>
      <c r="G1012" s="249"/>
      <c r="H1012" s="249"/>
      <c r="I1012" s="249"/>
      <c r="J1012" s="250"/>
    </row>
    <row r="1013" hidden="1">
      <c r="A1013" s="1"/>
      <c r="B1013" s="248"/>
      <c r="C1013" s="1"/>
      <c r="D1013" s="1"/>
      <c r="E1013" s="1"/>
      <c r="F1013" s="1"/>
      <c r="G1013" s="249"/>
      <c r="H1013" s="249"/>
      <c r="I1013" s="249"/>
      <c r="J1013" s="250"/>
    </row>
    <row r="1014" hidden="1">
      <c r="A1014" s="1"/>
      <c r="B1014" s="248"/>
      <c r="C1014" s="1"/>
      <c r="D1014" s="1"/>
      <c r="E1014" s="1"/>
      <c r="F1014" s="1"/>
      <c r="G1014" s="249"/>
      <c r="H1014" s="249"/>
      <c r="I1014" s="249"/>
      <c r="J1014" s="250"/>
    </row>
    <row r="1015" hidden="1">
      <c r="A1015" s="1"/>
      <c r="B1015" s="248"/>
      <c r="C1015" s="1"/>
      <c r="D1015" s="1"/>
      <c r="E1015" s="1"/>
      <c r="F1015" s="1"/>
      <c r="G1015" s="249"/>
      <c r="H1015" s="249"/>
      <c r="I1015" s="249"/>
      <c r="J1015" s="250"/>
    </row>
    <row r="1016" hidden="1">
      <c r="A1016" s="1"/>
      <c r="B1016" s="248"/>
      <c r="C1016" s="1"/>
      <c r="D1016" s="1"/>
      <c r="E1016" s="1"/>
      <c r="F1016" s="1"/>
      <c r="G1016" s="249"/>
      <c r="H1016" s="249"/>
      <c r="I1016" s="249"/>
      <c r="J1016" s="250"/>
    </row>
    <row r="1017" hidden="1">
      <c r="A1017" s="1"/>
      <c r="B1017" s="248"/>
      <c r="C1017" s="1"/>
      <c r="D1017" s="1"/>
      <c r="E1017" s="1"/>
      <c r="F1017" s="1"/>
      <c r="G1017" s="249"/>
      <c r="H1017" s="249"/>
      <c r="I1017" s="249"/>
      <c r="J1017" s="250"/>
    </row>
    <row r="1018" hidden="1">
      <c r="A1018" s="1"/>
      <c r="B1018" s="248"/>
      <c r="C1018" s="1"/>
      <c r="D1018" s="1"/>
      <c r="E1018" s="1"/>
      <c r="F1018" s="1"/>
      <c r="G1018" s="249"/>
      <c r="H1018" s="249"/>
      <c r="I1018" s="249"/>
      <c r="J1018" s="250"/>
    </row>
    <row r="1019" hidden="1">
      <c r="A1019" s="1"/>
      <c r="B1019" s="248"/>
      <c r="C1019" s="1"/>
      <c r="D1019" s="1"/>
      <c r="E1019" s="1"/>
      <c r="F1019" s="1"/>
      <c r="G1019" s="249"/>
      <c r="H1019" s="249"/>
      <c r="I1019" s="249"/>
      <c r="J1019" s="250"/>
    </row>
    <row r="1020" hidden="1">
      <c r="A1020" s="1"/>
      <c r="B1020" s="248"/>
      <c r="C1020" s="1"/>
      <c r="D1020" s="1"/>
      <c r="E1020" s="1"/>
      <c r="F1020" s="1"/>
      <c r="G1020" s="249"/>
      <c r="H1020" s="249"/>
      <c r="I1020" s="249"/>
      <c r="J1020" s="250"/>
    </row>
    <row r="1021" hidden="1">
      <c r="A1021" s="1"/>
      <c r="B1021" s="248"/>
      <c r="C1021" s="1"/>
      <c r="D1021" s="1"/>
      <c r="E1021" s="1"/>
      <c r="F1021" s="1"/>
      <c r="G1021" s="249"/>
      <c r="H1021" s="249"/>
      <c r="I1021" s="249"/>
      <c r="J1021" s="250"/>
    </row>
    <row r="1022" ht="15.0" hidden="1" customHeight="1">
      <c r="A1022" s="1"/>
      <c r="B1022" s="248"/>
      <c r="C1022" s="1"/>
      <c r="D1022" s="1"/>
      <c r="E1022" s="1"/>
      <c r="F1022" s="1"/>
      <c r="G1022" s="249"/>
      <c r="H1022" s="249"/>
      <c r="I1022" s="249"/>
      <c r="J1022" s="250"/>
    </row>
    <row r="1023">
      <c r="A1023" s="1"/>
      <c r="B1023" s="248"/>
      <c r="C1023" s="1"/>
      <c r="D1023" s="1"/>
      <c r="E1023" s="1"/>
      <c r="F1023" s="1"/>
      <c r="G1023" s="249"/>
      <c r="H1023" s="249"/>
      <c r="I1023" s="249"/>
      <c r="J1023" s="250"/>
    </row>
    <row r="1024" ht="29.25" customHeight="1">
      <c r="A1024" s="1"/>
      <c r="B1024" s="248"/>
      <c r="C1024" s="1"/>
      <c r="D1024" s="1"/>
      <c r="E1024" s="1"/>
      <c r="F1024" s="1"/>
      <c r="G1024" s="249"/>
      <c r="H1024" s="249"/>
      <c r="I1024" s="249"/>
      <c r="J1024" s="250"/>
    </row>
    <row r="1025" ht="15.0" customHeight="1">
      <c r="A1025" s="1"/>
      <c r="B1025" s="248"/>
      <c r="C1025" s="1"/>
      <c r="D1025" s="1"/>
      <c r="E1025" s="1"/>
      <c r="F1025" s="1"/>
      <c r="G1025" s="249"/>
      <c r="H1025" s="249"/>
      <c r="I1025" s="249"/>
      <c r="J1025" s="250"/>
    </row>
    <row r="1026" ht="26.25" customHeight="1">
      <c r="A1026" s="1"/>
      <c r="B1026" s="248"/>
      <c r="C1026" s="1"/>
      <c r="D1026" s="1"/>
      <c r="E1026" s="1"/>
      <c r="F1026" s="1"/>
      <c r="G1026" s="249"/>
      <c r="H1026" s="249"/>
      <c r="I1026" s="249"/>
      <c r="J1026" s="250"/>
    </row>
    <row r="1027" ht="15.0" customHeight="1">
      <c r="A1027" s="1"/>
      <c r="B1027" s="248"/>
      <c r="C1027" s="1"/>
      <c r="D1027" s="1"/>
      <c r="E1027" s="1"/>
      <c r="F1027" s="1"/>
      <c r="G1027" s="249"/>
      <c r="H1027" s="249"/>
      <c r="I1027" s="249"/>
      <c r="J1027" s="250"/>
    </row>
    <row r="1028" ht="15.0" customHeight="1">
      <c r="A1028" s="1"/>
      <c r="B1028" s="248"/>
      <c r="C1028" s="1"/>
      <c r="D1028" s="1"/>
      <c r="E1028" s="1"/>
      <c r="F1028" s="1"/>
      <c r="G1028" s="249"/>
      <c r="H1028" s="249"/>
      <c r="I1028" s="249"/>
      <c r="J1028" s="250"/>
    </row>
    <row r="1029" ht="15.0" customHeight="1">
      <c r="A1029" s="1"/>
      <c r="B1029" s="248"/>
      <c r="C1029" s="1"/>
      <c r="D1029" s="1"/>
      <c r="E1029" s="1"/>
      <c r="F1029" s="1"/>
      <c r="G1029" s="249"/>
      <c r="H1029" s="249"/>
      <c r="I1029" s="249"/>
      <c r="J1029" s="250"/>
      <c r="X1029" s="326"/>
      <c r="Y1029" s="327"/>
      <c r="Z1029" s="327"/>
      <c r="AA1029" s="328"/>
      <c r="AB1029" s="326"/>
      <c r="AC1029" s="329"/>
      <c r="AD1029" s="330"/>
      <c r="AE1029" s="331"/>
      <c r="AF1029" s="331"/>
    </row>
    <row r="1030" ht="15.0" customHeight="1">
      <c r="A1030" s="1"/>
      <c r="B1030" s="248"/>
      <c r="C1030" s="1"/>
      <c r="D1030" s="1"/>
      <c r="E1030" s="1"/>
      <c r="F1030" s="1"/>
      <c r="G1030" s="249"/>
      <c r="H1030" s="249"/>
      <c r="I1030" s="249"/>
      <c r="J1030" s="250"/>
      <c r="X1030" s="326"/>
      <c r="Y1030" s="327"/>
      <c r="Z1030" s="327"/>
      <c r="AA1030" s="328"/>
      <c r="AB1030" s="326"/>
      <c r="AC1030" s="329"/>
      <c r="AD1030" s="330"/>
      <c r="AE1030" s="331"/>
      <c r="AF1030" s="331"/>
    </row>
    <row r="1031" ht="15.0" customHeight="1">
      <c r="A1031" s="1"/>
      <c r="B1031" s="248"/>
      <c r="C1031" s="1"/>
      <c r="D1031" s="1"/>
      <c r="E1031" s="1"/>
      <c r="F1031" s="1"/>
      <c r="G1031" s="249"/>
      <c r="H1031" s="249"/>
      <c r="I1031" s="249"/>
      <c r="J1031" s="250"/>
      <c r="X1031" s="332"/>
    </row>
    <row r="1032" ht="15.0" customHeight="1">
      <c r="A1032" s="1"/>
      <c r="B1032" s="248"/>
      <c r="C1032" s="1"/>
      <c r="D1032" s="1"/>
      <c r="E1032" s="1"/>
      <c r="F1032" s="1"/>
      <c r="G1032" s="249"/>
      <c r="H1032" s="249"/>
      <c r="I1032" s="249"/>
      <c r="J1032" s="250"/>
      <c r="X1032" s="333"/>
      <c r="Y1032" s="333"/>
      <c r="Z1032" s="334"/>
      <c r="AA1032" s="334"/>
      <c r="AB1032" s="333"/>
      <c r="AC1032" s="333"/>
      <c r="AD1032" s="335"/>
      <c r="AE1032" s="335"/>
      <c r="AF1032" s="336"/>
    </row>
    <row r="1033" ht="15.0" customHeight="1">
      <c r="A1033" s="1"/>
      <c r="B1033" s="248"/>
      <c r="C1033" s="1"/>
      <c r="D1033" s="1"/>
      <c r="E1033" s="1"/>
      <c r="F1033" s="1"/>
      <c r="G1033" s="249"/>
      <c r="H1033" s="249"/>
      <c r="I1033" s="249"/>
      <c r="J1033" s="250"/>
      <c r="X1033" s="326"/>
      <c r="Y1033" s="327"/>
      <c r="Z1033" s="327"/>
      <c r="AA1033" s="328"/>
      <c r="AB1033" s="326"/>
      <c r="AC1033" s="329"/>
      <c r="AD1033" s="330"/>
      <c r="AE1033" s="331"/>
      <c r="AF1033" s="331"/>
    </row>
    <row r="1034" ht="15.0" customHeight="1">
      <c r="A1034" s="1"/>
      <c r="B1034" s="248"/>
      <c r="C1034" s="1"/>
      <c r="D1034" s="1"/>
      <c r="E1034" s="1"/>
      <c r="F1034" s="1"/>
      <c r="G1034" s="249"/>
      <c r="H1034" s="249"/>
      <c r="I1034" s="249"/>
      <c r="J1034" s="250"/>
      <c r="X1034" s="326"/>
      <c r="Y1034" s="327"/>
      <c r="Z1034" s="327"/>
      <c r="AA1034" s="328"/>
      <c r="AB1034" s="326"/>
      <c r="AC1034" s="329"/>
      <c r="AD1034" s="330"/>
      <c r="AE1034" s="331"/>
      <c r="AF1034" s="331"/>
    </row>
    <row r="1035" ht="15.0" customHeight="1">
      <c r="A1035" s="1"/>
      <c r="B1035" s="248"/>
      <c r="C1035" s="1"/>
      <c r="D1035" s="1"/>
      <c r="E1035" s="1"/>
      <c r="F1035" s="1"/>
      <c r="G1035" s="249"/>
      <c r="H1035" s="249"/>
      <c r="I1035" s="249"/>
      <c r="J1035" s="250"/>
      <c r="X1035" s="326"/>
      <c r="Y1035" s="327"/>
      <c r="Z1035" s="327"/>
      <c r="AA1035" s="328"/>
      <c r="AB1035" s="326"/>
      <c r="AC1035" s="329"/>
      <c r="AD1035" s="330"/>
      <c r="AE1035" s="331"/>
      <c r="AF1035" s="331"/>
    </row>
    <row r="1036" ht="15.0" customHeight="1">
      <c r="A1036" s="1"/>
      <c r="B1036" s="248"/>
      <c r="C1036" s="1"/>
      <c r="D1036" s="1"/>
      <c r="E1036" s="1"/>
      <c r="F1036" s="1"/>
      <c r="G1036" s="249"/>
      <c r="H1036" s="249"/>
      <c r="I1036" s="249"/>
      <c r="J1036" s="250"/>
      <c r="X1036" s="326"/>
      <c r="Y1036" s="327"/>
      <c r="Z1036" s="327"/>
      <c r="AA1036" s="328"/>
      <c r="AB1036" s="326"/>
      <c r="AC1036" s="329"/>
      <c r="AD1036" s="330"/>
      <c r="AE1036" s="331"/>
      <c r="AF1036" s="331"/>
    </row>
    <row r="1037" ht="15.0" customHeight="1">
      <c r="A1037" s="1"/>
      <c r="B1037" s="248"/>
      <c r="C1037" s="1"/>
      <c r="D1037" s="1"/>
      <c r="E1037" s="1"/>
      <c r="F1037" s="1"/>
      <c r="G1037" s="249"/>
      <c r="H1037" s="249"/>
      <c r="I1037" s="249"/>
      <c r="J1037" s="250"/>
      <c r="X1037" s="151"/>
    </row>
    <row r="1038" ht="15.0" customHeight="1">
      <c r="A1038" s="1"/>
      <c r="B1038" s="248"/>
      <c r="C1038" s="1"/>
      <c r="D1038" s="1"/>
      <c r="E1038" s="1"/>
      <c r="F1038" s="1"/>
      <c r="G1038" s="249"/>
      <c r="H1038" s="249"/>
      <c r="I1038" s="249"/>
      <c r="J1038" s="250"/>
      <c r="X1038" s="140"/>
      <c r="Y1038" s="140"/>
      <c r="Z1038" s="140"/>
      <c r="AA1038" s="140"/>
      <c r="AB1038" s="140"/>
      <c r="AC1038" s="142"/>
      <c r="AD1038" s="142"/>
      <c r="AE1038" s="142"/>
      <c r="AF1038" s="142"/>
    </row>
    <row r="1039" ht="15.0" customHeight="1">
      <c r="A1039" s="1"/>
      <c r="B1039" s="248"/>
      <c r="C1039" s="1"/>
      <c r="D1039" s="1"/>
      <c r="E1039" s="1"/>
      <c r="F1039" s="1"/>
      <c r="G1039" s="249"/>
      <c r="H1039" s="249"/>
      <c r="I1039" s="249"/>
      <c r="J1039" s="250"/>
      <c r="X1039" s="6"/>
      <c r="Y1039" s="6"/>
      <c r="Z1039" s="6"/>
      <c r="AA1039" s="6"/>
      <c r="AB1039" s="6"/>
    </row>
    <row r="1040" ht="15.0" customHeight="1">
      <c r="A1040" s="1"/>
      <c r="B1040" s="248"/>
      <c r="C1040" s="1"/>
      <c r="D1040" s="1"/>
      <c r="E1040" s="1"/>
      <c r="F1040" s="1"/>
      <c r="G1040" s="249"/>
      <c r="H1040" s="249"/>
      <c r="I1040" s="249"/>
      <c r="J1040" s="250"/>
      <c r="X1040" s="6"/>
      <c r="Y1040" s="6"/>
      <c r="Z1040" s="6"/>
      <c r="AA1040" s="6"/>
      <c r="AB1040" s="6"/>
    </row>
    <row r="1041" ht="15.0" customHeight="1">
      <c r="A1041" s="1"/>
      <c r="B1041" s="248"/>
      <c r="C1041" s="1"/>
      <c r="D1041" s="1"/>
      <c r="E1041" s="1"/>
      <c r="F1041" s="1"/>
      <c r="G1041" s="249"/>
      <c r="H1041" s="249"/>
      <c r="I1041" s="249"/>
      <c r="J1041" s="250"/>
      <c r="X1041" s="6"/>
      <c r="Y1041" s="6"/>
      <c r="Z1041" s="6"/>
      <c r="AA1041" s="6"/>
      <c r="AB1041" s="6"/>
    </row>
    <row r="1042" ht="15.0" customHeight="1">
      <c r="A1042" s="1"/>
      <c r="B1042" s="248"/>
      <c r="C1042" s="1"/>
      <c r="D1042" s="1"/>
      <c r="E1042" s="1"/>
      <c r="F1042" s="1"/>
      <c r="G1042" s="249"/>
      <c r="H1042" s="249"/>
      <c r="I1042" s="249"/>
      <c r="J1042" s="250"/>
      <c r="X1042" s="6"/>
      <c r="Y1042" s="6"/>
      <c r="Z1042" s="6"/>
      <c r="AA1042" s="6"/>
      <c r="AB1042" s="6"/>
    </row>
    <row r="1043" ht="15.0" customHeight="1">
      <c r="A1043" s="1"/>
      <c r="B1043" s="248"/>
      <c r="C1043" s="1"/>
      <c r="D1043" s="1"/>
      <c r="E1043" s="1"/>
      <c r="F1043" s="1"/>
      <c r="G1043" s="249"/>
      <c r="H1043" s="249"/>
      <c r="I1043" s="249"/>
      <c r="J1043" s="250"/>
      <c r="X1043" s="6"/>
      <c r="Y1043" s="6"/>
      <c r="Z1043" s="6"/>
      <c r="AA1043" s="6"/>
      <c r="AB1043" s="6"/>
    </row>
    <row r="1044" ht="15.0" customHeight="1">
      <c r="A1044" s="1"/>
      <c r="B1044" s="248"/>
      <c r="C1044" s="1"/>
      <c r="D1044" s="1"/>
      <c r="E1044" s="1"/>
      <c r="F1044" s="1"/>
      <c r="G1044" s="249"/>
      <c r="H1044" s="249"/>
      <c r="I1044" s="249"/>
      <c r="J1044" s="250"/>
      <c r="X1044" s="6"/>
      <c r="Y1044" s="6"/>
      <c r="Z1044" s="6"/>
      <c r="AA1044" s="6"/>
      <c r="AB1044" s="6"/>
    </row>
    <row r="1045" ht="15.0" customHeight="1">
      <c r="A1045" s="1"/>
      <c r="B1045" s="248"/>
      <c r="C1045" s="1"/>
      <c r="D1045" s="1"/>
      <c r="E1045" s="1"/>
      <c r="F1045" s="1"/>
      <c r="G1045" s="249"/>
      <c r="H1045" s="249"/>
      <c r="I1045" s="249"/>
      <c r="J1045" s="250"/>
      <c r="X1045" s="6"/>
      <c r="Y1045" s="6"/>
      <c r="Z1045" s="6"/>
      <c r="AA1045" s="6"/>
      <c r="AB1045" s="6"/>
    </row>
    <row r="1046" ht="15.0" customHeight="1">
      <c r="A1046" s="1"/>
      <c r="B1046" s="248"/>
      <c r="C1046" s="1"/>
      <c r="D1046" s="1"/>
      <c r="E1046" s="1"/>
      <c r="F1046" s="1"/>
      <c r="G1046" s="249"/>
      <c r="H1046" s="249"/>
      <c r="I1046" s="249"/>
      <c r="J1046" s="250"/>
      <c r="X1046" s="6"/>
      <c r="Y1046" s="6"/>
      <c r="Z1046" s="6"/>
      <c r="AA1046" s="6"/>
      <c r="AB1046" s="6"/>
    </row>
    <row r="1047" ht="15.0" customHeight="1">
      <c r="A1047" s="1"/>
      <c r="B1047" s="248"/>
      <c r="C1047" s="1"/>
      <c r="D1047" s="1"/>
      <c r="E1047" s="1"/>
      <c r="F1047" s="1"/>
      <c r="G1047" s="249"/>
      <c r="H1047" s="249"/>
      <c r="I1047" s="249"/>
      <c r="J1047" s="250"/>
      <c r="X1047" s="6"/>
      <c r="Y1047" s="6"/>
      <c r="Z1047" s="6"/>
      <c r="AA1047" s="6"/>
      <c r="AB1047" s="6"/>
    </row>
    <row r="1048" ht="15.0" customHeight="1">
      <c r="A1048" s="1"/>
      <c r="B1048" s="248"/>
      <c r="C1048" s="1"/>
      <c r="D1048" s="1"/>
      <c r="E1048" s="1"/>
      <c r="F1048" s="1"/>
      <c r="G1048" s="249"/>
      <c r="H1048" s="249"/>
      <c r="I1048" s="249"/>
      <c r="J1048" s="250"/>
      <c r="X1048" s="6"/>
      <c r="Y1048" s="6"/>
      <c r="Z1048" s="6"/>
      <c r="AA1048" s="6"/>
      <c r="AB1048" s="6"/>
    </row>
    <row r="1049" ht="15.0" customHeight="1">
      <c r="A1049" s="1"/>
      <c r="B1049" s="248"/>
      <c r="C1049" s="1"/>
      <c r="D1049" s="1"/>
      <c r="E1049" s="1"/>
      <c r="F1049" s="1"/>
      <c r="G1049" s="249"/>
      <c r="H1049" s="249"/>
      <c r="I1049" s="249"/>
      <c r="J1049" s="250"/>
      <c r="X1049" s="6"/>
      <c r="Y1049" s="6"/>
      <c r="Z1049" s="6"/>
      <c r="AA1049" s="6"/>
      <c r="AB1049" s="6"/>
    </row>
    <row r="1050" ht="15.0" customHeight="1">
      <c r="A1050" s="1"/>
      <c r="B1050" s="248"/>
      <c r="C1050" s="1"/>
      <c r="D1050" s="1"/>
      <c r="E1050" s="1"/>
      <c r="F1050" s="1"/>
      <c r="G1050" s="249"/>
      <c r="H1050" s="249"/>
      <c r="I1050" s="249"/>
      <c r="J1050" s="250"/>
      <c r="X1050" s="6"/>
      <c r="Y1050" s="6"/>
      <c r="Z1050" s="6"/>
      <c r="AA1050" s="6"/>
      <c r="AB1050" s="6"/>
    </row>
    <row r="1051" ht="15.0" customHeight="1">
      <c r="A1051" s="1"/>
      <c r="B1051" s="248"/>
      <c r="C1051" s="1"/>
      <c r="D1051" s="1"/>
      <c r="E1051" s="1"/>
      <c r="F1051" s="1"/>
      <c r="G1051" s="249"/>
      <c r="H1051" s="249"/>
      <c r="I1051" s="249"/>
      <c r="J1051" s="250"/>
      <c r="X1051" s="6"/>
      <c r="Y1051" s="6"/>
      <c r="Z1051" s="6"/>
      <c r="AA1051" s="6"/>
      <c r="AB1051" s="6"/>
    </row>
    <row r="1052" ht="15.0" customHeight="1">
      <c r="A1052" s="1"/>
      <c r="B1052" s="248"/>
      <c r="C1052" s="1"/>
      <c r="D1052" s="1"/>
      <c r="E1052" s="1"/>
      <c r="F1052" s="1"/>
      <c r="G1052" s="249"/>
      <c r="H1052" s="249"/>
      <c r="I1052" s="249"/>
      <c r="J1052" s="250"/>
      <c r="X1052" s="6"/>
      <c r="Y1052" s="6"/>
      <c r="Z1052" s="6"/>
      <c r="AA1052" s="6"/>
      <c r="AB1052" s="6"/>
    </row>
    <row r="1053" ht="15.0" customHeight="1">
      <c r="A1053" s="1"/>
      <c r="B1053" s="248"/>
      <c r="C1053" s="1"/>
      <c r="D1053" s="1"/>
      <c r="E1053" s="1"/>
      <c r="F1053" s="1"/>
      <c r="G1053" s="249"/>
      <c r="H1053" s="249"/>
      <c r="I1053" s="249"/>
      <c r="J1053" s="250"/>
      <c r="X1053" s="6"/>
      <c r="Y1053" s="6"/>
      <c r="Z1053" s="6"/>
      <c r="AA1053" s="6"/>
      <c r="AB1053" s="6"/>
    </row>
    <row r="1054" ht="15.0" customHeight="1">
      <c r="A1054" s="1"/>
      <c r="B1054" s="248"/>
      <c r="C1054" s="1"/>
      <c r="D1054" s="1"/>
      <c r="E1054" s="1"/>
      <c r="F1054" s="1"/>
      <c r="G1054" s="249"/>
      <c r="H1054" s="249"/>
      <c r="I1054" s="249"/>
      <c r="J1054" s="250"/>
      <c r="X1054" s="6"/>
      <c r="Y1054" s="6"/>
      <c r="Z1054" s="6"/>
      <c r="AA1054" s="6"/>
      <c r="AB1054" s="6"/>
    </row>
    <row r="1055" ht="15.0" customHeight="1">
      <c r="A1055" s="1"/>
      <c r="B1055" s="248"/>
      <c r="C1055" s="1"/>
      <c r="D1055" s="1"/>
      <c r="E1055" s="1"/>
      <c r="F1055" s="1"/>
      <c r="G1055" s="249"/>
      <c r="H1055" s="249"/>
      <c r="I1055" s="249"/>
      <c r="J1055" s="250"/>
      <c r="X1055" s="6"/>
      <c r="Y1055" s="6"/>
      <c r="Z1055" s="6"/>
      <c r="AA1055" s="6"/>
      <c r="AB1055" s="6"/>
    </row>
    <row r="1056" ht="15.0" customHeight="1">
      <c r="A1056" s="1"/>
      <c r="B1056" s="248"/>
      <c r="C1056" s="1"/>
      <c r="D1056" s="1"/>
      <c r="E1056" s="1"/>
      <c r="F1056" s="1"/>
      <c r="G1056" s="249"/>
      <c r="H1056" s="249"/>
      <c r="I1056" s="249"/>
      <c r="J1056" s="250"/>
      <c r="X1056" s="6"/>
      <c r="Y1056" s="6"/>
      <c r="Z1056" s="6"/>
      <c r="AA1056" s="6"/>
      <c r="AB1056" s="6"/>
    </row>
    <row r="1057" ht="15.0" customHeight="1">
      <c r="A1057" s="1"/>
      <c r="B1057" s="248"/>
      <c r="C1057" s="1"/>
      <c r="D1057" s="1"/>
      <c r="E1057" s="1"/>
      <c r="F1057" s="1"/>
      <c r="G1057" s="249"/>
      <c r="H1057" s="249"/>
      <c r="I1057" s="249"/>
      <c r="J1057" s="250"/>
      <c r="X1057" s="6"/>
      <c r="Y1057" s="6"/>
      <c r="Z1057" s="6"/>
      <c r="AA1057" s="6"/>
      <c r="AB1057" s="6"/>
    </row>
    <row r="1058" ht="15.0" customHeight="1">
      <c r="A1058" s="1"/>
      <c r="B1058" s="248"/>
      <c r="C1058" s="1"/>
      <c r="D1058" s="1"/>
      <c r="E1058" s="1"/>
      <c r="F1058" s="1"/>
      <c r="G1058" s="249"/>
      <c r="H1058" s="249"/>
      <c r="I1058" s="249"/>
      <c r="J1058" s="250"/>
      <c r="X1058" s="6"/>
      <c r="Y1058" s="6"/>
      <c r="Z1058" s="6"/>
      <c r="AA1058" s="6"/>
      <c r="AB1058" s="6"/>
    </row>
    <row r="1059" ht="15.0" customHeight="1">
      <c r="A1059" s="1"/>
      <c r="B1059" s="248"/>
      <c r="C1059" s="1"/>
      <c r="D1059" s="1"/>
      <c r="E1059" s="1"/>
      <c r="F1059" s="1"/>
      <c r="G1059" s="249"/>
      <c r="H1059" s="249"/>
      <c r="I1059" s="249"/>
      <c r="J1059" s="250"/>
      <c r="X1059" s="6"/>
      <c r="Y1059" s="6"/>
      <c r="Z1059" s="6"/>
      <c r="AA1059" s="6"/>
      <c r="AB1059" s="6"/>
    </row>
    <row r="1060" ht="15.0" customHeight="1">
      <c r="A1060" s="1"/>
      <c r="B1060" s="248"/>
      <c r="C1060" s="1"/>
      <c r="D1060" s="1"/>
      <c r="E1060" s="1"/>
      <c r="F1060" s="1"/>
      <c r="G1060" s="249"/>
      <c r="H1060" s="249"/>
      <c r="I1060" s="249"/>
      <c r="J1060" s="250"/>
      <c r="X1060" s="6"/>
      <c r="Y1060" s="6"/>
      <c r="Z1060" s="6"/>
      <c r="AA1060" s="6"/>
      <c r="AB1060" s="6"/>
    </row>
    <row r="1061" ht="15.0" customHeight="1">
      <c r="A1061" s="1"/>
      <c r="B1061" s="248"/>
      <c r="C1061" s="1"/>
      <c r="D1061" s="1"/>
      <c r="E1061" s="1"/>
      <c r="F1061" s="1"/>
      <c r="G1061" s="249"/>
      <c r="H1061" s="249"/>
      <c r="I1061" s="249"/>
      <c r="J1061" s="250"/>
      <c r="X1061" s="6"/>
      <c r="Y1061" s="6"/>
      <c r="Z1061" s="6"/>
      <c r="AA1061" s="6"/>
      <c r="AB1061" s="6"/>
    </row>
    <row r="1062" ht="15.0" customHeight="1">
      <c r="A1062" s="1"/>
      <c r="B1062" s="248"/>
      <c r="C1062" s="1"/>
      <c r="D1062" s="1"/>
      <c r="E1062" s="1"/>
      <c r="F1062" s="1"/>
      <c r="G1062" s="249"/>
      <c r="H1062" s="249"/>
      <c r="I1062" s="249"/>
      <c r="J1062" s="250"/>
      <c r="X1062" s="6"/>
      <c r="Y1062" s="6"/>
      <c r="Z1062" s="6"/>
      <c r="AA1062" s="6"/>
      <c r="AB1062" s="6"/>
    </row>
    <row r="1063" ht="15.0" customHeight="1">
      <c r="A1063" s="1"/>
      <c r="B1063" s="248"/>
      <c r="C1063" s="1"/>
      <c r="D1063" s="1"/>
      <c r="E1063" s="1"/>
      <c r="F1063" s="1"/>
      <c r="G1063" s="249"/>
      <c r="H1063" s="249"/>
      <c r="I1063" s="249"/>
      <c r="J1063" s="250"/>
      <c r="X1063" s="6"/>
      <c r="Y1063" s="6"/>
      <c r="Z1063" s="6"/>
      <c r="AA1063" s="6"/>
      <c r="AB1063" s="6"/>
    </row>
    <row r="1064" ht="15.0" customHeight="1">
      <c r="A1064" s="1"/>
      <c r="B1064" s="248"/>
      <c r="C1064" s="1"/>
      <c r="D1064" s="1"/>
      <c r="E1064" s="1"/>
      <c r="F1064" s="1"/>
      <c r="G1064" s="249"/>
      <c r="H1064" s="249"/>
      <c r="I1064" s="249"/>
      <c r="J1064" s="250"/>
      <c r="X1064" s="6"/>
      <c r="Y1064" s="6"/>
      <c r="Z1064" s="6"/>
      <c r="AA1064" s="6"/>
      <c r="AB1064" s="6"/>
    </row>
    <row r="1065" ht="15.0" customHeight="1">
      <c r="A1065" s="1"/>
      <c r="B1065" s="248"/>
      <c r="C1065" s="1"/>
      <c r="D1065" s="1"/>
      <c r="E1065" s="1"/>
      <c r="F1065" s="1"/>
      <c r="G1065" s="249"/>
      <c r="H1065" s="249"/>
      <c r="I1065" s="249"/>
      <c r="J1065" s="250"/>
      <c r="X1065" s="6"/>
      <c r="Y1065" s="6"/>
      <c r="Z1065" s="6"/>
      <c r="AA1065" s="6"/>
      <c r="AB1065" s="6"/>
    </row>
    <row r="1066" ht="15.0" customHeight="1">
      <c r="A1066" s="1"/>
      <c r="B1066" s="248"/>
      <c r="C1066" s="1"/>
      <c r="D1066" s="1"/>
      <c r="E1066" s="1"/>
      <c r="F1066" s="1"/>
      <c r="G1066" s="249"/>
      <c r="H1066" s="249"/>
      <c r="I1066" s="249"/>
      <c r="J1066" s="250"/>
      <c r="X1066" s="6"/>
      <c r="Y1066" s="6"/>
      <c r="Z1066" s="6"/>
      <c r="AA1066" s="6"/>
      <c r="AB1066" s="6"/>
    </row>
    <row r="1067" ht="15.0" customHeight="1">
      <c r="A1067" s="1"/>
      <c r="B1067" s="248"/>
      <c r="C1067" s="1"/>
      <c r="D1067" s="1"/>
      <c r="E1067" s="1"/>
      <c r="F1067" s="1"/>
      <c r="G1067" s="249"/>
      <c r="H1067" s="249"/>
      <c r="I1067" s="249"/>
      <c r="J1067" s="250"/>
      <c r="X1067" s="6"/>
      <c r="Y1067" s="6"/>
      <c r="Z1067" s="6"/>
      <c r="AA1067" s="6"/>
      <c r="AB1067" s="6"/>
    </row>
    <row r="1068" ht="15.0" customHeight="1">
      <c r="A1068" s="1"/>
      <c r="B1068" s="248"/>
      <c r="C1068" s="1"/>
      <c r="D1068" s="1"/>
      <c r="E1068" s="1"/>
      <c r="F1068" s="1"/>
      <c r="G1068" s="249"/>
      <c r="H1068" s="249"/>
      <c r="I1068" s="249"/>
      <c r="J1068" s="250"/>
      <c r="X1068" s="6"/>
      <c r="Y1068" s="6"/>
      <c r="Z1068" s="6"/>
      <c r="AA1068" s="6"/>
      <c r="AB1068" s="6"/>
    </row>
    <row r="1069" ht="15.0" customHeight="1">
      <c r="A1069" s="1"/>
      <c r="B1069" s="248"/>
      <c r="C1069" s="1"/>
      <c r="D1069" s="1"/>
      <c r="E1069" s="1"/>
      <c r="F1069" s="1"/>
      <c r="G1069" s="249"/>
      <c r="H1069" s="249"/>
      <c r="I1069" s="249"/>
      <c r="J1069" s="250"/>
      <c r="X1069" s="6"/>
      <c r="Y1069" s="6"/>
      <c r="Z1069" s="6"/>
      <c r="AA1069" s="6"/>
      <c r="AB1069" s="6"/>
    </row>
    <row r="1070" ht="15.0" customHeight="1">
      <c r="A1070" s="1"/>
      <c r="B1070" s="248"/>
      <c r="C1070" s="1"/>
      <c r="D1070" s="1"/>
      <c r="E1070" s="1"/>
      <c r="F1070" s="1"/>
      <c r="G1070" s="249"/>
      <c r="H1070" s="249"/>
      <c r="I1070" s="249"/>
      <c r="J1070" s="250"/>
      <c r="X1070" s="6"/>
      <c r="Y1070" s="6"/>
      <c r="Z1070" s="6"/>
      <c r="AA1070" s="6"/>
      <c r="AB1070" s="6"/>
    </row>
    <row r="1071" ht="15.0" customHeight="1">
      <c r="A1071" s="1"/>
      <c r="B1071" s="248"/>
      <c r="C1071" s="1"/>
      <c r="D1071" s="1"/>
      <c r="E1071" s="1"/>
      <c r="F1071" s="1"/>
      <c r="G1071" s="249"/>
      <c r="H1071" s="249"/>
      <c r="I1071" s="249"/>
      <c r="J1071" s="250"/>
      <c r="X1071" s="6"/>
      <c r="Y1071" s="6"/>
      <c r="Z1071" s="6"/>
      <c r="AA1071" s="6"/>
      <c r="AB1071" s="6"/>
    </row>
    <row r="1072" ht="15.0" customHeight="1">
      <c r="A1072" s="1"/>
      <c r="B1072" s="248"/>
      <c r="C1072" s="1"/>
      <c r="D1072" s="1"/>
      <c r="E1072" s="1"/>
      <c r="F1072" s="1"/>
      <c r="G1072" s="249"/>
      <c r="H1072" s="249"/>
      <c r="I1072" s="249"/>
      <c r="J1072" s="250"/>
      <c r="X1072" s="6"/>
      <c r="Y1072" s="6"/>
      <c r="Z1072" s="6"/>
      <c r="AA1072" s="6"/>
      <c r="AB1072" s="6"/>
    </row>
    <row r="1073" ht="15.0" customHeight="1">
      <c r="A1073" s="1"/>
      <c r="B1073" s="248"/>
      <c r="C1073" s="1"/>
      <c r="D1073" s="1"/>
      <c r="E1073" s="1"/>
      <c r="F1073" s="1"/>
      <c r="G1073" s="249"/>
      <c r="H1073" s="249"/>
      <c r="I1073" s="249"/>
      <c r="J1073" s="250"/>
      <c r="X1073" s="6"/>
      <c r="Y1073" s="6"/>
      <c r="Z1073" s="6"/>
      <c r="AA1073" s="6"/>
      <c r="AB1073" s="6"/>
    </row>
    <row r="1074" ht="15.0" customHeight="1">
      <c r="A1074" s="1"/>
      <c r="B1074" s="248"/>
      <c r="C1074" s="1"/>
      <c r="D1074" s="1"/>
      <c r="E1074" s="1"/>
      <c r="F1074" s="1"/>
      <c r="G1074" s="249"/>
      <c r="H1074" s="249"/>
      <c r="I1074" s="249"/>
      <c r="J1074" s="250"/>
      <c r="X1074" s="6"/>
      <c r="Y1074" s="6"/>
      <c r="Z1074" s="6"/>
      <c r="AA1074" s="6"/>
      <c r="AB1074" s="6"/>
    </row>
    <row r="1075" ht="15.0" customHeight="1">
      <c r="A1075" s="1"/>
      <c r="B1075" s="248"/>
      <c r="C1075" s="1"/>
      <c r="D1075" s="1"/>
      <c r="E1075" s="1"/>
      <c r="F1075" s="1"/>
      <c r="G1075" s="249"/>
      <c r="H1075" s="249"/>
      <c r="I1075" s="249"/>
      <c r="J1075" s="250"/>
      <c r="X1075" s="6"/>
      <c r="Y1075" s="6"/>
      <c r="Z1075" s="6"/>
      <c r="AA1075" s="6"/>
      <c r="AB1075" s="6"/>
    </row>
    <row r="1076" ht="15.0" customHeight="1">
      <c r="A1076" s="1"/>
      <c r="B1076" s="248"/>
      <c r="C1076" s="1"/>
      <c r="D1076" s="1"/>
      <c r="E1076" s="1"/>
      <c r="F1076" s="1"/>
      <c r="G1076" s="249"/>
      <c r="H1076" s="249"/>
      <c r="I1076" s="249"/>
      <c r="J1076" s="250"/>
      <c r="X1076" s="6"/>
      <c r="Y1076" s="6"/>
      <c r="Z1076" s="6"/>
      <c r="AA1076" s="6"/>
      <c r="AB1076" s="6"/>
    </row>
    <row r="1077" ht="15.0" customHeight="1">
      <c r="A1077" s="1"/>
      <c r="B1077" s="248"/>
      <c r="C1077" s="1"/>
      <c r="D1077" s="1"/>
      <c r="E1077" s="1"/>
      <c r="F1077" s="1"/>
      <c r="G1077" s="249"/>
      <c r="H1077" s="249"/>
      <c r="I1077" s="249"/>
      <c r="J1077" s="250"/>
      <c r="X1077" s="6"/>
      <c r="Y1077" s="6"/>
      <c r="Z1077" s="6"/>
      <c r="AA1077" s="6"/>
      <c r="AB1077" s="6"/>
    </row>
    <row r="1078" ht="15.0" customHeight="1">
      <c r="A1078" s="1"/>
      <c r="B1078" s="248"/>
      <c r="C1078" s="1"/>
      <c r="D1078" s="1"/>
      <c r="E1078" s="1"/>
      <c r="F1078" s="1"/>
      <c r="G1078" s="249"/>
      <c r="H1078" s="249"/>
      <c r="I1078" s="249"/>
      <c r="J1078" s="250"/>
      <c r="X1078" s="6"/>
      <c r="Y1078" s="6"/>
      <c r="Z1078" s="6"/>
      <c r="AA1078" s="6"/>
      <c r="AB1078" s="6"/>
    </row>
    <row r="1079" ht="15.0" customHeight="1">
      <c r="A1079" s="1"/>
      <c r="B1079" s="248"/>
      <c r="C1079" s="1"/>
      <c r="D1079" s="1"/>
      <c r="E1079" s="1"/>
      <c r="F1079" s="1"/>
      <c r="G1079" s="249"/>
      <c r="H1079" s="249"/>
      <c r="I1079" s="249"/>
      <c r="J1079" s="250"/>
      <c r="X1079" s="6"/>
      <c r="Y1079" s="6"/>
      <c r="Z1079" s="6"/>
      <c r="AA1079" s="6"/>
      <c r="AB1079" s="6"/>
    </row>
    <row r="1080" ht="15.0" customHeight="1">
      <c r="A1080" s="1"/>
      <c r="B1080" s="248"/>
      <c r="C1080" s="1"/>
      <c r="D1080" s="1"/>
      <c r="E1080" s="1"/>
      <c r="F1080" s="1"/>
      <c r="G1080" s="249"/>
      <c r="H1080" s="249"/>
      <c r="I1080" s="249"/>
      <c r="J1080" s="250"/>
      <c r="X1080" s="6"/>
      <c r="Y1080" s="6"/>
      <c r="Z1080" s="6"/>
      <c r="AA1080" s="6"/>
      <c r="AB1080" s="6"/>
    </row>
    <row r="1081" ht="15.0" customHeight="1">
      <c r="A1081" s="1"/>
      <c r="B1081" s="248"/>
      <c r="C1081" s="1"/>
      <c r="D1081" s="1"/>
      <c r="E1081" s="1"/>
      <c r="F1081" s="1"/>
      <c r="G1081" s="249"/>
      <c r="H1081" s="249"/>
      <c r="I1081" s="249"/>
      <c r="J1081" s="250"/>
      <c r="X1081" s="6"/>
      <c r="Y1081" s="6"/>
      <c r="Z1081" s="6"/>
      <c r="AA1081" s="6"/>
      <c r="AB1081" s="6"/>
    </row>
    <row r="1082" ht="15.0" customHeight="1">
      <c r="A1082" s="1"/>
      <c r="B1082" s="248"/>
      <c r="C1082" s="1"/>
      <c r="D1082" s="1"/>
      <c r="E1082" s="1"/>
      <c r="F1082" s="1"/>
      <c r="G1082" s="249"/>
      <c r="H1082" s="249"/>
      <c r="I1082" s="249"/>
      <c r="J1082" s="250"/>
      <c r="X1082" s="6"/>
      <c r="Y1082" s="6"/>
      <c r="Z1082" s="6"/>
      <c r="AA1082" s="6"/>
      <c r="AB1082" s="6"/>
    </row>
    <row r="1083" ht="15.0" customHeight="1">
      <c r="A1083" s="1"/>
      <c r="B1083" s="248"/>
      <c r="C1083" s="1"/>
      <c r="D1083" s="1"/>
      <c r="E1083" s="1"/>
      <c r="F1083" s="1"/>
      <c r="G1083" s="249"/>
      <c r="H1083" s="249"/>
      <c r="I1083" s="249"/>
      <c r="J1083" s="250"/>
      <c r="X1083" s="6"/>
      <c r="Y1083" s="6"/>
      <c r="Z1083" s="6"/>
      <c r="AA1083" s="6"/>
      <c r="AB1083" s="6"/>
    </row>
    <row r="1084" ht="15.0" customHeight="1">
      <c r="A1084" s="1"/>
      <c r="B1084" s="248"/>
      <c r="C1084" s="1"/>
      <c r="D1084" s="1"/>
      <c r="E1084" s="1"/>
      <c r="F1084" s="1"/>
      <c r="G1084" s="249"/>
      <c r="H1084" s="249"/>
      <c r="I1084" s="249"/>
      <c r="J1084" s="250"/>
      <c r="X1084" s="6"/>
      <c r="Y1084" s="6"/>
      <c r="Z1084" s="6"/>
      <c r="AA1084" s="6"/>
      <c r="AB1084" s="6"/>
    </row>
    <row r="1085" ht="15.0" customHeight="1">
      <c r="A1085" s="1"/>
      <c r="B1085" s="248"/>
      <c r="C1085" s="1"/>
      <c r="D1085" s="1"/>
      <c r="E1085" s="1"/>
      <c r="F1085" s="1"/>
      <c r="G1085" s="249"/>
      <c r="H1085" s="249"/>
      <c r="I1085" s="249"/>
      <c r="J1085" s="250"/>
      <c r="X1085" s="6"/>
      <c r="Y1085" s="6"/>
      <c r="Z1085" s="6"/>
      <c r="AA1085" s="6"/>
      <c r="AB1085" s="6"/>
    </row>
    <row r="1086" ht="15.0" customHeight="1">
      <c r="A1086" s="1"/>
      <c r="B1086" s="248"/>
      <c r="C1086" s="1"/>
      <c r="D1086" s="1"/>
      <c r="E1086" s="1"/>
      <c r="F1086" s="1"/>
      <c r="G1086" s="249"/>
      <c r="H1086" s="249"/>
      <c r="I1086" s="249"/>
      <c r="J1086" s="250"/>
      <c r="X1086" s="6"/>
      <c r="Y1086" s="6"/>
      <c r="Z1086" s="6"/>
      <c r="AA1086" s="6"/>
      <c r="AB1086" s="6"/>
    </row>
    <row r="1087" ht="15.0" customHeight="1">
      <c r="A1087" s="1"/>
      <c r="B1087" s="248"/>
      <c r="C1087" s="1"/>
      <c r="D1087" s="1"/>
      <c r="E1087" s="1"/>
      <c r="F1087" s="1"/>
      <c r="G1087" s="249"/>
      <c r="H1087" s="249"/>
      <c r="I1087" s="249"/>
      <c r="J1087" s="250"/>
      <c r="X1087" s="6"/>
      <c r="Y1087" s="6"/>
      <c r="Z1087" s="6"/>
      <c r="AA1087" s="6"/>
      <c r="AB1087" s="6"/>
    </row>
    <row r="1088" ht="15.0" customHeight="1">
      <c r="A1088" s="1"/>
      <c r="B1088" s="248"/>
      <c r="C1088" s="1"/>
      <c r="D1088" s="1"/>
      <c r="E1088" s="1"/>
      <c r="F1088" s="1"/>
      <c r="G1088" s="249"/>
      <c r="H1088" s="249"/>
      <c r="I1088" s="249"/>
      <c r="J1088" s="250"/>
      <c r="X1088" s="6"/>
      <c r="Y1088" s="6"/>
      <c r="Z1088" s="6"/>
      <c r="AA1088" s="6"/>
      <c r="AB1088" s="6"/>
    </row>
    <row r="1089" ht="15.0" customHeight="1">
      <c r="A1089" s="1"/>
      <c r="B1089" s="248"/>
      <c r="C1089" s="1"/>
      <c r="D1089" s="1"/>
      <c r="E1089" s="1"/>
      <c r="F1089" s="1"/>
      <c r="G1089" s="249"/>
      <c r="H1089" s="249"/>
      <c r="I1089" s="249"/>
      <c r="J1089" s="250"/>
      <c r="X1089" s="6"/>
      <c r="Y1089" s="6"/>
      <c r="Z1089" s="6"/>
      <c r="AA1089" s="6"/>
      <c r="AB1089" s="6"/>
    </row>
    <row r="1090" ht="15.0" customHeight="1">
      <c r="A1090" s="1"/>
      <c r="B1090" s="248"/>
      <c r="C1090" s="1"/>
      <c r="D1090" s="1"/>
      <c r="E1090" s="1"/>
      <c r="F1090" s="1"/>
      <c r="G1090" s="249"/>
      <c r="H1090" s="249"/>
      <c r="I1090" s="249"/>
      <c r="J1090" s="250"/>
      <c r="X1090" s="6"/>
      <c r="Y1090" s="6"/>
      <c r="Z1090" s="6"/>
      <c r="AA1090" s="6"/>
      <c r="AB1090" s="6"/>
    </row>
    <row r="1091" ht="15.0" customHeight="1">
      <c r="A1091" s="1"/>
      <c r="B1091" s="248"/>
      <c r="C1091" s="1"/>
      <c r="D1091" s="1"/>
      <c r="E1091" s="1"/>
      <c r="F1091" s="1"/>
      <c r="G1091" s="249"/>
      <c r="H1091" s="249"/>
      <c r="I1091" s="249"/>
      <c r="J1091" s="250"/>
      <c r="X1091" s="6"/>
      <c r="Y1091" s="6"/>
      <c r="Z1091" s="6"/>
      <c r="AA1091" s="6"/>
      <c r="AB1091" s="6"/>
    </row>
    <row r="1092" ht="15.0" customHeight="1">
      <c r="A1092" s="1"/>
      <c r="B1092" s="248"/>
      <c r="C1092" s="1"/>
      <c r="D1092" s="1"/>
      <c r="E1092" s="1"/>
      <c r="F1092" s="1"/>
      <c r="G1092" s="249"/>
      <c r="H1092" s="249"/>
      <c r="I1092" s="249"/>
      <c r="J1092" s="250"/>
      <c r="X1092" s="6"/>
      <c r="Y1092" s="6"/>
      <c r="Z1092" s="6"/>
      <c r="AA1092" s="6"/>
      <c r="AB1092" s="6"/>
    </row>
    <row r="1093" ht="15.0" customHeight="1">
      <c r="A1093" s="1"/>
      <c r="B1093" s="248"/>
      <c r="C1093" s="1"/>
      <c r="D1093" s="1"/>
      <c r="E1093" s="1"/>
      <c r="F1093" s="1"/>
      <c r="G1093" s="249"/>
      <c r="H1093" s="249"/>
      <c r="I1093" s="249"/>
      <c r="J1093" s="250"/>
      <c r="X1093" s="6"/>
      <c r="Y1093" s="6"/>
      <c r="Z1093" s="6"/>
      <c r="AA1093" s="6"/>
      <c r="AB1093" s="6"/>
    </row>
    <row r="1094" ht="15.0" customHeight="1">
      <c r="A1094" s="1"/>
      <c r="B1094" s="248"/>
      <c r="C1094" s="1"/>
      <c r="D1094" s="1"/>
      <c r="E1094" s="1"/>
      <c r="F1094" s="1"/>
      <c r="G1094" s="249"/>
      <c r="H1094" s="249"/>
      <c r="I1094" s="249"/>
      <c r="J1094" s="250"/>
      <c r="X1094" s="6"/>
      <c r="Y1094" s="6"/>
      <c r="Z1094" s="6"/>
      <c r="AA1094" s="6"/>
      <c r="AB1094" s="6"/>
    </row>
    <row r="1095" ht="15.0" customHeight="1">
      <c r="A1095" s="1"/>
      <c r="B1095" s="248"/>
      <c r="C1095" s="1"/>
      <c r="D1095" s="1"/>
      <c r="E1095" s="1"/>
      <c r="F1095" s="1"/>
      <c r="G1095" s="249"/>
      <c r="H1095" s="249"/>
      <c r="I1095" s="249"/>
      <c r="J1095" s="250"/>
      <c r="X1095" s="6"/>
      <c r="Y1095" s="6"/>
      <c r="Z1095" s="6"/>
      <c r="AA1095" s="6"/>
      <c r="AB1095" s="6"/>
    </row>
    <row r="1096" ht="15.0" customHeight="1">
      <c r="A1096" s="1"/>
      <c r="B1096" s="248"/>
      <c r="C1096" s="1"/>
      <c r="D1096" s="1"/>
      <c r="E1096" s="1"/>
      <c r="F1096" s="1"/>
      <c r="G1096" s="249"/>
      <c r="H1096" s="249"/>
      <c r="I1096" s="249"/>
      <c r="J1096" s="250"/>
      <c r="X1096" s="6"/>
      <c r="Y1096" s="6"/>
      <c r="Z1096" s="6"/>
      <c r="AA1096" s="6"/>
      <c r="AB1096" s="6"/>
    </row>
    <row r="1097" ht="15.0" customHeight="1">
      <c r="A1097" s="1"/>
      <c r="B1097" s="248"/>
      <c r="C1097" s="1"/>
      <c r="D1097" s="1"/>
      <c r="E1097" s="1"/>
      <c r="F1097" s="1"/>
      <c r="G1097" s="249"/>
      <c r="H1097" s="249"/>
      <c r="I1097" s="249"/>
      <c r="J1097" s="250"/>
      <c r="X1097" s="6"/>
      <c r="Y1097" s="6"/>
      <c r="Z1097" s="6"/>
      <c r="AA1097" s="6"/>
      <c r="AB1097" s="6"/>
    </row>
    <row r="1098" ht="15.0" customHeight="1">
      <c r="A1098" s="1"/>
      <c r="B1098" s="248"/>
      <c r="C1098" s="1"/>
      <c r="D1098" s="1"/>
      <c r="E1098" s="1"/>
      <c r="F1098" s="1"/>
      <c r="G1098" s="249"/>
      <c r="H1098" s="249"/>
      <c r="I1098" s="249"/>
      <c r="J1098" s="250"/>
      <c r="X1098" s="6"/>
      <c r="Y1098" s="6"/>
      <c r="Z1098" s="6"/>
      <c r="AA1098" s="6"/>
      <c r="AB1098" s="6"/>
    </row>
    <row r="1099" ht="15.0" customHeight="1">
      <c r="A1099" s="1"/>
      <c r="B1099" s="248"/>
      <c r="C1099" s="1"/>
      <c r="D1099" s="1"/>
      <c r="E1099" s="1"/>
      <c r="F1099" s="1"/>
      <c r="G1099" s="249"/>
      <c r="H1099" s="249"/>
      <c r="I1099" s="249"/>
      <c r="J1099" s="250"/>
      <c r="X1099" s="6"/>
      <c r="Y1099" s="6"/>
      <c r="Z1099" s="6"/>
      <c r="AA1099" s="6"/>
      <c r="AB1099" s="6"/>
    </row>
    <row r="1100" ht="15.0" customHeight="1">
      <c r="A1100" s="1"/>
      <c r="B1100" s="248"/>
      <c r="C1100" s="1"/>
      <c r="D1100" s="1"/>
      <c r="E1100" s="1"/>
      <c r="F1100" s="1"/>
      <c r="G1100" s="249"/>
      <c r="H1100" s="249"/>
      <c r="I1100" s="249"/>
      <c r="J1100" s="250"/>
      <c r="X1100" s="6"/>
      <c r="Y1100" s="6"/>
      <c r="Z1100" s="6"/>
      <c r="AA1100" s="6"/>
      <c r="AB1100" s="6"/>
    </row>
    <row r="1101" ht="15.0" customHeight="1">
      <c r="A1101" s="1"/>
      <c r="B1101" s="248"/>
      <c r="C1101" s="1"/>
      <c r="D1101" s="1"/>
      <c r="E1101" s="1"/>
      <c r="F1101" s="1"/>
      <c r="G1101" s="249"/>
      <c r="H1101" s="249"/>
      <c r="I1101" s="249"/>
      <c r="J1101" s="250"/>
      <c r="X1101" s="6"/>
      <c r="Y1101" s="6"/>
      <c r="Z1101" s="6"/>
      <c r="AA1101" s="6"/>
      <c r="AB1101" s="6"/>
    </row>
    <row r="1102" ht="15.0" customHeight="1">
      <c r="A1102" s="1"/>
      <c r="B1102" s="248"/>
      <c r="C1102" s="1"/>
      <c r="D1102" s="1"/>
      <c r="E1102" s="1"/>
      <c r="F1102" s="1"/>
      <c r="G1102" s="249"/>
      <c r="H1102" s="249"/>
      <c r="I1102" s="249"/>
      <c r="J1102" s="250"/>
      <c r="X1102" s="6"/>
      <c r="Y1102" s="6"/>
      <c r="Z1102" s="6"/>
      <c r="AA1102" s="6"/>
      <c r="AB1102" s="6"/>
    </row>
    <row r="1103" ht="15.0" customHeight="1">
      <c r="A1103" s="1"/>
      <c r="B1103" s="248"/>
      <c r="C1103" s="1"/>
      <c r="D1103" s="1"/>
      <c r="E1103" s="1"/>
      <c r="F1103" s="1"/>
      <c r="G1103" s="249"/>
      <c r="H1103" s="249"/>
      <c r="I1103" s="249"/>
      <c r="J1103" s="250"/>
      <c r="X1103" s="6"/>
      <c r="Y1103" s="6"/>
      <c r="Z1103" s="6"/>
      <c r="AA1103" s="6"/>
      <c r="AB1103" s="6"/>
    </row>
    <row r="1104" ht="15.0" customHeight="1">
      <c r="A1104" s="1"/>
      <c r="B1104" s="248"/>
      <c r="C1104" s="1"/>
      <c r="D1104" s="1"/>
      <c r="E1104" s="1"/>
      <c r="F1104" s="1"/>
      <c r="G1104" s="249"/>
      <c r="H1104" s="249"/>
      <c r="I1104" s="249"/>
      <c r="J1104" s="250"/>
      <c r="X1104" s="6"/>
      <c r="Y1104" s="6"/>
      <c r="Z1104" s="6"/>
      <c r="AA1104" s="6"/>
      <c r="AB1104" s="6"/>
    </row>
    <row r="1105" ht="15.0" customHeight="1">
      <c r="A1105" s="1"/>
      <c r="B1105" s="248"/>
      <c r="C1105" s="1"/>
      <c r="D1105" s="1"/>
      <c r="E1105" s="1"/>
      <c r="F1105" s="1"/>
      <c r="G1105" s="249"/>
      <c r="H1105" s="249"/>
      <c r="I1105" s="249"/>
      <c r="J1105" s="250"/>
      <c r="X1105" s="6"/>
      <c r="Y1105" s="6"/>
      <c r="Z1105" s="6"/>
      <c r="AA1105" s="6"/>
      <c r="AB1105" s="6"/>
    </row>
    <row r="1106" ht="15.0" customHeight="1">
      <c r="A1106" s="1"/>
      <c r="B1106" s="248"/>
      <c r="C1106" s="1"/>
      <c r="D1106" s="1"/>
      <c r="E1106" s="1"/>
      <c r="F1106" s="1"/>
      <c r="G1106" s="249"/>
      <c r="H1106" s="249"/>
      <c r="I1106" s="249"/>
      <c r="J1106" s="250"/>
      <c r="X1106" s="6"/>
      <c r="Y1106" s="6"/>
      <c r="Z1106" s="6"/>
      <c r="AA1106" s="6"/>
      <c r="AB1106" s="6"/>
    </row>
    <row r="1107" ht="15.0" customHeight="1">
      <c r="A1107" s="1"/>
      <c r="B1107" s="248"/>
      <c r="C1107" s="1"/>
      <c r="D1107" s="1"/>
      <c r="E1107" s="1"/>
      <c r="F1107" s="1"/>
      <c r="G1107" s="249"/>
      <c r="H1107" s="249"/>
      <c r="I1107" s="249"/>
      <c r="J1107" s="250"/>
      <c r="X1107" s="6"/>
      <c r="Y1107" s="6"/>
      <c r="Z1107" s="6"/>
      <c r="AA1107" s="6"/>
      <c r="AB1107" s="6"/>
    </row>
    <row r="1108" ht="15.0" customHeight="1">
      <c r="A1108" s="1"/>
      <c r="B1108" s="248"/>
      <c r="C1108" s="1"/>
      <c r="D1108" s="1"/>
      <c r="E1108" s="1"/>
      <c r="F1108" s="1"/>
      <c r="G1108" s="249"/>
      <c r="H1108" s="249"/>
      <c r="I1108" s="249"/>
      <c r="J1108" s="250"/>
      <c r="X1108" s="6"/>
      <c r="Y1108" s="6"/>
      <c r="Z1108" s="6"/>
      <c r="AA1108" s="6"/>
      <c r="AB1108" s="6"/>
    </row>
    <row r="1109" ht="15.0" customHeight="1">
      <c r="A1109" s="1"/>
      <c r="B1109" s="248"/>
      <c r="C1109" s="1"/>
      <c r="D1109" s="1"/>
      <c r="E1109" s="1"/>
      <c r="F1109" s="1"/>
      <c r="G1109" s="249"/>
      <c r="H1109" s="249"/>
      <c r="I1109" s="249"/>
      <c r="J1109" s="250"/>
      <c r="X1109" s="6"/>
      <c r="Y1109" s="6"/>
      <c r="Z1109" s="6"/>
      <c r="AA1109" s="6"/>
      <c r="AB1109" s="6"/>
    </row>
    <row r="1110" ht="15.0" customHeight="1">
      <c r="A1110" s="1"/>
      <c r="B1110" s="248"/>
      <c r="C1110" s="1"/>
      <c r="D1110" s="1"/>
      <c r="E1110" s="1"/>
      <c r="F1110" s="1"/>
      <c r="G1110" s="249"/>
      <c r="H1110" s="249"/>
      <c r="I1110" s="249"/>
      <c r="J1110" s="250"/>
      <c r="X1110" s="6"/>
      <c r="Y1110" s="6"/>
      <c r="Z1110" s="6"/>
      <c r="AA1110" s="6"/>
      <c r="AB1110" s="6"/>
    </row>
    <row r="1111" ht="15.0" customHeight="1">
      <c r="A1111" s="1"/>
      <c r="B1111" s="248"/>
      <c r="C1111" s="1"/>
      <c r="D1111" s="1"/>
      <c r="E1111" s="1"/>
      <c r="F1111" s="1"/>
      <c r="G1111" s="249"/>
      <c r="H1111" s="249"/>
      <c r="I1111" s="249"/>
      <c r="J1111" s="250"/>
      <c r="X1111" s="6"/>
      <c r="Y1111" s="6"/>
      <c r="Z1111" s="6"/>
      <c r="AA1111" s="6"/>
      <c r="AB1111" s="6"/>
    </row>
    <row r="1112" ht="15.0" customHeight="1">
      <c r="A1112" s="1"/>
      <c r="B1112" s="248"/>
      <c r="C1112" s="1"/>
      <c r="D1112" s="1"/>
      <c r="E1112" s="1"/>
      <c r="F1112" s="1"/>
      <c r="G1112" s="249"/>
      <c r="H1112" s="249"/>
      <c r="I1112" s="249"/>
      <c r="J1112" s="250"/>
      <c r="X1112" s="6"/>
      <c r="Y1112" s="6"/>
      <c r="Z1112" s="6"/>
      <c r="AA1112" s="6"/>
      <c r="AB1112" s="6"/>
    </row>
    <row r="1113" ht="15.0" customHeight="1">
      <c r="A1113" s="1"/>
      <c r="B1113" s="248"/>
      <c r="C1113" s="1"/>
      <c r="D1113" s="1"/>
      <c r="E1113" s="1"/>
      <c r="F1113" s="1"/>
      <c r="G1113" s="249"/>
      <c r="H1113" s="249"/>
      <c r="I1113" s="249"/>
      <c r="J1113" s="250"/>
      <c r="X1113" s="6"/>
      <c r="Y1113" s="6"/>
      <c r="Z1113" s="6"/>
      <c r="AA1113" s="6"/>
      <c r="AB1113" s="6"/>
    </row>
    <row r="1114" ht="15.0" customHeight="1">
      <c r="A1114" s="1"/>
      <c r="B1114" s="248"/>
      <c r="C1114" s="1"/>
      <c r="D1114" s="1"/>
      <c r="E1114" s="1"/>
      <c r="F1114" s="1"/>
      <c r="G1114" s="249"/>
      <c r="H1114" s="249"/>
      <c r="I1114" s="249"/>
      <c r="J1114" s="250"/>
      <c r="X1114" s="6"/>
      <c r="Y1114" s="6"/>
      <c r="Z1114" s="6"/>
      <c r="AA1114" s="6"/>
      <c r="AB1114" s="6"/>
    </row>
    <row r="1115" ht="15.0" customHeight="1">
      <c r="A1115" s="1"/>
      <c r="B1115" s="248"/>
      <c r="C1115" s="1"/>
      <c r="D1115" s="1"/>
      <c r="E1115" s="1"/>
      <c r="F1115" s="1"/>
      <c r="G1115" s="249"/>
      <c r="H1115" s="249"/>
      <c r="I1115" s="249"/>
      <c r="J1115" s="250"/>
      <c r="X1115" s="6"/>
      <c r="Y1115" s="6"/>
      <c r="Z1115" s="6"/>
      <c r="AA1115" s="6"/>
      <c r="AB1115" s="6"/>
    </row>
    <row r="1116" ht="15.0" customHeight="1">
      <c r="A1116" s="1"/>
      <c r="B1116" s="248"/>
      <c r="C1116" s="1"/>
      <c r="D1116" s="1"/>
      <c r="E1116" s="1"/>
      <c r="F1116" s="1"/>
      <c r="G1116" s="249"/>
      <c r="H1116" s="249"/>
      <c r="I1116" s="249"/>
      <c r="J1116" s="250"/>
      <c r="X1116" s="6"/>
      <c r="Y1116" s="6"/>
      <c r="Z1116" s="6"/>
      <c r="AA1116" s="6"/>
      <c r="AB1116" s="6"/>
    </row>
    <row r="1117" ht="15.0" customHeight="1">
      <c r="A1117" s="1"/>
      <c r="B1117" s="248"/>
      <c r="C1117" s="1"/>
      <c r="D1117" s="1"/>
      <c r="E1117" s="1"/>
      <c r="F1117" s="1"/>
      <c r="G1117" s="249"/>
      <c r="H1117" s="249"/>
      <c r="I1117" s="249"/>
      <c r="J1117" s="250"/>
      <c r="X1117" s="6"/>
      <c r="Y1117" s="6"/>
      <c r="Z1117" s="6"/>
      <c r="AA1117" s="6"/>
      <c r="AB1117" s="6"/>
    </row>
    <row r="1118" ht="15.0" customHeight="1">
      <c r="A1118" s="1"/>
      <c r="B1118" s="248"/>
      <c r="C1118" s="1"/>
      <c r="D1118" s="1"/>
      <c r="E1118" s="1"/>
      <c r="F1118" s="1"/>
      <c r="G1118" s="249"/>
      <c r="H1118" s="249"/>
      <c r="I1118" s="249"/>
      <c r="J1118" s="250"/>
      <c r="X1118" s="6"/>
      <c r="Y1118" s="6"/>
      <c r="Z1118" s="6"/>
      <c r="AA1118" s="6"/>
      <c r="AB1118" s="6"/>
    </row>
    <row r="1119" ht="15.0" customHeight="1">
      <c r="A1119" s="1"/>
      <c r="B1119" s="248"/>
      <c r="C1119" s="1"/>
      <c r="D1119" s="1"/>
      <c r="E1119" s="1"/>
      <c r="F1119" s="1"/>
      <c r="G1119" s="249"/>
      <c r="H1119" s="249"/>
      <c r="I1119" s="249"/>
      <c r="J1119" s="250"/>
      <c r="X1119" s="6"/>
      <c r="Y1119" s="6"/>
      <c r="Z1119" s="6"/>
      <c r="AA1119" s="6"/>
      <c r="AB1119" s="6"/>
    </row>
    <row r="1120" ht="15.0" customHeight="1">
      <c r="A1120" s="1"/>
      <c r="B1120" s="248"/>
      <c r="C1120" s="1"/>
      <c r="D1120" s="1"/>
      <c r="E1120" s="1"/>
      <c r="F1120" s="1"/>
      <c r="G1120" s="249"/>
      <c r="H1120" s="249"/>
      <c r="I1120" s="249"/>
      <c r="J1120" s="250"/>
      <c r="X1120" s="6"/>
      <c r="Y1120" s="6"/>
      <c r="Z1120" s="6"/>
      <c r="AA1120" s="6"/>
      <c r="AB1120" s="6"/>
    </row>
    <row r="1121" ht="15.0" customHeight="1">
      <c r="A1121" s="1"/>
      <c r="B1121" s="248"/>
      <c r="C1121" s="1"/>
      <c r="D1121" s="1"/>
      <c r="E1121" s="1"/>
      <c r="F1121" s="1"/>
      <c r="G1121" s="249"/>
      <c r="H1121" s="249"/>
      <c r="I1121" s="249"/>
      <c r="J1121" s="250"/>
      <c r="X1121" s="6"/>
      <c r="Y1121" s="6"/>
      <c r="Z1121" s="6"/>
      <c r="AA1121" s="6"/>
      <c r="AB1121" s="6"/>
    </row>
    <row r="1122" ht="15.0" customHeight="1">
      <c r="A1122" s="1"/>
      <c r="B1122" s="248"/>
      <c r="C1122" s="1"/>
      <c r="D1122" s="1"/>
      <c r="E1122" s="1"/>
      <c r="F1122" s="1"/>
      <c r="G1122" s="249"/>
      <c r="H1122" s="249"/>
      <c r="I1122" s="249"/>
      <c r="J1122" s="250"/>
      <c r="X1122" s="6"/>
      <c r="Y1122" s="6"/>
      <c r="Z1122" s="6"/>
      <c r="AA1122" s="6"/>
      <c r="AB1122" s="6"/>
    </row>
  </sheetData>
  <mergeCells count="14">
    <mergeCell ref="G44:H44"/>
    <mergeCell ref="G45:H45"/>
    <mergeCell ref="AG993:AO993"/>
    <mergeCell ref="AG994:AO994"/>
    <mergeCell ref="AG996:AO996"/>
    <mergeCell ref="X1031:AF1031"/>
    <mergeCell ref="X1037:AF1037"/>
    <mergeCell ref="A9:AE9"/>
    <mergeCell ref="AG9:AP10"/>
    <mergeCell ref="A10:A11"/>
    <mergeCell ref="B10:D10"/>
    <mergeCell ref="E10:F10"/>
    <mergeCell ref="O10:V10"/>
    <mergeCell ref="X10:AE10"/>
  </mergeCells>
  <conditionalFormatting sqref="T12:T42">
    <cfRule type="colorScale" priority="1">
      <colorScale>
        <cfvo type="formula" val="-1"/>
        <cfvo type="formula" val="0"/>
        <cfvo type="formula" val="1"/>
        <color rgb="FFEB9999"/>
        <color rgb="FFFFFFFF"/>
        <color rgb="FF94C37D"/>
      </colorScale>
    </cfRule>
  </conditionalFormatting>
  <conditionalFormatting sqref="AC12:AC42">
    <cfRule type="colorScale" priority="2">
      <colorScale>
        <cfvo type="formula" val="-1"/>
        <cfvo type="formula" val="0"/>
        <cfvo type="formula" val="1"/>
        <color rgb="FFEB9999"/>
        <color rgb="FFFFFFFF"/>
        <color rgb="FF94C37D"/>
      </colorScale>
    </cfRule>
  </conditionalFormatting>
  <conditionalFormatting sqref="K12:K42">
    <cfRule type="colorScale" priority="3">
      <colorScale>
        <cfvo type="formula" val="-1"/>
        <cfvo type="formula" val="1"/>
        <color rgb="FFEB9999"/>
        <color rgb="FF95C27D"/>
      </colorScale>
    </cfRule>
  </conditionalFormatting>
  <drawing r:id="rId2"/>
  <legacyDrawing r:id="rId3"/>
  <tableParts count="2">
    <tablePart r:id="rId6"/>
    <tablePart r:id="rId7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0"/>
    <col customWidth="1" min="2" max="2" width="11.88"/>
    <col customWidth="1" min="3" max="3" width="10.38"/>
    <col customWidth="1" min="4" max="4" width="8.63"/>
    <col customWidth="1" min="5" max="5" width="12.75"/>
    <col customWidth="1" min="6" max="6" width="10.0"/>
    <col customWidth="1" min="7" max="7" width="11.25"/>
    <col customWidth="1" min="8" max="8" width="9.13"/>
    <col customWidth="1" min="9" max="9" width="10.38"/>
    <col customWidth="1" min="10" max="10" width="14.25"/>
    <col customWidth="1" min="14" max="14" width="1.5"/>
    <col customWidth="1" min="15" max="15" width="13.75"/>
    <col customWidth="1" min="16" max="16" width="12.88"/>
    <col customWidth="1" min="23" max="23" width="1.5"/>
    <col customWidth="1" min="24" max="24" width="16.13"/>
    <col customWidth="1" min="25" max="25" width="16.38"/>
    <col customWidth="1" min="34" max="34" width="14.5"/>
    <col customWidth="1" min="36" max="36" width="15.5"/>
    <col customWidth="1" min="37" max="37" width="12.38"/>
    <col customWidth="1" min="41" max="41" width="15.0"/>
    <col customWidth="1" min="43" max="43" width="3.0"/>
    <col hidden="1" min="44" max="51" width="12.63"/>
  </cols>
  <sheetData>
    <row r="1" hidden="1">
      <c r="A1" s="1"/>
      <c r="B1" s="1"/>
      <c r="C1" s="1"/>
      <c r="D1" s="1"/>
      <c r="E1" s="1"/>
      <c r="F1" s="1"/>
      <c r="G1" s="1"/>
      <c r="H1" s="1"/>
      <c r="I1" s="1"/>
      <c r="X1" s="6"/>
      <c r="Y1" s="6"/>
      <c r="Z1" s="6"/>
      <c r="AA1" s="6"/>
      <c r="AB1" s="6"/>
      <c r="AG1" s="123"/>
      <c r="AH1" s="123"/>
      <c r="AI1" s="123"/>
      <c r="AJ1" s="123"/>
      <c r="AK1" s="123"/>
      <c r="AL1" s="123"/>
      <c r="AM1" s="123"/>
      <c r="AN1" s="123"/>
      <c r="AO1" s="123"/>
    </row>
    <row r="2" hidden="1">
      <c r="A2" s="1"/>
      <c r="B2" s="1"/>
      <c r="C2" s="1"/>
      <c r="D2" s="1"/>
      <c r="E2" s="1"/>
      <c r="F2" s="1"/>
      <c r="G2" s="1"/>
      <c r="H2" s="1"/>
      <c r="I2" s="1"/>
      <c r="X2" s="6"/>
      <c r="Y2" s="6"/>
      <c r="Z2" s="6"/>
      <c r="AA2" s="6"/>
      <c r="AB2" s="6"/>
      <c r="AG2" s="123"/>
      <c r="AH2" s="123"/>
      <c r="AI2" s="123"/>
      <c r="AJ2" s="123"/>
      <c r="AK2" s="123"/>
      <c r="AL2" s="123"/>
      <c r="AM2" s="123"/>
      <c r="AN2" s="123"/>
      <c r="AO2" s="123"/>
    </row>
    <row r="3" hidden="1">
      <c r="A3" s="1"/>
      <c r="B3" s="1"/>
      <c r="C3" s="1"/>
      <c r="D3" s="1"/>
      <c r="E3" s="1"/>
      <c r="F3" s="1"/>
      <c r="G3" s="1"/>
      <c r="H3" s="1"/>
      <c r="I3" s="1"/>
      <c r="X3" s="6"/>
      <c r="Y3" s="6"/>
      <c r="Z3" s="6"/>
      <c r="AA3" s="6"/>
      <c r="AB3" s="6"/>
      <c r="AG3" s="123"/>
      <c r="AH3" s="123"/>
      <c r="AI3" s="123"/>
      <c r="AJ3" s="123"/>
      <c r="AK3" s="123"/>
      <c r="AL3" s="123"/>
      <c r="AM3" s="123"/>
      <c r="AN3" s="123"/>
      <c r="AO3" s="123"/>
    </row>
    <row r="4" hidden="1">
      <c r="A4" s="1"/>
      <c r="B4" s="1"/>
      <c r="C4" s="1"/>
      <c r="D4" s="1"/>
      <c r="E4" s="1"/>
      <c r="F4" s="1"/>
      <c r="G4" s="1"/>
      <c r="H4" s="1"/>
      <c r="I4" s="1"/>
      <c r="X4" s="6"/>
      <c r="Y4" s="6"/>
      <c r="Z4" s="6"/>
      <c r="AA4" s="6"/>
      <c r="AB4" s="6"/>
      <c r="AG4" s="123"/>
      <c r="AH4" s="123"/>
      <c r="AI4" s="123"/>
      <c r="AJ4" s="123"/>
      <c r="AK4" s="123"/>
      <c r="AL4" s="123"/>
      <c r="AM4" s="123"/>
      <c r="AN4" s="123"/>
      <c r="AO4" s="123"/>
    </row>
    <row r="5" hidden="1">
      <c r="A5" s="1"/>
      <c r="B5" s="1"/>
      <c r="C5" s="1"/>
      <c r="D5" s="1"/>
      <c r="E5" s="1"/>
      <c r="F5" s="1"/>
      <c r="G5" s="1"/>
      <c r="H5" s="1"/>
      <c r="I5" s="1"/>
      <c r="X5" s="6"/>
      <c r="Y5" s="6"/>
      <c r="Z5" s="6"/>
      <c r="AA5" s="6"/>
      <c r="AB5" s="6"/>
      <c r="AG5" s="123"/>
      <c r="AH5" s="123"/>
      <c r="AI5" s="123"/>
      <c r="AJ5" s="123"/>
      <c r="AK5" s="123"/>
      <c r="AL5" s="123"/>
      <c r="AM5" s="123"/>
      <c r="AN5" s="123"/>
      <c r="AO5" s="123"/>
    </row>
    <row r="6" hidden="1">
      <c r="A6" s="1"/>
      <c r="B6" s="1"/>
      <c r="C6" s="1"/>
      <c r="D6" s="1"/>
      <c r="E6" s="1"/>
      <c r="F6" s="1"/>
      <c r="G6" s="1"/>
      <c r="H6" s="1"/>
      <c r="I6" s="1"/>
      <c r="X6" s="6"/>
      <c r="Y6" s="6"/>
      <c r="Z6" s="6"/>
      <c r="AA6" s="6"/>
      <c r="AB6" s="6"/>
      <c r="AG6" s="123"/>
      <c r="AH6" s="123"/>
      <c r="AI6" s="123"/>
      <c r="AJ6" s="123"/>
      <c r="AK6" s="123"/>
      <c r="AL6" s="123"/>
      <c r="AM6" s="123"/>
      <c r="AN6" s="123"/>
      <c r="AO6" s="123"/>
    </row>
    <row r="7" hidden="1">
      <c r="A7" s="1"/>
      <c r="B7" s="1"/>
      <c r="C7" s="1"/>
      <c r="D7" s="1"/>
      <c r="E7" s="1"/>
      <c r="F7" s="1"/>
      <c r="G7" s="1"/>
      <c r="H7" s="1"/>
      <c r="I7" s="1"/>
      <c r="X7" s="6"/>
      <c r="Y7" s="6"/>
      <c r="Z7" s="6"/>
      <c r="AA7" s="6"/>
      <c r="AB7" s="6"/>
    </row>
    <row r="8" hidden="1">
      <c r="A8" s="6"/>
      <c r="B8" s="6"/>
      <c r="C8" s="6"/>
      <c r="D8" s="6"/>
      <c r="E8" s="6"/>
      <c r="F8" s="6"/>
      <c r="G8" s="6"/>
      <c r="H8" s="6"/>
      <c r="I8" s="6"/>
      <c r="X8" s="6"/>
      <c r="Y8" s="6"/>
      <c r="Z8" s="6"/>
      <c r="AA8" s="6"/>
      <c r="AB8" s="6"/>
    </row>
    <row r="9" ht="35.25" customHeight="1">
      <c r="A9" s="125" t="s">
        <v>71</v>
      </c>
      <c r="AF9" s="125"/>
      <c r="AG9" s="124" t="s">
        <v>139</v>
      </c>
      <c r="AR9" s="125"/>
      <c r="AS9" s="125"/>
      <c r="AT9" s="125"/>
      <c r="AU9" s="125"/>
      <c r="AV9" s="125"/>
      <c r="AW9" s="125"/>
      <c r="AX9" s="125"/>
      <c r="AY9" s="125"/>
    </row>
    <row r="10" ht="24.75" customHeight="1">
      <c r="A10" s="19" t="s">
        <v>4</v>
      </c>
      <c r="B10" s="337" t="s">
        <v>140</v>
      </c>
      <c r="E10" s="337" t="s">
        <v>1</v>
      </c>
      <c r="G10" s="19" t="s">
        <v>3</v>
      </c>
      <c r="N10" s="17"/>
      <c r="O10" s="156" t="s">
        <v>72</v>
      </c>
      <c r="X10" s="126" t="s">
        <v>73</v>
      </c>
      <c r="AF10" s="126"/>
      <c r="AR10" s="126"/>
      <c r="AS10" s="126"/>
      <c r="AT10" s="126"/>
      <c r="AU10" s="126"/>
      <c r="AV10" s="126"/>
      <c r="AW10" s="126"/>
      <c r="AX10" s="126"/>
      <c r="AY10" s="126"/>
    </row>
    <row r="11" ht="45.75" customHeight="1">
      <c r="B11" s="19" t="s">
        <v>70</v>
      </c>
      <c r="C11" s="19" t="s">
        <v>115</v>
      </c>
      <c r="D11" s="19" t="s">
        <v>8</v>
      </c>
      <c r="E11" s="19" t="s">
        <v>70</v>
      </c>
      <c r="F11" s="19" t="s">
        <v>115</v>
      </c>
      <c r="G11" s="19" t="s">
        <v>12</v>
      </c>
      <c r="H11" s="19" t="s">
        <v>13</v>
      </c>
      <c r="I11" s="19" t="s">
        <v>14</v>
      </c>
      <c r="J11" s="19" t="s">
        <v>76</v>
      </c>
      <c r="K11" s="19" t="s">
        <v>67</v>
      </c>
      <c r="L11" s="19" t="s">
        <v>68</v>
      </c>
      <c r="M11" s="19" t="s">
        <v>69</v>
      </c>
      <c r="N11" s="17"/>
      <c r="O11" s="157" t="s">
        <v>14</v>
      </c>
      <c r="P11" s="157" t="s">
        <v>77</v>
      </c>
      <c r="Q11" s="157" t="s">
        <v>76</v>
      </c>
      <c r="R11" s="157" t="s">
        <v>78</v>
      </c>
      <c r="S11" s="157" t="s">
        <v>8</v>
      </c>
      <c r="T11" s="157" t="s">
        <v>67</v>
      </c>
      <c r="U11" s="157" t="s">
        <v>68</v>
      </c>
      <c r="V11" s="157" t="s">
        <v>69</v>
      </c>
      <c r="X11" s="128" t="s">
        <v>14</v>
      </c>
      <c r="Y11" s="128" t="s">
        <v>79</v>
      </c>
      <c r="Z11" s="128" t="s">
        <v>76</v>
      </c>
      <c r="AA11" s="128" t="s">
        <v>80</v>
      </c>
      <c r="AB11" s="128" t="s">
        <v>8</v>
      </c>
      <c r="AC11" s="128" t="s">
        <v>67</v>
      </c>
      <c r="AD11" s="128" t="s">
        <v>68</v>
      </c>
      <c r="AE11" s="128" t="s">
        <v>69</v>
      </c>
      <c r="AF11" s="128"/>
      <c r="AG11" s="161" t="s">
        <v>81</v>
      </c>
      <c r="AH11" s="162" t="s">
        <v>82</v>
      </c>
      <c r="AI11" s="163" t="s">
        <v>83</v>
      </c>
      <c r="AJ11" s="164" t="s">
        <v>84</v>
      </c>
      <c r="AK11" s="165" t="s">
        <v>141</v>
      </c>
      <c r="AL11" s="166" t="s">
        <v>86</v>
      </c>
      <c r="AM11" s="167" t="s">
        <v>142</v>
      </c>
      <c r="AN11" s="168" t="s">
        <v>88</v>
      </c>
      <c r="AO11" s="169" t="s">
        <v>89</v>
      </c>
      <c r="AP11" s="170" t="s">
        <v>90</v>
      </c>
      <c r="AR11" s="128"/>
      <c r="AS11" s="128"/>
      <c r="AT11" s="128"/>
      <c r="AU11" s="128"/>
      <c r="AV11" s="128"/>
      <c r="AW11" s="128"/>
      <c r="AX11" s="128"/>
      <c r="AY11" s="128"/>
    </row>
    <row r="12">
      <c r="A12" s="23">
        <v>45170.0</v>
      </c>
      <c r="B12" s="229">
        <v>45686.71</v>
      </c>
      <c r="C12" s="230">
        <v>998.0</v>
      </c>
      <c r="D12" s="338">
        <f t="shared" ref="D12:D42" si="5">B12/C12</f>
        <v>45.77826653</v>
      </c>
      <c r="E12" s="229">
        <v>41267.63</v>
      </c>
      <c r="F12" s="230">
        <v>212.0</v>
      </c>
      <c r="G12" s="178">
        <v>215.0</v>
      </c>
      <c r="H12" s="178">
        <v>121.0</v>
      </c>
      <c r="I12" s="178">
        <v>625.0</v>
      </c>
      <c r="J12" s="179">
        <v>252237.08</v>
      </c>
      <c r="K12" s="179">
        <f t="shared" ref="K12:L12" si="1">T12+AC12</f>
        <v>7261.62</v>
      </c>
      <c r="L12" s="179">
        <f t="shared" si="1"/>
        <v>7261.62</v>
      </c>
      <c r="M12" s="233">
        <v>0.0288</v>
      </c>
      <c r="N12" s="31"/>
      <c r="O12" s="178">
        <v>52.0</v>
      </c>
      <c r="P12" s="178">
        <v>172.0</v>
      </c>
      <c r="Q12" s="179">
        <v>6433.47</v>
      </c>
      <c r="R12" s="339">
        <f t="shared" ref="R12:S12" si="2">P12/O12</f>
        <v>3.307692308</v>
      </c>
      <c r="S12" s="340">
        <f t="shared" si="2"/>
        <v>37.40389535</v>
      </c>
      <c r="T12" s="179">
        <v>412.85</v>
      </c>
      <c r="U12" s="179">
        <v>412.85</v>
      </c>
      <c r="V12" s="233">
        <v>0.0642</v>
      </c>
      <c r="W12" s="183"/>
      <c r="X12" s="178">
        <v>598.0</v>
      </c>
      <c r="Y12" s="234" t="s">
        <v>143</v>
      </c>
      <c r="Z12" s="179">
        <v>245803.61</v>
      </c>
      <c r="AA12" s="339">
        <f t="shared" ref="AA12:AB12" si="3">Y12/X12</f>
        <v>248.7675585</v>
      </c>
      <c r="AB12" s="340">
        <f t="shared" si="3"/>
        <v>1.65231684</v>
      </c>
      <c r="AC12" s="179">
        <v>6848.77</v>
      </c>
      <c r="AD12" s="179">
        <v>6848.77</v>
      </c>
      <c r="AE12" s="233">
        <v>0.0279</v>
      </c>
      <c r="AF12" s="129"/>
      <c r="AG12" s="341">
        <f>D42</f>
        <v>51.23397046</v>
      </c>
      <c r="AH12" s="33">
        <f>G42</f>
        <v>15897</v>
      </c>
      <c r="AI12" s="33">
        <f>AH12-AJ12</f>
        <v>8611</v>
      </c>
      <c r="AJ12" s="33">
        <f t="shared" ref="AJ12:AK12" si="4">H42</f>
        <v>7286</v>
      </c>
      <c r="AK12" s="33">
        <f t="shared" si="4"/>
        <v>901.9</v>
      </c>
      <c r="AL12" s="34">
        <f>AI12/AH12</f>
        <v>0.5416745298</v>
      </c>
      <c r="AM12" s="35">
        <f>K42/I42</f>
        <v>677.8550726</v>
      </c>
      <c r="AN12" s="35">
        <f>AO12/AJ12</f>
        <v>32.21657974</v>
      </c>
      <c r="AO12" s="37">
        <f>'CUSTOS 2023'!AD5</f>
        <v>234730</v>
      </c>
      <c r="AP12" s="37">
        <f>'CUSTOS 2023'!AD3</f>
        <v>545280.8</v>
      </c>
      <c r="AR12" s="129"/>
      <c r="AS12" s="129"/>
      <c r="AT12" s="129"/>
      <c r="AU12" s="129"/>
      <c r="AV12" s="129"/>
      <c r="AW12" s="129"/>
      <c r="AX12" s="129"/>
      <c r="AY12" s="129"/>
    </row>
    <row r="13">
      <c r="A13" s="23">
        <v>45171.0</v>
      </c>
      <c r="B13" s="229">
        <v>53505.13</v>
      </c>
      <c r="C13" s="230">
        <v>1161.0</v>
      </c>
      <c r="D13" s="338">
        <f t="shared" si="5"/>
        <v>46.08538329</v>
      </c>
      <c r="E13" s="229">
        <v>42522.81</v>
      </c>
      <c r="F13" s="230">
        <v>212.0</v>
      </c>
      <c r="G13" s="178">
        <v>150.0</v>
      </c>
      <c r="H13" s="178">
        <v>113.0</v>
      </c>
      <c r="I13" s="178">
        <v>704.0</v>
      </c>
      <c r="J13" s="179">
        <v>379036.28</v>
      </c>
      <c r="K13" s="179">
        <f t="shared" ref="K13:L13" si="6">T13+AC13</f>
        <v>2204.5</v>
      </c>
      <c r="L13" s="179">
        <f t="shared" si="6"/>
        <v>2204.5</v>
      </c>
      <c r="M13" s="233">
        <v>0.0058</v>
      </c>
      <c r="N13" s="31"/>
      <c r="O13" s="178">
        <v>77.0</v>
      </c>
      <c r="P13" s="178">
        <v>335.0</v>
      </c>
      <c r="Q13" s="179">
        <v>12496.96</v>
      </c>
      <c r="R13" s="339">
        <f t="shared" ref="R13:S13" si="7">P13/O13</f>
        <v>4.350649351</v>
      </c>
      <c r="S13" s="340">
        <f t="shared" si="7"/>
        <v>37.30435821</v>
      </c>
      <c r="T13" s="179">
        <v>3061.38</v>
      </c>
      <c r="U13" s="179">
        <v>3061.38</v>
      </c>
      <c r="V13" s="233">
        <v>0.245</v>
      </c>
      <c r="W13" s="183"/>
      <c r="X13" s="178">
        <v>662.0</v>
      </c>
      <c r="Y13" s="234" t="s">
        <v>144</v>
      </c>
      <c r="Z13" s="179">
        <v>366539.32</v>
      </c>
      <c r="AA13" s="339">
        <f t="shared" ref="AA13:AB13" si="8">Y13/X13</f>
        <v>299.3821752</v>
      </c>
      <c r="AB13" s="340">
        <f t="shared" si="8"/>
        <v>1.849424646</v>
      </c>
      <c r="AC13" s="179">
        <v>-856.88</v>
      </c>
      <c r="AD13" s="179">
        <v>-856.88</v>
      </c>
      <c r="AE13" s="233">
        <v>-0.0023</v>
      </c>
      <c r="AF13" s="129"/>
      <c r="AQ13" s="39"/>
      <c r="AR13" s="129"/>
      <c r="AS13" s="129"/>
      <c r="AT13" s="129"/>
      <c r="AU13" s="129"/>
      <c r="AV13" s="129"/>
      <c r="AW13" s="129"/>
      <c r="AX13" s="129"/>
      <c r="AY13" s="129"/>
    </row>
    <row r="14">
      <c r="A14" s="23">
        <v>45172.0</v>
      </c>
      <c r="B14" s="229">
        <v>44120.0</v>
      </c>
      <c r="C14" s="230">
        <v>977.0</v>
      </c>
      <c r="D14" s="338">
        <f t="shared" si="5"/>
        <v>45.15864893</v>
      </c>
      <c r="E14" s="229">
        <v>34803.12</v>
      </c>
      <c r="F14" s="230">
        <v>182.0</v>
      </c>
      <c r="G14" s="178">
        <v>134.0</v>
      </c>
      <c r="H14" s="178">
        <v>76.0</v>
      </c>
      <c r="I14" s="178">
        <v>605.0</v>
      </c>
      <c r="J14" s="179">
        <v>303631.49</v>
      </c>
      <c r="K14" s="179">
        <f t="shared" ref="K14:L14" si="9">T14+AC14</f>
        <v>11556.43</v>
      </c>
      <c r="L14" s="179">
        <f t="shared" si="9"/>
        <v>11556.43</v>
      </c>
      <c r="M14" s="233">
        <v>0.0381</v>
      </c>
      <c r="N14" s="31"/>
      <c r="O14" s="178">
        <v>73.0</v>
      </c>
      <c r="P14" s="178">
        <v>334.0</v>
      </c>
      <c r="Q14" s="179">
        <v>12490.82</v>
      </c>
      <c r="R14" s="339">
        <f t="shared" ref="R14:S14" si="10">P14/O14</f>
        <v>4.575342466</v>
      </c>
      <c r="S14" s="340">
        <f t="shared" si="10"/>
        <v>37.39766467</v>
      </c>
      <c r="T14" s="179">
        <v>925.65</v>
      </c>
      <c r="U14" s="179">
        <v>925.65</v>
      </c>
      <c r="V14" s="233">
        <v>0.0741</v>
      </c>
      <c r="W14" s="183"/>
      <c r="X14" s="178">
        <v>564.0</v>
      </c>
      <c r="Y14" s="234" t="s">
        <v>145</v>
      </c>
      <c r="Z14" s="179">
        <v>291140.67</v>
      </c>
      <c r="AA14" s="339">
        <f t="shared" ref="AA14:AB14" si="11">Y14/X14</f>
        <v>275.3829787</v>
      </c>
      <c r="AB14" s="340">
        <f t="shared" si="11"/>
        <v>1.874505331</v>
      </c>
      <c r="AC14" s="179">
        <v>10630.78</v>
      </c>
      <c r="AD14" s="179">
        <v>10630.78</v>
      </c>
      <c r="AE14" s="233">
        <v>0.0365</v>
      </c>
      <c r="AF14" s="132"/>
      <c r="AR14" s="132"/>
      <c r="AS14" s="132"/>
      <c r="AT14" s="132"/>
      <c r="AU14" s="132"/>
      <c r="AV14" s="132"/>
      <c r="AW14" s="132"/>
      <c r="AX14" s="132"/>
      <c r="AY14" s="132"/>
    </row>
    <row r="15">
      <c r="A15" s="23">
        <v>45173.0</v>
      </c>
      <c r="B15" s="235">
        <v>52162.48</v>
      </c>
      <c r="C15" s="236">
        <v>842.0</v>
      </c>
      <c r="D15" s="231">
        <f t="shared" si="5"/>
        <v>61.95068884</v>
      </c>
      <c r="E15" s="235">
        <v>31357.81</v>
      </c>
      <c r="F15" s="236">
        <v>139.0</v>
      </c>
      <c r="G15" s="188">
        <v>113.0</v>
      </c>
      <c r="H15" s="188">
        <v>64.0</v>
      </c>
      <c r="I15" s="188">
        <v>530.0</v>
      </c>
      <c r="J15" s="186">
        <v>304785.95</v>
      </c>
      <c r="K15" s="179">
        <f t="shared" ref="K15:L15" si="12">T15+AC15</f>
        <v>20426.02</v>
      </c>
      <c r="L15" s="179">
        <f t="shared" si="12"/>
        <v>20426.02</v>
      </c>
      <c r="M15" s="182">
        <v>0.067</v>
      </c>
      <c r="N15" s="38"/>
      <c r="O15" s="188">
        <v>37.0</v>
      </c>
      <c r="P15" s="188">
        <v>209.0</v>
      </c>
      <c r="Q15" s="186">
        <v>5398.67</v>
      </c>
      <c r="R15" s="180">
        <f t="shared" ref="R15:S15" si="13">P15/O15</f>
        <v>5.648648649</v>
      </c>
      <c r="S15" s="181">
        <f t="shared" si="13"/>
        <v>25.83095694</v>
      </c>
      <c r="T15" s="186">
        <v>390.52</v>
      </c>
      <c r="U15" s="186">
        <v>390.52</v>
      </c>
      <c r="V15" s="182">
        <v>0.0723</v>
      </c>
      <c r="W15" s="189"/>
      <c r="X15" s="188">
        <v>509.0</v>
      </c>
      <c r="Y15" s="238" t="s">
        <v>146</v>
      </c>
      <c r="Z15" s="186">
        <v>299387.28</v>
      </c>
      <c r="AA15" s="180">
        <f t="shared" ref="AA15:AB15" si="14">Y15/X15</f>
        <v>286.475442</v>
      </c>
      <c r="AB15" s="181">
        <f t="shared" si="14"/>
        <v>2.053185384</v>
      </c>
      <c r="AC15" s="186">
        <v>20035.5</v>
      </c>
      <c r="AD15" s="186">
        <v>20035.5</v>
      </c>
      <c r="AE15" s="182">
        <v>0.0669</v>
      </c>
      <c r="AF15" s="132"/>
      <c r="AR15" s="132"/>
      <c r="AS15" s="132"/>
      <c r="AT15" s="132"/>
      <c r="AU15" s="132"/>
      <c r="AV15" s="132"/>
      <c r="AW15" s="132"/>
      <c r="AX15" s="132"/>
      <c r="AY15" s="132"/>
    </row>
    <row r="16">
      <c r="A16" s="23">
        <v>45174.0</v>
      </c>
      <c r="B16" s="235">
        <v>34254.61</v>
      </c>
      <c r="C16" s="236">
        <v>886.0</v>
      </c>
      <c r="D16" s="231">
        <f t="shared" si="5"/>
        <v>38.66208804</v>
      </c>
      <c r="E16" s="235">
        <v>39705.76</v>
      </c>
      <c r="F16" s="236">
        <v>189.0</v>
      </c>
      <c r="G16" s="188">
        <v>169.0</v>
      </c>
      <c r="H16" s="188">
        <v>74.0</v>
      </c>
      <c r="I16" s="188">
        <v>577.0</v>
      </c>
      <c r="J16" s="186">
        <v>282357.21</v>
      </c>
      <c r="K16" s="179">
        <f t="shared" ref="K16:L16" si="15">T16+AC16</f>
        <v>-12698.02</v>
      </c>
      <c r="L16" s="179">
        <f t="shared" si="15"/>
        <v>-12698.02</v>
      </c>
      <c r="M16" s="182">
        <v>-0.045</v>
      </c>
      <c r="N16" s="38"/>
      <c r="O16" s="188">
        <v>29.0</v>
      </c>
      <c r="P16" s="188">
        <v>127.0</v>
      </c>
      <c r="Q16" s="186">
        <v>1892.47</v>
      </c>
      <c r="R16" s="180">
        <f t="shared" ref="R16:S16" si="16">P16/O16</f>
        <v>4.379310345</v>
      </c>
      <c r="S16" s="181">
        <f t="shared" si="16"/>
        <v>14.90133858</v>
      </c>
      <c r="T16" s="186">
        <v>162.8</v>
      </c>
      <c r="U16" s="186">
        <v>162.8</v>
      </c>
      <c r="V16" s="182">
        <v>0.086</v>
      </c>
      <c r="W16" s="189"/>
      <c r="X16" s="188">
        <v>560.0</v>
      </c>
      <c r="Y16" s="238" t="s">
        <v>147</v>
      </c>
      <c r="Z16" s="186">
        <v>280464.74</v>
      </c>
      <c r="AA16" s="180">
        <f t="shared" ref="AA16:AB16" si="17">Y16/X16</f>
        <v>281.2214286</v>
      </c>
      <c r="AB16" s="181">
        <f t="shared" si="17"/>
        <v>1.780909426</v>
      </c>
      <c r="AC16" s="186">
        <v>-12860.82</v>
      </c>
      <c r="AD16" s="186">
        <v>-12860.82</v>
      </c>
      <c r="AE16" s="182">
        <v>-0.0459</v>
      </c>
      <c r="AF16" s="132"/>
      <c r="AR16" s="132"/>
      <c r="AS16" s="132"/>
      <c r="AT16" s="132"/>
      <c r="AU16" s="132"/>
      <c r="AV16" s="132"/>
      <c r="AW16" s="132"/>
      <c r="AX16" s="132"/>
      <c r="AY16" s="132"/>
    </row>
    <row r="17">
      <c r="A17" s="23">
        <v>45175.0</v>
      </c>
      <c r="B17" s="235">
        <v>45058.28</v>
      </c>
      <c r="C17" s="236">
        <v>931.0</v>
      </c>
      <c r="D17" s="231">
        <f t="shared" si="5"/>
        <v>48.39772288</v>
      </c>
      <c r="E17" s="235">
        <v>26995.76</v>
      </c>
      <c r="F17" s="236">
        <v>166.0</v>
      </c>
      <c r="G17" s="188">
        <v>220.0</v>
      </c>
      <c r="H17" s="188">
        <v>73.0</v>
      </c>
      <c r="I17" s="188">
        <v>620.0</v>
      </c>
      <c r="J17" s="186">
        <v>291372.99</v>
      </c>
      <c r="K17" s="179">
        <f t="shared" ref="K17:L17" si="18">T17+AC17</f>
        <v>29174.66</v>
      </c>
      <c r="L17" s="179">
        <f t="shared" si="18"/>
        <v>29174.66</v>
      </c>
      <c r="M17" s="182">
        <v>0.1001</v>
      </c>
      <c r="N17" s="38"/>
      <c r="O17" s="188">
        <v>36.0</v>
      </c>
      <c r="P17" s="188">
        <v>114.0</v>
      </c>
      <c r="Q17" s="186">
        <v>2818.11</v>
      </c>
      <c r="R17" s="180">
        <f t="shared" ref="R17:S17" si="19">P17/O17</f>
        <v>3.166666667</v>
      </c>
      <c r="S17" s="181">
        <f t="shared" si="19"/>
        <v>24.72026316</v>
      </c>
      <c r="T17" s="186">
        <v>-475.69</v>
      </c>
      <c r="U17" s="186">
        <v>-475.69</v>
      </c>
      <c r="V17" s="182">
        <v>-0.1688</v>
      </c>
      <c r="W17" s="189"/>
      <c r="X17" s="188">
        <v>600.0</v>
      </c>
      <c r="Y17" s="238" t="s">
        <v>148</v>
      </c>
      <c r="Z17" s="186">
        <v>288554.88</v>
      </c>
      <c r="AA17" s="180">
        <f t="shared" ref="AA17:AB17" si="20">Y17/X17</f>
        <v>234.0183333</v>
      </c>
      <c r="AB17" s="181">
        <f t="shared" si="20"/>
        <v>2.055073178</v>
      </c>
      <c r="AC17" s="186">
        <v>29650.35</v>
      </c>
      <c r="AD17" s="186">
        <v>29650.35</v>
      </c>
      <c r="AE17" s="182">
        <v>0.1028</v>
      </c>
      <c r="AF17" s="132"/>
      <c r="AR17" s="132"/>
      <c r="AS17" s="132"/>
      <c r="AT17" s="132"/>
      <c r="AU17" s="132"/>
      <c r="AV17" s="132"/>
      <c r="AW17" s="132"/>
      <c r="AX17" s="132"/>
      <c r="AY17" s="132"/>
    </row>
    <row r="18">
      <c r="A18" s="23">
        <v>45176.0</v>
      </c>
      <c r="B18" s="229">
        <v>46477.8</v>
      </c>
      <c r="C18" s="230">
        <v>1123.0</v>
      </c>
      <c r="D18" s="338">
        <f t="shared" si="5"/>
        <v>41.3871772</v>
      </c>
      <c r="E18" s="229">
        <v>47247.11</v>
      </c>
      <c r="F18" s="230">
        <v>197.0</v>
      </c>
      <c r="G18" s="178">
        <v>253.0</v>
      </c>
      <c r="H18" s="178">
        <v>105.0</v>
      </c>
      <c r="I18" s="178">
        <v>664.0</v>
      </c>
      <c r="J18" s="179">
        <v>323481.1</v>
      </c>
      <c r="K18" s="179">
        <f t="shared" ref="K18:L18" si="21">T18+AC18</f>
        <v>4729.74</v>
      </c>
      <c r="L18" s="179">
        <f t="shared" si="21"/>
        <v>4729.74</v>
      </c>
      <c r="M18" s="233">
        <v>0.0146</v>
      </c>
      <c r="N18" s="31"/>
      <c r="O18" s="178">
        <v>43.0</v>
      </c>
      <c r="P18" s="178">
        <v>149.0</v>
      </c>
      <c r="Q18" s="179">
        <v>3091.67</v>
      </c>
      <c r="R18" s="339">
        <f t="shared" ref="R18:S18" si="22">P18/O18</f>
        <v>3.465116279</v>
      </c>
      <c r="S18" s="340">
        <f t="shared" si="22"/>
        <v>20.74946309</v>
      </c>
      <c r="T18" s="179">
        <v>564.73</v>
      </c>
      <c r="U18" s="179">
        <v>564.73</v>
      </c>
      <c r="V18" s="233">
        <v>0.1827</v>
      </c>
      <c r="W18" s="183"/>
      <c r="X18" s="178">
        <v>641.0</v>
      </c>
      <c r="Y18" s="178">
        <v>166863.0</v>
      </c>
      <c r="Z18" s="179">
        <v>320389.43</v>
      </c>
      <c r="AA18" s="339">
        <f t="shared" ref="AA18:AB18" si="23">Y18/X18</f>
        <v>260.3166927</v>
      </c>
      <c r="AB18" s="340">
        <f t="shared" si="23"/>
        <v>1.920074732</v>
      </c>
      <c r="AC18" s="179">
        <v>4165.01</v>
      </c>
      <c r="AD18" s="179">
        <v>4165.01</v>
      </c>
      <c r="AE18" s="233">
        <v>0.013</v>
      </c>
      <c r="AF18" s="132"/>
      <c r="AP18" s="342"/>
      <c r="AR18" s="132"/>
      <c r="AS18" s="132"/>
      <c r="AT18" s="132"/>
      <c r="AU18" s="132"/>
      <c r="AV18" s="132"/>
      <c r="AW18" s="132"/>
      <c r="AX18" s="132"/>
      <c r="AY18" s="132"/>
    </row>
    <row r="19">
      <c r="A19" s="23">
        <v>45177.0</v>
      </c>
      <c r="B19" s="235">
        <v>40565.06</v>
      </c>
      <c r="C19" s="236">
        <v>940.0</v>
      </c>
      <c r="D19" s="231">
        <f t="shared" si="5"/>
        <v>43.15431915</v>
      </c>
      <c r="E19" s="235">
        <v>38305.39</v>
      </c>
      <c r="F19" s="236">
        <v>165.0</v>
      </c>
      <c r="G19" s="188">
        <v>181.0</v>
      </c>
      <c r="H19" s="188">
        <v>92.0</v>
      </c>
      <c r="I19" s="188">
        <v>603.0</v>
      </c>
      <c r="J19" s="186">
        <v>285529.77</v>
      </c>
      <c r="K19" s="179">
        <f t="shared" ref="K19:L19" si="24">T19+AC19</f>
        <v>2418.91</v>
      </c>
      <c r="L19" s="179">
        <f t="shared" si="24"/>
        <v>2418.91</v>
      </c>
      <c r="M19" s="182">
        <v>0.0085</v>
      </c>
      <c r="N19" s="38"/>
      <c r="O19" s="188">
        <v>40.0</v>
      </c>
      <c r="P19" s="188">
        <v>159.0</v>
      </c>
      <c r="Q19" s="186">
        <v>2758.14</v>
      </c>
      <c r="R19" s="180">
        <f t="shared" ref="R19:S19" si="25">P19/O19</f>
        <v>3.975</v>
      </c>
      <c r="S19" s="181">
        <f t="shared" si="25"/>
        <v>17.34679245</v>
      </c>
      <c r="T19" s="186">
        <v>-27.77</v>
      </c>
      <c r="U19" s="186">
        <v>-27.77</v>
      </c>
      <c r="V19" s="182">
        <v>-0.0101</v>
      </c>
      <c r="W19" s="189"/>
      <c r="X19" s="188">
        <v>578.0</v>
      </c>
      <c r="Y19" s="188">
        <v>141608.0</v>
      </c>
      <c r="Z19" s="186">
        <v>282771.63</v>
      </c>
      <c r="AA19" s="180">
        <f t="shared" ref="AA19:AB19" si="26">Y19/X19</f>
        <v>244.9965398</v>
      </c>
      <c r="AB19" s="181">
        <f t="shared" si="26"/>
        <v>1.996861971</v>
      </c>
      <c r="AC19" s="186">
        <v>2446.68</v>
      </c>
      <c r="AD19" s="186">
        <v>2446.68</v>
      </c>
      <c r="AE19" s="182">
        <v>0.0087</v>
      </c>
      <c r="AF19" s="132"/>
      <c r="AP19" s="342"/>
      <c r="AR19" s="132"/>
      <c r="AS19" s="132"/>
      <c r="AT19" s="132"/>
      <c r="AU19" s="132"/>
      <c r="AV19" s="132"/>
      <c r="AW19" s="132"/>
      <c r="AX19" s="132"/>
      <c r="AY19" s="132"/>
    </row>
    <row r="20">
      <c r="A20" s="23">
        <v>45178.0</v>
      </c>
      <c r="B20" s="235">
        <v>52167.14</v>
      </c>
      <c r="C20" s="236">
        <v>938.0</v>
      </c>
      <c r="D20" s="231">
        <f t="shared" si="5"/>
        <v>55.61528785</v>
      </c>
      <c r="E20" s="235">
        <v>38070.28</v>
      </c>
      <c r="F20" s="236">
        <v>166.0</v>
      </c>
      <c r="G20" s="188">
        <v>174.0</v>
      </c>
      <c r="H20" s="188">
        <v>78.0</v>
      </c>
      <c r="I20" s="188">
        <v>610.0</v>
      </c>
      <c r="J20" s="186">
        <v>244401.41</v>
      </c>
      <c r="K20" s="179">
        <f t="shared" ref="K20:L20" si="27">T20+AC20</f>
        <v>7314.19</v>
      </c>
      <c r="L20" s="179">
        <f t="shared" si="27"/>
        <v>7314.19</v>
      </c>
      <c r="M20" s="182">
        <v>0.0299</v>
      </c>
      <c r="N20" s="38"/>
      <c r="O20" s="188">
        <v>50.0</v>
      </c>
      <c r="P20" s="188">
        <v>191.0</v>
      </c>
      <c r="Q20" s="186">
        <v>16239.32</v>
      </c>
      <c r="R20" s="180">
        <f t="shared" ref="R20:S20" si="28">P20/O20</f>
        <v>3.82</v>
      </c>
      <c r="S20" s="181">
        <f t="shared" si="28"/>
        <v>85.0226178</v>
      </c>
      <c r="T20" s="186">
        <v>4947.63</v>
      </c>
      <c r="U20" s="186">
        <v>4947.63</v>
      </c>
      <c r="V20" s="182">
        <v>0.3047</v>
      </c>
      <c r="W20" s="189"/>
      <c r="X20" s="188">
        <v>582.0</v>
      </c>
      <c r="Y20" s="188">
        <v>136044.0</v>
      </c>
      <c r="Z20" s="186">
        <v>228162.09</v>
      </c>
      <c r="AA20" s="180">
        <f t="shared" ref="AA20:AB20" si="29">Y20/X20</f>
        <v>233.7525773</v>
      </c>
      <c r="AB20" s="181">
        <f t="shared" si="29"/>
        <v>1.677119829</v>
      </c>
      <c r="AC20" s="186">
        <v>2366.56</v>
      </c>
      <c r="AD20" s="186">
        <v>2366.56</v>
      </c>
      <c r="AE20" s="182">
        <v>0.0104</v>
      </c>
      <c r="AF20" s="132"/>
      <c r="AP20" s="342"/>
      <c r="AR20" s="132"/>
      <c r="AS20" s="132"/>
      <c r="AT20" s="132"/>
      <c r="AU20" s="132"/>
      <c r="AV20" s="132"/>
      <c r="AW20" s="132"/>
      <c r="AX20" s="132"/>
      <c r="AY20" s="132"/>
    </row>
    <row r="21">
      <c r="A21" s="23">
        <v>45179.0</v>
      </c>
      <c r="B21" s="235">
        <v>40851.23</v>
      </c>
      <c r="C21" s="236">
        <v>854.0</v>
      </c>
      <c r="D21" s="231">
        <f t="shared" si="5"/>
        <v>47.83516393</v>
      </c>
      <c r="E21" s="235">
        <v>39967.29</v>
      </c>
      <c r="F21" s="236">
        <v>167.0</v>
      </c>
      <c r="G21" s="188">
        <v>162.0</v>
      </c>
      <c r="H21" s="188">
        <v>68.0</v>
      </c>
      <c r="I21" s="188">
        <v>521.0</v>
      </c>
      <c r="J21" s="186">
        <v>234894.57</v>
      </c>
      <c r="K21" s="179">
        <f t="shared" ref="K21:L21" si="30">T21+AC21</f>
        <v>-2401.27</v>
      </c>
      <c r="L21" s="179">
        <f t="shared" si="30"/>
        <v>-2401.27</v>
      </c>
      <c r="M21" s="182">
        <v>-0.0102</v>
      </c>
      <c r="N21" s="38"/>
      <c r="O21" s="188">
        <v>43.0</v>
      </c>
      <c r="P21" s="188">
        <v>163.0</v>
      </c>
      <c r="Q21" s="186">
        <v>8823.73</v>
      </c>
      <c r="R21" s="180">
        <f t="shared" ref="R21:S21" si="31">P21/O21</f>
        <v>3.790697674</v>
      </c>
      <c r="S21" s="181">
        <f t="shared" si="31"/>
        <v>54.13331288</v>
      </c>
      <c r="T21" s="186">
        <v>-2983.68</v>
      </c>
      <c r="U21" s="186">
        <v>-2983.68</v>
      </c>
      <c r="V21" s="182">
        <v>-0.3381</v>
      </c>
      <c r="W21" s="189"/>
      <c r="X21" s="188">
        <v>493.0</v>
      </c>
      <c r="Y21" s="188">
        <v>124887.0</v>
      </c>
      <c r="Z21" s="186">
        <v>226070.84</v>
      </c>
      <c r="AA21" s="180">
        <f t="shared" ref="AA21:AB21" si="32">Y21/X21</f>
        <v>253.3204868</v>
      </c>
      <c r="AB21" s="181">
        <f t="shared" si="32"/>
        <v>1.810203144</v>
      </c>
      <c r="AC21" s="186">
        <v>582.41</v>
      </c>
      <c r="AD21" s="186">
        <v>582.41</v>
      </c>
      <c r="AE21" s="182">
        <v>0.0026</v>
      </c>
      <c r="AF21" s="132"/>
      <c r="AP21" s="342"/>
      <c r="AR21" s="132"/>
      <c r="AS21" s="132"/>
      <c r="AT21" s="132"/>
      <c r="AU21" s="132"/>
      <c r="AV21" s="132"/>
      <c r="AW21" s="132"/>
      <c r="AX21" s="132"/>
      <c r="AY21" s="132"/>
    </row>
    <row r="22">
      <c r="A22" s="23">
        <v>45180.0</v>
      </c>
      <c r="B22" s="235">
        <v>45634.47</v>
      </c>
      <c r="C22" s="236">
        <v>786.0</v>
      </c>
      <c r="D22" s="231">
        <f t="shared" si="5"/>
        <v>58.05912214</v>
      </c>
      <c r="E22" s="235">
        <v>49959.34</v>
      </c>
      <c r="F22" s="236">
        <v>141.0</v>
      </c>
      <c r="G22" s="188">
        <v>255.0</v>
      </c>
      <c r="H22" s="188">
        <v>78.0</v>
      </c>
      <c r="I22" s="188">
        <v>510.0</v>
      </c>
      <c r="J22" s="186">
        <v>314594.49</v>
      </c>
      <c r="K22" s="179">
        <f t="shared" ref="K22:L22" si="33">T22+AC22</f>
        <v>9949.39</v>
      </c>
      <c r="L22" s="179">
        <f t="shared" si="33"/>
        <v>9949.39</v>
      </c>
      <c r="M22" s="182">
        <v>0.0332</v>
      </c>
      <c r="N22" s="38"/>
      <c r="O22" s="188">
        <v>37.0</v>
      </c>
      <c r="P22" s="188">
        <v>61.0</v>
      </c>
      <c r="Q22" s="186">
        <v>3445.8</v>
      </c>
      <c r="R22" s="180">
        <f t="shared" ref="R22:S22" si="34">P22/O22</f>
        <v>1.648648649</v>
      </c>
      <c r="S22" s="181">
        <f t="shared" si="34"/>
        <v>56.48852459</v>
      </c>
      <c r="T22" s="179">
        <v>541.52</v>
      </c>
      <c r="U22" s="179">
        <v>541.52</v>
      </c>
      <c r="V22" s="233">
        <v>0.1572</v>
      </c>
      <c r="W22" s="189"/>
      <c r="X22" s="188">
        <v>484.0</v>
      </c>
      <c r="Y22" s="188">
        <v>126580.0</v>
      </c>
      <c r="Z22" s="186">
        <v>311148.69</v>
      </c>
      <c r="AA22" s="180">
        <f t="shared" ref="AA22:AB22" si="35">Y22/X22</f>
        <v>261.5289256</v>
      </c>
      <c r="AB22" s="181">
        <f t="shared" si="35"/>
        <v>2.458118897</v>
      </c>
      <c r="AC22" s="186">
        <v>9407.87</v>
      </c>
      <c r="AD22" s="186">
        <v>9407.87</v>
      </c>
      <c r="AE22" s="182">
        <v>0.0302</v>
      </c>
      <c r="AF22" s="132"/>
      <c r="AR22" s="132"/>
      <c r="AS22" s="132"/>
      <c r="AT22" s="132"/>
      <c r="AU22" s="132"/>
      <c r="AV22" s="132"/>
      <c r="AW22" s="132"/>
      <c r="AX22" s="132"/>
      <c r="AY22" s="132"/>
    </row>
    <row r="23">
      <c r="A23" s="23">
        <v>45181.0</v>
      </c>
      <c r="B23" s="235">
        <v>74199.74</v>
      </c>
      <c r="C23" s="236">
        <v>1269.0</v>
      </c>
      <c r="D23" s="231">
        <f t="shared" si="5"/>
        <v>58.47103231</v>
      </c>
      <c r="E23" s="235">
        <v>55120.73</v>
      </c>
      <c r="F23" s="236">
        <v>222.0</v>
      </c>
      <c r="G23" s="188">
        <v>1540.0</v>
      </c>
      <c r="H23" s="188">
        <v>435.0</v>
      </c>
      <c r="I23" s="188">
        <v>904.0</v>
      </c>
      <c r="J23" s="186">
        <v>454184.51</v>
      </c>
      <c r="K23" s="179">
        <f t="shared" ref="K23:L23" si="36">T23+AC23</f>
        <v>17983.65</v>
      </c>
      <c r="L23" s="179">
        <f t="shared" si="36"/>
        <v>17983.65</v>
      </c>
      <c r="M23" s="182">
        <v>0.0396</v>
      </c>
      <c r="N23" s="38"/>
      <c r="O23" s="188">
        <v>127.0</v>
      </c>
      <c r="P23" s="188">
        <v>313.0</v>
      </c>
      <c r="Q23" s="186">
        <v>17190.56</v>
      </c>
      <c r="R23" s="180">
        <f t="shared" ref="R23:S23" si="37">P23/O23</f>
        <v>2.464566929</v>
      </c>
      <c r="S23" s="181">
        <f t="shared" si="37"/>
        <v>54.92191693</v>
      </c>
      <c r="T23" s="186">
        <v>6566.06</v>
      </c>
      <c r="U23" s="186">
        <v>6566.06</v>
      </c>
      <c r="V23" s="182">
        <v>0.382</v>
      </c>
      <c r="W23" s="189"/>
      <c r="X23" s="188">
        <v>834.0</v>
      </c>
      <c r="Y23" s="188">
        <v>166507.0</v>
      </c>
      <c r="Z23" s="186">
        <v>436993.95</v>
      </c>
      <c r="AA23" s="180">
        <f t="shared" ref="AA23:AB23" si="38">Y23/X23</f>
        <v>199.6486811</v>
      </c>
      <c r="AB23" s="181">
        <f t="shared" si="38"/>
        <v>2.62447795</v>
      </c>
      <c r="AC23" s="186">
        <v>11417.59</v>
      </c>
      <c r="AD23" s="186">
        <v>11417.59</v>
      </c>
      <c r="AE23" s="182">
        <v>0.0261</v>
      </c>
      <c r="AF23" s="132"/>
      <c r="AR23" s="132"/>
      <c r="AS23" s="132"/>
      <c r="AT23" s="132"/>
      <c r="AU23" s="132"/>
      <c r="AV23" s="132"/>
      <c r="AW23" s="132"/>
      <c r="AX23" s="132"/>
      <c r="AY23" s="132"/>
    </row>
    <row r="24">
      <c r="A24" s="23">
        <v>45182.0</v>
      </c>
      <c r="B24" s="229">
        <v>132384.65</v>
      </c>
      <c r="C24" s="230">
        <v>2936.0</v>
      </c>
      <c r="D24" s="338">
        <f t="shared" si="5"/>
        <v>45.09013965</v>
      </c>
      <c r="E24" s="229">
        <v>111775.07</v>
      </c>
      <c r="F24" s="230">
        <v>493.0</v>
      </c>
      <c r="G24" s="178">
        <v>4138.0</v>
      </c>
      <c r="H24" s="178">
        <v>1504.0</v>
      </c>
      <c r="I24" s="178">
        <v>2121.0</v>
      </c>
      <c r="J24" s="179">
        <v>776972.27</v>
      </c>
      <c r="K24" s="179">
        <f t="shared" ref="K24:L24" si="39">T24+AC24</f>
        <v>-787.7</v>
      </c>
      <c r="L24" s="179">
        <f t="shared" si="39"/>
        <v>-787.7</v>
      </c>
      <c r="M24" s="233">
        <v>-0.001</v>
      </c>
      <c r="N24" s="31"/>
      <c r="O24" s="178">
        <v>246.0</v>
      </c>
      <c r="P24" s="178">
        <v>604.0</v>
      </c>
      <c r="Q24" s="179">
        <v>20741.17</v>
      </c>
      <c r="R24" s="339">
        <f t="shared" ref="R24:S24" si="40">P24/O24</f>
        <v>2.455284553</v>
      </c>
      <c r="S24" s="340">
        <f t="shared" si="40"/>
        <v>34.33968543</v>
      </c>
      <c r="T24" s="179">
        <v>3548.74</v>
      </c>
      <c r="U24" s="179">
        <v>3548.74</v>
      </c>
      <c r="V24" s="233">
        <v>0.1711</v>
      </c>
      <c r="W24" s="183"/>
      <c r="X24" s="178">
        <v>2009.0</v>
      </c>
      <c r="Y24" s="178">
        <v>453113.0</v>
      </c>
      <c r="Z24" s="179">
        <v>756231.1</v>
      </c>
      <c r="AA24" s="339">
        <f t="shared" ref="AA24:AB24" si="41">Y24/X24</f>
        <v>225.541563</v>
      </c>
      <c r="AB24" s="340">
        <f t="shared" si="41"/>
        <v>1.668968006</v>
      </c>
      <c r="AC24" s="179">
        <v>-4336.44</v>
      </c>
      <c r="AD24" s="179">
        <v>-4336.44</v>
      </c>
      <c r="AE24" s="233">
        <v>-0.0057</v>
      </c>
      <c r="AF24" s="132"/>
      <c r="AQ24" s="45"/>
      <c r="AR24" s="132"/>
      <c r="AS24" s="132"/>
      <c r="AT24" s="132"/>
      <c r="AU24" s="132"/>
      <c r="AV24" s="132"/>
      <c r="AW24" s="132"/>
      <c r="AX24" s="132"/>
      <c r="AY24" s="132"/>
    </row>
    <row r="25">
      <c r="A25" s="23">
        <v>45183.0</v>
      </c>
      <c r="B25" s="229">
        <v>86440.33</v>
      </c>
      <c r="C25" s="230">
        <v>1823.0</v>
      </c>
      <c r="D25" s="338">
        <f t="shared" si="5"/>
        <v>47.4165277</v>
      </c>
      <c r="E25" s="229">
        <v>76594.66</v>
      </c>
      <c r="F25" s="230">
        <v>363.0</v>
      </c>
      <c r="G25" s="178">
        <v>523.0</v>
      </c>
      <c r="H25" s="178">
        <v>340.0</v>
      </c>
      <c r="I25" s="178">
        <v>1204.0</v>
      </c>
      <c r="J25" s="179">
        <v>698605.1</v>
      </c>
      <c r="K25" s="179">
        <f t="shared" ref="K25:L25" si="42">T25+AC25</f>
        <v>16607.24</v>
      </c>
      <c r="L25" s="179">
        <f t="shared" si="42"/>
        <v>16607.24</v>
      </c>
      <c r="M25" s="233">
        <v>0.0238</v>
      </c>
      <c r="N25" s="31"/>
      <c r="O25" s="178">
        <v>148.0</v>
      </c>
      <c r="P25" s="178">
        <v>542.0</v>
      </c>
      <c r="Q25" s="179">
        <v>38944.44</v>
      </c>
      <c r="R25" s="339">
        <f t="shared" ref="R25:S25" si="43">P25/O25</f>
        <v>3.662162162</v>
      </c>
      <c r="S25" s="340">
        <f t="shared" si="43"/>
        <v>71.85321033</v>
      </c>
      <c r="T25" s="179">
        <v>7670.95</v>
      </c>
      <c r="U25" s="179">
        <v>7670.95</v>
      </c>
      <c r="V25" s="233">
        <v>0.197</v>
      </c>
      <c r="W25" s="183"/>
      <c r="X25" s="178">
        <v>1121.0</v>
      </c>
      <c r="Y25" s="178">
        <v>364440.0</v>
      </c>
      <c r="Z25" s="179">
        <v>659660.66</v>
      </c>
      <c r="AA25" s="339">
        <f t="shared" ref="AA25:AB25" si="44">Y25/X25</f>
        <v>325.102587</v>
      </c>
      <c r="AB25" s="340">
        <f t="shared" si="44"/>
        <v>1.810066568</v>
      </c>
      <c r="AC25" s="179">
        <v>8936.29</v>
      </c>
      <c r="AD25" s="179">
        <v>8936.29</v>
      </c>
      <c r="AE25" s="233">
        <v>0.0135</v>
      </c>
      <c r="AF25" s="132"/>
      <c r="AQ25" s="45"/>
      <c r="AR25" s="132"/>
      <c r="AS25" s="132"/>
      <c r="AT25" s="132"/>
      <c r="AU25" s="132"/>
      <c r="AV25" s="132"/>
      <c r="AW25" s="132"/>
      <c r="AX25" s="132"/>
      <c r="AY25" s="132"/>
    </row>
    <row r="26">
      <c r="A26" s="23">
        <v>45184.0</v>
      </c>
      <c r="B26" s="235">
        <v>86926.06</v>
      </c>
      <c r="C26" s="236">
        <v>1618.0</v>
      </c>
      <c r="D26" s="231">
        <f t="shared" si="5"/>
        <v>53.72438813</v>
      </c>
      <c r="E26" s="235">
        <v>56322.37</v>
      </c>
      <c r="F26" s="236">
        <v>330.0</v>
      </c>
      <c r="G26" s="188">
        <v>386.0</v>
      </c>
      <c r="H26" s="188">
        <v>276.0</v>
      </c>
      <c r="I26" s="188">
        <v>1069.0</v>
      </c>
      <c r="J26" s="186">
        <v>602357.01</v>
      </c>
      <c r="K26" s="179">
        <f t="shared" ref="K26:L26" si="45">T26+AC26</f>
        <v>39387.11</v>
      </c>
      <c r="L26" s="179">
        <f t="shared" si="45"/>
        <v>39387.11</v>
      </c>
      <c r="M26" s="182">
        <v>0.0654</v>
      </c>
      <c r="N26" s="38"/>
      <c r="O26" s="188">
        <v>99.0</v>
      </c>
      <c r="P26" s="188">
        <v>285.0</v>
      </c>
      <c r="Q26" s="186">
        <v>13241.81</v>
      </c>
      <c r="R26" s="180">
        <f t="shared" ref="R26:S26" si="46">P26/O26</f>
        <v>2.878787879</v>
      </c>
      <c r="S26" s="181">
        <f t="shared" si="46"/>
        <v>46.46249123</v>
      </c>
      <c r="T26" s="186">
        <v>-1284.21</v>
      </c>
      <c r="U26" s="186">
        <v>-1284.21</v>
      </c>
      <c r="V26" s="182">
        <v>-0.097</v>
      </c>
      <c r="W26" s="189"/>
      <c r="X26" s="188">
        <v>1016.0</v>
      </c>
      <c r="Y26" s="188">
        <v>262416.0</v>
      </c>
      <c r="Z26" s="186">
        <v>589115.2</v>
      </c>
      <c r="AA26" s="180">
        <f t="shared" ref="AA26:AB26" si="47">Y26/X26</f>
        <v>258.2834646</v>
      </c>
      <c r="AB26" s="181">
        <f t="shared" si="47"/>
        <v>2.24496677</v>
      </c>
      <c r="AC26" s="186">
        <v>40671.32</v>
      </c>
      <c r="AD26" s="186">
        <v>40671.32</v>
      </c>
      <c r="AE26" s="182">
        <v>0.069</v>
      </c>
      <c r="AF26" s="132"/>
      <c r="AP26" s="342"/>
      <c r="AQ26" s="46"/>
      <c r="AR26" s="132"/>
      <c r="AS26" s="132"/>
      <c r="AT26" s="132"/>
      <c r="AU26" s="132"/>
      <c r="AV26" s="132"/>
      <c r="AW26" s="132"/>
      <c r="AX26" s="132"/>
      <c r="AY26" s="132"/>
    </row>
    <row r="27">
      <c r="A27" s="23">
        <v>45185.0</v>
      </c>
      <c r="B27" s="235">
        <v>121647.16</v>
      </c>
      <c r="C27" s="236">
        <v>2219.0</v>
      </c>
      <c r="D27" s="231">
        <f t="shared" si="5"/>
        <v>54.82071203</v>
      </c>
      <c r="E27" s="235">
        <v>63392.58</v>
      </c>
      <c r="F27" s="236">
        <v>348.0</v>
      </c>
      <c r="G27" s="188">
        <v>1562.0</v>
      </c>
      <c r="H27" s="188">
        <v>681.0</v>
      </c>
      <c r="I27" s="188">
        <v>1471.0</v>
      </c>
      <c r="J27" s="186">
        <v>823754.98</v>
      </c>
      <c r="K27" s="179">
        <f t="shared" ref="K27:L27" si="48">T27+AC27</f>
        <v>37516.84</v>
      </c>
      <c r="L27" s="179">
        <f t="shared" si="48"/>
        <v>37516.84</v>
      </c>
      <c r="M27" s="182">
        <v>0.0455</v>
      </c>
      <c r="N27" s="38"/>
      <c r="O27" s="188">
        <v>165.0</v>
      </c>
      <c r="P27" s="188">
        <v>543.0</v>
      </c>
      <c r="Q27" s="186">
        <v>27073.69</v>
      </c>
      <c r="R27" s="180">
        <f t="shared" ref="R27:S27" si="49">P27/O27</f>
        <v>3.290909091</v>
      </c>
      <c r="S27" s="181">
        <f t="shared" si="49"/>
        <v>49.85946593</v>
      </c>
      <c r="T27" s="186">
        <v>4341.12</v>
      </c>
      <c r="U27" s="186">
        <v>4341.12</v>
      </c>
      <c r="V27" s="182">
        <v>0.1603</v>
      </c>
      <c r="W27" s="189"/>
      <c r="X27" s="188">
        <v>1394.0</v>
      </c>
      <c r="Y27" s="188">
        <v>350412.0</v>
      </c>
      <c r="Z27" s="186">
        <v>796681.29</v>
      </c>
      <c r="AA27" s="180">
        <f t="shared" ref="AA27:AB27" si="50">Y27/X27</f>
        <v>251.3715925</v>
      </c>
      <c r="AB27" s="181">
        <f t="shared" si="50"/>
        <v>2.273555957</v>
      </c>
      <c r="AC27" s="186">
        <v>33175.72</v>
      </c>
      <c r="AD27" s="186">
        <v>33175.72</v>
      </c>
      <c r="AE27" s="182">
        <v>0.0416</v>
      </c>
      <c r="AF27" s="132"/>
      <c r="AP27" s="342"/>
      <c r="AQ27" s="45"/>
      <c r="AR27" s="132"/>
      <c r="AS27" s="132"/>
      <c r="AT27" s="132"/>
      <c r="AU27" s="132"/>
      <c r="AV27" s="132"/>
      <c r="AW27" s="132"/>
      <c r="AX27" s="132"/>
      <c r="AY27" s="132"/>
    </row>
    <row r="28">
      <c r="A28" s="23">
        <v>45186.0</v>
      </c>
      <c r="B28" s="235">
        <v>80488.28</v>
      </c>
      <c r="C28" s="236">
        <v>1417.0</v>
      </c>
      <c r="D28" s="231">
        <f t="shared" si="5"/>
        <v>56.80189132</v>
      </c>
      <c r="E28" s="235">
        <v>58896.89</v>
      </c>
      <c r="F28" s="236">
        <v>287.0</v>
      </c>
      <c r="G28" s="188">
        <v>337.0</v>
      </c>
      <c r="H28" s="188">
        <v>227.0</v>
      </c>
      <c r="I28" s="188">
        <v>1022.0</v>
      </c>
      <c r="J28" s="186">
        <v>591142.69</v>
      </c>
      <c r="K28" s="179">
        <f t="shared" ref="K28:L28" si="51">T28+AC28</f>
        <v>42416.75</v>
      </c>
      <c r="L28" s="179">
        <f t="shared" si="51"/>
        <v>42416.75</v>
      </c>
      <c r="M28" s="182">
        <v>0.0718</v>
      </c>
      <c r="N28" s="38"/>
      <c r="O28" s="188">
        <v>152.0</v>
      </c>
      <c r="P28" s="188">
        <v>458.0</v>
      </c>
      <c r="Q28" s="186">
        <v>27103.54</v>
      </c>
      <c r="R28" s="180">
        <f t="shared" ref="R28:S28" si="52">P28/O28</f>
        <v>3.013157895</v>
      </c>
      <c r="S28" s="181">
        <f t="shared" si="52"/>
        <v>59.17803493</v>
      </c>
      <c r="T28" s="186">
        <v>2765.05</v>
      </c>
      <c r="U28" s="186">
        <v>2765.05</v>
      </c>
      <c r="V28" s="182">
        <v>0.102</v>
      </c>
      <c r="W28" s="189"/>
      <c r="X28" s="188">
        <v>945.0</v>
      </c>
      <c r="Y28" s="188">
        <v>234714.0</v>
      </c>
      <c r="Z28" s="186">
        <v>564039.15</v>
      </c>
      <c r="AA28" s="180">
        <f t="shared" ref="AA28:AB28" si="53">Y28/X28</f>
        <v>248.3746032</v>
      </c>
      <c r="AB28" s="181">
        <f t="shared" si="53"/>
        <v>2.403091209</v>
      </c>
      <c r="AC28" s="186">
        <v>39651.7</v>
      </c>
      <c r="AD28" s="186">
        <v>39651.7</v>
      </c>
      <c r="AE28" s="182">
        <v>0.0703</v>
      </c>
      <c r="AF28" s="132"/>
      <c r="AP28" s="342"/>
      <c r="AQ28" s="45"/>
      <c r="AR28" s="132"/>
      <c r="AS28" s="132"/>
      <c r="AT28" s="132"/>
      <c r="AU28" s="132"/>
      <c r="AV28" s="132"/>
      <c r="AW28" s="132"/>
      <c r="AX28" s="132"/>
      <c r="AY28" s="132"/>
    </row>
    <row r="29">
      <c r="A29" s="23">
        <v>45187.0</v>
      </c>
      <c r="B29" s="235">
        <v>78820.29</v>
      </c>
      <c r="C29" s="236">
        <v>1410.0</v>
      </c>
      <c r="D29" s="231">
        <f t="shared" si="5"/>
        <v>55.90091489</v>
      </c>
      <c r="E29" s="235">
        <v>47095.66</v>
      </c>
      <c r="F29" s="236">
        <v>242.0</v>
      </c>
      <c r="G29" s="188">
        <v>543.0</v>
      </c>
      <c r="H29" s="188">
        <v>252.0</v>
      </c>
      <c r="I29" s="188">
        <v>966.0</v>
      </c>
      <c r="J29" s="186">
        <v>415426.0</v>
      </c>
      <c r="K29" s="179">
        <f t="shared" ref="K29:L29" si="54">T29+AC29</f>
        <v>33340.55</v>
      </c>
      <c r="L29" s="179">
        <f t="shared" si="54"/>
        <v>33340.55</v>
      </c>
      <c r="M29" s="182">
        <v>0.0803</v>
      </c>
      <c r="N29" s="38"/>
      <c r="O29" s="188">
        <v>91.0</v>
      </c>
      <c r="P29" s="188">
        <v>251.0</v>
      </c>
      <c r="Q29" s="186">
        <v>11275.45</v>
      </c>
      <c r="R29" s="180">
        <f t="shared" ref="R29:S29" si="55">P29/O29</f>
        <v>2.758241758</v>
      </c>
      <c r="S29" s="181">
        <f t="shared" si="55"/>
        <v>44.92211155</v>
      </c>
      <c r="T29" s="186">
        <v>1868.64</v>
      </c>
      <c r="U29" s="186">
        <v>1868.64</v>
      </c>
      <c r="V29" s="182">
        <v>0.1657</v>
      </c>
      <c r="W29" s="189"/>
      <c r="X29" s="188">
        <v>917.0</v>
      </c>
      <c r="Y29" s="188">
        <v>201981.0</v>
      </c>
      <c r="Z29" s="186">
        <v>404150.55</v>
      </c>
      <c r="AA29" s="180">
        <f t="shared" ref="AA29:AB29" si="56">Y29/X29</f>
        <v>220.2628135</v>
      </c>
      <c r="AB29" s="181">
        <f t="shared" si="56"/>
        <v>2.000933504</v>
      </c>
      <c r="AC29" s="186">
        <v>31471.91</v>
      </c>
      <c r="AD29" s="186">
        <v>31471.91</v>
      </c>
      <c r="AE29" s="182">
        <v>0.0779</v>
      </c>
      <c r="AF29" s="132"/>
      <c r="AP29" s="342"/>
      <c r="AQ29" s="45"/>
      <c r="AR29" s="132"/>
      <c r="AS29" s="132"/>
      <c r="AT29" s="132"/>
      <c r="AU29" s="132"/>
      <c r="AV29" s="132"/>
      <c r="AW29" s="132"/>
      <c r="AX29" s="132"/>
      <c r="AY29" s="132"/>
    </row>
    <row r="30">
      <c r="A30" s="23">
        <v>45188.0</v>
      </c>
      <c r="B30" s="235">
        <v>103085.98</v>
      </c>
      <c r="C30" s="236">
        <v>1899.0</v>
      </c>
      <c r="D30" s="231">
        <f t="shared" si="5"/>
        <v>54.28434966</v>
      </c>
      <c r="E30" s="235">
        <v>68370.02</v>
      </c>
      <c r="F30" s="236">
        <v>325.0</v>
      </c>
      <c r="G30" s="188">
        <v>1201.0</v>
      </c>
      <c r="H30" s="188">
        <v>533.0</v>
      </c>
      <c r="I30" s="188">
        <v>1292.0</v>
      </c>
      <c r="J30" s="186">
        <v>605658.58</v>
      </c>
      <c r="K30" s="179">
        <f t="shared" ref="K30:L30" si="57">T30+AC30</f>
        <v>21074.22</v>
      </c>
      <c r="L30" s="179">
        <f t="shared" si="57"/>
        <v>21074.22</v>
      </c>
      <c r="M30" s="182">
        <v>0.0348</v>
      </c>
      <c r="N30" s="38"/>
      <c r="O30" s="188">
        <v>138.0</v>
      </c>
      <c r="P30" s="188">
        <v>437.0</v>
      </c>
      <c r="Q30" s="186">
        <v>25345.59</v>
      </c>
      <c r="R30" s="180">
        <f t="shared" ref="R30:S30" si="58">P30/O30</f>
        <v>3.166666667</v>
      </c>
      <c r="S30" s="181">
        <f t="shared" si="58"/>
        <v>57.99906178</v>
      </c>
      <c r="T30" s="186">
        <v>-502.6</v>
      </c>
      <c r="U30" s="186">
        <v>-502.6</v>
      </c>
      <c r="V30" s="182">
        <v>-0.0198</v>
      </c>
      <c r="W30" s="189"/>
      <c r="X30" s="188">
        <v>1224.0</v>
      </c>
      <c r="Y30" s="188">
        <v>281938.0</v>
      </c>
      <c r="Z30" s="186">
        <v>580312.99</v>
      </c>
      <c r="AA30" s="180">
        <f t="shared" ref="AA30:AB30" si="59">Y30/X30</f>
        <v>230.3415033</v>
      </c>
      <c r="AB30" s="181">
        <f t="shared" si="59"/>
        <v>2.058300016</v>
      </c>
      <c r="AC30" s="186">
        <v>21576.82</v>
      </c>
      <c r="AD30" s="186">
        <v>21576.82</v>
      </c>
      <c r="AE30" s="182">
        <v>0.0372</v>
      </c>
      <c r="AF30" s="132"/>
      <c r="AQ30" s="45"/>
      <c r="AR30" s="132"/>
      <c r="AS30" s="132"/>
      <c r="AT30" s="132"/>
      <c r="AU30" s="132"/>
      <c r="AV30" s="132"/>
      <c r="AW30" s="132"/>
      <c r="AX30" s="132"/>
      <c r="AY30" s="132"/>
    </row>
    <row r="31">
      <c r="A31" s="23">
        <v>45189.0</v>
      </c>
      <c r="B31" s="235">
        <v>86531.1</v>
      </c>
      <c r="C31" s="236">
        <v>1693.0</v>
      </c>
      <c r="D31" s="231">
        <f t="shared" si="5"/>
        <v>51.11110455</v>
      </c>
      <c r="E31" s="235">
        <v>46911.84</v>
      </c>
      <c r="F31" s="236">
        <v>280.0</v>
      </c>
      <c r="G31" s="188">
        <v>345.0</v>
      </c>
      <c r="H31" s="188">
        <v>264.0</v>
      </c>
      <c r="I31" s="188">
        <v>1088.0</v>
      </c>
      <c r="J31" s="186">
        <v>554765.84</v>
      </c>
      <c r="K31" s="179">
        <f t="shared" ref="K31:L31" si="60">T31+AC31</f>
        <v>40125.17</v>
      </c>
      <c r="L31" s="179">
        <f t="shared" si="60"/>
        <v>40125.17</v>
      </c>
      <c r="M31" s="283">
        <v>0.0723</v>
      </c>
      <c r="N31" s="38"/>
      <c r="O31" s="188">
        <v>141.0</v>
      </c>
      <c r="P31" s="188">
        <v>519.0</v>
      </c>
      <c r="Q31" s="186">
        <v>38601.03</v>
      </c>
      <c r="R31" s="180">
        <f t="shared" ref="R31:S31" si="61">P31/O31</f>
        <v>3.680851064</v>
      </c>
      <c r="S31" s="181">
        <f t="shared" si="61"/>
        <v>74.37578035</v>
      </c>
      <c r="T31" s="186">
        <v>447.28</v>
      </c>
      <c r="U31" s="186">
        <v>447.28</v>
      </c>
      <c r="V31" s="182">
        <v>0.0116</v>
      </c>
      <c r="W31" s="189"/>
      <c r="X31" s="188">
        <v>1007.0</v>
      </c>
      <c r="Y31" s="188">
        <v>257567.0</v>
      </c>
      <c r="Z31" s="186">
        <v>516164.81</v>
      </c>
      <c r="AA31" s="180">
        <f t="shared" ref="AA31:AB31" si="62">Y31/X31</f>
        <v>255.7765641</v>
      </c>
      <c r="AB31" s="181">
        <f t="shared" si="62"/>
        <v>2.004002104</v>
      </c>
      <c r="AC31" s="186">
        <v>39677.89</v>
      </c>
      <c r="AD31" s="186">
        <v>39677.89</v>
      </c>
      <c r="AE31" s="182">
        <v>0.0769</v>
      </c>
      <c r="AF31" s="132"/>
      <c r="AQ31" s="45"/>
      <c r="AR31" s="132"/>
      <c r="AS31" s="132"/>
      <c r="AT31" s="132"/>
      <c r="AU31" s="132"/>
      <c r="AV31" s="132"/>
      <c r="AW31" s="132"/>
      <c r="AX31" s="132"/>
      <c r="AY31" s="132"/>
    </row>
    <row r="32">
      <c r="A32" s="23">
        <v>45190.0</v>
      </c>
      <c r="B32" s="235">
        <v>79271.93</v>
      </c>
      <c r="C32" s="236">
        <v>1577.0</v>
      </c>
      <c r="D32" s="231">
        <f t="shared" si="5"/>
        <v>50.26755231</v>
      </c>
      <c r="E32" s="235">
        <v>62747.65</v>
      </c>
      <c r="F32" s="236">
        <v>293.0</v>
      </c>
      <c r="G32" s="188">
        <v>270.0</v>
      </c>
      <c r="H32" s="188">
        <v>211.0</v>
      </c>
      <c r="I32" s="188">
        <v>1034.0</v>
      </c>
      <c r="J32" s="186">
        <v>485754.5</v>
      </c>
      <c r="K32" s="179">
        <f t="shared" ref="K32:L32" si="63">T32+AC32</f>
        <v>12549.85</v>
      </c>
      <c r="L32" s="179">
        <f t="shared" si="63"/>
        <v>12549.85</v>
      </c>
      <c r="M32" s="182">
        <v>0.0258</v>
      </c>
      <c r="N32" s="38"/>
      <c r="O32" s="188">
        <v>100.0</v>
      </c>
      <c r="P32" s="188">
        <v>378.0</v>
      </c>
      <c r="Q32" s="186">
        <v>17382.38</v>
      </c>
      <c r="R32" s="180">
        <f t="shared" ref="R32:S32" si="64">P32/O32</f>
        <v>3.78</v>
      </c>
      <c r="S32" s="181">
        <f t="shared" si="64"/>
        <v>45.98513228</v>
      </c>
      <c r="T32" s="186">
        <v>1216.11</v>
      </c>
      <c r="U32" s="186">
        <v>1216.11</v>
      </c>
      <c r="V32" s="182">
        <v>0.07</v>
      </c>
      <c r="W32" s="189"/>
      <c r="X32" s="188">
        <v>978.0</v>
      </c>
      <c r="Y32" s="188">
        <v>256967.0</v>
      </c>
      <c r="Z32" s="186">
        <v>468372.12</v>
      </c>
      <c r="AA32" s="180">
        <f t="shared" ref="AA32:AB32" si="65">Y32/X32</f>
        <v>262.7474438</v>
      </c>
      <c r="AB32" s="181">
        <f t="shared" si="65"/>
        <v>1.822693653</v>
      </c>
      <c r="AC32" s="186">
        <v>11333.74</v>
      </c>
      <c r="AD32" s="186">
        <v>11333.74</v>
      </c>
      <c r="AE32" s="182">
        <v>0.0242</v>
      </c>
      <c r="AF32" s="132"/>
      <c r="AQ32" s="46"/>
      <c r="AR32" s="132"/>
      <c r="AS32" s="132"/>
      <c r="AT32" s="132"/>
      <c r="AU32" s="132"/>
      <c r="AV32" s="132"/>
      <c r="AW32" s="132"/>
      <c r="AX32" s="132"/>
      <c r="AY32" s="132"/>
    </row>
    <row r="33">
      <c r="A33" s="23">
        <v>45191.0</v>
      </c>
      <c r="B33" s="229">
        <v>79277.45</v>
      </c>
      <c r="C33" s="230">
        <v>1588.0</v>
      </c>
      <c r="D33" s="338">
        <f t="shared" si="5"/>
        <v>49.92282746</v>
      </c>
      <c r="E33" s="229">
        <v>62464.09</v>
      </c>
      <c r="F33" s="230">
        <v>274.0</v>
      </c>
      <c r="G33" s="178">
        <v>493.0</v>
      </c>
      <c r="H33" s="178">
        <v>252.0</v>
      </c>
      <c r="I33" s="178">
        <v>1038.0</v>
      </c>
      <c r="J33" s="179">
        <v>616610.39</v>
      </c>
      <c r="K33" s="179">
        <f t="shared" ref="K33:L33" si="66">T33+AC33</f>
        <v>22333.29</v>
      </c>
      <c r="L33" s="179">
        <f t="shared" si="66"/>
        <v>22333.29</v>
      </c>
      <c r="M33" s="343">
        <v>0.0362</v>
      </c>
      <c r="N33" s="31"/>
      <c r="O33" s="178">
        <v>118.0</v>
      </c>
      <c r="P33" s="178">
        <v>502.0</v>
      </c>
      <c r="Q33" s="179">
        <v>54487.52</v>
      </c>
      <c r="R33" s="339">
        <f t="shared" ref="R33:S33" si="67">P33/O33</f>
        <v>4.254237288</v>
      </c>
      <c r="S33" s="340">
        <f t="shared" si="67"/>
        <v>108.5408765</v>
      </c>
      <c r="T33" s="179">
        <v>-2381.08</v>
      </c>
      <c r="U33" s="179">
        <v>-2381.08</v>
      </c>
      <c r="V33" s="233">
        <v>-0.0437</v>
      </c>
      <c r="W33" s="183"/>
      <c r="X33" s="178">
        <v>973.0</v>
      </c>
      <c r="Y33" s="178">
        <v>262302.0</v>
      </c>
      <c r="Z33" s="179">
        <v>562122.87</v>
      </c>
      <c r="AA33" s="339">
        <f t="shared" ref="AA33:AB33" si="68">Y33/X33</f>
        <v>269.5806783</v>
      </c>
      <c r="AB33" s="340">
        <f t="shared" si="68"/>
        <v>2.143036919</v>
      </c>
      <c r="AC33" s="179">
        <v>24714.37</v>
      </c>
      <c r="AD33" s="179">
        <v>24714.37</v>
      </c>
      <c r="AE33" s="233">
        <v>0.044</v>
      </c>
      <c r="AF33" s="132"/>
      <c r="AQ33" s="45"/>
      <c r="AR33" s="132"/>
      <c r="AS33" s="132"/>
      <c r="AT33" s="132"/>
      <c r="AU33" s="132"/>
      <c r="AV33" s="132"/>
      <c r="AW33" s="132"/>
      <c r="AX33" s="132"/>
      <c r="AY33" s="132"/>
    </row>
    <row r="34">
      <c r="A34" s="23">
        <v>45192.0</v>
      </c>
      <c r="B34" s="229">
        <v>72302.69</v>
      </c>
      <c r="C34" s="230">
        <v>1577.0</v>
      </c>
      <c r="D34" s="338">
        <f t="shared" si="5"/>
        <v>45.84824984</v>
      </c>
      <c r="E34" s="229">
        <v>54599.59</v>
      </c>
      <c r="F34" s="230">
        <v>293.0</v>
      </c>
      <c r="G34" s="178">
        <v>529.0</v>
      </c>
      <c r="H34" s="178">
        <v>284.0</v>
      </c>
      <c r="I34" s="178">
        <v>1086.0</v>
      </c>
      <c r="J34" s="179">
        <v>529509.73</v>
      </c>
      <c r="K34" s="179">
        <f t="shared" ref="K34:L34" si="69">T34+AC34</f>
        <v>13725.8</v>
      </c>
      <c r="L34" s="179">
        <f t="shared" si="69"/>
        <v>13725.8</v>
      </c>
      <c r="M34" s="343">
        <v>0.0259</v>
      </c>
      <c r="N34" s="31"/>
      <c r="O34" s="178">
        <v>120.0</v>
      </c>
      <c r="P34" s="178">
        <v>518.0</v>
      </c>
      <c r="Q34" s="179">
        <v>29117.82</v>
      </c>
      <c r="R34" s="339">
        <f t="shared" ref="R34:S34" si="70">P34/O34</f>
        <v>4.316666667</v>
      </c>
      <c r="S34" s="340">
        <f t="shared" si="70"/>
        <v>56.21200772</v>
      </c>
      <c r="T34" s="179">
        <v>5720.33</v>
      </c>
      <c r="U34" s="179">
        <v>5720.33</v>
      </c>
      <c r="V34" s="233">
        <v>0.1965</v>
      </c>
      <c r="W34" s="183"/>
      <c r="X34" s="178">
        <v>1019.0</v>
      </c>
      <c r="Y34" s="178">
        <v>276851.0</v>
      </c>
      <c r="Z34" s="179">
        <v>500391.91</v>
      </c>
      <c r="AA34" s="339">
        <f t="shared" ref="AA34:AB34" si="71">Y34/X34</f>
        <v>271.6889107</v>
      </c>
      <c r="AB34" s="340">
        <f t="shared" si="71"/>
        <v>1.807441223</v>
      </c>
      <c r="AC34" s="179">
        <v>8005.47</v>
      </c>
      <c r="AD34" s="179">
        <v>8005.47</v>
      </c>
      <c r="AE34" s="233">
        <v>0.016</v>
      </c>
      <c r="AF34" s="132"/>
      <c r="AP34" s="342"/>
      <c r="AQ34" s="45"/>
      <c r="AR34" s="132"/>
      <c r="AS34" s="132"/>
      <c r="AT34" s="132"/>
      <c r="AU34" s="132"/>
      <c r="AV34" s="132"/>
      <c r="AW34" s="132"/>
      <c r="AX34" s="132"/>
      <c r="AY34" s="132"/>
    </row>
    <row r="35">
      <c r="A35" s="23">
        <v>45193.0</v>
      </c>
      <c r="B35" s="229">
        <v>83639.7</v>
      </c>
      <c r="C35" s="230">
        <v>1562.0</v>
      </c>
      <c r="D35" s="338">
        <f t="shared" si="5"/>
        <v>53.54654289</v>
      </c>
      <c r="E35" s="229">
        <v>57101.94</v>
      </c>
      <c r="F35" s="230">
        <v>272.0</v>
      </c>
      <c r="G35" s="178">
        <v>686.0</v>
      </c>
      <c r="H35" s="178">
        <v>301.0</v>
      </c>
      <c r="I35" s="178">
        <v>1099.0</v>
      </c>
      <c r="J35" s="179">
        <v>464837.85</v>
      </c>
      <c r="K35" s="179">
        <f t="shared" ref="K35:L35" si="72">T35+AC35</f>
        <v>21581.04</v>
      </c>
      <c r="L35" s="179">
        <f t="shared" si="72"/>
        <v>21581.04</v>
      </c>
      <c r="M35" s="343">
        <v>0.0464</v>
      </c>
      <c r="N35" s="31"/>
      <c r="O35" s="178">
        <v>275.0</v>
      </c>
      <c r="P35" s="178">
        <v>763.0</v>
      </c>
      <c r="Q35" s="179">
        <v>40861.51</v>
      </c>
      <c r="R35" s="339">
        <f t="shared" ref="R35:S35" si="73">P35/O35</f>
        <v>2.774545455</v>
      </c>
      <c r="S35" s="340">
        <f t="shared" si="73"/>
        <v>53.55374836</v>
      </c>
      <c r="T35" s="179">
        <v>12806.58</v>
      </c>
      <c r="U35" s="179">
        <v>12806.58</v>
      </c>
      <c r="V35" s="233">
        <v>0.3134</v>
      </c>
      <c r="W35" s="183"/>
      <c r="X35" s="178">
        <v>925.0</v>
      </c>
      <c r="Y35" s="178">
        <v>255392.0</v>
      </c>
      <c r="Z35" s="179">
        <v>423976.34</v>
      </c>
      <c r="AA35" s="339">
        <f t="shared" ref="AA35:AB35" si="74">Y35/X35</f>
        <v>276.0994595</v>
      </c>
      <c r="AB35" s="340">
        <f t="shared" si="74"/>
        <v>1.660100316</v>
      </c>
      <c r="AC35" s="179">
        <v>8774.46</v>
      </c>
      <c r="AD35" s="179">
        <v>8774.46</v>
      </c>
      <c r="AE35" s="233">
        <v>0.0207</v>
      </c>
      <c r="AF35" s="132"/>
      <c r="AP35" s="342"/>
      <c r="AQ35" s="45"/>
      <c r="AR35" s="132"/>
      <c r="AS35" s="132"/>
      <c r="AT35" s="132"/>
      <c r="AU35" s="132"/>
      <c r="AV35" s="132"/>
      <c r="AW35" s="132"/>
      <c r="AX35" s="132"/>
      <c r="AY35" s="132"/>
    </row>
    <row r="36">
      <c r="A36" s="23">
        <v>45194.0</v>
      </c>
      <c r="B36" s="229">
        <v>63668.76</v>
      </c>
      <c r="C36" s="230">
        <v>1210.0</v>
      </c>
      <c r="D36" s="338">
        <f t="shared" si="5"/>
        <v>52.61880992</v>
      </c>
      <c r="E36" s="229">
        <v>51801.24</v>
      </c>
      <c r="F36" s="230">
        <v>234.0</v>
      </c>
      <c r="G36" s="344">
        <v>272.0</v>
      </c>
      <c r="H36" s="344">
        <v>138.0</v>
      </c>
      <c r="I36" s="344">
        <v>832.0</v>
      </c>
      <c r="J36" s="345">
        <v>468540.01</v>
      </c>
      <c r="K36" s="179">
        <f t="shared" ref="K36:L36" si="75">T36+AC36</f>
        <v>35032.91</v>
      </c>
      <c r="L36" s="179">
        <f t="shared" si="75"/>
        <v>35032.91</v>
      </c>
      <c r="M36" s="343">
        <v>0.0748</v>
      </c>
      <c r="N36" s="346"/>
      <c r="O36" s="344">
        <v>68.0</v>
      </c>
      <c r="P36" s="344">
        <v>385.0</v>
      </c>
      <c r="Q36" s="345">
        <v>18933.72</v>
      </c>
      <c r="R36" s="347">
        <f t="shared" ref="R36:S36" si="76">P36/O36</f>
        <v>5.661764706</v>
      </c>
      <c r="S36" s="348">
        <f t="shared" si="76"/>
        <v>49.17849351</v>
      </c>
      <c r="T36" s="345">
        <v>1949.86</v>
      </c>
      <c r="U36" s="345">
        <v>1949.86</v>
      </c>
      <c r="V36" s="343">
        <v>0.103</v>
      </c>
      <c r="W36" s="349"/>
      <c r="X36" s="344">
        <v>791.0</v>
      </c>
      <c r="Y36" s="344">
        <v>184097.0</v>
      </c>
      <c r="Z36" s="345">
        <v>449606.29</v>
      </c>
      <c r="AA36" s="347">
        <f t="shared" ref="AA36:AB36" si="77">Y36/X36</f>
        <v>232.7395702</v>
      </c>
      <c r="AB36" s="348">
        <f t="shared" si="77"/>
        <v>2.442224968</v>
      </c>
      <c r="AC36" s="345">
        <v>33083.05</v>
      </c>
      <c r="AD36" s="345">
        <v>33083.05</v>
      </c>
      <c r="AE36" s="343">
        <v>0.0736</v>
      </c>
      <c r="AF36" s="132"/>
      <c r="AP36" s="342"/>
      <c r="AQ36" s="45"/>
      <c r="AR36" s="132"/>
      <c r="AS36" s="132"/>
      <c r="AT36" s="132"/>
      <c r="AU36" s="132"/>
      <c r="AV36" s="132"/>
      <c r="AW36" s="132"/>
      <c r="AX36" s="132"/>
      <c r="AY36" s="132"/>
    </row>
    <row r="37">
      <c r="A37" s="23">
        <v>45195.0</v>
      </c>
      <c r="B37" s="235">
        <v>72933.41</v>
      </c>
      <c r="C37" s="236">
        <v>1362.0</v>
      </c>
      <c r="D37" s="231">
        <f t="shared" si="5"/>
        <v>53.54875918</v>
      </c>
      <c r="E37" s="235">
        <v>47966.75</v>
      </c>
      <c r="F37" s="236">
        <v>256.0</v>
      </c>
      <c r="G37" s="285">
        <v>210.0</v>
      </c>
      <c r="H37" s="285">
        <v>134.0</v>
      </c>
      <c r="I37" s="285">
        <v>891.0</v>
      </c>
      <c r="J37" s="282">
        <v>451741.6</v>
      </c>
      <c r="K37" s="179">
        <f t="shared" ref="K37:L37" si="78">T37+AC37</f>
        <v>35567.36</v>
      </c>
      <c r="L37" s="179">
        <f t="shared" si="78"/>
        <v>35567.36</v>
      </c>
      <c r="M37" s="283">
        <v>0.0787</v>
      </c>
      <c r="N37" s="286"/>
      <c r="O37" s="285">
        <v>81.0</v>
      </c>
      <c r="P37" s="285">
        <v>360.0</v>
      </c>
      <c r="Q37" s="282">
        <v>13899.42</v>
      </c>
      <c r="R37" s="245">
        <f t="shared" ref="R37:S37" si="79">P37/O37</f>
        <v>4.444444444</v>
      </c>
      <c r="S37" s="246">
        <f t="shared" si="79"/>
        <v>38.6095</v>
      </c>
      <c r="T37" s="282">
        <v>638.76</v>
      </c>
      <c r="U37" s="282">
        <v>638.76</v>
      </c>
      <c r="V37" s="283">
        <v>0.046</v>
      </c>
      <c r="W37" s="287"/>
      <c r="X37" s="285">
        <v>845.0</v>
      </c>
      <c r="Y37" s="285">
        <v>205744.0</v>
      </c>
      <c r="Z37" s="282">
        <v>437842.18</v>
      </c>
      <c r="AA37" s="245">
        <f t="shared" ref="AA37:AB37" si="80">Y37/X37</f>
        <v>243.4840237</v>
      </c>
      <c r="AB37" s="246">
        <f t="shared" si="80"/>
        <v>2.128092095</v>
      </c>
      <c r="AC37" s="282">
        <v>34928.6</v>
      </c>
      <c r="AD37" s="282">
        <v>34928.6</v>
      </c>
      <c r="AE37" s="283">
        <v>0.0798</v>
      </c>
      <c r="AF37" s="132"/>
      <c r="AP37" s="342"/>
      <c r="AQ37" s="45"/>
      <c r="AR37" s="132"/>
      <c r="AS37" s="132"/>
      <c r="AT37" s="132"/>
      <c r="AU37" s="132"/>
      <c r="AV37" s="132"/>
      <c r="AW37" s="132"/>
      <c r="AX37" s="132"/>
      <c r="AY37" s="132"/>
    </row>
    <row r="38">
      <c r="A38" s="23">
        <v>45196.0</v>
      </c>
      <c r="B38" s="235">
        <v>64239.03</v>
      </c>
      <c r="C38" s="236">
        <v>1296.0</v>
      </c>
      <c r="D38" s="231">
        <f t="shared" si="5"/>
        <v>49.56715278</v>
      </c>
      <c r="E38" s="235">
        <v>49398.57</v>
      </c>
      <c r="F38" s="236">
        <v>235.0</v>
      </c>
      <c r="G38" s="188">
        <v>233.0</v>
      </c>
      <c r="H38" s="188">
        <v>141.0</v>
      </c>
      <c r="I38" s="188">
        <v>857.0</v>
      </c>
      <c r="J38" s="186">
        <v>396442.58</v>
      </c>
      <c r="K38" s="179">
        <f t="shared" ref="K38:L38" si="81">T38+AC38</f>
        <v>42847.36</v>
      </c>
      <c r="L38" s="179">
        <f t="shared" si="81"/>
        <v>42847.36</v>
      </c>
      <c r="M38" s="182">
        <v>0.1081</v>
      </c>
      <c r="N38" s="189"/>
      <c r="O38" s="188">
        <v>85.0</v>
      </c>
      <c r="P38" s="188">
        <v>259.0</v>
      </c>
      <c r="Q38" s="186">
        <v>7217.08</v>
      </c>
      <c r="R38" s="180">
        <f t="shared" ref="R38:S38" si="82">P38/O38</f>
        <v>3.047058824</v>
      </c>
      <c r="S38" s="181">
        <f t="shared" si="82"/>
        <v>27.86517375</v>
      </c>
      <c r="T38" s="186">
        <v>-1082.9</v>
      </c>
      <c r="U38" s="186">
        <v>-1082.9</v>
      </c>
      <c r="V38" s="182">
        <v>-0.15</v>
      </c>
      <c r="W38" s="189"/>
      <c r="X38" s="188">
        <v>804.0</v>
      </c>
      <c r="Y38" s="188">
        <v>200655.0</v>
      </c>
      <c r="Z38" s="186">
        <v>389225.5</v>
      </c>
      <c r="AA38" s="180">
        <f t="shared" ref="AA38:AB38" si="83">Y38/X38</f>
        <v>249.5708955</v>
      </c>
      <c r="AB38" s="181">
        <f t="shared" si="83"/>
        <v>1.939774738</v>
      </c>
      <c r="AC38" s="186">
        <v>43930.26</v>
      </c>
      <c r="AD38" s="186">
        <v>43930.26</v>
      </c>
      <c r="AE38" s="182">
        <v>0.1129</v>
      </c>
      <c r="AQ38" s="46"/>
    </row>
    <row r="39">
      <c r="A39" s="23">
        <v>45197.0</v>
      </c>
      <c r="B39" s="235">
        <v>80671.42</v>
      </c>
      <c r="C39" s="236">
        <v>1217.0</v>
      </c>
      <c r="D39" s="231">
        <f t="shared" si="5"/>
        <v>66.28711586</v>
      </c>
      <c r="E39" s="235">
        <v>55491.66</v>
      </c>
      <c r="F39" s="236">
        <v>210.0</v>
      </c>
      <c r="G39" s="188">
        <v>225.0</v>
      </c>
      <c r="H39" s="188">
        <v>128.0</v>
      </c>
      <c r="I39" s="188">
        <v>810.0</v>
      </c>
      <c r="J39" s="186">
        <v>487361.92</v>
      </c>
      <c r="K39" s="179">
        <f t="shared" ref="K39:L39" si="84">T39+AC39</f>
        <v>15844.26</v>
      </c>
      <c r="L39" s="179">
        <f t="shared" si="84"/>
        <v>15844.26</v>
      </c>
      <c r="M39" s="182">
        <v>0.0325</v>
      </c>
      <c r="N39" s="189"/>
      <c r="O39" s="188">
        <v>69.0</v>
      </c>
      <c r="P39" s="188">
        <v>229.0</v>
      </c>
      <c r="Q39" s="186">
        <v>6944.89</v>
      </c>
      <c r="R39" s="180">
        <f t="shared" ref="R39:S39" si="85">P39/O39</f>
        <v>3.31884058</v>
      </c>
      <c r="S39" s="181">
        <f t="shared" si="85"/>
        <v>30.32703057</v>
      </c>
      <c r="T39" s="186">
        <v>1149.82</v>
      </c>
      <c r="U39" s="186">
        <v>1149.82</v>
      </c>
      <c r="V39" s="182">
        <v>0.1656</v>
      </c>
      <c r="W39" s="189"/>
      <c r="X39" s="188">
        <v>766.0</v>
      </c>
      <c r="Y39" s="188">
        <v>209275.0</v>
      </c>
      <c r="Z39" s="186">
        <v>480417.03</v>
      </c>
      <c r="AA39" s="180">
        <f t="shared" ref="AA39:AB39" si="86">Y39/X39</f>
        <v>273.2049608</v>
      </c>
      <c r="AB39" s="181">
        <f t="shared" si="86"/>
        <v>2.295625517</v>
      </c>
      <c r="AC39" s="186">
        <v>14694.44</v>
      </c>
      <c r="AD39" s="186">
        <v>14694.44</v>
      </c>
      <c r="AE39" s="182">
        <v>0.0306</v>
      </c>
      <c r="AQ39" s="45"/>
    </row>
    <row r="40">
      <c r="A40" s="23">
        <v>45198.0</v>
      </c>
      <c r="B40" s="235">
        <v>77080.5</v>
      </c>
      <c r="C40" s="236">
        <v>1323.0</v>
      </c>
      <c r="D40" s="231">
        <f t="shared" si="5"/>
        <v>58.26190476</v>
      </c>
      <c r="E40" s="235">
        <v>71704.36</v>
      </c>
      <c r="F40" s="236">
        <v>224.0</v>
      </c>
      <c r="G40" s="188">
        <v>194.0</v>
      </c>
      <c r="H40" s="188">
        <v>110.0</v>
      </c>
      <c r="I40" s="188">
        <v>789.0</v>
      </c>
      <c r="J40" s="186">
        <v>492138.02</v>
      </c>
      <c r="K40" s="179">
        <f t="shared" ref="K40:L40" si="87">T40+AC40</f>
        <v>23561.17</v>
      </c>
      <c r="L40" s="179">
        <f t="shared" si="87"/>
        <v>23561.17</v>
      </c>
      <c r="M40" s="182">
        <v>0.0357</v>
      </c>
      <c r="N40" s="181"/>
      <c r="O40" s="188">
        <v>51.0</v>
      </c>
      <c r="P40" s="188">
        <v>202.0</v>
      </c>
      <c r="Q40" s="186">
        <v>7732.86</v>
      </c>
      <c r="R40" s="180">
        <f t="shared" ref="R40:S40" si="88">P40/O40</f>
        <v>3.960784314</v>
      </c>
      <c r="S40" s="181">
        <f t="shared" si="88"/>
        <v>38.28148515</v>
      </c>
      <c r="T40" s="186">
        <v>7732.86</v>
      </c>
      <c r="U40" s="186">
        <v>7732.86</v>
      </c>
      <c r="V40" s="182">
        <v>0.2249</v>
      </c>
      <c r="W40" s="189"/>
      <c r="X40" s="188">
        <v>759.0</v>
      </c>
      <c r="Y40" s="188">
        <v>202691.0</v>
      </c>
      <c r="Z40" s="186">
        <v>484405.16</v>
      </c>
      <c r="AA40" s="180">
        <f t="shared" ref="AA40:AB40" si="89">Y40/X40</f>
        <v>267.0500659</v>
      </c>
      <c r="AB40" s="181">
        <f t="shared" si="89"/>
        <v>2.389870098</v>
      </c>
      <c r="AC40" s="186">
        <v>15828.31</v>
      </c>
      <c r="AD40" s="186">
        <v>15828.31</v>
      </c>
      <c r="AE40" s="182">
        <v>0.0327</v>
      </c>
      <c r="AQ40" s="45"/>
    </row>
    <row r="41">
      <c r="A41" s="23">
        <v>45199.0</v>
      </c>
      <c r="B41" s="235">
        <v>74195.87</v>
      </c>
      <c r="C41" s="236">
        <v>1523.0</v>
      </c>
      <c r="D41" s="231">
        <f t="shared" si="5"/>
        <v>48.71692055</v>
      </c>
      <c r="E41" s="235">
        <v>63744.15</v>
      </c>
      <c r="F41" s="236">
        <v>238.0</v>
      </c>
      <c r="G41" s="188">
        <v>184.0</v>
      </c>
      <c r="H41" s="188">
        <v>133.0</v>
      </c>
      <c r="I41" s="188">
        <v>915.0</v>
      </c>
      <c r="J41" s="186">
        <v>505562.17</v>
      </c>
      <c r="K41" s="179">
        <f t="shared" ref="K41:L41" si="90">T41+AC41</f>
        <v>60714.45</v>
      </c>
      <c r="L41" s="179">
        <f t="shared" si="90"/>
        <v>60714.45</v>
      </c>
      <c r="M41" s="182">
        <v>0.0508</v>
      </c>
      <c r="N41" s="189"/>
      <c r="O41" s="188">
        <v>121.0</v>
      </c>
      <c r="P41" s="188">
        <v>489.0</v>
      </c>
      <c r="Q41" s="186">
        <v>37342.63</v>
      </c>
      <c r="R41" s="180">
        <f t="shared" ref="R41:S41" si="91">P41/O41</f>
        <v>4.041322314</v>
      </c>
      <c r="S41" s="181">
        <f t="shared" si="91"/>
        <v>76.36529652</v>
      </c>
      <c r="T41" s="186">
        <v>37342.63</v>
      </c>
      <c r="U41" s="186">
        <v>37342.63</v>
      </c>
      <c r="V41" s="182">
        <v>0.0623</v>
      </c>
      <c r="W41" s="189"/>
      <c r="X41" s="188">
        <v>843.0</v>
      </c>
      <c r="Y41" s="188">
        <v>250606.0</v>
      </c>
      <c r="Z41" s="186">
        <v>468219.54</v>
      </c>
      <c r="AA41" s="180">
        <f t="shared" ref="AA41:AB41" si="92">Y41/X41</f>
        <v>297.2787663</v>
      </c>
      <c r="AB41" s="181">
        <f t="shared" si="92"/>
        <v>1.868349281</v>
      </c>
      <c r="AC41" s="186">
        <v>23371.82</v>
      </c>
      <c r="AD41" s="186">
        <v>23371.82</v>
      </c>
      <c r="AE41" s="182">
        <v>0.0499</v>
      </c>
      <c r="AQ41" s="45"/>
    </row>
    <row r="42">
      <c r="A42" s="350" t="s">
        <v>22</v>
      </c>
      <c r="B42" s="351">
        <f>SUM(B12:B41)</f>
        <v>2098287.26</v>
      </c>
      <c r="C42" s="352">
        <f>SUM(C11:C41)</f>
        <v>40955</v>
      </c>
      <c r="D42" s="351">
        <f t="shared" si="5"/>
        <v>51.23397046</v>
      </c>
      <c r="E42" s="351">
        <f t="shared" ref="E42:H42" si="93">SUM(E12:E41)</f>
        <v>1591702.12</v>
      </c>
      <c r="F42" s="352">
        <f t="shared" si="93"/>
        <v>7355</v>
      </c>
      <c r="G42" s="352">
        <f t="shared" si="93"/>
        <v>15897</v>
      </c>
      <c r="H42" s="352">
        <f t="shared" si="93"/>
        <v>7286</v>
      </c>
      <c r="I42" s="353">
        <f>AVERAGE(I11:I41)</f>
        <v>901.9</v>
      </c>
      <c r="J42" s="351">
        <f t="shared" ref="J42:K42" si="94">SUM(J12:J41)</f>
        <v>13637688.09</v>
      </c>
      <c r="K42" s="351">
        <f t="shared" si="94"/>
        <v>611357.49</v>
      </c>
      <c r="L42" s="351">
        <f>AVERAGE(L11:L41)</f>
        <v>20378.583</v>
      </c>
      <c r="M42" s="354">
        <f>K42/J42</f>
        <v>0.04482852856</v>
      </c>
      <c r="N42" s="352"/>
      <c r="O42" s="352">
        <f t="shared" ref="O42:P42" si="95">SUM(O11:O41)</f>
        <v>2912</v>
      </c>
      <c r="P42" s="352">
        <f t="shared" si="95"/>
        <v>10051</v>
      </c>
      <c r="Q42" s="351">
        <f>SUM(Q12:Q41)</f>
        <v>529326.27</v>
      </c>
      <c r="R42" s="353">
        <f t="shared" ref="R42:S42" si="96">P42/O42</f>
        <v>3.45157967</v>
      </c>
      <c r="S42" s="351">
        <f t="shared" si="96"/>
        <v>52.66404039</v>
      </c>
      <c r="T42" s="351">
        <f t="shared" ref="T42:U42" si="97">SUM(T12:T41)</f>
        <v>98033.94</v>
      </c>
      <c r="U42" s="351">
        <f t="shared" si="97"/>
        <v>98033.94</v>
      </c>
      <c r="V42" s="354">
        <f>T42/Q42</f>
        <v>0.1852051288</v>
      </c>
      <c r="W42" s="352"/>
      <c r="X42" s="352">
        <f t="shared" ref="X42:Z42" si="98">SUM(X12:X41)</f>
        <v>25441</v>
      </c>
      <c r="Y42" s="355">
        <f t="shared" si="98"/>
        <v>5573650</v>
      </c>
      <c r="Z42" s="351">
        <f t="shared" si="98"/>
        <v>13108361.82</v>
      </c>
      <c r="AA42" s="356">
        <f>AVERAGE(AA12:AA41)</f>
        <v>257.9103762</v>
      </c>
      <c r="AB42" s="351">
        <f>Z42/Y42</f>
        <v>2.351845168</v>
      </c>
      <c r="AC42" s="351">
        <f t="shared" ref="AC42:AD42" si="99">SUM(AC12:AC41)</f>
        <v>513323.55</v>
      </c>
      <c r="AD42" s="351">
        <f t="shared" si="99"/>
        <v>513323.55</v>
      </c>
      <c r="AE42" s="354">
        <f>AC42/Z42</f>
        <v>0.03916000771</v>
      </c>
      <c r="AF42" s="303"/>
      <c r="AP42" s="342"/>
      <c r="AQ42" s="45"/>
      <c r="AR42" s="303"/>
      <c r="AS42" s="303"/>
    </row>
    <row r="43">
      <c r="A43" s="191" t="s">
        <v>11</v>
      </c>
      <c r="B43" s="12" t="s">
        <v>0</v>
      </c>
      <c r="C43" s="61" t="s">
        <v>23</v>
      </c>
      <c r="D43" s="63" t="s">
        <v>127</v>
      </c>
      <c r="E43" s="14" t="s">
        <v>1</v>
      </c>
      <c r="F43" s="62" t="s">
        <v>128</v>
      </c>
      <c r="G43" s="63" t="s">
        <v>28</v>
      </c>
      <c r="H43" s="64"/>
      <c r="I43" s="304" t="s">
        <v>97</v>
      </c>
      <c r="J43" s="63" t="s">
        <v>76</v>
      </c>
      <c r="K43" s="61" t="s">
        <v>99</v>
      </c>
      <c r="L43" s="61" t="s">
        <v>100</v>
      </c>
      <c r="M43" s="67" t="s">
        <v>35</v>
      </c>
      <c r="O43" s="221" t="s">
        <v>101</v>
      </c>
      <c r="P43" s="222">
        <f>S42*R42*1</f>
        <v>181.7741312</v>
      </c>
      <c r="X43" s="226" t="s">
        <v>102</v>
      </c>
      <c r="Y43" s="149">
        <f>Y44*AA42*1</f>
        <v>606.565272</v>
      </c>
      <c r="AP43" s="342"/>
      <c r="AQ43" s="45"/>
    </row>
    <row r="44">
      <c r="A44" s="68">
        <f>B42-E42</f>
        <v>506585.14</v>
      </c>
      <c r="G44" s="69">
        <f>H42/G42</f>
        <v>0.4583254702</v>
      </c>
      <c r="H44" s="64"/>
      <c r="I44" s="305"/>
      <c r="J44" s="6"/>
      <c r="K44" s="6"/>
      <c r="M44" s="3"/>
      <c r="O44" s="221" t="s">
        <v>103</v>
      </c>
      <c r="P44" s="122">
        <f>S42</f>
        <v>52.66404039</v>
      </c>
      <c r="X44" s="226" t="s">
        <v>104</v>
      </c>
      <c r="Y44" s="149">
        <f>AB42</f>
        <v>2.351845168</v>
      </c>
      <c r="AP44" s="342"/>
      <c r="AQ44" s="45"/>
    </row>
    <row r="45" ht="27.75" customHeight="1">
      <c r="A45" s="307"/>
      <c r="B45" s="307"/>
      <c r="C45" s="6"/>
      <c r="D45" s="6"/>
      <c r="E45" s="307"/>
      <c r="F45" s="307"/>
      <c r="G45" s="6"/>
      <c r="H45" s="6"/>
      <c r="I45" s="6"/>
      <c r="K45" s="227"/>
      <c r="AP45" s="342"/>
      <c r="AQ45" s="45"/>
    </row>
    <row r="46" ht="27.75" customHeight="1">
      <c r="A46" s="307"/>
      <c r="B46" s="307"/>
      <c r="C46" s="6"/>
      <c r="D46" s="6"/>
      <c r="E46" s="307"/>
      <c r="F46" s="307"/>
      <c r="G46" s="6"/>
      <c r="H46" s="6"/>
      <c r="I46" s="6"/>
      <c r="X46" s="357"/>
      <c r="Y46" s="357"/>
      <c r="Z46" s="357"/>
      <c r="AA46" s="357"/>
      <c r="AB46" s="357"/>
      <c r="AC46" s="358"/>
      <c r="AD46" s="359"/>
      <c r="AE46" s="357"/>
      <c r="AF46" s="357"/>
      <c r="AM46" s="357"/>
      <c r="AN46" s="357"/>
      <c r="AO46" s="307"/>
      <c r="AQ46" s="45"/>
    </row>
    <row r="47" ht="24.0" customHeight="1">
      <c r="B47" s="311"/>
      <c r="C47" s="306"/>
      <c r="D47" s="306"/>
      <c r="E47" s="309"/>
      <c r="G47" s="6"/>
      <c r="H47" s="6"/>
      <c r="I47" s="6"/>
      <c r="X47" s="357"/>
      <c r="Y47" s="357"/>
      <c r="Z47" s="357"/>
      <c r="AA47" s="357"/>
      <c r="AB47" s="357"/>
      <c r="AC47" s="357"/>
      <c r="AD47" s="357"/>
      <c r="AE47" s="357"/>
      <c r="AF47" s="358"/>
      <c r="AG47" s="342"/>
      <c r="AH47" s="342"/>
      <c r="AI47" s="342"/>
      <c r="AJ47" s="342"/>
      <c r="AK47" s="342"/>
      <c r="AL47" s="342"/>
      <c r="AM47" s="357"/>
      <c r="AN47" s="357"/>
      <c r="AO47" s="358"/>
      <c r="AQ47" s="45"/>
    </row>
    <row r="48" ht="24.75" customHeight="1">
      <c r="A48" s="311"/>
      <c r="B48" s="312"/>
      <c r="C48" s="306"/>
      <c r="D48" s="306"/>
      <c r="E48" s="312"/>
      <c r="F48" s="307"/>
      <c r="G48" s="6"/>
      <c r="H48" s="6"/>
      <c r="I48" s="6"/>
      <c r="X48" s="360"/>
      <c r="Y48" s="360"/>
      <c r="Z48" s="360"/>
      <c r="AA48" s="360"/>
      <c r="AB48" s="360"/>
      <c r="AC48" s="360"/>
      <c r="AD48" s="357"/>
      <c r="AE48" s="357"/>
      <c r="AF48" s="358"/>
      <c r="AG48" s="342"/>
      <c r="AH48" s="342"/>
      <c r="AI48" s="342"/>
      <c r="AJ48" s="342"/>
      <c r="AK48" s="342"/>
      <c r="AL48" s="342"/>
      <c r="AM48" s="357"/>
      <c r="AN48" s="357"/>
      <c r="AO48" s="358"/>
      <c r="AQ48" s="45"/>
    </row>
    <row r="49" ht="25.5" customHeight="1">
      <c r="A49" s="314"/>
      <c r="B49" s="314"/>
      <c r="C49" s="307"/>
      <c r="D49" s="307"/>
      <c r="E49" s="314"/>
      <c r="F49" s="307"/>
      <c r="G49" s="6"/>
      <c r="H49" s="6"/>
      <c r="I49" s="6"/>
      <c r="X49" s="361"/>
      <c r="Y49" s="362"/>
      <c r="Z49" s="362"/>
      <c r="AA49" s="362"/>
      <c r="AB49" s="362"/>
      <c r="AC49" s="362"/>
      <c r="AD49" s="363"/>
      <c r="AE49" s="317"/>
      <c r="AF49" s="364"/>
      <c r="AG49" s="342"/>
      <c r="AH49" s="342"/>
      <c r="AI49" s="342"/>
      <c r="AJ49" s="342"/>
      <c r="AK49" s="342"/>
      <c r="AL49" s="342"/>
      <c r="AM49" s="360"/>
      <c r="AN49" s="360"/>
      <c r="AO49" s="360"/>
      <c r="AQ49" s="45"/>
    </row>
    <row r="50" ht="26.25" customHeight="1">
      <c r="A50" s="316"/>
      <c r="B50" s="317"/>
      <c r="C50" s="307"/>
      <c r="D50" s="307"/>
      <c r="E50" s="307"/>
      <c r="F50" s="307"/>
      <c r="G50" s="6"/>
      <c r="H50" s="6"/>
      <c r="I50" s="6"/>
      <c r="X50" s="361"/>
      <c r="Y50" s="362"/>
      <c r="Z50" s="362"/>
      <c r="AA50" s="362"/>
      <c r="AB50" s="362"/>
      <c r="AC50" s="362"/>
      <c r="AD50" s="363"/>
      <c r="AE50" s="317"/>
      <c r="AF50" s="364"/>
      <c r="AP50" s="342"/>
      <c r="AQ50" s="45"/>
    </row>
    <row r="51" ht="34.5" customHeight="1">
      <c r="A51" s="318"/>
      <c r="B51" s="319"/>
      <c r="C51" s="306"/>
      <c r="D51" s="307"/>
      <c r="E51" s="307"/>
      <c r="F51" s="307"/>
      <c r="G51" s="6"/>
      <c r="H51" s="6"/>
      <c r="I51" s="6"/>
      <c r="X51" s="361"/>
      <c r="Y51" s="362"/>
      <c r="Z51" s="362"/>
      <c r="AA51" s="362"/>
      <c r="AB51" s="362"/>
      <c r="AC51" s="362"/>
      <c r="AD51" s="365"/>
      <c r="AE51" s="366"/>
      <c r="AF51" s="366"/>
      <c r="AM51" s="357"/>
      <c r="AN51" s="357"/>
      <c r="AO51" s="307"/>
      <c r="AP51" s="342"/>
      <c r="AQ51" s="45"/>
    </row>
    <row r="52">
      <c r="A52" s="307"/>
      <c r="B52" s="6"/>
      <c r="C52" s="6"/>
      <c r="D52" s="6"/>
      <c r="E52" s="6"/>
      <c r="F52" s="6"/>
      <c r="G52" s="6"/>
      <c r="H52" s="6"/>
      <c r="I52" s="6"/>
      <c r="X52" s="367"/>
      <c r="Y52" s="368"/>
      <c r="Z52" s="368"/>
      <c r="AA52" s="369"/>
      <c r="AB52" s="367"/>
      <c r="AC52" s="370"/>
      <c r="AD52" s="371"/>
      <c r="AE52" s="149"/>
      <c r="AF52" s="149"/>
      <c r="AG52" s="342"/>
      <c r="AH52" s="342"/>
      <c r="AI52" s="342"/>
      <c r="AJ52" s="342"/>
      <c r="AK52" s="342"/>
      <c r="AL52" s="342"/>
      <c r="AM52" s="357"/>
      <c r="AN52" s="357"/>
      <c r="AO52" s="358"/>
      <c r="AP52" s="317"/>
      <c r="AQ52" s="307"/>
    </row>
    <row r="53" ht="27.0" customHeight="1">
      <c r="A53" s="372"/>
      <c r="B53" s="6"/>
      <c r="C53" s="6"/>
      <c r="D53" s="6"/>
      <c r="E53" s="6"/>
      <c r="F53" s="6"/>
      <c r="G53" s="6"/>
      <c r="H53" s="6"/>
      <c r="I53" s="6"/>
      <c r="X53" s="357"/>
      <c r="Y53" s="317"/>
      <c r="Z53" s="317"/>
      <c r="AA53" s="373"/>
      <c r="AB53" s="357"/>
      <c r="AC53" s="374"/>
      <c r="AD53" s="359"/>
      <c r="AE53" s="317"/>
      <c r="AF53" s="317"/>
      <c r="AG53" s="342"/>
      <c r="AH53" s="342"/>
      <c r="AI53" s="342"/>
      <c r="AJ53" s="342"/>
      <c r="AK53" s="342"/>
      <c r="AL53" s="342"/>
      <c r="AM53" s="357"/>
      <c r="AN53" s="357"/>
      <c r="AO53" s="358"/>
      <c r="AP53" s="317"/>
      <c r="AQ53" s="307"/>
    </row>
    <row r="54">
      <c r="A54" s="372"/>
      <c r="B54" s="6"/>
      <c r="C54" s="6"/>
      <c r="D54" s="6"/>
      <c r="E54" s="6"/>
      <c r="F54" s="6"/>
      <c r="G54" s="6"/>
      <c r="H54" s="6"/>
      <c r="I54" s="6"/>
      <c r="X54" s="357"/>
      <c r="Y54" s="357"/>
      <c r="Z54" s="357"/>
      <c r="AA54" s="357"/>
      <c r="AB54" s="357"/>
      <c r="AC54" s="357"/>
      <c r="AD54" s="357"/>
      <c r="AE54" s="357"/>
      <c r="AF54" s="358"/>
      <c r="AG54" s="342"/>
      <c r="AH54" s="342"/>
      <c r="AI54" s="342"/>
      <c r="AJ54" s="342"/>
      <c r="AK54" s="342"/>
      <c r="AL54" s="342"/>
      <c r="AM54" s="360"/>
      <c r="AN54" s="360"/>
      <c r="AO54" s="360"/>
      <c r="AP54" s="317"/>
      <c r="AQ54" s="307"/>
    </row>
    <row r="55" ht="28.5" customHeight="1">
      <c r="A55" s="375"/>
      <c r="B55" s="6"/>
      <c r="C55" s="6"/>
      <c r="D55" s="6"/>
      <c r="E55" s="6"/>
      <c r="F55" s="6"/>
      <c r="G55" s="6"/>
      <c r="H55" s="6"/>
      <c r="I55" s="6"/>
      <c r="X55" s="360"/>
      <c r="Y55" s="360"/>
      <c r="Z55" s="360"/>
      <c r="AA55" s="360"/>
      <c r="AB55" s="360"/>
      <c r="AC55" s="360"/>
      <c r="AD55" s="357"/>
      <c r="AE55" s="357"/>
      <c r="AF55" s="358"/>
      <c r="AJ55" s="317"/>
      <c r="AK55" s="317"/>
      <c r="AL55" s="317"/>
      <c r="AM55" s="361"/>
      <c r="AN55" s="362"/>
      <c r="AO55" s="362"/>
      <c r="AP55" s="366"/>
      <c r="AQ55" s="375"/>
    </row>
    <row r="56" ht="37.5" customHeight="1">
      <c r="A56" s="362"/>
      <c r="B56" s="6"/>
      <c r="C56" s="6"/>
      <c r="D56" s="6"/>
      <c r="E56" s="6"/>
      <c r="F56" s="6"/>
      <c r="G56" s="6"/>
      <c r="H56" s="6"/>
      <c r="I56" s="6"/>
      <c r="X56" s="361"/>
      <c r="Y56" s="362"/>
      <c r="Z56" s="362"/>
      <c r="AA56" s="362"/>
      <c r="AB56" s="362"/>
      <c r="AC56" s="362"/>
      <c r="AD56" s="357"/>
      <c r="AE56" s="357"/>
      <c r="AF56" s="358"/>
      <c r="AJ56" s="357"/>
      <c r="AK56" s="357"/>
      <c r="AL56" s="358"/>
      <c r="AM56" s="361"/>
      <c r="AN56" s="362"/>
      <c r="AO56" s="362"/>
      <c r="AP56" s="361"/>
      <c r="AQ56" s="362"/>
    </row>
    <row r="57" ht="27.75" customHeight="1">
      <c r="A57" s="362"/>
      <c r="B57" s="6"/>
      <c r="C57" s="6"/>
      <c r="D57" s="6"/>
      <c r="E57" s="6"/>
      <c r="F57" s="6"/>
      <c r="G57" s="6"/>
      <c r="H57" s="6"/>
      <c r="I57" s="6"/>
      <c r="X57" s="361"/>
      <c r="Y57" s="362"/>
      <c r="Z57" s="362"/>
      <c r="AA57" s="362"/>
      <c r="AB57" s="362"/>
      <c r="AC57" s="362"/>
      <c r="AD57" s="357"/>
      <c r="AE57" s="357"/>
      <c r="AF57" s="358"/>
      <c r="AJ57" s="357"/>
      <c r="AK57" s="357"/>
      <c r="AL57" s="358"/>
      <c r="AM57" s="317"/>
      <c r="AN57" s="317"/>
      <c r="AO57" s="317"/>
      <c r="AP57" s="361"/>
      <c r="AQ57" s="362"/>
    </row>
    <row r="58" ht="25.5" customHeight="1">
      <c r="A58" s="362"/>
      <c r="B58" s="6"/>
      <c r="C58" s="6"/>
      <c r="D58" s="6"/>
      <c r="E58" s="6"/>
      <c r="F58" s="6"/>
      <c r="G58" s="6"/>
      <c r="H58" s="6"/>
      <c r="I58" s="6"/>
      <c r="X58" s="361"/>
      <c r="Y58" s="362"/>
      <c r="Z58" s="362"/>
      <c r="AA58" s="362"/>
      <c r="AB58" s="362"/>
      <c r="AC58" s="362"/>
      <c r="AD58" s="365"/>
      <c r="AE58" s="366"/>
      <c r="AF58" s="366"/>
      <c r="AJ58" s="360"/>
      <c r="AK58" s="360"/>
      <c r="AL58" s="360"/>
      <c r="AM58" s="317"/>
      <c r="AN58" s="317"/>
      <c r="AO58" s="364"/>
      <c r="AP58" s="361"/>
      <c r="AQ58" s="362"/>
    </row>
    <row r="59">
      <c r="A59" s="362"/>
      <c r="B59" s="6"/>
      <c r="C59" s="6"/>
      <c r="D59" s="6"/>
      <c r="E59" s="6"/>
      <c r="F59" s="6"/>
      <c r="G59" s="6"/>
      <c r="H59" s="6"/>
      <c r="I59" s="6"/>
      <c r="X59" s="143"/>
      <c r="Y59" s="145"/>
      <c r="Z59" s="145"/>
      <c r="AA59" s="146"/>
      <c r="AB59" s="143"/>
      <c r="AC59" s="144"/>
      <c r="AD59" s="147"/>
      <c r="AE59" s="148"/>
      <c r="AF59" s="149"/>
      <c r="AG59" s="342"/>
      <c r="AH59" s="342"/>
      <c r="AI59" s="342"/>
      <c r="AJ59" s="361"/>
      <c r="AK59" s="362"/>
      <c r="AL59" s="362"/>
      <c r="AM59" s="357"/>
      <c r="AN59" s="357"/>
      <c r="AO59" s="372"/>
      <c r="AP59" s="361"/>
      <c r="AQ59" s="362"/>
    </row>
    <row r="60" ht="25.5" customHeight="1">
      <c r="A60" s="1"/>
      <c r="B60" s="1"/>
      <c r="C60" s="1"/>
      <c r="D60" s="1"/>
      <c r="E60" s="1"/>
      <c r="F60" s="1"/>
      <c r="G60" s="1"/>
      <c r="H60" s="1"/>
      <c r="I60" s="1"/>
      <c r="X60" s="143"/>
      <c r="Y60" s="145"/>
      <c r="Z60" s="145"/>
      <c r="AA60" s="146"/>
      <c r="AB60" s="143"/>
      <c r="AC60" s="144"/>
      <c r="AD60" s="147"/>
      <c r="AE60" s="148"/>
      <c r="AF60" s="149"/>
      <c r="AG60" s="342"/>
      <c r="AH60" s="342"/>
      <c r="AI60" s="342"/>
      <c r="AJ60" s="361"/>
      <c r="AK60" s="362"/>
      <c r="AL60" s="362"/>
      <c r="AM60" s="375"/>
      <c r="AN60" s="375"/>
      <c r="AO60" s="375"/>
      <c r="AP60" s="372"/>
    </row>
    <row r="61" hidden="1">
      <c r="A61" s="1"/>
      <c r="B61" s="1"/>
      <c r="C61" s="1"/>
      <c r="D61" s="1"/>
      <c r="E61" s="1"/>
      <c r="F61" s="1"/>
      <c r="G61" s="1"/>
      <c r="H61" s="1"/>
      <c r="I61" s="1"/>
      <c r="X61" s="143"/>
      <c r="Y61" s="145"/>
      <c r="Z61" s="145"/>
      <c r="AA61" s="146"/>
      <c r="AB61" s="143"/>
      <c r="AC61" s="144"/>
      <c r="AD61" s="147"/>
      <c r="AE61" s="148"/>
      <c r="AF61" s="149"/>
      <c r="AG61" s="342"/>
      <c r="AH61" s="342"/>
      <c r="AI61" s="342"/>
      <c r="AJ61" s="361"/>
      <c r="AK61" s="362"/>
      <c r="AL61" s="362"/>
      <c r="AM61" s="361"/>
      <c r="AN61" s="362"/>
      <c r="AO61" s="362"/>
      <c r="AP61" s="375"/>
    </row>
    <row r="62" hidden="1">
      <c r="A62" s="1"/>
      <c r="B62" s="1"/>
      <c r="C62" s="1"/>
      <c r="D62" s="1"/>
      <c r="E62" s="1"/>
      <c r="F62" s="1"/>
      <c r="G62" s="1"/>
      <c r="H62" s="1"/>
      <c r="I62" s="1"/>
      <c r="X62" s="143"/>
      <c r="Y62" s="145"/>
      <c r="Z62" s="145"/>
      <c r="AA62" s="146"/>
      <c r="AB62" s="143"/>
      <c r="AC62" s="144"/>
      <c r="AD62" s="147"/>
      <c r="AE62" s="148"/>
      <c r="AF62" s="149"/>
      <c r="AG62" s="342"/>
      <c r="AH62" s="342"/>
      <c r="AI62" s="342"/>
      <c r="AJ62" s="361"/>
      <c r="AK62" s="362"/>
      <c r="AL62" s="362"/>
      <c r="AM62" s="361"/>
      <c r="AN62" s="362"/>
      <c r="AO62" s="362"/>
      <c r="AP62" s="362"/>
    </row>
    <row r="63" hidden="1">
      <c r="A63" s="1"/>
      <c r="B63" s="1"/>
      <c r="C63" s="1"/>
      <c r="D63" s="1"/>
      <c r="E63" s="1"/>
      <c r="F63" s="1"/>
      <c r="G63" s="1"/>
      <c r="H63" s="1"/>
      <c r="I63" s="1"/>
      <c r="X63" s="150"/>
      <c r="AM63" s="361"/>
      <c r="AN63" s="362"/>
      <c r="AO63" s="362"/>
      <c r="AP63" s="362"/>
    </row>
    <row r="64" hidden="1">
      <c r="A64" s="1"/>
      <c r="B64" s="1"/>
      <c r="C64" s="1"/>
      <c r="D64" s="1"/>
      <c r="E64" s="1"/>
      <c r="F64" s="1"/>
      <c r="G64" s="1"/>
      <c r="H64" s="1"/>
      <c r="I64" s="1"/>
      <c r="X64" s="151"/>
      <c r="AM64" s="361"/>
      <c r="AN64" s="362"/>
      <c r="AO64" s="362"/>
      <c r="AP64" s="362"/>
    </row>
    <row r="65" hidden="1">
      <c r="A65" s="1"/>
      <c r="B65" s="1"/>
      <c r="C65" s="1"/>
      <c r="D65" s="1"/>
      <c r="E65" s="1"/>
      <c r="F65" s="1"/>
      <c r="G65" s="1"/>
      <c r="H65" s="1"/>
      <c r="I65" s="1"/>
      <c r="X65" s="140"/>
      <c r="Y65" s="140"/>
      <c r="Z65" s="140"/>
      <c r="AA65" s="140"/>
      <c r="AB65" s="140"/>
      <c r="AC65" s="142"/>
      <c r="AD65" s="142"/>
      <c r="AE65" s="142"/>
      <c r="AF65" s="142"/>
      <c r="AN65" s="361"/>
      <c r="AO65" s="362"/>
      <c r="AP65" s="362"/>
    </row>
    <row r="66" hidden="1">
      <c r="A66" s="1"/>
      <c r="B66" s="1"/>
      <c r="C66" s="1"/>
      <c r="D66" s="1"/>
      <c r="E66" s="1"/>
      <c r="F66" s="1"/>
      <c r="G66" s="1"/>
      <c r="H66" s="1"/>
      <c r="I66" s="1"/>
      <c r="X66" s="140"/>
      <c r="Y66" s="140"/>
      <c r="Z66" s="140"/>
      <c r="AA66" s="140"/>
      <c r="AB66" s="140"/>
      <c r="AC66" s="142"/>
      <c r="AD66" s="142"/>
      <c r="AE66" s="142"/>
      <c r="AF66" s="142"/>
    </row>
    <row r="67" hidden="1">
      <c r="A67" s="1"/>
      <c r="B67" s="1"/>
      <c r="C67" s="1"/>
      <c r="D67" s="1"/>
      <c r="E67" s="1"/>
      <c r="F67" s="1"/>
      <c r="G67" s="1"/>
      <c r="H67" s="1"/>
      <c r="I67" s="1"/>
      <c r="X67" s="140"/>
      <c r="Y67" s="140"/>
      <c r="Z67" s="140"/>
      <c r="AA67" s="140"/>
      <c r="AB67" s="140"/>
      <c r="AC67" s="142"/>
      <c r="AD67" s="142"/>
      <c r="AE67" s="142"/>
      <c r="AF67" s="142"/>
    </row>
    <row r="68" hidden="1">
      <c r="A68" s="1"/>
      <c r="B68" s="1"/>
      <c r="C68" s="1"/>
      <c r="D68" s="1"/>
      <c r="E68" s="1"/>
      <c r="F68" s="1"/>
      <c r="G68" s="1"/>
      <c r="H68" s="1"/>
      <c r="I68" s="1"/>
      <c r="X68" s="140"/>
      <c r="Y68" s="140"/>
      <c r="Z68" s="140"/>
      <c r="AA68" s="140"/>
      <c r="AB68" s="140"/>
      <c r="AC68" s="142"/>
      <c r="AD68" s="142"/>
      <c r="AE68" s="142"/>
      <c r="AF68" s="142"/>
    </row>
    <row r="69" hidden="1">
      <c r="A69" s="1"/>
      <c r="B69" s="1"/>
      <c r="C69" s="1"/>
      <c r="D69" s="1"/>
      <c r="E69" s="1"/>
      <c r="F69" s="1"/>
      <c r="G69" s="1"/>
      <c r="H69" s="1"/>
      <c r="I69" s="1"/>
      <c r="X69" s="140"/>
      <c r="Y69" s="140"/>
      <c r="Z69" s="140"/>
      <c r="AA69" s="140"/>
      <c r="AB69" s="140"/>
      <c r="AC69" s="142"/>
      <c r="AD69" s="142"/>
      <c r="AE69" s="142"/>
      <c r="AF69" s="142"/>
    </row>
    <row r="70" hidden="1">
      <c r="A70" s="1"/>
      <c r="B70" s="1"/>
      <c r="C70" s="1"/>
      <c r="D70" s="1"/>
      <c r="E70" s="1"/>
      <c r="F70" s="1"/>
      <c r="G70" s="1"/>
      <c r="H70" s="1"/>
      <c r="I70" s="1"/>
      <c r="X70" s="140"/>
      <c r="Y70" s="140"/>
      <c r="Z70" s="140"/>
      <c r="AA70" s="140"/>
      <c r="AB70" s="140"/>
      <c r="AC70" s="142"/>
      <c r="AD70" s="142"/>
      <c r="AE70" s="142"/>
      <c r="AF70" s="142"/>
    </row>
    <row r="71" hidden="1">
      <c r="A71" s="1"/>
      <c r="B71" s="1"/>
      <c r="C71" s="1"/>
      <c r="D71" s="1"/>
      <c r="E71" s="1"/>
      <c r="F71" s="1"/>
      <c r="G71" s="1"/>
      <c r="H71" s="1"/>
      <c r="I71" s="1"/>
      <c r="X71" s="140"/>
      <c r="Y71" s="140"/>
      <c r="Z71" s="140"/>
      <c r="AA71" s="140"/>
      <c r="AB71" s="140"/>
      <c r="AC71" s="142"/>
      <c r="AD71" s="142"/>
      <c r="AE71" s="142"/>
      <c r="AF71" s="142"/>
    </row>
    <row r="72" hidden="1">
      <c r="A72" s="1"/>
      <c r="B72" s="1"/>
      <c r="C72" s="1"/>
      <c r="D72" s="1"/>
      <c r="E72" s="1"/>
      <c r="F72" s="1"/>
      <c r="G72" s="1"/>
      <c r="H72" s="1"/>
      <c r="I72" s="1"/>
      <c r="X72" s="140"/>
      <c r="Y72" s="140"/>
      <c r="Z72" s="140"/>
      <c r="AA72" s="140"/>
      <c r="AB72" s="140"/>
      <c r="AC72" s="142"/>
      <c r="AD72" s="142"/>
      <c r="AE72" s="142"/>
      <c r="AF72" s="142"/>
    </row>
    <row r="73" hidden="1">
      <c r="A73" s="1"/>
      <c r="B73" s="1"/>
      <c r="C73" s="1"/>
      <c r="D73" s="1"/>
      <c r="E73" s="1"/>
      <c r="F73" s="1"/>
      <c r="G73" s="1"/>
      <c r="H73" s="1"/>
      <c r="I73" s="1"/>
      <c r="X73" s="140"/>
      <c r="Y73" s="140"/>
      <c r="Z73" s="140"/>
      <c r="AA73" s="140"/>
      <c r="AB73" s="140"/>
      <c r="AC73" s="142"/>
      <c r="AD73" s="142"/>
      <c r="AE73" s="142"/>
      <c r="AF73" s="142"/>
    </row>
    <row r="74" hidden="1">
      <c r="A74" s="1"/>
      <c r="B74" s="1"/>
      <c r="C74" s="1"/>
      <c r="D74" s="1"/>
      <c r="E74" s="1"/>
      <c r="F74" s="1"/>
      <c r="G74" s="1"/>
      <c r="H74" s="1"/>
      <c r="I74" s="1"/>
      <c r="X74" s="140"/>
      <c r="Y74" s="140"/>
      <c r="Z74" s="140"/>
      <c r="AA74" s="140"/>
      <c r="AB74" s="140"/>
      <c r="AC74" s="142"/>
      <c r="AD74" s="142"/>
      <c r="AE74" s="142"/>
      <c r="AF74" s="142"/>
    </row>
    <row r="75" hidden="1">
      <c r="A75" s="1"/>
      <c r="B75" s="1"/>
      <c r="C75" s="1"/>
      <c r="D75" s="1"/>
      <c r="E75" s="1"/>
      <c r="F75" s="1"/>
      <c r="G75" s="1"/>
      <c r="H75" s="1"/>
      <c r="I75" s="1"/>
      <c r="X75" s="140"/>
      <c r="Y75" s="140"/>
      <c r="Z75" s="140"/>
      <c r="AA75" s="140"/>
      <c r="AB75" s="140"/>
      <c r="AC75" s="142"/>
      <c r="AD75" s="142"/>
      <c r="AE75" s="142"/>
      <c r="AF75" s="142"/>
    </row>
    <row r="76" hidden="1">
      <c r="A76" s="1"/>
      <c r="B76" s="1"/>
      <c r="C76" s="1"/>
      <c r="D76" s="1"/>
      <c r="E76" s="1"/>
      <c r="F76" s="1"/>
      <c r="G76" s="1"/>
      <c r="H76" s="1"/>
      <c r="I76" s="1"/>
      <c r="X76" s="140"/>
      <c r="Y76" s="140"/>
      <c r="Z76" s="140"/>
      <c r="AA76" s="140"/>
      <c r="AB76" s="140"/>
      <c r="AC76" s="142"/>
      <c r="AD76" s="142"/>
      <c r="AE76" s="142"/>
      <c r="AF76" s="142"/>
    </row>
    <row r="77" hidden="1">
      <c r="A77" s="1"/>
      <c r="B77" s="1"/>
      <c r="C77" s="1"/>
      <c r="D77" s="1"/>
      <c r="E77" s="1"/>
      <c r="F77" s="1"/>
      <c r="G77" s="1"/>
      <c r="H77" s="1"/>
      <c r="I77" s="1"/>
      <c r="X77" s="140"/>
      <c r="Y77" s="140"/>
      <c r="Z77" s="140"/>
      <c r="AA77" s="140"/>
      <c r="AB77" s="140"/>
      <c r="AC77" s="142"/>
      <c r="AD77" s="142"/>
      <c r="AE77" s="142"/>
      <c r="AF77" s="142"/>
    </row>
    <row r="78" hidden="1">
      <c r="A78" s="1"/>
      <c r="B78" s="1"/>
      <c r="C78" s="1"/>
      <c r="D78" s="1"/>
      <c r="E78" s="1"/>
      <c r="F78" s="1"/>
      <c r="G78" s="1"/>
      <c r="H78" s="1"/>
      <c r="I78" s="1"/>
      <c r="X78" s="140"/>
      <c r="Y78" s="140"/>
      <c r="Z78" s="140"/>
      <c r="AA78" s="140"/>
      <c r="AB78" s="140"/>
      <c r="AC78" s="142"/>
      <c r="AD78" s="142"/>
      <c r="AE78" s="142"/>
      <c r="AF78" s="142"/>
    </row>
    <row r="79" hidden="1">
      <c r="A79" s="1"/>
      <c r="B79" s="1"/>
      <c r="C79" s="1"/>
      <c r="D79" s="1"/>
      <c r="E79" s="1"/>
      <c r="F79" s="1"/>
      <c r="G79" s="1"/>
      <c r="H79" s="1"/>
      <c r="I79" s="1"/>
      <c r="X79" s="140"/>
      <c r="Y79" s="140"/>
      <c r="Z79" s="140"/>
      <c r="AA79" s="140"/>
      <c r="AB79" s="140"/>
      <c r="AC79" s="142"/>
      <c r="AD79" s="142"/>
      <c r="AE79" s="142"/>
      <c r="AF79" s="142"/>
    </row>
    <row r="80" hidden="1">
      <c r="A80" s="1"/>
      <c r="B80" s="1"/>
      <c r="C80" s="1"/>
      <c r="D80" s="1"/>
      <c r="E80" s="1"/>
      <c r="F80" s="1"/>
      <c r="G80" s="1"/>
      <c r="H80" s="1"/>
      <c r="I80" s="1"/>
      <c r="X80" s="140"/>
      <c r="Y80" s="140"/>
      <c r="Z80" s="140"/>
      <c r="AA80" s="140"/>
      <c r="AB80" s="140"/>
      <c r="AC80" s="142"/>
      <c r="AD80" s="142"/>
      <c r="AE80" s="142"/>
      <c r="AF80" s="142"/>
    </row>
    <row r="81" hidden="1">
      <c r="A81" s="1"/>
      <c r="B81" s="1"/>
      <c r="C81" s="1"/>
      <c r="D81" s="1"/>
      <c r="E81" s="1"/>
      <c r="F81" s="1"/>
      <c r="G81" s="1"/>
      <c r="H81" s="1"/>
      <c r="I81" s="1"/>
      <c r="X81" s="140"/>
      <c r="Y81" s="140"/>
      <c r="Z81" s="140"/>
      <c r="AA81" s="140"/>
      <c r="AB81" s="140"/>
      <c r="AC81" s="142"/>
      <c r="AD81" s="142"/>
      <c r="AE81" s="142"/>
      <c r="AF81" s="142"/>
    </row>
    <row r="82" hidden="1">
      <c r="A82" s="1"/>
      <c r="B82" s="1"/>
      <c r="C82" s="1"/>
      <c r="D82" s="1"/>
      <c r="E82" s="1"/>
      <c r="F82" s="1"/>
      <c r="G82" s="1"/>
      <c r="H82" s="1"/>
      <c r="I82" s="1"/>
      <c r="X82" s="140"/>
      <c r="Y82" s="140"/>
      <c r="Z82" s="140"/>
      <c r="AA82" s="140"/>
      <c r="AB82" s="140"/>
      <c r="AC82" s="142"/>
      <c r="AD82" s="142"/>
      <c r="AE82" s="142"/>
      <c r="AF82" s="142"/>
    </row>
    <row r="83" hidden="1">
      <c r="A83" s="1"/>
      <c r="B83" s="1"/>
      <c r="C83" s="1"/>
      <c r="D83" s="1"/>
      <c r="E83" s="1"/>
      <c r="F83" s="1"/>
      <c r="G83" s="1"/>
      <c r="H83" s="1"/>
      <c r="I83" s="1"/>
      <c r="X83" s="140"/>
      <c r="Y83" s="140"/>
      <c r="Z83" s="140"/>
      <c r="AA83" s="140"/>
      <c r="AB83" s="140"/>
      <c r="AC83" s="142"/>
      <c r="AD83" s="142"/>
      <c r="AE83" s="142"/>
      <c r="AF83" s="142"/>
    </row>
    <row r="84" hidden="1">
      <c r="A84" s="1"/>
      <c r="B84" s="1"/>
      <c r="C84" s="1"/>
      <c r="D84" s="1"/>
      <c r="E84" s="1"/>
      <c r="F84" s="1"/>
      <c r="G84" s="1"/>
      <c r="H84" s="1"/>
      <c r="I84" s="1"/>
      <c r="X84" s="140"/>
      <c r="Y84" s="140"/>
      <c r="Z84" s="140"/>
      <c r="AA84" s="140"/>
      <c r="AB84" s="140"/>
      <c r="AC84" s="142"/>
      <c r="AD84" s="142"/>
      <c r="AE84" s="142"/>
      <c r="AF84" s="142"/>
    </row>
    <row r="85" hidden="1">
      <c r="A85" s="1"/>
      <c r="B85" s="1"/>
      <c r="C85" s="1"/>
      <c r="D85" s="1"/>
      <c r="E85" s="1"/>
      <c r="F85" s="1"/>
      <c r="G85" s="1"/>
      <c r="H85" s="1"/>
      <c r="I85" s="1"/>
      <c r="X85" s="140"/>
      <c r="Y85" s="140"/>
      <c r="Z85" s="140"/>
      <c r="AA85" s="140"/>
      <c r="AB85" s="140"/>
      <c r="AC85" s="142"/>
      <c r="AD85" s="142"/>
      <c r="AE85" s="142"/>
      <c r="AF85" s="142"/>
    </row>
    <row r="86" hidden="1">
      <c r="A86" s="1"/>
      <c r="B86" s="1"/>
      <c r="C86" s="1"/>
      <c r="D86" s="1"/>
      <c r="E86" s="1"/>
      <c r="F86" s="1"/>
      <c r="G86" s="1"/>
      <c r="H86" s="1"/>
      <c r="I86" s="1"/>
      <c r="X86" s="140"/>
      <c r="Y86" s="140"/>
      <c r="Z86" s="140"/>
      <c r="AA86" s="140"/>
      <c r="AB86" s="140"/>
      <c r="AC86" s="142"/>
      <c r="AD86" s="142"/>
      <c r="AE86" s="142"/>
      <c r="AF86" s="142"/>
    </row>
    <row r="87" hidden="1">
      <c r="A87" s="1"/>
      <c r="B87" s="1"/>
      <c r="C87" s="1"/>
      <c r="D87" s="1"/>
      <c r="E87" s="1"/>
      <c r="F87" s="1"/>
      <c r="G87" s="1"/>
      <c r="H87" s="1"/>
      <c r="I87" s="1"/>
      <c r="X87" s="140"/>
      <c r="Y87" s="140"/>
      <c r="Z87" s="140"/>
      <c r="AA87" s="140"/>
      <c r="AB87" s="140"/>
      <c r="AC87" s="142"/>
      <c r="AD87" s="142"/>
      <c r="AE87" s="142"/>
      <c r="AF87" s="142"/>
    </row>
    <row r="88" hidden="1">
      <c r="A88" s="1"/>
      <c r="B88" s="1"/>
      <c r="C88" s="1"/>
      <c r="D88" s="1"/>
      <c r="E88" s="1"/>
      <c r="F88" s="1"/>
      <c r="G88" s="1"/>
      <c r="H88" s="1"/>
      <c r="I88" s="1"/>
      <c r="X88" s="140"/>
      <c r="Y88" s="140"/>
      <c r="Z88" s="140"/>
      <c r="AA88" s="140"/>
      <c r="AB88" s="140"/>
      <c r="AC88" s="142"/>
      <c r="AD88" s="142"/>
      <c r="AE88" s="142"/>
      <c r="AF88" s="142"/>
    </row>
    <row r="89" hidden="1">
      <c r="A89" s="1"/>
      <c r="B89" s="1"/>
      <c r="C89" s="1"/>
      <c r="D89" s="1"/>
      <c r="E89" s="1"/>
      <c r="F89" s="1"/>
      <c r="G89" s="1"/>
      <c r="H89" s="1"/>
      <c r="I89" s="1"/>
      <c r="X89" s="140"/>
      <c r="Y89" s="140"/>
      <c r="Z89" s="140"/>
      <c r="AA89" s="140"/>
      <c r="AB89" s="140"/>
      <c r="AC89" s="142"/>
      <c r="AD89" s="142"/>
      <c r="AE89" s="142"/>
      <c r="AF89" s="142"/>
    </row>
    <row r="90" hidden="1">
      <c r="A90" s="1"/>
      <c r="B90" s="1"/>
      <c r="C90" s="1"/>
      <c r="D90" s="1"/>
      <c r="E90" s="1"/>
      <c r="F90" s="1"/>
      <c r="G90" s="1"/>
      <c r="H90" s="1"/>
      <c r="I90" s="1"/>
      <c r="X90" s="140"/>
      <c r="Y90" s="140"/>
      <c r="Z90" s="140"/>
      <c r="AA90" s="140"/>
      <c r="AB90" s="140"/>
      <c r="AC90" s="142"/>
      <c r="AD90" s="142"/>
      <c r="AE90" s="142"/>
      <c r="AF90" s="142"/>
    </row>
    <row r="91" hidden="1">
      <c r="A91" s="1"/>
      <c r="B91" s="1"/>
      <c r="C91" s="1"/>
      <c r="D91" s="1"/>
      <c r="E91" s="1"/>
      <c r="F91" s="1"/>
      <c r="G91" s="1"/>
      <c r="H91" s="1"/>
      <c r="I91" s="1"/>
      <c r="X91" s="140"/>
      <c r="Y91" s="140"/>
      <c r="Z91" s="140"/>
      <c r="AA91" s="140"/>
      <c r="AB91" s="140"/>
      <c r="AC91" s="142"/>
      <c r="AD91" s="142"/>
      <c r="AE91" s="142"/>
      <c r="AF91" s="142"/>
    </row>
    <row r="92" hidden="1">
      <c r="A92" s="1"/>
      <c r="B92" s="1"/>
      <c r="C92" s="1"/>
      <c r="D92" s="1"/>
      <c r="E92" s="1"/>
      <c r="F92" s="1"/>
      <c r="G92" s="1"/>
      <c r="H92" s="1"/>
      <c r="I92" s="1"/>
      <c r="X92" s="140"/>
      <c r="Y92" s="140"/>
      <c r="Z92" s="140"/>
      <c r="AA92" s="140"/>
      <c r="AB92" s="140"/>
      <c r="AC92" s="142"/>
      <c r="AD92" s="142"/>
      <c r="AE92" s="142"/>
      <c r="AF92" s="142"/>
    </row>
    <row r="93" hidden="1">
      <c r="A93" s="1"/>
      <c r="B93" s="1"/>
      <c r="C93" s="1"/>
      <c r="D93" s="1"/>
      <c r="E93" s="1"/>
      <c r="F93" s="1"/>
      <c r="G93" s="1"/>
      <c r="H93" s="1"/>
      <c r="I93" s="1"/>
      <c r="X93" s="140"/>
      <c r="Y93" s="140"/>
      <c r="Z93" s="140"/>
      <c r="AA93" s="140"/>
      <c r="AB93" s="140"/>
      <c r="AC93" s="142"/>
      <c r="AD93" s="142"/>
      <c r="AE93" s="142"/>
      <c r="AF93" s="142"/>
    </row>
    <row r="94" hidden="1">
      <c r="A94" s="1"/>
      <c r="B94" s="1"/>
      <c r="C94" s="1"/>
      <c r="D94" s="1"/>
      <c r="E94" s="1"/>
      <c r="F94" s="1"/>
      <c r="G94" s="1"/>
      <c r="H94" s="1"/>
      <c r="I94" s="1"/>
      <c r="X94" s="140"/>
      <c r="Y94" s="140"/>
      <c r="Z94" s="140"/>
      <c r="AA94" s="140"/>
      <c r="AB94" s="140"/>
      <c r="AC94" s="142"/>
      <c r="AD94" s="142"/>
      <c r="AE94" s="142"/>
      <c r="AF94" s="142"/>
    </row>
    <row r="95" hidden="1">
      <c r="A95" s="1"/>
      <c r="B95" s="1"/>
      <c r="C95" s="1"/>
      <c r="D95" s="1"/>
      <c r="E95" s="1"/>
      <c r="F95" s="1"/>
      <c r="G95" s="1"/>
      <c r="H95" s="1"/>
      <c r="I95" s="1"/>
      <c r="X95" s="140"/>
      <c r="Y95" s="140"/>
      <c r="Z95" s="140"/>
      <c r="AA95" s="140"/>
      <c r="AB95" s="140"/>
      <c r="AC95" s="142"/>
      <c r="AD95" s="142"/>
      <c r="AE95" s="142"/>
      <c r="AF95" s="142"/>
    </row>
    <row r="96" hidden="1">
      <c r="A96" s="1"/>
      <c r="B96" s="1"/>
      <c r="C96" s="1"/>
      <c r="D96" s="1"/>
      <c r="E96" s="1"/>
      <c r="F96" s="1"/>
      <c r="G96" s="1"/>
      <c r="H96" s="1"/>
      <c r="I96" s="1"/>
      <c r="X96" s="140"/>
      <c r="Y96" s="140"/>
      <c r="Z96" s="140"/>
      <c r="AA96" s="140"/>
      <c r="AB96" s="140"/>
      <c r="AC96" s="142"/>
      <c r="AD96" s="142"/>
      <c r="AE96" s="142"/>
      <c r="AF96" s="142"/>
    </row>
    <row r="97" hidden="1">
      <c r="A97" s="1"/>
      <c r="B97" s="1"/>
      <c r="C97" s="1"/>
      <c r="D97" s="1"/>
      <c r="E97" s="1"/>
      <c r="F97" s="1"/>
      <c r="G97" s="1"/>
      <c r="H97" s="1"/>
      <c r="I97" s="1"/>
      <c r="X97" s="140"/>
      <c r="Y97" s="140"/>
      <c r="Z97" s="140"/>
      <c r="AA97" s="140"/>
      <c r="AB97" s="140"/>
      <c r="AC97" s="142"/>
      <c r="AD97" s="142"/>
      <c r="AE97" s="142"/>
      <c r="AF97" s="142"/>
    </row>
    <row r="98" hidden="1">
      <c r="A98" s="1"/>
      <c r="B98" s="1"/>
      <c r="C98" s="1"/>
      <c r="D98" s="1"/>
      <c r="E98" s="1"/>
      <c r="F98" s="1"/>
      <c r="G98" s="1"/>
      <c r="H98" s="1"/>
      <c r="I98" s="1"/>
      <c r="X98" s="140"/>
      <c r="Y98" s="140"/>
      <c r="Z98" s="140"/>
      <c r="AA98" s="140"/>
      <c r="AB98" s="140"/>
      <c r="AC98" s="142"/>
      <c r="AD98" s="142"/>
      <c r="AE98" s="142"/>
      <c r="AF98" s="142"/>
    </row>
    <row r="99" hidden="1">
      <c r="A99" s="1"/>
      <c r="B99" s="1"/>
      <c r="C99" s="1"/>
      <c r="D99" s="1"/>
      <c r="E99" s="1"/>
      <c r="F99" s="1"/>
      <c r="G99" s="1"/>
      <c r="H99" s="1"/>
      <c r="I99" s="1"/>
      <c r="X99" s="140"/>
      <c r="Y99" s="140"/>
      <c r="Z99" s="140"/>
      <c r="AA99" s="140"/>
      <c r="AB99" s="140"/>
      <c r="AC99" s="142"/>
      <c r="AD99" s="142"/>
      <c r="AE99" s="142"/>
      <c r="AF99" s="142"/>
    </row>
    <row r="100" hidden="1">
      <c r="A100" s="1"/>
      <c r="B100" s="1"/>
      <c r="C100" s="1"/>
      <c r="D100" s="1"/>
      <c r="E100" s="1"/>
      <c r="F100" s="1"/>
      <c r="G100" s="1"/>
      <c r="H100" s="1"/>
      <c r="I100" s="1"/>
      <c r="X100" s="140"/>
      <c r="Y100" s="140"/>
      <c r="Z100" s="140"/>
      <c r="AA100" s="140"/>
      <c r="AB100" s="140"/>
      <c r="AC100" s="142"/>
      <c r="AD100" s="142"/>
      <c r="AE100" s="142"/>
      <c r="AF100" s="142"/>
    </row>
    <row r="101" hidden="1">
      <c r="A101" s="1"/>
      <c r="B101" s="1"/>
      <c r="C101" s="1"/>
      <c r="D101" s="1"/>
      <c r="E101" s="1"/>
      <c r="F101" s="1"/>
      <c r="G101" s="1"/>
      <c r="H101" s="1"/>
      <c r="I101" s="1"/>
      <c r="X101" s="140"/>
      <c r="Y101" s="140"/>
      <c r="Z101" s="140"/>
      <c r="AA101" s="140"/>
      <c r="AB101" s="140"/>
      <c r="AC101" s="142"/>
      <c r="AD101" s="142"/>
      <c r="AE101" s="142"/>
      <c r="AF101" s="142"/>
    </row>
    <row r="102" hidden="1">
      <c r="A102" s="1"/>
      <c r="B102" s="1"/>
      <c r="C102" s="1"/>
      <c r="D102" s="1"/>
      <c r="E102" s="1"/>
      <c r="F102" s="1"/>
      <c r="G102" s="1"/>
      <c r="H102" s="1"/>
      <c r="I102" s="1"/>
      <c r="X102" s="140"/>
      <c r="Y102" s="140"/>
      <c r="Z102" s="140"/>
      <c r="AA102" s="140"/>
      <c r="AB102" s="140"/>
      <c r="AC102" s="142"/>
      <c r="AD102" s="142"/>
      <c r="AE102" s="142"/>
      <c r="AF102" s="142"/>
    </row>
    <row r="103" hidden="1">
      <c r="A103" s="1"/>
      <c r="B103" s="1"/>
      <c r="C103" s="1"/>
      <c r="D103" s="1"/>
      <c r="E103" s="1"/>
      <c r="F103" s="1"/>
      <c r="G103" s="1"/>
      <c r="H103" s="1"/>
      <c r="I103" s="1"/>
      <c r="X103" s="140"/>
      <c r="Y103" s="140"/>
      <c r="Z103" s="140"/>
      <c r="AA103" s="140"/>
      <c r="AB103" s="140"/>
      <c r="AC103" s="142"/>
      <c r="AD103" s="142"/>
      <c r="AE103" s="142"/>
      <c r="AF103" s="142"/>
    </row>
    <row r="104" hidden="1">
      <c r="A104" s="1"/>
      <c r="B104" s="1"/>
      <c r="C104" s="1"/>
      <c r="D104" s="1"/>
      <c r="E104" s="1"/>
      <c r="F104" s="1"/>
      <c r="G104" s="1"/>
      <c r="H104" s="1"/>
      <c r="I104" s="1"/>
      <c r="X104" s="140"/>
      <c r="Y104" s="140"/>
      <c r="Z104" s="140"/>
      <c r="AA104" s="140"/>
      <c r="AB104" s="140"/>
      <c r="AC104" s="142"/>
      <c r="AD104" s="142"/>
      <c r="AE104" s="142"/>
      <c r="AF104" s="142"/>
    </row>
    <row r="105" hidden="1">
      <c r="A105" s="1"/>
      <c r="B105" s="1"/>
      <c r="C105" s="1"/>
      <c r="D105" s="1"/>
      <c r="E105" s="1"/>
      <c r="F105" s="1"/>
      <c r="G105" s="1"/>
      <c r="H105" s="1"/>
      <c r="I105" s="1"/>
      <c r="X105" s="140"/>
      <c r="Y105" s="140"/>
      <c r="Z105" s="140"/>
      <c r="AA105" s="140"/>
      <c r="AB105" s="140"/>
      <c r="AC105" s="142"/>
      <c r="AD105" s="142"/>
      <c r="AE105" s="142"/>
      <c r="AF105" s="142"/>
    </row>
    <row r="106" hidden="1">
      <c r="A106" s="1"/>
      <c r="B106" s="1"/>
      <c r="C106" s="1"/>
      <c r="D106" s="1"/>
      <c r="E106" s="1"/>
      <c r="F106" s="1"/>
      <c r="G106" s="1"/>
      <c r="H106" s="1"/>
      <c r="I106" s="1"/>
      <c r="X106" s="140"/>
      <c r="Y106" s="140"/>
      <c r="Z106" s="140"/>
      <c r="AA106" s="140"/>
      <c r="AB106" s="140"/>
      <c r="AC106" s="142"/>
      <c r="AD106" s="142"/>
      <c r="AE106" s="142"/>
      <c r="AF106" s="142"/>
    </row>
    <row r="107" hidden="1">
      <c r="A107" s="1"/>
      <c r="B107" s="1"/>
      <c r="C107" s="1"/>
      <c r="D107" s="1"/>
      <c r="E107" s="1"/>
      <c r="F107" s="1"/>
      <c r="G107" s="1"/>
      <c r="H107" s="1"/>
      <c r="I107" s="1"/>
      <c r="X107" s="140"/>
      <c r="Y107" s="140"/>
      <c r="Z107" s="140"/>
      <c r="AA107" s="140"/>
      <c r="AB107" s="140"/>
      <c r="AC107" s="142"/>
      <c r="AD107" s="142"/>
      <c r="AE107" s="142"/>
      <c r="AF107" s="142"/>
    </row>
    <row r="108" hidden="1">
      <c r="A108" s="1"/>
      <c r="B108" s="1"/>
      <c r="C108" s="1"/>
      <c r="D108" s="1"/>
      <c r="E108" s="1"/>
      <c r="F108" s="1"/>
      <c r="G108" s="1"/>
      <c r="H108" s="1"/>
      <c r="I108" s="1"/>
      <c r="X108" s="140"/>
      <c r="Y108" s="140"/>
      <c r="Z108" s="140"/>
      <c r="AA108" s="140"/>
      <c r="AB108" s="140"/>
      <c r="AC108" s="142"/>
      <c r="AD108" s="142"/>
      <c r="AE108" s="142"/>
      <c r="AF108" s="142"/>
    </row>
    <row r="109" hidden="1">
      <c r="A109" s="1"/>
      <c r="B109" s="1"/>
      <c r="C109" s="1"/>
      <c r="D109" s="1"/>
      <c r="E109" s="1"/>
      <c r="F109" s="1"/>
      <c r="G109" s="1"/>
      <c r="H109" s="1"/>
      <c r="I109" s="1"/>
      <c r="X109" s="140"/>
      <c r="Y109" s="140"/>
      <c r="Z109" s="140"/>
      <c r="AA109" s="140"/>
      <c r="AB109" s="140"/>
      <c r="AC109" s="142"/>
      <c r="AD109" s="142"/>
      <c r="AE109" s="142"/>
      <c r="AF109" s="142"/>
    </row>
    <row r="110" hidden="1">
      <c r="A110" s="1"/>
      <c r="B110" s="1"/>
      <c r="C110" s="1"/>
      <c r="D110" s="1"/>
      <c r="E110" s="1"/>
      <c r="F110" s="1"/>
      <c r="G110" s="1"/>
      <c r="H110" s="1"/>
      <c r="I110" s="1"/>
      <c r="X110" s="140"/>
      <c r="Y110" s="140"/>
      <c r="Z110" s="140"/>
      <c r="AA110" s="140"/>
      <c r="AB110" s="140"/>
      <c r="AC110" s="142"/>
      <c r="AD110" s="142"/>
      <c r="AE110" s="142"/>
      <c r="AF110" s="142"/>
    </row>
    <row r="111" hidden="1">
      <c r="A111" s="1"/>
      <c r="B111" s="1"/>
      <c r="C111" s="1"/>
      <c r="D111" s="1"/>
      <c r="E111" s="1"/>
      <c r="F111" s="1"/>
      <c r="G111" s="1"/>
      <c r="H111" s="1"/>
      <c r="I111" s="1"/>
      <c r="X111" s="140"/>
      <c r="Y111" s="140"/>
      <c r="Z111" s="140"/>
      <c r="AA111" s="140"/>
      <c r="AB111" s="140"/>
      <c r="AC111" s="142"/>
      <c r="AD111" s="142"/>
      <c r="AE111" s="142"/>
      <c r="AF111" s="142"/>
    </row>
    <row r="112" hidden="1">
      <c r="A112" s="1"/>
      <c r="B112" s="1"/>
      <c r="C112" s="1"/>
      <c r="D112" s="1"/>
      <c r="E112" s="1"/>
      <c r="F112" s="1"/>
      <c r="G112" s="1"/>
      <c r="H112" s="1"/>
      <c r="I112" s="1"/>
      <c r="X112" s="140"/>
      <c r="Y112" s="140"/>
      <c r="Z112" s="140"/>
      <c r="AA112" s="140"/>
      <c r="AB112" s="140"/>
      <c r="AC112" s="142"/>
      <c r="AD112" s="142"/>
      <c r="AE112" s="142"/>
      <c r="AF112" s="142"/>
    </row>
    <row r="113" hidden="1">
      <c r="A113" s="1"/>
      <c r="B113" s="1"/>
      <c r="C113" s="1"/>
      <c r="D113" s="1"/>
      <c r="E113" s="1"/>
      <c r="F113" s="1"/>
      <c r="G113" s="1"/>
      <c r="H113" s="1"/>
      <c r="I113" s="1"/>
      <c r="X113" s="140"/>
      <c r="Y113" s="140"/>
      <c r="Z113" s="140"/>
      <c r="AA113" s="140"/>
      <c r="AB113" s="140"/>
      <c r="AC113" s="142"/>
      <c r="AD113" s="142"/>
      <c r="AE113" s="142"/>
      <c r="AF113" s="142"/>
    </row>
    <row r="114" hidden="1">
      <c r="A114" s="1"/>
      <c r="B114" s="1"/>
      <c r="C114" s="1"/>
      <c r="D114" s="1"/>
      <c r="E114" s="1"/>
      <c r="F114" s="1"/>
      <c r="G114" s="1"/>
      <c r="H114" s="1"/>
      <c r="I114" s="1"/>
      <c r="X114" s="140"/>
      <c r="Y114" s="140"/>
      <c r="Z114" s="140"/>
      <c r="AA114" s="140"/>
      <c r="AB114" s="140"/>
      <c r="AC114" s="142"/>
      <c r="AD114" s="142"/>
      <c r="AE114" s="142"/>
      <c r="AF114" s="142"/>
    </row>
    <row r="115" hidden="1">
      <c r="A115" s="1"/>
      <c r="B115" s="1"/>
      <c r="C115" s="1"/>
      <c r="D115" s="1"/>
      <c r="E115" s="1"/>
      <c r="F115" s="1"/>
      <c r="G115" s="1"/>
      <c r="H115" s="1"/>
      <c r="I115" s="1"/>
      <c r="X115" s="140"/>
      <c r="Y115" s="140"/>
      <c r="Z115" s="140"/>
      <c r="AA115" s="140"/>
      <c r="AB115" s="140"/>
      <c r="AC115" s="142"/>
      <c r="AD115" s="142"/>
      <c r="AE115" s="142"/>
      <c r="AF115" s="142"/>
    </row>
    <row r="116" hidden="1">
      <c r="A116" s="1"/>
      <c r="B116" s="1"/>
      <c r="C116" s="1"/>
      <c r="D116" s="1"/>
      <c r="E116" s="1"/>
      <c r="F116" s="1"/>
      <c r="G116" s="1"/>
      <c r="H116" s="1"/>
      <c r="I116" s="1"/>
      <c r="X116" s="140"/>
      <c r="Y116" s="140"/>
      <c r="Z116" s="140"/>
      <c r="AA116" s="140"/>
      <c r="AB116" s="140"/>
      <c r="AC116" s="142"/>
      <c r="AD116" s="142"/>
      <c r="AE116" s="142"/>
      <c r="AF116" s="142"/>
    </row>
    <row r="117" hidden="1">
      <c r="A117" s="1"/>
      <c r="B117" s="1"/>
      <c r="C117" s="1"/>
      <c r="D117" s="1"/>
      <c r="E117" s="1"/>
      <c r="F117" s="1"/>
      <c r="G117" s="1"/>
      <c r="H117" s="1"/>
      <c r="I117" s="1"/>
      <c r="X117" s="140"/>
      <c r="Y117" s="140"/>
      <c r="Z117" s="140"/>
      <c r="AA117" s="140"/>
      <c r="AB117" s="140"/>
      <c r="AC117" s="142"/>
      <c r="AD117" s="142"/>
      <c r="AE117" s="142"/>
      <c r="AF117" s="142"/>
    </row>
    <row r="118" hidden="1">
      <c r="A118" s="1"/>
      <c r="B118" s="1"/>
      <c r="C118" s="1"/>
      <c r="D118" s="1"/>
      <c r="E118" s="1"/>
      <c r="F118" s="1"/>
      <c r="G118" s="1"/>
      <c r="H118" s="1"/>
      <c r="I118" s="1"/>
      <c r="X118" s="140"/>
      <c r="Y118" s="140"/>
      <c r="Z118" s="140"/>
      <c r="AA118" s="140"/>
      <c r="AB118" s="140"/>
      <c r="AC118" s="142"/>
      <c r="AD118" s="142"/>
      <c r="AE118" s="142"/>
      <c r="AF118" s="142"/>
    </row>
    <row r="119" hidden="1">
      <c r="A119" s="1"/>
      <c r="B119" s="1"/>
      <c r="C119" s="1"/>
      <c r="D119" s="1"/>
      <c r="E119" s="1"/>
      <c r="F119" s="1"/>
      <c r="G119" s="1"/>
      <c r="H119" s="1"/>
      <c r="I119" s="1"/>
      <c r="X119" s="140"/>
      <c r="Y119" s="140"/>
      <c r="Z119" s="140"/>
      <c r="AA119" s="140"/>
      <c r="AB119" s="140"/>
      <c r="AC119" s="142"/>
      <c r="AD119" s="142"/>
      <c r="AE119" s="142"/>
      <c r="AF119" s="142"/>
    </row>
    <row r="120" hidden="1">
      <c r="A120" s="1"/>
      <c r="B120" s="1"/>
      <c r="C120" s="1"/>
      <c r="D120" s="1"/>
      <c r="E120" s="1"/>
      <c r="F120" s="1"/>
      <c r="G120" s="1"/>
      <c r="H120" s="1"/>
      <c r="I120" s="1"/>
      <c r="X120" s="140"/>
      <c r="Y120" s="140"/>
      <c r="Z120" s="140"/>
      <c r="AA120" s="140"/>
      <c r="AB120" s="140"/>
      <c r="AC120" s="142"/>
      <c r="AD120" s="142"/>
      <c r="AE120" s="142"/>
      <c r="AF120" s="142"/>
    </row>
    <row r="121" hidden="1">
      <c r="A121" s="1"/>
      <c r="B121" s="1"/>
      <c r="C121" s="1"/>
      <c r="D121" s="1"/>
      <c r="E121" s="1"/>
      <c r="F121" s="1"/>
      <c r="G121" s="1"/>
      <c r="H121" s="1"/>
      <c r="I121" s="1"/>
      <c r="X121" s="140"/>
      <c r="Y121" s="140"/>
      <c r="Z121" s="140"/>
      <c r="AA121" s="140"/>
      <c r="AB121" s="140"/>
      <c r="AC121" s="142"/>
      <c r="AD121" s="142"/>
      <c r="AE121" s="142"/>
      <c r="AF121" s="142"/>
    </row>
    <row r="122" hidden="1">
      <c r="A122" s="1"/>
      <c r="B122" s="1"/>
      <c r="C122" s="1"/>
      <c r="D122" s="1"/>
      <c r="E122" s="1"/>
      <c r="F122" s="1"/>
      <c r="G122" s="1"/>
      <c r="H122" s="1"/>
      <c r="I122" s="1"/>
      <c r="X122" s="140"/>
      <c r="Y122" s="140"/>
      <c r="Z122" s="140"/>
      <c r="AA122" s="140"/>
      <c r="AB122" s="140"/>
      <c r="AC122" s="142"/>
      <c r="AD122" s="142"/>
      <c r="AE122" s="142"/>
      <c r="AF122" s="142"/>
    </row>
    <row r="123" hidden="1">
      <c r="A123" s="1"/>
      <c r="B123" s="1"/>
      <c r="C123" s="1"/>
      <c r="D123" s="1"/>
      <c r="E123" s="1"/>
      <c r="F123" s="1"/>
      <c r="G123" s="1"/>
      <c r="H123" s="1"/>
      <c r="I123" s="1"/>
      <c r="X123" s="140"/>
      <c r="Y123" s="140"/>
      <c r="Z123" s="140"/>
      <c r="AA123" s="140"/>
      <c r="AB123" s="140"/>
      <c r="AC123" s="142"/>
      <c r="AD123" s="142"/>
      <c r="AE123" s="142"/>
      <c r="AF123" s="142"/>
    </row>
    <row r="124" hidden="1">
      <c r="A124" s="1"/>
      <c r="B124" s="1"/>
      <c r="C124" s="1"/>
      <c r="D124" s="1"/>
      <c r="E124" s="1"/>
      <c r="F124" s="1"/>
      <c r="G124" s="1"/>
      <c r="H124" s="1"/>
      <c r="I124" s="1"/>
      <c r="X124" s="140"/>
      <c r="Y124" s="140"/>
      <c r="Z124" s="140"/>
      <c r="AA124" s="140"/>
      <c r="AB124" s="140"/>
      <c r="AC124" s="142"/>
      <c r="AD124" s="142"/>
      <c r="AE124" s="142"/>
      <c r="AF124" s="142"/>
    </row>
    <row r="125" hidden="1">
      <c r="A125" s="1"/>
      <c r="B125" s="1"/>
      <c r="C125" s="1"/>
      <c r="D125" s="1"/>
      <c r="E125" s="1"/>
      <c r="F125" s="1"/>
      <c r="G125" s="1"/>
      <c r="H125" s="1"/>
      <c r="I125" s="1"/>
      <c r="X125" s="140"/>
      <c r="Y125" s="140"/>
      <c r="Z125" s="140"/>
      <c r="AA125" s="140"/>
      <c r="AB125" s="140"/>
      <c r="AC125" s="142"/>
      <c r="AD125" s="142"/>
      <c r="AE125" s="142"/>
      <c r="AF125" s="142"/>
    </row>
    <row r="126" hidden="1">
      <c r="A126" s="1"/>
      <c r="B126" s="1"/>
      <c r="C126" s="1"/>
      <c r="D126" s="1"/>
      <c r="E126" s="1"/>
      <c r="F126" s="1"/>
      <c r="G126" s="1"/>
      <c r="H126" s="1"/>
      <c r="I126" s="1"/>
      <c r="X126" s="140"/>
      <c r="Y126" s="140"/>
      <c r="Z126" s="140"/>
      <c r="AA126" s="140"/>
      <c r="AB126" s="140"/>
      <c r="AC126" s="142"/>
      <c r="AD126" s="142"/>
      <c r="AE126" s="142"/>
      <c r="AF126" s="142"/>
    </row>
    <row r="127" hidden="1">
      <c r="A127" s="1"/>
      <c r="B127" s="1"/>
      <c r="C127" s="1"/>
      <c r="D127" s="1"/>
      <c r="E127" s="1"/>
      <c r="F127" s="1"/>
      <c r="G127" s="1"/>
      <c r="H127" s="1"/>
      <c r="I127" s="1"/>
      <c r="X127" s="140"/>
      <c r="Y127" s="140"/>
      <c r="Z127" s="140"/>
      <c r="AA127" s="140"/>
      <c r="AB127" s="140"/>
      <c r="AC127" s="142"/>
      <c r="AD127" s="142"/>
      <c r="AE127" s="142"/>
      <c r="AF127" s="142"/>
    </row>
    <row r="128" hidden="1">
      <c r="A128" s="1"/>
      <c r="B128" s="1"/>
      <c r="C128" s="1"/>
      <c r="D128" s="1"/>
      <c r="E128" s="1"/>
      <c r="F128" s="1"/>
      <c r="G128" s="1"/>
      <c r="H128" s="1"/>
      <c r="I128" s="1"/>
      <c r="X128" s="140"/>
      <c r="Y128" s="140"/>
      <c r="Z128" s="140"/>
      <c r="AA128" s="140"/>
      <c r="AB128" s="140"/>
      <c r="AC128" s="142"/>
      <c r="AD128" s="142"/>
      <c r="AE128" s="142"/>
      <c r="AF128" s="142"/>
    </row>
    <row r="129" hidden="1">
      <c r="A129" s="1"/>
      <c r="B129" s="1"/>
      <c r="C129" s="1"/>
      <c r="D129" s="1"/>
      <c r="E129" s="1"/>
      <c r="F129" s="1"/>
      <c r="G129" s="1"/>
      <c r="H129" s="1"/>
      <c r="I129" s="1"/>
      <c r="X129" s="140"/>
      <c r="Y129" s="140"/>
      <c r="Z129" s="140"/>
      <c r="AA129" s="140"/>
      <c r="AB129" s="140"/>
      <c r="AC129" s="142"/>
      <c r="AD129" s="142"/>
      <c r="AE129" s="142"/>
      <c r="AF129" s="142"/>
    </row>
    <row r="130" hidden="1">
      <c r="A130" s="1"/>
      <c r="B130" s="1"/>
      <c r="C130" s="1"/>
      <c r="D130" s="1"/>
      <c r="E130" s="1"/>
      <c r="F130" s="1"/>
      <c r="G130" s="1"/>
      <c r="H130" s="1"/>
      <c r="I130" s="1"/>
      <c r="X130" s="140"/>
      <c r="Y130" s="140"/>
      <c r="Z130" s="140"/>
      <c r="AA130" s="140"/>
      <c r="AB130" s="140"/>
      <c r="AC130" s="142"/>
      <c r="AD130" s="142"/>
      <c r="AE130" s="142"/>
      <c r="AF130" s="142"/>
    </row>
    <row r="131" hidden="1">
      <c r="A131" s="1"/>
      <c r="B131" s="1"/>
      <c r="C131" s="1"/>
      <c r="D131" s="1"/>
      <c r="E131" s="1"/>
      <c r="F131" s="1"/>
      <c r="G131" s="1"/>
      <c r="H131" s="1"/>
      <c r="I131" s="1"/>
      <c r="X131" s="140"/>
      <c r="Y131" s="140"/>
      <c r="Z131" s="140"/>
      <c r="AA131" s="140"/>
      <c r="AB131" s="140"/>
      <c r="AC131" s="142"/>
      <c r="AD131" s="142"/>
      <c r="AE131" s="142"/>
      <c r="AF131" s="142"/>
    </row>
    <row r="132" hidden="1">
      <c r="A132" s="1"/>
      <c r="B132" s="1"/>
      <c r="C132" s="1"/>
      <c r="D132" s="1"/>
      <c r="E132" s="1"/>
      <c r="F132" s="1"/>
      <c r="G132" s="1"/>
      <c r="H132" s="1"/>
      <c r="I132" s="1"/>
      <c r="X132" s="140"/>
      <c r="Y132" s="140"/>
      <c r="Z132" s="140"/>
      <c r="AA132" s="140"/>
      <c r="AB132" s="140"/>
      <c r="AC132" s="142"/>
      <c r="AD132" s="142"/>
      <c r="AE132" s="142"/>
      <c r="AF132" s="142"/>
    </row>
    <row r="133" hidden="1">
      <c r="A133" s="1"/>
      <c r="B133" s="1"/>
      <c r="C133" s="1"/>
      <c r="D133" s="1"/>
      <c r="E133" s="1"/>
      <c r="F133" s="1"/>
      <c r="G133" s="1"/>
      <c r="H133" s="1"/>
      <c r="I133" s="1"/>
      <c r="X133" s="140"/>
      <c r="Y133" s="140"/>
      <c r="Z133" s="140"/>
      <c r="AA133" s="140"/>
      <c r="AB133" s="140"/>
      <c r="AC133" s="142"/>
      <c r="AD133" s="142"/>
      <c r="AE133" s="142"/>
      <c r="AF133" s="142"/>
    </row>
    <row r="134" hidden="1">
      <c r="A134" s="1"/>
      <c r="B134" s="1"/>
      <c r="C134" s="1"/>
      <c r="D134" s="1"/>
      <c r="E134" s="1"/>
      <c r="F134" s="1"/>
      <c r="G134" s="1"/>
      <c r="H134" s="1"/>
      <c r="I134" s="1"/>
      <c r="X134" s="140"/>
      <c r="Y134" s="140"/>
      <c r="Z134" s="140"/>
      <c r="AA134" s="140"/>
      <c r="AB134" s="140"/>
      <c r="AC134" s="142"/>
      <c r="AD134" s="142"/>
      <c r="AE134" s="142"/>
      <c r="AF134" s="142"/>
    </row>
    <row r="135" hidden="1">
      <c r="A135" s="1"/>
      <c r="B135" s="1"/>
      <c r="C135" s="1"/>
      <c r="D135" s="1"/>
      <c r="E135" s="1"/>
      <c r="F135" s="1"/>
      <c r="G135" s="1"/>
      <c r="H135" s="1"/>
      <c r="I135" s="1"/>
      <c r="X135" s="140"/>
      <c r="Y135" s="140"/>
      <c r="Z135" s="140"/>
      <c r="AA135" s="140"/>
      <c r="AB135" s="140"/>
      <c r="AC135" s="142"/>
      <c r="AD135" s="142"/>
      <c r="AE135" s="142"/>
      <c r="AF135" s="142"/>
    </row>
    <row r="136" hidden="1">
      <c r="A136" s="1"/>
      <c r="B136" s="1"/>
      <c r="C136" s="1"/>
      <c r="D136" s="1"/>
      <c r="E136" s="1"/>
      <c r="F136" s="1"/>
      <c r="G136" s="1"/>
      <c r="H136" s="1"/>
      <c r="I136" s="1"/>
      <c r="X136" s="140"/>
      <c r="Y136" s="140"/>
      <c r="Z136" s="140"/>
      <c r="AA136" s="140"/>
      <c r="AB136" s="140"/>
      <c r="AC136" s="142"/>
      <c r="AD136" s="142"/>
      <c r="AE136" s="142"/>
      <c r="AF136" s="142"/>
    </row>
    <row r="137" hidden="1">
      <c r="A137" s="1"/>
      <c r="B137" s="1"/>
      <c r="C137" s="1"/>
      <c r="D137" s="1"/>
      <c r="E137" s="1"/>
      <c r="F137" s="1"/>
      <c r="G137" s="1"/>
      <c r="H137" s="1"/>
      <c r="I137" s="1"/>
      <c r="X137" s="140"/>
      <c r="Y137" s="140"/>
      <c r="Z137" s="140"/>
      <c r="AA137" s="140"/>
      <c r="AB137" s="140"/>
      <c r="AC137" s="142"/>
      <c r="AD137" s="142"/>
      <c r="AE137" s="142"/>
      <c r="AF137" s="142"/>
    </row>
    <row r="138" hidden="1">
      <c r="A138" s="1"/>
      <c r="B138" s="1"/>
      <c r="C138" s="1"/>
      <c r="D138" s="1"/>
      <c r="E138" s="1"/>
      <c r="F138" s="1"/>
      <c r="G138" s="1"/>
      <c r="H138" s="1"/>
      <c r="I138" s="1"/>
      <c r="X138" s="140"/>
      <c r="Y138" s="140"/>
      <c r="Z138" s="140"/>
      <c r="AA138" s="140"/>
      <c r="AB138" s="140"/>
      <c r="AC138" s="142"/>
      <c r="AD138" s="142"/>
      <c r="AE138" s="142"/>
      <c r="AF138" s="142"/>
    </row>
    <row r="139" hidden="1">
      <c r="A139" s="1"/>
      <c r="B139" s="1"/>
      <c r="C139" s="1"/>
      <c r="D139" s="1"/>
      <c r="E139" s="1"/>
      <c r="F139" s="1"/>
      <c r="G139" s="1"/>
      <c r="H139" s="1"/>
      <c r="I139" s="1"/>
      <c r="X139" s="140"/>
      <c r="Y139" s="140"/>
      <c r="Z139" s="140"/>
      <c r="AA139" s="140"/>
      <c r="AB139" s="140"/>
      <c r="AC139" s="142"/>
      <c r="AD139" s="142"/>
      <c r="AE139" s="142"/>
      <c r="AF139" s="142"/>
    </row>
    <row r="140" hidden="1">
      <c r="A140" s="1"/>
      <c r="B140" s="1"/>
      <c r="C140" s="1"/>
      <c r="D140" s="1"/>
      <c r="E140" s="1"/>
      <c r="F140" s="1"/>
      <c r="G140" s="1"/>
      <c r="H140" s="1"/>
      <c r="I140" s="1"/>
      <c r="X140" s="140"/>
      <c r="Y140" s="140"/>
      <c r="Z140" s="140"/>
      <c r="AA140" s="140"/>
      <c r="AB140" s="140"/>
      <c r="AC140" s="142"/>
      <c r="AD140" s="142"/>
      <c r="AE140" s="142"/>
      <c r="AF140" s="142"/>
    </row>
    <row r="141" hidden="1">
      <c r="A141" s="1"/>
      <c r="B141" s="1"/>
      <c r="C141" s="1"/>
      <c r="D141" s="1"/>
      <c r="E141" s="1"/>
      <c r="F141" s="1"/>
      <c r="G141" s="1"/>
      <c r="H141" s="1"/>
      <c r="I141" s="1"/>
      <c r="X141" s="140"/>
      <c r="Y141" s="140"/>
      <c r="Z141" s="140"/>
      <c r="AA141" s="140"/>
      <c r="AB141" s="140"/>
      <c r="AC141" s="142"/>
      <c r="AD141" s="142"/>
      <c r="AE141" s="142"/>
      <c r="AF141" s="142"/>
    </row>
    <row r="142" hidden="1">
      <c r="A142" s="1"/>
      <c r="B142" s="1"/>
      <c r="C142" s="1"/>
      <c r="D142" s="1"/>
      <c r="E142" s="1"/>
      <c r="F142" s="1"/>
      <c r="G142" s="1"/>
      <c r="H142" s="1"/>
      <c r="I142" s="1"/>
      <c r="X142" s="140"/>
      <c r="Y142" s="140"/>
      <c r="Z142" s="140"/>
      <c r="AA142" s="140"/>
      <c r="AB142" s="140"/>
      <c r="AC142" s="142"/>
      <c r="AD142" s="142"/>
      <c r="AE142" s="142"/>
      <c r="AF142" s="142"/>
    </row>
    <row r="143" hidden="1">
      <c r="A143" s="1"/>
      <c r="B143" s="1"/>
      <c r="C143" s="1"/>
      <c r="D143" s="1"/>
      <c r="E143" s="1"/>
      <c r="F143" s="1"/>
      <c r="G143" s="1"/>
      <c r="H143" s="1"/>
      <c r="I143" s="1"/>
      <c r="X143" s="140"/>
      <c r="Y143" s="140"/>
      <c r="Z143" s="140"/>
      <c r="AA143" s="140"/>
      <c r="AB143" s="140"/>
      <c r="AC143" s="142"/>
      <c r="AD143" s="142"/>
      <c r="AE143" s="142"/>
      <c r="AF143" s="142"/>
    </row>
    <row r="144" hidden="1">
      <c r="A144" s="1"/>
      <c r="B144" s="1"/>
      <c r="C144" s="1"/>
      <c r="D144" s="1"/>
      <c r="E144" s="1"/>
      <c r="F144" s="1"/>
      <c r="G144" s="1"/>
      <c r="H144" s="1"/>
      <c r="I144" s="1"/>
      <c r="X144" s="140"/>
      <c r="Y144" s="140"/>
      <c r="Z144" s="140"/>
      <c r="AA144" s="140"/>
      <c r="AB144" s="140"/>
      <c r="AC144" s="142"/>
      <c r="AD144" s="142"/>
      <c r="AE144" s="142"/>
      <c r="AF144" s="142"/>
    </row>
    <row r="145" hidden="1">
      <c r="A145" s="1"/>
      <c r="B145" s="1"/>
      <c r="C145" s="1"/>
      <c r="D145" s="1"/>
      <c r="E145" s="1"/>
      <c r="F145" s="1"/>
      <c r="G145" s="1"/>
      <c r="H145" s="1"/>
      <c r="I145" s="1"/>
      <c r="X145" s="140"/>
      <c r="Y145" s="140"/>
      <c r="Z145" s="140"/>
      <c r="AA145" s="140"/>
      <c r="AB145" s="140"/>
      <c r="AC145" s="142"/>
      <c r="AD145" s="142"/>
      <c r="AE145" s="142"/>
      <c r="AF145" s="142"/>
    </row>
    <row r="146" hidden="1">
      <c r="A146" s="1"/>
      <c r="B146" s="1"/>
      <c r="C146" s="1"/>
      <c r="D146" s="1"/>
      <c r="E146" s="1"/>
      <c r="F146" s="1"/>
      <c r="G146" s="1"/>
      <c r="H146" s="1"/>
      <c r="I146" s="1"/>
      <c r="X146" s="140"/>
      <c r="Y146" s="140"/>
      <c r="Z146" s="140"/>
      <c r="AA146" s="140"/>
      <c r="AB146" s="140"/>
      <c r="AC146" s="142"/>
      <c r="AD146" s="142"/>
      <c r="AE146" s="142"/>
      <c r="AF146" s="142"/>
    </row>
    <row r="147" hidden="1">
      <c r="A147" s="1"/>
      <c r="B147" s="1"/>
      <c r="C147" s="1"/>
      <c r="D147" s="1"/>
      <c r="E147" s="1"/>
      <c r="F147" s="1"/>
      <c r="G147" s="1"/>
      <c r="H147" s="1"/>
      <c r="I147" s="1"/>
      <c r="X147" s="140"/>
      <c r="Y147" s="140"/>
      <c r="Z147" s="140"/>
      <c r="AA147" s="140"/>
      <c r="AB147" s="140"/>
      <c r="AC147" s="142"/>
      <c r="AD147" s="142"/>
      <c r="AE147" s="142"/>
      <c r="AF147" s="142"/>
    </row>
    <row r="148" hidden="1">
      <c r="A148" s="1"/>
      <c r="B148" s="1"/>
      <c r="C148" s="1"/>
      <c r="D148" s="1"/>
      <c r="E148" s="1"/>
      <c r="F148" s="1"/>
      <c r="G148" s="1"/>
      <c r="H148" s="1"/>
      <c r="I148" s="1"/>
      <c r="X148" s="140"/>
      <c r="Y148" s="140"/>
      <c r="Z148" s="140"/>
      <c r="AA148" s="140"/>
      <c r="AB148" s="140"/>
      <c r="AC148" s="142"/>
      <c r="AD148" s="142"/>
      <c r="AE148" s="142"/>
      <c r="AF148" s="142"/>
    </row>
    <row r="149" hidden="1">
      <c r="A149" s="1"/>
      <c r="B149" s="1"/>
      <c r="C149" s="1"/>
      <c r="D149" s="1"/>
      <c r="E149" s="1"/>
      <c r="F149" s="1"/>
      <c r="G149" s="1"/>
      <c r="H149" s="1"/>
      <c r="I149" s="1"/>
      <c r="X149" s="140"/>
      <c r="Y149" s="140"/>
      <c r="Z149" s="140"/>
      <c r="AA149" s="140"/>
      <c r="AB149" s="140"/>
      <c r="AC149" s="142"/>
      <c r="AD149" s="142"/>
      <c r="AE149" s="142"/>
      <c r="AF149" s="142"/>
    </row>
    <row r="150" hidden="1">
      <c r="A150" s="1"/>
      <c r="B150" s="1"/>
      <c r="C150" s="1"/>
      <c r="D150" s="1"/>
      <c r="E150" s="1"/>
      <c r="F150" s="1"/>
      <c r="G150" s="1"/>
      <c r="H150" s="1"/>
      <c r="I150" s="1"/>
      <c r="X150" s="140"/>
      <c r="Y150" s="140"/>
      <c r="Z150" s="140"/>
      <c r="AA150" s="140"/>
      <c r="AB150" s="140"/>
      <c r="AC150" s="142"/>
      <c r="AD150" s="142"/>
      <c r="AE150" s="142"/>
      <c r="AF150" s="142"/>
    </row>
    <row r="151" hidden="1">
      <c r="A151" s="1"/>
      <c r="B151" s="1"/>
      <c r="C151" s="1"/>
      <c r="D151" s="1"/>
      <c r="E151" s="1"/>
      <c r="F151" s="1"/>
      <c r="G151" s="1"/>
      <c r="H151" s="1"/>
      <c r="I151" s="1"/>
      <c r="X151" s="140"/>
      <c r="Y151" s="140"/>
      <c r="Z151" s="140"/>
      <c r="AA151" s="140"/>
      <c r="AB151" s="140"/>
      <c r="AC151" s="142"/>
      <c r="AD151" s="142"/>
      <c r="AE151" s="142"/>
      <c r="AF151" s="142"/>
    </row>
    <row r="152" hidden="1">
      <c r="A152" s="1"/>
      <c r="B152" s="1"/>
      <c r="C152" s="1"/>
      <c r="D152" s="1"/>
      <c r="E152" s="1"/>
      <c r="F152" s="1"/>
      <c r="G152" s="1"/>
      <c r="H152" s="1"/>
      <c r="I152" s="1"/>
      <c r="X152" s="140"/>
      <c r="Y152" s="140"/>
      <c r="Z152" s="140"/>
      <c r="AA152" s="140"/>
      <c r="AB152" s="140"/>
      <c r="AC152" s="142"/>
      <c r="AD152" s="142"/>
      <c r="AE152" s="142"/>
      <c r="AF152" s="142"/>
    </row>
    <row r="153" hidden="1">
      <c r="A153" s="1"/>
      <c r="B153" s="1"/>
      <c r="C153" s="1"/>
      <c r="D153" s="1"/>
      <c r="E153" s="1"/>
      <c r="F153" s="1"/>
      <c r="G153" s="1"/>
      <c r="H153" s="1"/>
      <c r="I153" s="1"/>
      <c r="X153" s="140"/>
      <c r="Y153" s="140"/>
      <c r="Z153" s="140"/>
      <c r="AA153" s="140"/>
      <c r="AB153" s="140"/>
      <c r="AC153" s="142"/>
      <c r="AD153" s="142"/>
      <c r="AE153" s="142"/>
      <c r="AF153" s="142"/>
    </row>
    <row r="154" hidden="1">
      <c r="A154" s="1"/>
      <c r="B154" s="1"/>
      <c r="C154" s="1"/>
      <c r="D154" s="1"/>
      <c r="E154" s="1"/>
      <c r="F154" s="1"/>
      <c r="G154" s="1"/>
      <c r="H154" s="1"/>
      <c r="I154" s="1"/>
      <c r="X154" s="140"/>
      <c r="Y154" s="140"/>
      <c r="Z154" s="140"/>
      <c r="AA154" s="140"/>
      <c r="AB154" s="140"/>
      <c r="AC154" s="142"/>
      <c r="AD154" s="142"/>
      <c r="AE154" s="142"/>
      <c r="AF154" s="142"/>
    </row>
    <row r="155" hidden="1">
      <c r="A155" s="1"/>
      <c r="B155" s="1"/>
      <c r="C155" s="1"/>
      <c r="D155" s="1"/>
      <c r="E155" s="1"/>
      <c r="F155" s="1"/>
      <c r="G155" s="1"/>
      <c r="H155" s="1"/>
      <c r="I155" s="1"/>
      <c r="X155" s="140"/>
      <c r="Y155" s="140"/>
      <c r="Z155" s="140"/>
      <c r="AA155" s="140"/>
      <c r="AB155" s="140"/>
      <c r="AC155" s="142"/>
      <c r="AD155" s="142"/>
      <c r="AE155" s="142"/>
      <c r="AF155" s="142"/>
    </row>
    <row r="156" hidden="1">
      <c r="A156" s="1"/>
      <c r="B156" s="1"/>
      <c r="C156" s="1"/>
      <c r="D156" s="1"/>
      <c r="E156" s="1"/>
      <c r="F156" s="1"/>
      <c r="G156" s="1"/>
      <c r="H156" s="1"/>
      <c r="I156" s="1"/>
      <c r="X156" s="140"/>
      <c r="Y156" s="140"/>
      <c r="Z156" s="140"/>
      <c r="AA156" s="140"/>
      <c r="AB156" s="140"/>
      <c r="AC156" s="142"/>
      <c r="AD156" s="142"/>
      <c r="AE156" s="142"/>
      <c r="AF156" s="142"/>
    </row>
    <row r="157" hidden="1">
      <c r="A157" s="1"/>
      <c r="B157" s="1"/>
      <c r="C157" s="1"/>
      <c r="D157" s="1"/>
      <c r="E157" s="1"/>
      <c r="F157" s="1"/>
      <c r="G157" s="1"/>
      <c r="H157" s="1"/>
      <c r="I157" s="1"/>
      <c r="X157" s="140"/>
      <c r="Y157" s="140"/>
      <c r="Z157" s="140"/>
      <c r="AA157" s="140"/>
      <c r="AB157" s="140"/>
      <c r="AC157" s="142"/>
      <c r="AD157" s="142"/>
      <c r="AE157" s="142"/>
      <c r="AF157" s="142"/>
    </row>
    <row r="158" hidden="1">
      <c r="A158" s="1"/>
      <c r="B158" s="1"/>
      <c r="C158" s="1"/>
      <c r="D158" s="1"/>
      <c r="E158" s="1"/>
      <c r="F158" s="1"/>
      <c r="G158" s="1"/>
      <c r="H158" s="1"/>
      <c r="I158" s="1"/>
      <c r="X158" s="140"/>
      <c r="Y158" s="140"/>
      <c r="Z158" s="140"/>
      <c r="AA158" s="140"/>
      <c r="AB158" s="140"/>
      <c r="AC158" s="142"/>
      <c r="AD158" s="142"/>
      <c r="AE158" s="142"/>
      <c r="AF158" s="142"/>
    </row>
    <row r="159" hidden="1">
      <c r="A159" s="1"/>
      <c r="B159" s="1"/>
      <c r="C159" s="1"/>
      <c r="D159" s="1"/>
      <c r="E159" s="1"/>
      <c r="F159" s="1"/>
      <c r="G159" s="1"/>
      <c r="H159" s="1"/>
      <c r="I159" s="1"/>
      <c r="X159" s="140"/>
      <c r="Y159" s="140"/>
      <c r="Z159" s="140"/>
      <c r="AA159" s="140"/>
      <c r="AB159" s="140"/>
      <c r="AC159" s="142"/>
      <c r="AD159" s="142"/>
      <c r="AE159" s="142"/>
      <c r="AF159" s="142"/>
    </row>
    <row r="160" hidden="1">
      <c r="A160" s="1"/>
      <c r="B160" s="1"/>
      <c r="C160" s="1"/>
      <c r="D160" s="1"/>
      <c r="E160" s="1"/>
      <c r="F160" s="1"/>
      <c r="G160" s="1"/>
      <c r="H160" s="1"/>
      <c r="I160" s="1"/>
      <c r="X160" s="140"/>
      <c r="Y160" s="140"/>
      <c r="Z160" s="140"/>
      <c r="AA160" s="140"/>
      <c r="AB160" s="140"/>
      <c r="AC160" s="142"/>
      <c r="AD160" s="142"/>
      <c r="AE160" s="142"/>
      <c r="AF160" s="142"/>
    </row>
    <row r="161" hidden="1">
      <c r="A161" s="1"/>
      <c r="B161" s="1"/>
      <c r="C161" s="1"/>
      <c r="D161" s="1"/>
      <c r="E161" s="1"/>
      <c r="F161" s="1"/>
      <c r="G161" s="1"/>
      <c r="H161" s="1"/>
      <c r="I161" s="1"/>
      <c r="X161" s="140"/>
      <c r="Y161" s="140"/>
      <c r="Z161" s="140"/>
      <c r="AA161" s="140"/>
      <c r="AB161" s="140"/>
      <c r="AC161" s="142"/>
      <c r="AD161" s="142"/>
      <c r="AE161" s="142"/>
      <c r="AF161" s="142"/>
    </row>
    <row r="162" hidden="1">
      <c r="A162" s="1"/>
      <c r="B162" s="1"/>
      <c r="C162" s="1"/>
      <c r="D162" s="1"/>
      <c r="E162" s="1"/>
      <c r="F162" s="1"/>
      <c r="G162" s="1"/>
      <c r="H162" s="1"/>
      <c r="I162" s="1"/>
      <c r="X162" s="140"/>
      <c r="Y162" s="140"/>
      <c r="Z162" s="140"/>
      <c r="AA162" s="140"/>
      <c r="AB162" s="140"/>
      <c r="AC162" s="142"/>
      <c r="AD162" s="142"/>
      <c r="AE162" s="142"/>
      <c r="AF162" s="142"/>
    </row>
    <row r="163" hidden="1">
      <c r="A163" s="1"/>
      <c r="B163" s="1"/>
      <c r="C163" s="1"/>
      <c r="D163" s="1"/>
      <c r="E163" s="1"/>
      <c r="F163" s="1"/>
      <c r="G163" s="1"/>
      <c r="H163" s="1"/>
      <c r="I163" s="1"/>
      <c r="X163" s="140"/>
      <c r="Y163" s="140"/>
      <c r="Z163" s="140"/>
      <c r="AA163" s="140"/>
      <c r="AB163" s="140"/>
      <c r="AC163" s="142"/>
      <c r="AD163" s="142"/>
      <c r="AE163" s="142"/>
      <c r="AF163" s="142"/>
    </row>
    <row r="164" hidden="1">
      <c r="A164" s="1"/>
      <c r="B164" s="1"/>
      <c r="C164" s="1"/>
      <c r="D164" s="1"/>
      <c r="E164" s="1"/>
      <c r="F164" s="1"/>
      <c r="G164" s="1"/>
      <c r="H164" s="1"/>
      <c r="I164" s="1"/>
      <c r="X164" s="140"/>
      <c r="Y164" s="140"/>
      <c r="Z164" s="140"/>
      <c r="AA164" s="140"/>
      <c r="AB164" s="140"/>
      <c r="AC164" s="142"/>
      <c r="AD164" s="142"/>
      <c r="AE164" s="142"/>
      <c r="AF164" s="142"/>
    </row>
    <row r="165" hidden="1">
      <c r="A165" s="1"/>
      <c r="B165" s="1"/>
      <c r="C165" s="1"/>
      <c r="D165" s="1"/>
      <c r="E165" s="1"/>
      <c r="F165" s="1"/>
      <c r="G165" s="1"/>
      <c r="H165" s="1"/>
      <c r="I165" s="1"/>
      <c r="X165" s="140"/>
      <c r="Y165" s="140"/>
      <c r="Z165" s="140"/>
      <c r="AA165" s="140"/>
      <c r="AB165" s="140"/>
      <c r="AC165" s="142"/>
      <c r="AD165" s="142"/>
      <c r="AE165" s="142"/>
      <c r="AF165" s="142"/>
    </row>
    <row r="166" hidden="1">
      <c r="A166" s="1"/>
      <c r="B166" s="1"/>
      <c r="C166" s="1"/>
      <c r="D166" s="1"/>
      <c r="E166" s="1"/>
      <c r="F166" s="1"/>
      <c r="G166" s="1"/>
      <c r="H166" s="1"/>
      <c r="I166" s="1"/>
      <c r="X166" s="140"/>
      <c r="Y166" s="140"/>
      <c r="Z166" s="140"/>
      <c r="AA166" s="140"/>
      <c r="AB166" s="140"/>
      <c r="AC166" s="142"/>
      <c r="AD166" s="142"/>
      <c r="AE166" s="142"/>
      <c r="AF166" s="142"/>
    </row>
    <row r="167" hidden="1">
      <c r="A167" s="1"/>
      <c r="B167" s="1"/>
      <c r="C167" s="1"/>
      <c r="D167" s="1"/>
      <c r="E167" s="1"/>
      <c r="F167" s="1"/>
      <c r="G167" s="1"/>
      <c r="H167" s="1"/>
      <c r="I167" s="1"/>
      <c r="X167" s="140"/>
      <c r="Y167" s="140"/>
      <c r="Z167" s="140"/>
      <c r="AA167" s="140"/>
      <c r="AB167" s="140"/>
      <c r="AC167" s="142"/>
      <c r="AD167" s="142"/>
      <c r="AE167" s="142"/>
      <c r="AF167" s="142"/>
    </row>
    <row r="168" hidden="1">
      <c r="A168" s="1"/>
      <c r="B168" s="1"/>
      <c r="C168" s="1"/>
      <c r="D168" s="1"/>
      <c r="E168" s="1"/>
      <c r="F168" s="1"/>
      <c r="G168" s="1"/>
      <c r="H168" s="1"/>
      <c r="I168" s="1"/>
      <c r="X168" s="140"/>
      <c r="Y168" s="140"/>
      <c r="Z168" s="140"/>
      <c r="AA168" s="140"/>
      <c r="AB168" s="140"/>
      <c r="AC168" s="142"/>
      <c r="AD168" s="142"/>
      <c r="AE168" s="142"/>
      <c r="AF168" s="142"/>
    </row>
    <row r="169" hidden="1">
      <c r="A169" s="1"/>
      <c r="B169" s="1"/>
      <c r="C169" s="1"/>
      <c r="D169" s="1"/>
      <c r="E169" s="1"/>
      <c r="F169" s="1"/>
      <c r="G169" s="1"/>
      <c r="H169" s="1"/>
      <c r="I169" s="1"/>
      <c r="X169" s="140"/>
      <c r="Y169" s="140"/>
      <c r="Z169" s="140"/>
      <c r="AA169" s="140"/>
      <c r="AB169" s="140"/>
      <c r="AC169" s="142"/>
      <c r="AD169" s="142"/>
      <c r="AE169" s="142"/>
      <c r="AF169" s="142"/>
    </row>
    <row r="170" hidden="1">
      <c r="A170" s="1"/>
      <c r="B170" s="1"/>
      <c r="C170" s="1"/>
      <c r="D170" s="1"/>
      <c r="E170" s="1"/>
      <c r="F170" s="1"/>
      <c r="G170" s="1"/>
      <c r="H170" s="1"/>
      <c r="I170" s="1"/>
      <c r="X170" s="140"/>
      <c r="Y170" s="140"/>
      <c r="Z170" s="140"/>
      <c r="AA170" s="140"/>
      <c r="AB170" s="140"/>
      <c r="AC170" s="142"/>
      <c r="AD170" s="142"/>
      <c r="AE170" s="142"/>
      <c r="AF170" s="142"/>
    </row>
    <row r="171" hidden="1">
      <c r="A171" s="1"/>
      <c r="B171" s="1"/>
      <c r="C171" s="1"/>
      <c r="D171" s="1"/>
      <c r="E171" s="1"/>
      <c r="F171" s="1"/>
      <c r="G171" s="1"/>
      <c r="H171" s="1"/>
      <c r="I171" s="1"/>
      <c r="X171" s="140"/>
      <c r="Y171" s="140"/>
      <c r="Z171" s="140"/>
      <c r="AA171" s="140"/>
      <c r="AB171" s="140"/>
      <c r="AC171" s="142"/>
      <c r="AD171" s="142"/>
      <c r="AE171" s="142"/>
      <c r="AF171" s="142"/>
    </row>
    <row r="172" hidden="1">
      <c r="A172" s="1"/>
      <c r="B172" s="1"/>
      <c r="C172" s="1"/>
      <c r="D172" s="1"/>
      <c r="E172" s="1"/>
      <c r="F172" s="1"/>
      <c r="G172" s="1"/>
      <c r="H172" s="1"/>
      <c r="I172" s="1"/>
      <c r="X172" s="140"/>
      <c r="Y172" s="140"/>
      <c r="Z172" s="140"/>
      <c r="AA172" s="140"/>
      <c r="AB172" s="140"/>
      <c r="AC172" s="142"/>
      <c r="AD172" s="142"/>
      <c r="AE172" s="142"/>
      <c r="AF172" s="142"/>
    </row>
    <row r="173" hidden="1">
      <c r="A173" s="1"/>
      <c r="B173" s="1"/>
      <c r="C173" s="1"/>
      <c r="D173" s="1"/>
      <c r="E173" s="1"/>
      <c r="F173" s="1"/>
      <c r="G173" s="1"/>
      <c r="H173" s="1"/>
      <c r="I173" s="1"/>
      <c r="X173" s="140"/>
      <c r="Y173" s="140"/>
      <c r="Z173" s="140"/>
      <c r="AA173" s="140"/>
      <c r="AB173" s="140"/>
      <c r="AC173" s="142"/>
      <c r="AD173" s="142"/>
      <c r="AE173" s="142"/>
      <c r="AF173" s="142"/>
    </row>
    <row r="174" hidden="1">
      <c r="A174" s="1"/>
      <c r="B174" s="1"/>
      <c r="C174" s="1"/>
      <c r="D174" s="1"/>
      <c r="E174" s="1"/>
      <c r="F174" s="1"/>
      <c r="G174" s="1"/>
      <c r="H174" s="1"/>
      <c r="I174" s="1"/>
      <c r="X174" s="140"/>
      <c r="Y174" s="140"/>
      <c r="Z174" s="140"/>
      <c r="AA174" s="140"/>
      <c r="AB174" s="140"/>
      <c r="AC174" s="142"/>
      <c r="AD174" s="142"/>
      <c r="AE174" s="142"/>
      <c r="AF174" s="142"/>
    </row>
    <row r="175" hidden="1">
      <c r="A175" s="1"/>
      <c r="B175" s="1"/>
      <c r="C175" s="1"/>
      <c r="D175" s="1"/>
      <c r="E175" s="1"/>
      <c r="F175" s="1"/>
      <c r="G175" s="1"/>
      <c r="H175" s="1"/>
      <c r="I175" s="1"/>
      <c r="X175" s="140"/>
      <c r="Y175" s="140"/>
      <c r="Z175" s="140"/>
      <c r="AA175" s="140"/>
      <c r="AB175" s="140"/>
      <c r="AC175" s="142"/>
      <c r="AD175" s="142"/>
      <c r="AE175" s="142"/>
      <c r="AF175" s="142"/>
    </row>
    <row r="176" hidden="1">
      <c r="A176" s="1"/>
      <c r="B176" s="1"/>
      <c r="C176" s="1"/>
      <c r="D176" s="1"/>
      <c r="E176" s="1"/>
      <c r="F176" s="1"/>
      <c r="G176" s="1"/>
      <c r="H176" s="1"/>
      <c r="I176" s="1"/>
      <c r="X176" s="140"/>
      <c r="Y176" s="140"/>
      <c r="Z176" s="140"/>
      <c r="AA176" s="140"/>
      <c r="AB176" s="140"/>
      <c r="AC176" s="142"/>
      <c r="AD176" s="142"/>
      <c r="AE176" s="142"/>
      <c r="AF176" s="142"/>
    </row>
    <row r="177" hidden="1">
      <c r="A177" s="1"/>
      <c r="B177" s="1"/>
      <c r="C177" s="1"/>
      <c r="D177" s="1"/>
      <c r="E177" s="1"/>
      <c r="F177" s="1"/>
      <c r="G177" s="1"/>
      <c r="H177" s="1"/>
      <c r="I177" s="1"/>
      <c r="X177" s="140"/>
      <c r="Y177" s="140"/>
      <c r="Z177" s="140"/>
      <c r="AA177" s="140"/>
      <c r="AB177" s="140"/>
      <c r="AC177" s="142"/>
      <c r="AD177" s="142"/>
      <c r="AE177" s="142"/>
      <c r="AF177" s="142"/>
    </row>
    <row r="178" hidden="1">
      <c r="A178" s="1"/>
      <c r="B178" s="1"/>
      <c r="C178" s="1"/>
      <c r="D178" s="1"/>
      <c r="E178" s="1"/>
      <c r="F178" s="1"/>
      <c r="G178" s="1"/>
      <c r="H178" s="1"/>
      <c r="I178" s="1"/>
      <c r="X178" s="140"/>
      <c r="Y178" s="140"/>
      <c r="Z178" s="140"/>
      <c r="AA178" s="140"/>
      <c r="AB178" s="140"/>
      <c r="AC178" s="142"/>
      <c r="AD178" s="142"/>
      <c r="AE178" s="142"/>
      <c r="AF178" s="142"/>
    </row>
    <row r="179" hidden="1">
      <c r="A179" s="1"/>
      <c r="B179" s="1"/>
      <c r="C179" s="1"/>
      <c r="D179" s="1"/>
      <c r="E179" s="1"/>
      <c r="F179" s="1"/>
      <c r="G179" s="1"/>
      <c r="H179" s="1"/>
      <c r="I179" s="1"/>
      <c r="X179" s="140"/>
      <c r="Y179" s="140"/>
      <c r="Z179" s="140"/>
      <c r="AA179" s="140"/>
      <c r="AB179" s="140"/>
      <c r="AC179" s="142"/>
      <c r="AD179" s="142"/>
      <c r="AE179" s="142"/>
      <c r="AF179" s="142"/>
    </row>
    <row r="180" hidden="1">
      <c r="A180" s="1"/>
      <c r="B180" s="1"/>
      <c r="C180" s="1"/>
      <c r="D180" s="1"/>
      <c r="E180" s="1"/>
      <c r="F180" s="1"/>
      <c r="G180" s="1"/>
      <c r="H180" s="1"/>
      <c r="I180" s="1"/>
      <c r="X180" s="140"/>
      <c r="Y180" s="140"/>
      <c r="Z180" s="140"/>
      <c r="AA180" s="140"/>
      <c r="AB180" s="140"/>
      <c r="AC180" s="142"/>
      <c r="AD180" s="142"/>
      <c r="AE180" s="142"/>
      <c r="AF180" s="142"/>
    </row>
    <row r="181" hidden="1">
      <c r="A181" s="1"/>
      <c r="B181" s="1"/>
      <c r="C181" s="1"/>
      <c r="D181" s="1"/>
      <c r="E181" s="1"/>
      <c r="F181" s="1"/>
      <c r="G181" s="1"/>
      <c r="H181" s="1"/>
      <c r="I181" s="1"/>
      <c r="X181" s="140"/>
      <c r="Y181" s="140"/>
      <c r="Z181" s="140"/>
      <c r="AA181" s="140"/>
      <c r="AB181" s="140"/>
      <c r="AC181" s="142"/>
      <c r="AD181" s="142"/>
      <c r="AE181" s="142"/>
      <c r="AF181" s="142"/>
    </row>
    <row r="182" hidden="1">
      <c r="A182" s="1"/>
      <c r="B182" s="1"/>
      <c r="C182" s="1"/>
      <c r="D182" s="1"/>
      <c r="E182" s="1"/>
      <c r="F182" s="1"/>
      <c r="G182" s="1"/>
      <c r="H182" s="1"/>
      <c r="I182" s="1"/>
      <c r="X182" s="140"/>
      <c r="Y182" s="140"/>
      <c r="Z182" s="140"/>
      <c r="AA182" s="140"/>
      <c r="AB182" s="140"/>
      <c r="AC182" s="142"/>
      <c r="AD182" s="142"/>
      <c r="AE182" s="142"/>
      <c r="AF182" s="142"/>
    </row>
    <row r="183" hidden="1">
      <c r="A183" s="1"/>
      <c r="B183" s="1"/>
      <c r="C183" s="1"/>
      <c r="D183" s="1"/>
      <c r="E183" s="1"/>
      <c r="F183" s="1"/>
      <c r="G183" s="1"/>
      <c r="H183" s="1"/>
      <c r="I183" s="1"/>
      <c r="X183" s="140"/>
      <c r="Y183" s="140"/>
      <c r="Z183" s="140"/>
      <c r="AA183" s="140"/>
      <c r="AB183" s="140"/>
      <c r="AC183" s="142"/>
      <c r="AD183" s="142"/>
      <c r="AE183" s="142"/>
      <c r="AF183" s="142"/>
    </row>
    <row r="184" hidden="1">
      <c r="A184" s="1"/>
      <c r="B184" s="1"/>
      <c r="C184" s="1"/>
      <c r="D184" s="1"/>
      <c r="E184" s="1"/>
      <c r="F184" s="1"/>
      <c r="G184" s="1"/>
      <c r="H184" s="1"/>
      <c r="I184" s="1"/>
      <c r="X184" s="140"/>
      <c r="Y184" s="140"/>
      <c r="Z184" s="140"/>
      <c r="AA184" s="140"/>
      <c r="AB184" s="140"/>
      <c r="AC184" s="142"/>
      <c r="AD184" s="142"/>
      <c r="AE184" s="142"/>
      <c r="AF184" s="142"/>
    </row>
    <row r="185" hidden="1">
      <c r="A185" s="1"/>
      <c r="B185" s="1"/>
      <c r="C185" s="1"/>
      <c r="D185" s="1"/>
      <c r="E185" s="1"/>
      <c r="F185" s="1"/>
      <c r="G185" s="1"/>
      <c r="H185" s="1"/>
      <c r="I185" s="1"/>
      <c r="X185" s="140"/>
      <c r="Y185" s="140"/>
      <c r="Z185" s="140"/>
      <c r="AA185" s="140"/>
      <c r="AB185" s="140"/>
      <c r="AC185" s="142"/>
      <c r="AD185" s="142"/>
      <c r="AE185" s="142"/>
      <c r="AF185" s="142"/>
    </row>
    <row r="186" hidden="1">
      <c r="A186" s="1"/>
      <c r="B186" s="1"/>
      <c r="C186" s="1"/>
      <c r="D186" s="1"/>
      <c r="E186" s="1"/>
      <c r="F186" s="1"/>
      <c r="G186" s="1"/>
      <c r="H186" s="1"/>
      <c r="I186" s="1"/>
      <c r="X186" s="140"/>
      <c r="Y186" s="140"/>
      <c r="Z186" s="140"/>
      <c r="AA186" s="140"/>
      <c r="AB186" s="140"/>
      <c r="AC186" s="142"/>
      <c r="AD186" s="142"/>
      <c r="AE186" s="142"/>
      <c r="AF186" s="142"/>
    </row>
    <row r="187" hidden="1">
      <c r="A187" s="1"/>
      <c r="B187" s="1"/>
      <c r="C187" s="1"/>
      <c r="D187" s="1"/>
      <c r="E187" s="1"/>
      <c r="F187" s="1"/>
      <c r="G187" s="1"/>
      <c r="H187" s="1"/>
      <c r="I187" s="1"/>
      <c r="X187" s="140"/>
      <c r="Y187" s="140"/>
      <c r="Z187" s="140"/>
      <c r="AA187" s="140"/>
      <c r="AB187" s="140"/>
      <c r="AC187" s="142"/>
      <c r="AD187" s="142"/>
      <c r="AE187" s="142"/>
      <c r="AF187" s="142"/>
    </row>
    <row r="188" hidden="1">
      <c r="A188" s="1"/>
      <c r="B188" s="1"/>
      <c r="C188" s="1"/>
      <c r="D188" s="1"/>
      <c r="E188" s="1"/>
      <c r="F188" s="1"/>
      <c r="G188" s="1"/>
      <c r="H188" s="1"/>
      <c r="I188" s="1"/>
      <c r="X188" s="140"/>
      <c r="Y188" s="140"/>
      <c r="Z188" s="140"/>
      <c r="AA188" s="140"/>
      <c r="AB188" s="140"/>
      <c r="AC188" s="142"/>
      <c r="AD188" s="142"/>
      <c r="AE188" s="142"/>
      <c r="AF188" s="142"/>
    </row>
    <row r="189" hidden="1">
      <c r="A189" s="1"/>
      <c r="B189" s="1"/>
      <c r="C189" s="1"/>
      <c r="D189" s="1"/>
      <c r="E189" s="1"/>
      <c r="F189" s="1"/>
      <c r="G189" s="1"/>
      <c r="H189" s="1"/>
      <c r="I189" s="1"/>
      <c r="X189" s="140"/>
      <c r="Y189" s="140"/>
      <c r="Z189" s="140"/>
      <c r="AA189" s="140"/>
      <c r="AB189" s="140"/>
      <c r="AC189" s="142"/>
      <c r="AD189" s="142"/>
      <c r="AE189" s="142"/>
      <c r="AF189" s="142"/>
    </row>
    <row r="190" hidden="1">
      <c r="A190" s="1"/>
      <c r="B190" s="1"/>
      <c r="C190" s="1"/>
      <c r="D190" s="1"/>
      <c r="E190" s="1"/>
      <c r="F190" s="1"/>
      <c r="G190" s="1"/>
      <c r="H190" s="1"/>
      <c r="I190" s="1"/>
      <c r="X190" s="140"/>
      <c r="Y190" s="140"/>
      <c r="Z190" s="140"/>
      <c r="AA190" s="140"/>
      <c r="AB190" s="140"/>
      <c r="AC190" s="142"/>
      <c r="AD190" s="142"/>
      <c r="AE190" s="142"/>
      <c r="AF190" s="142"/>
    </row>
    <row r="191" hidden="1">
      <c r="A191" s="1"/>
      <c r="B191" s="1"/>
      <c r="C191" s="1"/>
      <c r="D191" s="1"/>
      <c r="E191" s="1"/>
      <c r="F191" s="1"/>
      <c r="G191" s="1"/>
      <c r="H191" s="1"/>
      <c r="I191" s="1"/>
      <c r="X191" s="140"/>
      <c r="Y191" s="140"/>
      <c r="Z191" s="140"/>
      <c r="AA191" s="140"/>
      <c r="AB191" s="140"/>
      <c r="AC191" s="142"/>
      <c r="AD191" s="142"/>
      <c r="AE191" s="142"/>
      <c r="AF191" s="142"/>
    </row>
    <row r="192" hidden="1">
      <c r="A192" s="1"/>
      <c r="B192" s="1"/>
      <c r="C192" s="1"/>
      <c r="D192" s="1"/>
      <c r="E192" s="1"/>
      <c r="F192" s="1"/>
      <c r="G192" s="1"/>
      <c r="H192" s="1"/>
      <c r="I192" s="1"/>
      <c r="X192" s="140"/>
      <c r="Y192" s="140"/>
      <c r="Z192" s="140"/>
      <c r="AA192" s="140"/>
      <c r="AB192" s="140"/>
      <c r="AC192" s="142"/>
      <c r="AD192" s="142"/>
      <c r="AE192" s="142"/>
      <c r="AF192" s="142"/>
    </row>
    <row r="193" hidden="1">
      <c r="A193" s="1"/>
      <c r="B193" s="1"/>
      <c r="C193" s="1"/>
      <c r="D193" s="1"/>
      <c r="E193" s="1"/>
      <c r="F193" s="1"/>
      <c r="G193" s="1"/>
      <c r="H193" s="1"/>
      <c r="I193" s="1"/>
      <c r="X193" s="140"/>
      <c r="Y193" s="140"/>
      <c r="Z193" s="140"/>
      <c r="AA193" s="140"/>
      <c r="AB193" s="140"/>
      <c r="AC193" s="142"/>
      <c r="AD193" s="142"/>
      <c r="AE193" s="142"/>
      <c r="AF193" s="142"/>
    </row>
    <row r="194" hidden="1">
      <c r="A194" s="1"/>
      <c r="B194" s="1"/>
      <c r="C194" s="1"/>
      <c r="D194" s="1"/>
      <c r="E194" s="1"/>
      <c r="F194" s="1"/>
      <c r="G194" s="1"/>
      <c r="H194" s="1"/>
      <c r="I194" s="1"/>
      <c r="X194" s="140"/>
      <c r="Y194" s="140"/>
      <c r="Z194" s="140"/>
      <c r="AA194" s="140"/>
      <c r="AB194" s="140"/>
      <c r="AC194" s="142"/>
      <c r="AD194" s="142"/>
      <c r="AE194" s="142"/>
      <c r="AF194" s="142"/>
    </row>
    <row r="195" hidden="1">
      <c r="A195" s="1"/>
      <c r="B195" s="1"/>
      <c r="C195" s="1"/>
      <c r="D195" s="1"/>
      <c r="E195" s="1"/>
      <c r="F195" s="1"/>
      <c r="G195" s="1"/>
      <c r="H195" s="1"/>
      <c r="I195" s="1"/>
      <c r="X195" s="140"/>
      <c r="Y195" s="140"/>
      <c r="Z195" s="140"/>
      <c r="AA195" s="140"/>
      <c r="AB195" s="140"/>
      <c r="AC195" s="142"/>
      <c r="AD195" s="142"/>
      <c r="AE195" s="142"/>
      <c r="AF195" s="142"/>
    </row>
    <row r="196" hidden="1">
      <c r="A196" s="1"/>
      <c r="B196" s="1"/>
      <c r="C196" s="1"/>
      <c r="D196" s="1"/>
      <c r="E196" s="1"/>
      <c r="F196" s="1"/>
      <c r="G196" s="1"/>
      <c r="H196" s="1"/>
      <c r="I196" s="1"/>
      <c r="X196" s="140"/>
      <c r="Y196" s="140"/>
      <c r="Z196" s="140"/>
      <c r="AA196" s="140"/>
      <c r="AB196" s="140"/>
      <c r="AC196" s="142"/>
      <c r="AD196" s="142"/>
      <c r="AE196" s="142"/>
      <c r="AF196" s="142"/>
    </row>
    <row r="197" hidden="1">
      <c r="A197" s="1"/>
      <c r="B197" s="1"/>
      <c r="C197" s="1"/>
      <c r="D197" s="1"/>
      <c r="E197" s="1"/>
      <c r="F197" s="1"/>
      <c r="G197" s="1"/>
      <c r="H197" s="1"/>
      <c r="I197" s="1"/>
      <c r="X197" s="140"/>
      <c r="Y197" s="140"/>
      <c r="Z197" s="140"/>
      <c r="AA197" s="140"/>
      <c r="AB197" s="140"/>
      <c r="AC197" s="142"/>
      <c r="AD197" s="142"/>
      <c r="AE197" s="142"/>
      <c r="AF197" s="142"/>
    </row>
    <row r="198" hidden="1">
      <c r="A198" s="1"/>
      <c r="B198" s="1"/>
      <c r="C198" s="1"/>
      <c r="D198" s="1"/>
      <c r="E198" s="1"/>
      <c r="F198" s="1"/>
      <c r="G198" s="1"/>
      <c r="H198" s="1"/>
      <c r="I198" s="1"/>
      <c r="X198" s="140"/>
      <c r="Y198" s="140"/>
      <c r="Z198" s="140"/>
      <c r="AA198" s="140"/>
      <c r="AB198" s="140"/>
      <c r="AC198" s="142"/>
      <c r="AD198" s="142"/>
      <c r="AE198" s="142"/>
      <c r="AF198" s="142"/>
    </row>
    <row r="199" hidden="1">
      <c r="A199" s="1"/>
      <c r="B199" s="1"/>
      <c r="C199" s="1"/>
      <c r="D199" s="1"/>
      <c r="E199" s="1"/>
      <c r="F199" s="1"/>
      <c r="G199" s="1"/>
      <c r="H199" s="1"/>
      <c r="I199" s="1"/>
      <c r="X199" s="140"/>
      <c r="Y199" s="140"/>
      <c r="Z199" s="140"/>
      <c r="AA199" s="140"/>
      <c r="AB199" s="140"/>
      <c r="AC199" s="142"/>
      <c r="AD199" s="142"/>
      <c r="AE199" s="142"/>
      <c r="AF199" s="142"/>
    </row>
    <row r="200" hidden="1">
      <c r="A200" s="1"/>
      <c r="B200" s="1"/>
      <c r="C200" s="1"/>
      <c r="D200" s="1"/>
      <c r="E200" s="1"/>
      <c r="F200" s="1"/>
      <c r="G200" s="1"/>
      <c r="H200" s="1"/>
      <c r="I200" s="1"/>
      <c r="X200" s="140"/>
      <c r="Y200" s="140"/>
      <c r="Z200" s="140"/>
      <c r="AA200" s="140"/>
      <c r="AB200" s="140"/>
      <c r="AC200" s="142"/>
      <c r="AD200" s="142"/>
      <c r="AE200" s="142"/>
      <c r="AF200" s="142"/>
    </row>
    <row r="201" hidden="1">
      <c r="A201" s="1"/>
      <c r="B201" s="1"/>
      <c r="C201" s="1"/>
      <c r="D201" s="1"/>
      <c r="E201" s="1"/>
      <c r="F201" s="1"/>
      <c r="G201" s="1"/>
      <c r="H201" s="1"/>
      <c r="I201" s="1"/>
      <c r="X201" s="140"/>
      <c r="Y201" s="140"/>
      <c r="Z201" s="140"/>
      <c r="AA201" s="140"/>
      <c r="AB201" s="140"/>
      <c r="AC201" s="142"/>
      <c r="AD201" s="142"/>
      <c r="AE201" s="142"/>
      <c r="AF201" s="142"/>
    </row>
    <row r="202" hidden="1">
      <c r="A202" s="1"/>
      <c r="B202" s="1"/>
      <c r="C202" s="1"/>
      <c r="D202" s="1"/>
      <c r="E202" s="1"/>
      <c r="F202" s="1"/>
      <c r="G202" s="1"/>
      <c r="H202" s="1"/>
      <c r="I202" s="1"/>
      <c r="X202" s="140"/>
      <c r="Y202" s="140"/>
      <c r="Z202" s="140"/>
      <c r="AA202" s="140"/>
      <c r="AB202" s="140"/>
      <c r="AC202" s="142"/>
      <c r="AD202" s="142"/>
      <c r="AE202" s="142"/>
      <c r="AF202" s="142"/>
    </row>
    <row r="203" hidden="1">
      <c r="A203" s="1"/>
      <c r="B203" s="1"/>
      <c r="C203" s="1"/>
      <c r="D203" s="1"/>
      <c r="E203" s="1"/>
      <c r="F203" s="1"/>
      <c r="G203" s="1"/>
      <c r="H203" s="1"/>
      <c r="I203" s="1"/>
      <c r="X203" s="140"/>
      <c r="Y203" s="140"/>
      <c r="Z203" s="140"/>
      <c r="AA203" s="140"/>
      <c r="AB203" s="140"/>
      <c r="AC203" s="142"/>
      <c r="AD203" s="142"/>
      <c r="AE203" s="142"/>
      <c r="AF203" s="142"/>
    </row>
    <row r="204" hidden="1">
      <c r="A204" s="1"/>
      <c r="B204" s="1"/>
      <c r="C204" s="1"/>
      <c r="D204" s="1"/>
      <c r="E204" s="1"/>
      <c r="F204" s="1"/>
      <c r="G204" s="1"/>
      <c r="H204" s="1"/>
      <c r="I204" s="1"/>
      <c r="X204" s="140"/>
      <c r="Y204" s="140"/>
      <c r="Z204" s="140"/>
      <c r="AA204" s="140"/>
      <c r="AB204" s="140"/>
      <c r="AC204" s="142"/>
      <c r="AD204" s="142"/>
      <c r="AE204" s="142"/>
      <c r="AF204" s="142"/>
    </row>
    <row r="205" hidden="1">
      <c r="A205" s="1"/>
      <c r="B205" s="1"/>
      <c r="C205" s="1"/>
      <c r="D205" s="1"/>
      <c r="E205" s="1"/>
      <c r="F205" s="1"/>
      <c r="G205" s="1"/>
      <c r="H205" s="1"/>
      <c r="I205" s="1"/>
      <c r="X205" s="140"/>
      <c r="Y205" s="140"/>
      <c r="Z205" s="140"/>
      <c r="AA205" s="140"/>
      <c r="AB205" s="140"/>
      <c r="AC205" s="142"/>
      <c r="AD205" s="142"/>
      <c r="AE205" s="142"/>
      <c r="AF205" s="142"/>
    </row>
    <row r="206" hidden="1">
      <c r="A206" s="1"/>
      <c r="B206" s="1"/>
      <c r="C206" s="1"/>
      <c r="D206" s="1"/>
      <c r="E206" s="1"/>
      <c r="F206" s="1"/>
      <c r="G206" s="1"/>
      <c r="H206" s="1"/>
      <c r="I206" s="1"/>
      <c r="X206" s="140"/>
      <c r="Y206" s="140"/>
      <c r="Z206" s="140"/>
      <c r="AA206" s="140"/>
      <c r="AB206" s="140"/>
      <c r="AC206" s="142"/>
      <c r="AD206" s="142"/>
      <c r="AE206" s="142"/>
      <c r="AF206" s="142"/>
    </row>
    <row r="207" hidden="1">
      <c r="A207" s="1"/>
      <c r="B207" s="1"/>
      <c r="C207" s="1"/>
      <c r="D207" s="1"/>
      <c r="E207" s="1"/>
      <c r="F207" s="1"/>
      <c r="G207" s="1"/>
      <c r="H207" s="1"/>
      <c r="I207" s="1"/>
      <c r="X207" s="140"/>
      <c r="Y207" s="140"/>
      <c r="Z207" s="140"/>
      <c r="AA207" s="140"/>
      <c r="AB207" s="140"/>
      <c r="AC207" s="142"/>
      <c r="AD207" s="142"/>
      <c r="AE207" s="142"/>
      <c r="AF207" s="142"/>
    </row>
    <row r="208" hidden="1">
      <c r="A208" s="1"/>
      <c r="B208" s="1"/>
      <c r="C208" s="1"/>
      <c r="D208" s="1"/>
      <c r="E208" s="1"/>
      <c r="F208" s="1"/>
      <c r="G208" s="1"/>
      <c r="H208" s="1"/>
      <c r="I208" s="1"/>
      <c r="X208" s="140"/>
      <c r="Y208" s="140"/>
      <c r="Z208" s="140"/>
      <c r="AA208" s="140"/>
      <c r="AB208" s="140"/>
      <c r="AC208" s="142"/>
      <c r="AD208" s="142"/>
      <c r="AE208" s="142"/>
      <c r="AF208" s="142"/>
    </row>
    <row r="209" hidden="1">
      <c r="A209" s="1"/>
      <c r="B209" s="1"/>
      <c r="C209" s="1"/>
      <c r="D209" s="1"/>
      <c r="E209" s="1"/>
      <c r="F209" s="1"/>
      <c r="G209" s="1"/>
      <c r="H209" s="1"/>
      <c r="I209" s="1"/>
      <c r="X209" s="140"/>
      <c r="Y209" s="140"/>
      <c r="Z209" s="140"/>
      <c r="AA209" s="140"/>
      <c r="AB209" s="140"/>
      <c r="AC209" s="142"/>
      <c r="AD209" s="142"/>
      <c r="AE209" s="142"/>
      <c r="AF209" s="142"/>
    </row>
    <row r="210" hidden="1">
      <c r="A210" s="1"/>
      <c r="B210" s="1"/>
      <c r="C210" s="1"/>
      <c r="D210" s="1"/>
      <c r="E210" s="1"/>
      <c r="F210" s="1"/>
      <c r="G210" s="1"/>
      <c r="H210" s="1"/>
      <c r="I210" s="1"/>
      <c r="X210" s="140"/>
      <c r="Y210" s="140"/>
      <c r="Z210" s="140"/>
      <c r="AA210" s="140"/>
      <c r="AB210" s="140"/>
      <c r="AC210" s="142"/>
      <c r="AD210" s="142"/>
      <c r="AE210" s="142"/>
      <c r="AF210" s="142"/>
    </row>
    <row r="211" hidden="1">
      <c r="A211" s="1"/>
      <c r="B211" s="1"/>
      <c r="C211" s="1"/>
      <c r="D211" s="1"/>
      <c r="E211" s="1"/>
      <c r="F211" s="1"/>
      <c r="G211" s="1"/>
      <c r="H211" s="1"/>
      <c r="I211" s="1"/>
      <c r="X211" s="140"/>
      <c r="Y211" s="140"/>
      <c r="Z211" s="140"/>
      <c r="AA211" s="140"/>
      <c r="AB211" s="140"/>
      <c r="AC211" s="142"/>
      <c r="AD211" s="142"/>
      <c r="AE211" s="142"/>
      <c r="AF211" s="142"/>
    </row>
    <row r="212" hidden="1">
      <c r="A212" s="1"/>
      <c r="B212" s="1"/>
      <c r="C212" s="1"/>
      <c r="D212" s="1"/>
      <c r="E212" s="1"/>
      <c r="F212" s="1"/>
      <c r="G212" s="1"/>
      <c r="H212" s="1"/>
      <c r="I212" s="1"/>
      <c r="X212" s="140"/>
      <c r="Y212" s="140"/>
      <c r="Z212" s="140"/>
      <c r="AA212" s="140"/>
      <c r="AB212" s="140"/>
      <c r="AC212" s="142"/>
      <c r="AD212" s="142"/>
      <c r="AE212" s="142"/>
      <c r="AF212" s="142"/>
    </row>
    <row r="213" hidden="1">
      <c r="A213" s="1"/>
      <c r="B213" s="1"/>
      <c r="C213" s="1"/>
      <c r="D213" s="1"/>
      <c r="E213" s="1"/>
      <c r="F213" s="1"/>
      <c r="G213" s="1"/>
      <c r="H213" s="1"/>
      <c r="I213" s="1"/>
      <c r="X213" s="140"/>
      <c r="Y213" s="140"/>
      <c r="Z213" s="140"/>
      <c r="AA213" s="140"/>
      <c r="AB213" s="140"/>
      <c r="AC213" s="142"/>
      <c r="AD213" s="142"/>
      <c r="AE213" s="142"/>
      <c r="AF213" s="142"/>
    </row>
    <row r="214" hidden="1">
      <c r="A214" s="1"/>
      <c r="B214" s="1"/>
      <c r="C214" s="1"/>
      <c r="D214" s="1"/>
      <c r="E214" s="1"/>
      <c r="F214" s="1"/>
      <c r="G214" s="1"/>
      <c r="H214" s="1"/>
      <c r="I214" s="1"/>
      <c r="X214" s="140"/>
      <c r="Y214" s="140"/>
      <c r="Z214" s="140"/>
      <c r="AA214" s="140"/>
      <c r="AB214" s="140"/>
      <c r="AC214" s="142"/>
      <c r="AD214" s="142"/>
      <c r="AE214" s="142"/>
      <c r="AF214" s="142"/>
    </row>
    <row r="215" hidden="1">
      <c r="A215" s="1"/>
      <c r="B215" s="1"/>
      <c r="C215" s="1"/>
      <c r="D215" s="1"/>
      <c r="E215" s="1"/>
      <c r="F215" s="1"/>
      <c r="G215" s="1"/>
      <c r="H215" s="1"/>
      <c r="I215" s="1"/>
      <c r="X215" s="140"/>
      <c r="Y215" s="140"/>
      <c r="Z215" s="140"/>
      <c r="AA215" s="140"/>
      <c r="AB215" s="140"/>
      <c r="AC215" s="142"/>
      <c r="AD215" s="142"/>
      <c r="AE215" s="142"/>
      <c r="AF215" s="142"/>
    </row>
    <row r="216" hidden="1">
      <c r="A216" s="1"/>
      <c r="B216" s="1"/>
      <c r="C216" s="1"/>
      <c r="D216" s="1"/>
      <c r="E216" s="1"/>
      <c r="F216" s="1"/>
      <c r="G216" s="1"/>
      <c r="H216" s="1"/>
      <c r="I216" s="1"/>
      <c r="X216" s="140"/>
      <c r="Y216" s="140"/>
      <c r="Z216" s="140"/>
      <c r="AA216" s="140"/>
      <c r="AB216" s="140"/>
      <c r="AC216" s="142"/>
      <c r="AD216" s="142"/>
      <c r="AE216" s="142"/>
      <c r="AF216" s="142"/>
    </row>
    <row r="217" hidden="1">
      <c r="A217" s="1"/>
      <c r="B217" s="1"/>
      <c r="C217" s="1"/>
      <c r="D217" s="1"/>
      <c r="E217" s="1"/>
      <c r="F217" s="1"/>
      <c r="G217" s="1"/>
      <c r="H217" s="1"/>
      <c r="I217" s="1"/>
      <c r="X217" s="140"/>
      <c r="Y217" s="140"/>
      <c r="Z217" s="140"/>
      <c r="AA217" s="140"/>
      <c r="AB217" s="140"/>
      <c r="AC217" s="142"/>
      <c r="AD217" s="142"/>
      <c r="AE217" s="142"/>
      <c r="AF217" s="142"/>
    </row>
    <row r="218" hidden="1">
      <c r="A218" s="1"/>
      <c r="B218" s="1"/>
      <c r="C218" s="1"/>
      <c r="D218" s="1"/>
      <c r="E218" s="1"/>
      <c r="F218" s="1"/>
      <c r="G218" s="1"/>
      <c r="H218" s="1"/>
      <c r="I218" s="1"/>
      <c r="X218" s="140"/>
      <c r="Y218" s="140"/>
      <c r="Z218" s="140"/>
      <c r="AA218" s="140"/>
      <c r="AB218" s="140"/>
      <c r="AC218" s="142"/>
      <c r="AD218" s="142"/>
      <c r="AE218" s="142"/>
      <c r="AF218" s="142"/>
    </row>
    <row r="219" hidden="1">
      <c r="A219" s="1"/>
      <c r="B219" s="1"/>
      <c r="C219" s="1"/>
      <c r="D219" s="1"/>
      <c r="E219" s="1"/>
      <c r="F219" s="1"/>
      <c r="G219" s="1"/>
      <c r="H219" s="1"/>
      <c r="I219" s="1"/>
      <c r="X219" s="140"/>
      <c r="Y219" s="140"/>
      <c r="Z219" s="140"/>
      <c r="AA219" s="140"/>
      <c r="AB219" s="140"/>
      <c r="AC219" s="142"/>
      <c r="AD219" s="142"/>
      <c r="AE219" s="142"/>
      <c r="AF219" s="142"/>
    </row>
    <row r="220" hidden="1">
      <c r="A220" s="1"/>
      <c r="B220" s="1"/>
      <c r="C220" s="1"/>
      <c r="D220" s="1"/>
      <c r="E220" s="1"/>
      <c r="F220" s="1"/>
      <c r="G220" s="1"/>
      <c r="H220" s="1"/>
      <c r="I220" s="1"/>
      <c r="X220" s="140"/>
      <c r="Y220" s="140"/>
      <c r="Z220" s="140"/>
      <c r="AA220" s="140"/>
      <c r="AB220" s="140"/>
      <c r="AC220" s="142"/>
      <c r="AD220" s="142"/>
      <c r="AE220" s="142"/>
      <c r="AF220" s="142"/>
    </row>
    <row r="221" hidden="1">
      <c r="A221" s="1"/>
      <c r="B221" s="1"/>
      <c r="C221" s="1"/>
      <c r="D221" s="1"/>
      <c r="E221" s="1"/>
      <c r="F221" s="1"/>
      <c r="G221" s="1"/>
      <c r="H221" s="1"/>
      <c r="I221" s="1"/>
      <c r="X221" s="140"/>
      <c r="Y221" s="140"/>
      <c r="Z221" s="140"/>
      <c r="AA221" s="140"/>
      <c r="AB221" s="140"/>
      <c r="AC221" s="142"/>
      <c r="AD221" s="142"/>
      <c r="AE221" s="142"/>
      <c r="AF221" s="142"/>
    </row>
    <row r="222" hidden="1">
      <c r="A222" s="1"/>
      <c r="B222" s="1"/>
      <c r="C222" s="1"/>
      <c r="D222" s="1"/>
      <c r="E222" s="1"/>
      <c r="F222" s="1"/>
      <c r="G222" s="1"/>
      <c r="H222" s="1"/>
      <c r="I222" s="1"/>
      <c r="X222" s="140"/>
      <c r="Y222" s="140"/>
      <c r="Z222" s="140"/>
      <c r="AA222" s="140"/>
      <c r="AB222" s="140"/>
      <c r="AC222" s="142"/>
      <c r="AD222" s="142"/>
      <c r="AE222" s="142"/>
      <c r="AF222" s="142"/>
    </row>
    <row r="223" hidden="1">
      <c r="A223" s="1"/>
      <c r="B223" s="1"/>
      <c r="C223" s="1"/>
      <c r="D223" s="1"/>
      <c r="E223" s="1"/>
      <c r="F223" s="1"/>
      <c r="G223" s="1"/>
      <c r="H223" s="1"/>
      <c r="I223" s="1"/>
      <c r="X223" s="140"/>
      <c r="Y223" s="140"/>
      <c r="Z223" s="140"/>
      <c r="AA223" s="140"/>
      <c r="AB223" s="140"/>
      <c r="AC223" s="142"/>
      <c r="AD223" s="142"/>
      <c r="AE223" s="142"/>
      <c r="AF223" s="142"/>
    </row>
    <row r="224" hidden="1">
      <c r="A224" s="1"/>
      <c r="B224" s="1"/>
      <c r="C224" s="1"/>
      <c r="D224" s="1"/>
      <c r="E224" s="1"/>
      <c r="F224" s="1"/>
      <c r="G224" s="1"/>
      <c r="H224" s="1"/>
      <c r="I224" s="1"/>
      <c r="X224" s="140"/>
      <c r="Y224" s="140"/>
      <c r="Z224" s="140"/>
      <c r="AA224" s="140"/>
      <c r="AB224" s="140"/>
      <c r="AC224" s="142"/>
      <c r="AD224" s="142"/>
      <c r="AE224" s="142"/>
      <c r="AF224" s="142"/>
    </row>
    <row r="225" hidden="1">
      <c r="A225" s="1"/>
      <c r="B225" s="1"/>
      <c r="C225" s="1"/>
      <c r="D225" s="1"/>
      <c r="E225" s="1"/>
      <c r="F225" s="1"/>
      <c r="G225" s="1"/>
      <c r="H225" s="1"/>
      <c r="I225" s="1"/>
      <c r="X225" s="140"/>
      <c r="Y225" s="140"/>
      <c r="Z225" s="140"/>
      <c r="AA225" s="140"/>
      <c r="AB225" s="140"/>
      <c r="AC225" s="142"/>
      <c r="AD225" s="142"/>
      <c r="AE225" s="142"/>
      <c r="AF225" s="142"/>
    </row>
    <row r="226" hidden="1">
      <c r="A226" s="1"/>
      <c r="B226" s="1"/>
      <c r="C226" s="1"/>
      <c r="D226" s="1"/>
      <c r="E226" s="1"/>
      <c r="F226" s="1"/>
      <c r="G226" s="1"/>
      <c r="H226" s="1"/>
      <c r="I226" s="1"/>
      <c r="X226" s="140"/>
      <c r="Y226" s="140"/>
      <c r="Z226" s="140"/>
      <c r="AA226" s="140"/>
      <c r="AB226" s="140"/>
      <c r="AC226" s="142"/>
      <c r="AD226" s="142"/>
      <c r="AE226" s="142"/>
      <c r="AF226" s="142"/>
    </row>
    <row r="227" hidden="1">
      <c r="A227" s="1"/>
      <c r="B227" s="1"/>
      <c r="C227" s="1"/>
      <c r="D227" s="1"/>
      <c r="E227" s="1"/>
      <c r="F227" s="1"/>
      <c r="G227" s="1"/>
      <c r="H227" s="1"/>
      <c r="I227" s="1"/>
      <c r="X227" s="140"/>
      <c r="Y227" s="140"/>
      <c r="Z227" s="140"/>
      <c r="AA227" s="140"/>
      <c r="AB227" s="140"/>
      <c r="AC227" s="142"/>
      <c r="AD227" s="142"/>
      <c r="AE227" s="142"/>
      <c r="AF227" s="142"/>
    </row>
    <row r="228" hidden="1">
      <c r="A228" s="1"/>
      <c r="B228" s="1"/>
      <c r="C228" s="1"/>
      <c r="D228" s="1"/>
      <c r="E228" s="1"/>
      <c r="F228" s="1"/>
      <c r="G228" s="1"/>
      <c r="H228" s="1"/>
      <c r="I228" s="1"/>
      <c r="X228" s="140"/>
      <c r="Y228" s="140"/>
      <c r="Z228" s="140"/>
      <c r="AA228" s="140"/>
      <c r="AB228" s="140"/>
      <c r="AC228" s="142"/>
      <c r="AD228" s="142"/>
      <c r="AE228" s="142"/>
      <c r="AF228" s="142"/>
    </row>
    <row r="229" hidden="1">
      <c r="A229" s="1"/>
      <c r="B229" s="1"/>
      <c r="C229" s="1"/>
      <c r="D229" s="1"/>
      <c r="E229" s="1"/>
      <c r="F229" s="1"/>
      <c r="G229" s="1"/>
      <c r="H229" s="1"/>
      <c r="I229" s="1"/>
      <c r="X229" s="140"/>
      <c r="Y229" s="140"/>
      <c r="Z229" s="140"/>
      <c r="AA229" s="140"/>
      <c r="AB229" s="140"/>
      <c r="AC229" s="142"/>
      <c r="AD229" s="142"/>
      <c r="AE229" s="142"/>
      <c r="AF229" s="142"/>
    </row>
    <row r="230" hidden="1">
      <c r="A230" s="1"/>
      <c r="B230" s="1"/>
      <c r="C230" s="1"/>
      <c r="D230" s="1"/>
      <c r="E230" s="1"/>
      <c r="F230" s="1"/>
      <c r="G230" s="1"/>
      <c r="H230" s="1"/>
      <c r="I230" s="1"/>
      <c r="X230" s="140"/>
      <c r="Y230" s="140"/>
      <c r="Z230" s="140"/>
      <c r="AA230" s="140"/>
      <c r="AB230" s="140"/>
      <c r="AC230" s="142"/>
      <c r="AD230" s="142"/>
      <c r="AE230" s="142"/>
      <c r="AF230" s="142"/>
    </row>
    <row r="231" hidden="1">
      <c r="A231" s="1"/>
      <c r="B231" s="1"/>
      <c r="C231" s="1"/>
      <c r="D231" s="1"/>
      <c r="E231" s="1"/>
      <c r="F231" s="1"/>
      <c r="G231" s="1"/>
      <c r="H231" s="1"/>
      <c r="I231" s="1"/>
      <c r="X231" s="140"/>
      <c r="Y231" s="140"/>
      <c r="Z231" s="140"/>
      <c r="AA231" s="140"/>
      <c r="AB231" s="140"/>
      <c r="AC231" s="142"/>
      <c r="AD231" s="142"/>
      <c r="AE231" s="142"/>
      <c r="AF231" s="142"/>
    </row>
    <row r="232" hidden="1">
      <c r="A232" s="1"/>
      <c r="B232" s="1"/>
      <c r="C232" s="1"/>
      <c r="D232" s="1"/>
      <c r="E232" s="1"/>
      <c r="F232" s="1"/>
      <c r="G232" s="1"/>
      <c r="H232" s="1"/>
      <c r="I232" s="1"/>
      <c r="X232" s="140"/>
      <c r="Y232" s="140"/>
      <c r="Z232" s="140"/>
      <c r="AA232" s="140"/>
      <c r="AB232" s="140"/>
      <c r="AC232" s="142"/>
      <c r="AD232" s="142"/>
      <c r="AE232" s="142"/>
      <c r="AF232" s="142"/>
    </row>
    <row r="233" hidden="1">
      <c r="A233" s="1"/>
      <c r="B233" s="1"/>
      <c r="C233" s="1"/>
      <c r="D233" s="1"/>
      <c r="E233" s="1"/>
      <c r="F233" s="1"/>
      <c r="G233" s="1"/>
      <c r="H233" s="1"/>
      <c r="I233" s="1"/>
      <c r="X233" s="140"/>
      <c r="Y233" s="140"/>
      <c r="Z233" s="140"/>
      <c r="AA233" s="140"/>
      <c r="AB233" s="140"/>
      <c r="AC233" s="142"/>
      <c r="AD233" s="142"/>
      <c r="AE233" s="142"/>
      <c r="AF233" s="142"/>
    </row>
    <row r="234" hidden="1">
      <c r="A234" s="1"/>
      <c r="B234" s="1"/>
      <c r="C234" s="1"/>
      <c r="D234" s="1"/>
      <c r="E234" s="1"/>
      <c r="F234" s="1"/>
      <c r="G234" s="1"/>
      <c r="H234" s="1"/>
      <c r="I234" s="1"/>
      <c r="X234" s="140"/>
      <c r="Y234" s="140"/>
      <c r="Z234" s="140"/>
      <c r="AA234" s="140"/>
      <c r="AB234" s="140"/>
      <c r="AC234" s="142"/>
      <c r="AD234" s="142"/>
      <c r="AE234" s="142"/>
      <c r="AF234" s="142"/>
    </row>
    <row r="235" hidden="1">
      <c r="A235" s="1"/>
      <c r="B235" s="1"/>
      <c r="C235" s="1"/>
      <c r="D235" s="1"/>
      <c r="E235" s="1"/>
      <c r="F235" s="1"/>
      <c r="G235" s="1"/>
      <c r="H235" s="1"/>
      <c r="I235" s="1"/>
      <c r="X235" s="140"/>
      <c r="Y235" s="140"/>
      <c r="Z235" s="140"/>
      <c r="AA235" s="140"/>
      <c r="AB235" s="140"/>
      <c r="AC235" s="142"/>
      <c r="AD235" s="142"/>
      <c r="AE235" s="142"/>
      <c r="AF235" s="142"/>
    </row>
    <row r="236" hidden="1">
      <c r="A236" s="1"/>
      <c r="B236" s="1"/>
      <c r="C236" s="1"/>
      <c r="D236" s="1"/>
      <c r="E236" s="1"/>
      <c r="F236" s="1"/>
      <c r="G236" s="1"/>
      <c r="H236" s="1"/>
      <c r="I236" s="1"/>
      <c r="X236" s="140"/>
      <c r="Y236" s="140"/>
      <c r="Z236" s="140"/>
      <c r="AA236" s="140"/>
      <c r="AB236" s="140"/>
      <c r="AC236" s="142"/>
      <c r="AD236" s="142"/>
      <c r="AE236" s="142"/>
      <c r="AF236" s="142"/>
    </row>
    <row r="237" hidden="1">
      <c r="A237" s="1"/>
      <c r="B237" s="1"/>
      <c r="C237" s="1"/>
      <c r="D237" s="1"/>
      <c r="E237" s="1"/>
      <c r="F237" s="1"/>
      <c r="G237" s="1"/>
      <c r="H237" s="1"/>
      <c r="I237" s="1"/>
      <c r="X237" s="140"/>
      <c r="Y237" s="140"/>
      <c r="Z237" s="140"/>
      <c r="AA237" s="140"/>
      <c r="AB237" s="140"/>
      <c r="AC237" s="142"/>
      <c r="AD237" s="142"/>
      <c r="AE237" s="142"/>
      <c r="AF237" s="142"/>
    </row>
    <row r="238" hidden="1">
      <c r="A238" s="1"/>
      <c r="B238" s="1"/>
      <c r="C238" s="1"/>
      <c r="D238" s="1"/>
      <c r="E238" s="1"/>
      <c r="F238" s="1"/>
      <c r="G238" s="1"/>
      <c r="H238" s="1"/>
      <c r="I238" s="1"/>
      <c r="X238" s="140"/>
      <c r="Y238" s="140"/>
      <c r="Z238" s="140"/>
      <c r="AA238" s="140"/>
      <c r="AB238" s="140"/>
      <c r="AC238" s="142"/>
      <c r="AD238" s="142"/>
      <c r="AE238" s="142"/>
      <c r="AF238" s="142"/>
    </row>
    <row r="239" hidden="1">
      <c r="A239" s="1"/>
      <c r="B239" s="1"/>
      <c r="C239" s="1"/>
      <c r="D239" s="1"/>
      <c r="E239" s="1"/>
      <c r="F239" s="1"/>
      <c r="G239" s="1"/>
      <c r="H239" s="1"/>
      <c r="I239" s="1"/>
      <c r="X239" s="140"/>
      <c r="Y239" s="140"/>
      <c r="Z239" s="140"/>
      <c r="AA239" s="140"/>
      <c r="AB239" s="140"/>
      <c r="AC239" s="142"/>
      <c r="AD239" s="142"/>
      <c r="AE239" s="142"/>
      <c r="AF239" s="142"/>
    </row>
    <row r="240" hidden="1">
      <c r="A240" s="1"/>
      <c r="B240" s="1"/>
      <c r="C240" s="1"/>
      <c r="D240" s="1"/>
      <c r="E240" s="1"/>
      <c r="F240" s="1"/>
      <c r="G240" s="1"/>
      <c r="H240" s="1"/>
      <c r="I240" s="1"/>
      <c r="X240" s="140"/>
      <c r="Y240" s="140"/>
      <c r="Z240" s="140"/>
      <c r="AA240" s="140"/>
      <c r="AB240" s="140"/>
      <c r="AC240" s="142"/>
      <c r="AD240" s="142"/>
      <c r="AE240" s="142"/>
      <c r="AF240" s="142"/>
    </row>
    <row r="241" hidden="1">
      <c r="A241" s="1"/>
      <c r="B241" s="1"/>
      <c r="C241" s="1"/>
      <c r="D241" s="1"/>
      <c r="E241" s="1"/>
      <c r="F241" s="1"/>
      <c r="G241" s="1"/>
      <c r="H241" s="1"/>
      <c r="I241" s="1"/>
      <c r="X241" s="140"/>
      <c r="Y241" s="140"/>
      <c r="Z241" s="140"/>
      <c r="AA241" s="140"/>
      <c r="AB241" s="140"/>
      <c r="AC241" s="142"/>
      <c r="AD241" s="142"/>
      <c r="AE241" s="142"/>
      <c r="AF241" s="142"/>
    </row>
    <row r="242" hidden="1">
      <c r="A242" s="1"/>
      <c r="B242" s="1"/>
      <c r="C242" s="1"/>
      <c r="D242" s="1"/>
      <c r="E242" s="1"/>
      <c r="F242" s="1"/>
      <c r="G242" s="1"/>
      <c r="H242" s="1"/>
      <c r="I242" s="1"/>
      <c r="X242" s="140"/>
      <c r="Y242" s="140"/>
      <c r="Z242" s="140"/>
      <c r="AA242" s="140"/>
      <c r="AB242" s="140"/>
      <c r="AC242" s="142"/>
      <c r="AD242" s="142"/>
      <c r="AE242" s="142"/>
      <c r="AF242" s="142"/>
    </row>
    <row r="243" hidden="1">
      <c r="A243" s="1"/>
      <c r="B243" s="1"/>
      <c r="C243" s="1"/>
      <c r="D243" s="1"/>
      <c r="E243" s="1"/>
      <c r="F243" s="1"/>
      <c r="G243" s="1"/>
      <c r="H243" s="1"/>
      <c r="I243" s="1"/>
      <c r="X243" s="140"/>
      <c r="Y243" s="140"/>
      <c r="Z243" s="140"/>
      <c r="AA243" s="140"/>
      <c r="AB243" s="140"/>
      <c r="AC243" s="142"/>
      <c r="AD243" s="142"/>
      <c r="AE243" s="142"/>
      <c r="AF243" s="142"/>
    </row>
    <row r="244" hidden="1">
      <c r="A244" s="1"/>
      <c r="B244" s="1"/>
      <c r="C244" s="1"/>
      <c r="D244" s="1"/>
      <c r="E244" s="1"/>
      <c r="F244" s="1"/>
      <c r="G244" s="1"/>
      <c r="H244" s="1"/>
      <c r="I244" s="1"/>
      <c r="X244" s="140"/>
      <c r="Y244" s="140"/>
      <c r="Z244" s="140"/>
      <c r="AA244" s="140"/>
      <c r="AB244" s="140"/>
      <c r="AC244" s="142"/>
      <c r="AD244" s="142"/>
      <c r="AE244" s="142"/>
      <c r="AF244" s="142"/>
    </row>
    <row r="245" hidden="1">
      <c r="A245" s="1"/>
      <c r="B245" s="1"/>
      <c r="C245" s="1"/>
      <c r="D245" s="1"/>
      <c r="E245" s="1"/>
      <c r="F245" s="1"/>
      <c r="G245" s="1"/>
      <c r="H245" s="1"/>
      <c r="I245" s="1"/>
      <c r="X245" s="140"/>
      <c r="Y245" s="140"/>
      <c r="Z245" s="140"/>
      <c r="AA245" s="140"/>
      <c r="AB245" s="140"/>
      <c r="AC245" s="142"/>
      <c r="AD245" s="142"/>
      <c r="AE245" s="142"/>
      <c r="AF245" s="142"/>
    </row>
    <row r="246" hidden="1">
      <c r="A246" s="1"/>
      <c r="B246" s="1"/>
      <c r="C246" s="1"/>
      <c r="D246" s="1"/>
      <c r="E246" s="1"/>
      <c r="F246" s="1"/>
      <c r="G246" s="1"/>
      <c r="H246" s="1"/>
      <c r="I246" s="1"/>
      <c r="X246" s="140"/>
      <c r="Y246" s="140"/>
      <c r="Z246" s="140"/>
      <c r="AA246" s="140"/>
      <c r="AB246" s="140"/>
      <c r="AC246" s="142"/>
      <c r="AD246" s="142"/>
      <c r="AE246" s="142"/>
      <c r="AF246" s="142"/>
    </row>
    <row r="247" hidden="1">
      <c r="A247" s="1"/>
      <c r="B247" s="1"/>
      <c r="C247" s="1"/>
      <c r="D247" s="1"/>
      <c r="E247" s="1"/>
      <c r="F247" s="1"/>
      <c r="G247" s="1"/>
      <c r="H247" s="1"/>
      <c r="I247" s="1"/>
      <c r="X247" s="140"/>
      <c r="Y247" s="140"/>
      <c r="Z247" s="140"/>
      <c r="AA247" s="140"/>
      <c r="AB247" s="140"/>
      <c r="AC247" s="142"/>
      <c r="AD247" s="142"/>
      <c r="AE247" s="142"/>
      <c r="AF247" s="142"/>
    </row>
    <row r="248" hidden="1">
      <c r="A248" s="1"/>
      <c r="B248" s="1"/>
      <c r="C248" s="1"/>
      <c r="D248" s="1"/>
      <c r="E248" s="1"/>
      <c r="F248" s="1"/>
      <c r="G248" s="1"/>
      <c r="H248" s="1"/>
      <c r="I248" s="1"/>
      <c r="X248" s="140"/>
      <c r="Y248" s="140"/>
      <c r="Z248" s="140"/>
      <c r="AA248" s="140"/>
      <c r="AB248" s="140"/>
      <c r="AC248" s="142"/>
      <c r="AD248" s="142"/>
      <c r="AE248" s="142"/>
      <c r="AF248" s="142"/>
    </row>
    <row r="249" hidden="1">
      <c r="A249" s="1"/>
      <c r="B249" s="1"/>
      <c r="C249" s="1"/>
      <c r="D249" s="1"/>
      <c r="E249" s="1"/>
      <c r="F249" s="1"/>
      <c r="G249" s="1"/>
      <c r="H249" s="1"/>
      <c r="I249" s="1"/>
      <c r="X249" s="140"/>
      <c r="Y249" s="140"/>
      <c r="Z249" s="140"/>
      <c r="AA249" s="140"/>
      <c r="AB249" s="140"/>
      <c r="AC249" s="142"/>
      <c r="AD249" s="142"/>
      <c r="AE249" s="142"/>
      <c r="AF249" s="142"/>
    </row>
    <row r="250" hidden="1">
      <c r="A250" s="1"/>
      <c r="B250" s="1"/>
      <c r="C250" s="1"/>
      <c r="D250" s="1"/>
      <c r="E250" s="1"/>
      <c r="F250" s="1"/>
      <c r="G250" s="1"/>
      <c r="H250" s="1"/>
      <c r="I250" s="1"/>
      <c r="X250" s="140"/>
      <c r="Y250" s="140"/>
      <c r="Z250" s="140"/>
      <c r="AA250" s="140"/>
      <c r="AB250" s="140"/>
      <c r="AC250" s="142"/>
      <c r="AD250" s="142"/>
      <c r="AE250" s="142"/>
      <c r="AF250" s="142"/>
    </row>
    <row r="251" hidden="1">
      <c r="A251" s="1"/>
      <c r="B251" s="1"/>
      <c r="C251" s="1"/>
      <c r="D251" s="1"/>
      <c r="E251" s="1"/>
      <c r="F251" s="1"/>
      <c r="G251" s="1"/>
      <c r="H251" s="1"/>
      <c r="I251" s="1"/>
      <c r="X251" s="140"/>
      <c r="Y251" s="140"/>
      <c r="Z251" s="140"/>
      <c r="AA251" s="140"/>
      <c r="AB251" s="140"/>
      <c r="AC251" s="142"/>
      <c r="AD251" s="142"/>
      <c r="AE251" s="142"/>
      <c r="AF251" s="142"/>
    </row>
    <row r="252" hidden="1">
      <c r="A252" s="1"/>
      <c r="B252" s="1"/>
      <c r="C252" s="1"/>
      <c r="D252" s="1"/>
      <c r="E252" s="1"/>
      <c r="F252" s="1"/>
      <c r="G252" s="1"/>
      <c r="H252" s="1"/>
      <c r="I252" s="1"/>
      <c r="X252" s="140"/>
      <c r="Y252" s="140"/>
      <c r="Z252" s="140"/>
      <c r="AA252" s="140"/>
      <c r="AB252" s="140"/>
      <c r="AC252" s="142"/>
      <c r="AD252" s="142"/>
      <c r="AE252" s="142"/>
      <c r="AF252" s="142"/>
    </row>
    <row r="253" hidden="1">
      <c r="A253" s="1"/>
      <c r="B253" s="1"/>
      <c r="C253" s="1"/>
      <c r="D253" s="1"/>
      <c r="E253" s="1"/>
      <c r="F253" s="1"/>
      <c r="G253" s="1"/>
      <c r="H253" s="1"/>
      <c r="I253" s="1"/>
      <c r="X253" s="140"/>
      <c r="Y253" s="140"/>
      <c r="Z253" s="140"/>
      <c r="AA253" s="140"/>
      <c r="AB253" s="140"/>
      <c r="AC253" s="142"/>
      <c r="AD253" s="142"/>
      <c r="AE253" s="142"/>
      <c r="AF253" s="142"/>
    </row>
    <row r="254" hidden="1">
      <c r="A254" s="1"/>
      <c r="B254" s="1"/>
      <c r="C254" s="1"/>
      <c r="D254" s="1"/>
      <c r="E254" s="1"/>
      <c r="F254" s="1"/>
      <c r="G254" s="1"/>
      <c r="H254" s="1"/>
      <c r="I254" s="1"/>
      <c r="X254" s="140"/>
      <c r="Y254" s="140"/>
      <c r="Z254" s="140"/>
      <c r="AA254" s="140"/>
      <c r="AB254" s="140"/>
      <c r="AC254" s="142"/>
      <c r="AD254" s="142"/>
      <c r="AE254" s="142"/>
      <c r="AF254" s="142"/>
    </row>
    <row r="255" hidden="1">
      <c r="A255" s="1"/>
      <c r="B255" s="1"/>
      <c r="C255" s="1"/>
      <c r="D255" s="1"/>
      <c r="E255" s="1"/>
      <c r="F255" s="1"/>
      <c r="G255" s="1"/>
      <c r="H255" s="1"/>
      <c r="I255" s="1"/>
      <c r="X255" s="140"/>
      <c r="Y255" s="140"/>
      <c r="Z255" s="140"/>
      <c r="AA255" s="140"/>
      <c r="AB255" s="140"/>
      <c r="AC255" s="142"/>
      <c r="AD255" s="142"/>
      <c r="AE255" s="142"/>
      <c r="AF255" s="142"/>
    </row>
    <row r="256" hidden="1">
      <c r="A256" s="1"/>
      <c r="B256" s="1"/>
      <c r="C256" s="1"/>
      <c r="D256" s="1"/>
      <c r="E256" s="1"/>
      <c r="F256" s="1"/>
      <c r="G256" s="1"/>
      <c r="H256" s="1"/>
      <c r="I256" s="1"/>
      <c r="X256" s="140"/>
      <c r="Y256" s="140"/>
      <c r="Z256" s="140"/>
      <c r="AA256" s="140"/>
      <c r="AB256" s="140"/>
      <c r="AC256" s="142"/>
      <c r="AD256" s="142"/>
      <c r="AE256" s="142"/>
      <c r="AF256" s="142"/>
    </row>
    <row r="257" hidden="1">
      <c r="A257" s="1"/>
      <c r="B257" s="1"/>
      <c r="C257" s="1"/>
      <c r="D257" s="1"/>
      <c r="E257" s="1"/>
      <c r="F257" s="1"/>
      <c r="G257" s="1"/>
      <c r="H257" s="1"/>
      <c r="I257" s="1"/>
      <c r="X257" s="140"/>
      <c r="Y257" s="140"/>
      <c r="Z257" s="140"/>
      <c r="AA257" s="140"/>
      <c r="AB257" s="140"/>
      <c r="AC257" s="142"/>
      <c r="AD257" s="142"/>
      <c r="AE257" s="142"/>
      <c r="AF257" s="142"/>
    </row>
    <row r="258" hidden="1">
      <c r="A258" s="1"/>
      <c r="B258" s="1"/>
      <c r="C258" s="1"/>
      <c r="D258" s="1"/>
      <c r="E258" s="1"/>
      <c r="F258" s="1"/>
      <c r="G258" s="1"/>
      <c r="H258" s="1"/>
      <c r="I258" s="1"/>
      <c r="X258" s="140"/>
      <c r="Y258" s="140"/>
      <c r="Z258" s="140"/>
      <c r="AA258" s="140"/>
      <c r="AB258" s="140"/>
      <c r="AC258" s="142"/>
      <c r="AD258" s="142"/>
      <c r="AE258" s="142"/>
      <c r="AF258" s="142"/>
    </row>
    <row r="259" hidden="1">
      <c r="A259" s="1"/>
      <c r="B259" s="1"/>
      <c r="C259" s="1"/>
      <c r="D259" s="1"/>
      <c r="E259" s="1"/>
      <c r="F259" s="1"/>
      <c r="G259" s="1"/>
      <c r="H259" s="1"/>
      <c r="I259" s="1"/>
      <c r="X259" s="140"/>
      <c r="Y259" s="140"/>
      <c r="Z259" s="140"/>
      <c r="AA259" s="140"/>
      <c r="AB259" s="140"/>
      <c r="AC259" s="142"/>
      <c r="AD259" s="142"/>
      <c r="AE259" s="142"/>
      <c r="AF259" s="142"/>
    </row>
    <row r="260" hidden="1">
      <c r="A260" s="1"/>
      <c r="B260" s="1"/>
      <c r="C260" s="1"/>
      <c r="D260" s="1"/>
      <c r="E260" s="1"/>
      <c r="F260" s="1"/>
      <c r="G260" s="1"/>
      <c r="H260" s="1"/>
      <c r="I260" s="1"/>
      <c r="X260" s="140"/>
      <c r="Y260" s="140"/>
      <c r="Z260" s="140"/>
      <c r="AA260" s="140"/>
      <c r="AB260" s="140"/>
      <c r="AC260" s="142"/>
      <c r="AD260" s="142"/>
      <c r="AE260" s="142"/>
      <c r="AF260" s="142"/>
    </row>
    <row r="261" hidden="1">
      <c r="A261" s="1"/>
      <c r="B261" s="1"/>
      <c r="C261" s="1"/>
      <c r="D261" s="1"/>
      <c r="E261" s="1"/>
      <c r="F261" s="1"/>
      <c r="G261" s="1"/>
      <c r="H261" s="1"/>
      <c r="I261" s="1"/>
      <c r="X261" s="140"/>
      <c r="Y261" s="140"/>
      <c r="Z261" s="140"/>
      <c r="AA261" s="140"/>
      <c r="AB261" s="140"/>
      <c r="AC261" s="142"/>
      <c r="AD261" s="142"/>
      <c r="AE261" s="142"/>
      <c r="AF261" s="142"/>
    </row>
    <row r="262" hidden="1">
      <c r="A262" s="1"/>
      <c r="B262" s="1"/>
      <c r="C262" s="1"/>
      <c r="D262" s="1"/>
      <c r="E262" s="1"/>
      <c r="F262" s="1"/>
      <c r="G262" s="1"/>
      <c r="H262" s="1"/>
      <c r="I262" s="1"/>
      <c r="X262" s="140"/>
      <c r="Y262" s="140"/>
      <c r="Z262" s="140"/>
      <c r="AA262" s="140"/>
      <c r="AB262" s="140"/>
      <c r="AC262" s="142"/>
      <c r="AD262" s="142"/>
      <c r="AE262" s="142"/>
      <c r="AF262" s="142"/>
    </row>
    <row r="263" hidden="1">
      <c r="A263" s="1"/>
      <c r="B263" s="1"/>
      <c r="C263" s="1"/>
      <c r="D263" s="1"/>
      <c r="E263" s="1"/>
      <c r="F263" s="1"/>
      <c r="G263" s="1"/>
      <c r="H263" s="1"/>
      <c r="I263" s="1"/>
      <c r="X263" s="140"/>
      <c r="Y263" s="140"/>
      <c r="Z263" s="140"/>
      <c r="AA263" s="140"/>
      <c r="AB263" s="140"/>
      <c r="AC263" s="142"/>
      <c r="AD263" s="142"/>
      <c r="AE263" s="142"/>
      <c r="AF263" s="142"/>
    </row>
    <row r="264" hidden="1">
      <c r="A264" s="1"/>
      <c r="B264" s="1"/>
      <c r="C264" s="1"/>
      <c r="D264" s="1"/>
      <c r="E264" s="1"/>
      <c r="F264" s="1"/>
      <c r="G264" s="1"/>
      <c r="H264" s="1"/>
      <c r="I264" s="1"/>
      <c r="X264" s="140"/>
      <c r="Y264" s="140"/>
      <c r="Z264" s="140"/>
      <c r="AA264" s="140"/>
      <c r="AB264" s="140"/>
      <c r="AC264" s="142"/>
      <c r="AD264" s="142"/>
      <c r="AE264" s="142"/>
      <c r="AF264" s="142"/>
    </row>
    <row r="265" hidden="1">
      <c r="A265" s="1"/>
      <c r="B265" s="1"/>
      <c r="C265" s="1"/>
      <c r="D265" s="1"/>
      <c r="E265" s="1"/>
      <c r="F265" s="1"/>
      <c r="G265" s="1"/>
      <c r="H265" s="1"/>
      <c r="I265" s="1"/>
      <c r="X265" s="140"/>
      <c r="Y265" s="140"/>
      <c r="Z265" s="140"/>
      <c r="AA265" s="140"/>
      <c r="AB265" s="140"/>
      <c r="AC265" s="142"/>
      <c r="AD265" s="142"/>
      <c r="AE265" s="142"/>
      <c r="AF265" s="142"/>
    </row>
    <row r="266" hidden="1">
      <c r="A266" s="1"/>
      <c r="B266" s="1"/>
      <c r="C266" s="1"/>
      <c r="D266" s="1"/>
      <c r="E266" s="1"/>
      <c r="F266" s="1"/>
      <c r="G266" s="1"/>
      <c r="H266" s="1"/>
      <c r="I266" s="1"/>
      <c r="X266" s="140"/>
      <c r="Y266" s="140"/>
      <c r="Z266" s="140"/>
      <c r="AA266" s="140"/>
      <c r="AB266" s="140"/>
      <c r="AC266" s="142"/>
      <c r="AD266" s="142"/>
      <c r="AE266" s="142"/>
      <c r="AF266" s="142"/>
    </row>
    <row r="267" hidden="1">
      <c r="A267" s="1"/>
      <c r="B267" s="1"/>
      <c r="C267" s="1"/>
      <c r="D267" s="1"/>
      <c r="E267" s="1"/>
      <c r="F267" s="1"/>
      <c r="G267" s="1"/>
      <c r="H267" s="1"/>
      <c r="I267" s="1"/>
      <c r="X267" s="140"/>
      <c r="Y267" s="140"/>
      <c r="Z267" s="140"/>
      <c r="AA267" s="140"/>
      <c r="AB267" s="140"/>
      <c r="AC267" s="142"/>
      <c r="AD267" s="142"/>
      <c r="AE267" s="142"/>
      <c r="AF267" s="142"/>
    </row>
    <row r="268" hidden="1">
      <c r="A268" s="1"/>
      <c r="B268" s="1"/>
      <c r="C268" s="1"/>
      <c r="D268" s="1"/>
      <c r="E268" s="1"/>
      <c r="F268" s="1"/>
      <c r="G268" s="1"/>
      <c r="H268" s="1"/>
      <c r="I268" s="1"/>
      <c r="X268" s="140"/>
      <c r="Y268" s="140"/>
      <c r="Z268" s="140"/>
      <c r="AA268" s="140"/>
      <c r="AB268" s="140"/>
      <c r="AC268" s="142"/>
      <c r="AD268" s="142"/>
      <c r="AE268" s="142"/>
      <c r="AF268" s="142"/>
    </row>
    <row r="269" hidden="1">
      <c r="A269" s="1"/>
      <c r="B269" s="1"/>
      <c r="C269" s="1"/>
      <c r="D269" s="1"/>
      <c r="E269" s="1"/>
      <c r="F269" s="1"/>
      <c r="G269" s="1"/>
      <c r="H269" s="1"/>
      <c r="I269" s="1"/>
      <c r="X269" s="140"/>
      <c r="Y269" s="140"/>
      <c r="Z269" s="140"/>
      <c r="AA269" s="140"/>
      <c r="AB269" s="140"/>
      <c r="AC269" s="142"/>
      <c r="AD269" s="142"/>
      <c r="AE269" s="142"/>
      <c r="AF269" s="142"/>
    </row>
    <row r="270" hidden="1">
      <c r="A270" s="1"/>
      <c r="B270" s="1"/>
      <c r="C270" s="1"/>
      <c r="D270" s="1"/>
      <c r="E270" s="1"/>
      <c r="F270" s="1"/>
      <c r="G270" s="1"/>
      <c r="H270" s="1"/>
      <c r="I270" s="1"/>
      <c r="X270" s="140"/>
      <c r="Y270" s="140"/>
      <c r="Z270" s="140"/>
      <c r="AA270" s="140"/>
      <c r="AB270" s="140"/>
      <c r="AC270" s="142"/>
      <c r="AD270" s="142"/>
      <c r="AE270" s="142"/>
      <c r="AF270" s="142"/>
    </row>
    <row r="271" hidden="1">
      <c r="A271" s="1"/>
      <c r="B271" s="1"/>
      <c r="C271" s="1"/>
      <c r="D271" s="1"/>
      <c r="E271" s="1"/>
      <c r="F271" s="1"/>
      <c r="G271" s="1"/>
      <c r="H271" s="1"/>
      <c r="I271" s="1"/>
      <c r="X271" s="140"/>
      <c r="Y271" s="140"/>
      <c r="Z271" s="140"/>
      <c r="AA271" s="140"/>
      <c r="AB271" s="140"/>
      <c r="AC271" s="142"/>
      <c r="AD271" s="142"/>
      <c r="AE271" s="142"/>
      <c r="AF271" s="142"/>
    </row>
    <row r="272" hidden="1">
      <c r="A272" s="1"/>
      <c r="B272" s="1"/>
      <c r="C272" s="1"/>
      <c r="D272" s="1"/>
      <c r="E272" s="1"/>
      <c r="F272" s="1"/>
      <c r="G272" s="1"/>
      <c r="H272" s="1"/>
      <c r="I272" s="1"/>
      <c r="X272" s="140"/>
      <c r="Y272" s="140"/>
      <c r="Z272" s="140"/>
      <c r="AA272" s="140"/>
      <c r="AB272" s="140"/>
      <c r="AC272" s="142"/>
      <c r="AD272" s="142"/>
      <c r="AE272" s="142"/>
      <c r="AF272" s="142"/>
    </row>
    <row r="273" hidden="1">
      <c r="A273" s="1"/>
      <c r="B273" s="1"/>
      <c r="C273" s="1"/>
      <c r="D273" s="1"/>
      <c r="E273" s="1"/>
      <c r="F273" s="1"/>
      <c r="G273" s="1"/>
      <c r="H273" s="1"/>
      <c r="I273" s="1"/>
      <c r="X273" s="140"/>
      <c r="Y273" s="140"/>
      <c r="Z273" s="140"/>
      <c r="AA273" s="140"/>
      <c r="AB273" s="140"/>
      <c r="AC273" s="142"/>
      <c r="AD273" s="142"/>
      <c r="AE273" s="142"/>
      <c r="AF273" s="142"/>
    </row>
    <row r="274" hidden="1">
      <c r="A274" s="1"/>
      <c r="B274" s="1"/>
      <c r="C274" s="1"/>
      <c r="D274" s="1"/>
      <c r="E274" s="1"/>
      <c r="F274" s="1"/>
      <c r="G274" s="1"/>
      <c r="H274" s="1"/>
      <c r="I274" s="1"/>
      <c r="X274" s="140"/>
      <c r="Y274" s="140"/>
      <c r="Z274" s="140"/>
      <c r="AA274" s="140"/>
      <c r="AB274" s="140"/>
      <c r="AC274" s="142"/>
      <c r="AD274" s="142"/>
      <c r="AE274" s="142"/>
      <c r="AF274" s="142"/>
    </row>
    <row r="275" hidden="1">
      <c r="A275" s="1"/>
      <c r="B275" s="1"/>
      <c r="C275" s="1"/>
      <c r="D275" s="1"/>
      <c r="E275" s="1"/>
      <c r="F275" s="1"/>
      <c r="G275" s="1"/>
      <c r="H275" s="1"/>
      <c r="I275" s="1"/>
      <c r="X275" s="140"/>
      <c r="Y275" s="140"/>
      <c r="Z275" s="140"/>
      <c r="AA275" s="140"/>
      <c r="AB275" s="140"/>
      <c r="AC275" s="142"/>
      <c r="AD275" s="142"/>
      <c r="AE275" s="142"/>
      <c r="AF275" s="142"/>
    </row>
    <row r="276" hidden="1">
      <c r="A276" s="1"/>
      <c r="B276" s="1"/>
      <c r="C276" s="1"/>
      <c r="D276" s="1"/>
      <c r="E276" s="1"/>
      <c r="F276" s="1"/>
      <c r="G276" s="1"/>
      <c r="H276" s="1"/>
      <c r="I276" s="1"/>
      <c r="X276" s="140"/>
      <c r="Y276" s="140"/>
      <c r="Z276" s="140"/>
      <c r="AA276" s="140"/>
      <c r="AB276" s="140"/>
      <c r="AC276" s="142"/>
      <c r="AD276" s="142"/>
      <c r="AE276" s="142"/>
      <c r="AF276" s="142"/>
    </row>
    <row r="277" hidden="1">
      <c r="A277" s="1"/>
      <c r="B277" s="1"/>
      <c r="C277" s="1"/>
      <c r="D277" s="1"/>
      <c r="E277" s="1"/>
      <c r="F277" s="1"/>
      <c r="G277" s="1"/>
      <c r="H277" s="1"/>
      <c r="I277" s="1"/>
      <c r="X277" s="140"/>
      <c r="Y277" s="140"/>
      <c r="Z277" s="140"/>
      <c r="AA277" s="140"/>
      <c r="AB277" s="140"/>
      <c r="AC277" s="142"/>
      <c r="AD277" s="142"/>
      <c r="AE277" s="142"/>
      <c r="AF277" s="142"/>
    </row>
    <row r="278" hidden="1">
      <c r="A278" s="1"/>
      <c r="B278" s="1"/>
      <c r="C278" s="1"/>
      <c r="D278" s="1"/>
      <c r="E278" s="1"/>
      <c r="F278" s="1"/>
      <c r="G278" s="1"/>
      <c r="H278" s="1"/>
      <c r="I278" s="1"/>
      <c r="X278" s="140"/>
      <c r="Y278" s="140"/>
      <c r="Z278" s="140"/>
      <c r="AA278" s="140"/>
      <c r="AB278" s="140"/>
      <c r="AC278" s="142"/>
      <c r="AD278" s="142"/>
      <c r="AE278" s="142"/>
      <c r="AF278" s="142"/>
    </row>
    <row r="279" hidden="1">
      <c r="A279" s="1"/>
      <c r="B279" s="1"/>
      <c r="C279" s="1"/>
      <c r="D279" s="1"/>
      <c r="E279" s="1"/>
      <c r="F279" s="1"/>
      <c r="G279" s="1"/>
      <c r="H279" s="1"/>
      <c r="I279" s="1"/>
      <c r="X279" s="140"/>
      <c r="Y279" s="140"/>
      <c r="Z279" s="140"/>
      <c r="AA279" s="140"/>
      <c r="AB279" s="140"/>
      <c r="AC279" s="142"/>
      <c r="AD279" s="142"/>
      <c r="AE279" s="142"/>
      <c r="AF279" s="142"/>
    </row>
    <row r="280" hidden="1">
      <c r="A280" s="1"/>
      <c r="B280" s="1"/>
      <c r="C280" s="1"/>
      <c r="D280" s="1"/>
      <c r="E280" s="1"/>
      <c r="F280" s="1"/>
      <c r="G280" s="1"/>
      <c r="H280" s="1"/>
      <c r="I280" s="1"/>
      <c r="X280" s="140"/>
      <c r="Y280" s="140"/>
      <c r="Z280" s="140"/>
      <c r="AA280" s="140"/>
      <c r="AB280" s="140"/>
      <c r="AC280" s="142"/>
      <c r="AD280" s="142"/>
      <c r="AE280" s="142"/>
      <c r="AF280" s="142"/>
    </row>
    <row r="281" hidden="1">
      <c r="A281" s="1"/>
      <c r="B281" s="1"/>
      <c r="C281" s="1"/>
      <c r="D281" s="1"/>
      <c r="E281" s="1"/>
      <c r="F281" s="1"/>
      <c r="G281" s="1"/>
      <c r="H281" s="1"/>
      <c r="I281" s="1"/>
      <c r="X281" s="140"/>
      <c r="Y281" s="140"/>
      <c r="Z281" s="140"/>
      <c r="AA281" s="140"/>
      <c r="AB281" s="140"/>
      <c r="AC281" s="142"/>
      <c r="AD281" s="142"/>
      <c r="AE281" s="142"/>
      <c r="AF281" s="142"/>
    </row>
    <row r="282" hidden="1">
      <c r="A282" s="1"/>
      <c r="B282" s="1"/>
      <c r="C282" s="1"/>
      <c r="D282" s="1"/>
      <c r="E282" s="1"/>
      <c r="F282" s="1"/>
      <c r="G282" s="1"/>
      <c r="H282" s="1"/>
      <c r="I282" s="1"/>
      <c r="X282" s="140"/>
      <c r="Y282" s="140"/>
      <c r="Z282" s="140"/>
      <c r="AA282" s="140"/>
      <c r="AB282" s="140"/>
      <c r="AC282" s="142"/>
      <c r="AD282" s="142"/>
      <c r="AE282" s="142"/>
      <c r="AF282" s="142"/>
    </row>
    <row r="283" hidden="1">
      <c r="A283" s="1"/>
      <c r="B283" s="1"/>
      <c r="C283" s="1"/>
      <c r="D283" s="1"/>
      <c r="E283" s="1"/>
      <c r="F283" s="1"/>
      <c r="G283" s="1"/>
      <c r="H283" s="1"/>
      <c r="I283" s="1"/>
      <c r="X283" s="140"/>
      <c r="Y283" s="140"/>
      <c r="Z283" s="140"/>
      <c r="AA283" s="140"/>
      <c r="AB283" s="140"/>
      <c r="AC283" s="142"/>
      <c r="AD283" s="142"/>
      <c r="AE283" s="142"/>
      <c r="AF283" s="142"/>
    </row>
    <row r="284" hidden="1">
      <c r="A284" s="1"/>
      <c r="B284" s="1"/>
      <c r="C284" s="1"/>
      <c r="D284" s="1"/>
      <c r="E284" s="1"/>
      <c r="F284" s="1"/>
      <c r="G284" s="1"/>
      <c r="H284" s="1"/>
      <c r="I284" s="1"/>
      <c r="X284" s="140"/>
      <c r="Y284" s="140"/>
      <c r="Z284" s="140"/>
      <c r="AA284" s="140"/>
      <c r="AB284" s="140"/>
      <c r="AC284" s="142"/>
      <c r="AD284" s="142"/>
      <c r="AE284" s="142"/>
      <c r="AF284" s="142"/>
    </row>
    <row r="285" hidden="1">
      <c r="A285" s="1"/>
      <c r="B285" s="1"/>
      <c r="C285" s="1"/>
      <c r="D285" s="1"/>
      <c r="E285" s="1"/>
      <c r="F285" s="1"/>
      <c r="G285" s="1"/>
      <c r="H285" s="1"/>
      <c r="I285" s="1"/>
      <c r="X285" s="140"/>
      <c r="Y285" s="140"/>
      <c r="Z285" s="140"/>
      <c r="AA285" s="140"/>
      <c r="AB285" s="140"/>
      <c r="AC285" s="142"/>
      <c r="AD285" s="142"/>
      <c r="AE285" s="142"/>
      <c r="AF285" s="142"/>
    </row>
    <row r="286" hidden="1">
      <c r="A286" s="1"/>
      <c r="B286" s="1"/>
      <c r="C286" s="1"/>
      <c r="D286" s="1"/>
      <c r="E286" s="1"/>
      <c r="F286" s="1"/>
      <c r="G286" s="1"/>
      <c r="H286" s="1"/>
      <c r="I286" s="1"/>
      <c r="X286" s="140"/>
      <c r="Y286" s="140"/>
      <c r="Z286" s="140"/>
      <c r="AA286" s="140"/>
      <c r="AB286" s="140"/>
      <c r="AC286" s="142"/>
      <c r="AD286" s="142"/>
      <c r="AE286" s="142"/>
      <c r="AF286" s="142"/>
    </row>
    <row r="287" hidden="1">
      <c r="A287" s="1"/>
      <c r="B287" s="1"/>
      <c r="C287" s="1"/>
      <c r="D287" s="1"/>
      <c r="E287" s="1"/>
      <c r="F287" s="1"/>
      <c r="G287" s="1"/>
      <c r="H287" s="1"/>
      <c r="I287" s="1"/>
      <c r="X287" s="140"/>
      <c r="Y287" s="140"/>
      <c r="Z287" s="140"/>
      <c r="AA287" s="140"/>
      <c r="AB287" s="140"/>
      <c r="AC287" s="142"/>
      <c r="AD287" s="142"/>
      <c r="AE287" s="142"/>
      <c r="AF287" s="142"/>
    </row>
    <row r="288" hidden="1">
      <c r="A288" s="1"/>
      <c r="B288" s="1"/>
      <c r="C288" s="1"/>
      <c r="D288" s="1"/>
      <c r="E288" s="1"/>
      <c r="F288" s="1"/>
      <c r="G288" s="1"/>
      <c r="H288" s="1"/>
      <c r="I288" s="1"/>
      <c r="X288" s="140"/>
      <c r="Y288" s="140"/>
      <c r="Z288" s="140"/>
      <c r="AA288" s="140"/>
      <c r="AB288" s="140"/>
      <c r="AC288" s="142"/>
      <c r="AD288" s="142"/>
      <c r="AE288" s="142"/>
      <c r="AF288" s="142"/>
    </row>
    <row r="289" hidden="1">
      <c r="A289" s="1"/>
      <c r="B289" s="1"/>
      <c r="C289" s="1"/>
      <c r="D289" s="1"/>
      <c r="E289" s="1"/>
      <c r="F289" s="1"/>
      <c r="G289" s="1"/>
      <c r="H289" s="1"/>
      <c r="I289" s="1"/>
      <c r="X289" s="140"/>
      <c r="Y289" s="140"/>
      <c r="Z289" s="140"/>
      <c r="AA289" s="140"/>
      <c r="AB289" s="140"/>
      <c r="AC289" s="142"/>
      <c r="AD289" s="142"/>
      <c r="AE289" s="142"/>
      <c r="AF289" s="142"/>
    </row>
    <row r="290" hidden="1">
      <c r="A290" s="1"/>
      <c r="B290" s="1"/>
      <c r="C290" s="1"/>
      <c r="D290" s="1"/>
      <c r="E290" s="1"/>
      <c r="F290" s="1"/>
      <c r="G290" s="1"/>
      <c r="H290" s="1"/>
      <c r="I290" s="1"/>
      <c r="X290" s="140"/>
      <c r="Y290" s="140"/>
      <c r="Z290" s="140"/>
      <c r="AA290" s="140"/>
      <c r="AB290" s="140"/>
      <c r="AC290" s="142"/>
      <c r="AD290" s="142"/>
      <c r="AE290" s="142"/>
      <c r="AF290" s="142"/>
    </row>
    <row r="291" hidden="1">
      <c r="A291" s="1"/>
      <c r="B291" s="1"/>
      <c r="C291" s="1"/>
      <c r="D291" s="1"/>
      <c r="E291" s="1"/>
      <c r="F291" s="1"/>
      <c r="G291" s="1"/>
      <c r="H291" s="1"/>
      <c r="I291" s="1"/>
      <c r="X291" s="140"/>
      <c r="Y291" s="140"/>
      <c r="Z291" s="140"/>
      <c r="AA291" s="140"/>
      <c r="AB291" s="140"/>
      <c r="AC291" s="142"/>
      <c r="AD291" s="142"/>
      <c r="AE291" s="142"/>
      <c r="AF291" s="142"/>
    </row>
    <row r="292" hidden="1">
      <c r="A292" s="1"/>
      <c r="B292" s="1"/>
      <c r="C292" s="1"/>
      <c r="D292" s="1"/>
      <c r="E292" s="1"/>
      <c r="F292" s="1"/>
      <c r="G292" s="1"/>
      <c r="H292" s="1"/>
      <c r="I292" s="1"/>
      <c r="X292" s="140"/>
      <c r="Y292" s="140"/>
      <c r="Z292" s="140"/>
      <c r="AA292" s="140"/>
      <c r="AB292" s="140"/>
      <c r="AC292" s="142"/>
      <c r="AD292" s="142"/>
      <c r="AE292" s="142"/>
      <c r="AF292" s="142"/>
    </row>
    <row r="293" hidden="1">
      <c r="A293" s="1"/>
      <c r="B293" s="1"/>
      <c r="C293" s="1"/>
      <c r="D293" s="1"/>
      <c r="E293" s="1"/>
      <c r="F293" s="1"/>
      <c r="G293" s="1"/>
      <c r="H293" s="1"/>
      <c r="I293" s="1"/>
      <c r="X293" s="140"/>
      <c r="Y293" s="140"/>
      <c r="Z293" s="140"/>
      <c r="AA293" s="140"/>
      <c r="AB293" s="140"/>
      <c r="AC293" s="142"/>
      <c r="AD293" s="142"/>
      <c r="AE293" s="142"/>
      <c r="AF293" s="142"/>
    </row>
    <row r="294" hidden="1">
      <c r="A294" s="1"/>
      <c r="B294" s="1"/>
      <c r="C294" s="1"/>
      <c r="D294" s="1"/>
      <c r="E294" s="1"/>
      <c r="F294" s="1"/>
      <c r="G294" s="1"/>
      <c r="H294" s="1"/>
      <c r="I294" s="1"/>
      <c r="X294" s="140"/>
      <c r="Y294" s="140"/>
      <c r="Z294" s="140"/>
      <c r="AA294" s="140"/>
      <c r="AB294" s="140"/>
      <c r="AC294" s="142"/>
      <c r="AD294" s="142"/>
      <c r="AE294" s="142"/>
      <c r="AF294" s="142"/>
    </row>
    <row r="295" hidden="1">
      <c r="A295" s="1"/>
      <c r="B295" s="1"/>
      <c r="C295" s="1"/>
      <c r="D295" s="1"/>
      <c r="E295" s="1"/>
      <c r="F295" s="1"/>
      <c r="G295" s="1"/>
      <c r="H295" s="1"/>
      <c r="I295" s="1"/>
      <c r="X295" s="140"/>
      <c r="Y295" s="140"/>
      <c r="Z295" s="140"/>
      <c r="AA295" s="140"/>
      <c r="AB295" s="140"/>
      <c r="AC295" s="142"/>
      <c r="AD295" s="142"/>
      <c r="AE295" s="142"/>
      <c r="AF295" s="142"/>
    </row>
    <row r="296" hidden="1">
      <c r="A296" s="1"/>
      <c r="B296" s="1"/>
      <c r="C296" s="1"/>
      <c r="D296" s="1"/>
      <c r="E296" s="1"/>
      <c r="F296" s="1"/>
      <c r="G296" s="1"/>
      <c r="H296" s="1"/>
      <c r="I296" s="1"/>
      <c r="X296" s="140"/>
      <c r="Y296" s="140"/>
      <c r="Z296" s="140"/>
      <c r="AA296" s="140"/>
      <c r="AB296" s="140"/>
      <c r="AC296" s="142"/>
      <c r="AD296" s="142"/>
      <c r="AE296" s="142"/>
      <c r="AF296" s="142"/>
    </row>
    <row r="297" hidden="1">
      <c r="A297" s="1"/>
      <c r="B297" s="1"/>
      <c r="C297" s="1"/>
      <c r="D297" s="1"/>
      <c r="E297" s="1"/>
      <c r="F297" s="1"/>
      <c r="G297" s="1"/>
      <c r="H297" s="1"/>
      <c r="I297" s="1"/>
      <c r="X297" s="140"/>
      <c r="Y297" s="140"/>
      <c r="Z297" s="140"/>
      <c r="AA297" s="140"/>
      <c r="AB297" s="140"/>
      <c r="AC297" s="142"/>
      <c r="AD297" s="142"/>
      <c r="AE297" s="142"/>
      <c r="AF297" s="142"/>
    </row>
    <row r="298" hidden="1">
      <c r="A298" s="1"/>
      <c r="B298" s="1"/>
      <c r="C298" s="1"/>
      <c r="D298" s="1"/>
      <c r="E298" s="1"/>
      <c r="F298" s="1"/>
      <c r="G298" s="1"/>
      <c r="H298" s="1"/>
      <c r="I298" s="1"/>
      <c r="X298" s="140"/>
      <c r="Y298" s="140"/>
      <c r="Z298" s="140"/>
      <c r="AA298" s="140"/>
      <c r="AB298" s="140"/>
      <c r="AC298" s="142"/>
      <c r="AD298" s="142"/>
      <c r="AE298" s="142"/>
      <c r="AF298" s="142"/>
    </row>
    <row r="299" hidden="1">
      <c r="A299" s="1"/>
      <c r="B299" s="1"/>
      <c r="C299" s="1"/>
      <c r="D299" s="1"/>
      <c r="E299" s="1"/>
      <c r="F299" s="1"/>
      <c r="G299" s="1"/>
      <c r="H299" s="1"/>
      <c r="I299" s="1"/>
      <c r="X299" s="140"/>
      <c r="Y299" s="140"/>
      <c r="Z299" s="140"/>
      <c r="AA299" s="140"/>
      <c r="AB299" s="140"/>
      <c r="AC299" s="142"/>
      <c r="AD299" s="142"/>
      <c r="AE299" s="142"/>
      <c r="AF299" s="142"/>
    </row>
    <row r="300" hidden="1">
      <c r="A300" s="1"/>
      <c r="B300" s="1"/>
      <c r="C300" s="1"/>
      <c r="D300" s="1"/>
      <c r="E300" s="1"/>
      <c r="F300" s="1"/>
      <c r="G300" s="1"/>
      <c r="H300" s="1"/>
      <c r="I300" s="1"/>
      <c r="X300" s="140"/>
      <c r="Y300" s="140"/>
      <c r="Z300" s="140"/>
      <c r="AA300" s="140"/>
      <c r="AB300" s="140"/>
      <c r="AC300" s="142"/>
      <c r="AD300" s="142"/>
      <c r="AE300" s="142"/>
      <c r="AF300" s="142"/>
    </row>
    <row r="301" hidden="1">
      <c r="A301" s="1"/>
      <c r="B301" s="1"/>
      <c r="C301" s="1"/>
      <c r="D301" s="1"/>
      <c r="E301" s="1"/>
      <c r="F301" s="1"/>
      <c r="G301" s="1"/>
      <c r="H301" s="1"/>
      <c r="I301" s="1"/>
      <c r="X301" s="140"/>
      <c r="Y301" s="140"/>
      <c r="Z301" s="140"/>
      <c r="AA301" s="140"/>
      <c r="AB301" s="140"/>
      <c r="AC301" s="142"/>
      <c r="AD301" s="142"/>
      <c r="AE301" s="142"/>
      <c r="AF301" s="142"/>
    </row>
    <row r="302" hidden="1">
      <c r="A302" s="1"/>
      <c r="B302" s="1"/>
      <c r="C302" s="1"/>
      <c r="D302" s="1"/>
      <c r="E302" s="1"/>
      <c r="F302" s="1"/>
      <c r="G302" s="1"/>
      <c r="H302" s="1"/>
      <c r="I302" s="1"/>
      <c r="X302" s="140"/>
      <c r="Y302" s="140"/>
      <c r="Z302" s="140"/>
      <c r="AA302" s="140"/>
      <c r="AB302" s="140"/>
      <c r="AC302" s="142"/>
      <c r="AD302" s="142"/>
      <c r="AE302" s="142"/>
      <c r="AF302" s="142"/>
    </row>
    <row r="303" hidden="1">
      <c r="A303" s="1"/>
      <c r="B303" s="1"/>
      <c r="C303" s="1"/>
      <c r="D303" s="1"/>
      <c r="E303" s="1"/>
      <c r="F303" s="1"/>
      <c r="G303" s="1"/>
      <c r="H303" s="1"/>
      <c r="I303" s="1"/>
      <c r="X303" s="140"/>
      <c r="Y303" s="140"/>
      <c r="Z303" s="140"/>
      <c r="AA303" s="140"/>
      <c r="AB303" s="140"/>
      <c r="AC303" s="142"/>
      <c r="AD303" s="142"/>
      <c r="AE303" s="142"/>
      <c r="AF303" s="142"/>
    </row>
    <row r="304" hidden="1">
      <c r="A304" s="1"/>
      <c r="B304" s="1"/>
      <c r="C304" s="1"/>
      <c r="D304" s="1"/>
      <c r="E304" s="1"/>
      <c r="F304" s="1"/>
      <c r="G304" s="1"/>
      <c r="H304" s="1"/>
      <c r="I304" s="1"/>
      <c r="X304" s="140"/>
      <c r="Y304" s="140"/>
      <c r="Z304" s="140"/>
      <c r="AA304" s="140"/>
      <c r="AB304" s="140"/>
      <c r="AC304" s="142"/>
      <c r="AD304" s="142"/>
      <c r="AE304" s="142"/>
      <c r="AF304" s="142"/>
    </row>
    <row r="305" hidden="1">
      <c r="A305" s="1"/>
      <c r="B305" s="1"/>
      <c r="C305" s="1"/>
      <c r="D305" s="1"/>
      <c r="E305" s="1"/>
      <c r="F305" s="1"/>
      <c r="G305" s="1"/>
      <c r="H305" s="1"/>
      <c r="I305" s="1"/>
      <c r="X305" s="140"/>
      <c r="Y305" s="140"/>
      <c r="Z305" s="140"/>
      <c r="AA305" s="140"/>
      <c r="AB305" s="140"/>
      <c r="AC305" s="142"/>
      <c r="AD305" s="142"/>
      <c r="AE305" s="142"/>
      <c r="AF305" s="142"/>
    </row>
    <row r="306" hidden="1">
      <c r="A306" s="1"/>
      <c r="B306" s="1"/>
      <c r="C306" s="1"/>
      <c r="D306" s="1"/>
      <c r="E306" s="1"/>
      <c r="F306" s="1"/>
      <c r="G306" s="1"/>
      <c r="H306" s="1"/>
      <c r="I306" s="1"/>
      <c r="X306" s="140"/>
      <c r="Y306" s="140"/>
      <c r="Z306" s="140"/>
      <c r="AA306" s="140"/>
      <c r="AB306" s="140"/>
      <c r="AC306" s="142"/>
      <c r="AD306" s="142"/>
      <c r="AE306" s="142"/>
      <c r="AF306" s="142"/>
    </row>
    <row r="307" hidden="1">
      <c r="A307" s="1"/>
      <c r="B307" s="1"/>
      <c r="C307" s="1"/>
      <c r="D307" s="1"/>
      <c r="E307" s="1"/>
      <c r="F307" s="1"/>
      <c r="G307" s="1"/>
      <c r="H307" s="1"/>
      <c r="I307" s="1"/>
      <c r="X307" s="140"/>
      <c r="Y307" s="140"/>
      <c r="Z307" s="140"/>
      <c r="AA307" s="140"/>
      <c r="AB307" s="140"/>
      <c r="AC307" s="142"/>
      <c r="AD307" s="142"/>
      <c r="AE307" s="142"/>
      <c r="AF307" s="142"/>
    </row>
    <row r="308" hidden="1">
      <c r="A308" s="1"/>
      <c r="B308" s="1"/>
      <c r="C308" s="1"/>
      <c r="D308" s="1"/>
      <c r="E308" s="1"/>
      <c r="F308" s="1"/>
      <c r="G308" s="1"/>
      <c r="H308" s="1"/>
      <c r="I308" s="1"/>
      <c r="X308" s="140"/>
      <c r="Y308" s="140"/>
      <c r="Z308" s="140"/>
      <c r="AA308" s="140"/>
      <c r="AB308" s="140"/>
      <c r="AC308" s="142"/>
      <c r="AD308" s="142"/>
      <c r="AE308" s="142"/>
      <c r="AF308" s="142"/>
    </row>
    <row r="309" hidden="1">
      <c r="A309" s="1"/>
      <c r="B309" s="1"/>
      <c r="C309" s="1"/>
      <c r="D309" s="1"/>
      <c r="E309" s="1"/>
      <c r="F309" s="1"/>
      <c r="G309" s="1"/>
      <c r="H309" s="1"/>
      <c r="I309" s="1"/>
      <c r="X309" s="140"/>
      <c r="Y309" s="140"/>
      <c r="Z309" s="140"/>
      <c r="AA309" s="140"/>
      <c r="AB309" s="140"/>
      <c r="AC309" s="142"/>
      <c r="AD309" s="142"/>
      <c r="AE309" s="142"/>
      <c r="AF309" s="142"/>
    </row>
    <row r="310" hidden="1">
      <c r="A310" s="1"/>
      <c r="B310" s="1"/>
      <c r="C310" s="1"/>
      <c r="D310" s="1"/>
      <c r="E310" s="1"/>
      <c r="F310" s="1"/>
      <c r="G310" s="1"/>
      <c r="H310" s="1"/>
      <c r="I310" s="1"/>
      <c r="X310" s="140"/>
      <c r="Y310" s="140"/>
      <c r="Z310" s="140"/>
      <c r="AA310" s="140"/>
      <c r="AB310" s="140"/>
      <c r="AC310" s="142"/>
      <c r="AD310" s="142"/>
      <c r="AE310" s="142"/>
      <c r="AF310" s="142"/>
    </row>
    <row r="311" hidden="1">
      <c r="A311" s="1"/>
      <c r="B311" s="1"/>
      <c r="C311" s="1"/>
      <c r="D311" s="1"/>
      <c r="E311" s="1"/>
      <c r="F311" s="1"/>
      <c r="G311" s="1"/>
      <c r="H311" s="1"/>
      <c r="I311" s="1"/>
      <c r="X311" s="140"/>
      <c r="Y311" s="140"/>
      <c r="Z311" s="140"/>
      <c r="AA311" s="140"/>
      <c r="AB311" s="140"/>
      <c r="AC311" s="142"/>
      <c r="AD311" s="142"/>
      <c r="AE311" s="142"/>
      <c r="AF311" s="142"/>
    </row>
    <row r="312" hidden="1">
      <c r="A312" s="1"/>
      <c r="B312" s="1"/>
      <c r="C312" s="1"/>
      <c r="D312" s="1"/>
      <c r="E312" s="1"/>
      <c r="F312" s="1"/>
      <c r="G312" s="1"/>
      <c r="H312" s="1"/>
      <c r="I312" s="1"/>
      <c r="X312" s="140"/>
      <c r="Y312" s="140"/>
      <c r="Z312" s="140"/>
      <c r="AA312" s="140"/>
      <c r="AB312" s="140"/>
      <c r="AC312" s="142"/>
      <c r="AD312" s="142"/>
      <c r="AE312" s="142"/>
      <c r="AF312" s="142"/>
    </row>
    <row r="313" hidden="1">
      <c r="A313" s="1"/>
      <c r="B313" s="1"/>
      <c r="C313" s="1"/>
      <c r="D313" s="1"/>
      <c r="E313" s="1"/>
      <c r="F313" s="1"/>
      <c r="G313" s="1"/>
      <c r="H313" s="1"/>
      <c r="I313" s="1"/>
      <c r="X313" s="140"/>
      <c r="Y313" s="140"/>
      <c r="Z313" s="140"/>
      <c r="AA313" s="140"/>
      <c r="AB313" s="140"/>
      <c r="AC313" s="142"/>
      <c r="AD313" s="142"/>
      <c r="AE313" s="142"/>
      <c r="AF313" s="142"/>
    </row>
    <row r="314" hidden="1">
      <c r="A314" s="1"/>
      <c r="B314" s="1"/>
      <c r="C314" s="1"/>
      <c r="D314" s="1"/>
      <c r="E314" s="1"/>
      <c r="F314" s="1"/>
      <c r="G314" s="1"/>
      <c r="H314" s="1"/>
      <c r="I314" s="1"/>
      <c r="X314" s="140"/>
      <c r="Y314" s="140"/>
      <c r="Z314" s="140"/>
      <c r="AA314" s="140"/>
      <c r="AB314" s="140"/>
      <c r="AC314" s="142"/>
      <c r="AD314" s="142"/>
      <c r="AE314" s="142"/>
      <c r="AF314" s="142"/>
    </row>
    <row r="315" hidden="1">
      <c r="A315" s="1"/>
      <c r="B315" s="1"/>
      <c r="C315" s="1"/>
      <c r="D315" s="1"/>
      <c r="E315" s="1"/>
      <c r="F315" s="1"/>
      <c r="G315" s="1"/>
      <c r="H315" s="1"/>
      <c r="I315" s="1"/>
      <c r="X315" s="140"/>
      <c r="Y315" s="140"/>
      <c r="Z315" s="140"/>
      <c r="AA315" s="140"/>
      <c r="AB315" s="140"/>
      <c r="AC315" s="142"/>
      <c r="AD315" s="142"/>
      <c r="AE315" s="142"/>
      <c r="AF315" s="142"/>
    </row>
    <row r="316" hidden="1">
      <c r="A316" s="1"/>
      <c r="B316" s="1"/>
      <c r="C316" s="1"/>
      <c r="D316" s="1"/>
      <c r="E316" s="1"/>
      <c r="F316" s="1"/>
      <c r="G316" s="1"/>
      <c r="H316" s="1"/>
      <c r="I316" s="1"/>
      <c r="X316" s="140"/>
      <c r="Y316" s="140"/>
      <c r="Z316" s="140"/>
      <c r="AA316" s="140"/>
      <c r="AB316" s="140"/>
      <c r="AC316" s="142"/>
      <c r="AD316" s="142"/>
      <c r="AE316" s="142"/>
      <c r="AF316" s="142"/>
    </row>
    <row r="317" hidden="1">
      <c r="A317" s="1"/>
      <c r="B317" s="1"/>
      <c r="C317" s="1"/>
      <c r="D317" s="1"/>
      <c r="E317" s="1"/>
      <c r="F317" s="1"/>
      <c r="G317" s="1"/>
      <c r="H317" s="1"/>
      <c r="I317" s="1"/>
      <c r="X317" s="140"/>
      <c r="Y317" s="140"/>
      <c r="Z317" s="140"/>
      <c r="AA317" s="140"/>
      <c r="AB317" s="140"/>
      <c r="AC317" s="142"/>
      <c r="AD317" s="142"/>
      <c r="AE317" s="142"/>
      <c r="AF317" s="142"/>
    </row>
    <row r="318" hidden="1">
      <c r="A318" s="1"/>
      <c r="B318" s="1"/>
      <c r="C318" s="1"/>
      <c r="D318" s="1"/>
      <c r="E318" s="1"/>
      <c r="F318" s="1"/>
      <c r="G318" s="1"/>
      <c r="H318" s="1"/>
      <c r="I318" s="1"/>
      <c r="X318" s="140"/>
      <c r="Y318" s="140"/>
      <c r="Z318" s="140"/>
      <c r="AA318" s="140"/>
      <c r="AB318" s="140"/>
      <c r="AC318" s="142"/>
      <c r="AD318" s="142"/>
      <c r="AE318" s="142"/>
      <c r="AF318" s="142"/>
    </row>
    <row r="319" hidden="1">
      <c r="A319" s="1"/>
      <c r="B319" s="1"/>
      <c r="C319" s="1"/>
      <c r="D319" s="1"/>
      <c r="E319" s="1"/>
      <c r="F319" s="1"/>
      <c r="G319" s="1"/>
      <c r="H319" s="1"/>
      <c r="I319" s="1"/>
      <c r="X319" s="140"/>
      <c r="Y319" s="140"/>
      <c r="Z319" s="140"/>
      <c r="AA319" s="140"/>
      <c r="AB319" s="140"/>
      <c r="AC319" s="142"/>
      <c r="AD319" s="142"/>
      <c r="AE319" s="142"/>
      <c r="AF319" s="142"/>
    </row>
    <row r="320" hidden="1">
      <c r="A320" s="1"/>
      <c r="B320" s="1"/>
      <c r="C320" s="1"/>
      <c r="D320" s="1"/>
      <c r="E320" s="1"/>
      <c r="F320" s="1"/>
      <c r="G320" s="1"/>
      <c r="H320" s="1"/>
      <c r="I320" s="1"/>
      <c r="X320" s="140"/>
      <c r="Y320" s="140"/>
      <c r="Z320" s="140"/>
      <c r="AA320" s="140"/>
      <c r="AB320" s="140"/>
      <c r="AC320" s="142"/>
      <c r="AD320" s="142"/>
      <c r="AE320" s="142"/>
      <c r="AF320" s="142"/>
    </row>
    <row r="321" hidden="1">
      <c r="A321" s="1"/>
      <c r="B321" s="1"/>
      <c r="C321" s="1"/>
      <c r="D321" s="1"/>
      <c r="E321" s="1"/>
      <c r="F321" s="1"/>
      <c r="G321" s="1"/>
      <c r="H321" s="1"/>
      <c r="I321" s="1"/>
      <c r="X321" s="140"/>
      <c r="Y321" s="140"/>
      <c r="Z321" s="140"/>
      <c r="AA321" s="140"/>
      <c r="AB321" s="140"/>
      <c r="AC321" s="142"/>
      <c r="AD321" s="142"/>
      <c r="AE321" s="142"/>
      <c r="AF321" s="142"/>
    </row>
    <row r="322" hidden="1">
      <c r="A322" s="1"/>
      <c r="B322" s="1"/>
      <c r="C322" s="1"/>
      <c r="D322" s="1"/>
      <c r="E322" s="1"/>
      <c r="F322" s="1"/>
      <c r="G322" s="1"/>
      <c r="H322" s="1"/>
      <c r="I322" s="1"/>
      <c r="X322" s="140"/>
      <c r="Y322" s="140"/>
      <c r="Z322" s="140"/>
      <c r="AA322" s="140"/>
      <c r="AB322" s="140"/>
      <c r="AC322" s="142"/>
      <c r="AD322" s="142"/>
      <c r="AE322" s="142"/>
      <c r="AF322" s="142"/>
    </row>
    <row r="323" hidden="1">
      <c r="A323" s="1"/>
      <c r="B323" s="1"/>
      <c r="C323" s="1"/>
      <c r="D323" s="1"/>
      <c r="E323" s="1"/>
      <c r="F323" s="1"/>
      <c r="G323" s="1"/>
      <c r="H323" s="1"/>
      <c r="I323" s="1"/>
      <c r="X323" s="140"/>
      <c r="Y323" s="140"/>
      <c r="Z323" s="140"/>
      <c r="AA323" s="140"/>
      <c r="AB323" s="140"/>
      <c r="AC323" s="142"/>
      <c r="AD323" s="142"/>
      <c r="AE323" s="142"/>
      <c r="AF323" s="142"/>
    </row>
    <row r="324" hidden="1">
      <c r="A324" s="1"/>
      <c r="B324" s="1"/>
      <c r="C324" s="1"/>
      <c r="D324" s="1"/>
      <c r="E324" s="1"/>
      <c r="F324" s="1"/>
      <c r="G324" s="1"/>
      <c r="H324" s="1"/>
      <c r="I324" s="1"/>
      <c r="X324" s="140"/>
      <c r="Y324" s="140"/>
      <c r="Z324" s="140"/>
      <c r="AA324" s="140"/>
      <c r="AB324" s="140"/>
      <c r="AC324" s="142"/>
      <c r="AD324" s="142"/>
      <c r="AE324" s="142"/>
      <c r="AF324" s="142"/>
    </row>
    <row r="325" hidden="1">
      <c r="A325" s="1"/>
      <c r="B325" s="1"/>
      <c r="C325" s="1"/>
      <c r="D325" s="1"/>
      <c r="E325" s="1"/>
      <c r="F325" s="1"/>
      <c r="G325" s="1"/>
      <c r="H325" s="1"/>
      <c r="I325" s="1"/>
      <c r="X325" s="140"/>
      <c r="Y325" s="140"/>
      <c r="Z325" s="140"/>
      <c r="AA325" s="140"/>
      <c r="AB325" s="140"/>
      <c r="AC325" s="142"/>
      <c r="AD325" s="142"/>
      <c r="AE325" s="142"/>
      <c r="AF325" s="142"/>
    </row>
    <row r="326" hidden="1">
      <c r="A326" s="1"/>
      <c r="B326" s="1"/>
      <c r="C326" s="1"/>
      <c r="D326" s="1"/>
      <c r="E326" s="1"/>
      <c r="F326" s="1"/>
      <c r="G326" s="1"/>
      <c r="H326" s="1"/>
      <c r="I326" s="1"/>
      <c r="X326" s="140"/>
      <c r="Y326" s="140"/>
      <c r="Z326" s="140"/>
      <c r="AA326" s="140"/>
      <c r="AB326" s="140"/>
      <c r="AC326" s="142"/>
      <c r="AD326" s="142"/>
      <c r="AE326" s="142"/>
      <c r="AF326" s="142"/>
    </row>
    <row r="327" hidden="1">
      <c r="A327" s="1"/>
      <c r="B327" s="1"/>
      <c r="C327" s="1"/>
      <c r="D327" s="1"/>
      <c r="E327" s="1"/>
      <c r="F327" s="1"/>
      <c r="G327" s="1"/>
      <c r="H327" s="1"/>
      <c r="I327" s="1"/>
      <c r="X327" s="140"/>
      <c r="Y327" s="140"/>
      <c r="Z327" s="140"/>
      <c r="AA327" s="140"/>
      <c r="AB327" s="140"/>
      <c r="AC327" s="142"/>
      <c r="AD327" s="142"/>
      <c r="AE327" s="142"/>
      <c r="AF327" s="142"/>
    </row>
    <row r="328" hidden="1">
      <c r="A328" s="1"/>
      <c r="B328" s="1"/>
      <c r="C328" s="1"/>
      <c r="D328" s="1"/>
      <c r="E328" s="1"/>
      <c r="F328" s="1"/>
      <c r="G328" s="1"/>
      <c r="H328" s="1"/>
      <c r="I328" s="1"/>
      <c r="X328" s="140"/>
      <c r="Y328" s="140"/>
      <c r="Z328" s="140"/>
      <c r="AA328" s="140"/>
      <c r="AB328" s="140"/>
      <c r="AC328" s="142"/>
      <c r="AD328" s="142"/>
      <c r="AE328" s="142"/>
      <c r="AF328" s="142"/>
    </row>
    <row r="329" hidden="1">
      <c r="A329" s="1"/>
      <c r="B329" s="1"/>
      <c r="C329" s="1"/>
      <c r="D329" s="1"/>
      <c r="E329" s="1"/>
      <c r="F329" s="1"/>
      <c r="G329" s="1"/>
      <c r="H329" s="1"/>
      <c r="I329" s="1"/>
      <c r="X329" s="140"/>
      <c r="Y329" s="140"/>
      <c r="Z329" s="140"/>
      <c r="AA329" s="140"/>
      <c r="AB329" s="140"/>
      <c r="AC329" s="142"/>
      <c r="AD329" s="142"/>
      <c r="AE329" s="142"/>
      <c r="AF329" s="142"/>
    </row>
    <row r="330" hidden="1">
      <c r="A330" s="1"/>
      <c r="B330" s="1"/>
      <c r="C330" s="1"/>
      <c r="D330" s="1"/>
      <c r="E330" s="1"/>
      <c r="F330" s="1"/>
      <c r="G330" s="1"/>
      <c r="H330" s="1"/>
      <c r="I330" s="1"/>
      <c r="X330" s="140"/>
      <c r="Y330" s="140"/>
      <c r="Z330" s="140"/>
      <c r="AA330" s="140"/>
      <c r="AB330" s="140"/>
      <c r="AC330" s="142"/>
      <c r="AD330" s="142"/>
      <c r="AE330" s="142"/>
      <c r="AF330" s="142"/>
    </row>
    <row r="331" hidden="1">
      <c r="A331" s="1"/>
      <c r="B331" s="1"/>
      <c r="C331" s="1"/>
      <c r="D331" s="1"/>
      <c r="E331" s="1"/>
      <c r="F331" s="1"/>
      <c r="G331" s="1"/>
      <c r="H331" s="1"/>
      <c r="I331" s="1"/>
      <c r="X331" s="140"/>
      <c r="Y331" s="140"/>
      <c r="Z331" s="140"/>
      <c r="AA331" s="140"/>
      <c r="AB331" s="140"/>
      <c r="AC331" s="142"/>
      <c r="AD331" s="142"/>
      <c r="AE331" s="142"/>
      <c r="AF331" s="142"/>
    </row>
    <row r="332" hidden="1">
      <c r="A332" s="1"/>
      <c r="B332" s="1"/>
      <c r="C332" s="1"/>
      <c r="D332" s="1"/>
      <c r="E332" s="1"/>
      <c r="F332" s="1"/>
      <c r="G332" s="1"/>
      <c r="H332" s="1"/>
      <c r="I332" s="1"/>
      <c r="X332" s="140"/>
      <c r="Y332" s="140"/>
      <c r="Z332" s="140"/>
      <c r="AA332" s="140"/>
      <c r="AB332" s="140"/>
      <c r="AC332" s="142"/>
      <c r="AD332" s="142"/>
      <c r="AE332" s="142"/>
      <c r="AF332" s="142"/>
    </row>
    <row r="333" hidden="1">
      <c r="A333" s="1"/>
      <c r="B333" s="1"/>
      <c r="C333" s="1"/>
      <c r="D333" s="1"/>
      <c r="E333" s="1"/>
      <c r="F333" s="1"/>
      <c r="G333" s="1"/>
      <c r="H333" s="1"/>
      <c r="I333" s="1"/>
      <c r="X333" s="140"/>
      <c r="Y333" s="140"/>
      <c r="Z333" s="140"/>
      <c r="AA333" s="140"/>
      <c r="AB333" s="140"/>
      <c r="AC333" s="142"/>
      <c r="AD333" s="142"/>
      <c r="AE333" s="142"/>
      <c r="AF333" s="142"/>
    </row>
    <row r="334" hidden="1">
      <c r="A334" s="1"/>
      <c r="B334" s="1"/>
      <c r="C334" s="1"/>
      <c r="D334" s="1"/>
      <c r="E334" s="1"/>
      <c r="F334" s="1"/>
      <c r="G334" s="1"/>
      <c r="H334" s="1"/>
      <c r="I334" s="1"/>
      <c r="X334" s="140"/>
      <c r="Y334" s="140"/>
      <c r="Z334" s="140"/>
      <c r="AA334" s="140"/>
      <c r="AB334" s="140"/>
      <c r="AC334" s="142"/>
      <c r="AD334" s="142"/>
      <c r="AE334" s="142"/>
      <c r="AF334" s="142"/>
    </row>
    <row r="335" hidden="1">
      <c r="A335" s="1"/>
      <c r="B335" s="1"/>
      <c r="C335" s="1"/>
      <c r="D335" s="1"/>
      <c r="E335" s="1"/>
      <c r="F335" s="1"/>
      <c r="G335" s="1"/>
      <c r="H335" s="1"/>
      <c r="I335" s="1"/>
      <c r="X335" s="140"/>
      <c r="Y335" s="140"/>
      <c r="Z335" s="140"/>
      <c r="AA335" s="140"/>
      <c r="AB335" s="140"/>
      <c r="AC335" s="142"/>
      <c r="AD335" s="142"/>
      <c r="AE335" s="142"/>
      <c r="AF335" s="142"/>
    </row>
    <row r="336" hidden="1">
      <c r="A336" s="1"/>
      <c r="B336" s="1"/>
      <c r="C336" s="1"/>
      <c r="D336" s="1"/>
      <c r="E336" s="1"/>
      <c r="F336" s="1"/>
      <c r="G336" s="1"/>
      <c r="H336" s="1"/>
      <c r="I336" s="1"/>
      <c r="X336" s="140"/>
      <c r="Y336" s="140"/>
      <c r="Z336" s="140"/>
      <c r="AA336" s="140"/>
      <c r="AB336" s="140"/>
      <c r="AC336" s="142"/>
      <c r="AD336" s="142"/>
      <c r="AE336" s="142"/>
      <c r="AF336" s="142"/>
    </row>
    <row r="337" hidden="1">
      <c r="A337" s="1"/>
      <c r="B337" s="1"/>
      <c r="C337" s="1"/>
      <c r="D337" s="1"/>
      <c r="E337" s="1"/>
      <c r="F337" s="1"/>
      <c r="G337" s="1"/>
      <c r="H337" s="1"/>
      <c r="I337" s="1"/>
      <c r="X337" s="140"/>
      <c r="Y337" s="140"/>
      <c r="Z337" s="140"/>
      <c r="AA337" s="140"/>
      <c r="AB337" s="140"/>
      <c r="AC337" s="142"/>
      <c r="AD337" s="142"/>
      <c r="AE337" s="142"/>
      <c r="AF337" s="142"/>
    </row>
    <row r="338" hidden="1">
      <c r="A338" s="1"/>
      <c r="B338" s="1"/>
      <c r="C338" s="1"/>
      <c r="D338" s="1"/>
      <c r="E338" s="1"/>
      <c r="F338" s="1"/>
      <c r="G338" s="1"/>
      <c r="H338" s="1"/>
      <c r="I338" s="1"/>
      <c r="X338" s="140"/>
      <c r="Y338" s="140"/>
      <c r="Z338" s="140"/>
      <c r="AA338" s="140"/>
      <c r="AB338" s="140"/>
      <c r="AC338" s="142"/>
      <c r="AD338" s="142"/>
      <c r="AE338" s="142"/>
      <c r="AF338" s="142"/>
    </row>
    <row r="339" hidden="1">
      <c r="A339" s="1"/>
      <c r="B339" s="1"/>
      <c r="C339" s="1"/>
      <c r="D339" s="1"/>
      <c r="E339" s="1"/>
      <c r="F339" s="1"/>
      <c r="G339" s="1"/>
      <c r="H339" s="1"/>
      <c r="I339" s="1"/>
      <c r="X339" s="140"/>
      <c r="Y339" s="140"/>
      <c r="Z339" s="140"/>
      <c r="AA339" s="140"/>
      <c r="AB339" s="140"/>
      <c r="AC339" s="142"/>
      <c r="AD339" s="142"/>
      <c r="AE339" s="142"/>
      <c r="AF339" s="142"/>
    </row>
    <row r="340" hidden="1">
      <c r="A340" s="1"/>
      <c r="B340" s="1"/>
      <c r="C340" s="1"/>
      <c r="D340" s="1"/>
      <c r="E340" s="1"/>
      <c r="F340" s="1"/>
      <c r="G340" s="1"/>
      <c r="H340" s="1"/>
      <c r="I340" s="1"/>
      <c r="X340" s="140"/>
      <c r="Y340" s="140"/>
      <c r="Z340" s="140"/>
      <c r="AA340" s="140"/>
      <c r="AB340" s="140"/>
      <c r="AC340" s="142"/>
      <c r="AD340" s="142"/>
      <c r="AE340" s="142"/>
      <c r="AF340" s="142"/>
    </row>
    <row r="341" hidden="1">
      <c r="A341" s="1"/>
      <c r="B341" s="1"/>
      <c r="C341" s="1"/>
      <c r="D341" s="1"/>
      <c r="E341" s="1"/>
      <c r="F341" s="1"/>
      <c r="G341" s="1"/>
      <c r="H341" s="1"/>
      <c r="I341" s="1"/>
      <c r="X341" s="140"/>
      <c r="Y341" s="140"/>
      <c r="Z341" s="140"/>
      <c r="AA341" s="140"/>
      <c r="AB341" s="140"/>
      <c r="AC341" s="142"/>
      <c r="AD341" s="142"/>
      <c r="AE341" s="142"/>
      <c r="AF341" s="142"/>
    </row>
    <row r="342" hidden="1">
      <c r="A342" s="1"/>
      <c r="B342" s="1"/>
      <c r="C342" s="1"/>
      <c r="D342" s="1"/>
      <c r="E342" s="1"/>
      <c r="F342" s="1"/>
      <c r="G342" s="1"/>
      <c r="H342" s="1"/>
      <c r="I342" s="1"/>
      <c r="X342" s="140"/>
      <c r="Y342" s="140"/>
      <c r="Z342" s="140"/>
      <c r="AA342" s="140"/>
      <c r="AB342" s="140"/>
      <c r="AC342" s="142"/>
      <c r="AD342" s="142"/>
      <c r="AE342" s="142"/>
      <c r="AF342" s="142"/>
    </row>
    <row r="343" hidden="1">
      <c r="A343" s="1"/>
      <c r="B343" s="1"/>
      <c r="C343" s="1"/>
      <c r="D343" s="1"/>
      <c r="E343" s="1"/>
      <c r="F343" s="1"/>
      <c r="G343" s="1"/>
      <c r="H343" s="1"/>
      <c r="I343" s="1"/>
      <c r="X343" s="140"/>
      <c r="Y343" s="140"/>
      <c r="Z343" s="140"/>
      <c r="AA343" s="140"/>
      <c r="AB343" s="140"/>
      <c r="AC343" s="142"/>
      <c r="AD343" s="142"/>
      <c r="AE343" s="142"/>
      <c r="AF343" s="142"/>
    </row>
    <row r="344" hidden="1">
      <c r="A344" s="1"/>
      <c r="B344" s="1"/>
      <c r="C344" s="1"/>
      <c r="D344" s="1"/>
      <c r="E344" s="1"/>
      <c r="F344" s="1"/>
      <c r="G344" s="1"/>
      <c r="H344" s="1"/>
      <c r="I344" s="1"/>
      <c r="X344" s="140"/>
      <c r="Y344" s="140"/>
      <c r="Z344" s="140"/>
      <c r="AA344" s="140"/>
      <c r="AB344" s="140"/>
      <c r="AC344" s="142"/>
      <c r="AD344" s="142"/>
      <c r="AE344" s="142"/>
      <c r="AF344" s="142"/>
    </row>
    <row r="345" hidden="1">
      <c r="A345" s="1"/>
      <c r="B345" s="1"/>
      <c r="C345" s="1"/>
      <c r="D345" s="1"/>
      <c r="E345" s="1"/>
      <c r="F345" s="1"/>
      <c r="G345" s="1"/>
      <c r="H345" s="1"/>
      <c r="I345" s="1"/>
      <c r="X345" s="140"/>
      <c r="Y345" s="140"/>
      <c r="Z345" s="140"/>
      <c r="AA345" s="140"/>
      <c r="AB345" s="140"/>
      <c r="AC345" s="142"/>
      <c r="AD345" s="142"/>
      <c r="AE345" s="142"/>
      <c r="AF345" s="142"/>
    </row>
    <row r="346" hidden="1">
      <c r="A346" s="1"/>
      <c r="B346" s="1"/>
      <c r="C346" s="1"/>
      <c r="D346" s="1"/>
      <c r="E346" s="1"/>
      <c r="F346" s="1"/>
      <c r="G346" s="1"/>
      <c r="H346" s="1"/>
      <c r="I346" s="1"/>
      <c r="X346" s="140"/>
      <c r="Y346" s="140"/>
      <c r="Z346" s="140"/>
      <c r="AA346" s="140"/>
      <c r="AB346" s="140"/>
      <c r="AC346" s="142"/>
      <c r="AD346" s="142"/>
      <c r="AE346" s="142"/>
      <c r="AF346" s="142"/>
    </row>
    <row r="347" hidden="1">
      <c r="A347" s="1"/>
      <c r="B347" s="1"/>
      <c r="C347" s="1"/>
      <c r="D347" s="1"/>
      <c r="E347" s="1"/>
      <c r="F347" s="1"/>
      <c r="G347" s="1"/>
      <c r="H347" s="1"/>
      <c r="I347" s="1"/>
      <c r="X347" s="140"/>
      <c r="Y347" s="140"/>
      <c r="Z347" s="140"/>
      <c r="AA347" s="140"/>
      <c r="AB347" s="140"/>
      <c r="AC347" s="142"/>
      <c r="AD347" s="142"/>
      <c r="AE347" s="142"/>
      <c r="AF347" s="142"/>
    </row>
    <row r="348" hidden="1">
      <c r="A348" s="1"/>
      <c r="B348" s="1"/>
      <c r="C348" s="1"/>
      <c r="D348" s="1"/>
      <c r="E348" s="1"/>
      <c r="F348" s="1"/>
      <c r="G348" s="1"/>
      <c r="H348" s="1"/>
      <c r="I348" s="1"/>
      <c r="X348" s="140"/>
      <c r="Y348" s="140"/>
      <c r="Z348" s="140"/>
      <c r="AA348" s="140"/>
      <c r="AB348" s="140"/>
      <c r="AC348" s="142"/>
      <c r="AD348" s="142"/>
      <c r="AE348" s="142"/>
      <c r="AF348" s="142"/>
    </row>
    <row r="349" hidden="1">
      <c r="A349" s="1"/>
      <c r="B349" s="1"/>
      <c r="C349" s="1"/>
      <c r="D349" s="1"/>
      <c r="E349" s="1"/>
      <c r="F349" s="1"/>
      <c r="G349" s="1"/>
      <c r="H349" s="1"/>
      <c r="I349" s="1"/>
      <c r="X349" s="140"/>
      <c r="Y349" s="140"/>
      <c r="Z349" s="140"/>
      <c r="AA349" s="140"/>
      <c r="AB349" s="140"/>
      <c r="AC349" s="142"/>
      <c r="AD349" s="142"/>
      <c r="AE349" s="142"/>
      <c r="AF349" s="142"/>
    </row>
    <row r="350" hidden="1">
      <c r="A350" s="1"/>
      <c r="B350" s="1"/>
      <c r="C350" s="1"/>
      <c r="D350" s="1"/>
      <c r="E350" s="1"/>
      <c r="F350" s="1"/>
      <c r="G350" s="1"/>
      <c r="H350" s="1"/>
      <c r="I350" s="1"/>
      <c r="X350" s="140"/>
      <c r="Y350" s="140"/>
      <c r="Z350" s="140"/>
      <c r="AA350" s="140"/>
      <c r="AB350" s="140"/>
      <c r="AC350" s="142"/>
      <c r="AD350" s="142"/>
      <c r="AE350" s="142"/>
      <c r="AF350" s="142"/>
    </row>
    <row r="351" hidden="1">
      <c r="A351" s="1"/>
      <c r="B351" s="1"/>
      <c r="C351" s="1"/>
      <c r="D351" s="1"/>
      <c r="E351" s="1"/>
      <c r="F351" s="1"/>
      <c r="G351" s="1"/>
      <c r="H351" s="1"/>
      <c r="I351" s="1"/>
      <c r="X351" s="140"/>
      <c r="Y351" s="140"/>
      <c r="Z351" s="140"/>
      <c r="AA351" s="140"/>
      <c r="AB351" s="140"/>
      <c r="AC351" s="142"/>
      <c r="AD351" s="142"/>
      <c r="AE351" s="142"/>
      <c r="AF351" s="142"/>
    </row>
    <row r="352" hidden="1">
      <c r="A352" s="1"/>
      <c r="B352" s="1"/>
      <c r="C352" s="1"/>
      <c r="D352" s="1"/>
      <c r="E352" s="1"/>
      <c r="F352" s="1"/>
      <c r="G352" s="1"/>
      <c r="H352" s="1"/>
      <c r="I352" s="1"/>
      <c r="X352" s="140"/>
      <c r="Y352" s="140"/>
      <c r="Z352" s="140"/>
      <c r="AA352" s="140"/>
      <c r="AB352" s="140"/>
      <c r="AC352" s="142"/>
      <c r="AD352" s="142"/>
      <c r="AE352" s="142"/>
      <c r="AF352" s="142"/>
    </row>
    <row r="353" hidden="1">
      <c r="A353" s="1"/>
      <c r="B353" s="1"/>
      <c r="C353" s="1"/>
      <c r="D353" s="1"/>
      <c r="E353" s="1"/>
      <c r="F353" s="1"/>
      <c r="G353" s="1"/>
      <c r="H353" s="1"/>
      <c r="I353" s="1"/>
      <c r="X353" s="140"/>
      <c r="Y353" s="140"/>
      <c r="Z353" s="140"/>
      <c r="AA353" s="140"/>
      <c r="AB353" s="140"/>
      <c r="AC353" s="142"/>
      <c r="AD353" s="142"/>
      <c r="AE353" s="142"/>
      <c r="AF353" s="142"/>
    </row>
    <row r="354" hidden="1">
      <c r="A354" s="1"/>
      <c r="B354" s="1"/>
      <c r="C354" s="1"/>
      <c r="D354" s="1"/>
      <c r="E354" s="1"/>
      <c r="F354" s="1"/>
      <c r="G354" s="1"/>
      <c r="H354" s="1"/>
      <c r="I354" s="1"/>
      <c r="X354" s="140"/>
      <c r="Y354" s="140"/>
      <c r="Z354" s="140"/>
      <c r="AA354" s="140"/>
      <c r="AB354" s="140"/>
      <c r="AC354" s="142"/>
      <c r="AD354" s="142"/>
      <c r="AE354" s="142"/>
      <c r="AF354" s="142"/>
    </row>
    <row r="355" hidden="1">
      <c r="A355" s="1"/>
      <c r="B355" s="1"/>
      <c r="C355" s="1"/>
      <c r="D355" s="1"/>
      <c r="E355" s="1"/>
      <c r="F355" s="1"/>
      <c r="G355" s="1"/>
      <c r="H355" s="1"/>
      <c r="I355" s="1"/>
      <c r="X355" s="140"/>
      <c r="Y355" s="140"/>
      <c r="Z355" s="140"/>
      <c r="AA355" s="140"/>
      <c r="AB355" s="140"/>
      <c r="AC355" s="142"/>
      <c r="AD355" s="142"/>
      <c r="AE355" s="142"/>
      <c r="AF355" s="142"/>
    </row>
    <row r="356" hidden="1">
      <c r="A356" s="1"/>
      <c r="B356" s="1"/>
      <c r="C356" s="1"/>
      <c r="D356" s="1"/>
      <c r="E356" s="1"/>
      <c r="F356" s="1"/>
      <c r="G356" s="1"/>
      <c r="H356" s="1"/>
      <c r="I356" s="1"/>
      <c r="X356" s="140"/>
      <c r="Y356" s="140"/>
      <c r="Z356" s="140"/>
      <c r="AA356" s="140"/>
      <c r="AB356" s="140"/>
      <c r="AC356" s="142"/>
      <c r="AD356" s="142"/>
      <c r="AE356" s="142"/>
      <c r="AF356" s="142"/>
    </row>
    <row r="357" hidden="1">
      <c r="A357" s="1"/>
      <c r="B357" s="1"/>
      <c r="C357" s="1"/>
      <c r="D357" s="1"/>
      <c r="E357" s="1"/>
      <c r="F357" s="1"/>
      <c r="G357" s="1"/>
      <c r="H357" s="1"/>
      <c r="I357" s="1"/>
      <c r="X357" s="140"/>
      <c r="Y357" s="140"/>
      <c r="Z357" s="140"/>
      <c r="AA357" s="140"/>
      <c r="AB357" s="140"/>
      <c r="AC357" s="142"/>
      <c r="AD357" s="142"/>
      <c r="AE357" s="142"/>
      <c r="AF357" s="142"/>
    </row>
    <row r="358" hidden="1">
      <c r="A358" s="1"/>
      <c r="B358" s="1"/>
      <c r="C358" s="1"/>
      <c r="D358" s="1"/>
      <c r="E358" s="1"/>
      <c r="F358" s="1"/>
      <c r="G358" s="1"/>
      <c r="H358" s="1"/>
      <c r="I358" s="1"/>
      <c r="X358" s="140"/>
      <c r="Y358" s="140"/>
      <c r="Z358" s="140"/>
      <c r="AA358" s="140"/>
      <c r="AB358" s="140"/>
      <c r="AC358" s="142"/>
      <c r="AD358" s="142"/>
      <c r="AE358" s="142"/>
      <c r="AF358" s="142"/>
    </row>
    <row r="359" hidden="1">
      <c r="A359" s="1"/>
      <c r="B359" s="1"/>
      <c r="C359" s="1"/>
      <c r="D359" s="1"/>
      <c r="E359" s="1"/>
      <c r="F359" s="1"/>
      <c r="G359" s="1"/>
      <c r="H359" s="1"/>
      <c r="I359" s="1"/>
      <c r="X359" s="140"/>
      <c r="Y359" s="140"/>
      <c r="Z359" s="140"/>
      <c r="AA359" s="140"/>
      <c r="AB359" s="140"/>
      <c r="AC359" s="142"/>
      <c r="AD359" s="142"/>
      <c r="AE359" s="142"/>
      <c r="AF359" s="142"/>
    </row>
    <row r="360" hidden="1">
      <c r="A360" s="1"/>
      <c r="B360" s="1"/>
      <c r="C360" s="1"/>
      <c r="D360" s="1"/>
      <c r="E360" s="1"/>
      <c r="F360" s="1"/>
      <c r="G360" s="1"/>
      <c r="H360" s="1"/>
      <c r="I360" s="1"/>
      <c r="X360" s="140"/>
      <c r="Y360" s="140"/>
      <c r="Z360" s="140"/>
      <c r="AA360" s="140"/>
      <c r="AB360" s="140"/>
      <c r="AC360" s="142"/>
      <c r="AD360" s="142"/>
      <c r="AE360" s="142"/>
      <c r="AF360" s="142"/>
    </row>
    <row r="361" hidden="1">
      <c r="A361" s="1"/>
      <c r="B361" s="1"/>
      <c r="C361" s="1"/>
      <c r="D361" s="1"/>
      <c r="E361" s="1"/>
      <c r="F361" s="1"/>
      <c r="G361" s="1"/>
      <c r="H361" s="1"/>
      <c r="I361" s="1"/>
      <c r="X361" s="140"/>
      <c r="Y361" s="140"/>
      <c r="Z361" s="140"/>
      <c r="AA361" s="140"/>
      <c r="AB361" s="140"/>
      <c r="AC361" s="142"/>
      <c r="AD361" s="142"/>
      <c r="AE361" s="142"/>
      <c r="AF361" s="142"/>
    </row>
    <row r="362" hidden="1">
      <c r="A362" s="1"/>
      <c r="B362" s="1"/>
      <c r="C362" s="1"/>
      <c r="D362" s="1"/>
      <c r="E362" s="1"/>
      <c r="F362" s="1"/>
      <c r="G362" s="1"/>
      <c r="H362" s="1"/>
      <c r="I362" s="1"/>
      <c r="X362" s="140"/>
      <c r="Y362" s="140"/>
      <c r="Z362" s="140"/>
      <c r="AA362" s="140"/>
      <c r="AB362" s="140"/>
      <c r="AC362" s="142"/>
      <c r="AD362" s="142"/>
      <c r="AE362" s="142"/>
      <c r="AF362" s="142"/>
    </row>
    <row r="363" hidden="1">
      <c r="A363" s="1"/>
      <c r="B363" s="1"/>
      <c r="C363" s="1"/>
      <c r="D363" s="1"/>
      <c r="E363" s="1"/>
      <c r="F363" s="1"/>
      <c r="G363" s="1"/>
      <c r="H363" s="1"/>
      <c r="I363" s="1"/>
      <c r="X363" s="140"/>
      <c r="Y363" s="140"/>
      <c r="Z363" s="140"/>
      <c r="AA363" s="140"/>
      <c r="AB363" s="140"/>
      <c r="AC363" s="142"/>
      <c r="AD363" s="142"/>
      <c r="AE363" s="142"/>
      <c r="AF363" s="142"/>
    </row>
    <row r="364" hidden="1">
      <c r="A364" s="1"/>
      <c r="B364" s="1"/>
      <c r="C364" s="1"/>
      <c r="D364" s="1"/>
      <c r="E364" s="1"/>
      <c r="F364" s="1"/>
      <c r="G364" s="1"/>
      <c r="H364" s="1"/>
      <c r="I364" s="1"/>
      <c r="X364" s="140"/>
      <c r="Y364" s="140"/>
      <c r="Z364" s="140"/>
      <c r="AA364" s="140"/>
      <c r="AB364" s="140"/>
      <c r="AC364" s="142"/>
      <c r="AD364" s="142"/>
      <c r="AE364" s="142"/>
      <c r="AF364" s="142"/>
    </row>
    <row r="365" hidden="1">
      <c r="A365" s="1"/>
      <c r="B365" s="1"/>
      <c r="C365" s="1"/>
      <c r="D365" s="1"/>
      <c r="E365" s="1"/>
      <c r="F365" s="1"/>
      <c r="G365" s="1"/>
      <c r="H365" s="1"/>
      <c r="I365" s="1"/>
      <c r="X365" s="140"/>
      <c r="Y365" s="140"/>
      <c r="Z365" s="140"/>
      <c r="AA365" s="140"/>
      <c r="AB365" s="140"/>
      <c r="AC365" s="142"/>
      <c r="AD365" s="142"/>
      <c r="AE365" s="142"/>
      <c r="AF365" s="142"/>
    </row>
    <row r="366" hidden="1">
      <c r="A366" s="1"/>
      <c r="B366" s="1"/>
      <c r="C366" s="1"/>
      <c r="D366" s="1"/>
      <c r="E366" s="1"/>
      <c r="F366" s="1"/>
      <c r="G366" s="1"/>
      <c r="H366" s="1"/>
      <c r="I366" s="1"/>
      <c r="X366" s="140"/>
      <c r="Y366" s="140"/>
      <c r="Z366" s="140"/>
      <c r="AA366" s="140"/>
      <c r="AB366" s="140"/>
      <c r="AC366" s="142"/>
      <c r="AD366" s="142"/>
      <c r="AE366" s="142"/>
      <c r="AF366" s="142"/>
    </row>
    <row r="367" hidden="1">
      <c r="A367" s="1"/>
      <c r="B367" s="1"/>
      <c r="C367" s="1"/>
      <c r="D367" s="1"/>
      <c r="E367" s="1"/>
      <c r="F367" s="1"/>
      <c r="G367" s="1"/>
      <c r="H367" s="1"/>
      <c r="I367" s="1"/>
      <c r="X367" s="140"/>
      <c r="Y367" s="140"/>
      <c r="Z367" s="140"/>
      <c r="AA367" s="140"/>
      <c r="AB367" s="140"/>
      <c r="AC367" s="142"/>
      <c r="AD367" s="142"/>
      <c r="AE367" s="142"/>
      <c r="AF367" s="142"/>
    </row>
    <row r="368" hidden="1">
      <c r="A368" s="1"/>
      <c r="B368" s="1"/>
      <c r="C368" s="1"/>
      <c r="D368" s="1"/>
      <c r="E368" s="1"/>
      <c r="F368" s="1"/>
      <c r="G368" s="1"/>
      <c r="H368" s="1"/>
      <c r="I368" s="1"/>
      <c r="X368" s="140"/>
      <c r="Y368" s="140"/>
      <c r="Z368" s="140"/>
      <c r="AA368" s="140"/>
      <c r="AB368" s="140"/>
      <c r="AC368" s="142"/>
      <c r="AD368" s="142"/>
      <c r="AE368" s="142"/>
      <c r="AF368" s="142"/>
    </row>
    <row r="369" hidden="1">
      <c r="A369" s="1"/>
      <c r="B369" s="1"/>
      <c r="C369" s="1"/>
      <c r="D369" s="1"/>
      <c r="E369" s="1"/>
      <c r="F369" s="1"/>
      <c r="G369" s="1"/>
      <c r="H369" s="1"/>
      <c r="I369" s="1"/>
      <c r="X369" s="140"/>
      <c r="Y369" s="140"/>
      <c r="Z369" s="140"/>
      <c r="AA369" s="140"/>
      <c r="AB369" s="140"/>
      <c r="AC369" s="142"/>
      <c r="AD369" s="142"/>
      <c r="AE369" s="142"/>
      <c r="AF369" s="142"/>
    </row>
    <row r="370" hidden="1">
      <c r="A370" s="1"/>
      <c r="B370" s="1"/>
      <c r="C370" s="1"/>
      <c r="D370" s="1"/>
      <c r="E370" s="1"/>
      <c r="F370" s="1"/>
      <c r="G370" s="1"/>
      <c r="H370" s="1"/>
      <c r="I370" s="1"/>
      <c r="X370" s="140"/>
      <c r="Y370" s="140"/>
      <c r="Z370" s="140"/>
      <c r="AA370" s="140"/>
      <c r="AB370" s="140"/>
      <c r="AC370" s="142"/>
      <c r="AD370" s="142"/>
      <c r="AE370" s="142"/>
      <c r="AF370" s="142"/>
    </row>
    <row r="371" hidden="1">
      <c r="A371" s="1"/>
      <c r="B371" s="1"/>
      <c r="C371" s="1"/>
      <c r="D371" s="1"/>
      <c r="E371" s="1"/>
      <c r="F371" s="1"/>
      <c r="G371" s="1"/>
      <c r="H371" s="1"/>
      <c r="I371" s="1"/>
      <c r="X371" s="140"/>
      <c r="Y371" s="140"/>
      <c r="Z371" s="140"/>
      <c r="AA371" s="140"/>
      <c r="AB371" s="140"/>
      <c r="AC371" s="142"/>
      <c r="AD371" s="142"/>
      <c r="AE371" s="142"/>
      <c r="AF371" s="142"/>
    </row>
    <row r="372" hidden="1">
      <c r="A372" s="1"/>
      <c r="B372" s="1"/>
      <c r="C372" s="1"/>
      <c r="D372" s="1"/>
      <c r="E372" s="1"/>
      <c r="F372" s="1"/>
      <c r="G372" s="1"/>
      <c r="H372" s="1"/>
      <c r="I372" s="1"/>
      <c r="X372" s="140"/>
      <c r="Y372" s="140"/>
      <c r="Z372" s="140"/>
      <c r="AA372" s="140"/>
      <c r="AB372" s="140"/>
      <c r="AC372" s="142"/>
      <c r="AD372" s="142"/>
      <c r="AE372" s="142"/>
      <c r="AF372" s="142"/>
    </row>
    <row r="373" hidden="1">
      <c r="A373" s="1"/>
      <c r="B373" s="1"/>
      <c r="C373" s="1"/>
      <c r="D373" s="1"/>
      <c r="E373" s="1"/>
      <c r="F373" s="1"/>
      <c r="G373" s="1"/>
      <c r="H373" s="1"/>
      <c r="I373" s="1"/>
      <c r="X373" s="140"/>
      <c r="Y373" s="140"/>
      <c r="Z373" s="140"/>
      <c r="AA373" s="140"/>
      <c r="AB373" s="140"/>
      <c r="AC373" s="142"/>
      <c r="AD373" s="142"/>
      <c r="AE373" s="142"/>
      <c r="AF373" s="142"/>
    </row>
    <row r="374" hidden="1">
      <c r="A374" s="1"/>
      <c r="B374" s="1"/>
      <c r="C374" s="1"/>
      <c r="D374" s="1"/>
      <c r="E374" s="1"/>
      <c r="F374" s="1"/>
      <c r="G374" s="1"/>
      <c r="H374" s="1"/>
      <c r="I374" s="1"/>
      <c r="X374" s="140"/>
      <c r="Y374" s="140"/>
      <c r="Z374" s="140"/>
      <c r="AA374" s="140"/>
      <c r="AB374" s="140"/>
      <c r="AC374" s="142"/>
      <c r="AD374" s="142"/>
      <c r="AE374" s="142"/>
      <c r="AF374" s="142"/>
    </row>
    <row r="375" hidden="1">
      <c r="A375" s="1"/>
      <c r="B375" s="1"/>
      <c r="C375" s="1"/>
      <c r="D375" s="1"/>
      <c r="E375" s="1"/>
      <c r="F375" s="1"/>
      <c r="G375" s="1"/>
      <c r="H375" s="1"/>
      <c r="I375" s="1"/>
      <c r="X375" s="140"/>
      <c r="Y375" s="140"/>
      <c r="Z375" s="140"/>
      <c r="AA375" s="140"/>
      <c r="AB375" s="140"/>
      <c r="AC375" s="142"/>
      <c r="AD375" s="142"/>
      <c r="AE375" s="142"/>
      <c r="AF375" s="142"/>
    </row>
    <row r="376" hidden="1">
      <c r="A376" s="1"/>
      <c r="B376" s="1"/>
      <c r="C376" s="1"/>
      <c r="D376" s="1"/>
      <c r="E376" s="1"/>
      <c r="F376" s="1"/>
      <c r="G376" s="1"/>
      <c r="H376" s="1"/>
      <c r="I376" s="1"/>
      <c r="X376" s="140"/>
      <c r="Y376" s="140"/>
      <c r="Z376" s="140"/>
      <c r="AA376" s="140"/>
      <c r="AB376" s="140"/>
      <c r="AC376" s="142"/>
      <c r="AD376" s="142"/>
      <c r="AE376" s="142"/>
      <c r="AF376" s="142"/>
    </row>
    <row r="377" hidden="1">
      <c r="A377" s="1"/>
      <c r="B377" s="1"/>
      <c r="C377" s="1"/>
      <c r="D377" s="1"/>
      <c r="E377" s="1"/>
      <c r="F377" s="1"/>
      <c r="G377" s="1"/>
      <c r="H377" s="1"/>
      <c r="I377" s="1"/>
      <c r="X377" s="140"/>
      <c r="Y377" s="140"/>
      <c r="Z377" s="140"/>
      <c r="AA377" s="140"/>
      <c r="AB377" s="140"/>
      <c r="AC377" s="142"/>
      <c r="AD377" s="142"/>
      <c r="AE377" s="142"/>
      <c r="AF377" s="142"/>
    </row>
    <row r="378" hidden="1">
      <c r="A378" s="1"/>
      <c r="B378" s="1"/>
      <c r="C378" s="1"/>
      <c r="D378" s="1"/>
      <c r="E378" s="1"/>
      <c r="F378" s="1"/>
      <c r="G378" s="1"/>
      <c r="H378" s="1"/>
      <c r="I378" s="1"/>
      <c r="X378" s="140"/>
      <c r="Y378" s="140"/>
      <c r="Z378" s="140"/>
      <c r="AA378" s="140"/>
      <c r="AB378" s="140"/>
      <c r="AC378" s="142"/>
      <c r="AD378" s="142"/>
      <c r="AE378" s="142"/>
      <c r="AF378" s="142"/>
    </row>
    <row r="379" hidden="1">
      <c r="A379" s="1"/>
      <c r="B379" s="1"/>
      <c r="C379" s="1"/>
      <c r="D379" s="1"/>
      <c r="E379" s="1"/>
      <c r="F379" s="1"/>
      <c r="G379" s="1"/>
      <c r="H379" s="1"/>
      <c r="I379" s="1"/>
      <c r="X379" s="140"/>
      <c r="Y379" s="140"/>
      <c r="Z379" s="140"/>
      <c r="AA379" s="140"/>
      <c r="AB379" s="140"/>
      <c r="AC379" s="142"/>
      <c r="AD379" s="142"/>
      <c r="AE379" s="142"/>
      <c r="AF379" s="142"/>
    </row>
    <row r="380" hidden="1">
      <c r="A380" s="1"/>
      <c r="B380" s="1"/>
      <c r="C380" s="1"/>
      <c r="D380" s="1"/>
      <c r="E380" s="1"/>
      <c r="F380" s="1"/>
      <c r="G380" s="1"/>
      <c r="H380" s="1"/>
      <c r="I380" s="1"/>
      <c r="X380" s="140"/>
      <c r="Y380" s="140"/>
      <c r="Z380" s="140"/>
      <c r="AA380" s="140"/>
      <c r="AB380" s="140"/>
      <c r="AC380" s="142"/>
      <c r="AD380" s="142"/>
      <c r="AE380" s="142"/>
      <c r="AF380" s="142"/>
    </row>
    <row r="381" hidden="1">
      <c r="A381" s="1"/>
      <c r="B381" s="1"/>
      <c r="C381" s="1"/>
      <c r="D381" s="1"/>
      <c r="E381" s="1"/>
      <c r="F381" s="1"/>
      <c r="G381" s="1"/>
      <c r="H381" s="1"/>
      <c r="I381" s="1"/>
      <c r="X381" s="140"/>
      <c r="Y381" s="140"/>
      <c r="Z381" s="140"/>
      <c r="AA381" s="140"/>
      <c r="AB381" s="140"/>
      <c r="AC381" s="142"/>
      <c r="AD381" s="142"/>
      <c r="AE381" s="142"/>
      <c r="AF381" s="142"/>
    </row>
    <row r="382" hidden="1">
      <c r="A382" s="1"/>
      <c r="B382" s="1"/>
      <c r="C382" s="1"/>
      <c r="D382" s="1"/>
      <c r="E382" s="1"/>
      <c r="F382" s="1"/>
      <c r="G382" s="1"/>
      <c r="H382" s="1"/>
      <c r="I382" s="1"/>
      <c r="X382" s="140"/>
      <c r="Y382" s="140"/>
      <c r="Z382" s="140"/>
      <c r="AA382" s="140"/>
      <c r="AB382" s="140"/>
      <c r="AC382" s="142"/>
      <c r="AD382" s="142"/>
      <c r="AE382" s="142"/>
      <c r="AF382" s="142"/>
    </row>
    <row r="383" hidden="1">
      <c r="A383" s="1"/>
      <c r="B383" s="1"/>
      <c r="C383" s="1"/>
      <c r="D383" s="1"/>
      <c r="E383" s="1"/>
      <c r="F383" s="1"/>
      <c r="G383" s="1"/>
      <c r="H383" s="1"/>
      <c r="I383" s="1"/>
      <c r="X383" s="140"/>
      <c r="Y383" s="140"/>
      <c r="Z383" s="140"/>
      <c r="AA383" s="140"/>
      <c r="AB383" s="140"/>
      <c r="AC383" s="142"/>
      <c r="AD383" s="142"/>
      <c r="AE383" s="142"/>
      <c r="AF383" s="142"/>
    </row>
    <row r="384" hidden="1">
      <c r="A384" s="1"/>
      <c r="B384" s="1"/>
      <c r="C384" s="1"/>
      <c r="D384" s="1"/>
      <c r="E384" s="1"/>
      <c r="F384" s="1"/>
      <c r="G384" s="1"/>
      <c r="H384" s="1"/>
      <c r="I384" s="1"/>
      <c r="X384" s="140"/>
      <c r="Y384" s="140"/>
      <c r="Z384" s="140"/>
      <c r="AA384" s="140"/>
      <c r="AB384" s="140"/>
      <c r="AC384" s="142"/>
      <c r="AD384" s="142"/>
      <c r="AE384" s="142"/>
      <c r="AF384" s="142"/>
    </row>
    <row r="385" hidden="1">
      <c r="A385" s="1"/>
      <c r="B385" s="1"/>
      <c r="C385" s="1"/>
      <c r="D385" s="1"/>
      <c r="E385" s="1"/>
      <c r="F385" s="1"/>
      <c r="G385" s="1"/>
      <c r="H385" s="1"/>
      <c r="I385" s="1"/>
      <c r="X385" s="140"/>
      <c r="Y385" s="140"/>
      <c r="Z385" s="140"/>
      <c r="AA385" s="140"/>
      <c r="AB385" s="140"/>
      <c r="AC385" s="142"/>
      <c r="AD385" s="142"/>
      <c r="AE385" s="142"/>
      <c r="AF385" s="142"/>
    </row>
    <row r="386" hidden="1">
      <c r="A386" s="1"/>
      <c r="B386" s="1"/>
      <c r="C386" s="1"/>
      <c r="D386" s="1"/>
      <c r="E386" s="1"/>
      <c r="F386" s="1"/>
      <c r="G386" s="1"/>
      <c r="H386" s="1"/>
      <c r="I386" s="1"/>
      <c r="X386" s="140"/>
      <c r="Y386" s="140"/>
      <c r="Z386" s="140"/>
      <c r="AA386" s="140"/>
      <c r="AB386" s="140"/>
      <c r="AC386" s="142"/>
      <c r="AD386" s="142"/>
      <c r="AE386" s="142"/>
      <c r="AF386" s="142"/>
    </row>
    <row r="387" hidden="1">
      <c r="A387" s="1"/>
      <c r="B387" s="1"/>
      <c r="C387" s="1"/>
      <c r="D387" s="1"/>
      <c r="E387" s="1"/>
      <c r="F387" s="1"/>
      <c r="G387" s="1"/>
      <c r="H387" s="1"/>
      <c r="I387" s="1"/>
      <c r="X387" s="140"/>
      <c r="Y387" s="140"/>
      <c r="Z387" s="140"/>
      <c r="AA387" s="140"/>
      <c r="AB387" s="140"/>
      <c r="AC387" s="142"/>
      <c r="AD387" s="142"/>
      <c r="AE387" s="142"/>
      <c r="AF387" s="142"/>
    </row>
    <row r="388" hidden="1">
      <c r="A388" s="1"/>
      <c r="B388" s="1"/>
      <c r="C388" s="1"/>
      <c r="D388" s="1"/>
      <c r="E388" s="1"/>
      <c r="F388" s="1"/>
      <c r="G388" s="1"/>
      <c r="H388" s="1"/>
      <c r="I388" s="1"/>
      <c r="X388" s="140"/>
      <c r="Y388" s="140"/>
      <c r="Z388" s="140"/>
      <c r="AA388" s="140"/>
      <c r="AB388" s="140"/>
      <c r="AC388" s="142"/>
      <c r="AD388" s="142"/>
      <c r="AE388" s="142"/>
      <c r="AF388" s="142"/>
    </row>
    <row r="389" hidden="1">
      <c r="A389" s="1"/>
      <c r="B389" s="1"/>
      <c r="C389" s="1"/>
      <c r="D389" s="1"/>
      <c r="E389" s="1"/>
      <c r="F389" s="1"/>
      <c r="G389" s="1"/>
      <c r="H389" s="1"/>
      <c r="I389" s="1"/>
      <c r="X389" s="140"/>
      <c r="Y389" s="140"/>
      <c r="Z389" s="140"/>
      <c r="AA389" s="140"/>
      <c r="AB389" s="140"/>
      <c r="AC389" s="142"/>
      <c r="AD389" s="142"/>
      <c r="AE389" s="142"/>
      <c r="AF389" s="142"/>
    </row>
    <row r="390" hidden="1">
      <c r="A390" s="1"/>
      <c r="B390" s="1"/>
      <c r="C390" s="1"/>
      <c r="D390" s="1"/>
      <c r="E390" s="1"/>
      <c r="F390" s="1"/>
      <c r="G390" s="1"/>
      <c r="H390" s="1"/>
      <c r="I390" s="1"/>
      <c r="X390" s="140"/>
      <c r="Y390" s="140"/>
      <c r="Z390" s="140"/>
      <c r="AA390" s="140"/>
      <c r="AB390" s="140"/>
      <c r="AC390" s="142"/>
      <c r="AD390" s="142"/>
      <c r="AE390" s="142"/>
      <c r="AF390" s="142"/>
    </row>
    <row r="391" hidden="1">
      <c r="A391" s="1"/>
      <c r="B391" s="1"/>
      <c r="C391" s="1"/>
      <c r="D391" s="1"/>
      <c r="E391" s="1"/>
      <c r="F391" s="1"/>
      <c r="G391" s="1"/>
      <c r="H391" s="1"/>
      <c r="I391" s="1"/>
      <c r="X391" s="140"/>
      <c r="Y391" s="140"/>
      <c r="Z391" s="140"/>
      <c r="AA391" s="140"/>
      <c r="AB391" s="140"/>
      <c r="AC391" s="142"/>
      <c r="AD391" s="142"/>
      <c r="AE391" s="142"/>
      <c r="AF391" s="142"/>
    </row>
    <row r="392" hidden="1">
      <c r="A392" s="1"/>
      <c r="B392" s="1"/>
      <c r="C392" s="1"/>
      <c r="D392" s="1"/>
      <c r="E392" s="1"/>
      <c r="F392" s="1"/>
      <c r="G392" s="1"/>
      <c r="H392" s="1"/>
      <c r="I392" s="1"/>
      <c r="X392" s="140"/>
      <c r="Y392" s="140"/>
      <c r="Z392" s="140"/>
      <c r="AA392" s="140"/>
      <c r="AB392" s="140"/>
      <c r="AC392" s="142"/>
      <c r="AD392" s="142"/>
      <c r="AE392" s="142"/>
      <c r="AF392" s="142"/>
    </row>
    <row r="393" hidden="1">
      <c r="A393" s="1"/>
      <c r="B393" s="1"/>
      <c r="C393" s="1"/>
      <c r="D393" s="1"/>
      <c r="E393" s="1"/>
      <c r="F393" s="1"/>
      <c r="G393" s="1"/>
      <c r="H393" s="1"/>
      <c r="I393" s="1"/>
      <c r="X393" s="140"/>
      <c r="Y393" s="140"/>
      <c r="Z393" s="140"/>
      <c r="AA393" s="140"/>
      <c r="AB393" s="140"/>
      <c r="AC393" s="142"/>
      <c r="AD393" s="142"/>
      <c r="AE393" s="142"/>
      <c r="AF393" s="142"/>
    </row>
    <row r="394" hidden="1">
      <c r="A394" s="1"/>
      <c r="B394" s="1"/>
      <c r="C394" s="1"/>
      <c r="D394" s="1"/>
      <c r="E394" s="1"/>
      <c r="F394" s="1"/>
      <c r="G394" s="1"/>
      <c r="H394" s="1"/>
      <c r="I394" s="1"/>
      <c r="X394" s="140"/>
      <c r="Y394" s="140"/>
      <c r="Z394" s="140"/>
      <c r="AA394" s="140"/>
      <c r="AB394" s="140"/>
      <c r="AC394" s="142"/>
      <c r="AD394" s="142"/>
      <c r="AE394" s="142"/>
      <c r="AF394" s="142"/>
    </row>
    <row r="395" hidden="1">
      <c r="A395" s="1"/>
      <c r="B395" s="1"/>
      <c r="C395" s="1"/>
      <c r="D395" s="1"/>
      <c r="E395" s="1"/>
      <c r="F395" s="1"/>
      <c r="G395" s="1"/>
      <c r="H395" s="1"/>
      <c r="I395" s="1"/>
      <c r="X395" s="140"/>
      <c r="Y395" s="140"/>
      <c r="Z395" s="140"/>
      <c r="AA395" s="140"/>
      <c r="AB395" s="140"/>
      <c r="AC395" s="142"/>
      <c r="AD395" s="142"/>
      <c r="AE395" s="142"/>
      <c r="AF395" s="142"/>
    </row>
    <row r="396" hidden="1">
      <c r="A396" s="1"/>
      <c r="B396" s="1"/>
      <c r="C396" s="1"/>
      <c r="D396" s="1"/>
      <c r="E396" s="1"/>
      <c r="F396" s="1"/>
      <c r="G396" s="1"/>
      <c r="H396" s="1"/>
      <c r="I396" s="1"/>
      <c r="X396" s="140"/>
      <c r="Y396" s="140"/>
      <c r="Z396" s="140"/>
      <c r="AA396" s="140"/>
      <c r="AB396" s="140"/>
      <c r="AC396" s="142"/>
      <c r="AD396" s="142"/>
      <c r="AE396" s="142"/>
      <c r="AF396" s="142"/>
    </row>
    <row r="397" hidden="1">
      <c r="A397" s="1"/>
      <c r="B397" s="1"/>
      <c r="C397" s="1"/>
      <c r="D397" s="1"/>
      <c r="E397" s="1"/>
      <c r="F397" s="1"/>
      <c r="G397" s="1"/>
      <c r="H397" s="1"/>
      <c r="I397" s="1"/>
      <c r="X397" s="140"/>
      <c r="Y397" s="140"/>
      <c r="Z397" s="140"/>
      <c r="AA397" s="140"/>
      <c r="AB397" s="140"/>
      <c r="AC397" s="142"/>
      <c r="AD397" s="142"/>
      <c r="AE397" s="142"/>
      <c r="AF397" s="142"/>
    </row>
    <row r="398" hidden="1">
      <c r="A398" s="1"/>
      <c r="B398" s="1"/>
      <c r="C398" s="1"/>
      <c r="D398" s="1"/>
      <c r="E398" s="1"/>
      <c r="F398" s="1"/>
      <c r="G398" s="1"/>
      <c r="H398" s="1"/>
      <c r="I398" s="1"/>
      <c r="X398" s="140"/>
      <c r="Y398" s="140"/>
      <c r="Z398" s="140"/>
      <c r="AA398" s="140"/>
      <c r="AB398" s="140"/>
      <c r="AC398" s="142"/>
      <c r="AD398" s="142"/>
      <c r="AE398" s="142"/>
      <c r="AF398" s="142"/>
    </row>
    <row r="399" hidden="1">
      <c r="A399" s="1"/>
      <c r="B399" s="1"/>
      <c r="C399" s="1"/>
      <c r="D399" s="1"/>
      <c r="E399" s="1"/>
      <c r="F399" s="1"/>
      <c r="G399" s="1"/>
      <c r="H399" s="1"/>
      <c r="I399" s="1"/>
      <c r="X399" s="140"/>
      <c r="Y399" s="140"/>
      <c r="Z399" s="140"/>
      <c r="AA399" s="140"/>
      <c r="AB399" s="140"/>
      <c r="AC399" s="142"/>
      <c r="AD399" s="142"/>
      <c r="AE399" s="142"/>
      <c r="AF399" s="142"/>
    </row>
    <row r="400" hidden="1">
      <c r="A400" s="1"/>
      <c r="B400" s="1"/>
      <c r="C400" s="1"/>
      <c r="D400" s="1"/>
      <c r="E400" s="1"/>
      <c r="F400" s="1"/>
      <c r="G400" s="1"/>
      <c r="H400" s="1"/>
      <c r="I400" s="1"/>
      <c r="X400" s="140"/>
      <c r="Y400" s="140"/>
      <c r="Z400" s="140"/>
      <c r="AA400" s="140"/>
      <c r="AB400" s="140"/>
      <c r="AC400" s="142"/>
      <c r="AD400" s="142"/>
      <c r="AE400" s="142"/>
      <c r="AF400" s="142"/>
    </row>
    <row r="401" hidden="1">
      <c r="A401" s="1"/>
      <c r="B401" s="1"/>
      <c r="C401" s="1"/>
      <c r="D401" s="1"/>
      <c r="E401" s="1"/>
      <c r="F401" s="1"/>
      <c r="G401" s="1"/>
      <c r="H401" s="1"/>
      <c r="I401" s="1"/>
      <c r="X401" s="140"/>
      <c r="Y401" s="140"/>
      <c r="Z401" s="140"/>
      <c r="AA401" s="140"/>
      <c r="AB401" s="140"/>
      <c r="AC401" s="142"/>
      <c r="AD401" s="142"/>
      <c r="AE401" s="142"/>
      <c r="AF401" s="142"/>
    </row>
    <row r="402" hidden="1">
      <c r="A402" s="1"/>
      <c r="B402" s="1"/>
      <c r="C402" s="1"/>
      <c r="D402" s="1"/>
      <c r="E402" s="1"/>
      <c r="F402" s="1"/>
      <c r="G402" s="1"/>
      <c r="H402" s="1"/>
      <c r="I402" s="1"/>
      <c r="X402" s="140"/>
      <c r="Y402" s="140"/>
      <c r="Z402" s="140"/>
      <c r="AA402" s="140"/>
      <c r="AB402" s="140"/>
      <c r="AC402" s="142"/>
      <c r="AD402" s="142"/>
      <c r="AE402" s="142"/>
      <c r="AF402" s="142"/>
    </row>
    <row r="403" hidden="1">
      <c r="A403" s="1"/>
      <c r="B403" s="1"/>
      <c r="C403" s="1"/>
      <c r="D403" s="1"/>
      <c r="E403" s="1"/>
      <c r="F403" s="1"/>
      <c r="G403" s="1"/>
      <c r="H403" s="1"/>
      <c r="I403" s="1"/>
      <c r="X403" s="140"/>
      <c r="Y403" s="140"/>
      <c r="Z403" s="140"/>
      <c r="AA403" s="140"/>
      <c r="AB403" s="140"/>
      <c r="AC403" s="142"/>
      <c r="AD403" s="142"/>
      <c r="AE403" s="142"/>
      <c r="AF403" s="142"/>
    </row>
    <row r="404" hidden="1">
      <c r="A404" s="1"/>
      <c r="B404" s="1"/>
      <c r="C404" s="1"/>
      <c r="D404" s="1"/>
      <c r="E404" s="1"/>
      <c r="F404" s="1"/>
      <c r="G404" s="1"/>
      <c r="H404" s="1"/>
      <c r="I404" s="1"/>
      <c r="X404" s="140"/>
      <c r="Y404" s="140"/>
      <c r="Z404" s="140"/>
      <c r="AA404" s="140"/>
      <c r="AB404" s="140"/>
      <c r="AC404" s="142"/>
      <c r="AD404" s="142"/>
      <c r="AE404" s="142"/>
      <c r="AF404" s="142"/>
    </row>
    <row r="405" hidden="1">
      <c r="A405" s="1"/>
      <c r="B405" s="1"/>
      <c r="C405" s="1"/>
      <c r="D405" s="1"/>
      <c r="E405" s="1"/>
      <c r="F405" s="1"/>
      <c r="G405" s="1"/>
      <c r="H405" s="1"/>
      <c r="I405" s="1"/>
      <c r="X405" s="140"/>
      <c r="Y405" s="140"/>
      <c r="Z405" s="140"/>
      <c r="AA405" s="140"/>
      <c r="AB405" s="140"/>
      <c r="AC405" s="142"/>
      <c r="AD405" s="142"/>
      <c r="AE405" s="142"/>
      <c r="AF405" s="142"/>
    </row>
    <row r="406" hidden="1">
      <c r="A406" s="1"/>
      <c r="B406" s="1"/>
      <c r="C406" s="1"/>
      <c r="D406" s="1"/>
      <c r="E406" s="1"/>
      <c r="F406" s="1"/>
      <c r="G406" s="1"/>
      <c r="H406" s="1"/>
      <c r="I406" s="1"/>
      <c r="X406" s="140"/>
      <c r="Y406" s="140"/>
      <c r="Z406" s="140"/>
      <c r="AA406" s="140"/>
      <c r="AB406" s="140"/>
      <c r="AC406" s="142"/>
      <c r="AD406" s="142"/>
      <c r="AE406" s="142"/>
      <c r="AF406" s="142"/>
    </row>
    <row r="407" hidden="1">
      <c r="A407" s="1"/>
      <c r="B407" s="1"/>
      <c r="C407" s="1"/>
      <c r="D407" s="1"/>
      <c r="E407" s="1"/>
      <c r="F407" s="1"/>
      <c r="G407" s="1"/>
      <c r="H407" s="1"/>
      <c r="I407" s="1"/>
      <c r="X407" s="140"/>
      <c r="Y407" s="140"/>
      <c r="Z407" s="140"/>
      <c r="AA407" s="140"/>
      <c r="AB407" s="140"/>
      <c r="AC407" s="142"/>
      <c r="AD407" s="142"/>
      <c r="AE407" s="142"/>
      <c r="AF407" s="142"/>
    </row>
    <row r="408" hidden="1">
      <c r="A408" s="1"/>
      <c r="B408" s="1"/>
      <c r="C408" s="1"/>
      <c r="D408" s="1"/>
      <c r="E408" s="1"/>
      <c r="F408" s="1"/>
      <c r="G408" s="1"/>
      <c r="H408" s="1"/>
      <c r="I408" s="1"/>
      <c r="X408" s="140"/>
      <c r="Y408" s="140"/>
      <c r="Z408" s="140"/>
      <c r="AA408" s="140"/>
      <c r="AB408" s="140"/>
      <c r="AC408" s="142"/>
      <c r="AD408" s="142"/>
      <c r="AE408" s="142"/>
      <c r="AF408" s="142"/>
    </row>
    <row r="409" hidden="1">
      <c r="A409" s="1"/>
      <c r="B409" s="1"/>
      <c r="C409" s="1"/>
      <c r="D409" s="1"/>
      <c r="E409" s="1"/>
      <c r="F409" s="1"/>
      <c r="G409" s="1"/>
      <c r="H409" s="1"/>
      <c r="I409" s="1"/>
      <c r="X409" s="140"/>
      <c r="Y409" s="140"/>
      <c r="Z409" s="140"/>
      <c r="AA409" s="140"/>
      <c r="AB409" s="140"/>
      <c r="AC409" s="142"/>
      <c r="AD409" s="142"/>
      <c r="AE409" s="142"/>
      <c r="AF409" s="142"/>
    </row>
    <row r="410" hidden="1">
      <c r="A410" s="1"/>
      <c r="B410" s="1"/>
      <c r="C410" s="1"/>
      <c r="D410" s="1"/>
      <c r="E410" s="1"/>
      <c r="F410" s="1"/>
      <c r="G410" s="1"/>
      <c r="H410" s="1"/>
      <c r="I410" s="1"/>
      <c r="X410" s="140"/>
      <c r="Y410" s="140"/>
      <c r="Z410" s="140"/>
      <c r="AA410" s="140"/>
      <c r="AB410" s="140"/>
      <c r="AC410" s="142"/>
      <c r="AD410" s="142"/>
      <c r="AE410" s="142"/>
      <c r="AF410" s="142"/>
    </row>
    <row r="411" hidden="1">
      <c r="A411" s="1"/>
      <c r="B411" s="1"/>
      <c r="C411" s="1"/>
      <c r="D411" s="1"/>
      <c r="E411" s="1"/>
      <c r="F411" s="1"/>
      <c r="G411" s="1"/>
      <c r="H411" s="1"/>
      <c r="I411" s="1"/>
      <c r="X411" s="140"/>
      <c r="Y411" s="140"/>
      <c r="Z411" s="140"/>
      <c r="AA411" s="140"/>
      <c r="AB411" s="140"/>
      <c r="AC411" s="142"/>
      <c r="AD411" s="142"/>
      <c r="AE411" s="142"/>
      <c r="AF411" s="142"/>
    </row>
    <row r="412" hidden="1">
      <c r="A412" s="1"/>
      <c r="B412" s="1"/>
      <c r="C412" s="1"/>
      <c r="D412" s="1"/>
      <c r="E412" s="1"/>
      <c r="F412" s="1"/>
      <c r="G412" s="1"/>
      <c r="H412" s="1"/>
      <c r="I412" s="1"/>
      <c r="X412" s="140"/>
      <c r="Y412" s="140"/>
      <c r="Z412" s="140"/>
      <c r="AA412" s="140"/>
      <c r="AB412" s="140"/>
      <c r="AC412" s="142"/>
      <c r="AD412" s="142"/>
      <c r="AE412" s="142"/>
      <c r="AF412" s="142"/>
    </row>
    <row r="413" hidden="1">
      <c r="A413" s="1"/>
      <c r="B413" s="1"/>
      <c r="C413" s="1"/>
      <c r="D413" s="1"/>
      <c r="E413" s="1"/>
      <c r="F413" s="1"/>
      <c r="G413" s="1"/>
      <c r="H413" s="1"/>
      <c r="I413" s="1"/>
      <c r="X413" s="140"/>
      <c r="Y413" s="140"/>
      <c r="Z413" s="140"/>
      <c r="AA413" s="140"/>
      <c r="AB413" s="140"/>
      <c r="AC413" s="142"/>
      <c r="AD413" s="142"/>
      <c r="AE413" s="142"/>
      <c r="AF413" s="142"/>
    </row>
    <row r="414" hidden="1">
      <c r="A414" s="1"/>
      <c r="B414" s="1"/>
      <c r="C414" s="1"/>
      <c r="D414" s="1"/>
      <c r="E414" s="1"/>
      <c r="F414" s="1"/>
      <c r="G414" s="1"/>
      <c r="H414" s="1"/>
      <c r="I414" s="1"/>
      <c r="X414" s="140"/>
      <c r="Y414" s="140"/>
      <c r="Z414" s="140"/>
      <c r="AA414" s="140"/>
      <c r="AB414" s="140"/>
      <c r="AC414" s="142"/>
      <c r="AD414" s="142"/>
      <c r="AE414" s="142"/>
      <c r="AF414" s="142"/>
    </row>
    <row r="415" hidden="1">
      <c r="A415" s="1"/>
      <c r="B415" s="1"/>
      <c r="C415" s="1"/>
      <c r="D415" s="1"/>
      <c r="E415" s="1"/>
      <c r="F415" s="1"/>
      <c r="G415" s="1"/>
      <c r="H415" s="1"/>
      <c r="I415" s="1"/>
      <c r="X415" s="140"/>
      <c r="Y415" s="140"/>
      <c r="Z415" s="140"/>
      <c r="AA415" s="140"/>
      <c r="AB415" s="140"/>
      <c r="AC415" s="142"/>
      <c r="AD415" s="142"/>
      <c r="AE415" s="142"/>
      <c r="AF415" s="142"/>
    </row>
    <row r="416" hidden="1">
      <c r="A416" s="1"/>
      <c r="B416" s="1"/>
      <c r="C416" s="1"/>
      <c r="D416" s="1"/>
      <c r="E416" s="1"/>
      <c r="F416" s="1"/>
      <c r="G416" s="1"/>
      <c r="H416" s="1"/>
      <c r="I416" s="1"/>
      <c r="X416" s="140"/>
      <c r="Y416" s="140"/>
      <c r="Z416" s="140"/>
      <c r="AA416" s="140"/>
      <c r="AB416" s="140"/>
      <c r="AC416" s="142"/>
      <c r="AD416" s="142"/>
      <c r="AE416" s="142"/>
      <c r="AF416" s="142"/>
    </row>
    <row r="417" hidden="1">
      <c r="A417" s="1"/>
      <c r="B417" s="1"/>
      <c r="C417" s="1"/>
      <c r="D417" s="1"/>
      <c r="E417" s="1"/>
      <c r="F417" s="1"/>
      <c r="G417" s="1"/>
      <c r="H417" s="1"/>
      <c r="I417" s="1"/>
      <c r="X417" s="140"/>
      <c r="Y417" s="140"/>
      <c r="Z417" s="140"/>
      <c r="AA417" s="140"/>
      <c r="AB417" s="140"/>
      <c r="AC417" s="142"/>
      <c r="AD417" s="142"/>
      <c r="AE417" s="142"/>
      <c r="AF417" s="142"/>
    </row>
    <row r="418" hidden="1">
      <c r="A418" s="1"/>
      <c r="B418" s="1"/>
      <c r="C418" s="1"/>
      <c r="D418" s="1"/>
      <c r="E418" s="1"/>
      <c r="F418" s="1"/>
      <c r="G418" s="1"/>
      <c r="H418" s="1"/>
      <c r="I418" s="1"/>
      <c r="X418" s="140"/>
      <c r="Y418" s="140"/>
      <c r="Z418" s="140"/>
      <c r="AA418" s="140"/>
      <c r="AB418" s="140"/>
      <c r="AC418" s="142"/>
      <c r="AD418" s="142"/>
      <c r="AE418" s="142"/>
      <c r="AF418" s="142"/>
    </row>
    <row r="419" hidden="1">
      <c r="A419" s="1"/>
      <c r="B419" s="1"/>
      <c r="C419" s="1"/>
      <c r="D419" s="1"/>
      <c r="E419" s="1"/>
      <c r="F419" s="1"/>
      <c r="G419" s="1"/>
      <c r="H419" s="1"/>
      <c r="I419" s="1"/>
      <c r="X419" s="140"/>
      <c r="Y419" s="140"/>
      <c r="Z419" s="140"/>
      <c r="AA419" s="140"/>
      <c r="AB419" s="140"/>
      <c r="AC419" s="142"/>
      <c r="AD419" s="142"/>
      <c r="AE419" s="142"/>
      <c r="AF419" s="142"/>
    </row>
    <row r="420" hidden="1">
      <c r="A420" s="1"/>
      <c r="B420" s="1"/>
      <c r="C420" s="1"/>
      <c r="D420" s="1"/>
      <c r="E420" s="1"/>
      <c r="F420" s="1"/>
      <c r="G420" s="1"/>
      <c r="H420" s="1"/>
      <c r="I420" s="1"/>
      <c r="X420" s="140"/>
      <c r="Y420" s="140"/>
      <c r="Z420" s="140"/>
      <c r="AA420" s="140"/>
      <c r="AB420" s="140"/>
      <c r="AC420" s="142"/>
      <c r="AD420" s="142"/>
      <c r="AE420" s="142"/>
      <c r="AF420" s="142"/>
    </row>
    <row r="421" hidden="1">
      <c r="A421" s="1"/>
      <c r="B421" s="1"/>
      <c r="C421" s="1"/>
      <c r="D421" s="1"/>
      <c r="E421" s="1"/>
      <c r="F421" s="1"/>
      <c r="G421" s="1"/>
      <c r="H421" s="1"/>
      <c r="I421" s="1"/>
      <c r="X421" s="140"/>
      <c r="Y421" s="140"/>
      <c r="Z421" s="140"/>
      <c r="AA421" s="140"/>
      <c r="AB421" s="140"/>
      <c r="AC421" s="142"/>
      <c r="AD421" s="142"/>
      <c r="AE421" s="142"/>
      <c r="AF421" s="142"/>
    </row>
    <row r="422" hidden="1">
      <c r="A422" s="1"/>
      <c r="B422" s="1"/>
      <c r="C422" s="1"/>
      <c r="D422" s="1"/>
      <c r="E422" s="1"/>
      <c r="F422" s="1"/>
      <c r="G422" s="1"/>
      <c r="H422" s="1"/>
      <c r="I422" s="1"/>
      <c r="X422" s="140"/>
      <c r="Y422" s="140"/>
      <c r="Z422" s="140"/>
      <c r="AA422" s="140"/>
      <c r="AB422" s="140"/>
      <c r="AC422" s="142"/>
      <c r="AD422" s="142"/>
      <c r="AE422" s="142"/>
      <c r="AF422" s="142"/>
    </row>
    <row r="423" hidden="1">
      <c r="A423" s="1"/>
      <c r="B423" s="1"/>
      <c r="C423" s="1"/>
      <c r="D423" s="1"/>
      <c r="E423" s="1"/>
      <c r="F423" s="1"/>
      <c r="G423" s="1"/>
      <c r="H423" s="1"/>
      <c r="I423" s="1"/>
      <c r="X423" s="140"/>
      <c r="Y423" s="140"/>
      <c r="Z423" s="140"/>
      <c r="AA423" s="140"/>
      <c r="AB423" s="140"/>
      <c r="AC423" s="142"/>
      <c r="AD423" s="142"/>
      <c r="AE423" s="142"/>
      <c r="AF423" s="142"/>
    </row>
    <row r="424" hidden="1">
      <c r="A424" s="1"/>
      <c r="B424" s="1"/>
      <c r="C424" s="1"/>
      <c r="D424" s="1"/>
      <c r="E424" s="1"/>
      <c r="F424" s="1"/>
      <c r="G424" s="1"/>
      <c r="H424" s="1"/>
      <c r="I424" s="1"/>
      <c r="X424" s="140"/>
      <c r="Y424" s="140"/>
      <c r="Z424" s="140"/>
      <c r="AA424" s="140"/>
      <c r="AB424" s="140"/>
      <c r="AC424" s="142"/>
      <c r="AD424" s="142"/>
      <c r="AE424" s="142"/>
      <c r="AF424" s="142"/>
    </row>
    <row r="425" hidden="1">
      <c r="A425" s="1"/>
      <c r="B425" s="1"/>
      <c r="C425" s="1"/>
      <c r="D425" s="1"/>
      <c r="E425" s="1"/>
      <c r="F425" s="1"/>
      <c r="G425" s="1"/>
      <c r="H425" s="1"/>
      <c r="I425" s="1"/>
      <c r="X425" s="140"/>
      <c r="Y425" s="140"/>
      <c r="Z425" s="140"/>
      <c r="AA425" s="140"/>
      <c r="AB425" s="140"/>
      <c r="AC425" s="142"/>
      <c r="AD425" s="142"/>
      <c r="AE425" s="142"/>
      <c r="AF425" s="142"/>
    </row>
    <row r="426" hidden="1">
      <c r="A426" s="1"/>
      <c r="B426" s="1"/>
      <c r="C426" s="1"/>
      <c r="D426" s="1"/>
      <c r="E426" s="1"/>
      <c r="F426" s="1"/>
      <c r="G426" s="1"/>
      <c r="H426" s="1"/>
      <c r="I426" s="1"/>
      <c r="X426" s="140"/>
      <c r="Y426" s="140"/>
      <c r="Z426" s="140"/>
      <c r="AA426" s="140"/>
      <c r="AB426" s="140"/>
      <c r="AC426" s="142"/>
      <c r="AD426" s="142"/>
      <c r="AE426" s="142"/>
      <c r="AF426" s="142"/>
    </row>
    <row r="427" hidden="1">
      <c r="A427" s="1"/>
      <c r="B427" s="1"/>
      <c r="C427" s="1"/>
      <c r="D427" s="1"/>
      <c r="E427" s="1"/>
      <c r="F427" s="1"/>
      <c r="G427" s="1"/>
      <c r="H427" s="1"/>
      <c r="I427" s="1"/>
      <c r="X427" s="140"/>
      <c r="Y427" s="140"/>
      <c r="Z427" s="140"/>
      <c r="AA427" s="140"/>
      <c r="AB427" s="140"/>
      <c r="AC427" s="142"/>
      <c r="AD427" s="142"/>
      <c r="AE427" s="142"/>
      <c r="AF427" s="142"/>
    </row>
    <row r="428" hidden="1">
      <c r="A428" s="1"/>
      <c r="B428" s="1"/>
      <c r="C428" s="1"/>
      <c r="D428" s="1"/>
      <c r="E428" s="1"/>
      <c r="F428" s="1"/>
      <c r="G428" s="1"/>
      <c r="H428" s="1"/>
      <c r="I428" s="1"/>
      <c r="X428" s="140"/>
      <c r="Y428" s="140"/>
      <c r="Z428" s="140"/>
      <c r="AA428" s="140"/>
      <c r="AB428" s="140"/>
      <c r="AC428" s="142"/>
      <c r="AD428" s="142"/>
      <c r="AE428" s="142"/>
      <c r="AF428" s="142"/>
    </row>
    <row r="429" hidden="1">
      <c r="A429" s="1"/>
      <c r="B429" s="1"/>
      <c r="C429" s="1"/>
      <c r="D429" s="1"/>
      <c r="E429" s="1"/>
      <c r="F429" s="1"/>
      <c r="G429" s="1"/>
      <c r="H429" s="1"/>
      <c r="I429" s="1"/>
      <c r="X429" s="140"/>
      <c r="Y429" s="140"/>
      <c r="Z429" s="140"/>
      <c r="AA429" s="140"/>
      <c r="AB429" s="140"/>
      <c r="AC429" s="142"/>
      <c r="AD429" s="142"/>
      <c r="AE429" s="142"/>
      <c r="AF429" s="142"/>
    </row>
    <row r="430" hidden="1">
      <c r="A430" s="1"/>
      <c r="B430" s="1"/>
      <c r="C430" s="1"/>
      <c r="D430" s="1"/>
      <c r="E430" s="1"/>
      <c r="F430" s="1"/>
      <c r="G430" s="1"/>
      <c r="H430" s="1"/>
      <c r="I430" s="1"/>
      <c r="X430" s="140"/>
      <c r="Y430" s="140"/>
      <c r="Z430" s="140"/>
      <c r="AA430" s="140"/>
      <c r="AB430" s="140"/>
      <c r="AC430" s="142"/>
      <c r="AD430" s="142"/>
      <c r="AE430" s="142"/>
      <c r="AF430" s="142"/>
    </row>
    <row r="431" hidden="1">
      <c r="A431" s="1"/>
      <c r="B431" s="1"/>
      <c r="C431" s="1"/>
      <c r="D431" s="1"/>
      <c r="E431" s="1"/>
      <c r="F431" s="1"/>
      <c r="G431" s="1"/>
      <c r="H431" s="1"/>
      <c r="I431" s="1"/>
      <c r="X431" s="140"/>
      <c r="Y431" s="140"/>
      <c r="Z431" s="140"/>
      <c r="AA431" s="140"/>
      <c r="AB431" s="140"/>
      <c r="AC431" s="142"/>
      <c r="AD431" s="142"/>
      <c r="AE431" s="142"/>
      <c r="AF431" s="142"/>
    </row>
    <row r="432" hidden="1">
      <c r="A432" s="1"/>
      <c r="B432" s="1"/>
      <c r="C432" s="1"/>
      <c r="D432" s="1"/>
      <c r="E432" s="1"/>
      <c r="F432" s="1"/>
      <c r="G432" s="1"/>
      <c r="H432" s="1"/>
      <c r="I432" s="1"/>
      <c r="X432" s="140"/>
      <c r="Y432" s="140"/>
      <c r="Z432" s="140"/>
      <c r="AA432" s="140"/>
      <c r="AB432" s="140"/>
      <c r="AC432" s="142"/>
      <c r="AD432" s="142"/>
      <c r="AE432" s="142"/>
      <c r="AF432" s="142"/>
    </row>
    <row r="433" hidden="1">
      <c r="A433" s="1"/>
      <c r="B433" s="1"/>
      <c r="C433" s="1"/>
      <c r="D433" s="1"/>
      <c r="E433" s="1"/>
      <c r="F433" s="1"/>
      <c r="G433" s="1"/>
      <c r="H433" s="1"/>
      <c r="I433" s="1"/>
      <c r="X433" s="140"/>
      <c r="Y433" s="140"/>
      <c r="Z433" s="140"/>
      <c r="AA433" s="140"/>
      <c r="AB433" s="140"/>
      <c r="AC433" s="142"/>
      <c r="AD433" s="142"/>
      <c r="AE433" s="142"/>
      <c r="AF433" s="142"/>
    </row>
    <row r="434" hidden="1">
      <c r="A434" s="1"/>
      <c r="B434" s="1"/>
      <c r="C434" s="1"/>
      <c r="D434" s="1"/>
      <c r="E434" s="1"/>
      <c r="F434" s="1"/>
      <c r="G434" s="1"/>
      <c r="H434" s="1"/>
      <c r="I434" s="1"/>
      <c r="X434" s="140"/>
      <c r="Y434" s="140"/>
      <c r="Z434" s="140"/>
      <c r="AA434" s="140"/>
      <c r="AB434" s="140"/>
      <c r="AC434" s="142"/>
      <c r="AD434" s="142"/>
      <c r="AE434" s="142"/>
      <c r="AF434" s="142"/>
    </row>
    <row r="435" hidden="1">
      <c r="A435" s="1"/>
      <c r="B435" s="1"/>
      <c r="C435" s="1"/>
      <c r="D435" s="1"/>
      <c r="E435" s="1"/>
      <c r="F435" s="1"/>
      <c r="G435" s="1"/>
      <c r="H435" s="1"/>
      <c r="I435" s="1"/>
      <c r="X435" s="140"/>
      <c r="Y435" s="140"/>
      <c r="Z435" s="140"/>
      <c r="AA435" s="140"/>
      <c r="AB435" s="140"/>
      <c r="AC435" s="142"/>
      <c r="AD435" s="142"/>
      <c r="AE435" s="142"/>
      <c r="AF435" s="142"/>
    </row>
    <row r="436" hidden="1">
      <c r="A436" s="1"/>
      <c r="B436" s="1"/>
      <c r="C436" s="1"/>
      <c r="D436" s="1"/>
      <c r="E436" s="1"/>
      <c r="F436" s="1"/>
      <c r="G436" s="1"/>
      <c r="H436" s="1"/>
      <c r="I436" s="1"/>
      <c r="X436" s="140"/>
      <c r="Y436" s="140"/>
      <c r="Z436" s="140"/>
      <c r="AA436" s="140"/>
      <c r="AB436" s="140"/>
      <c r="AC436" s="142"/>
      <c r="AD436" s="142"/>
      <c r="AE436" s="142"/>
      <c r="AF436" s="142"/>
    </row>
    <row r="437" hidden="1">
      <c r="A437" s="1"/>
      <c r="B437" s="1"/>
      <c r="C437" s="1"/>
      <c r="D437" s="1"/>
      <c r="E437" s="1"/>
      <c r="F437" s="1"/>
      <c r="G437" s="1"/>
      <c r="H437" s="1"/>
      <c r="I437" s="1"/>
      <c r="X437" s="140"/>
      <c r="Y437" s="140"/>
      <c r="Z437" s="140"/>
      <c r="AA437" s="140"/>
      <c r="AB437" s="140"/>
      <c r="AC437" s="142"/>
      <c r="AD437" s="142"/>
      <c r="AE437" s="142"/>
      <c r="AF437" s="142"/>
    </row>
    <row r="438" hidden="1">
      <c r="A438" s="1"/>
      <c r="B438" s="1"/>
      <c r="C438" s="1"/>
      <c r="D438" s="1"/>
      <c r="E438" s="1"/>
      <c r="F438" s="1"/>
      <c r="G438" s="1"/>
      <c r="H438" s="1"/>
      <c r="I438" s="1"/>
      <c r="X438" s="140"/>
      <c r="Y438" s="140"/>
      <c r="Z438" s="140"/>
      <c r="AA438" s="140"/>
      <c r="AB438" s="140"/>
      <c r="AC438" s="142"/>
      <c r="AD438" s="142"/>
      <c r="AE438" s="142"/>
      <c r="AF438" s="142"/>
    </row>
    <row r="439" hidden="1">
      <c r="A439" s="1"/>
      <c r="B439" s="1"/>
      <c r="C439" s="1"/>
      <c r="D439" s="1"/>
      <c r="E439" s="1"/>
      <c r="F439" s="1"/>
      <c r="G439" s="1"/>
      <c r="H439" s="1"/>
      <c r="I439" s="1"/>
      <c r="X439" s="140"/>
      <c r="Y439" s="140"/>
      <c r="Z439" s="140"/>
      <c r="AA439" s="140"/>
      <c r="AB439" s="140"/>
      <c r="AC439" s="142"/>
      <c r="AD439" s="142"/>
      <c r="AE439" s="142"/>
      <c r="AF439" s="142"/>
    </row>
    <row r="440" hidden="1">
      <c r="A440" s="1"/>
      <c r="B440" s="1"/>
      <c r="C440" s="1"/>
      <c r="D440" s="1"/>
      <c r="E440" s="1"/>
      <c r="F440" s="1"/>
      <c r="G440" s="1"/>
      <c r="H440" s="1"/>
      <c r="I440" s="1"/>
      <c r="X440" s="140"/>
      <c r="Y440" s="140"/>
      <c r="Z440" s="140"/>
      <c r="AA440" s="140"/>
      <c r="AB440" s="140"/>
      <c r="AC440" s="142"/>
      <c r="AD440" s="142"/>
      <c r="AE440" s="142"/>
      <c r="AF440" s="142"/>
    </row>
    <row r="441" hidden="1">
      <c r="A441" s="1"/>
      <c r="B441" s="1"/>
      <c r="C441" s="1"/>
      <c r="D441" s="1"/>
      <c r="E441" s="1"/>
      <c r="F441" s="1"/>
      <c r="G441" s="1"/>
      <c r="H441" s="1"/>
      <c r="I441" s="1"/>
      <c r="X441" s="140"/>
      <c r="Y441" s="140"/>
      <c r="Z441" s="140"/>
      <c r="AA441" s="140"/>
      <c r="AB441" s="140"/>
      <c r="AC441" s="142"/>
      <c r="AD441" s="142"/>
      <c r="AE441" s="142"/>
      <c r="AF441" s="142"/>
    </row>
    <row r="442" hidden="1">
      <c r="A442" s="1"/>
      <c r="B442" s="1"/>
      <c r="C442" s="1"/>
      <c r="D442" s="1"/>
      <c r="E442" s="1"/>
      <c r="F442" s="1"/>
      <c r="G442" s="1"/>
      <c r="H442" s="1"/>
      <c r="I442" s="1"/>
      <c r="X442" s="140"/>
      <c r="Y442" s="140"/>
      <c r="Z442" s="140"/>
      <c r="AA442" s="140"/>
      <c r="AB442" s="140"/>
      <c r="AC442" s="142"/>
      <c r="AD442" s="142"/>
      <c r="AE442" s="142"/>
      <c r="AF442" s="142"/>
    </row>
    <row r="443" hidden="1">
      <c r="A443" s="1"/>
      <c r="B443" s="1"/>
      <c r="C443" s="1"/>
      <c r="D443" s="1"/>
      <c r="E443" s="1"/>
      <c r="F443" s="1"/>
      <c r="G443" s="1"/>
      <c r="H443" s="1"/>
      <c r="I443" s="1"/>
      <c r="X443" s="140"/>
      <c r="Y443" s="140"/>
      <c r="Z443" s="140"/>
      <c r="AA443" s="140"/>
      <c r="AB443" s="140"/>
      <c r="AC443" s="142"/>
      <c r="AD443" s="142"/>
      <c r="AE443" s="142"/>
      <c r="AF443" s="142"/>
    </row>
    <row r="444" hidden="1">
      <c r="A444" s="1"/>
      <c r="B444" s="1"/>
      <c r="C444" s="1"/>
      <c r="D444" s="1"/>
      <c r="E444" s="1"/>
      <c r="F444" s="1"/>
      <c r="G444" s="1"/>
      <c r="H444" s="1"/>
      <c r="I444" s="1"/>
      <c r="X444" s="140"/>
      <c r="Y444" s="140"/>
      <c r="Z444" s="140"/>
      <c r="AA444" s="140"/>
      <c r="AB444" s="140"/>
      <c r="AC444" s="142"/>
      <c r="AD444" s="142"/>
      <c r="AE444" s="142"/>
      <c r="AF444" s="142"/>
    </row>
    <row r="445" hidden="1">
      <c r="A445" s="1"/>
      <c r="B445" s="1"/>
      <c r="C445" s="1"/>
      <c r="D445" s="1"/>
      <c r="E445" s="1"/>
      <c r="F445" s="1"/>
      <c r="G445" s="1"/>
      <c r="H445" s="1"/>
      <c r="I445" s="1"/>
      <c r="X445" s="140"/>
      <c r="Y445" s="140"/>
      <c r="Z445" s="140"/>
      <c r="AA445" s="140"/>
      <c r="AB445" s="140"/>
      <c r="AC445" s="142"/>
      <c r="AD445" s="142"/>
      <c r="AE445" s="142"/>
      <c r="AF445" s="142"/>
    </row>
    <row r="446" hidden="1">
      <c r="A446" s="1"/>
      <c r="B446" s="1"/>
      <c r="C446" s="1"/>
      <c r="D446" s="1"/>
      <c r="E446" s="1"/>
      <c r="F446" s="1"/>
      <c r="G446" s="1"/>
      <c r="H446" s="1"/>
      <c r="I446" s="1"/>
      <c r="X446" s="140"/>
      <c r="Y446" s="140"/>
      <c r="Z446" s="140"/>
      <c r="AA446" s="140"/>
      <c r="AB446" s="140"/>
      <c r="AC446" s="142"/>
      <c r="AD446" s="142"/>
      <c r="AE446" s="142"/>
      <c r="AF446" s="142"/>
    </row>
    <row r="447" hidden="1">
      <c r="A447" s="1"/>
      <c r="B447" s="1"/>
      <c r="C447" s="1"/>
      <c r="D447" s="1"/>
      <c r="E447" s="1"/>
      <c r="F447" s="1"/>
      <c r="G447" s="1"/>
      <c r="H447" s="1"/>
      <c r="I447" s="1"/>
      <c r="X447" s="140"/>
      <c r="Y447" s="140"/>
      <c r="Z447" s="140"/>
      <c r="AA447" s="140"/>
      <c r="AB447" s="140"/>
      <c r="AC447" s="142"/>
      <c r="AD447" s="142"/>
      <c r="AE447" s="142"/>
      <c r="AF447" s="142"/>
    </row>
    <row r="448" hidden="1">
      <c r="A448" s="1"/>
      <c r="B448" s="1"/>
      <c r="C448" s="1"/>
      <c r="D448" s="1"/>
      <c r="E448" s="1"/>
      <c r="F448" s="1"/>
      <c r="G448" s="1"/>
      <c r="H448" s="1"/>
      <c r="I448" s="1"/>
      <c r="X448" s="140"/>
      <c r="Y448" s="140"/>
      <c r="Z448" s="140"/>
      <c r="AA448" s="140"/>
      <c r="AB448" s="140"/>
      <c r="AC448" s="142"/>
      <c r="AD448" s="142"/>
      <c r="AE448" s="142"/>
      <c r="AF448" s="142"/>
    </row>
    <row r="449" hidden="1">
      <c r="A449" s="1"/>
      <c r="B449" s="1"/>
      <c r="C449" s="1"/>
      <c r="D449" s="1"/>
      <c r="E449" s="1"/>
      <c r="F449" s="1"/>
      <c r="G449" s="1"/>
      <c r="H449" s="1"/>
      <c r="I449" s="1"/>
      <c r="X449" s="140"/>
      <c r="Y449" s="140"/>
      <c r="Z449" s="140"/>
      <c r="AA449" s="140"/>
      <c r="AB449" s="140"/>
      <c r="AC449" s="142"/>
      <c r="AD449" s="142"/>
      <c r="AE449" s="142"/>
      <c r="AF449" s="142"/>
    </row>
    <row r="450" hidden="1">
      <c r="A450" s="1"/>
      <c r="B450" s="1"/>
      <c r="C450" s="1"/>
      <c r="D450" s="1"/>
      <c r="E450" s="1"/>
      <c r="F450" s="1"/>
      <c r="G450" s="1"/>
      <c r="H450" s="1"/>
      <c r="I450" s="1"/>
      <c r="X450" s="140"/>
      <c r="Y450" s="140"/>
      <c r="Z450" s="140"/>
      <c r="AA450" s="140"/>
      <c r="AB450" s="140"/>
      <c r="AC450" s="142"/>
      <c r="AD450" s="142"/>
      <c r="AE450" s="142"/>
      <c r="AF450" s="142"/>
    </row>
    <row r="451" hidden="1">
      <c r="A451" s="1"/>
      <c r="B451" s="1"/>
      <c r="C451" s="1"/>
      <c r="D451" s="1"/>
      <c r="E451" s="1"/>
      <c r="F451" s="1"/>
      <c r="G451" s="1"/>
      <c r="H451" s="1"/>
      <c r="I451" s="1"/>
      <c r="X451" s="140"/>
      <c r="Y451" s="140"/>
      <c r="Z451" s="140"/>
      <c r="AA451" s="140"/>
      <c r="AB451" s="140"/>
      <c r="AC451" s="142"/>
      <c r="AD451" s="142"/>
      <c r="AE451" s="142"/>
      <c r="AF451" s="142"/>
    </row>
    <row r="452" hidden="1">
      <c r="A452" s="1"/>
      <c r="B452" s="1"/>
      <c r="C452" s="1"/>
      <c r="D452" s="1"/>
      <c r="E452" s="1"/>
      <c r="F452" s="1"/>
      <c r="G452" s="1"/>
      <c r="H452" s="1"/>
      <c r="I452" s="1"/>
      <c r="X452" s="140"/>
      <c r="Y452" s="140"/>
      <c r="Z452" s="140"/>
      <c r="AA452" s="140"/>
      <c r="AB452" s="140"/>
      <c r="AC452" s="142"/>
      <c r="AD452" s="142"/>
      <c r="AE452" s="142"/>
      <c r="AF452" s="142"/>
    </row>
    <row r="453" hidden="1">
      <c r="A453" s="1"/>
      <c r="B453" s="1"/>
      <c r="C453" s="1"/>
      <c r="D453" s="1"/>
      <c r="E453" s="1"/>
      <c r="F453" s="1"/>
      <c r="G453" s="1"/>
      <c r="H453" s="1"/>
      <c r="I453" s="1"/>
      <c r="X453" s="140"/>
      <c r="Y453" s="140"/>
      <c r="Z453" s="140"/>
      <c r="AA453" s="140"/>
      <c r="AB453" s="140"/>
      <c r="AC453" s="142"/>
      <c r="AD453" s="142"/>
      <c r="AE453" s="142"/>
      <c r="AF453" s="142"/>
    </row>
    <row r="454" hidden="1">
      <c r="A454" s="1"/>
      <c r="B454" s="1"/>
      <c r="C454" s="1"/>
      <c r="D454" s="1"/>
      <c r="E454" s="1"/>
      <c r="F454" s="1"/>
      <c r="G454" s="1"/>
      <c r="H454" s="1"/>
      <c r="I454" s="1"/>
      <c r="X454" s="140"/>
      <c r="Y454" s="140"/>
      <c r="Z454" s="140"/>
      <c r="AA454" s="140"/>
      <c r="AB454" s="140"/>
      <c r="AC454" s="142"/>
      <c r="AD454" s="142"/>
      <c r="AE454" s="142"/>
      <c r="AF454" s="142"/>
    </row>
    <row r="455" hidden="1">
      <c r="A455" s="1"/>
      <c r="B455" s="1"/>
      <c r="C455" s="1"/>
      <c r="D455" s="1"/>
      <c r="E455" s="1"/>
      <c r="F455" s="1"/>
      <c r="G455" s="1"/>
      <c r="H455" s="1"/>
      <c r="I455" s="1"/>
      <c r="X455" s="140"/>
      <c r="Y455" s="140"/>
      <c r="Z455" s="140"/>
      <c r="AA455" s="140"/>
      <c r="AB455" s="140"/>
      <c r="AC455" s="142"/>
      <c r="AD455" s="142"/>
      <c r="AE455" s="142"/>
      <c r="AF455" s="142"/>
    </row>
    <row r="456" hidden="1">
      <c r="A456" s="1"/>
      <c r="B456" s="1"/>
      <c r="C456" s="1"/>
      <c r="D456" s="1"/>
      <c r="E456" s="1"/>
      <c r="F456" s="1"/>
      <c r="G456" s="1"/>
      <c r="H456" s="1"/>
      <c r="I456" s="1"/>
      <c r="X456" s="140"/>
      <c r="Y456" s="140"/>
      <c r="Z456" s="140"/>
      <c r="AA456" s="140"/>
      <c r="AB456" s="140"/>
      <c r="AC456" s="142"/>
      <c r="AD456" s="142"/>
      <c r="AE456" s="142"/>
      <c r="AF456" s="142"/>
    </row>
    <row r="457" hidden="1">
      <c r="A457" s="1"/>
      <c r="B457" s="1"/>
      <c r="C457" s="1"/>
      <c r="D457" s="1"/>
      <c r="E457" s="1"/>
      <c r="F457" s="1"/>
      <c r="G457" s="1"/>
      <c r="H457" s="1"/>
      <c r="I457" s="1"/>
      <c r="X457" s="140"/>
      <c r="Y457" s="140"/>
      <c r="Z457" s="140"/>
      <c r="AA457" s="140"/>
      <c r="AB457" s="140"/>
      <c r="AC457" s="142"/>
      <c r="AD457" s="142"/>
      <c r="AE457" s="142"/>
      <c r="AF457" s="142"/>
    </row>
    <row r="458" hidden="1">
      <c r="A458" s="1"/>
      <c r="B458" s="1"/>
      <c r="C458" s="1"/>
      <c r="D458" s="1"/>
      <c r="E458" s="1"/>
      <c r="F458" s="1"/>
      <c r="G458" s="1"/>
      <c r="H458" s="1"/>
      <c r="I458" s="1"/>
      <c r="X458" s="140"/>
      <c r="Y458" s="140"/>
      <c r="Z458" s="140"/>
      <c r="AA458" s="140"/>
      <c r="AB458" s="140"/>
      <c r="AC458" s="142"/>
      <c r="AD458" s="142"/>
      <c r="AE458" s="142"/>
      <c r="AF458" s="142"/>
    </row>
    <row r="459" hidden="1">
      <c r="A459" s="1"/>
      <c r="B459" s="1"/>
      <c r="C459" s="1"/>
      <c r="D459" s="1"/>
      <c r="E459" s="1"/>
      <c r="F459" s="1"/>
      <c r="G459" s="1"/>
      <c r="H459" s="1"/>
      <c r="I459" s="1"/>
      <c r="X459" s="140"/>
      <c r="Y459" s="140"/>
      <c r="Z459" s="140"/>
      <c r="AA459" s="140"/>
      <c r="AB459" s="140"/>
      <c r="AC459" s="142"/>
      <c r="AD459" s="142"/>
      <c r="AE459" s="142"/>
      <c r="AF459" s="142"/>
    </row>
    <row r="460" hidden="1">
      <c r="A460" s="1"/>
      <c r="B460" s="1"/>
      <c r="C460" s="1"/>
      <c r="D460" s="1"/>
      <c r="E460" s="1"/>
      <c r="F460" s="1"/>
      <c r="G460" s="1"/>
      <c r="H460" s="1"/>
      <c r="I460" s="1"/>
      <c r="X460" s="140"/>
      <c r="Y460" s="140"/>
      <c r="Z460" s="140"/>
      <c r="AA460" s="140"/>
      <c r="AB460" s="140"/>
      <c r="AC460" s="142"/>
      <c r="AD460" s="142"/>
      <c r="AE460" s="142"/>
      <c r="AF460" s="142"/>
    </row>
    <row r="461" hidden="1">
      <c r="A461" s="1"/>
      <c r="B461" s="1"/>
      <c r="C461" s="1"/>
      <c r="D461" s="1"/>
      <c r="E461" s="1"/>
      <c r="F461" s="1"/>
      <c r="G461" s="1"/>
      <c r="H461" s="1"/>
      <c r="I461" s="1"/>
      <c r="X461" s="140"/>
      <c r="Y461" s="140"/>
      <c r="Z461" s="140"/>
      <c r="AA461" s="140"/>
      <c r="AB461" s="140"/>
      <c r="AC461" s="142"/>
      <c r="AD461" s="142"/>
      <c r="AE461" s="142"/>
      <c r="AF461" s="142"/>
    </row>
    <row r="462" hidden="1">
      <c r="A462" s="1"/>
      <c r="B462" s="1"/>
      <c r="C462" s="1"/>
      <c r="D462" s="1"/>
      <c r="E462" s="1"/>
      <c r="F462" s="1"/>
      <c r="G462" s="1"/>
      <c r="H462" s="1"/>
      <c r="I462" s="1"/>
      <c r="X462" s="140"/>
      <c r="Y462" s="140"/>
      <c r="Z462" s="140"/>
      <c r="AA462" s="140"/>
      <c r="AB462" s="140"/>
      <c r="AC462" s="142"/>
      <c r="AD462" s="142"/>
      <c r="AE462" s="142"/>
      <c r="AF462" s="142"/>
    </row>
    <row r="463" hidden="1">
      <c r="A463" s="1"/>
      <c r="B463" s="1"/>
      <c r="C463" s="1"/>
      <c r="D463" s="1"/>
      <c r="E463" s="1"/>
      <c r="F463" s="1"/>
      <c r="G463" s="1"/>
      <c r="H463" s="1"/>
      <c r="I463" s="1"/>
      <c r="X463" s="140"/>
      <c r="Y463" s="140"/>
      <c r="Z463" s="140"/>
      <c r="AA463" s="140"/>
      <c r="AB463" s="140"/>
      <c r="AC463" s="142"/>
      <c r="AD463" s="142"/>
      <c r="AE463" s="142"/>
      <c r="AF463" s="142"/>
    </row>
    <row r="464" hidden="1">
      <c r="A464" s="1"/>
      <c r="B464" s="1"/>
      <c r="C464" s="1"/>
      <c r="D464" s="1"/>
      <c r="E464" s="1"/>
      <c r="F464" s="1"/>
      <c r="G464" s="1"/>
      <c r="H464" s="1"/>
      <c r="I464" s="1"/>
      <c r="X464" s="140"/>
      <c r="Y464" s="140"/>
      <c r="Z464" s="140"/>
      <c r="AA464" s="140"/>
      <c r="AB464" s="140"/>
      <c r="AC464" s="142"/>
      <c r="AD464" s="142"/>
      <c r="AE464" s="142"/>
      <c r="AF464" s="142"/>
    </row>
    <row r="465" hidden="1">
      <c r="A465" s="1"/>
      <c r="B465" s="1"/>
      <c r="C465" s="1"/>
      <c r="D465" s="1"/>
      <c r="E465" s="1"/>
      <c r="F465" s="1"/>
      <c r="G465" s="1"/>
      <c r="H465" s="1"/>
      <c r="I465" s="1"/>
      <c r="X465" s="140"/>
      <c r="Y465" s="140"/>
      <c r="Z465" s="140"/>
      <c r="AA465" s="140"/>
      <c r="AB465" s="140"/>
      <c r="AC465" s="142"/>
      <c r="AD465" s="142"/>
      <c r="AE465" s="142"/>
      <c r="AF465" s="142"/>
    </row>
    <row r="466" hidden="1">
      <c r="A466" s="1"/>
      <c r="B466" s="1"/>
      <c r="C466" s="1"/>
      <c r="D466" s="1"/>
      <c r="E466" s="1"/>
      <c r="F466" s="1"/>
      <c r="G466" s="1"/>
      <c r="H466" s="1"/>
      <c r="I466" s="1"/>
      <c r="X466" s="140"/>
      <c r="Y466" s="140"/>
      <c r="Z466" s="140"/>
      <c r="AA466" s="140"/>
      <c r="AB466" s="140"/>
      <c r="AC466" s="142"/>
      <c r="AD466" s="142"/>
      <c r="AE466" s="142"/>
      <c r="AF466" s="142"/>
    </row>
    <row r="467" hidden="1">
      <c r="A467" s="1"/>
      <c r="B467" s="1"/>
      <c r="C467" s="1"/>
      <c r="D467" s="1"/>
      <c r="E467" s="1"/>
      <c r="F467" s="1"/>
      <c r="G467" s="1"/>
      <c r="H467" s="1"/>
      <c r="I467" s="1"/>
      <c r="X467" s="140"/>
      <c r="Y467" s="140"/>
      <c r="Z467" s="140"/>
      <c r="AA467" s="140"/>
      <c r="AB467" s="140"/>
      <c r="AC467" s="142"/>
      <c r="AD467" s="142"/>
      <c r="AE467" s="142"/>
      <c r="AF467" s="142"/>
    </row>
    <row r="468" hidden="1">
      <c r="A468" s="1"/>
      <c r="B468" s="1"/>
      <c r="C468" s="1"/>
      <c r="D468" s="1"/>
      <c r="E468" s="1"/>
      <c r="F468" s="1"/>
      <c r="G468" s="1"/>
      <c r="H468" s="1"/>
      <c r="I468" s="1"/>
      <c r="X468" s="140"/>
      <c r="Y468" s="140"/>
      <c r="Z468" s="140"/>
      <c r="AA468" s="140"/>
      <c r="AB468" s="140"/>
      <c r="AC468" s="142"/>
      <c r="AD468" s="142"/>
      <c r="AE468" s="142"/>
      <c r="AF468" s="142"/>
    </row>
    <row r="469" hidden="1">
      <c r="A469" s="1"/>
      <c r="B469" s="1"/>
      <c r="C469" s="1"/>
      <c r="D469" s="1"/>
      <c r="E469" s="1"/>
      <c r="F469" s="1"/>
      <c r="G469" s="1"/>
      <c r="H469" s="1"/>
      <c r="I469" s="1"/>
      <c r="X469" s="140"/>
      <c r="Y469" s="140"/>
      <c r="Z469" s="140"/>
      <c r="AA469" s="140"/>
      <c r="AB469" s="140"/>
      <c r="AC469" s="142"/>
      <c r="AD469" s="142"/>
      <c r="AE469" s="142"/>
      <c r="AF469" s="142"/>
    </row>
    <row r="470" hidden="1">
      <c r="A470" s="1"/>
      <c r="B470" s="1"/>
      <c r="C470" s="1"/>
      <c r="D470" s="1"/>
      <c r="E470" s="1"/>
      <c r="F470" s="1"/>
      <c r="G470" s="1"/>
      <c r="H470" s="1"/>
      <c r="I470" s="1"/>
      <c r="X470" s="140"/>
      <c r="Y470" s="140"/>
      <c r="Z470" s="140"/>
      <c r="AA470" s="140"/>
      <c r="AB470" s="140"/>
      <c r="AC470" s="142"/>
      <c r="AD470" s="142"/>
      <c r="AE470" s="142"/>
      <c r="AF470" s="142"/>
    </row>
    <row r="471" hidden="1">
      <c r="A471" s="1"/>
      <c r="B471" s="1"/>
      <c r="C471" s="1"/>
      <c r="D471" s="1"/>
      <c r="E471" s="1"/>
      <c r="F471" s="1"/>
      <c r="G471" s="1"/>
      <c r="H471" s="1"/>
      <c r="I471" s="1"/>
      <c r="X471" s="140"/>
      <c r="Y471" s="140"/>
      <c r="Z471" s="140"/>
      <c r="AA471" s="140"/>
      <c r="AB471" s="140"/>
      <c r="AC471" s="142"/>
      <c r="AD471" s="142"/>
      <c r="AE471" s="142"/>
      <c r="AF471" s="142"/>
    </row>
    <row r="472" hidden="1">
      <c r="A472" s="1"/>
      <c r="B472" s="1"/>
      <c r="C472" s="1"/>
      <c r="D472" s="1"/>
      <c r="E472" s="1"/>
      <c r="F472" s="1"/>
      <c r="G472" s="1"/>
      <c r="H472" s="1"/>
      <c r="I472" s="1"/>
      <c r="X472" s="140"/>
      <c r="Y472" s="140"/>
      <c r="Z472" s="140"/>
      <c r="AA472" s="140"/>
      <c r="AB472" s="140"/>
      <c r="AC472" s="142"/>
      <c r="AD472" s="142"/>
      <c r="AE472" s="142"/>
      <c r="AF472" s="142"/>
    </row>
    <row r="473" hidden="1">
      <c r="A473" s="1"/>
      <c r="B473" s="1"/>
      <c r="C473" s="1"/>
      <c r="D473" s="1"/>
      <c r="E473" s="1"/>
      <c r="F473" s="1"/>
      <c r="G473" s="1"/>
      <c r="H473" s="1"/>
      <c r="I473" s="1"/>
      <c r="X473" s="140"/>
      <c r="Y473" s="140"/>
      <c r="Z473" s="140"/>
      <c r="AA473" s="140"/>
      <c r="AB473" s="140"/>
      <c r="AC473" s="142"/>
      <c r="AD473" s="142"/>
      <c r="AE473" s="142"/>
      <c r="AF473" s="142"/>
    </row>
    <row r="474" hidden="1">
      <c r="A474" s="1"/>
      <c r="B474" s="1"/>
      <c r="C474" s="1"/>
      <c r="D474" s="1"/>
      <c r="E474" s="1"/>
      <c r="F474" s="1"/>
      <c r="G474" s="1"/>
      <c r="H474" s="1"/>
      <c r="I474" s="1"/>
      <c r="X474" s="140"/>
      <c r="Y474" s="140"/>
      <c r="Z474" s="140"/>
      <c r="AA474" s="140"/>
      <c r="AB474" s="140"/>
      <c r="AC474" s="142"/>
      <c r="AD474" s="142"/>
      <c r="AE474" s="142"/>
      <c r="AF474" s="142"/>
    </row>
    <row r="475" hidden="1">
      <c r="A475" s="1"/>
      <c r="B475" s="1"/>
      <c r="C475" s="1"/>
      <c r="D475" s="1"/>
      <c r="E475" s="1"/>
      <c r="F475" s="1"/>
      <c r="G475" s="1"/>
      <c r="H475" s="1"/>
      <c r="I475" s="1"/>
      <c r="X475" s="140"/>
      <c r="Y475" s="140"/>
      <c r="Z475" s="140"/>
      <c r="AA475" s="140"/>
      <c r="AB475" s="140"/>
      <c r="AC475" s="142"/>
      <c r="AD475" s="142"/>
      <c r="AE475" s="142"/>
      <c r="AF475" s="142"/>
    </row>
    <row r="476" hidden="1">
      <c r="A476" s="1"/>
      <c r="B476" s="1"/>
      <c r="C476" s="1"/>
      <c r="D476" s="1"/>
      <c r="E476" s="1"/>
      <c r="F476" s="1"/>
      <c r="G476" s="1"/>
      <c r="H476" s="1"/>
      <c r="I476" s="1"/>
      <c r="X476" s="140"/>
      <c r="Y476" s="140"/>
      <c r="Z476" s="140"/>
      <c r="AA476" s="140"/>
      <c r="AB476" s="140"/>
      <c r="AC476" s="142"/>
      <c r="AD476" s="142"/>
      <c r="AE476" s="142"/>
      <c r="AF476" s="142"/>
    </row>
    <row r="477" hidden="1">
      <c r="A477" s="1"/>
      <c r="B477" s="1"/>
      <c r="C477" s="1"/>
      <c r="D477" s="1"/>
      <c r="E477" s="1"/>
      <c r="F477" s="1"/>
      <c r="G477" s="1"/>
      <c r="H477" s="1"/>
      <c r="I477" s="1"/>
      <c r="X477" s="140"/>
      <c r="Y477" s="140"/>
      <c r="Z477" s="140"/>
      <c r="AA477" s="140"/>
      <c r="AB477" s="140"/>
      <c r="AC477" s="142"/>
      <c r="AD477" s="142"/>
      <c r="AE477" s="142"/>
      <c r="AF477" s="142"/>
    </row>
    <row r="478" hidden="1">
      <c r="A478" s="1"/>
      <c r="B478" s="1"/>
      <c r="C478" s="1"/>
      <c r="D478" s="1"/>
      <c r="E478" s="1"/>
      <c r="F478" s="1"/>
      <c r="G478" s="1"/>
      <c r="H478" s="1"/>
      <c r="I478" s="1"/>
      <c r="X478" s="140"/>
      <c r="Y478" s="140"/>
      <c r="Z478" s="140"/>
      <c r="AA478" s="140"/>
      <c r="AB478" s="140"/>
      <c r="AC478" s="142"/>
      <c r="AD478" s="142"/>
      <c r="AE478" s="142"/>
      <c r="AF478" s="142"/>
    </row>
    <row r="479" hidden="1">
      <c r="A479" s="1"/>
      <c r="B479" s="1"/>
      <c r="C479" s="1"/>
      <c r="D479" s="1"/>
      <c r="E479" s="1"/>
      <c r="F479" s="1"/>
      <c r="G479" s="1"/>
      <c r="H479" s="1"/>
      <c r="I479" s="1"/>
      <c r="X479" s="140"/>
      <c r="Y479" s="140"/>
      <c r="Z479" s="140"/>
      <c r="AA479" s="140"/>
      <c r="AB479" s="140"/>
      <c r="AC479" s="142"/>
      <c r="AD479" s="142"/>
      <c r="AE479" s="142"/>
      <c r="AF479" s="142"/>
    </row>
    <row r="480" hidden="1">
      <c r="A480" s="1"/>
      <c r="B480" s="1"/>
      <c r="C480" s="1"/>
      <c r="D480" s="1"/>
      <c r="E480" s="1"/>
      <c r="F480" s="1"/>
      <c r="G480" s="1"/>
      <c r="H480" s="1"/>
      <c r="I480" s="1"/>
      <c r="X480" s="140"/>
      <c r="Y480" s="140"/>
      <c r="Z480" s="140"/>
      <c r="AA480" s="140"/>
      <c r="AB480" s="140"/>
      <c r="AC480" s="142"/>
      <c r="AD480" s="142"/>
      <c r="AE480" s="142"/>
      <c r="AF480" s="142"/>
    </row>
    <row r="481" hidden="1">
      <c r="A481" s="1"/>
      <c r="B481" s="1"/>
      <c r="C481" s="1"/>
      <c r="D481" s="1"/>
      <c r="E481" s="1"/>
      <c r="F481" s="1"/>
      <c r="G481" s="1"/>
      <c r="H481" s="1"/>
      <c r="I481" s="1"/>
      <c r="X481" s="140"/>
      <c r="Y481" s="140"/>
      <c r="Z481" s="140"/>
      <c r="AA481" s="140"/>
      <c r="AB481" s="140"/>
      <c r="AC481" s="142"/>
      <c r="AD481" s="142"/>
      <c r="AE481" s="142"/>
      <c r="AF481" s="142"/>
    </row>
    <row r="482" hidden="1">
      <c r="A482" s="1"/>
      <c r="B482" s="1"/>
      <c r="C482" s="1"/>
      <c r="D482" s="1"/>
      <c r="E482" s="1"/>
      <c r="F482" s="1"/>
      <c r="G482" s="1"/>
      <c r="H482" s="1"/>
      <c r="I482" s="1"/>
      <c r="X482" s="140"/>
      <c r="Y482" s="140"/>
      <c r="Z482" s="140"/>
      <c r="AA482" s="140"/>
      <c r="AB482" s="140"/>
      <c r="AC482" s="142"/>
      <c r="AD482" s="142"/>
      <c r="AE482" s="142"/>
      <c r="AF482" s="142"/>
    </row>
    <row r="483" hidden="1">
      <c r="A483" s="1"/>
      <c r="B483" s="1"/>
      <c r="C483" s="1"/>
      <c r="D483" s="1"/>
      <c r="E483" s="1"/>
      <c r="F483" s="1"/>
      <c r="G483" s="1"/>
      <c r="H483" s="1"/>
      <c r="I483" s="1"/>
      <c r="X483" s="140"/>
      <c r="Y483" s="140"/>
      <c r="Z483" s="140"/>
      <c r="AA483" s="140"/>
      <c r="AB483" s="140"/>
      <c r="AC483" s="142"/>
      <c r="AD483" s="142"/>
      <c r="AE483" s="142"/>
      <c r="AF483" s="142"/>
    </row>
    <row r="484" hidden="1">
      <c r="A484" s="1"/>
      <c r="B484" s="1"/>
      <c r="C484" s="1"/>
      <c r="D484" s="1"/>
      <c r="E484" s="1"/>
      <c r="F484" s="1"/>
      <c r="G484" s="1"/>
      <c r="H484" s="1"/>
      <c r="I484" s="1"/>
      <c r="X484" s="140"/>
      <c r="Y484" s="140"/>
      <c r="Z484" s="140"/>
      <c r="AA484" s="140"/>
      <c r="AB484" s="140"/>
      <c r="AC484" s="142"/>
      <c r="AD484" s="142"/>
      <c r="AE484" s="142"/>
      <c r="AF484" s="142"/>
    </row>
    <row r="485" hidden="1">
      <c r="A485" s="1"/>
      <c r="B485" s="1"/>
      <c r="C485" s="1"/>
      <c r="D485" s="1"/>
      <c r="E485" s="1"/>
      <c r="F485" s="1"/>
      <c r="G485" s="1"/>
      <c r="H485" s="1"/>
      <c r="I485" s="1"/>
      <c r="X485" s="140"/>
      <c r="Y485" s="140"/>
      <c r="Z485" s="140"/>
      <c r="AA485" s="140"/>
      <c r="AB485" s="140"/>
      <c r="AC485" s="142"/>
      <c r="AD485" s="142"/>
      <c r="AE485" s="142"/>
      <c r="AF485" s="142"/>
    </row>
    <row r="486" hidden="1">
      <c r="A486" s="1"/>
      <c r="B486" s="1"/>
      <c r="C486" s="1"/>
      <c r="D486" s="1"/>
      <c r="E486" s="1"/>
      <c r="F486" s="1"/>
      <c r="G486" s="1"/>
      <c r="H486" s="1"/>
      <c r="I486" s="1"/>
      <c r="X486" s="140"/>
      <c r="Y486" s="140"/>
      <c r="Z486" s="140"/>
      <c r="AA486" s="140"/>
      <c r="AB486" s="140"/>
      <c r="AC486" s="142"/>
      <c r="AD486" s="142"/>
      <c r="AE486" s="142"/>
      <c r="AF486" s="142"/>
    </row>
    <row r="487" hidden="1">
      <c r="A487" s="1"/>
      <c r="B487" s="1"/>
      <c r="C487" s="1"/>
      <c r="D487" s="1"/>
      <c r="E487" s="1"/>
      <c r="F487" s="1"/>
      <c r="G487" s="1"/>
      <c r="H487" s="1"/>
      <c r="I487" s="1"/>
      <c r="X487" s="140"/>
      <c r="Y487" s="140"/>
      <c r="Z487" s="140"/>
      <c r="AA487" s="140"/>
      <c r="AB487" s="140"/>
      <c r="AC487" s="142"/>
      <c r="AD487" s="142"/>
      <c r="AE487" s="142"/>
      <c r="AF487" s="142"/>
    </row>
    <row r="488" hidden="1">
      <c r="A488" s="1"/>
      <c r="B488" s="1"/>
      <c r="C488" s="1"/>
      <c r="D488" s="1"/>
      <c r="E488" s="1"/>
      <c r="F488" s="1"/>
      <c r="G488" s="1"/>
      <c r="H488" s="1"/>
      <c r="I488" s="1"/>
      <c r="X488" s="140"/>
      <c r="Y488" s="140"/>
      <c r="Z488" s="140"/>
      <c r="AA488" s="140"/>
      <c r="AB488" s="140"/>
      <c r="AC488" s="142"/>
      <c r="AD488" s="142"/>
      <c r="AE488" s="142"/>
      <c r="AF488" s="142"/>
    </row>
    <row r="489" hidden="1">
      <c r="A489" s="1"/>
      <c r="B489" s="1"/>
      <c r="C489" s="1"/>
      <c r="D489" s="1"/>
      <c r="E489" s="1"/>
      <c r="F489" s="1"/>
      <c r="G489" s="1"/>
      <c r="H489" s="1"/>
      <c r="I489" s="1"/>
      <c r="X489" s="140"/>
      <c r="Y489" s="140"/>
      <c r="Z489" s="140"/>
      <c r="AA489" s="140"/>
      <c r="AB489" s="140"/>
      <c r="AC489" s="142"/>
      <c r="AD489" s="142"/>
      <c r="AE489" s="142"/>
      <c r="AF489" s="142"/>
    </row>
    <row r="490" hidden="1">
      <c r="A490" s="1"/>
      <c r="B490" s="1"/>
      <c r="C490" s="1"/>
      <c r="D490" s="1"/>
      <c r="E490" s="1"/>
      <c r="F490" s="1"/>
      <c r="G490" s="1"/>
      <c r="H490" s="1"/>
      <c r="I490" s="1"/>
      <c r="X490" s="140"/>
      <c r="Y490" s="140"/>
      <c r="Z490" s="140"/>
      <c r="AA490" s="140"/>
      <c r="AB490" s="140"/>
      <c r="AC490" s="142"/>
      <c r="AD490" s="142"/>
      <c r="AE490" s="142"/>
      <c r="AF490" s="142"/>
    </row>
    <row r="491" hidden="1">
      <c r="A491" s="1"/>
      <c r="B491" s="1"/>
      <c r="C491" s="1"/>
      <c r="D491" s="1"/>
      <c r="E491" s="1"/>
      <c r="F491" s="1"/>
      <c r="G491" s="1"/>
      <c r="H491" s="1"/>
      <c r="I491" s="1"/>
      <c r="X491" s="140"/>
      <c r="Y491" s="140"/>
      <c r="Z491" s="140"/>
      <c r="AA491" s="140"/>
      <c r="AB491" s="140"/>
      <c r="AC491" s="142"/>
      <c r="AD491" s="142"/>
      <c r="AE491" s="142"/>
      <c r="AF491" s="142"/>
    </row>
    <row r="492" hidden="1">
      <c r="A492" s="1"/>
      <c r="B492" s="1"/>
      <c r="C492" s="1"/>
      <c r="D492" s="1"/>
      <c r="E492" s="1"/>
      <c r="F492" s="1"/>
      <c r="G492" s="1"/>
      <c r="H492" s="1"/>
      <c r="I492" s="1"/>
      <c r="X492" s="140"/>
      <c r="Y492" s="140"/>
      <c r="Z492" s="140"/>
      <c r="AA492" s="140"/>
      <c r="AB492" s="140"/>
      <c r="AC492" s="142"/>
      <c r="AD492" s="142"/>
      <c r="AE492" s="142"/>
      <c r="AF492" s="142"/>
    </row>
    <row r="493" hidden="1">
      <c r="A493" s="1"/>
      <c r="B493" s="1"/>
      <c r="C493" s="1"/>
      <c r="D493" s="1"/>
      <c r="E493" s="1"/>
      <c r="F493" s="1"/>
      <c r="G493" s="1"/>
      <c r="H493" s="1"/>
      <c r="I493" s="1"/>
      <c r="X493" s="140"/>
      <c r="Y493" s="140"/>
      <c r="Z493" s="140"/>
      <c r="AA493" s="140"/>
      <c r="AB493" s="140"/>
      <c r="AC493" s="142"/>
      <c r="AD493" s="142"/>
      <c r="AE493" s="142"/>
      <c r="AF493" s="142"/>
    </row>
    <row r="494" hidden="1">
      <c r="A494" s="1"/>
      <c r="B494" s="1"/>
      <c r="C494" s="1"/>
      <c r="D494" s="1"/>
      <c r="E494" s="1"/>
      <c r="F494" s="1"/>
      <c r="G494" s="1"/>
      <c r="H494" s="1"/>
      <c r="I494" s="1"/>
      <c r="X494" s="140"/>
      <c r="Y494" s="140"/>
      <c r="Z494" s="140"/>
      <c r="AA494" s="140"/>
      <c r="AB494" s="140"/>
      <c r="AC494" s="142"/>
      <c r="AD494" s="142"/>
      <c r="AE494" s="142"/>
      <c r="AF494" s="142"/>
    </row>
    <row r="495" hidden="1">
      <c r="A495" s="1"/>
      <c r="B495" s="1"/>
      <c r="C495" s="1"/>
      <c r="D495" s="1"/>
      <c r="E495" s="1"/>
      <c r="F495" s="1"/>
      <c r="G495" s="1"/>
      <c r="H495" s="1"/>
      <c r="I495" s="1"/>
      <c r="X495" s="140"/>
      <c r="Y495" s="140"/>
      <c r="Z495" s="140"/>
      <c r="AA495" s="140"/>
      <c r="AB495" s="140"/>
      <c r="AC495" s="142"/>
      <c r="AD495" s="142"/>
      <c r="AE495" s="142"/>
      <c r="AF495" s="142"/>
    </row>
    <row r="496" hidden="1">
      <c r="A496" s="1"/>
      <c r="B496" s="1"/>
      <c r="C496" s="1"/>
      <c r="D496" s="1"/>
      <c r="E496" s="1"/>
      <c r="F496" s="1"/>
      <c r="G496" s="1"/>
      <c r="H496" s="1"/>
      <c r="I496" s="1"/>
      <c r="X496" s="140"/>
      <c r="Y496" s="140"/>
      <c r="Z496" s="140"/>
      <c r="AA496" s="140"/>
      <c r="AB496" s="140"/>
      <c r="AC496" s="142"/>
      <c r="AD496" s="142"/>
      <c r="AE496" s="142"/>
      <c r="AF496" s="142"/>
    </row>
    <row r="497" hidden="1">
      <c r="A497" s="1"/>
      <c r="B497" s="1"/>
      <c r="C497" s="1"/>
      <c r="D497" s="1"/>
      <c r="E497" s="1"/>
      <c r="F497" s="1"/>
      <c r="G497" s="1"/>
      <c r="H497" s="1"/>
      <c r="I497" s="1"/>
      <c r="X497" s="140"/>
      <c r="Y497" s="140"/>
      <c r="Z497" s="140"/>
      <c r="AA497" s="140"/>
      <c r="AB497" s="140"/>
      <c r="AC497" s="142"/>
      <c r="AD497" s="142"/>
      <c r="AE497" s="142"/>
      <c r="AF497" s="142"/>
    </row>
    <row r="498" hidden="1">
      <c r="A498" s="1"/>
      <c r="B498" s="1"/>
      <c r="C498" s="1"/>
      <c r="D498" s="1"/>
      <c r="E498" s="1"/>
      <c r="F498" s="1"/>
      <c r="G498" s="1"/>
      <c r="H498" s="1"/>
      <c r="I498" s="1"/>
      <c r="X498" s="140"/>
      <c r="Y498" s="140"/>
      <c r="Z498" s="140"/>
      <c r="AA498" s="140"/>
      <c r="AB498" s="140"/>
      <c r="AC498" s="142"/>
      <c r="AD498" s="142"/>
      <c r="AE498" s="142"/>
      <c r="AF498" s="142"/>
    </row>
    <row r="499" hidden="1">
      <c r="A499" s="1"/>
      <c r="B499" s="1"/>
      <c r="C499" s="1"/>
      <c r="D499" s="1"/>
      <c r="E499" s="1"/>
      <c r="F499" s="1"/>
      <c r="G499" s="1"/>
      <c r="H499" s="1"/>
      <c r="I499" s="1"/>
      <c r="X499" s="140"/>
      <c r="Y499" s="140"/>
      <c r="Z499" s="140"/>
      <c r="AA499" s="140"/>
      <c r="AB499" s="140"/>
      <c r="AC499" s="142"/>
      <c r="AD499" s="142"/>
      <c r="AE499" s="142"/>
      <c r="AF499" s="142"/>
    </row>
    <row r="500" hidden="1">
      <c r="A500" s="1"/>
      <c r="B500" s="1"/>
      <c r="C500" s="1"/>
      <c r="D500" s="1"/>
      <c r="E500" s="1"/>
      <c r="F500" s="1"/>
      <c r="G500" s="1"/>
      <c r="H500" s="1"/>
      <c r="I500" s="1"/>
      <c r="X500" s="140"/>
      <c r="Y500" s="140"/>
      <c r="Z500" s="140"/>
      <c r="AA500" s="140"/>
      <c r="AB500" s="140"/>
      <c r="AC500" s="142"/>
      <c r="AD500" s="142"/>
      <c r="AE500" s="142"/>
      <c r="AF500" s="142"/>
    </row>
    <row r="501" hidden="1">
      <c r="A501" s="1"/>
      <c r="B501" s="1"/>
      <c r="C501" s="1"/>
      <c r="D501" s="1"/>
      <c r="E501" s="1"/>
      <c r="F501" s="1"/>
      <c r="G501" s="1"/>
      <c r="H501" s="1"/>
      <c r="I501" s="1"/>
      <c r="X501" s="140"/>
      <c r="Y501" s="140"/>
      <c r="Z501" s="140"/>
      <c r="AA501" s="140"/>
      <c r="AB501" s="140"/>
      <c r="AC501" s="142"/>
      <c r="AD501" s="142"/>
      <c r="AE501" s="142"/>
      <c r="AF501" s="142"/>
    </row>
    <row r="502" hidden="1">
      <c r="A502" s="1"/>
      <c r="B502" s="1"/>
      <c r="C502" s="1"/>
      <c r="D502" s="1"/>
      <c r="E502" s="1"/>
      <c r="F502" s="1"/>
      <c r="G502" s="1"/>
      <c r="H502" s="1"/>
      <c r="I502" s="1"/>
      <c r="X502" s="140"/>
      <c r="Y502" s="140"/>
      <c r="Z502" s="140"/>
      <c r="AA502" s="140"/>
      <c r="AB502" s="140"/>
      <c r="AC502" s="142"/>
      <c r="AD502" s="142"/>
      <c r="AE502" s="142"/>
      <c r="AF502" s="142"/>
    </row>
    <row r="503" hidden="1">
      <c r="A503" s="1"/>
      <c r="B503" s="1"/>
      <c r="C503" s="1"/>
      <c r="D503" s="1"/>
      <c r="E503" s="1"/>
      <c r="F503" s="1"/>
      <c r="G503" s="1"/>
      <c r="H503" s="1"/>
      <c r="I503" s="1"/>
      <c r="X503" s="140"/>
      <c r="Y503" s="140"/>
      <c r="Z503" s="140"/>
      <c r="AA503" s="140"/>
      <c r="AB503" s="140"/>
      <c r="AC503" s="142"/>
      <c r="AD503" s="142"/>
      <c r="AE503" s="142"/>
      <c r="AF503" s="142"/>
    </row>
    <row r="504" hidden="1">
      <c r="A504" s="1"/>
      <c r="B504" s="1"/>
      <c r="C504" s="1"/>
      <c r="D504" s="1"/>
      <c r="E504" s="1"/>
      <c r="F504" s="1"/>
      <c r="G504" s="1"/>
      <c r="H504" s="1"/>
      <c r="I504" s="1"/>
      <c r="X504" s="140"/>
      <c r="Y504" s="140"/>
      <c r="Z504" s="140"/>
      <c r="AA504" s="140"/>
      <c r="AB504" s="140"/>
      <c r="AC504" s="142"/>
      <c r="AD504" s="142"/>
      <c r="AE504" s="142"/>
      <c r="AF504" s="142"/>
    </row>
    <row r="505" hidden="1">
      <c r="A505" s="1"/>
      <c r="B505" s="1"/>
      <c r="C505" s="1"/>
      <c r="D505" s="1"/>
      <c r="E505" s="1"/>
      <c r="F505" s="1"/>
      <c r="G505" s="1"/>
      <c r="H505" s="1"/>
      <c r="I505" s="1"/>
      <c r="X505" s="140"/>
      <c r="Y505" s="140"/>
      <c r="Z505" s="140"/>
      <c r="AA505" s="140"/>
      <c r="AB505" s="140"/>
      <c r="AC505" s="142"/>
      <c r="AD505" s="142"/>
      <c r="AE505" s="142"/>
      <c r="AF505" s="142"/>
    </row>
    <row r="506" hidden="1">
      <c r="A506" s="1"/>
      <c r="B506" s="1"/>
      <c r="C506" s="1"/>
      <c r="D506" s="1"/>
      <c r="E506" s="1"/>
      <c r="F506" s="1"/>
      <c r="G506" s="1"/>
      <c r="H506" s="1"/>
      <c r="I506" s="1"/>
      <c r="X506" s="140"/>
      <c r="Y506" s="140"/>
      <c r="Z506" s="140"/>
      <c r="AA506" s="140"/>
      <c r="AB506" s="140"/>
      <c r="AC506" s="142"/>
      <c r="AD506" s="142"/>
      <c r="AE506" s="142"/>
      <c r="AF506" s="142"/>
    </row>
    <row r="507" hidden="1">
      <c r="A507" s="1"/>
      <c r="B507" s="1"/>
      <c r="C507" s="1"/>
      <c r="D507" s="1"/>
      <c r="E507" s="1"/>
      <c r="F507" s="1"/>
      <c r="G507" s="1"/>
      <c r="H507" s="1"/>
      <c r="I507" s="1"/>
      <c r="X507" s="140"/>
      <c r="Y507" s="140"/>
      <c r="Z507" s="140"/>
      <c r="AA507" s="140"/>
      <c r="AB507" s="140"/>
      <c r="AC507" s="142"/>
      <c r="AD507" s="142"/>
      <c r="AE507" s="142"/>
      <c r="AF507" s="142"/>
    </row>
    <row r="508" hidden="1">
      <c r="A508" s="1"/>
      <c r="B508" s="1"/>
      <c r="C508" s="1"/>
      <c r="D508" s="1"/>
      <c r="E508" s="1"/>
      <c r="F508" s="1"/>
      <c r="G508" s="1"/>
      <c r="H508" s="1"/>
      <c r="I508" s="1"/>
      <c r="X508" s="140"/>
      <c r="Y508" s="140"/>
      <c r="Z508" s="140"/>
      <c r="AA508" s="140"/>
      <c r="AB508" s="140"/>
      <c r="AC508" s="142"/>
      <c r="AD508" s="142"/>
      <c r="AE508" s="142"/>
      <c r="AF508" s="142"/>
    </row>
    <row r="509" hidden="1">
      <c r="A509" s="1"/>
      <c r="B509" s="1"/>
      <c r="C509" s="1"/>
      <c r="D509" s="1"/>
      <c r="E509" s="1"/>
      <c r="F509" s="1"/>
      <c r="G509" s="1"/>
      <c r="H509" s="1"/>
      <c r="I509" s="1"/>
      <c r="X509" s="140"/>
      <c r="Y509" s="140"/>
      <c r="Z509" s="140"/>
      <c r="AA509" s="140"/>
      <c r="AB509" s="140"/>
      <c r="AC509" s="142"/>
      <c r="AD509" s="142"/>
      <c r="AE509" s="142"/>
      <c r="AF509" s="142"/>
    </row>
    <row r="510" hidden="1">
      <c r="A510" s="1"/>
      <c r="B510" s="1"/>
      <c r="C510" s="1"/>
      <c r="D510" s="1"/>
      <c r="E510" s="1"/>
      <c r="F510" s="1"/>
      <c r="G510" s="1"/>
      <c r="H510" s="1"/>
      <c r="I510" s="1"/>
      <c r="X510" s="140"/>
      <c r="Y510" s="140"/>
      <c r="Z510" s="140"/>
      <c r="AA510" s="140"/>
      <c r="AB510" s="140"/>
      <c r="AC510" s="142"/>
      <c r="AD510" s="142"/>
      <c r="AE510" s="142"/>
      <c r="AF510" s="142"/>
    </row>
    <row r="511" hidden="1">
      <c r="A511" s="1"/>
      <c r="B511" s="1"/>
      <c r="C511" s="1"/>
      <c r="D511" s="1"/>
      <c r="E511" s="1"/>
      <c r="F511" s="1"/>
      <c r="G511" s="1"/>
      <c r="H511" s="1"/>
      <c r="I511" s="1"/>
      <c r="X511" s="140"/>
      <c r="Y511" s="140"/>
      <c r="Z511" s="140"/>
      <c r="AA511" s="140"/>
      <c r="AB511" s="140"/>
      <c r="AC511" s="142"/>
      <c r="AD511" s="142"/>
      <c r="AE511" s="142"/>
      <c r="AF511" s="142"/>
    </row>
    <row r="512" hidden="1">
      <c r="A512" s="1"/>
      <c r="B512" s="1"/>
      <c r="C512" s="1"/>
      <c r="D512" s="1"/>
      <c r="E512" s="1"/>
      <c r="F512" s="1"/>
      <c r="G512" s="1"/>
      <c r="H512" s="1"/>
      <c r="I512" s="1"/>
      <c r="X512" s="140"/>
      <c r="Y512" s="140"/>
      <c r="Z512" s="140"/>
      <c r="AA512" s="140"/>
      <c r="AB512" s="140"/>
      <c r="AC512" s="142"/>
      <c r="AD512" s="142"/>
      <c r="AE512" s="142"/>
      <c r="AF512" s="142"/>
    </row>
    <row r="513" hidden="1">
      <c r="A513" s="1"/>
      <c r="B513" s="1"/>
      <c r="C513" s="1"/>
      <c r="D513" s="1"/>
      <c r="E513" s="1"/>
      <c r="F513" s="1"/>
      <c r="G513" s="1"/>
      <c r="H513" s="1"/>
      <c r="I513" s="1"/>
      <c r="X513" s="140"/>
      <c r="Y513" s="140"/>
      <c r="Z513" s="140"/>
      <c r="AA513" s="140"/>
      <c r="AB513" s="140"/>
      <c r="AC513" s="142"/>
      <c r="AD513" s="142"/>
      <c r="AE513" s="142"/>
      <c r="AF513" s="142"/>
    </row>
    <row r="514" hidden="1">
      <c r="A514" s="1"/>
      <c r="B514" s="1"/>
      <c r="C514" s="1"/>
      <c r="D514" s="1"/>
      <c r="E514" s="1"/>
      <c r="F514" s="1"/>
      <c r="G514" s="1"/>
      <c r="H514" s="1"/>
      <c r="I514" s="1"/>
      <c r="X514" s="140"/>
      <c r="Y514" s="140"/>
      <c r="Z514" s="140"/>
      <c r="AA514" s="140"/>
      <c r="AB514" s="140"/>
      <c r="AC514" s="142"/>
      <c r="AD514" s="142"/>
      <c r="AE514" s="142"/>
      <c r="AF514" s="142"/>
    </row>
    <row r="515" hidden="1">
      <c r="A515" s="1"/>
      <c r="B515" s="1"/>
      <c r="C515" s="1"/>
      <c r="D515" s="1"/>
      <c r="E515" s="1"/>
      <c r="F515" s="1"/>
      <c r="G515" s="1"/>
      <c r="H515" s="1"/>
      <c r="I515" s="1"/>
      <c r="X515" s="140"/>
      <c r="Y515" s="140"/>
      <c r="Z515" s="140"/>
      <c r="AA515" s="140"/>
      <c r="AB515" s="140"/>
      <c r="AC515" s="142"/>
      <c r="AD515" s="142"/>
      <c r="AE515" s="142"/>
      <c r="AF515" s="142"/>
    </row>
    <row r="516" hidden="1">
      <c r="A516" s="1"/>
      <c r="B516" s="1"/>
      <c r="C516" s="1"/>
      <c r="D516" s="1"/>
      <c r="E516" s="1"/>
      <c r="F516" s="1"/>
      <c r="G516" s="1"/>
      <c r="H516" s="1"/>
      <c r="I516" s="1"/>
      <c r="X516" s="140"/>
      <c r="Y516" s="140"/>
      <c r="Z516" s="140"/>
      <c r="AA516" s="140"/>
      <c r="AB516" s="140"/>
      <c r="AC516" s="142"/>
      <c r="AD516" s="142"/>
      <c r="AE516" s="142"/>
      <c r="AF516" s="142"/>
    </row>
    <row r="517" hidden="1">
      <c r="A517" s="1"/>
      <c r="B517" s="1"/>
      <c r="C517" s="1"/>
      <c r="D517" s="1"/>
      <c r="E517" s="1"/>
      <c r="F517" s="1"/>
      <c r="G517" s="1"/>
      <c r="H517" s="1"/>
      <c r="I517" s="1"/>
      <c r="X517" s="140"/>
      <c r="Y517" s="140"/>
      <c r="Z517" s="140"/>
      <c r="AA517" s="140"/>
      <c r="AB517" s="140"/>
      <c r="AC517" s="142"/>
      <c r="AD517" s="142"/>
      <c r="AE517" s="142"/>
      <c r="AF517" s="142"/>
    </row>
    <row r="518" hidden="1">
      <c r="A518" s="1"/>
      <c r="B518" s="1"/>
      <c r="C518" s="1"/>
      <c r="D518" s="1"/>
      <c r="E518" s="1"/>
      <c r="F518" s="1"/>
      <c r="G518" s="1"/>
      <c r="H518" s="1"/>
      <c r="I518" s="1"/>
      <c r="X518" s="140"/>
      <c r="Y518" s="140"/>
      <c r="Z518" s="140"/>
      <c r="AA518" s="140"/>
      <c r="AB518" s="140"/>
      <c r="AC518" s="142"/>
      <c r="AD518" s="142"/>
      <c r="AE518" s="142"/>
      <c r="AF518" s="142"/>
    </row>
    <row r="519" hidden="1">
      <c r="A519" s="1"/>
      <c r="B519" s="1"/>
      <c r="C519" s="1"/>
      <c r="D519" s="1"/>
      <c r="E519" s="1"/>
      <c r="F519" s="1"/>
      <c r="G519" s="1"/>
      <c r="H519" s="1"/>
      <c r="I519" s="1"/>
      <c r="X519" s="140"/>
      <c r="Y519" s="140"/>
      <c r="Z519" s="140"/>
      <c r="AA519" s="140"/>
      <c r="AB519" s="140"/>
      <c r="AC519" s="142"/>
      <c r="AD519" s="142"/>
      <c r="AE519" s="142"/>
      <c r="AF519" s="142"/>
    </row>
    <row r="520" hidden="1">
      <c r="A520" s="1"/>
      <c r="B520" s="1"/>
      <c r="C520" s="1"/>
      <c r="D520" s="1"/>
      <c r="E520" s="1"/>
      <c r="F520" s="1"/>
      <c r="G520" s="1"/>
      <c r="H520" s="1"/>
      <c r="I520" s="1"/>
      <c r="X520" s="140"/>
      <c r="Y520" s="140"/>
      <c r="Z520" s="140"/>
      <c r="AA520" s="140"/>
      <c r="AB520" s="140"/>
      <c r="AC520" s="142"/>
      <c r="AD520" s="142"/>
      <c r="AE520" s="142"/>
      <c r="AF520" s="142"/>
    </row>
    <row r="521" hidden="1">
      <c r="A521" s="1"/>
      <c r="B521" s="1"/>
      <c r="C521" s="1"/>
      <c r="D521" s="1"/>
      <c r="E521" s="1"/>
      <c r="F521" s="1"/>
      <c r="G521" s="1"/>
      <c r="H521" s="1"/>
      <c r="I521" s="1"/>
      <c r="X521" s="140"/>
      <c r="Y521" s="140"/>
      <c r="Z521" s="140"/>
      <c r="AA521" s="140"/>
      <c r="AB521" s="140"/>
      <c r="AC521" s="142"/>
      <c r="AD521" s="142"/>
      <c r="AE521" s="142"/>
      <c r="AF521" s="142"/>
    </row>
    <row r="522" hidden="1">
      <c r="A522" s="1"/>
      <c r="B522" s="1"/>
      <c r="C522" s="1"/>
      <c r="D522" s="1"/>
      <c r="E522" s="1"/>
      <c r="F522" s="1"/>
      <c r="G522" s="1"/>
      <c r="H522" s="1"/>
      <c r="I522" s="1"/>
      <c r="X522" s="140"/>
      <c r="Y522" s="140"/>
      <c r="Z522" s="140"/>
      <c r="AA522" s="140"/>
      <c r="AB522" s="140"/>
      <c r="AC522" s="142"/>
      <c r="AD522" s="142"/>
      <c r="AE522" s="142"/>
      <c r="AF522" s="142"/>
    </row>
    <row r="523" hidden="1">
      <c r="A523" s="1"/>
      <c r="B523" s="1"/>
      <c r="C523" s="1"/>
      <c r="D523" s="1"/>
      <c r="E523" s="1"/>
      <c r="F523" s="1"/>
      <c r="G523" s="1"/>
      <c r="H523" s="1"/>
      <c r="I523" s="1"/>
      <c r="X523" s="140"/>
      <c r="Y523" s="140"/>
      <c r="Z523" s="140"/>
      <c r="AA523" s="140"/>
      <c r="AB523" s="140"/>
      <c r="AC523" s="142"/>
      <c r="AD523" s="142"/>
      <c r="AE523" s="142"/>
      <c r="AF523" s="142"/>
    </row>
    <row r="524" hidden="1">
      <c r="A524" s="1"/>
      <c r="B524" s="1"/>
      <c r="C524" s="1"/>
      <c r="D524" s="1"/>
      <c r="E524" s="1"/>
      <c r="F524" s="1"/>
      <c r="G524" s="1"/>
      <c r="H524" s="1"/>
      <c r="I524" s="1"/>
      <c r="X524" s="140"/>
      <c r="Y524" s="140"/>
      <c r="Z524" s="140"/>
      <c r="AA524" s="140"/>
      <c r="AB524" s="140"/>
      <c r="AC524" s="142"/>
      <c r="AD524" s="142"/>
      <c r="AE524" s="142"/>
      <c r="AF524" s="142"/>
    </row>
    <row r="525" hidden="1">
      <c r="A525" s="1"/>
      <c r="B525" s="1"/>
      <c r="C525" s="1"/>
      <c r="D525" s="1"/>
      <c r="E525" s="1"/>
      <c r="F525" s="1"/>
      <c r="G525" s="1"/>
      <c r="H525" s="1"/>
      <c r="I525" s="1"/>
      <c r="X525" s="140"/>
      <c r="Y525" s="140"/>
      <c r="Z525" s="140"/>
      <c r="AA525" s="140"/>
      <c r="AB525" s="140"/>
      <c r="AC525" s="142"/>
      <c r="AD525" s="142"/>
      <c r="AE525" s="142"/>
      <c r="AF525" s="142"/>
    </row>
    <row r="526" hidden="1">
      <c r="A526" s="1"/>
      <c r="B526" s="1"/>
      <c r="C526" s="1"/>
      <c r="D526" s="1"/>
      <c r="E526" s="1"/>
      <c r="F526" s="1"/>
      <c r="G526" s="1"/>
      <c r="H526" s="1"/>
      <c r="I526" s="1"/>
      <c r="X526" s="140"/>
      <c r="Y526" s="140"/>
      <c r="Z526" s="140"/>
      <c r="AA526" s="140"/>
      <c r="AB526" s="140"/>
      <c r="AC526" s="142"/>
      <c r="AD526" s="142"/>
      <c r="AE526" s="142"/>
      <c r="AF526" s="142"/>
    </row>
    <row r="527" hidden="1">
      <c r="A527" s="1"/>
      <c r="B527" s="1"/>
      <c r="C527" s="1"/>
      <c r="D527" s="1"/>
      <c r="E527" s="1"/>
      <c r="F527" s="1"/>
      <c r="G527" s="1"/>
      <c r="H527" s="1"/>
      <c r="I527" s="1"/>
      <c r="X527" s="140"/>
      <c r="Y527" s="140"/>
      <c r="Z527" s="140"/>
      <c r="AA527" s="140"/>
      <c r="AB527" s="140"/>
      <c r="AC527" s="142"/>
      <c r="AD527" s="142"/>
      <c r="AE527" s="142"/>
      <c r="AF527" s="142"/>
    </row>
    <row r="528" hidden="1">
      <c r="A528" s="1"/>
      <c r="B528" s="1"/>
      <c r="C528" s="1"/>
      <c r="D528" s="1"/>
      <c r="E528" s="1"/>
      <c r="F528" s="1"/>
      <c r="G528" s="1"/>
      <c r="H528" s="1"/>
      <c r="I528" s="1"/>
      <c r="X528" s="140"/>
      <c r="Y528" s="140"/>
      <c r="Z528" s="140"/>
      <c r="AA528" s="140"/>
      <c r="AB528" s="140"/>
      <c r="AC528" s="142"/>
      <c r="AD528" s="142"/>
      <c r="AE528" s="142"/>
      <c r="AF528" s="142"/>
    </row>
    <row r="529" hidden="1">
      <c r="A529" s="1"/>
      <c r="B529" s="1"/>
      <c r="C529" s="1"/>
      <c r="D529" s="1"/>
      <c r="E529" s="1"/>
      <c r="F529" s="1"/>
      <c r="G529" s="1"/>
      <c r="H529" s="1"/>
      <c r="I529" s="1"/>
      <c r="X529" s="140"/>
      <c r="Y529" s="140"/>
      <c r="Z529" s="140"/>
      <c r="AA529" s="140"/>
      <c r="AB529" s="140"/>
      <c r="AC529" s="142"/>
      <c r="AD529" s="142"/>
      <c r="AE529" s="142"/>
      <c r="AF529" s="142"/>
    </row>
    <row r="530" hidden="1">
      <c r="A530" s="1"/>
      <c r="B530" s="1"/>
      <c r="C530" s="1"/>
      <c r="D530" s="1"/>
      <c r="E530" s="1"/>
      <c r="F530" s="1"/>
      <c r="G530" s="1"/>
      <c r="H530" s="1"/>
      <c r="I530" s="1"/>
      <c r="X530" s="140"/>
      <c r="Y530" s="140"/>
      <c r="Z530" s="140"/>
      <c r="AA530" s="140"/>
      <c r="AB530" s="140"/>
      <c r="AC530" s="142"/>
      <c r="AD530" s="142"/>
      <c r="AE530" s="142"/>
      <c r="AF530" s="142"/>
    </row>
    <row r="531" hidden="1">
      <c r="A531" s="1"/>
      <c r="B531" s="1"/>
      <c r="C531" s="1"/>
      <c r="D531" s="1"/>
      <c r="E531" s="1"/>
      <c r="F531" s="1"/>
      <c r="G531" s="1"/>
      <c r="H531" s="1"/>
      <c r="I531" s="1"/>
      <c r="X531" s="140"/>
      <c r="Y531" s="140"/>
      <c r="Z531" s="140"/>
      <c r="AA531" s="140"/>
      <c r="AB531" s="140"/>
      <c r="AC531" s="142"/>
      <c r="AD531" s="142"/>
      <c r="AE531" s="142"/>
      <c r="AF531" s="142"/>
    </row>
    <row r="532" hidden="1">
      <c r="A532" s="1"/>
      <c r="B532" s="1"/>
      <c r="C532" s="1"/>
      <c r="D532" s="1"/>
      <c r="E532" s="1"/>
      <c r="F532" s="1"/>
      <c r="G532" s="1"/>
      <c r="H532" s="1"/>
      <c r="I532" s="1"/>
      <c r="X532" s="140"/>
      <c r="Y532" s="140"/>
      <c r="Z532" s="140"/>
      <c r="AA532" s="140"/>
      <c r="AB532" s="140"/>
      <c r="AC532" s="142"/>
      <c r="AD532" s="142"/>
      <c r="AE532" s="142"/>
      <c r="AF532" s="142"/>
    </row>
    <row r="533" hidden="1">
      <c r="A533" s="1"/>
      <c r="B533" s="1"/>
      <c r="C533" s="1"/>
      <c r="D533" s="1"/>
      <c r="E533" s="1"/>
      <c r="F533" s="1"/>
      <c r="G533" s="1"/>
      <c r="H533" s="1"/>
      <c r="I533" s="1"/>
      <c r="X533" s="140"/>
      <c r="Y533" s="140"/>
      <c r="Z533" s="140"/>
      <c r="AA533" s="140"/>
      <c r="AB533" s="140"/>
      <c r="AC533" s="142"/>
      <c r="AD533" s="142"/>
      <c r="AE533" s="142"/>
      <c r="AF533" s="142"/>
    </row>
    <row r="534" hidden="1">
      <c r="A534" s="1"/>
      <c r="B534" s="1"/>
      <c r="C534" s="1"/>
      <c r="D534" s="1"/>
      <c r="E534" s="1"/>
      <c r="F534" s="1"/>
      <c r="G534" s="1"/>
      <c r="H534" s="1"/>
      <c r="I534" s="1"/>
      <c r="X534" s="140"/>
      <c r="Y534" s="140"/>
      <c r="Z534" s="140"/>
      <c r="AA534" s="140"/>
      <c r="AB534" s="140"/>
      <c r="AC534" s="142"/>
      <c r="AD534" s="142"/>
      <c r="AE534" s="142"/>
      <c r="AF534" s="142"/>
    </row>
    <row r="535" hidden="1">
      <c r="A535" s="1"/>
      <c r="B535" s="1"/>
      <c r="C535" s="1"/>
      <c r="D535" s="1"/>
      <c r="E535" s="1"/>
      <c r="F535" s="1"/>
      <c r="G535" s="1"/>
      <c r="H535" s="1"/>
      <c r="I535" s="1"/>
      <c r="X535" s="140"/>
      <c r="Y535" s="140"/>
      <c r="Z535" s="140"/>
      <c r="AA535" s="140"/>
      <c r="AB535" s="140"/>
      <c r="AC535" s="142"/>
      <c r="AD535" s="142"/>
      <c r="AE535" s="142"/>
      <c r="AF535" s="142"/>
    </row>
    <row r="536" hidden="1">
      <c r="A536" s="1"/>
      <c r="B536" s="1"/>
      <c r="C536" s="1"/>
      <c r="D536" s="1"/>
      <c r="E536" s="1"/>
      <c r="F536" s="1"/>
      <c r="G536" s="1"/>
      <c r="H536" s="1"/>
      <c r="I536" s="1"/>
      <c r="X536" s="140"/>
      <c r="Y536" s="140"/>
      <c r="Z536" s="140"/>
      <c r="AA536" s="140"/>
      <c r="AB536" s="140"/>
      <c r="AC536" s="142"/>
      <c r="AD536" s="142"/>
      <c r="AE536" s="142"/>
      <c r="AF536" s="142"/>
    </row>
    <row r="537" hidden="1">
      <c r="A537" s="1"/>
      <c r="B537" s="1"/>
      <c r="C537" s="1"/>
      <c r="D537" s="1"/>
      <c r="E537" s="1"/>
      <c r="F537" s="1"/>
      <c r="G537" s="1"/>
      <c r="H537" s="1"/>
      <c r="I537" s="1"/>
      <c r="X537" s="140"/>
      <c r="Y537" s="140"/>
      <c r="Z537" s="140"/>
      <c r="AA537" s="140"/>
      <c r="AB537" s="140"/>
      <c r="AC537" s="142"/>
      <c r="AD537" s="142"/>
      <c r="AE537" s="142"/>
      <c r="AF537" s="142"/>
    </row>
    <row r="538" hidden="1">
      <c r="A538" s="1"/>
      <c r="B538" s="1"/>
      <c r="C538" s="1"/>
      <c r="D538" s="1"/>
      <c r="E538" s="1"/>
      <c r="F538" s="1"/>
      <c r="G538" s="1"/>
      <c r="H538" s="1"/>
      <c r="I538" s="1"/>
      <c r="X538" s="140"/>
      <c r="Y538" s="140"/>
      <c r="Z538" s="140"/>
      <c r="AA538" s="140"/>
      <c r="AB538" s="140"/>
      <c r="AC538" s="142"/>
      <c r="AD538" s="142"/>
      <c r="AE538" s="142"/>
      <c r="AF538" s="142"/>
    </row>
    <row r="539" hidden="1">
      <c r="A539" s="1"/>
      <c r="B539" s="1"/>
      <c r="C539" s="1"/>
      <c r="D539" s="1"/>
      <c r="E539" s="1"/>
      <c r="F539" s="1"/>
      <c r="G539" s="1"/>
      <c r="H539" s="1"/>
      <c r="I539" s="1"/>
      <c r="X539" s="140"/>
      <c r="Y539" s="140"/>
      <c r="Z539" s="140"/>
      <c r="AA539" s="140"/>
      <c r="AB539" s="140"/>
      <c r="AC539" s="142"/>
      <c r="AD539" s="142"/>
      <c r="AE539" s="142"/>
      <c r="AF539" s="142"/>
    </row>
    <row r="540" hidden="1">
      <c r="A540" s="1"/>
      <c r="B540" s="1"/>
      <c r="C540" s="1"/>
      <c r="D540" s="1"/>
      <c r="E540" s="1"/>
      <c r="F540" s="1"/>
      <c r="G540" s="1"/>
      <c r="H540" s="1"/>
      <c r="I540" s="1"/>
      <c r="X540" s="140"/>
      <c r="Y540" s="140"/>
      <c r="Z540" s="140"/>
      <c r="AA540" s="140"/>
      <c r="AB540" s="140"/>
      <c r="AC540" s="142"/>
      <c r="AD540" s="142"/>
      <c r="AE540" s="142"/>
      <c r="AF540" s="142"/>
    </row>
    <row r="541" hidden="1">
      <c r="A541" s="1"/>
      <c r="B541" s="1"/>
      <c r="C541" s="1"/>
      <c r="D541" s="1"/>
      <c r="E541" s="1"/>
      <c r="F541" s="1"/>
      <c r="G541" s="1"/>
      <c r="H541" s="1"/>
      <c r="I541" s="1"/>
      <c r="X541" s="140"/>
      <c r="Y541" s="140"/>
      <c r="Z541" s="140"/>
      <c r="AA541" s="140"/>
      <c r="AB541" s="140"/>
      <c r="AC541" s="142"/>
      <c r="AD541" s="142"/>
      <c r="AE541" s="142"/>
      <c r="AF541" s="142"/>
    </row>
    <row r="542" hidden="1">
      <c r="A542" s="1"/>
      <c r="B542" s="1"/>
      <c r="C542" s="1"/>
      <c r="D542" s="1"/>
      <c r="E542" s="1"/>
      <c r="F542" s="1"/>
      <c r="G542" s="1"/>
      <c r="H542" s="1"/>
      <c r="I542" s="1"/>
      <c r="X542" s="140"/>
      <c r="Y542" s="140"/>
      <c r="Z542" s="140"/>
      <c r="AA542" s="140"/>
      <c r="AB542" s="140"/>
      <c r="AC542" s="142"/>
      <c r="AD542" s="142"/>
      <c r="AE542" s="142"/>
      <c r="AF542" s="142"/>
    </row>
    <row r="543" hidden="1">
      <c r="A543" s="1"/>
      <c r="B543" s="1"/>
      <c r="C543" s="1"/>
      <c r="D543" s="1"/>
      <c r="E543" s="1"/>
      <c r="F543" s="1"/>
      <c r="G543" s="1"/>
      <c r="H543" s="1"/>
      <c r="I543" s="1"/>
      <c r="X543" s="140"/>
      <c r="Y543" s="140"/>
      <c r="Z543" s="140"/>
      <c r="AA543" s="140"/>
      <c r="AB543" s="140"/>
      <c r="AC543" s="142"/>
      <c r="AD543" s="142"/>
      <c r="AE543" s="142"/>
      <c r="AF543" s="142"/>
    </row>
    <row r="544" hidden="1">
      <c r="A544" s="1"/>
      <c r="B544" s="1"/>
      <c r="C544" s="1"/>
      <c r="D544" s="1"/>
      <c r="E544" s="1"/>
      <c r="F544" s="1"/>
      <c r="G544" s="1"/>
      <c r="H544" s="1"/>
      <c r="I544" s="1"/>
      <c r="X544" s="140"/>
      <c r="Y544" s="140"/>
      <c r="Z544" s="140"/>
      <c r="AA544" s="140"/>
      <c r="AB544" s="140"/>
      <c r="AC544" s="142"/>
      <c r="AD544" s="142"/>
      <c r="AE544" s="142"/>
      <c r="AF544" s="142"/>
    </row>
    <row r="545" hidden="1">
      <c r="A545" s="1"/>
      <c r="B545" s="1"/>
      <c r="C545" s="1"/>
      <c r="D545" s="1"/>
      <c r="E545" s="1"/>
      <c r="F545" s="1"/>
      <c r="G545" s="1"/>
      <c r="H545" s="1"/>
      <c r="I545" s="1"/>
      <c r="X545" s="140"/>
      <c r="Y545" s="140"/>
      <c r="Z545" s="140"/>
      <c r="AA545" s="140"/>
      <c r="AB545" s="140"/>
      <c r="AC545" s="142"/>
      <c r="AD545" s="142"/>
      <c r="AE545" s="142"/>
      <c r="AF545" s="142"/>
    </row>
    <row r="546" hidden="1">
      <c r="A546" s="1"/>
      <c r="B546" s="1"/>
      <c r="C546" s="1"/>
      <c r="D546" s="1"/>
      <c r="E546" s="1"/>
      <c r="F546" s="1"/>
      <c r="G546" s="1"/>
      <c r="H546" s="1"/>
      <c r="I546" s="1"/>
      <c r="X546" s="140"/>
      <c r="Y546" s="140"/>
      <c r="Z546" s="140"/>
      <c r="AA546" s="140"/>
      <c r="AB546" s="140"/>
      <c r="AC546" s="142"/>
      <c r="AD546" s="142"/>
      <c r="AE546" s="142"/>
      <c r="AF546" s="142"/>
    </row>
    <row r="547" hidden="1">
      <c r="A547" s="1"/>
      <c r="B547" s="1"/>
      <c r="C547" s="1"/>
      <c r="D547" s="1"/>
      <c r="E547" s="1"/>
      <c r="F547" s="1"/>
      <c r="G547" s="1"/>
      <c r="H547" s="1"/>
      <c r="I547" s="1"/>
      <c r="X547" s="140"/>
      <c r="Y547" s="140"/>
      <c r="Z547" s="140"/>
      <c r="AA547" s="140"/>
      <c r="AB547" s="140"/>
      <c r="AC547" s="142"/>
      <c r="AD547" s="142"/>
      <c r="AE547" s="142"/>
      <c r="AF547" s="142"/>
    </row>
    <row r="548" hidden="1">
      <c r="A548" s="1"/>
      <c r="B548" s="1"/>
      <c r="C548" s="1"/>
      <c r="D548" s="1"/>
      <c r="E548" s="1"/>
      <c r="F548" s="1"/>
      <c r="G548" s="1"/>
      <c r="H548" s="1"/>
      <c r="I548" s="1"/>
      <c r="X548" s="140"/>
      <c r="Y548" s="140"/>
      <c r="Z548" s="140"/>
      <c r="AA548" s="140"/>
      <c r="AB548" s="140"/>
      <c r="AC548" s="142"/>
      <c r="AD548" s="142"/>
      <c r="AE548" s="142"/>
      <c r="AF548" s="142"/>
    </row>
    <row r="549" hidden="1">
      <c r="A549" s="1"/>
      <c r="B549" s="1"/>
      <c r="C549" s="1"/>
      <c r="D549" s="1"/>
      <c r="E549" s="1"/>
      <c r="F549" s="1"/>
      <c r="G549" s="1"/>
      <c r="H549" s="1"/>
      <c r="I549" s="1"/>
      <c r="X549" s="140"/>
      <c r="Y549" s="140"/>
      <c r="Z549" s="140"/>
      <c r="AA549" s="140"/>
      <c r="AB549" s="140"/>
      <c r="AC549" s="142"/>
      <c r="AD549" s="142"/>
      <c r="AE549" s="142"/>
      <c r="AF549" s="142"/>
    </row>
    <row r="550" hidden="1">
      <c r="A550" s="1"/>
      <c r="B550" s="1"/>
      <c r="C550" s="1"/>
      <c r="D550" s="1"/>
      <c r="E550" s="1"/>
      <c r="F550" s="1"/>
      <c r="G550" s="1"/>
      <c r="H550" s="1"/>
      <c r="I550" s="1"/>
      <c r="X550" s="140"/>
      <c r="Y550" s="140"/>
      <c r="Z550" s="140"/>
      <c r="AA550" s="140"/>
      <c r="AB550" s="140"/>
      <c r="AC550" s="142"/>
      <c r="AD550" s="142"/>
      <c r="AE550" s="142"/>
      <c r="AF550" s="142"/>
    </row>
    <row r="551" hidden="1">
      <c r="A551" s="1"/>
      <c r="B551" s="1"/>
      <c r="C551" s="1"/>
      <c r="D551" s="1"/>
      <c r="E551" s="1"/>
      <c r="F551" s="1"/>
      <c r="G551" s="1"/>
      <c r="H551" s="1"/>
      <c r="I551" s="1"/>
      <c r="X551" s="140"/>
      <c r="Y551" s="140"/>
      <c r="Z551" s="140"/>
      <c r="AA551" s="140"/>
      <c r="AB551" s="140"/>
      <c r="AC551" s="142"/>
      <c r="AD551" s="142"/>
      <c r="AE551" s="142"/>
      <c r="AF551" s="142"/>
    </row>
    <row r="552" hidden="1">
      <c r="A552" s="1"/>
      <c r="B552" s="1"/>
      <c r="C552" s="1"/>
      <c r="D552" s="1"/>
      <c r="E552" s="1"/>
      <c r="F552" s="1"/>
      <c r="G552" s="1"/>
      <c r="H552" s="1"/>
      <c r="I552" s="1"/>
      <c r="X552" s="140"/>
      <c r="Y552" s="140"/>
      <c r="Z552" s="140"/>
      <c r="AA552" s="140"/>
      <c r="AB552" s="140"/>
      <c r="AC552" s="142"/>
      <c r="AD552" s="142"/>
      <c r="AE552" s="142"/>
      <c r="AF552" s="142"/>
    </row>
    <row r="553" hidden="1">
      <c r="A553" s="1"/>
      <c r="B553" s="1"/>
      <c r="C553" s="1"/>
      <c r="D553" s="1"/>
      <c r="E553" s="1"/>
      <c r="F553" s="1"/>
      <c r="G553" s="1"/>
      <c r="H553" s="1"/>
      <c r="I553" s="1"/>
      <c r="X553" s="140"/>
      <c r="Y553" s="140"/>
      <c r="Z553" s="140"/>
      <c r="AA553" s="140"/>
      <c r="AB553" s="140"/>
      <c r="AC553" s="142"/>
      <c r="AD553" s="142"/>
      <c r="AE553" s="142"/>
      <c r="AF553" s="142"/>
    </row>
    <row r="554" hidden="1">
      <c r="A554" s="1"/>
      <c r="B554" s="1"/>
      <c r="C554" s="1"/>
      <c r="D554" s="1"/>
      <c r="E554" s="1"/>
      <c r="F554" s="1"/>
      <c r="G554" s="1"/>
      <c r="H554" s="1"/>
      <c r="I554" s="1"/>
      <c r="X554" s="140"/>
      <c r="Y554" s="140"/>
      <c r="Z554" s="140"/>
      <c r="AA554" s="140"/>
      <c r="AB554" s="140"/>
      <c r="AC554" s="142"/>
      <c r="AD554" s="142"/>
      <c r="AE554" s="142"/>
      <c r="AF554" s="142"/>
    </row>
    <row r="555" hidden="1">
      <c r="A555" s="1"/>
      <c r="B555" s="1"/>
      <c r="C555" s="1"/>
      <c r="D555" s="1"/>
      <c r="E555" s="1"/>
      <c r="F555" s="1"/>
      <c r="G555" s="1"/>
      <c r="H555" s="1"/>
      <c r="I555" s="1"/>
      <c r="X555" s="140"/>
      <c r="Y555" s="140"/>
      <c r="Z555" s="140"/>
      <c r="AA555" s="140"/>
      <c r="AB555" s="140"/>
      <c r="AC555" s="142"/>
      <c r="AD555" s="142"/>
      <c r="AE555" s="142"/>
      <c r="AF555" s="142"/>
    </row>
    <row r="556" hidden="1">
      <c r="A556" s="1"/>
      <c r="B556" s="1"/>
      <c r="C556" s="1"/>
      <c r="D556" s="1"/>
      <c r="E556" s="1"/>
      <c r="F556" s="1"/>
      <c r="G556" s="1"/>
      <c r="H556" s="1"/>
      <c r="I556" s="1"/>
      <c r="X556" s="140"/>
      <c r="Y556" s="140"/>
      <c r="Z556" s="140"/>
      <c r="AA556" s="140"/>
      <c r="AB556" s="140"/>
      <c r="AC556" s="142"/>
      <c r="AD556" s="142"/>
      <c r="AE556" s="142"/>
      <c r="AF556" s="142"/>
    </row>
    <row r="557" hidden="1">
      <c r="A557" s="1"/>
      <c r="B557" s="1"/>
      <c r="C557" s="1"/>
      <c r="D557" s="1"/>
      <c r="E557" s="1"/>
      <c r="F557" s="1"/>
      <c r="G557" s="1"/>
      <c r="H557" s="1"/>
      <c r="I557" s="1"/>
      <c r="X557" s="140"/>
      <c r="Y557" s="140"/>
      <c r="Z557" s="140"/>
      <c r="AA557" s="140"/>
      <c r="AB557" s="140"/>
      <c r="AC557" s="142"/>
      <c r="AD557" s="142"/>
      <c r="AE557" s="142"/>
      <c r="AF557" s="142"/>
    </row>
    <row r="558" hidden="1">
      <c r="A558" s="1"/>
      <c r="B558" s="1"/>
      <c r="C558" s="1"/>
      <c r="D558" s="1"/>
      <c r="E558" s="1"/>
      <c r="F558" s="1"/>
      <c r="G558" s="1"/>
      <c r="H558" s="1"/>
      <c r="I558" s="1"/>
      <c r="X558" s="140"/>
      <c r="Y558" s="140"/>
      <c r="Z558" s="140"/>
      <c r="AA558" s="140"/>
      <c r="AB558" s="140"/>
      <c r="AC558" s="142"/>
      <c r="AD558" s="142"/>
      <c r="AE558" s="142"/>
      <c r="AF558" s="142"/>
    </row>
    <row r="559" hidden="1">
      <c r="A559" s="1"/>
      <c r="B559" s="1"/>
      <c r="C559" s="1"/>
      <c r="D559" s="1"/>
      <c r="E559" s="1"/>
      <c r="F559" s="1"/>
      <c r="G559" s="1"/>
      <c r="H559" s="1"/>
      <c r="I559" s="1"/>
      <c r="X559" s="140"/>
      <c r="Y559" s="140"/>
      <c r="Z559" s="140"/>
      <c r="AA559" s="140"/>
      <c r="AB559" s="140"/>
      <c r="AC559" s="142"/>
      <c r="AD559" s="142"/>
      <c r="AE559" s="142"/>
      <c r="AF559" s="142"/>
    </row>
    <row r="560" hidden="1">
      <c r="A560" s="1"/>
      <c r="B560" s="1"/>
      <c r="C560" s="1"/>
      <c r="D560" s="1"/>
      <c r="E560" s="1"/>
      <c r="F560" s="1"/>
      <c r="G560" s="1"/>
      <c r="H560" s="1"/>
      <c r="I560" s="1"/>
      <c r="X560" s="140"/>
      <c r="Y560" s="140"/>
      <c r="Z560" s="140"/>
      <c r="AA560" s="140"/>
      <c r="AB560" s="140"/>
      <c r="AC560" s="142"/>
      <c r="AD560" s="142"/>
      <c r="AE560" s="142"/>
      <c r="AF560" s="142"/>
    </row>
    <row r="561" hidden="1">
      <c r="A561" s="1"/>
      <c r="B561" s="1"/>
      <c r="C561" s="1"/>
      <c r="D561" s="1"/>
      <c r="E561" s="1"/>
      <c r="F561" s="1"/>
      <c r="G561" s="1"/>
      <c r="H561" s="1"/>
      <c r="I561" s="1"/>
      <c r="X561" s="140"/>
      <c r="Y561" s="140"/>
      <c r="Z561" s="140"/>
      <c r="AA561" s="140"/>
      <c r="AB561" s="140"/>
      <c r="AC561" s="142"/>
      <c r="AD561" s="142"/>
      <c r="AE561" s="142"/>
      <c r="AF561" s="142"/>
    </row>
    <row r="562" hidden="1">
      <c r="A562" s="1"/>
      <c r="B562" s="1"/>
      <c r="C562" s="1"/>
      <c r="D562" s="1"/>
      <c r="E562" s="1"/>
      <c r="F562" s="1"/>
      <c r="G562" s="1"/>
      <c r="H562" s="1"/>
      <c r="I562" s="1"/>
      <c r="X562" s="140"/>
      <c r="Y562" s="140"/>
      <c r="Z562" s="140"/>
      <c r="AA562" s="140"/>
      <c r="AB562" s="140"/>
      <c r="AC562" s="142"/>
      <c r="AD562" s="142"/>
      <c r="AE562" s="142"/>
      <c r="AF562" s="142"/>
    </row>
    <row r="563" hidden="1">
      <c r="A563" s="1"/>
      <c r="B563" s="1"/>
      <c r="C563" s="1"/>
      <c r="D563" s="1"/>
      <c r="E563" s="1"/>
      <c r="F563" s="1"/>
      <c r="G563" s="1"/>
      <c r="H563" s="1"/>
      <c r="I563" s="1"/>
      <c r="X563" s="140"/>
      <c r="Y563" s="140"/>
      <c r="Z563" s="140"/>
      <c r="AA563" s="140"/>
      <c r="AB563" s="140"/>
      <c r="AC563" s="142"/>
      <c r="AD563" s="142"/>
      <c r="AE563" s="142"/>
      <c r="AF563" s="142"/>
    </row>
    <row r="564" hidden="1">
      <c r="A564" s="1"/>
      <c r="B564" s="1"/>
      <c r="C564" s="1"/>
      <c r="D564" s="1"/>
      <c r="E564" s="1"/>
      <c r="F564" s="1"/>
      <c r="G564" s="1"/>
      <c r="H564" s="1"/>
      <c r="I564" s="1"/>
      <c r="X564" s="140"/>
      <c r="Y564" s="140"/>
      <c r="Z564" s="140"/>
      <c r="AA564" s="140"/>
      <c r="AB564" s="140"/>
      <c r="AC564" s="142"/>
      <c r="AD564" s="142"/>
      <c r="AE564" s="142"/>
      <c r="AF564" s="142"/>
    </row>
    <row r="565" hidden="1">
      <c r="A565" s="1"/>
      <c r="B565" s="1"/>
      <c r="C565" s="1"/>
      <c r="D565" s="1"/>
      <c r="E565" s="1"/>
      <c r="F565" s="1"/>
      <c r="G565" s="1"/>
      <c r="H565" s="1"/>
      <c r="I565" s="1"/>
      <c r="X565" s="140"/>
      <c r="Y565" s="140"/>
      <c r="Z565" s="140"/>
      <c r="AA565" s="140"/>
      <c r="AB565" s="140"/>
      <c r="AC565" s="142"/>
      <c r="AD565" s="142"/>
      <c r="AE565" s="142"/>
      <c r="AF565" s="142"/>
    </row>
    <row r="566" hidden="1">
      <c r="A566" s="1"/>
      <c r="B566" s="1"/>
      <c r="C566" s="1"/>
      <c r="D566" s="1"/>
      <c r="E566" s="1"/>
      <c r="F566" s="1"/>
      <c r="G566" s="1"/>
      <c r="H566" s="1"/>
      <c r="I566" s="1"/>
      <c r="X566" s="140"/>
      <c r="Y566" s="140"/>
      <c r="Z566" s="140"/>
      <c r="AA566" s="140"/>
      <c r="AB566" s="140"/>
      <c r="AC566" s="142"/>
      <c r="AD566" s="142"/>
      <c r="AE566" s="142"/>
      <c r="AF566" s="142"/>
    </row>
    <row r="567" hidden="1">
      <c r="A567" s="1"/>
      <c r="B567" s="1"/>
      <c r="C567" s="1"/>
      <c r="D567" s="1"/>
      <c r="E567" s="1"/>
      <c r="F567" s="1"/>
      <c r="G567" s="1"/>
      <c r="H567" s="1"/>
      <c r="I567" s="1"/>
      <c r="X567" s="140"/>
      <c r="Y567" s="140"/>
      <c r="Z567" s="140"/>
      <c r="AA567" s="140"/>
      <c r="AB567" s="140"/>
      <c r="AC567" s="142"/>
      <c r="AD567" s="142"/>
      <c r="AE567" s="142"/>
      <c r="AF567" s="142"/>
    </row>
    <row r="568" hidden="1">
      <c r="A568" s="1"/>
      <c r="B568" s="1"/>
      <c r="C568" s="1"/>
      <c r="D568" s="1"/>
      <c r="E568" s="1"/>
      <c r="F568" s="1"/>
      <c r="G568" s="1"/>
      <c r="H568" s="1"/>
      <c r="I568" s="1"/>
      <c r="X568" s="140"/>
      <c r="Y568" s="140"/>
      <c r="Z568" s="140"/>
      <c r="AA568" s="140"/>
      <c r="AB568" s="140"/>
      <c r="AC568" s="142"/>
      <c r="AD568" s="142"/>
      <c r="AE568" s="142"/>
      <c r="AF568" s="142"/>
    </row>
    <row r="569" hidden="1">
      <c r="A569" s="1"/>
      <c r="B569" s="1"/>
      <c r="C569" s="1"/>
      <c r="D569" s="1"/>
      <c r="E569" s="1"/>
      <c r="F569" s="1"/>
      <c r="G569" s="1"/>
      <c r="H569" s="1"/>
      <c r="I569" s="1"/>
      <c r="X569" s="140"/>
      <c r="Y569" s="140"/>
      <c r="Z569" s="140"/>
      <c r="AA569" s="140"/>
      <c r="AB569" s="140"/>
      <c r="AC569" s="142"/>
      <c r="AD569" s="142"/>
      <c r="AE569" s="142"/>
      <c r="AF569" s="142"/>
    </row>
    <row r="570" hidden="1">
      <c r="A570" s="1"/>
      <c r="B570" s="1"/>
      <c r="C570" s="1"/>
      <c r="D570" s="1"/>
      <c r="E570" s="1"/>
      <c r="F570" s="1"/>
      <c r="G570" s="1"/>
      <c r="H570" s="1"/>
      <c r="I570" s="1"/>
      <c r="X570" s="140"/>
      <c r="Y570" s="140"/>
      <c r="Z570" s="140"/>
      <c r="AA570" s="140"/>
      <c r="AB570" s="140"/>
      <c r="AC570" s="142"/>
      <c r="AD570" s="142"/>
      <c r="AE570" s="142"/>
      <c r="AF570" s="142"/>
    </row>
    <row r="571" hidden="1">
      <c r="A571" s="1"/>
      <c r="B571" s="1"/>
      <c r="C571" s="1"/>
      <c r="D571" s="1"/>
      <c r="E571" s="1"/>
      <c r="F571" s="1"/>
      <c r="G571" s="1"/>
      <c r="H571" s="1"/>
      <c r="I571" s="1"/>
      <c r="X571" s="140"/>
      <c r="Y571" s="140"/>
      <c r="Z571" s="140"/>
      <c r="AA571" s="140"/>
      <c r="AB571" s="140"/>
      <c r="AC571" s="142"/>
      <c r="AD571" s="142"/>
      <c r="AE571" s="142"/>
      <c r="AF571" s="142"/>
    </row>
    <row r="572" hidden="1">
      <c r="A572" s="1"/>
      <c r="B572" s="1"/>
      <c r="C572" s="1"/>
      <c r="D572" s="1"/>
      <c r="E572" s="1"/>
      <c r="F572" s="1"/>
      <c r="G572" s="1"/>
      <c r="H572" s="1"/>
      <c r="I572" s="1"/>
      <c r="X572" s="140"/>
      <c r="Y572" s="140"/>
      <c r="Z572" s="140"/>
      <c r="AA572" s="140"/>
      <c r="AB572" s="140"/>
      <c r="AC572" s="142"/>
      <c r="AD572" s="142"/>
      <c r="AE572" s="142"/>
      <c r="AF572" s="142"/>
    </row>
    <row r="573" hidden="1">
      <c r="A573" s="1"/>
      <c r="B573" s="1"/>
      <c r="C573" s="1"/>
      <c r="D573" s="1"/>
      <c r="E573" s="1"/>
      <c r="F573" s="1"/>
      <c r="G573" s="1"/>
      <c r="H573" s="1"/>
      <c r="I573" s="1"/>
      <c r="X573" s="140"/>
      <c r="Y573" s="140"/>
      <c r="Z573" s="140"/>
      <c r="AA573" s="140"/>
      <c r="AB573" s="140"/>
      <c r="AC573" s="142"/>
      <c r="AD573" s="142"/>
      <c r="AE573" s="142"/>
      <c r="AF573" s="142"/>
    </row>
    <row r="574" hidden="1">
      <c r="A574" s="1"/>
      <c r="B574" s="1"/>
      <c r="C574" s="1"/>
      <c r="D574" s="1"/>
      <c r="E574" s="1"/>
      <c r="F574" s="1"/>
      <c r="G574" s="1"/>
      <c r="H574" s="1"/>
      <c r="I574" s="1"/>
      <c r="X574" s="140"/>
      <c r="Y574" s="140"/>
      <c r="Z574" s="140"/>
      <c r="AA574" s="140"/>
      <c r="AB574" s="140"/>
      <c r="AC574" s="142"/>
      <c r="AD574" s="142"/>
      <c r="AE574" s="142"/>
      <c r="AF574" s="142"/>
    </row>
    <row r="575" hidden="1">
      <c r="A575" s="1"/>
      <c r="B575" s="1"/>
      <c r="C575" s="1"/>
      <c r="D575" s="1"/>
      <c r="E575" s="1"/>
      <c r="F575" s="1"/>
      <c r="G575" s="1"/>
      <c r="H575" s="1"/>
      <c r="I575" s="1"/>
      <c r="X575" s="140"/>
      <c r="Y575" s="140"/>
      <c r="Z575" s="140"/>
      <c r="AA575" s="140"/>
      <c r="AB575" s="140"/>
      <c r="AC575" s="142"/>
      <c r="AD575" s="142"/>
      <c r="AE575" s="142"/>
      <c r="AF575" s="142"/>
    </row>
    <row r="576" hidden="1">
      <c r="A576" s="1"/>
      <c r="B576" s="1"/>
      <c r="C576" s="1"/>
      <c r="D576" s="1"/>
      <c r="E576" s="1"/>
      <c r="F576" s="1"/>
      <c r="G576" s="1"/>
      <c r="H576" s="1"/>
      <c r="I576" s="1"/>
      <c r="X576" s="140"/>
      <c r="Y576" s="140"/>
      <c r="Z576" s="140"/>
      <c r="AA576" s="140"/>
      <c r="AB576" s="140"/>
      <c r="AC576" s="142"/>
      <c r="AD576" s="142"/>
      <c r="AE576" s="142"/>
      <c r="AF576" s="142"/>
    </row>
    <row r="577" hidden="1">
      <c r="A577" s="1"/>
      <c r="B577" s="1"/>
      <c r="C577" s="1"/>
      <c r="D577" s="1"/>
      <c r="E577" s="1"/>
      <c r="F577" s="1"/>
      <c r="G577" s="1"/>
      <c r="H577" s="1"/>
      <c r="I577" s="1"/>
      <c r="X577" s="140"/>
      <c r="Y577" s="140"/>
      <c r="Z577" s="140"/>
      <c r="AA577" s="140"/>
      <c r="AB577" s="140"/>
      <c r="AC577" s="142"/>
      <c r="AD577" s="142"/>
      <c r="AE577" s="142"/>
      <c r="AF577" s="142"/>
    </row>
    <row r="578" hidden="1">
      <c r="A578" s="1"/>
      <c r="B578" s="1"/>
      <c r="C578" s="1"/>
      <c r="D578" s="1"/>
      <c r="E578" s="1"/>
      <c r="F578" s="1"/>
      <c r="G578" s="1"/>
      <c r="H578" s="1"/>
      <c r="I578" s="1"/>
      <c r="X578" s="140"/>
      <c r="Y578" s="140"/>
      <c r="Z578" s="140"/>
      <c r="AA578" s="140"/>
      <c r="AB578" s="140"/>
      <c r="AC578" s="142"/>
      <c r="AD578" s="142"/>
      <c r="AE578" s="142"/>
      <c r="AF578" s="142"/>
    </row>
    <row r="579" hidden="1">
      <c r="A579" s="1"/>
      <c r="B579" s="1"/>
      <c r="C579" s="1"/>
      <c r="D579" s="1"/>
      <c r="E579" s="1"/>
      <c r="F579" s="1"/>
      <c r="G579" s="1"/>
      <c r="H579" s="1"/>
      <c r="I579" s="1"/>
      <c r="X579" s="140"/>
      <c r="Y579" s="140"/>
      <c r="Z579" s="140"/>
      <c r="AA579" s="140"/>
      <c r="AB579" s="140"/>
      <c r="AC579" s="142"/>
      <c r="AD579" s="142"/>
      <c r="AE579" s="142"/>
      <c r="AF579" s="142"/>
    </row>
    <row r="580" hidden="1">
      <c r="A580" s="1"/>
      <c r="B580" s="1"/>
      <c r="C580" s="1"/>
      <c r="D580" s="1"/>
      <c r="E580" s="1"/>
      <c r="F580" s="1"/>
      <c r="G580" s="1"/>
      <c r="H580" s="1"/>
      <c r="I580" s="1"/>
      <c r="X580" s="140"/>
      <c r="Y580" s="140"/>
      <c r="Z580" s="140"/>
      <c r="AA580" s="140"/>
      <c r="AB580" s="140"/>
      <c r="AC580" s="142"/>
      <c r="AD580" s="142"/>
      <c r="AE580" s="142"/>
      <c r="AF580" s="142"/>
    </row>
    <row r="581" hidden="1">
      <c r="A581" s="1"/>
      <c r="B581" s="1"/>
      <c r="C581" s="1"/>
      <c r="D581" s="1"/>
      <c r="E581" s="1"/>
      <c r="F581" s="1"/>
      <c r="G581" s="1"/>
      <c r="H581" s="1"/>
      <c r="I581" s="1"/>
      <c r="X581" s="140"/>
      <c r="Y581" s="140"/>
      <c r="Z581" s="140"/>
      <c r="AA581" s="140"/>
      <c r="AB581" s="140"/>
      <c r="AC581" s="142"/>
      <c r="AD581" s="142"/>
      <c r="AE581" s="142"/>
      <c r="AF581" s="142"/>
    </row>
    <row r="582" hidden="1">
      <c r="A582" s="1"/>
      <c r="B582" s="1"/>
      <c r="C582" s="1"/>
      <c r="D582" s="1"/>
      <c r="E582" s="1"/>
      <c r="F582" s="1"/>
      <c r="G582" s="1"/>
      <c r="H582" s="1"/>
      <c r="I582" s="1"/>
      <c r="X582" s="140"/>
      <c r="Y582" s="140"/>
      <c r="Z582" s="140"/>
      <c r="AA582" s="140"/>
      <c r="AB582" s="140"/>
      <c r="AC582" s="142"/>
      <c r="AD582" s="142"/>
      <c r="AE582" s="142"/>
      <c r="AF582" s="142"/>
    </row>
    <row r="583" hidden="1">
      <c r="A583" s="1"/>
      <c r="B583" s="1"/>
      <c r="C583" s="1"/>
      <c r="D583" s="1"/>
      <c r="E583" s="1"/>
      <c r="F583" s="1"/>
      <c r="G583" s="1"/>
      <c r="H583" s="1"/>
      <c r="I583" s="1"/>
      <c r="X583" s="140"/>
      <c r="Y583" s="140"/>
      <c r="Z583" s="140"/>
      <c r="AA583" s="140"/>
      <c r="AB583" s="140"/>
      <c r="AC583" s="142"/>
      <c r="AD583" s="142"/>
      <c r="AE583" s="142"/>
      <c r="AF583" s="142"/>
    </row>
    <row r="584" hidden="1">
      <c r="A584" s="1"/>
      <c r="B584" s="1"/>
      <c r="C584" s="1"/>
      <c r="D584" s="1"/>
      <c r="E584" s="1"/>
      <c r="F584" s="1"/>
      <c r="G584" s="1"/>
      <c r="H584" s="1"/>
      <c r="I584" s="1"/>
      <c r="X584" s="140"/>
      <c r="Y584" s="140"/>
      <c r="Z584" s="140"/>
      <c r="AA584" s="140"/>
      <c r="AB584" s="140"/>
      <c r="AC584" s="142"/>
      <c r="AD584" s="142"/>
      <c r="AE584" s="142"/>
      <c r="AF584" s="142"/>
    </row>
    <row r="585" hidden="1">
      <c r="A585" s="1"/>
      <c r="B585" s="1"/>
      <c r="C585" s="1"/>
      <c r="D585" s="1"/>
      <c r="E585" s="1"/>
      <c r="F585" s="1"/>
      <c r="G585" s="1"/>
      <c r="H585" s="1"/>
      <c r="I585" s="1"/>
      <c r="X585" s="140"/>
      <c r="Y585" s="140"/>
      <c r="Z585" s="140"/>
      <c r="AA585" s="140"/>
      <c r="AB585" s="140"/>
      <c r="AC585" s="142"/>
      <c r="AD585" s="142"/>
      <c r="AE585" s="142"/>
      <c r="AF585" s="142"/>
    </row>
    <row r="586" hidden="1">
      <c r="A586" s="1"/>
      <c r="B586" s="1"/>
      <c r="C586" s="1"/>
      <c r="D586" s="1"/>
      <c r="E586" s="1"/>
      <c r="F586" s="1"/>
      <c r="G586" s="1"/>
      <c r="H586" s="1"/>
      <c r="I586" s="1"/>
      <c r="X586" s="140"/>
      <c r="Y586" s="140"/>
      <c r="Z586" s="140"/>
      <c r="AA586" s="140"/>
      <c r="AB586" s="140"/>
      <c r="AC586" s="142"/>
      <c r="AD586" s="142"/>
      <c r="AE586" s="142"/>
      <c r="AF586" s="142"/>
    </row>
    <row r="587" hidden="1">
      <c r="A587" s="1"/>
      <c r="B587" s="1"/>
      <c r="C587" s="1"/>
      <c r="D587" s="1"/>
      <c r="E587" s="1"/>
      <c r="F587" s="1"/>
      <c r="G587" s="1"/>
      <c r="H587" s="1"/>
      <c r="I587" s="1"/>
      <c r="X587" s="140"/>
      <c r="Y587" s="140"/>
      <c r="Z587" s="140"/>
      <c r="AA587" s="140"/>
      <c r="AB587" s="140"/>
      <c r="AC587" s="142"/>
      <c r="AD587" s="142"/>
      <c r="AE587" s="142"/>
      <c r="AF587" s="142"/>
    </row>
    <row r="588" hidden="1">
      <c r="A588" s="1"/>
      <c r="B588" s="1"/>
      <c r="C588" s="1"/>
      <c r="D588" s="1"/>
      <c r="E588" s="1"/>
      <c r="F588" s="1"/>
      <c r="G588" s="1"/>
      <c r="H588" s="1"/>
      <c r="I588" s="1"/>
      <c r="X588" s="140"/>
      <c r="Y588" s="140"/>
      <c r="Z588" s="140"/>
      <c r="AA588" s="140"/>
      <c r="AB588" s="140"/>
      <c r="AC588" s="142"/>
      <c r="AD588" s="142"/>
      <c r="AE588" s="142"/>
      <c r="AF588" s="142"/>
    </row>
    <row r="589" hidden="1">
      <c r="A589" s="1"/>
      <c r="B589" s="1"/>
      <c r="C589" s="1"/>
      <c r="D589" s="1"/>
      <c r="E589" s="1"/>
      <c r="F589" s="1"/>
      <c r="G589" s="1"/>
      <c r="H589" s="1"/>
      <c r="I589" s="1"/>
      <c r="X589" s="140"/>
      <c r="Y589" s="140"/>
      <c r="Z589" s="140"/>
      <c r="AA589" s="140"/>
      <c r="AB589" s="140"/>
      <c r="AC589" s="142"/>
      <c r="AD589" s="142"/>
      <c r="AE589" s="142"/>
      <c r="AF589" s="142"/>
    </row>
    <row r="590" hidden="1">
      <c r="A590" s="1"/>
      <c r="B590" s="1"/>
      <c r="C590" s="1"/>
      <c r="D590" s="1"/>
      <c r="E590" s="1"/>
      <c r="F590" s="1"/>
      <c r="G590" s="1"/>
      <c r="H590" s="1"/>
      <c r="I590" s="1"/>
      <c r="X590" s="140"/>
      <c r="Y590" s="140"/>
      <c r="Z590" s="140"/>
      <c r="AA590" s="140"/>
      <c r="AB590" s="140"/>
      <c r="AC590" s="142"/>
      <c r="AD590" s="142"/>
      <c r="AE590" s="142"/>
      <c r="AF590" s="142"/>
    </row>
    <row r="591" hidden="1">
      <c r="A591" s="1"/>
      <c r="B591" s="1"/>
      <c r="C591" s="1"/>
      <c r="D591" s="1"/>
      <c r="E591" s="1"/>
      <c r="F591" s="1"/>
      <c r="G591" s="1"/>
      <c r="H591" s="1"/>
      <c r="I591" s="1"/>
      <c r="X591" s="140"/>
      <c r="Y591" s="140"/>
      <c r="Z591" s="140"/>
      <c r="AA591" s="140"/>
      <c r="AB591" s="140"/>
      <c r="AC591" s="142"/>
      <c r="AD591" s="142"/>
      <c r="AE591" s="142"/>
      <c r="AF591" s="142"/>
    </row>
    <row r="592" hidden="1">
      <c r="A592" s="1"/>
      <c r="B592" s="1"/>
      <c r="C592" s="1"/>
      <c r="D592" s="1"/>
      <c r="E592" s="1"/>
      <c r="F592" s="1"/>
      <c r="G592" s="1"/>
      <c r="H592" s="1"/>
      <c r="I592" s="1"/>
      <c r="X592" s="140"/>
      <c r="Y592" s="140"/>
      <c r="Z592" s="140"/>
      <c r="AA592" s="140"/>
      <c r="AB592" s="140"/>
      <c r="AC592" s="142"/>
      <c r="AD592" s="142"/>
      <c r="AE592" s="142"/>
      <c r="AF592" s="142"/>
    </row>
    <row r="593" hidden="1">
      <c r="A593" s="1"/>
      <c r="B593" s="1"/>
      <c r="C593" s="1"/>
      <c r="D593" s="1"/>
      <c r="E593" s="1"/>
      <c r="F593" s="1"/>
      <c r="G593" s="1"/>
      <c r="H593" s="1"/>
      <c r="I593" s="1"/>
      <c r="X593" s="140"/>
      <c r="Y593" s="140"/>
      <c r="Z593" s="140"/>
      <c r="AA593" s="140"/>
      <c r="AB593" s="140"/>
      <c r="AC593" s="142"/>
      <c r="AD593" s="142"/>
      <c r="AE593" s="142"/>
      <c r="AF593" s="142"/>
    </row>
    <row r="594" hidden="1">
      <c r="A594" s="1"/>
      <c r="B594" s="1"/>
      <c r="C594" s="1"/>
      <c r="D594" s="1"/>
      <c r="E594" s="1"/>
      <c r="F594" s="1"/>
      <c r="G594" s="1"/>
      <c r="H594" s="1"/>
      <c r="I594" s="1"/>
      <c r="X594" s="140"/>
      <c r="Y594" s="140"/>
      <c r="Z594" s="140"/>
      <c r="AA594" s="140"/>
      <c r="AB594" s="140"/>
      <c r="AC594" s="142"/>
      <c r="AD594" s="142"/>
      <c r="AE594" s="142"/>
      <c r="AF594" s="142"/>
    </row>
    <row r="595" hidden="1">
      <c r="A595" s="1"/>
      <c r="B595" s="1"/>
      <c r="C595" s="1"/>
      <c r="D595" s="1"/>
      <c r="E595" s="1"/>
      <c r="F595" s="1"/>
      <c r="G595" s="1"/>
      <c r="H595" s="1"/>
      <c r="I595" s="1"/>
      <c r="X595" s="140"/>
      <c r="Y595" s="140"/>
      <c r="Z595" s="140"/>
      <c r="AA595" s="140"/>
      <c r="AB595" s="140"/>
      <c r="AC595" s="142"/>
      <c r="AD595" s="142"/>
      <c r="AE595" s="142"/>
      <c r="AF595" s="142"/>
    </row>
    <row r="596" hidden="1">
      <c r="A596" s="1"/>
      <c r="B596" s="1"/>
      <c r="C596" s="1"/>
      <c r="D596" s="1"/>
      <c r="E596" s="1"/>
      <c r="F596" s="1"/>
      <c r="G596" s="1"/>
      <c r="H596" s="1"/>
      <c r="I596" s="1"/>
      <c r="X596" s="140"/>
      <c r="Y596" s="140"/>
      <c r="Z596" s="140"/>
      <c r="AA596" s="140"/>
      <c r="AB596" s="140"/>
      <c r="AC596" s="142"/>
      <c r="AD596" s="142"/>
      <c r="AE596" s="142"/>
      <c r="AF596" s="142"/>
    </row>
    <row r="597" hidden="1">
      <c r="A597" s="1"/>
      <c r="B597" s="1"/>
      <c r="C597" s="1"/>
      <c r="D597" s="1"/>
      <c r="E597" s="1"/>
      <c r="F597" s="1"/>
      <c r="G597" s="1"/>
      <c r="H597" s="1"/>
      <c r="I597" s="1"/>
      <c r="X597" s="140"/>
      <c r="Y597" s="140"/>
      <c r="Z597" s="140"/>
      <c r="AA597" s="140"/>
      <c r="AB597" s="140"/>
      <c r="AC597" s="142"/>
      <c r="AD597" s="142"/>
      <c r="AE597" s="142"/>
      <c r="AF597" s="142"/>
    </row>
    <row r="598" hidden="1">
      <c r="A598" s="1"/>
      <c r="B598" s="1"/>
      <c r="C598" s="1"/>
      <c r="D598" s="1"/>
      <c r="E598" s="1"/>
      <c r="F598" s="1"/>
      <c r="G598" s="1"/>
      <c r="H598" s="1"/>
      <c r="I598" s="1"/>
      <c r="X598" s="140"/>
      <c r="Y598" s="140"/>
      <c r="Z598" s="140"/>
      <c r="AA598" s="140"/>
      <c r="AB598" s="140"/>
      <c r="AC598" s="142"/>
      <c r="AD598" s="142"/>
      <c r="AE598" s="142"/>
      <c r="AF598" s="142"/>
    </row>
    <row r="599" hidden="1">
      <c r="A599" s="1"/>
      <c r="B599" s="1"/>
      <c r="C599" s="1"/>
      <c r="D599" s="1"/>
      <c r="E599" s="1"/>
      <c r="F599" s="1"/>
      <c r="G599" s="1"/>
      <c r="H599" s="1"/>
      <c r="I599" s="1"/>
      <c r="X599" s="140"/>
      <c r="Y599" s="140"/>
      <c r="Z599" s="140"/>
      <c r="AA599" s="140"/>
      <c r="AB599" s="140"/>
      <c r="AC599" s="142"/>
      <c r="AD599" s="142"/>
      <c r="AE599" s="142"/>
      <c r="AF599" s="142"/>
    </row>
    <row r="600" hidden="1">
      <c r="A600" s="1"/>
      <c r="B600" s="1"/>
      <c r="C600" s="1"/>
      <c r="D600" s="1"/>
      <c r="E600" s="1"/>
      <c r="F600" s="1"/>
      <c r="G600" s="1"/>
      <c r="H600" s="1"/>
      <c r="I600" s="1"/>
      <c r="X600" s="140"/>
      <c r="Y600" s="140"/>
      <c r="Z600" s="140"/>
      <c r="AA600" s="140"/>
      <c r="AB600" s="140"/>
      <c r="AC600" s="142"/>
      <c r="AD600" s="142"/>
      <c r="AE600" s="142"/>
      <c r="AF600" s="142"/>
    </row>
    <row r="601" hidden="1">
      <c r="A601" s="1"/>
      <c r="B601" s="1"/>
      <c r="C601" s="1"/>
      <c r="D601" s="1"/>
      <c r="E601" s="1"/>
      <c r="F601" s="1"/>
      <c r="G601" s="1"/>
      <c r="H601" s="1"/>
      <c r="I601" s="1"/>
      <c r="X601" s="140"/>
      <c r="Y601" s="140"/>
      <c r="Z601" s="140"/>
      <c r="AA601" s="140"/>
      <c r="AB601" s="140"/>
      <c r="AC601" s="142"/>
      <c r="AD601" s="142"/>
      <c r="AE601" s="142"/>
      <c r="AF601" s="142"/>
    </row>
    <row r="602" hidden="1">
      <c r="A602" s="1"/>
      <c r="B602" s="1"/>
      <c r="C602" s="1"/>
      <c r="D602" s="1"/>
      <c r="E602" s="1"/>
      <c r="F602" s="1"/>
      <c r="G602" s="1"/>
      <c r="H602" s="1"/>
      <c r="I602" s="1"/>
      <c r="X602" s="140"/>
      <c r="Y602" s="140"/>
      <c r="Z602" s="140"/>
      <c r="AA602" s="140"/>
      <c r="AB602" s="140"/>
      <c r="AC602" s="142"/>
      <c r="AD602" s="142"/>
      <c r="AE602" s="142"/>
      <c r="AF602" s="142"/>
    </row>
    <row r="603" hidden="1">
      <c r="A603" s="1"/>
      <c r="B603" s="1"/>
      <c r="C603" s="1"/>
      <c r="D603" s="1"/>
      <c r="E603" s="1"/>
      <c r="F603" s="1"/>
      <c r="G603" s="1"/>
      <c r="H603" s="1"/>
      <c r="I603" s="1"/>
      <c r="X603" s="140"/>
      <c r="Y603" s="140"/>
      <c r="Z603" s="140"/>
      <c r="AA603" s="140"/>
      <c r="AB603" s="140"/>
      <c r="AC603" s="142"/>
      <c r="AD603" s="142"/>
      <c r="AE603" s="142"/>
      <c r="AF603" s="142"/>
    </row>
    <row r="604" hidden="1">
      <c r="A604" s="1"/>
      <c r="B604" s="1"/>
      <c r="C604" s="1"/>
      <c r="D604" s="1"/>
      <c r="E604" s="1"/>
      <c r="F604" s="1"/>
      <c r="G604" s="1"/>
      <c r="H604" s="1"/>
      <c r="I604" s="1"/>
      <c r="X604" s="140"/>
      <c r="Y604" s="140"/>
      <c r="Z604" s="140"/>
      <c r="AA604" s="140"/>
      <c r="AB604" s="140"/>
      <c r="AC604" s="142"/>
      <c r="AD604" s="142"/>
      <c r="AE604" s="142"/>
      <c r="AF604" s="142"/>
    </row>
    <row r="605" hidden="1">
      <c r="A605" s="1"/>
      <c r="B605" s="1"/>
      <c r="C605" s="1"/>
      <c r="D605" s="1"/>
      <c r="E605" s="1"/>
      <c r="F605" s="1"/>
      <c r="G605" s="1"/>
      <c r="H605" s="1"/>
      <c r="I605" s="1"/>
      <c r="X605" s="140"/>
      <c r="Y605" s="140"/>
      <c r="Z605" s="140"/>
      <c r="AA605" s="140"/>
      <c r="AB605" s="140"/>
      <c r="AC605" s="142"/>
      <c r="AD605" s="142"/>
      <c r="AE605" s="142"/>
      <c r="AF605" s="142"/>
    </row>
    <row r="606" hidden="1">
      <c r="A606" s="1"/>
      <c r="B606" s="1"/>
      <c r="C606" s="1"/>
      <c r="D606" s="1"/>
      <c r="E606" s="1"/>
      <c r="F606" s="1"/>
      <c r="G606" s="1"/>
      <c r="H606" s="1"/>
      <c r="I606" s="1"/>
      <c r="X606" s="140"/>
      <c r="Y606" s="140"/>
      <c r="Z606" s="140"/>
      <c r="AA606" s="140"/>
      <c r="AB606" s="140"/>
      <c r="AC606" s="142"/>
      <c r="AD606" s="142"/>
      <c r="AE606" s="142"/>
      <c r="AF606" s="142"/>
    </row>
    <row r="607" hidden="1">
      <c r="A607" s="1"/>
      <c r="B607" s="1"/>
      <c r="C607" s="1"/>
      <c r="D607" s="1"/>
      <c r="E607" s="1"/>
      <c r="F607" s="1"/>
      <c r="G607" s="1"/>
      <c r="H607" s="1"/>
      <c r="I607" s="1"/>
      <c r="X607" s="140"/>
      <c r="Y607" s="140"/>
      <c r="Z607" s="140"/>
      <c r="AA607" s="140"/>
      <c r="AB607" s="140"/>
      <c r="AC607" s="142"/>
      <c r="AD607" s="142"/>
      <c r="AE607" s="142"/>
      <c r="AF607" s="142"/>
    </row>
    <row r="608" hidden="1">
      <c r="A608" s="1"/>
      <c r="B608" s="1"/>
      <c r="C608" s="1"/>
      <c r="D608" s="1"/>
      <c r="E608" s="1"/>
      <c r="F608" s="1"/>
      <c r="G608" s="1"/>
      <c r="H608" s="1"/>
      <c r="I608" s="1"/>
      <c r="X608" s="140"/>
      <c r="Y608" s="140"/>
      <c r="Z608" s="140"/>
      <c r="AA608" s="140"/>
      <c r="AB608" s="140"/>
      <c r="AC608" s="142"/>
      <c r="AD608" s="142"/>
      <c r="AE608" s="142"/>
      <c r="AF608" s="142"/>
    </row>
    <row r="609" hidden="1">
      <c r="A609" s="1"/>
      <c r="B609" s="1"/>
      <c r="C609" s="1"/>
      <c r="D609" s="1"/>
      <c r="E609" s="1"/>
      <c r="F609" s="1"/>
      <c r="G609" s="1"/>
      <c r="H609" s="1"/>
      <c r="I609" s="1"/>
      <c r="X609" s="140"/>
      <c r="Y609" s="140"/>
      <c r="Z609" s="140"/>
      <c r="AA609" s="140"/>
      <c r="AB609" s="140"/>
      <c r="AC609" s="142"/>
      <c r="AD609" s="142"/>
      <c r="AE609" s="142"/>
      <c r="AF609" s="142"/>
    </row>
    <row r="610" hidden="1">
      <c r="A610" s="1"/>
      <c r="B610" s="1"/>
      <c r="C610" s="1"/>
      <c r="D610" s="1"/>
      <c r="E610" s="1"/>
      <c r="F610" s="1"/>
      <c r="G610" s="1"/>
      <c r="H610" s="1"/>
      <c r="I610" s="1"/>
      <c r="X610" s="140"/>
      <c r="Y610" s="140"/>
      <c r="Z610" s="140"/>
      <c r="AA610" s="140"/>
      <c r="AB610" s="140"/>
      <c r="AC610" s="142"/>
      <c r="AD610" s="142"/>
      <c r="AE610" s="142"/>
      <c r="AF610" s="142"/>
    </row>
    <row r="611" hidden="1">
      <c r="A611" s="1"/>
      <c r="B611" s="1"/>
      <c r="C611" s="1"/>
      <c r="D611" s="1"/>
      <c r="E611" s="1"/>
      <c r="F611" s="1"/>
      <c r="G611" s="1"/>
      <c r="H611" s="1"/>
      <c r="I611" s="1"/>
      <c r="X611" s="140"/>
      <c r="Y611" s="140"/>
      <c r="Z611" s="140"/>
      <c r="AA611" s="140"/>
      <c r="AB611" s="140"/>
      <c r="AC611" s="142"/>
      <c r="AD611" s="142"/>
      <c r="AE611" s="142"/>
      <c r="AF611" s="142"/>
    </row>
    <row r="612" hidden="1">
      <c r="A612" s="1"/>
      <c r="B612" s="1"/>
      <c r="C612" s="1"/>
      <c r="D612" s="1"/>
      <c r="E612" s="1"/>
      <c r="F612" s="1"/>
      <c r="G612" s="1"/>
      <c r="H612" s="1"/>
      <c r="I612" s="1"/>
      <c r="X612" s="140"/>
      <c r="Y612" s="140"/>
      <c r="Z612" s="140"/>
      <c r="AA612" s="140"/>
      <c r="AB612" s="140"/>
      <c r="AC612" s="142"/>
      <c r="AD612" s="142"/>
      <c r="AE612" s="142"/>
      <c r="AF612" s="142"/>
    </row>
    <row r="613" hidden="1">
      <c r="A613" s="1"/>
      <c r="B613" s="1"/>
      <c r="C613" s="1"/>
      <c r="D613" s="1"/>
      <c r="E613" s="1"/>
      <c r="F613" s="1"/>
      <c r="G613" s="1"/>
      <c r="H613" s="1"/>
      <c r="I613" s="1"/>
      <c r="X613" s="140"/>
      <c r="Y613" s="140"/>
      <c r="Z613" s="140"/>
      <c r="AA613" s="140"/>
      <c r="AB613" s="140"/>
      <c r="AC613" s="142"/>
      <c r="AD613" s="142"/>
      <c r="AE613" s="142"/>
      <c r="AF613" s="142"/>
    </row>
    <row r="614" hidden="1">
      <c r="A614" s="1"/>
      <c r="B614" s="1"/>
      <c r="C614" s="1"/>
      <c r="D614" s="1"/>
      <c r="E614" s="1"/>
      <c r="F614" s="1"/>
      <c r="G614" s="1"/>
      <c r="H614" s="1"/>
      <c r="I614" s="1"/>
      <c r="X614" s="140"/>
      <c r="Y614" s="140"/>
      <c r="Z614" s="140"/>
      <c r="AA614" s="140"/>
      <c r="AB614" s="140"/>
      <c r="AC614" s="142"/>
      <c r="AD614" s="142"/>
      <c r="AE614" s="142"/>
      <c r="AF614" s="142"/>
    </row>
    <row r="615" hidden="1">
      <c r="A615" s="1"/>
      <c r="B615" s="1"/>
      <c r="C615" s="1"/>
      <c r="D615" s="1"/>
      <c r="E615" s="1"/>
      <c r="F615" s="1"/>
      <c r="G615" s="1"/>
      <c r="H615" s="1"/>
      <c r="I615" s="1"/>
      <c r="X615" s="140"/>
      <c r="Y615" s="140"/>
      <c r="Z615" s="140"/>
      <c r="AA615" s="140"/>
      <c r="AB615" s="140"/>
      <c r="AC615" s="142"/>
      <c r="AD615" s="142"/>
      <c r="AE615" s="142"/>
      <c r="AF615" s="142"/>
    </row>
    <row r="616" hidden="1">
      <c r="A616" s="1"/>
      <c r="B616" s="1"/>
      <c r="C616" s="1"/>
      <c r="D616" s="1"/>
      <c r="E616" s="1"/>
      <c r="F616" s="1"/>
      <c r="G616" s="1"/>
      <c r="H616" s="1"/>
      <c r="I616" s="1"/>
      <c r="X616" s="140"/>
      <c r="Y616" s="140"/>
      <c r="Z616" s="140"/>
      <c r="AA616" s="140"/>
      <c r="AB616" s="140"/>
      <c r="AC616" s="142"/>
      <c r="AD616" s="142"/>
      <c r="AE616" s="142"/>
      <c r="AF616" s="142"/>
    </row>
    <row r="617" hidden="1">
      <c r="A617" s="1"/>
      <c r="B617" s="1"/>
      <c r="C617" s="1"/>
      <c r="D617" s="1"/>
      <c r="E617" s="1"/>
      <c r="F617" s="1"/>
      <c r="G617" s="1"/>
      <c r="H617" s="1"/>
      <c r="I617" s="1"/>
      <c r="X617" s="140"/>
      <c r="Y617" s="140"/>
      <c r="Z617" s="140"/>
      <c r="AA617" s="140"/>
      <c r="AB617" s="140"/>
      <c r="AC617" s="142"/>
      <c r="AD617" s="142"/>
      <c r="AE617" s="142"/>
      <c r="AF617" s="142"/>
    </row>
    <row r="618" hidden="1">
      <c r="A618" s="1"/>
      <c r="B618" s="1"/>
      <c r="C618" s="1"/>
      <c r="D618" s="1"/>
      <c r="E618" s="1"/>
      <c r="F618" s="1"/>
      <c r="G618" s="1"/>
      <c r="H618" s="1"/>
      <c r="I618" s="1"/>
      <c r="X618" s="140"/>
      <c r="Y618" s="140"/>
      <c r="Z618" s="140"/>
      <c r="AA618" s="140"/>
      <c r="AB618" s="140"/>
      <c r="AC618" s="142"/>
      <c r="AD618" s="142"/>
      <c r="AE618" s="142"/>
      <c r="AF618" s="142"/>
    </row>
    <row r="619" hidden="1">
      <c r="A619" s="1"/>
      <c r="B619" s="1"/>
      <c r="C619" s="1"/>
      <c r="D619" s="1"/>
      <c r="E619" s="1"/>
      <c r="F619" s="1"/>
      <c r="G619" s="1"/>
      <c r="H619" s="1"/>
      <c r="I619" s="1"/>
      <c r="X619" s="140"/>
      <c r="Y619" s="140"/>
      <c r="Z619" s="140"/>
      <c r="AA619" s="140"/>
      <c r="AB619" s="140"/>
      <c r="AC619" s="142"/>
      <c r="AD619" s="142"/>
      <c r="AE619" s="142"/>
      <c r="AF619" s="142"/>
    </row>
    <row r="620" hidden="1">
      <c r="A620" s="1"/>
      <c r="B620" s="1"/>
      <c r="C620" s="1"/>
      <c r="D620" s="1"/>
      <c r="E620" s="1"/>
      <c r="F620" s="1"/>
      <c r="G620" s="1"/>
      <c r="H620" s="1"/>
      <c r="I620" s="1"/>
      <c r="X620" s="140"/>
      <c r="Y620" s="140"/>
      <c r="Z620" s="140"/>
      <c r="AA620" s="140"/>
      <c r="AB620" s="140"/>
      <c r="AC620" s="142"/>
      <c r="AD620" s="142"/>
      <c r="AE620" s="142"/>
      <c r="AF620" s="142"/>
    </row>
    <row r="621" hidden="1">
      <c r="A621" s="1"/>
      <c r="B621" s="1"/>
      <c r="C621" s="1"/>
      <c r="D621" s="1"/>
      <c r="E621" s="1"/>
      <c r="F621" s="1"/>
      <c r="G621" s="1"/>
      <c r="H621" s="1"/>
      <c r="I621" s="1"/>
      <c r="X621" s="140"/>
      <c r="Y621" s="140"/>
      <c r="Z621" s="140"/>
      <c r="AA621" s="140"/>
      <c r="AB621" s="140"/>
      <c r="AC621" s="142"/>
      <c r="AD621" s="142"/>
      <c r="AE621" s="142"/>
      <c r="AF621" s="142"/>
    </row>
    <row r="622" hidden="1">
      <c r="A622" s="1"/>
      <c r="B622" s="1"/>
      <c r="C622" s="1"/>
      <c r="D622" s="1"/>
      <c r="E622" s="1"/>
      <c r="F622" s="1"/>
      <c r="G622" s="1"/>
      <c r="H622" s="1"/>
      <c r="I622" s="1"/>
      <c r="X622" s="140"/>
      <c r="Y622" s="140"/>
      <c r="Z622" s="140"/>
      <c r="AA622" s="140"/>
      <c r="AB622" s="140"/>
      <c r="AC622" s="142"/>
      <c r="AD622" s="142"/>
      <c r="AE622" s="142"/>
      <c r="AF622" s="142"/>
    </row>
    <row r="623" hidden="1">
      <c r="A623" s="1"/>
      <c r="B623" s="1"/>
      <c r="C623" s="1"/>
      <c r="D623" s="1"/>
      <c r="E623" s="1"/>
      <c r="F623" s="1"/>
      <c r="G623" s="1"/>
      <c r="H623" s="1"/>
      <c r="I623" s="1"/>
      <c r="X623" s="140"/>
      <c r="Y623" s="140"/>
      <c r="Z623" s="140"/>
      <c r="AA623" s="140"/>
      <c r="AB623" s="140"/>
      <c r="AC623" s="142"/>
      <c r="AD623" s="142"/>
      <c r="AE623" s="142"/>
      <c r="AF623" s="142"/>
    </row>
    <row r="624" hidden="1">
      <c r="A624" s="1"/>
      <c r="B624" s="1"/>
      <c r="C624" s="1"/>
      <c r="D624" s="1"/>
      <c r="E624" s="1"/>
      <c r="F624" s="1"/>
      <c r="G624" s="1"/>
      <c r="H624" s="1"/>
      <c r="I624" s="1"/>
      <c r="X624" s="140"/>
      <c r="Y624" s="140"/>
      <c r="Z624" s="140"/>
      <c r="AA624" s="140"/>
      <c r="AB624" s="140"/>
      <c r="AC624" s="142"/>
      <c r="AD624" s="142"/>
      <c r="AE624" s="142"/>
      <c r="AF624" s="142"/>
    </row>
    <row r="625" hidden="1">
      <c r="A625" s="1"/>
      <c r="B625" s="1"/>
      <c r="C625" s="1"/>
      <c r="D625" s="1"/>
      <c r="E625" s="1"/>
      <c r="F625" s="1"/>
      <c r="G625" s="1"/>
      <c r="H625" s="1"/>
      <c r="I625" s="1"/>
      <c r="X625" s="140"/>
      <c r="Y625" s="140"/>
      <c r="Z625" s="140"/>
      <c r="AA625" s="140"/>
      <c r="AB625" s="140"/>
      <c r="AC625" s="142"/>
      <c r="AD625" s="142"/>
      <c r="AE625" s="142"/>
      <c r="AF625" s="142"/>
    </row>
    <row r="626" hidden="1">
      <c r="A626" s="1"/>
      <c r="B626" s="1"/>
      <c r="C626" s="1"/>
      <c r="D626" s="1"/>
      <c r="E626" s="1"/>
      <c r="F626" s="1"/>
      <c r="G626" s="1"/>
      <c r="H626" s="1"/>
      <c r="I626" s="1"/>
      <c r="X626" s="140"/>
      <c r="Y626" s="140"/>
      <c r="Z626" s="140"/>
      <c r="AA626" s="140"/>
      <c r="AB626" s="140"/>
      <c r="AC626" s="142"/>
      <c r="AD626" s="142"/>
      <c r="AE626" s="142"/>
      <c r="AF626" s="142"/>
    </row>
    <row r="627" hidden="1">
      <c r="A627" s="1"/>
      <c r="B627" s="1"/>
      <c r="C627" s="1"/>
      <c r="D627" s="1"/>
      <c r="E627" s="1"/>
      <c r="F627" s="1"/>
      <c r="G627" s="1"/>
      <c r="H627" s="1"/>
      <c r="I627" s="1"/>
      <c r="X627" s="140"/>
      <c r="Y627" s="140"/>
      <c r="Z627" s="140"/>
      <c r="AA627" s="140"/>
      <c r="AB627" s="140"/>
      <c r="AC627" s="142"/>
      <c r="AD627" s="142"/>
      <c r="AE627" s="142"/>
      <c r="AF627" s="142"/>
    </row>
    <row r="628" hidden="1">
      <c r="A628" s="1"/>
      <c r="B628" s="1"/>
      <c r="C628" s="1"/>
      <c r="D628" s="1"/>
      <c r="E628" s="1"/>
      <c r="F628" s="1"/>
      <c r="G628" s="1"/>
      <c r="H628" s="1"/>
      <c r="I628" s="1"/>
      <c r="X628" s="140"/>
      <c r="Y628" s="140"/>
      <c r="Z628" s="140"/>
      <c r="AA628" s="140"/>
      <c r="AB628" s="140"/>
      <c r="AC628" s="142"/>
      <c r="AD628" s="142"/>
      <c r="AE628" s="142"/>
      <c r="AF628" s="142"/>
    </row>
    <row r="629" hidden="1">
      <c r="A629" s="1"/>
      <c r="B629" s="1"/>
      <c r="C629" s="1"/>
      <c r="D629" s="1"/>
      <c r="E629" s="1"/>
      <c r="F629" s="1"/>
      <c r="G629" s="1"/>
      <c r="H629" s="1"/>
      <c r="I629" s="1"/>
      <c r="X629" s="140"/>
      <c r="Y629" s="140"/>
      <c r="Z629" s="140"/>
      <c r="AA629" s="140"/>
      <c r="AB629" s="140"/>
      <c r="AC629" s="142"/>
      <c r="AD629" s="142"/>
      <c r="AE629" s="142"/>
      <c r="AF629" s="142"/>
    </row>
    <row r="630" hidden="1">
      <c r="A630" s="1"/>
      <c r="B630" s="1"/>
      <c r="C630" s="1"/>
      <c r="D630" s="1"/>
      <c r="E630" s="1"/>
      <c r="F630" s="1"/>
      <c r="G630" s="1"/>
      <c r="H630" s="1"/>
      <c r="I630" s="1"/>
      <c r="X630" s="140"/>
      <c r="Y630" s="140"/>
      <c r="Z630" s="140"/>
      <c r="AA630" s="140"/>
      <c r="AB630" s="140"/>
      <c r="AC630" s="142"/>
      <c r="AD630" s="142"/>
      <c r="AE630" s="142"/>
      <c r="AF630" s="142"/>
    </row>
    <row r="631" hidden="1">
      <c r="A631" s="1"/>
      <c r="B631" s="1"/>
      <c r="C631" s="1"/>
      <c r="D631" s="1"/>
      <c r="E631" s="1"/>
      <c r="F631" s="1"/>
      <c r="G631" s="1"/>
      <c r="H631" s="1"/>
      <c r="I631" s="1"/>
      <c r="X631" s="140"/>
      <c r="Y631" s="140"/>
      <c r="Z631" s="140"/>
      <c r="AA631" s="140"/>
      <c r="AB631" s="140"/>
      <c r="AC631" s="142"/>
      <c r="AD631" s="142"/>
      <c r="AE631" s="142"/>
      <c r="AF631" s="142"/>
    </row>
    <row r="632" hidden="1">
      <c r="A632" s="1"/>
      <c r="B632" s="1"/>
      <c r="C632" s="1"/>
      <c r="D632" s="1"/>
      <c r="E632" s="1"/>
      <c r="F632" s="1"/>
      <c r="G632" s="1"/>
      <c r="H632" s="1"/>
      <c r="I632" s="1"/>
      <c r="X632" s="140"/>
      <c r="Y632" s="140"/>
      <c r="Z632" s="140"/>
      <c r="AA632" s="140"/>
      <c r="AB632" s="140"/>
      <c r="AC632" s="142"/>
      <c r="AD632" s="142"/>
      <c r="AE632" s="142"/>
      <c r="AF632" s="142"/>
    </row>
    <row r="633" hidden="1">
      <c r="A633" s="1"/>
      <c r="B633" s="1"/>
      <c r="C633" s="1"/>
      <c r="D633" s="1"/>
      <c r="E633" s="1"/>
      <c r="F633" s="1"/>
      <c r="G633" s="1"/>
      <c r="H633" s="1"/>
      <c r="I633" s="1"/>
      <c r="X633" s="140"/>
      <c r="Y633" s="140"/>
      <c r="Z633" s="140"/>
      <c r="AA633" s="140"/>
      <c r="AB633" s="140"/>
      <c r="AC633" s="142"/>
      <c r="AD633" s="142"/>
      <c r="AE633" s="142"/>
      <c r="AF633" s="142"/>
    </row>
    <row r="634" hidden="1">
      <c r="A634" s="1"/>
      <c r="B634" s="1"/>
      <c r="C634" s="1"/>
      <c r="D634" s="1"/>
      <c r="E634" s="1"/>
      <c r="F634" s="1"/>
      <c r="G634" s="1"/>
      <c r="H634" s="1"/>
      <c r="I634" s="1"/>
      <c r="X634" s="140"/>
      <c r="Y634" s="140"/>
      <c r="Z634" s="140"/>
      <c r="AA634" s="140"/>
      <c r="AB634" s="140"/>
      <c r="AC634" s="142"/>
      <c r="AD634" s="142"/>
      <c r="AE634" s="142"/>
      <c r="AF634" s="142"/>
    </row>
    <row r="635" hidden="1">
      <c r="A635" s="1"/>
      <c r="B635" s="1"/>
      <c r="C635" s="1"/>
      <c r="D635" s="1"/>
      <c r="E635" s="1"/>
      <c r="F635" s="1"/>
      <c r="G635" s="1"/>
      <c r="H635" s="1"/>
      <c r="I635" s="1"/>
      <c r="X635" s="140"/>
      <c r="Y635" s="140"/>
      <c r="Z635" s="140"/>
      <c r="AA635" s="140"/>
      <c r="AB635" s="140"/>
      <c r="AC635" s="142"/>
      <c r="AD635" s="142"/>
      <c r="AE635" s="142"/>
      <c r="AF635" s="142"/>
    </row>
    <row r="636" hidden="1">
      <c r="A636" s="1"/>
      <c r="B636" s="1"/>
      <c r="C636" s="1"/>
      <c r="D636" s="1"/>
      <c r="E636" s="1"/>
      <c r="F636" s="1"/>
      <c r="G636" s="1"/>
      <c r="H636" s="1"/>
      <c r="I636" s="1"/>
      <c r="X636" s="140"/>
      <c r="Y636" s="140"/>
      <c r="Z636" s="140"/>
      <c r="AA636" s="140"/>
      <c r="AB636" s="140"/>
      <c r="AC636" s="142"/>
      <c r="AD636" s="142"/>
      <c r="AE636" s="142"/>
      <c r="AF636" s="142"/>
    </row>
    <row r="637" hidden="1">
      <c r="A637" s="1"/>
      <c r="B637" s="1"/>
      <c r="C637" s="1"/>
      <c r="D637" s="1"/>
      <c r="E637" s="1"/>
      <c r="F637" s="1"/>
      <c r="G637" s="1"/>
      <c r="H637" s="1"/>
      <c r="I637" s="1"/>
      <c r="X637" s="140"/>
      <c r="Y637" s="140"/>
      <c r="Z637" s="140"/>
      <c r="AA637" s="140"/>
      <c r="AB637" s="140"/>
      <c r="AC637" s="142"/>
      <c r="AD637" s="142"/>
      <c r="AE637" s="142"/>
      <c r="AF637" s="142"/>
    </row>
    <row r="638" hidden="1">
      <c r="A638" s="1"/>
      <c r="B638" s="1"/>
      <c r="C638" s="1"/>
      <c r="D638" s="1"/>
      <c r="E638" s="1"/>
      <c r="F638" s="1"/>
      <c r="G638" s="1"/>
      <c r="H638" s="1"/>
      <c r="I638" s="1"/>
      <c r="X638" s="140"/>
      <c r="Y638" s="140"/>
      <c r="Z638" s="140"/>
      <c r="AA638" s="140"/>
      <c r="AB638" s="140"/>
      <c r="AC638" s="142"/>
      <c r="AD638" s="142"/>
      <c r="AE638" s="142"/>
      <c r="AF638" s="142"/>
    </row>
    <row r="639" hidden="1">
      <c r="A639" s="1"/>
      <c r="B639" s="1"/>
      <c r="C639" s="1"/>
      <c r="D639" s="1"/>
      <c r="E639" s="1"/>
      <c r="F639" s="1"/>
      <c r="G639" s="1"/>
      <c r="H639" s="1"/>
      <c r="I639" s="1"/>
      <c r="X639" s="140"/>
      <c r="Y639" s="140"/>
      <c r="Z639" s="140"/>
      <c r="AA639" s="140"/>
      <c r="AB639" s="140"/>
      <c r="AC639" s="142"/>
      <c r="AD639" s="142"/>
      <c r="AE639" s="142"/>
      <c r="AF639" s="142"/>
    </row>
    <row r="640" hidden="1">
      <c r="A640" s="1"/>
      <c r="B640" s="1"/>
      <c r="C640" s="1"/>
      <c r="D640" s="1"/>
      <c r="E640" s="1"/>
      <c r="F640" s="1"/>
      <c r="G640" s="1"/>
      <c r="H640" s="1"/>
      <c r="I640" s="1"/>
      <c r="X640" s="140"/>
      <c r="Y640" s="140"/>
      <c r="Z640" s="140"/>
      <c r="AA640" s="140"/>
      <c r="AB640" s="140"/>
      <c r="AC640" s="142"/>
      <c r="AD640" s="142"/>
      <c r="AE640" s="142"/>
      <c r="AF640" s="142"/>
    </row>
    <row r="641" hidden="1">
      <c r="A641" s="1"/>
      <c r="B641" s="1"/>
      <c r="C641" s="1"/>
      <c r="D641" s="1"/>
      <c r="E641" s="1"/>
      <c r="F641" s="1"/>
      <c r="G641" s="1"/>
      <c r="H641" s="1"/>
      <c r="I641" s="1"/>
      <c r="X641" s="140"/>
      <c r="Y641" s="140"/>
      <c r="Z641" s="140"/>
      <c r="AA641" s="140"/>
      <c r="AB641" s="140"/>
      <c r="AC641" s="142"/>
      <c r="AD641" s="142"/>
      <c r="AE641" s="142"/>
      <c r="AF641" s="142"/>
    </row>
    <row r="642" hidden="1">
      <c r="A642" s="1"/>
      <c r="B642" s="1"/>
      <c r="C642" s="1"/>
      <c r="D642" s="1"/>
      <c r="E642" s="1"/>
      <c r="F642" s="1"/>
      <c r="G642" s="1"/>
      <c r="H642" s="1"/>
      <c r="I642" s="1"/>
      <c r="X642" s="140"/>
      <c r="Y642" s="140"/>
      <c r="Z642" s="140"/>
      <c r="AA642" s="140"/>
      <c r="AB642" s="140"/>
      <c r="AC642" s="142"/>
      <c r="AD642" s="142"/>
      <c r="AE642" s="142"/>
      <c r="AF642" s="142"/>
    </row>
    <row r="643" hidden="1">
      <c r="A643" s="1"/>
      <c r="B643" s="1"/>
      <c r="C643" s="1"/>
      <c r="D643" s="1"/>
      <c r="E643" s="1"/>
      <c r="F643" s="1"/>
      <c r="G643" s="1"/>
      <c r="H643" s="1"/>
      <c r="I643" s="1"/>
      <c r="X643" s="140"/>
      <c r="Y643" s="140"/>
      <c r="Z643" s="140"/>
      <c r="AA643" s="140"/>
      <c r="AB643" s="140"/>
      <c r="AC643" s="142"/>
      <c r="AD643" s="142"/>
      <c r="AE643" s="142"/>
      <c r="AF643" s="142"/>
    </row>
    <row r="644" hidden="1">
      <c r="A644" s="1"/>
      <c r="B644" s="1"/>
      <c r="C644" s="1"/>
      <c r="D644" s="1"/>
      <c r="E644" s="1"/>
      <c r="F644" s="1"/>
      <c r="G644" s="1"/>
      <c r="H644" s="1"/>
      <c r="I644" s="1"/>
      <c r="X644" s="140"/>
      <c r="Y644" s="140"/>
      <c r="Z644" s="140"/>
      <c r="AA644" s="140"/>
      <c r="AB644" s="140"/>
      <c r="AC644" s="142"/>
      <c r="AD644" s="142"/>
      <c r="AE644" s="142"/>
      <c r="AF644" s="142"/>
    </row>
    <row r="645" hidden="1">
      <c r="A645" s="1"/>
      <c r="B645" s="1"/>
      <c r="C645" s="1"/>
      <c r="D645" s="1"/>
      <c r="E645" s="1"/>
      <c r="F645" s="1"/>
      <c r="G645" s="1"/>
      <c r="H645" s="1"/>
      <c r="I645" s="1"/>
      <c r="X645" s="140"/>
      <c r="Y645" s="140"/>
      <c r="Z645" s="140"/>
      <c r="AA645" s="140"/>
      <c r="AB645" s="140"/>
      <c r="AC645" s="142"/>
      <c r="AD645" s="142"/>
      <c r="AE645" s="142"/>
      <c r="AF645" s="142"/>
    </row>
    <row r="646" hidden="1">
      <c r="A646" s="1"/>
      <c r="B646" s="1"/>
      <c r="C646" s="1"/>
      <c r="D646" s="1"/>
      <c r="E646" s="1"/>
      <c r="F646" s="1"/>
      <c r="G646" s="1"/>
      <c r="H646" s="1"/>
      <c r="I646" s="1"/>
      <c r="X646" s="140"/>
      <c r="Y646" s="140"/>
      <c r="Z646" s="140"/>
      <c r="AA646" s="140"/>
      <c r="AB646" s="140"/>
      <c r="AC646" s="142"/>
      <c r="AD646" s="142"/>
      <c r="AE646" s="142"/>
      <c r="AF646" s="142"/>
    </row>
    <row r="647" hidden="1">
      <c r="A647" s="1"/>
      <c r="B647" s="1"/>
      <c r="C647" s="1"/>
      <c r="D647" s="1"/>
      <c r="E647" s="1"/>
      <c r="F647" s="1"/>
      <c r="G647" s="1"/>
      <c r="H647" s="1"/>
      <c r="I647" s="1"/>
      <c r="X647" s="140"/>
      <c r="Y647" s="140"/>
      <c r="Z647" s="140"/>
      <c r="AA647" s="140"/>
      <c r="AB647" s="140"/>
      <c r="AC647" s="142"/>
      <c r="AD647" s="142"/>
      <c r="AE647" s="142"/>
      <c r="AF647" s="142"/>
    </row>
    <row r="648" hidden="1">
      <c r="A648" s="1"/>
      <c r="B648" s="1"/>
      <c r="C648" s="1"/>
      <c r="D648" s="1"/>
      <c r="E648" s="1"/>
      <c r="F648" s="1"/>
      <c r="G648" s="1"/>
      <c r="H648" s="1"/>
      <c r="I648" s="1"/>
      <c r="X648" s="140"/>
      <c r="Y648" s="140"/>
      <c r="Z648" s="140"/>
      <c r="AA648" s="140"/>
      <c r="AB648" s="140"/>
      <c r="AC648" s="142"/>
      <c r="AD648" s="142"/>
      <c r="AE648" s="142"/>
      <c r="AF648" s="142"/>
    </row>
    <row r="649" hidden="1">
      <c r="A649" s="1"/>
      <c r="B649" s="1"/>
      <c r="C649" s="1"/>
      <c r="D649" s="1"/>
      <c r="E649" s="1"/>
      <c r="F649" s="1"/>
      <c r="G649" s="1"/>
      <c r="H649" s="1"/>
      <c r="I649" s="1"/>
      <c r="X649" s="140"/>
      <c r="Y649" s="140"/>
      <c r="Z649" s="140"/>
      <c r="AA649" s="140"/>
      <c r="AB649" s="140"/>
      <c r="AC649" s="142"/>
      <c r="AD649" s="142"/>
      <c r="AE649" s="142"/>
      <c r="AF649" s="142"/>
    </row>
    <row r="650" hidden="1">
      <c r="A650" s="1"/>
      <c r="B650" s="1"/>
      <c r="C650" s="1"/>
      <c r="D650" s="1"/>
      <c r="E650" s="1"/>
      <c r="F650" s="1"/>
      <c r="G650" s="1"/>
      <c r="H650" s="1"/>
      <c r="I650" s="1"/>
      <c r="X650" s="140"/>
      <c r="Y650" s="140"/>
      <c r="Z650" s="140"/>
      <c r="AA650" s="140"/>
      <c r="AB650" s="140"/>
      <c r="AC650" s="142"/>
      <c r="AD650" s="142"/>
      <c r="AE650" s="142"/>
      <c r="AF650" s="142"/>
    </row>
    <row r="651" hidden="1">
      <c r="A651" s="1"/>
      <c r="B651" s="1"/>
      <c r="C651" s="1"/>
      <c r="D651" s="1"/>
      <c r="E651" s="1"/>
      <c r="F651" s="1"/>
      <c r="G651" s="1"/>
      <c r="H651" s="1"/>
      <c r="I651" s="1"/>
      <c r="X651" s="140"/>
      <c r="Y651" s="140"/>
      <c r="Z651" s="140"/>
      <c r="AA651" s="140"/>
      <c r="AB651" s="140"/>
      <c r="AC651" s="142"/>
      <c r="AD651" s="142"/>
      <c r="AE651" s="142"/>
      <c r="AF651" s="142"/>
    </row>
    <row r="652" hidden="1">
      <c r="A652" s="1"/>
      <c r="B652" s="1"/>
      <c r="C652" s="1"/>
      <c r="D652" s="1"/>
      <c r="E652" s="1"/>
      <c r="F652" s="1"/>
      <c r="G652" s="1"/>
      <c r="H652" s="1"/>
      <c r="I652" s="1"/>
      <c r="X652" s="140"/>
      <c r="Y652" s="140"/>
      <c r="Z652" s="140"/>
      <c r="AA652" s="140"/>
      <c r="AB652" s="140"/>
      <c r="AC652" s="142"/>
      <c r="AD652" s="142"/>
      <c r="AE652" s="142"/>
      <c r="AF652" s="142"/>
    </row>
    <row r="653" hidden="1">
      <c r="A653" s="1"/>
      <c r="B653" s="1"/>
      <c r="C653" s="1"/>
      <c r="D653" s="1"/>
      <c r="E653" s="1"/>
      <c r="F653" s="1"/>
      <c r="G653" s="1"/>
      <c r="H653" s="1"/>
      <c r="I653" s="1"/>
      <c r="X653" s="140"/>
      <c r="Y653" s="140"/>
      <c r="Z653" s="140"/>
      <c r="AA653" s="140"/>
      <c r="AB653" s="140"/>
      <c r="AC653" s="142"/>
      <c r="AD653" s="142"/>
      <c r="AE653" s="142"/>
      <c r="AF653" s="142"/>
    </row>
    <row r="654" hidden="1">
      <c r="A654" s="1"/>
      <c r="B654" s="1"/>
      <c r="C654" s="1"/>
      <c r="D654" s="1"/>
      <c r="E654" s="1"/>
      <c r="F654" s="1"/>
      <c r="G654" s="1"/>
      <c r="H654" s="1"/>
      <c r="I654" s="1"/>
      <c r="X654" s="140"/>
      <c r="Y654" s="140"/>
      <c r="Z654" s="140"/>
      <c r="AA654" s="140"/>
      <c r="AB654" s="140"/>
      <c r="AC654" s="142"/>
      <c r="AD654" s="142"/>
      <c r="AE654" s="142"/>
      <c r="AF654" s="142"/>
    </row>
    <row r="655" hidden="1">
      <c r="A655" s="1"/>
      <c r="B655" s="1"/>
      <c r="C655" s="1"/>
      <c r="D655" s="1"/>
      <c r="E655" s="1"/>
      <c r="F655" s="1"/>
      <c r="G655" s="1"/>
      <c r="H655" s="1"/>
      <c r="I655" s="1"/>
      <c r="X655" s="140"/>
      <c r="Y655" s="140"/>
      <c r="Z655" s="140"/>
      <c r="AA655" s="140"/>
      <c r="AB655" s="140"/>
      <c r="AC655" s="142"/>
      <c r="AD655" s="142"/>
      <c r="AE655" s="142"/>
      <c r="AF655" s="142"/>
    </row>
    <row r="656" hidden="1">
      <c r="A656" s="1"/>
      <c r="B656" s="1"/>
      <c r="C656" s="1"/>
      <c r="D656" s="1"/>
      <c r="E656" s="1"/>
      <c r="F656" s="1"/>
      <c r="G656" s="1"/>
      <c r="H656" s="1"/>
      <c r="I656" s="1"/>
      <c r="X656" s="140"/>
      <c r="Y656" s="140"/>
      <c r="Z656" s="140"/>
      <c r="AA656" s="140"/>
      <c r="AB656" s="140"/>
      <c r="AC656" s="142"/>
      <c r="AD656" s="142"/>
      <c r="AE656" s="142"/>
      <c r="AF656" s="142"/>
    </row>
    <row r="657" hidden="1">
      <c r="A657" s="1"/>
      <c r="B657" s="1"/>
      <c r="C657" s="1"/>
      <c r="D657" s="1"/>
      <c r="E657" s="1"/>
      <c r="F657" s="1"/>
      <c r="G657" s="1"/>
      <c r="H657" s="1"/>
      <c r="I657" s="1"/>
      <c r="X657" s="140"/>
      <c r="Y657" s="140"/>
      <c r="Z657" s="140"/>
      <c r="AA657" s="140"/>
      <c r="AB657" s="140"/>
      <c r="AC657" s="142"/>
      <c r="AD657" s="142"/>
      <c r="AE657" s="142"/>
      <c r="AF657" s="142"/>
    </row>
    <row r="658" hidden="1">
      <c r="A658" s="1"/>
      <c r="B658" s="1"/>
      <c r="C658" s="1"/>
      <c r="D658" s="1"/>
      <c r="E658" s="1"/>
      <c r="F658" s="1"/>
      <c r="G658" s="1"/>
      <c r="H658" s="1"/>
      <c r="I658" s="1"/>
      <c r="X658" s="140"/>
      <c r="Y658" s="140"/>
      <c r="Z658" s="140"/>
      <c r="AA658" s="140"/>
      <c r="AB658" s="140"/>
      <c r="AC658" s="142"/>
      <c r="AD658" s="142"/>
      <c r="AE658" s="142"/>
      <c r="AF658" s="142"/>
    </row>
    <row r="659" hidden="1">
      <c r="A659" s="1"/>
      <c r="B659" s="1"/>
      <c r="C659" s="1"/>
      <c r="D659" s="1"/>
      <c r="E659" s="1"/>
      <c r="F659" s="1"/>
      <c r="G659" s="1"/>
      <c r="H659" s="1"/>
      <c r="I659" s="1"/>
      <c r="X659" s="140"/>
      <c r="Y659" s="140"/>
      <c r="Z659" s="140"/>
      <c r="AA659" s="140"/>
      <c r="AB659" s="140"/>
      <c r="AC659" s="142"/>
      <c r="AD659" s="142"/>
      <c r="AE659" s="142"/>
      <c r="AF659" s="142"/>
    </row>
    <row r="660" hidden="1">
      <c r="A660" s="1"/>
      <c r="B660" s="1"/>
      <c r="C660" s="1"/>
      <c r="D660" s="1"/>
      <c r="E660" s="1"/>
      <c r="F660" s="1"/>
      <c r="G660" s="1"/>
      <c r="H660" s="1"/>
      <c r="I660" s="1"/>
      <c r="X660" s="140"/>
      <c r="Y660" s="140"/>
      <c r="Z660" s="140"/>
      <c r="AA660" s="140"/>
      <c r="AB660" s="140"/>
      <c r="AC660" s="142"/>
      <c r="AD660" s="142"/>
      <c r="AE660" s="142"/>
      <c r="AF660" s="142"/>
    </row>
    <row r="661" hidden="1">
      <c r="A661" s="1"/>
      <c r="B661" s="1"/>
      <c r="C661" s="1"/>
      <c r="D661" s="1"/>
      <c r="E661" s="1"/>
      <c r="F661" s="1"/>
      <c r="G661" s="1"/>
      <c r="H661" s="1"/>
      <c r="I661" s="1"/>
      <c r="X661" s="140"/>
      <c r="Y661" s="140"/>
      <c r="Z661" s="140"/>
      <c r="AA661" s="140"/>
      <c r="AB661" s="140"/>
      <c r="AC661" s="142"/>
      <c r="AD661" s="142"/>
      <c r="AE661" s="142"/>
      <c r="AF661" s="142"/>
    </row>
    <row r="662" hidden="1">
      <c r="A662" s="1"/>
      <c r="B662" s="1"/>
      <c r="C662" s="1"/>
      <c r="D662" s="1"/>
      <c r="E662" s="1"/>
      <c r="F662" s="1"/>
      <c r="G662" s="1"/>
      <c r="H662" s="1"/>
      <c r="I662" s="1"/>
      <c r="X662" s="140"/>
      <c r="Y662" s="140"/>
      <c r="Z662" s="140"/>
      <c r="AA662" s="140"/>
      <c r="AB662" s="140"/>
      <c r="AC662" s="142"/>
      <c r="AD662" s="142"/>
      <c r="AE662" s="142"/>
      <c r="AF662" s="142"/>
    </row>
    <row r="663" hidden="1">
      <c r="A663" s="1"/>
      <c r="B663" s="1"/>
      <c r="C663" s="1"/>
      <c r="D663" s="1"/>
      <c r="E663" s="1"/>
      <c r="F663" s="1"/>
      <c r="G663" s="1"/>
      <c r="H663" s="1"/>
      <c r="I663" s="1"/>
      <c r="X663" s="140"/>
      <c r="Y663" s="140"/>
      <c r="Z663" s="140"/>
      <c r="AA663" s="140"/>
      <c r="AB663" s="140"/>
      <c r="AC663" s="142"/>
      <c r="AD663" s="142"/>
      <c r="AE663" s="142"/>
      <c r="AF663" s="142"/>
    </row>
    <row r="664" hidden="1">
      <c r="A664" s="1"/>
      <c r="B664" s="1"/>
      <c r="C664" s="1"/>
      <c r="D664" s="1"/>
      <c r="E664" s="1"/>
      <c r="F664" s="1"/>
      <c r="G664" s="1"/>
      <c r="H664" s="1"/>
      <c r="I664" s="1"/>
      <c r="X664" s="140"/>
      <c r="Y664" s="140"/>
      <c r="Z664" s="140"/>
      <c r="AA664" s="140"/>
      <c r="AB664" s="140"/>
      <c r="AC664" s="142"/>
      <c r="AD664" s="142"/>
      <c r="AE664" s="142"/>
      <c r="AF664" s="142"/>
    </row>
    <row r="665" hidden="1">
      <c r="A665" s="1"/>
      <c r="B665" s="1"/>
      <c r="C665" s="1"/>
      <c r="D665" s="1"/>
      <c r="E665" s="1"/>
      <c r="F665" s="1"/>
      <c r="G665" s="1"/>
      <c r="H665" s="1"/>
      <c r="I665" s="1"/>
      <c r="X665" s="140"/>
      <c r="Y665" s="140"/>
      <c r="Z665" s="140"/>
      <c r="AA665" s="140"/>
      <c r="AB665" s="140"/>
      <c r="AC665" s="142"/>
      <c r="AD665" s="142"/>
      <c r="AE665" s="142"/>
      <c r="AF665" s="142"/>
    </row>
    <row r="666" hidden="1">
      <c r="A666" s="1"/>
      <c r="B666" s="1"/>
      <c r="C666" s="1"/>
      <c r="D666" s="1"/>
      <c r="E666" s="1"/>
      <c r="F666" s="1"/>
      <c r="G666" s="1"/>
      <c r="H666" s="1"/>
      <c r="I666" s="1"/>
      <c r="X666" s="140"/>
      <c r="Y666" s="140"/>
      <c r="Z666" s="140"/>
      <c r="AA666" s="140"/>
      <c r="AB666" s="140"/>
      <c r="AC666" s="142"/>
      <c r="AD666" s="142"/>
      <c r="AE666" s="142"/>
      <c r="AF666" s="142"/>
    </row>
    <row r="667" hidden="1">
      <c r="A667" s="1"/>
      <c r="B667" s="1"/>
      <c r="C667" s="1"/>
      <c r="D667" s="1"/>
      <c r="E667" s="1"/>
      <c r="F667" s="1"/>
      <c r="G667" s="1"/>
      <c r="H667" s="1"/>
      <c r="I667" s="1"/>
      <c r="X667" s="140"/>
      <c r="Y667" s="140"/>
      <c r="Z667" s="140"/>
      <c r="AA667" s="140"/>
      <c r="AB667" s="140"/>
      <c r="AC667" s="142"/>
      <c r="AD667" s="142"/>
      <c r="AE667" s="142"/>
      <c r="AF667" s="142"/>
    </row>
    <row r="668" hidden="1">
      <c r="A668" s="1"/>
      <c r="B668" s="1"/>
      <c r="C668" s="1"/>
      <c r="D668" s="1"/>
      <c r="E668" s="1"/>
      <c r="F668" s="1"/>
      <c r="G668" s="1"/>
      <c r="H668" s="1"/>
      <c r="I668" s="1"/>
      <c r="X668" s="140"/>
      <c r="Y668" s="140"/>
      <c r="Z668" s="140"/>
      <c r="AA668" s="140"/>
      <c r="AB668" s="140"/>
      <c r="AC668" s="142"/>
      <c r="AD668" s="142"/>
      <c r="AE668" s="142"/>
      <c r="AF668" s="142"/>
    </row>
    <row r="669" hidden="1">
      <c r="A669" s="1"/>
      <c r="B669" s="1"/>
      <c r="C669" s="1"/>
      <c r="D669" s="1"/>
      <c r="E669" s="1"/>
      <c r="F669" s="1"/>
      <c r="G669" s="1"/>
      <c r="H669" s="1"/>
      <c r="I669" s="1"/>
      <c r="X669" s="140"/>
      <c r="Y669" s="140"/>
      <c r="Z669" s="140"/>
      <c r="AA669" s="140"/>
      <c r="AB669" s="140"/>
      <c r="AC669" s="142"/>
      <c r="AD669" s="142"/>
      <c r="AE669" s="142"/>
      <c r="AF669" s="142"/>
    </row>
    <row r="670" hidden="1">
      <c r="A670" s="1"/>
      <c r="B670" s="1"/>
      <c r="C670" s="1"/>
      <c r="D670" s="1"/>
      <c r="E670" s="1"/>
      <c r="F670" s="1"/>
      <c r="G670" s="1"/>
      <c r="H670" s="1"/>
      <c r="I670" s="1"/>
      <c r="X670" s="140"/>
      <c r="Y670" s="140"/>
      <c r="Z670" s="140"/>
      <c r="AA670" s="140"/>
      <c r="AB670" s="140"/>
      <c r="AC670" s="142"/>
      <c r="AD670" s="142"/>
      <c r="AE670" s="142"/>
      <c r="AF670" s="142"/>
    </row>
    <row r="671" hidden="1">
      <c r="A671" s="1"/>
      <c r="B671" s="1"/>
      <c r="C671" s="1"/>
      <c r="D671" s="1"/>
      <c r="E671" s="1"/>
      <c r="F671" s="1"/>
      <c r="G671" s="1"/>
      <c r="H671" s="1"/>
      <c r="I671" s="1"/>
      <c r="X671" s="140"/>
      <c r="Y671" s="140"/>
      <c r="Z671" s="140"/>
      <c r="AA671" s="140"/>
      <c r="AB671" s="140"/>
      <c r="AC671" s="142"/>
      <c r="AD671" s="142"/>
      <c r="AE671" s="142"/>
      <c r="AF671" s="142"/>
    </row>
    <row r="672" hidden="1">
      <c r="A672" s="1"/>
      <c r="B672" s="1"/>
      <c r="C672" s="1"/>
      <c r="D672" s="1"/>
      <c r="E672" s="1"/>
      <c r="F672" s="1"/>
      <c r="G672" s="1"/>
      <c r="H672" s="1"/>
      <c r="I672" s="1"/>
      <c r="X672" s="140"/>
      <c r="Y672" s="140"/>
      <c r="Z672" s="140"/>
      <c r="AA672" s="140"/>
      <c r="AB672" s="140"/>
      <c r="AC672" s="142"/>
      <c r="AD672" s="142"/>
      <c r="AE672" s="142"/>
      <c r="AF672" s="142"/>
    </row>
    <row r="673" hidden="1">
      <c r="A673" s="1"/>
      <c r="B673" s="1"/>
      <c r="C673" s="1"/>
      <c r="D673" s="1"/>
      <c r="E673" s="1"/>
      <c r="F673" s="1"/>
      <c r="G673" s="1"/>
      <c r="H673" s="1"/>
      <c r="I673" s="1"/>
      <c r="X673" s="140"/>
      <c r="Y673" s="140"/>
      <c r="Z673" s="140"/>
      <c r="AA673" s="140"/>
      <c r="AB673" s="140"/>
      <c r="AC673" s="142"/>
      <c r="AD673" s="142"/>
      <c r="AE673" s="142"/>
      <c r="AF673" s="142"/>
    </row>
    <row r="674" hidden="1">
      <c r="A674" s="1"/>
      <c r="B674" s="1"/>
      <c r="C674" s="1"/>
      <c r="D674" s="1"/>
      <c r="E674" s="1"/>
      <c r="F674" s="1"/>
      <c r="G674" s="1"/>
      <c r="H674" s="1"/>
      <c r="I674" s="1"/>
      <c r="X674" s="140"/>
      <c r="Y674" s="140"/>
      <c r="Z674" s="140"/>
      <c r="AA674" s="140"/>
      <c r="AB674" s="140"/>
      <c r="AC674" s="142"/>
      <c r="AD674" s="142"/>
      <c r="AE674" s="142"/>
      <c r="AF674" s="142"/>
    </row>
    <row r="675" hidden="1">
      <c r="A675" s="1"/>
      <c r="B675" s="1"/>
      <c r="C675" s="1"/>
      <c r="D675" s="1"/>
      <c r="E675" s="1"/>
      <c r="F675" s="1"/>
      <c r="G675" s="1"/>
      <c r="H675" s="1"/>
      <c r="I675" s="1"/>
      <c r="X675" s="140"/>
      <c r="Y675" s="140"/>
      <c r="Z675" s="140"/>
      <c r="AA675" s="140"/>
      <c r="AB675" s="140"/>
      <c r="AC675" s="142"/>
      <c r="AD675" s="142"/>
      <c r="AE675" s="142"/>
      <c r="AF675" s="142"/>
    </row>
    <row r="676" hidden="1">
      <c r="A676" s="1"/>
      <c r="B676" s="1"/>
      <c r="C676" s="1"/>
      <c r="D676" s="1"/>
      <c r="E676" s="1"/>
      <c r="F676" s="1"/>
      <c r="G676" s="1"/>
      <c r="H676" s="1"/>
      <c r="I676" s="1"/>
      <c r="X676" s="140"/>
      <c r="Y676" s="140"/>
      <c r="Z676" s="140"/>
      <c r="AA676" s="140"/>
      <c r="AB676" s="140"/>
      <c r="AC676" s="142"/>
      <c r="AD676" s="142"/>
      <c r="AE676" s="142"/>
      <c r="AF676" s="142"/>
    </row>
    <row r="677" hidden="1">
      <c r="A677" s="1"/>
      <c r="B677" s="1"/>
      <c r="C677" s="1"/>
      <c r="D677" s="1"/>
      <c r="E677" s="1"/>
      <c r="F677" s="1"/>
      <c r="G677" s="1"/>
      <c r="H677" s="1"/>
      <c r="I677" s="1"/>
      <c r="X677" s="140"/>
      <c r="Y677" s="140"/>
      <c r="Z677" s="140"/>
      <c r="AA677" s="140"/>
      <c r="AB677" s="140"/>
      <c r="AC677" s="142"/>
      <c r="AD677" s="142"/>
      <c r="AE677" s="142"/>
      <c r="AF677" s="142"/>
    </row>
    <row r="678" hidden="1">
      <c r="A678" s="1"/>
      <c r="B678" s="1"/>
      <c r="C678" s="1"/>
      <c r="D678" s="1"/>
      <c r="E678" s="1"/>
      <c r="F678" s="1"/>
      <c r="G678" s="1"/>
      <c r="H678" s="1"/>
      <c r="I678" s="1"/>
      <c r="X678" s="140"/>
      <c r="Y678" s="140"/>
      <c r="Z678" s="140"/>
      <c r="AA678" s="140"/>
      <c r="AB678" s="140"/>
      <c r="AC678" s="142"/>
      <c r="AD678" s="142"/>
      <c r="AE678" s="142"/>
      <c r="AF678" s="142"/>
    </row>
    <row r="679" hidden="1">
      <c r="A679" s="1"/>
      <c r="B679" s="1"/>
      <c r="C679" s="1"/>
      <c r="D679" s="1"/>
      <c r="E679" s="1"/>
      <c r="F679" s="1"/>
      <c r="G679" s="1"/>
      <c r="H679" s="1"/>
      <c r="I679" s="1"/>
      <c r="X679" s="140"/>
      <c r="Y679" s="140"/>
      <c r="Z679" s="140"/>
      <c r="AA679" s="140"/>
      <c r="AB679" s="140"/>
      <c r="AC679" s="142"/>
      <c r="AD679" s="142"/>
      <c r="AE679" s="142"/>
      <c r="AF679" s="142"/>
    </row>
    <row r="680" hidden="1">
      <c r="A680" s="1"/>
      <c r="B680" s="1"/>
      <c r="C680" s="1"/>
      <c r="D680" s="1"/>
      <c r="E680" s="1"/>
      <c r="F680" s="1"/>
      <c r="G680" s="1"/>
      <c r="H680" s="1"/>
      <c r="I680" s="1"/>
      <c r="X680" s="140"/>
      <c r="Y680" s="140"/>
      <c r="Z680" s="140"/>
      <c r="AA680" s="140"/>
      <c r="AB680" s="140"/>
      <c r="AC680" s="142"/>
      <c r="AD680" s="142"/>
      <c r="AE680" s="142"/>
      <c r="AF680" s="142"/>
    </row>
    <row r="681" hidden="1">
      <c r="A681" s="1"/>
      <c r="B681" s="1"/>
      <c r="C681" s="1"/>
      <c r="D681" s="1"/>
      <c r="E681" s="1"/>
      <c r="F681" s="1"/>
      <c r="G681" s="1"/>
      <c r="H681" s="1"/>
      <c r="I681" s="1"/>
      <c r="X681" s="140"/>
      <c r="Y681" s="140"/>
      <c r="Z681" s="140"/>
      <c r="AA681" s="140"/>
      <c r="AB681" s="140"/>
      <c r="AC681" s="142"/>
      <c r="AD681" s="142"/>
      <c r="AE681" s="142"/>
      <c r="AF681" s="142"/>
    </row>
    <row r="682" hidden="1">
      <c r="A682" s="1"/>
      <c r="B682" s="1"/>
      <c r="C682" s="1"/>
      <c r="D682" s="1"/>
      <c r="E682" s="1"/>
      <c r="F682" s="1"/>
      <c r="G682" s="1"/>
      <c r="H682" s="1"/>
      <c r="I682" s="1"/>
      <c r="X682" s="140"/>
      <c r="Y682" s="140"/>
      <c r="Z682" s="140"/>
      <c r="AA682" s="140"/>
      <c r="AB682" s="140"/>
      <c r="AC682" s="142"/>
      <c r="AD682" s="142"/>
      <c r="AE682" s="142"/>
      <c r="AF682" s="142"/>
    </row>
    <row r="683" hidden="1">
      <c r="A683" s="1"/>
      <c r="B683" s="1"/>
      <c r="C683" s="1"/>
      <c r="D683" s="1"/>
      <c r="E683" s="1"/>
      <c r="F683" s="1"/>
      <c r="G683" s="1"/>
      <c r="H683" s="1"/>
      <c r="I683" s="1"/>
      <c r="X683" s="140"/>
      <c r="Y683" s="140"/>
      <c r="Z683" s="140"/>
      <c r="AA683" s="140"/>
      <c r="AB683" s="140"/>
      <c r="AC683" s="142"/>
      <c r="AD683" s="142"/>
      <c r="AE683" s="142"/>
      <c r="AF683" s="142"/>
    </row>
    <row r="684" hidden="1">
      <c r="A684" s="1"/>
      <c r="B684" s="1"/>
      <c r="C684" s="1"/>
      <c r="D684" s="1"/>
      <c r="E684" s="1"/>
      <c r="F684" s="1"/>
      <c r="G684" s="1"/>
      <c r="H684" s="1"/>
      <c r="I684" s="1"/>
      <c r="X684" s="140"/>
      <c r="Y684" s="140"/>
      <c r="Z684" s="140"/>
      <c r="AA684" s="140"/>
      <c r="AB684" s="140"/>
      <c r="AC684" s="142"/>
      <c r="AD684" s="142"/>
      <c r="AE684" s="142"/>
      <c r="AF684" s="142"/>
    </row>
    <row r="685" hidden="1">
      <c r="A685" s="1"/>
      <c r="B685" s="1"/>
      <c r="C685" s="1"/>
      <c r="D685" s="1"/>
      <c r="E685" s="1"/>
      <c r="F685" s="1"/>
      <c r="G685" s="1"/>
      <c r="H685" s="1"/>
      <c r="I685" s="1"/>
      <c r="X685" s="140"/>
      <c r="Y685" s="140"/>
      <c r="Z685" s="140"/>
      <c r="AA685" s="140"/>
      <c r="AB685" s="140"/>
      <c r="AC685" s="142"/>
      <c r="AD685" s="142"/>
      <c r="AE685" s="142"/>
      <c r="AF685" s="142"/>
    </row>
    <row r="686" hidden="1">
      <c r="A686" s="1"/>
      <c r="B686" s="1"/>
      <c r="C686" s="1"/>
      <c r="D686" s="1"/>
      <c r="E686" s="1"/>
      <c r="F686" s="1"/>
      <c r="G686" s="1"/>
      <c r="H686" s="1"/>
      <c r="I686" s="1"/>
      <c r="X686" s="140"/>
      <c r="Y686" s="140"/>
      <c r="Z686" s="140"/>
      <c r="AA686" s="140"/>
      <c r="AB686" s="140"/>
      <c r="AC686" s="142"/>
      <c r="AD686" s="142"/>
      <c r="AE686" s="142"/>
      <c r="AF686" s="142"/>
    </row>
    <row r="687" hidden="1">
      <c r="A687" s="1"/>
      <c r="B687" s="1"/>
      <c r="C687" s="1"/>
      <c r="D687" s="1"/>
      <c r="E687" s="1"/>
      <c r="F687" s="1"/>
      <c r="G687" s="1"/>
      <c r="H687" s="1"/>
      <c r="I687" s="1"/>
      <c r="X687" s="140"/>
      <c r="Y687" s="140"/>
      <c r="Z687" s="140"/>
      <c r="AA687" s="140"/>
      <c r="AB687" s="140"/>
      <c r="AC687" s="142"/>
      <c r="AD687" s="142"/>
      <c r="AE687" s="142"/>
      <c r="AF687" s="142"/>
    </row>
    <row r="688" hidden="1">
      <c r="A688" s="1"/>
      <c r="B688" s="1"/>
      <c r="C688" s="1"/>
      <c r="D688" s="1"/>
      <c r="E688" s="1"/>
      <c r="F688" s="1"/>
      <c r="G688" s="1"/>
      <c r="H688" s="1"/>
      <c r="I688" s="1"/>
      <c r="X688" s="140"/>
      <c r="Y688" s="140"/>
      <c r="Z688" s="140"/>
      <c r="AA688" s="140"/>
      <c r="AB688" s="140"/>
      <c r="AC688" s="142"/>
      <c r="AD688" s="142"/>
      <c r="AE688" s="142"/>
      <c r="AF688" s="142"/>
    </row>
    <row r="689" hidden="1">
      <c r="A689" s="1"/>
      <c r="B689" s="1"/>
      <c r="C689" s="1"/>
      <c r="D689" s="1"/>
      <c r="E689" s="1"/>
      <c r="F689" s="1"/>
      <c r="G689" s="1"/>
      <c r="H689" s="1"/>
      <c r="I689" s="1"/>
      <c r="X689" s="140"/>
      <c r="Y689" s="140"/>
      <c r="Z689" s="140"/>
      <c r="AA689" s="140"/>
      <c r="AB689" s="140"/>
      <c r="AC689" s="142"/>
      <c r="AD689" s="142"/>
      <c r="AE689" s="142"/>
      <c r="AF689" s="142"/>
    </row>
    <row r="690" hidden="1">
      <c r="A690" s="1"/>
      <c r="B690" s="1"/>
      <c r="C690" s="1"/>
      <c r="D690" s="1"/>
      <c r="E690" s="1"/>
      <c r="F690" s="1"/>
      <c r="G690" s="1"/>
      <c r="H690" s="1"/>
      <c r="I690" s="1"/>
      <c r="X690" s="140"/>
      <c r="Y690" s="140"/>
      <c r="Z690" s="140"/>
      <c r="AA690" s="140"/>
      <c r="AB690" s="140"/>
      <c r="AC690" s="142"/>
      <c r="AD690" s="142"/>
      <c r="AE690" s="142"/>
      <c r="AF690" s="142"/>
    </row>
    <row r="691" hidden="1">
      <c r="A691" s="1"/>
      <c r="B691" s="1"/>
      <c r="C691" s="1"/>
      <c r="D691" s="1"/>
      <c r="E691" s="1"/>
      <c r="F691" s="1"/>
      <c r="G691" s="1"/>
      <c r="H691" s="1"/>
      <c r="I691" s="1"/>
      <c r="X691" s="140"/>
      <c r="Y691" s="140"/>
      <c r="Z691" s="140"/>
      <c r="AA691" s="140"/>
      <c r="AB691" s="140"/>
      <c r="AC691" s="142"/>
      <c r="AD691" s="142"/>
      <c r="AE691" s="142"/>
      <c r="AF691" s="142"/>
    </row>
    <row r="692" hidden="1">
      <c r="A692" s="1"/>
      <c r="B692" s="1"/>
      <c r="C692" s="1"/>
      <c r="D692" s="1"/>
      <c r="E692" s="1"/>
      <c r="F692" s="1"/>
      <c r="G692" s="1"/>
      <c r="H692" s="1"/>
      <c r="I692" s="1"/>
      <c r="X692" s="140"/>
      <c r="Y692" s="140"/>
      <c r="Z692" s="140"/>
      <c r="AA692" s="140"/>
      <c r="AB692" s="140"/>
      <c r="AC692" s="142"/>
      <c r="AD692" s="142"/>
      <c r="AE692" s="142"/>
      <c r="AF692" s="142"/>
    </row>
    <row r="693" hidden="1">
      <c r="A693" s="1"/>
      <c r="B693" s="1"/>
      <c r="C693" s="1"/>
      <c r="D693" s="1"/>
      <c r="E693" s="1"/>
      <c r="F693" s="1"/>
      <c r="G693" s="1"/>
      <c r="H693" s="1"/>
      <c r="I693" s="1"/>
      <c r="X693" s="140"/>
      <c r="Y693" s="140"/>
      <c r="Z693" s="140"/>
      <c r="AA693" s="140"/>
      <c r="AB693" s="140"/>
      <c r="AC693" s="142"/>
      <c r="AD693" s="142"/>
      <c r="AE693" s="142"/>
      <c r="AF693" s="142"/>
    </row>
    <row r="694" hidden="1">
      <c r="A694" s="1"/>
      <c r="B694" s="1"/>
      <c r="C694" s="1"/>
      <c r="D694" s="1"/>
      <c r="E694" s="1"/>
      <c r="F694" s="1"/>
      <c r="G694" s="1"/>
      <c r="H694" s="1"/>
      <c r="I694" s="1"/>
      <c r="X694" s="140"/>
      <c r="Y694" s="140"/>
      <c r="Z694" s="140"/>
      <c r="AA694" s="140"/>
      <c r="AB694" s="140"/>
      <c r="AC694" s="142"/>
      <c r="AD694" s="142"/>
      <c r="AE694" s="142"/>
      <c r="AF694" s="142"/>
    </row>
    <row r="695" hidden="1">
      <c r="A695" s="1"/>
      <c r="B695" s="1"/>
      <c r="C695" s="1"/>
      <c r="D695" s="1"/>
      <c r="E695" s="1"/>
      <c r="F695" s="1"/>
      <c r="G695" s="1"/>
      <c r="H695" s="1"/>
      <c r="I695" s="1"/>
      <c r="X695" s="140"/>
      <c r="Y695" s="140"/>
      <c r="Z695" s="140"/>
      <c r="AA695" s="140"/>
      <c r="AB695" s="140"/>
      <c r="AC695" s="142"/>
      <c r="AD695" s="142"/>
      <c r="AE695" s="142"/>
      <c r="AF695" s="142"/>
    </row>
    <row r="696" hidden="1">
      <c r="A696" s="1"/>
      <c r="B696" s="1"/>
      <c r="C696" s="1"/>
      <c r="D696" s="1"/>
      <c r="E696" s="1"/>
      <c r="F696" s="1"/>
      <c r="G696" s="1"/>
      <c r="H696" s="1"/>
      <c r="I696" s="1"/>
      <c r="X696" s="140"/>
      <c r="Y696" s="140"/>
      <c r="Z696" s="140"/>
      <c r="AA696" s="140"/>
      <c r="AB696" s="140"/>
      <c r="AC696" s="142"/>
      <c r="AD696" s="142"/>
      <c r="AE696" s="142"/>
      <c r="AF696" s="142"/>
    </row>
    <row r="697" hidden="1">
      <c r="A697" s="1"/>
      <c r="B697" s="1"/>
      <c r="C697" s="1"/>
      <c r="D697" s="1"/>
      <c r="E697" s="1"/>
      <c r="F697" s="1"/>
      <c r="G697" s="1"/>
      <c r="H697" s="1"/>
      <c r="I697" s="1"/>
      <c r="X697" s="140"/>
      <c r="Y697" s="140"/>
      <c r="Z697" s="140"/>
      <c r="AA697" s="140"/>
      <c r="AB697" s="140"/>
      <c r="AC697" s="142"/>
      <c r="AD697" s="142"/>
      <c r="AE697" s="142"/>
      <c r="AF697" s="142"/>
    </row>
    <row r="698" hidden="1">
      <c r="A698" s="1"/>
      <c r="B698" s="1"/>
      <c r="C698" s="1"/>
      <c r="D698" s="1"/>
      <c r="E698" s="1"/>
      <c r="F698" s="1"/>
      <c r="G698" s="1"/>
      <c r="H698" s="1"/>
      <c r="I698" s="1"/>
      <c r="X698" s="140"/>
      <c r="Y698" s="140"/>
      <c r="Z698" s="140"/>
      <c r="AA698" s="140"/>
      <c r="AB698" s="140"/>
      <c r="AC698" s="142"/>
      <c r="AD698" s="142"/>
      <c r="AE698" s="142"/>
      <c r="AF698" s="142"/>
    </row>
    <row r="699" hidden="1">
      <c r="A699" s="1"/>
      <c r="B699" s="1"/>
      <c r="C699" s="1"/>
      <c r="D699" s="1"/>
      <c r="E699" s="1"/>
      <c r="F699" s="1"/>
      <c r="G699" s="1"/>
      <c r="H699" s="1"/>
      <c r="I699" s="1"/>
      <c r="X699" s="140"/>
      <c r="Y699" s="140"/>
      <c r="Z699" s="140"/>
      <c r="AA699" s="140"/>
      <c r="AB699" s="140"/>
      <c r="AC699" s="142"/>
      <c r="AD699" s="142"/>
      <c r="AE699" s="142"/>
      <c r="AF699" s="142"/>
    </row>
    <row r="700" hidden="1">
      <c r="A700" s="1"/>
      <c r="B700" s="1"/>
      <c r="C700" s="1"/>
      <c r="D700" s="1"/>
      <c r="E700" s="1"/>
      <c r="F700" s="1"/>
      <c r="G700" s="1"/>
      <c r="H700" s="1"/>
      <c r="I700" s="1"/>
      <c r="X700" s="140"/>
      <c r="Y700" s="140"/>
      <c r="Z700" s="140"/>
      <c r="AA700" s="140"/>
      <c r="AB700" s="140"/>
      <c r="AC700" s="142"/>
      <c r="AD700" s="142"/>
      <c r="AE700" s="142"/>
      <c r="AF700" s="142"/>
    </row>
    <row r="701" hidden="1">
      <c r="A701" s="1"/>
      <c r="B701" s="1"/>
      <c r="C701" s="1"/>
      <c r="D701" s="1"/>
      <c r="E701" s="1"/>
      <c r="F701" s="1"/>
      <c r="G701" s="1"/>
      <c r="H701" s="1"/>
      <c r="I701" s="1"/>
      <c r="X701" s="140"/>
      <c r="Y701" s="140"/>
      <c r="Z701" s="140"/>
      <c r="AA701" s="140"/>
      <c r="AB701" s="140"/>
      <c r="AC701" s="142"/>
      <c r="AD701" s="142"/>
      <c r="AE701" s="142"/>
      <c r="AF701" s="142"/>
    </row>
    <row r="702" hidden="1">
      <c r="A702" s="1"/>
      <c r="B702" s="1"/>
      <c r="C702" s="1"/>
      <c r="D702" s="1"/>
      <c r="E702" s="1"/>
      <c r="F702" s="1"/>
      <c r="G702" s="1"/>
      <c r="H702" s="1"/>
      <c r="I702" s="1"/>
      <c r="X702" s="140"/>
      <c r="Y702" s="140"/>
      <c r="Z702" s="140"/>
      <c r="AA702" s="140"/>
      <c r="AB702" s="140"/>
      <c r="AC702" s="142"/>
      <c r="AD702" s="142"/>
      <c r="AE702" s="142"/>
      <c r="AF702" s="142"/>
    </row>
    <row r="703" hidden="1">
      <c r="A703" s="1"/>
      <c r="B703" s="1"/>
      <c r="C703" s="1"/>
      <c r="D703" s="1"/>
      <c r="E703" s="1"/>
      <c r="F703" s="1"/>
      <c r="G703" s="1"/>
      <c r="H703" s="1"/>
      <c r="I703" s="1"/>
      <c r="X703" s="140"/>
      <c r="Y703" s="140"/>
      <c r="Z703" s="140"/>
      <c r="AA703" s="140"/>
      <c r="AB703" s="140"/>
      <c r="AC703" s="142"/>
      <c r="AD703" s="142"/>
      <c r="AE703" s="142"/>
      <c r="AF703" s="142"/>
    </row>
    <row r="704" hidden="1">
      <c r="A704" s="1"/>
      <c r="B704" s="1"/>
      <c r="C704" s="1"/>
      <c r="D704" s="1"/>
      <c r="E704" s="1"/>
      <c r="F704" s="1"/>
      <c r="G704" s="1"/>
      <c r="H704" s="1"/>
      <c r="I704" s="1"/>
      <c r="X704" s="140"/>
      <c r="Y704" s="140"/>
      <c r="Z704" s="140"/>
      <c r="AA704" s="140"/>
      <c r="AB704" s="140"/>
      <c r="AC704" s="142"/>
      <c r="AD704" s="142"/>
      <c r="AE704" s="142"/>
      <c r="AF704" s="142"/>
    </row>
    <row r="705" hidden="1">
      <c r="A705" s="1"/>
      <c r="B705" s="1"/>
      <c r="C705" s="1"/>
      <c r="D705" s="1"/>
      <c r="E705" s="1"/>
      <c r="F705" s="1"/>
      <c r="G705" s="1"/>
      <c r="H705" s="1"/>
      <c r="I705" s="1"/>
      <c r="X705" s="140"/>
      <c r="Y705" s="140"/>
      <c r="Z705" s="140"/>
      <c r="AA705" s="140"/>
      <c r="AB705" s="140"/>
      <c r="AC705" s="142"/>
      <c r="AD705" s="142"/>
      <c r="AE705" s="142"/>
      <c r="AF705" s="142"/>
    </row>
    <row r="706" hidden="1">
      <c r="A706" s="1"/>
      <c r="B706" s="1"/>
      <c r="C706" s="1"/>
      <c r="D706" s="1"/>
      <c r="E706" s="1"/>
      <c r="F706" s="1"/>
      <c r="G706" s="1"/>
      <c r="H706" s="1"/>
      <c r="I706" s="1"/>
      <c r="X706" s="140"/>
      <c r="Y706" s="140"/>
      <c r="Z706" s="140"/>
      <c r="AA706" s="140"/>
      <c r="AB706" s="140"/>
      <c r="AC706" s="142"/>
      <c r="AD706" s="142"/>
      <c r="AE706" s="142"/>
      <c r="AF706" s="142"/>
    </row>
    <row r="707" hidden="1">
      <c r="A707" s="1"/>
      <c r="B707" s="1"/>
      <c r="C707" s="1"/>
      <c r="D707" s="1"/>
      <c r="E707" s="1"/>
      <c r="F707" s="1"/>
      <c r="G707" s="1"/>
      <c r="H707" s="1"/>
      <c r="I707" s="1"/>
      <c r="X707" s="140"/>
      <c r="Y707" s="140"/>
      <c r="Z707" s="140"/>
      <c r="AA707" s="140"/>
      <c r="AB707" s="140"/>
      <c r="AC707" s="142"/>
      <c r="AD707" s="142"/>
      <c r="AE707" s="142"/>
      <c r="AF707" s="142"/>
    </row>
    <row r="708" hidden="1">
      <c r="A708" s="1"/>
      <c r="B708" s="1"/>
      <c r="C708" s="1"/>
      <c r="D708" s="1"/>
      <c r="E708" s="1"/>
      <c r="F708" s="1"/>
      <c r="G708" s="1"/>
      <c r="H708" s="1"/>
      <c r="I708" s="1"/>
      <c r="X708" s="140"/>
      <c r="Y708" s="140"/>
      <c r="Z708" s="140"/>
      <c r="AA708" s="140"/>
      <c r="AB708" s="140"/>
      <c r="AC708" s="142"/>
      <c r="AD708" s="142"/>
      <c r="AE708" s="142"/>
      <c r="AF708" s="142"/>
    </row>
    <row r="709" hidden="1">
      <c r="A709" s="1"/>
      <c r="B709" s="1"/>
      <c r="C709" s="1"/>
      <c r="D709" s="1"/>
      <c r="E709" s="1"/>
      <c r="F709" s="1"/>
      <c r="G709" s="1"/>
      <c r="H709" s="1"/>
      <c r="I709" s="1"/>
      <c r="X709" s="140"/>
      <c r="Y709" s="140"/>
      <c r="Z709" s="140"/>
      <c r="AA709" s="140"/>
      <c r="AB709" s="140"/>
      <c r="AC709" s="142"/>
      <c r="AD709" s="142"/>
      <c r="AE709" s="142"/>
      <c r="AF709" s="142"/>
    </row>
    <row r="710" hidden="1">
      <c r="A710" s="1"/>
      <c r="B710" s="1"/>
      <c r="C710" s="1"/>
      <c r="D710" s="1"/>
      <c r="E710" s="1"/>
      <c r="F710" s="1"/>
      <c r="G710" s="1"/>
      <c r="H710" s="1"/>
      <c r="I710" s="1"/>
      <c r="X710" s="140"/>
      <c r="Y710" s="140"/>
      <c r="Z710" s="140"/>
      <c r="AA710" s="140"/>
      <c r="AB710" s="140"/>
      <c r="AC710" s="142"/>
      <c r="AD710" s="142"/>
      <c r="AE710" s="142"/>
      <c r="AF710" s="142"/>
    </row>
    <row r="711" hidden="1">
      <c r="A711" s="1"/>
      <c r="B711" s="1"/>
      <c r="C711" s="1"/>
      <c r="D711" s="1"/>
      <c r="E711" s="1"/>
      <c r="F711" s="1"/>
      <c r="G711" s="1"/>
      <c r="H711" s="1"/>
      <c r="I711" s="1"/>
      <c r="X711" s="140"/>
      <c r="Y711" s="140"/>
      <c r="Z711" s="140"/>
      <c r="AA711" s="140"/>
      <c r="AB711" s="140"/>
      <c r="AC711" s="142"/>
      <c r="AD711" s="142"/>
      <c r="AE711" s="142"/>
      <c r="AF711" s="142"/>
    </row>
    <row r="712" hidden="1">
      <c r="A712" s="1"/>
      <c r="B712" s="1"/>
      <c r="C712" s="1"/>
      <c r="D712" s="1"/>
      <c r="E712" s="1"/>
      <c r="F712" s="1"/>
      <c r="G712" s="1"/>
      <c r="H712" s="1"/>
      <c r="I712" s="1"/>
      <c r="X712" s="140"/>
      <c r="Y712" s="140"/>
      <c r="Z712" s="140"/>
      <c r="AA712" s="140"/>
      <c r="AB712" s="140"/>
      <c r="AC712" s="142"/>
      <c r="AD712" s="142"/>
      <c r="AE712" s="142"/>
      <c r="AF712" s="142"/>
    </row>
    <row r="713" hidden="1">
      <c r="A713" s="1"/>
      <c r="B713" s="1"/>
      <c r="C713" s="1"/>
      <c r="D713" s="1"/>
      <c r="E713" s="1"/>
      <c r="F713" s="1"/>
      <c r="G713" s="1"/>
      <c r="H713" s="1"/>
      <c r="I713" s="1"/>
      <c r="X713" s="140"/>
      <c r="Y713" s="140"/>
      <c r="Z713" s="140"/>
      <c r="AA713" s="140"/>
      <c r="AB713" s="140"/>
      <c r="AC713" s="142"/>
      <c r="AD713" s="142"/>
      <c r="AE713" s="142"/>
      <c r="AF713" s="142"/>
    </row>
    <row r="714" hidden="1">
      <c r="A714" s="1"/>
      <c r="B714" s="1"/>
      <c r="C714" s="1"/>
      <c r="D714" s="1"/>
      <c r="E714" s="1"/>
      <c r="F714" s="1"/>
      <c r="G714" s="1"/>
      <c r="H714" s="1"/>
      <c r="I714" s="1"/>
      <c r="X714" s="140"/>
      <c r="Y714" s="140"/>
      <c r="Z714" s="140"/>
      <c r="AA714" s="140"/>
      <c r="AB714" s="140"/>
      <c r="AC714" s="142"/>
      <c r="AD714" s="142"/>
      <c r="AE714" s="142"/>
      <c r="AF714" s="142"/>
    </row>
    <row r="715" hidden="1">
      <c r="A715" s="1"/>
      <c r="B715" s="1"/>
      <c r="C715" s="1"/>
      <c r="D715" s="1"/>
      <c r="E715" s="1"/>
      <c r="F715" s="1"/>
      <c r="G715" s="1"/>
      <c r="H715" s="1"/>
      <c r="I715" s="1"/>
      <c r="X715" s="140"/>
      <c r="Y715" s="140"/>
      <c r="Z715" s="140"/>
      <c r="AA715" s="140"/>
      <c r="AB715" s="140"/>
      <c r="AC715" s="142"/>
      <c r="AD715" s="142"/>
      <c r="AE715" s="142"/>
      <c r="AF715" s="142"/>
    </row>
    <row r="716" hidden="1">
      <c r="A716" s="1"/>
      <c r="B716" s="1"/>
      <c r="C716" s="1"/>
      <c r="D716" s="1"/>
      <c r="E716" s="1"/>
      <c r="F716" s="1"/>
      <c r="G716" s="1"/>
      <c r="H716" s="1"/>
      <c r="I716" s="1"/>
      <c r="X716" s="140"/>
      <c r="Y716" s="140"/>
      <c r="Z716" s="140"/>
      <c r="AA716" s="140"/>
      <c r="AB716" s="140"/>
      <c r="AC716" s="142"/>
      <c r="AD716" s="142"/>
      <c r="AE716" s="142"/>
      <c r="AF716" s="142"/>
    </row>
    <row r="717" hidden="1">
      <c r="A717" s="1"/>
      <c r="B717" s="1"/>
      <c r="C717" s="1"/>
      <c r="D717" s="1"/>
      <c r="E717" s="1"/>
      <c r="F717" s="1"/>
      <c r="G717" s="1"/>
      <c r="H717" s="1"/>
      <c r="I717" s="1"/>
      <c r="X717" s="140"/>
      <c r="Y717" s="140"/>
      <c r="Z717" s="140"/>
      <c r="AA717" s="140"/>
      <c r="AB717" s="140"/>
      <c r="AC717" s="142"/>
      <c r="AD717" s="142"/>
      <c r="AE717" s="142"/>
      <c r="AF717" s="142"/>
    </row>
    <row r="718" hidden="1">
      <c r="A718" s="1"/>
      <c r="B718" s="1"/>
      <c r="C718" s="1"/>
      <c r="D718" s="1"/>
      <c r="E718" s="1"/>
      <c r="F718" s="1"/>
      <c r="G718" s="1"/>
      <c r="H718" s="1"/>
      <c r="I718" s="1"/>
      <c r="X718" s="140"/>
      <c r="Y718" s="140"/>
      <c r="Z718" s="140"/>
      <c r="AA718" s="140"/>
      <c r="AB718" s="140"/>
      <c r="AC718" s="142"/>
      <c r="AD718" s="142"/>
      <c r="AE718" s="142"/>
      <c r="AF718" s="142"/>
    </row>
    <row r="719" hidden="1">
      <c r="A719" s="1"/>
      <c r="B719" s="1"/>
      <c r="C719" s="1"/>
      <c r="D719" s="1"/>
      <c r="E719" s="1"/>
      <c r="F719" s="1"/>
      <c r="G719" s="1"/>
      <c r="H719" s="1"/>
      <c r="I719" s="1"/>
      <c r="X719" s="140"/>
      <c r="Y719" s="140"/>
      <c r="Z719" s="140"/>
      <c r="AA719" s="140"/>
      <c r="AB719" s="140"/>
      <c r="AC719" s="142"/>
      <c r="AD719" s="142"/>
      <c r="AE719" s="142"/>
      <c r="AF719" s="142"/>
    </row>
    <row r="720" hidden="1">
      <c r="A720" s="1"/>
      <c r="B720" s="1"/>
      <c r="C720" s="1"/>
      <c r="D720" s="1"/>
      <c r="E720" s="1"/>
      <c r="F720" s="1"/>
      <c r="G720" s="1"/>
      <c r="H720" s="1"/>
      <c r="I720" s="1"/>
      <c r="X720" s="140"/>
      <c r="Y720" s="140"/>
      <c r="Z720" s="140"/>
      <c r="AA720" s="140"/>
      <c r="AB720" s="140"/>
      <c r="AC720" s="142"/>
      <c r="AD720" s="142"/>
      <c r="AE720" s="142"/>
      <c r="AF720" s="142"/>
    </row>
    <row r="721" hidden="1">
      <c r="A721" s="1"/>
      <c r="B721" s="1"/>
      <c r="C721" s="1"/>
      <c r="D721" s="1"/>
      <c r="E721" s="1"/>
      <c r="F721" s="1"/>
      <c r="G721" s="1"/>
      <c r="H721" s="1"/>
      <c r="I721" s="1"/>
      <c r="X721" s="140"/>
      <c r="Y721" s="140"/>
      <c r="Z721" s="140"/>
      <c r="AA721" s="140"/>
      <c r="AB721" s="140"/>
      <c r="AC721" s="142"/>
      <c r="AD721" s="142"/>
      <c r="AE721" s="142"/>
      <c r="AF721" s="142"/>
    </row>
    <row r="722" hidden="1">
      <c r="A722" s="1"/>
      <c r="B722" s="1"/>
      <c r="C722" s="1"/>
      <c r="D722" s="1"/>
      <c r="E722" s="1"/>
      <c r="F722" s="1"/>
      <c r="G722" s="1"/>
      <c r="H722" s="1"/>
      <c r="I722" s="1"/>
      <c r="X722" s="140"/>
      <c r="Y722" s="140"/>
      <c r="Z722" s="140"/>
      <c r="AA722" s="140"/>
      <c r="AB722" s="140"/>
      <c r="AC722" s="142"/>
      <c r="AD722" s="142"/>
      <c r="AE722" s="142"/>
      <c r="AF722" s="142"/>
    </row>
    <row r="723" hidden="1">
      <c r="A723" s="1"/>
      <c r="B723" s="1"/>
      <c r="C723" s="1"/>
      <c r="D723" s="1"/>
      <c r="E723" s="1"/>
      <c r="F723" s="1"/>
      <c r="G723" s="1"/>
      <c r="H723" s="1"/>
      <c r="I723" s="1"/>
      <c r="X723" s="140"/>
      <c r="Y723" s="140"/>
      <c r="Z723" s="140"/>
      <c r="AA723" s="140"/>
      <c r="AB723" s="140"/>
      <c r="AC723" s="142"/>
      <c r="AD723" s="142"/>
      <c r="AE723" s="142"/>
      <c r="AF723" s="142"/>
    </row>
    <row r="724" hidden="1">
      <c r="A724" s="1"/>
      <c r="B724" s="1"/>
      <c r="C724" s="1"/>
      <c r="D724" s="1"/>
      <c r="E724" s="1"/>
      <c r="F724" s="1"/>
      <c r="G724" s="1"/>
      <c r="H724" s="1"/>
      <c r="I724" s="1"/>
      <c r="X724" s="140"/>
      <c r="Y724" s="140"/>
      <c r="Z724" s="140"/>
      <c r="AA724" s="140"/>
      <c r="AB724" s="140"/>
      <c r="AC724" s="142"/>
      <c r="AD724" s="142"/>
      <c r="AE724" s="142"/>
      <c r="AF724" s="142"/>
    </row>
    <row r="725" hidden="1">
      <c r="A725" s="1"/>
      <c r="B725" s="1"/>
      <c r="C725" s="1"/>
      <c r="D725" s="1"/>
      <c r="E725" s="1"/>
      <c r="F725" s="1"/>
      <c r="G725" s="1"/>
      <c r="H725" s="1"/>
      <c r="I725" s="1"/>
      <c r="X725" s="140"/>
      <c r="Y725" s="140"/>
      <c r="Z725" s="140"/>
      <c r="AA725" s="140"/>
      <c r="AB725" s="140"/>
      <c r="AC725" s="142"/>
      <c r="AD725" s="142"/>
      <c r="AE725" s="142"/>
      <c r="AF725" s="142"/>
    </row>
    <row r="726" hidden="1">
      <c r="A726" s="1"/>
      <c r="B726" s="1"/>
      <c r="C726" s="1"/>
      <c r="D726" s="1"/>
      <c r="E726" s="1"/>
      <c r="F726" s="1"/>
      <c r="G726" s="1"/>
      <c r="H726" s="1"/>
      <c r="I726" s="1"/>
      <c r="X726" s="140"/>
      <c r="Y726" s="140"/>
      <c r="Z726" s="140"/>
      <c r="AA726" s="140"/>
      <c r="AB726" s="140"/>
      <c r="AC726" s="142"/>
      <c r="AD726" s="142"/>
      <c r="AE726" s="142"/>
      <c r="AF726" s="142"/>
    </row>
    <row r="727" hidden="1">
      <c r="A727" s="1"/>
      <c r="B727" s="1"/>
      <c r="C727" s="1"/>
      <c r="D727" s="1"/>
      <c r="E727" s="1"/>
      <c r="F727" s="1"/>
      <c r="G727" s="1"/>
      <c r="H727" s="1"/>
      <c r="I727" s="1"/>
      <c r="X727" s="140"/>
      <c r="Y727" s="140"/>
      <c r="Z727" s="140"/>
      <c r="AA727" s="140"/>
      <c r="AB727" s="140"/>
      <c r="AC727" s="142"/>
      <c r="AD727" s="142"/>
      <c r="AE727" s="142"/>
      <c r="AF727" s="142"/>
    </row>
    <row r="728" hidden="1">
      <c r="A728" s="1"/>
      <c r="B728" s="1"/>
      <c r="C728" s="1"/>
      <c r="D728" s="1"/>
      <c r="E728" s="1"/>
      <c r="F728" s="1"/>
      <c r="G728" s="1"/>
      <c r="H728" s="1"/>
      <c r="I728" s="1"/>
      <c r="X728" s="140"/>
      <c r="Y728" s="140"/>
      <c r="Z728" s="140"/>
      <c r="AA728" s="140"/>
      <c r="AB728" s="140"/>
      <c r="AC728" s="142"/>
      <c r="AD728" s="142"/>
      <c r="AE728" s="142"/>
      <c r="AF728" s="142"/>
    </row>
    <row r="729" hidden="1">
      <c r="A729" s="1"/>
      <c r="B729" s="1"/>
      <c r="C729" s="1"/>
      <c r="D729" s="1"/>
      <c r="E729" s="1"/>
      <c r="F729" s="1"/>
      <c r="G729" s="1"/>
      <c r="H729" s="1"/>
      <c r="I729" s="1"/>
      <c r="X729" s="140"/>
      <c r="Y729" s="140"/>
      <c r="Z729" s="140"/>
      <c r="AA729" s="140"/>
      <c r="AB729" s="140"/>
      <c r="AC729" s="142"/>
      <c r="AD729" s="142"/>
      <c r="AE729" s="142"/>
      <c r="AF729" s="142"/>
    </row>
    <row r="730" hidden="1">
      <c r="A730" s="1"/>
      <c r="B730" s="1"/>
      <c r="C730" s="1"/>
      <c r="D730" s="1"/>
      <c r="E730" s="1"/>
      <c r="F730" s="1"/>
      <c r="G730" s="1"/>
      <c r="H730" s="1"/>
      <c r="I730" s="1"/>
      <c r="X730" s="140"/>
      <c r="Y730" s="140"/>
      <c r="Z730" s="140"/>
      <c r="AA730" s="140"/>
      <c r="AB730" s="140"/>
      <c r="AC730" s="142"/>
      <c r="AD730" s="142"/>
      <c r="AE730" s="142"/>
      <c r="AF730" s="142"/>
    </row>
    <row r="731" hidden="1">
      <c r="A731" s="1"/>
      <c r="B731" s="1"/>
      <c r="C731" s="1"/>
      <c r="D731" s="1"/>
      <c r="E731" s="1"/>
      <c r="F731" s="1"/>
      <c r="G731" s="1"/>
      <c r="H731" s="1"/>
      <c r="I731" s="1"/>
      <c r="X731" s="140"/>
      <c r="Y731" s="140"/>
      <c r="Z731" s="140"/>
      <c r="AA731" s="140"/>
      <c r="AB731" s="140"/>
      <c r="AC731" s="142"/>
      <c r="AD731" s="142"/>
      <c r="AE731" s="142"/>
      <c r="AF731" s="142"/>
    </row>
    <row r="732" hidden="1">
      <c r="A732" s="1"/>
      <c r="B732" s="1"/>
      <c r="C732" s="1"/>
      <c r="D732" s="1"/>
      <c r="E732" s="1"/>
      <c r="F732" s="1"/>
      <c r="G732" s="1"/>
      <c r="H732" s="1"/>
      <c r="I732" s="1"/>
      <c r="X732" s="140"/>
      <c r="Y732" s="140"/>
      <c r="Z732" s="140"/>
      <c r="AA732" s="140"/>
      <c r="AB732" s="140"/>
      <c r="AC732" s="142"/>
      <c r="AD732" s="142"/>
      <c r="AE732" s="142"/>
      <c r="AF732" s="142"/>
    </row>
    <row r="733" hidden="1">
      <c r="A733" s="1"/>
      <c r="B733" s="1"/>
      <c r="C733" s="1"/>
      <c r="D733" s="1"/>
      <c r="E733" s="1"/>
      <c r="F733" s="1"/>
      <c r="G733" s="1"/>
      <c r="H733" s="1"/>
      <c r="I733" s="1"/>
      <c r="X733" s="140"/>
      <c r="Y733" s="140"/>
      <c r="Z733" s="140"/>
      <c r="AA733" s="140"/>
      <c r="AB733" s="140"/>
      <c r="AC733" s="142"/>
      <c r="AD733" s="142"/>
      <c r="AE733" s="142"/>
      <c r="AF733" s="142"/>
    </row>
    <row r="734" hidden="1">
      <c r="A734" s="1"/>
      <c r="B734" s="1"/>
      <c r="C734" s="1"/>
      <c r="D734" s="1"/>
      <c r="E734" s="1"/>
      <c r="F734" s="1"/>
      <c r="G734" s="1"/>
      <c r="H734" s="1"/>
      <c r="I734" s="1"/>
      <c r="X734" s="140"/>
      <c r="Y734" s="140"/>
      <c r="Z734" s="140"/>
      <c r="AA734" s="140"/>
      <c r="AB734" s="140"/>
      <c r="AC734" s="142"/>
      <c r="AD734" s="142"/>
      <c r="AE734" s="142"/>
      <c r="AF734" s="142"/>
    </row>
    <row r="735" hidden="1">
      <c r="A735" s="1"/>
      <c r="B735" s="1"/>
      <c r="C735" s="1"/>
      <c r="D735" s="1"/>
      <c r="E735" s="1"/>
      <c r="F735" s="1"/>
      <c r="G735" s="1"/>
      <c r="H735" s="1"/>
      <c r="I735" s="1"/>
      <c r="X735" s="140"/>
      <c r="Y735" s="140"/>
      <c r="Z735" s="140"/>
      <c r="AA735" s="140"/>
      <c r="AB735" s="140"/>
      <c r="AC735" s="142"/>
      <c r="AD735" s="142"/>
      <c r="AE735" s="142"/>
      <c r="AF735" s="142"/>
    </row>
    <row r="736" hidden="1">
      <c r="A736" s="1"/>
      <c r="B736" s="1"/>
      <c r="C736" s="1"/>
      <c r="D736" s="1"/>
      <c r="E736" s="1"/>
      <c r="F736" s="1"/>
      <c r="G736" s="1"/>
      <c r="H736" s="1"/>
      <c r="I736" s="1"/>
      <c r="X736" s="140"/>
      <c r="Y736" s="140"/>
      <c r="Z736" s="140"/>
      <c r="AA736" s="140"/>
      <c r="AB736" s="140"/>
      <c r="AC736" s="142"/>
      <c r="AD736" s="142"/>
      <c r="AE736" s="142"/>
      <c r="AF736" s="142"/>
    </row>
    <row r="737" hidden="1">
      <c r="A737" s="1"/>
      <c r="B737" s="1"/>
      <c r="C737" s="1"/>
      <c r="D737" s="1"/>
      <c r="E737" s="1"/>
      <c r="F737" s="1"/>
      <c r="G737" s="1"/>
      <c r="H737" s="1"/>
      <c r="I737" s="1"/>
      <c r="X737" s="140"/>
      <c r="Y737" s="140"/>
      <c r="Z737" s="140"/>
      <c r="AA737" s="140"/>
      <c r="AB737" s="140"/>
      <c r="AC737" s="142"/>
      <c r="AD737" s="142"/>
      <c r="AE737" s="142"/>
      <c r="AF737" s="142"/>
    </row>
    <row r="738" hidden="1">
      <c r="A738" s="1"/>
      <c r="B738" s="1"/>
      <c r="C738" s="1"/>
      <c r="D738" s="1"/>
      <c r="E738" s="1"/>
      <c r="F738" s="1"/>
      <c r="G738" s="1"/>
      <c r="H738" s="1"/>
      <c r="I738" s="1"/>
      <c r="X738" s="140"/>
      <c r="Y738" s="140"/>
      <c r="Z738" s="140"/>
      <c r="AA738" s="140"/>
      <c r="AB738" s="140"/>
      <c r="AC738" s="142"/>
      <c r="AD738" s="142"/>
      <c r="AE738" s="142"/>
      <c r="AF738" s="142"/>
    </row>
    <row r="739" hidden="1">
      <c r="A739" s="1"/>
      <c r="B739" s="1"/>
      <c r="C739" s="1"/>
      <c r="D739" s="1"/>
      <c r="E739" s="1"/>
      <c r="F739" s="1"/>
      <c r="G739" s="1"/>
      <c r="H739" s="1"/>
      <c r="I739" s="1"/>
      <c r="X739" s="140"/>
      <c r="Y739" s="140"/>
      <c r="Z739" s="140"/>
      <c r="AA739" s="140"/>
      <c r="AB739" s="140"/>
      <c r="AC739" s="142"/>
      <c r="AD739" s="142"/>
      <c r="AE739" s="142"/>
      <c r="AF739" s="142"/>
    </row>
    <row r="740" hidden="1">
      <c r="A740" s="1"/>
      <c r="B740" s="1"/>
      <c r="C740" s="1"/>
      <c r="D740" s="1"/>
      <c r="E740" s="1"/>
      <c r="F740" s="1"/>
      <c r="G740" s="1"/>
      <c r="H740" s="1"/>
      <c r="I740" s="1"/>
      <c r="X740" s="140"/>
      <c r="Y740" s="140"/>
      <c r="Z740" s="140"/>
      <c r="AA740" s="140"/>
      <c r="AB740" s="140"/>
      <c r="AC740" s="142"/>
      <c r="AD740" s="142"/>
      <c r="AE740" s="142"/>
      <c r="AF740" s="142"/>
    </row>
    <row r="741" hidden="1">
      <c r="A741" s="1"/>
      <c r="B741" s="1"/>
      <c r="C741" s="1"/>
      <c r="D741" s="1"/>
      <c r="E741" s="1"/>
      <c r="F741" s="1"/>
      <c r="G741" s="1"/>
      <c r="H741" s="1"/>
      <c r="I741" s="1"/>
      <c r="X741" s="140"/>
      <c r="Y741" s="140"/>
      <c r="Z741" s="140"/>
      <c r="AA741" s="140"/>
      <c r="AB741" s="140"/>
      <c r="AC741" s="142"/>
      <c r="AD741" s="142"/>
      <c r="AE741" s="142"/>
      <c r="AF741" s="142"/>
    </row>
    <row r="742" hidden="1">
      <c r="A742" s="1"/>
      <c r="B742" s="1"/>
      <c r="C742" s="1"/>
      <c r="D742" s="1"/>
      <c r="E742" s="1"/>
      <c r="F742" s="1"/>
      <c r="G742" s="1"/>
      <c r="H742" s="1"/>
      <c r="I742" s="1"/>
      <c r="X742" s="140"/>
      <c r="Y742" s="140"/>
      <c r="Z742" s="140"/>
      <c r="AA742" s="140"/>
      <c r="AB742" s="140"/>
      <c r="AC742" s="142"/>
      <c r="AD742" s="142"/>
      <c r="AE742" s="142"/>
      <c r="AF742" s="142"/>
    </row>
    <row r="743" hidden="1">
      <c r="A743" s="1"/>
      <c r="B743" s="1"/>
      <c r="C743" s="1"/>
      <c r="D743" s="1"/>
      <c r="E743" s="1"/>
      <c r="F743" s="1"/>
      <c r="G743" s="1"/>
      <c r="H743" s="1"/>
      <c r="I743" s="1"/>
      <c r="X743" s="140"/>
      <c r="Y743" s="140"/>
      <c r="Z743" s="140"/>
      <c r="AA743" s="140"/>
      <c r="AB743" s="140"/>
      <c r="AC743" s="142"/>
      <c r="AD743" s="142"/>
      <c r="AE743" s="142"/>
      <c r="AF743" s="142"/>
    </row>
    <row r="744" hidden="1">
      <c r="A744" s="1"/>
      <c r="B744" s="1"/>
      <c r="C744" s="1"/>
      <c r="D744" s="1"/>
      <c r="E744" s="1"/>
      <c r="F744" s="1"/>
      <c r="G744" s="1"/>
      <c r="H744" s="1"/>
      <c r="I744" s="1"/>
      <c r="X744" s="140"/>
      <c r="Y744" s="140"/>
      <c r="Z744" s="140"/>
      <c r="AA744" s="140"/>
      <c r="AB744" s="140"/>
      <c r="AC744" s="142"/>
      <c r="AD744" s="142"/>
      <c r="AE744" s="142"/>
      <c r="AF744" s="142"/>
    </row>
    <row r="745" hidden="1">
      <c r="A745" s="1"/>
      <c r="B745" s="1"/>
      <c r="C745" s="1"/>
      <c r="D745" s="1"/>
      <c r="E745" s="1"/>
      <c r="F745" s="1"/>
      <c r="G745" s="1"/>
      <c r="H745" s="1"/>
      <c r="I745" s="1"/>
      <c r="X745" s="140"/>
      <c r="Y745" s="140"/>
      <c r="Z745" s="140"/>
      <c r="AA745" s="140"/>
      <c r="AB745" s="140"/>
      <c r="AC745" s="142"/>
      <c r="AD745" s="142"/>
      <c r="AE745" s="142"/>
      <c r="AF745" s="142"/>
    </row>
    <row r="746" hidden="1">
      <c r="A746" s="1"/>
      <c r="B746" s="1"/>
      <c r="C746" s="1"/>
      <c r="D746" s="1"/>
      <c r="E746" s="1"/>
      <c r="F746" s="1"/>
      <c r="G746" s="1"/>
      <c r="H746" s="1"/>
      <c r="I746" s="1"/>
      <c r="X746" s="140"/>
      <c r="Y746" s="140"/>
      <c r="Z746" s="140"/>
      <c r="AA746" s="140"/>
      <c r="AB746" s="140"/>
      <c r="AC746" s="142"/>
      <c r="AD746" s="142"/>
      <c r="AE746" s="142"/>
      <c r="AF746" s="142"/>
    </row>
    <row r="747" hidden="1">
      <c r="A747" s="1"/>
      <c r="B747" s="1"/>
      <c r="C747" s="1"/>
      <c r="D747" s="1"/>
      <c r="E747" s="1"/>
      <c r="F747" s="1"/>
      <c r="G747" s="1"/>
      <c r="H747" s="1"/>
      <c r="I747" s="1"/>
      <c r="X747" s="140"/>
      <c r="Y747" s="140"/>
      <c r="Z747" s="140"/>
      <c r="AA747" s="140"/>
      <c r="AB747" s="140"/>
      <c r="AC747" s="142"/>
      <c r="AD747" s="142"/>
      <c r="AE747" s="142"/>
      <c r="AF747" s="142"/>
    </row>
    <row r="748" hidden="1">
      <c r="A748" s="1"/>
      <c r="B748" s="1"/>
      <c r="C748" s="1"/>
      <c r="D748" s="1"/>
      <c r="E748" s="1"/>
      <c r="F748" s="1"/>
      <c r="G748" s="1"/>
      <c r="H748" s="1"/>
      <c r="I748" s="1"/>
      <c r="X748" s="140"/>
      <c r="Y748" s="140"/>
      <c r="Z748" s="140"/>
      <c r="AA748" s="140"/>
      <c r="AB748" s="140"/>
      <c r="AC748" s="142"/>
      <c r="AD748" s="142"/>
      <c r="AE748" s="142"/>
      <c r="AF748" s="142"/>
    </row>
    <row r="749" hidden="1">
      <c r="A749" s="1"/>
      <c r="B749" s="1"/>
      <c r="C749" s="1"/>
      <c r="D749" s="1"/>
      <c r="E749" s="1"/>
      <c r="F749" s="1"/>
      <c r="G749" s="1"/>
      <c r="H749" s="1"/>
      <c r="I749" s="1"/>
      <c r="X749" s="140"/>
      <c r="Y749" s="140"/>
      <c r="Z749" s="140"/>
      <c r="AA749" s="140"/>
      <c r="AB749" s="140"/>
      <c r="AC749" s="142"/>
      <c r="AD749" s="142"/>
      <c r="AE749" s="142"/>
      <c r="AF749" s="142"/>
    </row>
    <row r="750" hidden="1">
      <c r="A750" s="1"/>
      <c r="B750" s="1"/>
      <c r="C750" s="1"/>
      <c r="D750" s="1"/>
      <c r="E750" s="1"/>
      <c r="F750" s="1"/>
      <c r="G750" s="1"/>
      <c r="H750" s="1"/>
      <c r="I750" s="1"/>
      <c r="X750" s="140"/>
      <c r="Y750" s="140"/>
      <c r="Z750" s="140"/>
      <c r="AA750" s="140"/>
      <c r="AB750" s="140"/>
      <c r="AC750" s="142"/>
      <c r="AD750" s="142"/>
      <c r="AE750" s="142"/>
      <c r="AF750" s="142"/>
    </row>
    <row r="751" hidden="1">
      <c r="A751" s="1"/>
      <c r="B751" s="1"/>
      <c r="C751" s="1"/>
      <c r="D751" s="1"/>
      <c r="E751" s="1"/>
      <c r="F751" s="1"/>
      <c r="G751" s="1"/>
      <c r="H751" s="1"/>
      <c r="I751" s="1"/>
      <c r="X751" s="140"/>
      <c r="Y751" s="140"/>
      <c r="Z751" s="140"/>
      <c r="AA751" s="140"/>
      <c r="AB751" s="140"/>
      <c r="AC751" s="142"/>
      <c r="AD751" s="142"/>
      <c r="AE751" s="142"/>
      <c r="AF751" s="142"/>
    </row>
    <row r="752" hidden="1">
      <c r="A752" s="1"/>
      <c r="B752" s="1"/>
      <c r="C752" s="1"/>
      <c r="D752" s="1"/>
      <c r="E752" s="1"/>
      <c r="F752" s="1"/>
      <c r="G752" s="1"/>
      <c r="H752" s="1"/>
      <c r="I752" s="1"/>
      <c r="X752" s="140"/>
      <c r="Y752" s="140"/>
      <c r="Z752" s="140"/>
      <c r="AA752" s="140"/>
      <c r="AB752" s="140"/>
      <c r="AC752" s="142"/>
      <c r="AD752" s="142"/>
      <c r="AE752" s="142"/>
      <c r="AF752" s="142"/>
    </row>
    <row r="753" hidden="1">
      <c r="A753" s="1"/>
      <c r="B753" s="1"/>
      <c r="C753" s="1"/>
      <c r="D753" s="1"/>
      <c r="E753" s="1"/>
      <c r="F753" s="1"/>
      <c r="G753" s="1"/>
      <c r="H753" s="1"/>
      <c r="I753" s="1"/>
      <c r="X753" s="140"/>
      <c r="Y753" s="140"/>
      <c r="Z753" s="140"/>
      <c r="AA753" s="140"/>
      <c r="AB753" s="140"/>
      <c r="AC753" s="142"/>
      <c r="AD753" s="142"/>
      <c r="AE753" s="142"/>
      <c r="AF753" s="142"/>
    </row>
    <row r="754" hidden="1">
      <c r="A754" s="1"/>
      <c r="B754" s="1"/>
      <c r="C754" s="1"/>
      <c r="D754" s="1"/>
      <c r="E754" s="1"/>
      <c r="F754" s="1"/>
      <c r="G754" s="1"/>
      <c r="H754" s="1"/>
      <c r="I754" s="1"/>
      <c r="X754" s="140"/>
      <c r="Y754" s="140"/>
      <c r="Z754" s="140"/>
      <c r="AA754" s="140"/>
      <c r="AB754" s="140"/>
      <c r="AC754" s="142"/>
      <c r="AD754" s="142"/>
      <c r="AE754" s="142"/>
      <c r="AF754" s="142"/>
    </row>
    <row r="755" hidden="1">
      <c r="A755" s="1"/>
      <c r="B755" s="1"/>
      <c r="C755" s="1"/>
      <c r="D755" s="1"/>
      <c r="E755" s="1"/>
      <c r="F755" s="1"/>
      <c r="G755" s="1"/>
      <c r="H755" s="1"/>
      <c r="I755" s="1"/>
      <c r="X755" s="140"/>
      <c r="Y755" s="140"/>
      <c r="Z755" s="140"/>
      <c r="AA755" s="140"/>
      <c r="AB755" s="140"/>
      <c r="AC755" s="142"/>
      <c r="AD755" s="142"/>
      <c r="AE755" s="142"/>
      <c r="AF755" s="142"/>
    </row>
    <row r="756" hidden="1">
      <c r="A756" s="1"/>
      <c r="B756" s="1"/>
      <c r="C756" s="1"/>
      <c r="D756" s="1"/>
      <c r="E756" s="1"/>
      <c r="F756" s="1"/>
      <c r="G756" s="1"/>
      <c r="H756" s="1"/>
      <c r="I756" s="1"/>
      <c r="X756" s="140"/>
      <c r="Y756" s="140"/>
      <c r="Z756" s="140"/>
      <c r="AA756" s="140"/>
      <c r="AB756" s="140"/>
      <c r="AC756" s="142"/>
      <c r="AD756" s="142"/>
      <c r="AE756" s="142"/>
      <c r="AF756" s="142"/>
    </row>
    <row r="757" hidden="1">
      <c r="A757" s="1"/>
      <c r="B757" s="1"/>
      <c r="C757" s="1"/>
      <c r="D757" s="1"/>
      <c r="E757" s="1"/>
      <c r="F757" s="1"/>
      <c r="G757" s="1"/>
      <c r="H757" s="1"/>
      <c r="I757" s="1"/>
      <c r="X757" s="140"/>
      <c r="Y757" s="140"/>
      <c r="Z757" s="140"/>
      <c r="AA757" s="140"/>
      <c r="AB757" s="140"/>
      <c r="AC757" s="142"/>
      <c r="AD757" s="142"/>
      <c r="AE757" s="142"/>
      <c r="AF757" s="142"/>
    </row>
    <row r="758" hidden="1">
      <c r="A758" s="1"/>
      <c r="B758" s="1"/>
      <c r="C758" s="1"/>
      <c r="D758" s="1"/>
      <c r="E758" s="1"/>
      <c r="F758" s="1"/>
      <c r="G758" s="1"/>
      <c r="H758" s="1"/>
      <c r="I758" s="1"/>
      <c r="X758" s="140"/>
      <c r="Y758" s="140"/>
      <c r="Z758" s="140"/>
      <c r="AA758" s="140"/>
      <c r="AB758" s="140"/>
      <c r="AC758" s="142"/>
      <c r="AD758" s="142"/>
      <c r="AE758" s="142"/>
      <c r="AF758" s="142"/>
    </row>
    <row r="759" hidden="1">
      <c r="A759" s="1"/>
      <c r="B759" s="1"/>
      <c r="C759" s="1"/>
      <c r="D759" s="1"/>
      <c r="E759" s="1"/>
      <c r="F759" s="1"/>
      <c r="G759" s="1"/>
      <c r="H759" s="1"/>
      <c r="I759" s="1"/>
      <c r="X759" s="140"/>
      <c r="Y759" s="140"/>
      <c r="Z759" s="140"/>
      <c r="AA759" s="140"/>
      <c r="AB759" s="140"/>
      <c r="AC759" s="142"/>
      <c r="AD759" s="142"/>
      <c r="AE759" s="142"/>
      <c r="AF759" s="142"/>
    </row>
    <row r="760" hidden="1">
      <c r="A760" s="1"/>
      <c r="B760" s="1"/>
      <c r="C760" s="1"/>
      <c r="D760" s="1"/>
      <c r="E760" s="1"/>
      <c r="F760" s="1"/>
      <c r="G760" s="1"/>
      <c r="H760" s="1"/>
      <c r="I760" s="1"/>
      <c r="X760" s="140"/>
      <c r="Y760" s="140"/>
      <c r="Z760" s="140"/>
      <c r="AA760" s="140"/>
      <c r="AB760" s="140"/>
      <c r="AC760" s="142"/>
      <c r="AD760" s="142"/>
      <c r="AE760" s="142"/>
      <c r="AF760" s="142"/>
    </row>
    <row r="761" hidden="1">
      <c r="A761" s="1"/>
      <c r="B761" s="1"/>
      <c r="C761" s="1"/>
      <c r="D761" s="1"/>
      <c r="E761" s="1"/>
      <c r="F761" s="1"/>
      <c r="G761" s="1"/>
      <c r="H761" s="1"/>
      <c r="I761" s="1"/>
      <c r="X761" s="140"/>
      <c r="Y761" s="140"/>
      <c r="Z761" s="140"/>
      <c r="AA761" s="140"/>
      <c r="AB761" s="140"/>
      <c r="AC761" s="142"/>
      <c r="AD761" s="142"/>
      <c r="AE761" s="142"/>
      <c r="AF761" s="142"/>
    </row>
    <row r="762" hidden="1">
      <c r="A762" s="1"/>
      <c r="B762" s="1"/>
      <c r="C762" s="1"/>
      <c r="D762" s="1"/>
      <c r="E762" s="1"/>
      <c r="F762" s="1"/>
      <c r="G762" s="1"/>
      <c r="H762" s="1"/>
      <c r="I762" s="1"/>
      <c r="X762" s="140"/>
      <c r="Y762" s="140"/>
      <c r="Z762" s="140"/>
      <c r="AA762" s="140"/>
      <c r="AB762" s="140"/>
      <c r="AC762" s="142"/>
      <c r="AD762" s="142"/>
      <c r="AE762" s="142"/>
      <c r="AF762" s="142"/>
    </row>
    <row r="763" hidden="1">
      <c r="A763" s="1"/>
      <c r="B763" s="1"/>
      <c r="C763" s="1"/>
      <c r="D763" s="1"/>
      <c r="E763" s="1"/>
      <c r="F763" s="1"/>
      <c r="G763" s="1"/>
      <c r="H763" s="1"/>
      <c r="I763" s="1"/>
      <c r="X763" s="140"/>
      <c r="Y763" s="140"/>
      <c r="Z763" s="140"/>
      <c r="AA763" s="140"/>
      <c r="AB763" s="140"/>
      <c r="AC763" s="142"/>
      <c r="AD763" s="142"/>
      <c r="AE763" s="142"/>
      <c r="AF763" s="142"/>
    </row>
    <row r="764" hidden="1">
      <c r="A764" s="1"/>
      <c r="B764" s="1"/>
      <c r="C764" s="1"/>
      <c r="D764" s="1"/>
      <c r="E764" s="1"/>
      <c r="F764" s="1"/>
      <c r="G764" s="1"/>
      <c r="H764" s="1"/>
      <c r="I764" s="1"/>
      <c r="X764" s="140"/>
      <c r="Y764" s="140"/>
      <c r="Z764" s="140"/>
      <c r="AA764" s="140"/>
      <c r="AB764" s="140"/>
      <c r="AC764" s="142"/>
      <c r="AD764" s="142"/>
      <c r="AE764" s="142"/>
      <c r="AF764" s="142"/>
    </row>
    <row r="765" hidden="1">
      <c r="A765" s="1"/>
      <c r="B765" s="1"/>
      <c r="C765" s="1"/>
      <c r="D765" s="1"/>
      <c r="E765" s="1"/>
      <c r="F765" s="1"/>
      <c r="G765" s="1"/>
      <c r="H765" s="1"/>
      <c r="I765" s="1"/>
      <c r="X765" s="140"/>
      <c r="Y765" s="140"/>
      <c r="Z765" s="140"/>
      <c r="AA765" s="140"/>
      <c r="AB765" s="140"/>
      <c r="AC765" s="142"/>
      <c r="AD765" s="142"/>
      <c r="AE765" s="142"/>
      <c r="AF765" s="142"/>
    </row>
    <row r="766" hidden="1">
      <c r="A766" s="1"/>
      <c r="B766" s="1"/>
      <c r="C766" s="1"/>
      <c r="D766" s="1"/>
      <c r="E766" s="1"/>
      <c r="F766" s="1"/>
      <c r="G766" s="1"/>
      <c r="H766" s="1"/>
      <c r="I766" s="1"/>
      <c r="X766" s="140"/>
      <c r="Y766" s="140"/>
      <c r="Z766" s="140"/>
      <c r="AA766" s="140"/>
      <c r="AB766" s="140"/>
      <c r="AC766" s="142"/>
      <c r="AD766" s="142"/>
      <c r="AE766" s="142"/>
      <c r="AF766" s="142"/>
    </row>
    <row r="767" hidden="1">
      <c r="A767" s="1"/>
      <c r="B767" s="1"/>
      <c r="C767" s="1"/>
      <c r="D767" s="1"/>
      <c r="E767" s="1"/>
      <c r="F767" s="1"/>
      <c r="G767" s="1"/>
      <c r="H767" s="1"/>
      <c r="I767" s="1"/>
      <c r="X767" s="140"/>
      <c r="Y767" s="140"/>
      <c r="Z767" s="140"/>
      <c r="AA767" s="140"/>
      <c r="AB767" s="140"/>
      <c r="AC767" s="142"/>
      <c r="AD767" s="142"/>
      <c r="AE767" s="142"/>
      <c r="AF767" s="142"/>
    </row>
    <row r="768" hidden="1">
      <c r="A768" s="1"/>
      <c r="B768" s="1"/>
      <c r="C768" s="1"/>
      <c r="D768" s="1"/>
      <c r="E768" s="1"/>
      <c r="F768" s="1"/>
      <c r="G768" s="1"/>
      <c r="H768" s="1"/>
      <c r="I768" s="1"/>
      <c r="X768" s="140"/>
      <c r="Y768" s="140"/>
      <c r="Z768" s="140"/>
      <c r="AA768" s="140"/>
      <c r="AB768" s="140"/>
      <c r="AC768" s="142"/>
      <c r="AD768" s="142"/>
      <c r="AE768" s="142"/>
      <c r="AF768" s="142"/>
    </row>
    <row r="769" hidden="1">
      <c r="A769" s="1"/>
      <c r="B769" s="1"/>
      <c r="C769" s="1"/>
      <c r="D769" s="1"/>
      <c r="E769" s="1"/>
      <c r="F769" s="1"/>
      <c r="G769" s="1"/>
      <c r="H769" s="1"/>
      <c r="I769" s="1"/>
      <c r="X769" s="140"/>
      <c r="Y769" s="140"/>
      <c r="Z769" s="140"/>
      <c r="AA769" s="140"/>
      <c r="AB769" s="140"/>
      <c r="AC769" s="142"/>
      <c r="AD769" s="142"/>
      <c r="AE769" s="142"/>
      <c r="AF769" s="142"/>
    </row>
    <row r="770" hidden="1">
      <c r="A770" s="1"/>
      <c r="B770" s="1"/>
      <c r="C770" s="1"/>
      <c r="D770" s="1"/>
      <c r="E770" s="1"/>
      <c r="F770" s="1"/>
      <c r="G770" s="1"/>
      <c r="H770" s="1"/>
      <c r="I770" s="1"/>
      <c r="X770" s="140"/>
      <c r="Y770" s="140"/>
      <c r="Z770" s="140"/>
      <c r="AA770" s="140"/>
      <c r="AB770" s="140"/>
      <c r="AC770" s="142"/>
      <c r="AD770" s="142"/>
      <c r="AE770" s="142"/>
      <c r="AF770" s="142"/>
    </row>
    <row r="771" hidden="1">
      <c r="A771" s="1"/>
      <c r="B771" s="1"/>
      <c r="C771" s="1"/>
      <c r="D771" s="1"/>
      <c r="E771" s="1"/>
      <c r="F771" s="1"/>
      <c r="G771" s="1"/>
      <c r="H771" s="1"/>
      <c r="I771" s="1"/>
      <c r="X771" s="140"/>
      <c r="Y771" s="140"/>
      <c r="Z771" s="140"/>
      <c r="AA771" s="140"/>
      <c r="AB771" s="140"/>
      <c r="AC771" s="142"/>
      <c r="AD771" s="142"/>
      <c r="AE771" s="142"/>
      <c r="AF771" s="142"/>
    </row>
    <row r="772" hidden="1">
      <c r="A772" s="1"/>
      <c r="B772" s="1"/>
      <c r="C772" s="1"/>
      <c r="D772" s="1"/>
      <c r="E772" s="1"/>
      <c r="F772" s="1"/>
      <c r="G772" s="1"/>
      <c r="H772" s="1"/>
      <c r="I772" s="1"/>
      <c r="X772" s="140"/>
      <c r="Y772" s="140"/>
      <c r="Z772" s="140"/>
      <c r="AA772" s="140"/>
      <c r="AB772" s="140"/>
      <c r="AC772" s="142"/>
      <c r="AD772" s="142"/>
      <c r="AE772" s="142"/>
      <c r="AF772" s="142"/>
    </row>
    <row r="773" hidden="1">
      <c r="A773" s="1"/>
      <c r="B773" s="1"/>
      <c r="C773" s="1"/>
      <c r="D773" s="1"/>
      <c r="E773" s="1"/>
      <c r="F773" s="1"/>
      <c r="G773" s="1"/>
      <c r="H773" s="1"/>
      <c r="I773" s="1"/>
      <c r="X773" s="140"/>
      <c r="Y773" s="140"/>
      <c r="Z773" s="140"/>
      <c r="AA773" s="140"/>
      <c r="AB773" s="140"/>
      <c r="AC773" s="142"/>
      <c r="AD773" s="142"/>
      <c r="AE773" s="142"/>
      <c r="AF773" s="142"/>
    </row>
    <row r="774" hidden="1">
      <c r="A774" s="1"/>
      <c r="B774" s="1"/>
      <c r="C774" s="1"/>
      <c r="D774" s="1"/>
      <c r="E774" s="1"/>
      <c r="F774" s="1"/>
      <c r="G774" s="1"/>
      <c r="H774" s="1"/>
      <c r="I774" s="1"/>
      <c r="X774" s="140"/>
      <c r="Y774" s="140"/>
      <c r="Z774" s="140"/>
      <c r="AA774" s="140"/>
      <c r="AB774" s="140"/>
      <c r="AC774" s="142"/>
      <c r="AD774" s="142"/>
      <c r="AE774" s="142"/>
      <c r="AF774" s="142"/>
    </row>
    <row r="775" hidden="1">
      <c r="A775" s="1"/>
      <c r="B775" s="1"/>
      <c r="C775" s="1"/>
      <c r="D775" s="1"/>
      <c r="E775" s="1"/>
      <c r="F775" s="1"/>
      <c r="G775" s="1"/>
      <c r="H775" s="1"/>
      <c r="I775" s="1"/>
      <c r="X775" s="140"/>
      <c r="Y775" s="140"/>
      <c r="Z775" s="140"/>
      <c r="AA775" s="140"/>
      <c r="AB775" s="140"/>
      <c r="AC775" s="142"/>
      <c r="AD775" s="142"/>
      <c r="AE775" s="142"/>
      <c r="AF775" s="142"/>
    </row>
    <row r="776" hidden="1">
      <c r="A776" s="1"/>
      <c r="B776" s="1"/>
      <c r="C776" s="1"/>
      <c r="D776" s="1"/>
      <c r="E776" s="1"/>
      <c r="F776" s="1"/>
      <c r="G776" s="1"/>
      <c r="H776" s="1"/>
      <c r="I776" s="1"/>
      <c r="X776" s="140"/>
      <c r="Y776" s="140"/>
      <c r="Z776" s="140"/>
      <c r="AA776" s="140"/>
      <c r="AB776" s="140"/>
      <c r="AC776" s="142"/>
      <c r="AD776" s="142"/>
      <c r="AE776" s="142"/>
      <c r="AF776" s="142"/>
    </row>
    <row r="777" hidden="1">
      <c r="A777" s="1"/>
      <c r="B777" s="1"/>
      <c r="C777" s="1"/>
      <c r="D777" s="1"/>
      <c r="E777" s="1"/>
      <c r="F777" s="1"/>
      <c r="G777" s="1"/>
      <c r="H777" s="1"/>
      <c r="I777" s="1"/>
      <c r="X777" s="140"/>
      <c r="Y777" s="140"/>
      <c r="Z777" s="140"/>
      <c r="AA777" s="140"/>
      <c r="AB777" s="140"/>
      <c r="AC777" s="142"/>
      <c r="AD777" s="142"/>
      <c r="AE777" s="142"/>
      <c r="AF777" s="142"/>
    </row>
    <row r="778" hidden="1">
      <c r="A778" s="1"/>
      <c r="B778" s="1"/>
      <c r="C778" s="1"/>
      <c r="D778" s="1"/>
      <c r="E778" s="1"/>
      <c r="F778" s="1"/>
      <c r="G778" s="1"/>
      <c r="H778" s="1"/>
      <c r="I778" s="1"/>
      <c r="X778" s="140"/>
      <c r="Y778" s="140"/>
      <c r="Z778" s="140"/>
      <c r="AA778" s="140"/>
      <c r="AB778" s="140"/>
      <c r="AC778" s="142"/>
      <c r="AD778" s="142"/>
      <c r="AE778" s="142"/>
      <c r="AF778" s="142"/>
    </row>
    <row r="779" hidden="1">
      <c r="A779" s="1"/>
      <c r="B779" s="1"/>
      <c r="C779" s="1"/>
      <c r="D779" s="1"/>
      <c r="E779" s="1"/>
      <c r="F779" s="1"/>
      <c r="G779" s="1"/>
      <c r="H779" s="1"/>
      <c r="I779" s="1"/>
      <c r="X779" s="140"/>
      <c r="Y779" s="140"/>
      <c r="Z779" s="140"/>
      <c r="AA779" s="140"/>
      <c r="AB779" s="140"/>
      <c r="AC779" s="142"/>
      <c r="AD779" s="142"/>
      <c r="AE779" s="142"/>
      <c r="AF779" s="142"/>
    </row>
    <row r="780" hidden="1">
      <c r="A780" s="1"/>
      <c r="B780" s="1"/>
      <c r="C780" s="1"/>
      <c r="D780" s="1"/>
      <c r="E780" s="1"/>
      <c r="F780" s="1"/>
      <c r="G780" s="1"/>
      <c r="H780" s="1"/>
      <c r="I780" s="1"/>
      <c r="X780" s="140"/>
      <c r="Y780" s="140"/>
      <c r="Z780" s="140"/>
      <c r="AA780" s="140"/>
      <c r="AB780" s="140"/>
      <c r="AC780" s="142"/>
      <c r="AD780" s="142"/>
      <c r="AE780" s="142"/>
      <c r="AF780" s="142"/>
    </row>
    <row r="781" hidden="1">
      <c r="A781" s="1"/>
      <c r="B781" s="1"/>
      <c r="C781" s="1"/>
      <c r="D781" s="1"/>
      <c r="E781" s="1"/>
      <c r="F781" s="1"/>
      <c r="G781" s="1"/>
      <c r="H781" s="1"/>
      <c r="I781" s="1"/>
      <c r="X781" s="140"/>
      <c r="Y781" s="140"/>
      <c r="Z781" s="140"/>
      <c r="AA781" s="140"/>
      <c r="AB781" s="140"/>
      <c r="AC781" s="142"/>
      <c r="AD781" s="142"/>
      <c r="AE781" s="142"/>
      <c r="AF781" s="142"/>
    </row>
    <row r="782" hidden="1">
      <c r="A782" s="1"/>
      <c r="B782" s="1"/>
      <c r="C782" s="1"/>
      <c r="D782" s="1"/>
      <c r="E782" s="1"/>
      <c r="F782" s="1"/>
      <c r="G782" s="1"/>
      <c r="H782" s="1"/>
      <c r="I782" s="1"/>
      <c r="X782" s="140"/>
      <c r="Y782" s="140"/>
      <c r="Z782" s="140"/>
      <c r="AA782" s="140"/>
      <c r="AB782" s="140"/>
      <c r="AC782" s="142"/>
      <c r="AD782" s="142"/>
      <c r="AE782" s="142"/>
      <c r="AF782" s="142"/>
    </row>
    <row r="783" hidden="1">
      <c r="A783" s="1"/>
      <c r="B783" s="1"/>
      <c r="C783" s="1"/>
      <c r="D783" s="1"/>
      <c r="E783" s="1"/>
      <c r="F783" s="1"/>
      <c r="G783" s="1"/>
      <c r="H783" s="1"/>
      <c r="I783" s="1"/>
      <c r="X783" s="140"/>
      <c r="Y783" s="140"/>
      <c r="Z783" s="140"/>
      <c r="AA783" s="140"/>
      <c r="AB783" s="140"/>
      <c r="AC783" s="142"/>
      <c r="AD783" s="142"/>
      <c r="AE783" s="142"/>
      <c r="AF783" s="142"/>
    </row>
    <row r="784" hidden="1">
      <c r="A784" s="1"/>
      <c r="B784" s="1"/>
      <c r="C784" s="1"/>
      <c r="D784" s="1"/>
      <c r="E784" s="1"/>
      <c r="F784" s="1"/>
      <c r="G784" s="1"/>
      <c r="H784" s="1"/>
      <c r="I784" s="1"/>
      <c r="X784" s="140"/>
      <c r="Y784" s="140"/>
      <c r="Z784" s="140"/>
      <c r="AA784" s="140"/>
      <c r="AB784" s="140"/>
      <c r="AC784" s="142"/>
      <c r="AD784" s="142"/>
      <c r="AE784" s="142"/>
      <c r="AF784" s="142"/>
    </row>
    <row r="785" hidden="1">
      <c r="A785" s="1"/>
      <c r="B785" s="1"/>
      <c r="C785" s="1"/>
      <c r="D785" s="1"/>
      <c r="E785" s="1"/>
      <c r="F785" s="1"/>
      <c r="G785" s="1"/>
      <c r="H785" s="1"/>
      <c r="I785" s="1"/>
      <c r="X785" s="140"/>
      <c r="Y785" s="140"/>
      <c r="Z785" s="140"/>
      <c r="AA785" s="140"/>
      <c r="AB785" s="140"/>
      <c r="AC785" s="142"/>
      <c r="AD785" s="142"/>
      <c r="AE785" s="142"/>
      <c r="AF785" s="142"/>
    </row>
    <row r="786" hidden="1">
      <c r="A786" s="1"/>
      <c r="B786" s="1"/>
      <c r="C786" s="1"/>
      <c r="D786" s="1"/>
      <c r="E786" s="1"/>
      <c r="F786" s="1"/>
      <c r="G786" s="1"/>
      <c r="H786" s="1"/>
      <c r="I786" s="1"/>
      <c r="X786" s="140"/>
      <c r="Y786" s="140"/>
      <c r="Z786" s="140"/>
      <c r="AA786" s="140"/>
      <c r="AB786" s="140"/>
      <c r="AC786" s="142"/>
      <c r="AD786" s="142"/>
      <c r="AE786" s="142"/>
      <c r="AF786" s="142"/>
    </row>
    <row r="787" hidden="1">
      <c r="A787" s="1"/>
      <c r="B787" s="1"/>
      <c r="C787" s="1"/>
      <c r="D787" s="1"/>
      <c r="E787" s="1"/>
      <c r="F787" s="1"/>
      <c r="G787" s="1"/>
      <c r="H787" s="1"/>
      <c r="I787" s="1"/>
      <c r="X787" s="140"/>
      <c r="Y787" s="140"/>
      <c r="Z787" s="140"/>
      <c r="AA787" s="140"/>
      <c r="AB787" s="140"/>
      <c r="AC787" s="142"/>
      <c r="AD787" s="142"/>
      <c r="AE787" s="142"/>
      <c r="AF787" s="142"/>
    </row>
    <row r="788" hidden="1">
      <c r="A788" s="1"/>
      <c r="B788" s="1"/>
      <c r="C788" s="1"/>
      <c r="D788" s="1"/>
      <c r="E788" s="1"/>
      <c r="F788" s="1"/>
      <c r="G788" s="1"/>
      <c r="H788" s="1"/>
      <c r="I788" s="1"/>
      <c r="X788" s="140"/>
      <c r="Y788" s="140"/>
      <c r="Z788" s="140"/>
      <c r="AA788" s="140"/>
      <c r="AB788" s="140"/>
      <c r="AC788" s="142"/>
      <c r="AD788" s="142"/>
      <c r="AE788" s="142"/>
      <c r="AF788" s="142"/>
    </row>
    <row r="789" hidden="1">
      <c r="A789" s="1"/>
      <c r="B789" s="1"/>
      <c r="C789" s="1"/>
      <c r="D789" s="1"/>
      <c r="E789" s="1"/>
      <c r="F789" s="1"/>
      <c r="G789" s="1"/>
      <c r="H789" s="1"/>
      <c r="I789" s="1"/>
      <c r="X789" s="140"/>
      <c r="Y789" s="140"/>
      <c r="Z789" s="140"/>
      <c r="AA789" s="140"/>
      <c r="AB789" s="140"/>
      <c r="AC789" s="142"/>
      <c r="AD789" s="142"/>
      <c r="AE789" s="142"/>
      <c r="AF789" s="142"/>
    </row>
    <row r="790" hidden="1">
      <c r="A790" s="1"/>
      <c r="B790" s="1"/>
      <c r="C790" s="1"/>
      <c r="D790" s="1"/>
      <c r="E790" s="1"/>
      <c r="F790" s="1"/>
      <c r="G790" s="1"/>
      <c r="H790" s="1"/>
      <c r="I790" s="1"/>
      <c r="X790" s="140"/>
      <c r="Y790" s="140"/>
      <c r="Z790" s="140"/>
      <c r="AA790" s="140"/>
      <c r="AB790" s="140"/>
      <c r="AC790" s="142"/>
      <c r="AD790" s="142"/>
      <c r="AE790" s="142"/>
      <c r="AF790" s="142"/>
    </row>
    <row r="791" hidden="1">
      <c r="A791" s="1"/>
      <c r="B791" s="1"/>
      <c r="C791" s="1"/>
      <c r="D791" s="1"/>
      <c r="E791" s="1"/>
      <c r="F791" s="1"/>
      <c r="G791" s="1"/>
      <c r="H791" s="1"/>
      <c r="I791" s="1"/>
      <c r="X791" s="140"/>
      <c r="Y791" s="140"/>
      <c r="Z791" s="140"/>
      <c r="AA791" s="140"/>
      <c r="AB791" s="140"/>
      <c r="AC791" s="142"/>
      <c r="AD791" s="142"/>
      <c r="AE791" s="142"/>
      <c r="AF791" s="142"/>
    </row>
    <row r="792" hidden="1">
      <c r="A792" s="1"/>
      <c r="B792" s="1"/>
      <c r="C792" s="1"/>
      <c r="D792" s="1"/>
      <c r="E792" s="1"/>
      <c r="F792" s="1"/>
      <c r="G792" s="1"/>
      <c r="H792" s="1"/>
      <c r="I792" s="1"/>
      <c r="X792" s="140"/>
      <c r="Y792" s="140"/>
      <c r="Z792" s="140"/>
      <c r="AA792" s="140"/>
      <c r="AB792" s="140"/>
      <c r="AC792" s="142"/>
      <c r="AD792" s="142"/>
      <c r="AE792" s="142"/>
      <c r="AF792" s="142"/>
    </row>
    <row r="793" hidden="1">
      <c r="A793" s="1"/>
      <c r="B793" s="1"/>
      <c r="C793" s="1"/>
      <c r="D793" s="1"/>
      <c r="E793" s="1"/>
      <c r="F793" s="1"/>
      <c r="G793" s="1"/>
      <c r="H793" s="1"/>
      <c r="I793" s="1"/>
      <c r="X793" s="140"/>
      <c r="Y793" s="140"/>
      <c r="Z793" s="140"/>
      <c r="AA793" s="140"/>
      <c r="AB793" s="140"/>
      <c r="AC793" s="142"/>
      <c r="AD793" s="142"/>
      <c r="AE793" s="142"/>
      <c r="AF793" s="142"/>
    </row>
    <row r="794" hidden="1">
      <c r="A794" s="1"/>
      <c r="B794" s="1"/>
      <c r="C794" s="1"/>
      <c r="D794" s="1"/>
      <c r="E794" s="1"/>
      <c r="F794" s="1"/>
      <c r="G794" s="1"/>
      <c r="H794" s="1"/>
      <c r="I794" s="1"/>
      <c r="X794" s="140"/>
      <c r="Y794" s="140"/>
      <c r="Z794" s="140"/>
      <c r="AA794" s="140"/>
      <c r="AB794" s="140"/>
      <c r="AC794" s="142"/>
      <c r="AD794" s="142"/>
      <c r="AE794" s="142"/>
      <c r="AF794" s="142"/>
    </row>
    <row r="795" hidden="1">
      <c r="A795" s="1"/>
      <c r="B795" s="1"/>
      <c r="C795" s="1"/>
      <c r="D795" s="1"/>
      <c r="E795" s="1"/>
      <c r="F795" s="1"/>
      <c r="G795" s="1"/>
      <c r="H795" s="1"/>
      <c r="I795" s="1"/>
      <c r="X795" s="140"/>
      <c r="Y795" s="140"/>
      <c r="Z795" s="140"/>
      <c r="AA795" s="140"/>
      <c r="AB795" s="140"/>
      <c r="AC795" s="142"/>
      <c r="AD795" s="142"/>
      <c r="AE795" s="142"/>
      <c r="AF795" s="142"/>
    </row>
    <row r="796" hidden="1">
      <c r="A796" s="1"/>
      <c r="B796" s="1"/>
      <c r="C796" s="1"/>
      <c r="D796" s="1"/>
      <c r="E796" s="1"/>
      <c r="F796" s="1"/>
      <c r="G796" s="1"/>
      <c r="H796" s="1"/>
      <c r="I796" s="1"/>
      <c r="X796" s="140"/>
      <c r="Y796" s="140"/>
      <c r="Z796" s="140"/>
      <c r="AA796" s="140"/>
      <c r="AB796" s="140"/>
      <c r="AC796" s="142"/>
      <c r="AD796" s="142"/>
      <c r="AE796" s="142"/>
      <c r="AF796" s="142"/>
    </row>
    <row r="797" hidden="1">
      <c r="A797" s="1"/>
      <c r="B797" s="1"/>
      <c r="C797" s="1"/>
      <c r="D797" s="1"/>
      <c r="E797" s="1"/>
      <c r="F797" s="1"/>
      <c r="G797" s="1"/>
      <c r="H797" s="1"/>
      <c r="I797" s="1"/>
      <c r="X797" s="140"/>
      <c r="Y797" s="140"/>
      <c r="Z797" s="140"/>
      <c r="AA797" s="140"/>
      <c r="AB797" s="140"/>
      <c r="AC797" s="142"/>
      <c r="AD797" s="142"/>
      <c r="AE797" s="142"/>
      <c r="AF797" s="142"/>
    </row>
    <row r="798" hidden="1">
      <c r="A798" s="1"/>
      <c r="B798" s="1"/>
      <c r="C798" s="1"/>
      <c r="D798" s="1"/>
      <c r="E798" s="1"/>
      <c r="F798" s="1"/>
      <c r="G798" s="1"/>
      <c r="H798" s="1"/>
      <c r="I798" s="1"/>
      <c r="X798" s="140"/>
      <c r="Y798" s="140"/>
      <c r="Z798" s="140"/>
      <c r="AA798" s="140"/>
      <c r="AB798" s="140"/>
      <c r="AC798" s="142"/>
      <c r="AD798" s="142"/>
      <c r="AE798" s="142"/>
      <c r="AF798" s="142"/>
    </row>
    <row r="799" hidden="1">
      <c r="A799" s="1"/>
      <c r="B799" s="1"/>
      <c r="C799" s="1"/>
      <c r="D799" s="1"/>
      <c r="E799" s="1"/>
      <c r="F799" s="1"/>
      <c r="G799" s="1"/>
      <c r="H799" s="1"/>
      <c r="I799" s="1"/>
      <c r="X799" s="140"/>
      <c r="Y799" s="140"/>
      <c r="Z799" s="140"/>
      <c r="AA799" s="140"/>
      <c r="AB799" s="140"/>
      <c r="AC799" s="142"/>
      <c r="AD799" s="142"/>
      <c r="AE799" s="142"/>
      <c r="AF799" s="142"/>
    </row>
    <row r="800" hidden="1">
      <c r="A800" s="1"/>
      <c r="B800" s="1"/>
      <c r="C800" s="1"/>
      <c r="D800" s="1"/>
      <c r="E800" s="1"/>
      <c r="F800" s="1"/>
      <c r="G800" s="1"/>
      <c r="H800" s="1"/>
      <c r="I800" s="1"/>
      <c r="X800" s="140"/>
      <c r="Y800" s="140"/>
      <c r="Z800" s="140"/>
      <c r="AA800" s="140"/>
      <c r="AB800" s="140"/>
      <c r="AC800" s="142"/>
      <c r="AD800" s="142"/>
      <c r="AE800" s="142"/>
      <c r="AF800" s="142"/>
    </row>
    <row r="801" hidden="1">
      <c r="A801" s="1"/>
      <c r="B801" s="1"/>
      <c r="C801" s="1"/>
      <c r="D801" s="1"/>
      <c r="E801" s="1"/>
      <c r="F801" s="1"/>
      <c r="G801" s="1"/>
      <c r="H801" s="1"/>
      <c r="I801" s="1"/>
      <c r="X801" s="140"/>
      <c r="Y801" s="140"/>
      <c r="Z801" s="140"/>
      <c r="AA801" s="140"/>
      <c r="AB801" s="140"/>
      <c r="AC801" s="142"/>
      <c r="AD801" s="142"/>
      <c r="AE801" s="142"/>
      <c r="AF801" s="142"/>
    </row>
    <row r="802" hidden="1">
      <c r="A802" s="1"/>
      <c r="B802" s="1"/>
      <c r="C802" s="1"/>
      <c r="D802" s="1"/>
      <c r="E802" s="1"/>
      <c r="F802" s="1"/>
      <c r="G802" s="1"/>
      <c r="H802" s="1"/>
      <c r="I802" s="1"/>
      <c r="X802" s="140"/>
      <c r="Y802" s="140"/>
      <c r="Z802" s="140"/>
      <c r="AA802" s="140"/>
      <c r="AB802" s="140"/>
      <c r="AC802" s="142"/>
      <c r="AD802" s="142"/>
      <c r="AE802" s="142"/>
      <c r="AF802" s="142"/>
    </row>
    <row r="803" hidden="1">
      <c r="A803" s="1"/>
      <c r="B803" s="1"/>
      <c r="C803" s="1"/>
      <c r="D803" s="1"/>
      <c r="E803" s="1"/>
      <c r="F803" s="1"/>
      <c r="G803" s="1"/>
      <c r="H803" s="1"/>
      <c r="I803" s="1"/>
      <c r="X803" s="140"/>
      <c r="Y803" s="140"/>
      <c r="Z803" s="140"/>
      <c r="AA803" s="140"/>
      <c r="AB803" s="140"/>
      <c r="AC803" s="142"/>
      <c r="AD803" s="142"/>
      <c r="AE803" s="142"/>
      <c r="AF803" s="142"/>
    </row>
    <row r="804" hidden="1">
      <c r="A804" s="1"/>
      <c r="B804" s="1"/>
      <c r="C804" s="1"/>
      <c r="D804" s="1"/>
      <c r="E804" s="1"/>
      <c r="F804" s="1"/>
      <c r="G804" s="1"/>
      <c r="H804" s="1"/>
      <c r="I804" s="1"/>
      <c r="X804" s="140"/>
      <c r="Y804" s="140"/>
      <c r="Z804" s="140"/>
      <c r="AA804" s="140"/>
      <c r="AB804" s="140"/>
      <c r="AC804" s="142"/>
      <c r="AD804" s="142"/>
      <c r="AE804" s="142"/>
      <c r="AF804" s="142"/>
    </row>
    <row r="805" hidden="1">
      <c r="A805" s="1"/>
      <c r="B805" s="1"/>
      <c r="C805" s="1"/>
      <c r="D805" s="1"/>
      <c r="E805" s="1"/>
      <c r="F805" s="1"/>
      <c r="G805" s="1"/>
      <c r="H805" s="1"/>
      <c r="I805" s="1"/>
      <c r="X805" s="140"/>
      <c r="Y805" s="140"/>
      <c r="Z805" s="140"/>
      <c r="AA805" s="140"/>
      <c r="AB805" s="140"/>
      <c r="AC805" s="142"/>
      <c r="AD805" s="142"/>
      <c r="AE805" s="142"/>
      <c r="AF805" s="142"/>
    </row>
    <row r="806" hidden="1">
      <c r="A806" s="1"/>
      <c r="B806" s="1"/>
      <c r="C806" s="1"/>
      <c r="D806" s="1"/>
      <c r="E806" s="1"/>
      <c r="F806" s="1"/>
      <c r="G806" s="1"/>
      <c r="H806" s="1"/>
      <c r="I806" s="1"/>
      <c r="X806" s="140"/>
      <c r="Y806" s="140"/>
      <c r="Z806" s="140"/>
      <c r="AA806" s="140"/>
      <c r="AB806" s="140"/>
      <c r="AC806" s="142"/>
      <c r="AD806" s="142"/>
      <c r="AE806" s="142"/>
      <c r="AF806" s="142"/>
    </row>
    <row r="807" hidden="1">
      <c r="A807" s="1"/>
      <c r="B807" s="1"/>
      <c r="C807" s="1"/>
      <c r="D807" s="1"/>
      <c r="E807" s="1"/>
      <c r="F807" s="1"/>
      <c r="G807" s="1"/>
      <c r="H807" s="1"/>
      <c r="I807" s="1"/>
      <c r="X807" s="140"/>
      <c r="Y807" s="140"/>
      <c r="Z807" s="140"/>
      <c r="AA807" s="140"/>
      <c r="AB807" s="140"/>
      <c r="AC807" s="142"/>
      <c r="AD807" s="142"/>
      <c r="AE807" s="142"/>
      <c r="AF807" s="142"/>
    </row>
    <row r="808" hidden="1">
      <c r="A808" s="1"/>
      <c r="B808" s="1"/>
      <c r="C808" s="1"/>
      <c r="D808" s="1"/>
      <c r="E808" s="1"/>
      <c r="F808" s="1"/>
      <c r="G808" s="1"/>
      <c r="H808" s="1"/>
      <c r="I808" s="1"/>
      <c r="X808" s="140"/>
      <c r="Y808" s="140"/>
      <c r="Z808" s="140"/>
      <c r="AA808" s="140"/>
      <c r="AB808" s="140"/>
      <c r="AC808" s="142"/>
      <c r="AD808" s="142"/>
      <c r="AE808" s="142"/>
      <c r="AF808" s="142"/>
    </row>
    <row r="809" hidden="1">
      <c r="A809" s="1"/>
      <c r="B809" s="1"/>
      <c r="C809" s="1"/>
      <c r="D809" s="1"/>
      <c r="E809" s="1"/>
      <c r="F809" s="1"/>
      <c r="G809" s="1"/>
      <c r="H809" s="1"/>
      <c r="I809" s="1"/>
      <c r="X809" s="140"/>
      <c r="Y809" s="140"/>
      <c r="Z809" s="140"/>
      <c r="AA809" s="140"/>
      <c r="AB809" s="140"/>
      <c r="AC809" s="142"/>
      <c r="AD809" s="142"/>
      <c r="AE809" s="142"/>
      <c r="AF809" s="142"/>
    </row>
    <row r="810" hidden="1">
      <c r="A810" s="1"/>
      <c r="B810" s="1"/>
      <c r="C810" s="1"/>
      <c r="D810" s="1"/>
      <c r="E810" s="1"/>
      <c r="F810" s="1"/>
      <c r="G810" s="1"/>
      <c r="H810" s="1"/>
      <c r="I810" s="1"/>
      <c r="X810" s="140"/>
      <c r="Y810" s="140"/>
      <c r="Z810" s="140"/>
      <c r="AA810" s="140"/>
      <c r="AB810" s="140"/>
      <c r="AC810" s="142"/>
      <c r="AD810" s="142"/>
      <c r="AE810" s="142"/>
      <c r="AF810" s="142"/>
    </row>
    <row r="811" hidden="1">
      <c r="A811" s="1"/>
      <c r="B811" s="1"/>
      <c r="C811" s="1"/>
      <c r="D811" s="1"/>
      <c r="E811" s="1"/>
      <c r="F811" s="1"/>
      <c r="G811" s="1"/>
      <c r="H811" s="1"/>
      <c r="I811" s="1"/>
      <c r="X811" s="140"/>
      <c r="Y811" s="140"/>
      <c r="Z811" s="140"/>
      <c r="AA811" s="140"/>
      <c r="AB811" s="140"/>
      <c r="AC811" s="142"/>
      <c r="AD811" s="142"/>
      <c r="AE811" s="142"/>
      <c r="AF811" s="142"/>
    </row>
    <row r="812" hidden="1">
      <c r="A812" s="1"/>
      <c r="B812" s="1"/>
      <c r="C812" s="1"/>
      <c r="D812" s="1"/>
      <c r="E812" s="1"/>
      <c r="F812" s="1"/>
      <c r="G812" s="1"/>
      <c r="H812" s="1"/>
      <c r="I812" s="1"/>
      <c r="X812" s="140"/>
      <c r="Y812" s="140"/>
      <c r="Z812" s="140"/>
      <c r="AA812" s="140"/>
      <c r="AB812" s="140"/>
      <c r="AC812" s="142"/>
      <c r="AD812" s="142"/>
      <c r="AE812" s="142"/>
      <c r="AF812" s="142"/>
    </row>
    <row r="813" hidden="1">
      <c r="A813" s="1"/>
      <c r="B813" s="1"/>
      <c r="C813" s="1"/>
      <c r="D813" s="1"/>
      <c r="E813" s="1"/>
      <c r="F813" s="1"/>
      <c r="G813" s="1"/>
      <c r="H813" s="1"/>
      <c r="I813" s="1"/>
      <c r="X813" s="140"/>
      <c r="Y813" s="140"/>
      <c r="Z813" s="140"/>
      <c r="AA813" s="140"/>
      <c r="AB813" s="140"/>
      <c r="AC813" s="142"/>
      <c r="AD813" s="142"/>
      <c r="AE813" s="142"/>
      <c r="AF813" s="142"/>
    </row>
    <row r="814" hidden="1">
      <c r="A814" s="1"/>
      <c r="B814" s="1"/>
      <c r="C814" s="1"/>
      <c r="D814" s="1"/>
      <c r="E814" s="1"/>
      <c r="F814" s="1"/>
      <c r="G814" s="1"/>
      <c r="H814" s="1"/>
      <c r="I814" s="1"/>
      <c r="X814" s="140"/>
      <c r="Y814" s="140"/>
      <c r="Z814" s="140"/>
      <c r="AA814" s="140"/>
      <c r="AB814" s="140"/>
      <c r="AC814" s="142"/>
      <c r="AD814" s="142"/>
      <c r="AE814" s="142"/>
      <c r="AF814" s="142"/>
    </row>
    <row r="815" hidden="1">
      <c r="A815" s="1"/>
      <c r="B815" s="1"/>
      <c r="C815" s="1"/>
      <c r="D815" s="1"/>
      <c r="E815" s="1"/>
      <c r="F815" s="1"/>
      <c r="G815" s="1"/>
      <c r="H815" s="1"/>
      <c r="I815" s="1"/>
      <c r="X815" s="140"/>
      <c r="Y815" s="140"/>
      <c r="Z815" s="140"/>
      <c r="AA815" s="140"/>
      <c r="AB815" s="140"/>
      <c r="AC815" s="142"/>
      <c r="AD815" s="142"/>
      <c r="AE815" s="142"/>
      <c r="AF815" s="142"/>
    </row>
    <row r="816" hidden="1">
      <c r="A816" s="1"/>
      <c r="B816" s="1"/>
      <c r="C816" s="1"/>
      <c r="D816" s="1"/>
      <c r="E816" s="1"/>
      <c r="F816" s="1"/>
      <c r="G816" s="1"/>
      <c r="H816" s="1"/>
      <c r="I816" s="1"/>
      <c r="X816" s="140"/>
      <c r="Y816" s="140"/>
      <c r="Z816" s="140"/>
      <c r="AA816" s="140"/>
      <c r="AB816" s="140"/>
      <c r="AC816" s="142"/>
      <c r="AD816" s="142"/>
      <c r="AE816" s="142"/>
      <c r="AF816" s="142"/>
    </row>
    <row r="817" hidden="1">
      <c r="A817" s="1"/>
      <c r="B817" s="1"/>
      <c r="C817" s="1"/>
      <c r="D817" s="1"/>
      <c r="E817" s="1"/>
      <c r="F817" s="1"/>
      <c r="G817" s="1"/>
      <c r="H817" s="1"/>
      <c r="I817" s="1"/>
      <c r="X817" s="140"/>
      <c r="Y817" s="140"/>
      <c r="Z817" s="140"/>
      <c r="AA817" s="140"/>
      <c r="AB817" s="140"/>
      <c r="AC817" s="142"/>
      <c r="AD817" s="142"/>
      <c r="AE817" s="142"/>
      <c r="AF817" s="142"/>
    </row>
    <row r="818" hidden="1">
      <c r="A818" s="1"/>
      <c r="B818" s="1"/>
      <c r="C818" s="1"/>
      <c r="D818" s="1"/>
      <c r="E818" s="1"/>
      <c r="F818" s="1"/>
      <c r="G818" s="1"/>
      <c r="H818" s="1"/>
      <c r="I818" s="1"/>
      <c r="X818" s="140"/>
      <c r="Y818" s="140"/>
      <c r="Z818" s="140"/>
      <c r="AA818" s="140"/>
      <c r="AB818" s="140"/>
      <c r="AC818" s="142"/>
      <c r="AD818" s="142"/>
      <c r="AE818" s="142"/>
      <c r="AF818" s="142"/>
    </row>
    <row r="819" hidden="1">
      <c r="A819" s="1"/>
      <c r="B819" s="1"/>
      <c r="C819" s="1"/>
      <c r="D819" s="1"/>
      <c r="E819" s="1"/>
      <c r="F819" s="1"/>
      <c r="G819" s="1"/>
      <c r="H819" s="1"/>
      <c r="I819" s="1"/>
      <c r="X819" s="140"/>
      <c r="Y819" s="140"/>
      <c r="Z819" s="140"/>
      <c r="AA819" s="140"/>
      <c r="AB819" s="140"/>
      <c r="AC819" s="142"/>
      <c r="AD819" s="142"/>
      <c r="AE819" s="142"/>
      <c r="AF819" s="142"/>
    </row>
    <row r="820" hidden="1">
      <c r="A820" s="1"/>
      <c r="B820" s="1"/>
      <c r="C820" s="1"/>
      <c r="D820" s="1"/>
      <c r="E820" s="1"/>
      <c r="F820" s="1"/>
      <c r="G820" s="1"/>
      <c r="H820" s="1"/>
      <c r="I820" s="1"/>
      <c r="X820" s="140"/>
      <c r="Y820" s="140"/>
      <c r="Z820" s="140"/>
      <c r="AA820" s="140"/>
      <c r="AB820" s="140"/>
      <c r="AC820" s="142"/>
      <c r="AD820" s="142"/>
      <c r="AE820" s="142"/>
      <c r="AF820" s="142"/>
    </row>
    <row r="821" hidden="1">
      <c r="A821" s="1"/>
      <c r="B821" s="1"/>
      <c r="C821" s="1"/>
      <c r="D821" s="1"/>
      <c r="E821" s="1"/>
      <c r="F821" s="1"/>
      <c r="G821" s="1"/>
      <c r="H821" s="1"/>
      <c r="I821" s="1"/>
      <c r="X821" s="140"/>
      <c r="Y821" s="140"/>
      <c r="Z821" s="140"/>
      <c r="AA821" s="140"/>
      <c r="AB821" s="140"/>
      <c r="AC821" s="142"/>
      <c r="AD821" s="142"/>
      <c r="AE821" s="142"/>
      <c r="AF821" s="142"/>
    </row>
    <row r="822" hidden="1">
      <c r="A822" s="1"/>
      <c r="B822" s="1"/>
      <c r="C822" s="1"/>
      <c r="D822" s="1"/>
      <c r="E822" s="1"/>
      <c r="F822" s="1"/>
      <c r="G822" s="1"/>
      <c r="H822" s="1"/>
      <c r="I822" s="1"/>
      <c r="X822" s="140"/>
      <c r="Y822" s="140"/>
      <c r="Z822" s="140"/>
      <c r="AA822" s="140"/>
      <c r="AB822" s="140"/>
      <c r="AC822" s="142"/>
      <c r="AD822" s="142"/>
      <c r="AE822" s="142"/>
      <c r="AF822" s="142"/>
    </row>
    <row r="823" hidden="1">
      <c r="A823" s="1"/>
      <c r="B823" s="1"/>
      <c r="C823" s="1"/>
      <c r="D823" s="1"/>
      <c r="E823" s="1"/>
      <c r="F823" s="1"/>
      <c r="G823" s="1"/>
      <c r="H823" s="1"/>
      <c r="I823" s="1"/>
      <c r="X823" s="140"/>
      <c r="Y823" s="140"/>
      <c r="Z823" s="140"/>
      <c r="AA823" s="140"/>
      <c r="AB823" s="140"/>
      <c r="AC823" s="142"/>
      <c r="AD823" s="142"/>
      <c r="AE823" s="142"/>
      <c r="AF823" s="142"/>
    </row>
    <row r="824" hidden="1">
      <c r="A824" s="1"/>
      <c r="B824" s="1"/>
      <c r="C824" s="1"/>
      <c r="D824" s="1"/>
      <c r="E824" s="1"/>
      <c r="F824" s="1"/>
      <c r="G824" s="1"/>
      <c r="H824" s="1"/>
      <c r="I824" s="1"/>
      <c r="X824" s="140"/>
      <c r="Y824" s="140"/>
      <c r="Z824" s="140"/>
      <c r="AA824" s="140"/>
      <c r="AB824" s="140"/>
      <c r="AC824" s="142"/>
      <c r="AD824" s="142"/>
      <c r="AE824" s="142"/>
      <c r="AF824" s="142"/>
    </row>
    <row r="825" hidden="1">
      <c r="A825" s="1"/>
      <c r="B825" s="1"/>
      <c r="C825" s="1"/>
      <c r="D825" s="1"/>
      <c r="E825" s="1"/>
      <c r="F825" s="1"/>
      <c r="G825" s="1"/>
      <c r="H825" s="1"/>
      <c r="I825" s="1"/>
      <c r="X825" s="140"/>
      <c r="Y825" s="140"/>
      <c r="Z825" s="140"/>
      <c r="AA825" s="140"/>
      <c r="AB825" s="140"/>
      <c r="AC825" s="142"/>
      <c r="AD825" s="142"/>
      <c r="AE825" s="142"/>
      <c r="AF825" s="142"/>
    </row>
    <row r="826" hidden="1">
      <c r="A826" s="1"/>
      <c r="B826" s="1"/>
      <c r="C826" s="1"/>
      <c r="D826" s="1"/>
      <c r="E826" s="1"/>
      <c r="F826" s="1"/>
      <c r="G826" s="1"/>
      <c r="H826" s="1"/>
      <c r="I826" s="1"/>
      <c r="X826" s="140"/>
      <c r="Y826" s="140"/>
      <c r="Z826" s="140"/>
      <c r="AA826" s="140"/>
      <c r="AB826" s="140"/>
      <c r="AC826" s="142"/>
      <c r="AD826" s="142"/>
      <c r="AE826" s="142"/>
      <c r="AF826" s="142"/>
    </row>
    <row r="827" hidden="1">
      <c r="A827" s="1"/>
      <c r="B827" s="1"/>
      <c r="C827" s="1"/>
      <c r="D827" s="1"/>
      <c r="E827" s="1"/>
      <c r="F827" s="1"/>
      <c r="G827" s="1"/>
      <c r="H827" s="1"/>
      <c r="I827" s="1"/>
      <c r="X827" s="140"/>
      <c r="Y827" s="140"/>
      <c r="Z827" s="140"/>
      <c r="AA827" s="140"/>
      <c r="AB827" s="140"/>
      <c r="AC827" s="142"/>
      <c r="AD827" s="142"/>
      <c r="AE827" s="142"/>
      <c r="AF827" s="142"/>
    </row>
    <row r="828" hidden="1">
      <c r="A828" s="1"/>
      <c r="B828" s="1"/>
      <c r="C828" s="1"/>
      <c r="D828" s="1"/>
      <c r="E828" s="1"/>
      <c r="F828" s="1"/>
      <c r="G828" s="1"/>
      <c r="H828" s="1"/>
      <c r="I828" s="1"/>
      <c r="X828" s="140"/>
      <c r="Y828" s="140"/>
      <c r="Z828" s="140"/>
      <c r="AA828" s="140"/>
      <c r="AB828" s="140"/>
      <c r="AC828" s="142"/>
      <c r="AD828" s="142"/>
      <c r="AE828" s="142"/>
      <c r="AF828" s="142"/>
    </row>
    <row r="829" hidden="1">
      <c r="A829" s="1"/>
      <c r="B829" s="1"/>
      <c r="C829" s="1"/>
      <c r="D829" s="1"/>
      <c r="E829" s="1"/>
      <c r="F829" s="1"/>
      <c r="G829" s="1"/>
      <c r="H829" s="1"/>
      <c r="I829" s="1"/>
      <c r="X829" s="140"/>
      <c r="Y829" s="140"/>
      <c r="Z829" s="140"/>
      <c r="AA829" s="140"/>
      <c r="AB829" s="140"/>
      <c r="AC829" s="142"/>
      <c r="AD829" s="142"/>
      <c r="AE829" s="142"/>
      <c r="AF829" s="142"/>
    </row>
    <row r="830" hidden="1">
      <c r="A830" s="1"/>
      <c r="B830" s="1"/>
      <c r="C830" s="1"/>
      <c r="D830" s="1"/>
      <c r="E830" s="1"/>
      <c r="F830" s="1"/>
      <c r="G830" s="1"/>
      <c r="H830" s="1"/>
      <c r="I830" s="1"/>
      <c r="X830" s="140"/>
      <c r="Y830" s="140"/>
      <c r="Z830" s="140"/>
      <c r="AA830" s="140"/>
      <c r="AB830" s="140"/>
      <c r="AC830" s="142"/>
      <c r="AD830" s="142"/>
      <c r="AE830" s="142"/>
      <c r="AF830" s="142"/>
    </row>
    <row r="831" hidden="1">
      <c r="A831" s="1"/>
      <c r="B831" s="1"/>
      <c r="C831" s="1"/>
      <c r="D831" s="1"/>
      <c r="E831" s="1"/>
      <c r="F831" s="1"/>
      <c r="G831" s="1"/>
      <c r="H831" s="1"/>
      <c r="I831" s="1"/>
      <c r="X831" s="140"/>
      <c r="Y831" s="140"/>
      <c r="Z831" s="140"/>
      <c r="AA831" s="140"/>
      <c r="AB831" s="140"/>
      <c r="AC831" s="142"/>
      <c r="AD831" s="142"/>
      <c r="AE831" s="142"/>
      <c r="AF831" s="142"/>
    </row>
    <row r="832" hidden="1">
      <c r="A832" s="1"/>
      <c r="B832" s="1"/>
      <c r="C832" s="1"/>
      <c r="D832" s="1"/>
      <c r="E832" s="1"/>
      <c r="F832" s="1"/>
      <c r="G832" s="1"/>
      <c r="H832" s="1"/>
      <c r="I832" s="1"/>
      <c r="X832" s="140"/>
      <c r="Y832" s="140"/>
      <c r="Z832" s="140"/>
      <c r="AA832" s="140"/>
      <c r="AB832" s="140"/>
      <c r="AC832" s="142"/>
      <c r="AD832" s="142"/>
      <c r="AE832" s="142"/>
      <c r="AF832" s="142"/>
    </row>
    <row r="833" hidden="1">
      <c r="A833" s="1"/>
      <c r="B833" s="1"/>
      <c r="C833" s="1"/>
      <c r="D833" s="1"/>
      <c r="E833" s="1"/>
      <c r="F833" s="1"/>
      <c r="G833" s="1"/>
      <c r="H833" s="1"/>
      <c r="I833" s="1"/>
      <c r="X833" s="140"/>
      <c r="Y833" s="140"/>
      <c r="Z833" s="140"/>
      <c r="AA833" s="140"/>
      <c r="AB833" s="140"/>
      <c r="AC833" s="142"/>
      <c r="AD833" s="142"/>
      <c r="AE833" s="142"/>
      <c r="AF833" s="142"/>
    </row>
    <row r="834" hidden="1">
      <c r="A834" s="1"/>
      <c r="B834" s="1"/>
      <c r="C834" s="1"/>
      <c r="D834" s="1"/>
      <c r="E834" s="1"/>
      <c r="F834" s="1"/>
      <c r="G834" s="1"/>
      <c r="H834" s="1"/>
      <c r="I834" s="1"/>
      <c r="X834" s="140"/>
      <c r="Y834" s="140"/>
      <c r="Z834" s="140"/>
      <c r="AA834" s="140"/>
      <c r="AB834" s="140"/>
      <c r="AC834" s="142"/>
      <c r="AD834" s="142"/>
      <c r="AE834" s="142"/>
      <c r="AF834" s="142"/>
    </row>
    <row r="835" hidden="1">
      <c r="A835" s="1"/>
      <c r="B835" s="1"/>
      <c r="C835" s="1"/>
      <c r="D835" s="1"/>
      <c r="E835" s="1"/>
      <c r="F835" s="1"/>
      <c r="G835" s="1"/>
      <c r="H835" s="1"/>
      <c r="I835" s="1"/>
      <c r="X835" s="140"/>
      <c r="Y835" s="140"/>
      <c r="Z835" s="140"/>
      <c r="AA835" s="140"/>
      <c r="AB835" s="140"/>
      <c r="AC835" s="142"/>
      <c r="AD835" s="142"/>
      <c r="AE835" s="142"/>
      <c r="AF835" s="142"/>
    </row>
    <row r="836" hidden="1">
      <c r="A836" s="1"/>
      <c r="B836" s="1"/>
      <c r="C836" s="1"/>
      <c r="D836" s="1"/>
      <c r="E836" s="1"/>
      <c r="F836" s="1"/>
      <c r="G836" s="1"/>
      <c r="H836" s="1"/>
      <c r="I836" s="1"/>
      <c r="X836" s="140"/>
      <c r="Y836" s="140"/>
      <c r="Z836" s="140"/>
      <c r="AA836" s="140"/>
      <c r="AB836" s="140"/>
      <c r="AC836" s="142"/>
      <c r="AD836" s="142"/>
      <c r="AE836" s="142"/>
      <c r="AF836" s="142"/>
    </row>
    <row r="837" hidden="1">
      <c r="A837" s="1"/>
      <c r="B837" s="1"/>
      <c r="C837" s="1"/>
      <c r="D837" s="1"/>
      <c r="E837" s="1"/>
      <c r="F837" s="1"/>
      <c r="G837" s="1"/>
      <c r="H837" s="1"/>
      <c r="I837" s="1"/>
      <c r="X837" s="140"/>
      <c r="Y837" s="140"/>
      <c r="Z837" s="140"/>
      <c r="AA837" s="140"/>
      <c r="AB837" s="140"/>
      <c r="AC837" s="142"/>
      <c r="AD837" s="142"/>
      <c r="AE837" s="142"/>
      <c r="AF837" s="142"/>
    </row>
    <row r="838" hidden="1">
      <c r="A838" s="1"/>
      <c r="B838" s="1"/>
      <c r="C838" s="1"/>
      <c r="D838" s="1"/>
      <c r="E838" s="1"/>
      <c r="F838" s="1"/>
      <c r="G838" s="1"/>
      <c r="H838" s="1"/>
      <c r="I838" s="1"/>
      <c r="X838" s="140"/>
      <c r="Y838" s="140"/>
      <c r="Z838" s="140"/>
      <c r="AA838" s="140"/>
      <c r="AB838" s="140"/>
      <c r="AC838" s="142"/>
      <c r="AD838" s="142"/>
      <c r="AE838" s="142"/>
      <c r="AF838" s="142"/>
    </row>
    <row r="839" hidden="1">
      <c r="A839" s="1"/>
      <c r="B839" s="1"/>
      <c r="C839" s="1"/>
      <c r="D839" s="1"/>
      <c r="E839" s="1"/>
      <c r="F839" s="1"/>
      <c r="G839" s="1"/>
      <c r="H839" s="1"/>
      <c r="I839" s="1"/>
      <c r="X839" s="140"/>
      <c r="Y839" s="140"/>
      <c r="Z839" s="140"/>
      <c r="AA839" s="140"/>
      <c r="AB839" s="140"/>
      <c r="AC839" s="142"/>
      <c r="AD839" s="142"/>
      <c r="AE839" s="142"/>
      <c r="AF839" s="142"/>
    </row>
    <row r="840" hidden="1">
      <c r="A840" s="1"/>
      <c r="B840" s="1"/>
      <c r="C840" s="1"/>
      <c r="D840" s="1"/>
      <c r="E840" s="1"/>
      <c r="F840" s="1"/>
      <c r="G840" s="1"/>
      <c r="H840" s="1"/>
      <c r="I840" s="1"/>
      <c r="X840" s="140"/>
      <c r="Y840" s="140"/>
      <c r="Z840" s="140"/>
      <c r="AA840" s="140"/>
      <c r="AB840" s="140"/>
      <c r="AC840" s="142"/>
      <c r="AD840" s="142"/>
      <c r="AE840" s="142"/>
      <c r="AF840" s="142"/>
    </row>
    <row r="841" hidden="1">
      <c r="A841" s="1"/>
      <c r="B841" s="1"/>
      <c r="C841" s="1"/>
      <c r="D841" s="1"/>
      <c r="E841" s="1"/>
      <c r="F841" s="1"/>
      <c r="G841" s="1"/>
      <c r="H841" s="1"/>
      <c r="I841" s="1"/>
      <c r="X841" s="140"/>
      <c r="Y841" s="140"/>
      <c r="Z841" s="140"/>
      <c r="AA841" s="140"/>
      <c r="AB841" s="140"/>
      <c r="AC841" s="142"/>
      <c r="AD841" s="142"/>
      <c r="AE841" s="142"/>
      <c r="AF841" s="142"/>
    </row>
    <row r="842" hidden="1">
      <c r="A842" s="1"/>
      <c r="B842" s="1"/>
      <c r="C842" s="1"/>
      <c r="D842" s="1"/>
      <c r="E842" s="1"/>
      <c r="F842" s="1"/>
      <c r="G842" s="1"/>
      <c r="H842" s="1"/>
      <c r="I842" s="1"/>
      <c r="X842" s="140"/>
      <c r="Y842" s="140"/>
      <c r="Z842" s="140"/>
      <c r="AA842" s="140"/>
      <c r="AB842" s="140"/>
      <c r="AC842" s="142"/>
      <c r="AD842" s="142"/>
      <c r="AE842" s="142"/>
      <c r="AF842" s="142"/>
    </row>
    <row r="843" hidden="1">
      <c r="A843" s="1"/>
      <c r="B843" s="1"/>
      <c r="C843" s="1"/>
      <c r="D843" s="1"/>
      <c r="E843" s="1"/>
      <c r="F843" s="1"/>
      <c r="G843" s="1"/>
      <c r="H843" s="1"/>
      <c r="I843" s="1"/>
      <c r="X843" s="140"/>
      <c r="Y843" s="140"/>
      <c r="Z843" s="140"/>
      <c r="AA843" s="140"/>
      <c r="AB843" s="140"/>
      <c r="AC843" s="142"/>
      <c r="AD843" s="142"/>
      <c r="AE843" s="142"/>
      <c r="AF843" s="142"/>
    </row>
    <row r="844" hidden="1">
      <c r="A844" s="1"/>
      <c r="B844" s="1"/>
      <c r="C844" s="1"/>
      <c r="D844" s="1"/>
      <c r="E844" s="1"/>
      <c r="F844" s="1"/>
      <c r="G844" s="1"/>
      <c r="H844" s="1"/>
      <c r="I844" s="1"/>
      <c r="X844" s="140"/>
      <c r="Y844" s="140"/>
      <c r="Z844" s="140"/>
      <c r="AA844" s="140"/>
      <c r="AB844" s="140"/>
      <c r="AC844" s="142"/>
      <c r="AD844" s="142"/>
      <c r="AE844" s="142"/>
      <c r="AF844" s="142"/>
    </row>
    <row r="845" hidden="1">
      <c r="A845" s="1"/>
      <c r="B845" s="1"/>
      <c r="C845" s="1"/>
      <c r="D845" s="1"/>
      <c r="E845" s="1"/>
      <c r="F845" s="1"/>
      <c r="G845" s="1"/>
      <c r="H845" s="1"/>
      <c r="I845" s="1"/>
      <c r="X845" s="140"/>
      <c r="Y845" s="140"/>
      <c r="Z845" s="140"/>
      <c r="AA845" s="140"/>
      <c r="AB845" s="140"/>
      <c r="AC845" s="142"/>
      <c r="AD845" s="142"/>
      <c r="AE845" s="142"/>
      <c r="AF845" s="142"/>
    </row>
    <row r="846" hidden="1">
      <c r="A846" s="1"/>
      <c r="B846" s="1"/>
      <c r="C846" s="1"/>
      <c r="D846" s="1"/>
      <c r="E846" s="1"/>
      <c r="F846" s="1"/>
      <c r="G846" s="1"/>
      <c r="H846" s="1"/>
      <c r="I846" s="1"/>
      <c r="X846" s="140"/>
      <c r="Y846" s="140"/>
      <c r="Z846" s="140"/>
      <c r="AA846" s="140"/>
      <c r="AB846" s="140"/>
      <c r="AC846" s="142"/>
      <c r="AD846" s="142"/>
      <c r="AE846" s="142"/>
      <c r="AF846" s="142"/>
    </row>
    <row r="847" hidden="1">
      <c r="A847" s="1"/>
      <c r="B847" s="1"/>
      <c r="C847" s="1"/>
      <c r="D847" s="1"/>
      <c r="E847" s="1"/>
      <c r="F847" s="1"/>
      <c r="G847" s="1"/>
      <c r="H847" s="1"/>
      <c r="I847" s="1"/>
      <c r="X847" s="140"/>
      <c r="Y847" s="140"/>
      <c r="Z847" s="140"/>
      <c r="AA847" s="140"/>
      <c r="AB847" s="140"/>
      <c r="AC847" s="142"/>
      <c r="AD847" s="142"/>
      <c r="AE847" s="142"/>
      <c r="AF847" s="142"/>
    </row>
    <row r="848" hidden="1">
      <c r="A848" s="1"/>
      <c r="B848" s="1"/>
      <c r="C848" s="1"/>
      <c r="D848" s="1"/>
      <c r="E848" s="1"/>
      <c r="F848" s="1"/>
      <c r="G848" s="1"/>
      <c r="H848" s="1"/>
      <c r="I848" s="1"/>
      <c r="X848" s="140"/>
      <c r="Y848" s="140"/>
      <c r="Z848" s="140"/>
      <c r="AA848" s="140"/>
      <c r="AB848" s="140"/>
      <c r="AC848" s="142"/>
      <c r="AD848" s="142"/>
      <c r="AE848" s="142"/>
      <c r="AF848" s="142"/>
    </row>
    <row r="849" hidden="1">
      <c r="A849" s="1"/>
      <c r="B849" s="1"/>
      <c r="C849" s="1"/>
      <c r="D849" s="1"/>
      <c r="E849" s="1"/>
      <c r="F849" s="1"/>
      <c r="G849" s="1"/>
      <c r="H849" s="1"/>
      <c r="I849" s="1"/>
      <c r="X849" s="140"/>
      <c r="Y849" s="140"/>
      <c r="Z849" s="140"/>
      <c r="AA849" s="140"/>
      <c r="AB849" s="140"/>
      <c r="AC849" s="142"/>
      <c r="AD849" s="142"/>
      <c r="AE849" s="142"/>
      <c r="AF849" s="142"/>
    </row>
    <row r="850" hidden="1">
      <c r="A850" s="1"/>
      <c r="B850" s="1"/>
      <c r="C850" s="1"/>
      <c r="D850" s="1"/>
      <c r="E850" s="1"/>
      <c r="F850" s="1"/>
      <c r="G850" s="1"/>
      <c r="H850" s="1"/>
      <c r="I850" s="1"/>
      <c r="X850" s="140"/>
      <c r="Y850" s="140"/>
      <c r="Z850" s="140"/>
      <c r="AA850" s="140"/>
      <c r="AB850" s="140"/>
      <c r="AC850" s="142"/>
      <c r="AD850" s="142"/>
      <c r="AE850" s="142"/>
      <c r="AF850" s="142"/>
    </row>
    <row r="851" hidden="1">
      <c r="A851" s="1"/>
      <c r="B851" s="1"/>
      <c r="C851" s="1"/>
      <c r="D851" s="1"/>
      <c r="E851" s="1"/>
      <c r="F851" s="1"/>
      <c r="G851" s="1"/>
      <c r="H851" s="1"/>
      <c r="I851" s="1"/>
      <c r="X851" s="140"/>
      <c r="Y851" s="140"/>
      <c r="Z851" s="140"/>
      <c r="AA851" s="140"/>
      <c r="AB851" s="140"/>
      <c r="AC851" s="142"/>
      <c r="AD851" s="142"/>
      <c r="AE851" s="142"/>
      <c r="AF851" s="142"/>
    </row>
    <row r="852" hidden="1">
      <c r="A852" s="1"/>
      <c r="B852" s="1"/>
      <c r="C852" s="1"/>
      <c r="D852" s="1"/>
      <c r="E852" s="1"/>
      <c r="F852" s="1"/>
      <c r="G852" s="1"/>
      <c r="H852" s="1"/>
      <c r="I852" s="1"/>
      <c r="X852" s="140"/>
      <c r="Y852" s="140"/>
      <c r="Z852" s="140"/>
      <c r="AA852" s="140"/>
      <c r="AB852" s="140"/>
      <c r="AC852" s="142"/>
      <c r="AD852" s="142"/>
      <c r="AE852" s="142"/>
      <c r="AF852" s="142"/>
    </row>
    <row r="853" hidden="1">
      <c r="A853" s="1"/>
      <c r="B853" s="1"/>
      <c r="C853" s="1"/>
      <c r="D853" s="1"/>
      <c r="E853" s="1"/>
      <c r="F853" s="1"/>
      <c r="G853" s="1"/>
      <c r="H853" s="1"/>
      <c r="I853" s="1"/>
      <c r="X853" s="140"/>
      <c r="Y853" s="140"/>
      <c r="Z853" s="140"/>
      <c r="AA853" s="140"/>
      <c r="AB853" s="140"/>
      <c r="AC853" s="142"/>
      <c r="AD853" s="142"/>
      <c r="AE853" s="142"/>
      <c r="AF853" s="142"/>
    </row>
    <row r="854" hidden="1">
      <c r="A854" s="1"/>
      <c r="B854" s="1"/>
      <c r="C854" s="1"/>
      <c r="D854" s="1"/>
      <c r="E854" s="1"/>
      <c r="F854" s="1"/>
      <c r="G854" s="1"/>
      <c r="H854" s="1"/>
      <c r="I854" s="1"/>
      <c r="X854" s="140"/>
      <c r="Y854" s="140"/>
      <c r="Z854" s="140"/>
      <c r="AA854" s="140"/>
      <c r="AB854" s="140"/>
      <c r="AC854" s="142"/>
      <c r="AD854" s="142"/>
      <c r="AE854" s="142"/>
      <c r="AF854" s="142"/>
    </row>
    <row r="855" hidden="1">
      <c r="A855" s="1"/>
      <c r="B855" s="1"/>
      <c r="C855" s="1"/>
      <c r="D855" s="1"/>
      <c r="E855" s="1"/>
      <c r="F855" s="1"/>
      <c r="G855" s="1"/>
      <c r="H855" s="1"/>
      <c r="I855" s="1"/>
      <c r="X855" s="140"/>
      <c r="Y855" s="140"/>
      <c r="Z855" s="140"/>
      <c r="AA855" s="140"/>
      <c r="AB855" s="140"/>
      <c r="AC855" s="142"/>
      <c r="AD855" s="142"/>
      <c r="AE855" s="142"/>
      <c r="AF855" s="142"/>
    </row>
    <row r="856" hidden="1">
      <c r="A856" s="1"/>
      <c r="B856" s="1"/>
      <c r="C856" s="1"/>
      <c r="D856" s="1"/>
      <c r="E856" s="1"/>
      <c r="F856" s="1"/>
      <c r="G856" s="1"/>
      <c r="H856" s="1"/>
      <c r="I856" s="1"/>
      <c r="X856" s="140"/>
      <c r="Y856" s="140"/>
      <c r="Z856" s="140"/>
      <c r="AA856" s="140"/>
      <c r="AB856" s="140"/>
      <c r="AC856" s="142"/>
      <c r="AD856" s="142"/>
      <c r="AE856" s="142"/>
      <c r="AF856" s="142"/>
    </row>
    <row r="857" hidden="1">
      <c r="A857" s="1"/>
      <c r="B857" s="1"/>
      <c r="C857" s="1"/>
      <c r="D857" s="1"/>
      <c r="E857" s="1"/>
      <c r="F857" s="1"/>
      <c r="G857" s="1"/>
      <c r="H857" s="1"/>
      <c r="I857" s="1"/>
      <c r="X857" s="140"/>
      <c r="Y857" s="140"/>
      <c r="Z857" s="140"/>
      <c r="AA857" s="140"/>
      <c r="AB857" s="140"/>
      <c r="AC857" s="142"/>
      <c r="AD857" s="142"/>
      <c r="AE857" s="142"/>
      <c r="AF857" s="142"/>
    </row>
    <row r="858" hidden="1">
      <c r="A858" s="1"/>
      <c r="B858" s="1"/>
      <c r="C858" s="1"/>
      <c r="D858" s="1"/>
      <c r="E858" s="1"/>
      <c r="F858" s="1"/>
      <c r="G858" s="1"/>
      <c r="H858" s="1"/>
      <c r="I858" s="1"/>
      <c r="X858" s="140"/>
      <c r="Y858" s="140"/>
      <c r="Z858" s="140"/>
      <c r="AA858" s="140"/>
      <c r="AB858" s="140"/>
      <c r="AC858" s="142"/>
      <c r="AD858" s="142"/>
      <c r="AE858" s="142"/>
      <c r="AF858" s="142"/>
    </row>
    <row r="859" hidden="1">
      <c r="A859" s="1"/>
      <c r="B859" s="1"/>
      <c r="C859" s="1"/>
      <c r="D859" s="1"/>
      <c r="E859" s="1"/>
      <c r="F859" s="1"/>
      <c r="G859" s="1"/>
      <c r="H859" s="1"/>
      <c r="I859" s="1"/>
      <c r="X859" s="140"/>
      <c r="Y859" s="140"/>
      <c r="Z859" s="140"/>
      <c r="AA859" s="140"/>
      <c r="AB859" s="140"/>
      <c r="AC859" s="142"/>
      <c r="AD859" s="142"/>
      <c r="AE859" s="142"/>
      <c r="AF859" s="142"/>
    </row>
    <row r="860" hidden="1">
      <c r="A860" s="1"/>
      <c r="B860" s="1"/>
      <c r="C860" s="1"/>
      <c r="D860" s="1"/>
      <c r="E860" s="1"/>
      <c r="F860" s="1"/>
      <c r="G860" s="1"/>
      <c r="H860" s="1"/>
      <c r="I860" s="1"/>
      <c r="X860" s="140"/>
      <c r="Y860" s="140"/>
      <c r="Z860" s="140"/>
      <c r="AA860" s="140"/>
      <c r="AB860" s="140"/>
      <c r="AC860" s="142"/>
      <c r="AD860" s="142"/>
      <c r="AE860" s="142"/>
      <c r="AF860" s="142"/>
    </row>
    <row r="861" hidden="1">
      <c r="A861" s="1"/>
      <c r="B861" s="1"/>
      <c r="C861" s="1"/>
      <c r="D861" s="1"/>
      <c r="E861" s="1"/>
      <c r="F861" s="1"/>
      <c r="G861" s="1"/>
      <c r="H861" s="1"/>
      <c r="I861" s="1"/>
      <c r="X861" s="140"/>
      <c r="Y861" s="140"/>
      <c r="Z861" s="140"/>
      <c r="AA861" s="140"/>
      <c r="AB861" s="140"/>
      <c r="AC861" s="142"/>
      <c r="AD861" s="142"/>
      <c r="AE861" s="142"/>
      <c r="AF861" s="142"/>
    </row>
    <row r="862" hidden="1">
      <c r="A862" s="1"/>
      <c r="B862" s="1"/>
      <c r="C862" s="1"/>
      <c r="D862" s="1"/>
      <c r="E862" s="1"/>
      <c r="F862" s="1"/>
      <c r="G862" s="1"/>
      <c r="H862" s="1"/>
      <c r="I862" s="1"/>
      <c r="X862" s="140"/>
      <c r="Y862" s="140"/>
      <c r="Z862" s="140"/>
      <c r="AA862" s="140"/>
      <c r="AB862" s="140"/>
      <c r="AC862" s="142"/>
      <c r="AD862" s="142"/>
      <c r="AE862" s="142"/>
      <c r="AF862" s="142"/>
    </row>
    <row r="863" hidden="1">
      <c r="A863" s="1"/>
      <c r="B863" s="1"/>
      <c r="C863" s="1"/>
      <c r="D863" s="1"/>
      <c r="E863" s="1"/>
      <c r="F863" s="1"/>
      <c r="G863" s="1"/>
      <c r="H863" s="1"/>
      <c r="I863" s="1"/>
      <c r="X863" s="140"/>
      <c r="Y863" s="140"/>
      <c r="Z863" s="140"/>
      <c r="AA863" s="140"/>
      <c r="AB863" s="140"/>
      <c r="AC863" s="142"/>
      <c r="AD863" s="142"/>
      <c r="AE863" s="142"/>
      <c r="AF863" s="142"/>
    </row>
    <row r="864" hidden="1">
      <c r="A864" s="1"/>
      <c r="B864" s="1"/>
      <c r="C864" s="1"/>
      <c r="D864" s="1"/>
      <c r="E864" s="1"/>
      <c r="F864" s="1"/>
      <c r="G864" s="1"/>
      <c r="H864" s="1"/>
      <c r="I864" s="1"/>
      <c r="X864" s="140"/>
      <c r="Y864" s="140"/>
      <c r="Z864" s="140"/>
      <c r="AA864" s="140"/>
      <c r="AB864" s="140"/>
      <c r="AC864" s="142"/>
      <c r="AD864" s="142"/>
      <c r="AE864" s="142"/>
      <c r="AF864" s="142"/>
    </row>
    <row r="865" hidden="1">
      <c r="A865" s="1"/>
      <c r="B865" s="1"/>
      <c r="C865" s="1"/>
      <c r="D865" s="1"/>
      <c r="E865" s="1"/>
      <c r="F865" s="1"/>
      <c r="G865" s="1"/>
      <c r="H865" s="1"/>
      <c r="I865" s="1"/>
      <c r="X865" s="140"/>
      <c r="Y865" s="140"/>
      <c r="Z865" s="140"/>
      <c r="AA865" s="140"/>
      <c r="AB865" s="140"/>
      <c r="AC865" s="142"/>
      <c r="AD865" s="142"/>
      <c r="AE865" s="142"/>
      <c r="AF865" s="142"/>
    </row>
    <row r="866" hidden="1">
      <c r="A866" s="1"/>
      <c r="B866" s="1"/>
      <c r="C866" s="1"/>
      <c r="D866" s="1"/>
      <c r="E866" s="1"/>
      <c r="F866" s="1"/>
      <c r="G866" s="1"/>
      <c r="H866" s="1"/>
      <c r="I866" s="1"/>
      <c r="X866" s="140"/>
      <c r="Y866" s="140"/>
      <c r="Z866" s="140"/>
      <c r="AA866" s="140"/>
      <c r="AB866" s="140"/>
      <c r="AC866" s="142"/>
      <c r="AD866" s="142"/>
      <c r="AE866" s="142"/>
      <c r="AF866" s="142"/>
    </row>
    <row r="867" hidden="1">
      <c r="A867" s="1"/>
      <c r="B867" s="1"/>
      <c r="C867" s="1"/>
      <c r="D867" s="1"/>
      <c r="E867" s="1"/>
      <c r="F867" s="1"/>
      <c r="G867" s="1"/>
      <c r="H867" s="1"/>
      <c r="I867" s="1"/>
      <c r="X867" s="140"/>
      <c r="Y867" s="140"/>
      <c r="Z867" s="140"/>
      <c r="AA867" s="140"/>
      <c r="AB867" s="140"/>
      <c r="AC867" s="142"/>
      <c r="AD867" s="142"/>
      <c r="AE867" s="142"/>
      <c r="AF867" s="142"/>
    </row>
    <row r="868" hidden="1">
      <c r="A868" s="1"/>
      <c r="B868" s="1"/>
      <c r="C868" s="1"/>
      <c r="D868" s="1"/>
      <c r="E868" s="1"/>
      <c r="F868" s="1"/>
      <c r="G868" s="1"/>
      <c r="H868" s="1"/>
      <c r="I868" s="1"/>
      <c r="X868" s="140"/>
      <c r="Y868" s="140"/>
      <c r="Z868" s="140"/>
      <c r="AA868" s="140"/>
      <c r="AB868" s="140"/>
      <c r="AC868" s="142"/>
      <c r="AD868" s="142"/>
      <c r="AE868" s="142"/>
      <c r="AF868" s="142"/>
    </row>
    <row r="869" hidden="1">
      <c r="A869" s="1"/>
      <c r="B869" s="1"/>
      <c r="C869" s="1"/>
      <c r="D869" s="1"/>
      <c r="E869" s="1"/>
      <c r="F869" s="1"/>
      <c r="G869" s="1"/>
      <c r="H869" s="1"/>
      <c r="I869" s="1"/>
      <c r="X869" s="140"/>
      <c r="Y869" s="140"/>
      <c r="Z869" s="140"/>
      <c r="AA869" s="140"/>
      <c r="AB869" s="140"/>
      <c r="AC869" s="142"/>
      <c r="AD869" s="142"/>
      <c r="AE869" s="142"/>
      <c r="AF869" s="142"/>
    </row>
    <row r="870" hidden="1">
      <c r="A870" s="1"/>
      <c r="B870" s="1"/>
      <c r="C870" s="1"/>
      <c r="D870" s="1"/>
      <c r="E870" s="1"/>
      <c r="F870" s="1"/>
      <c r="G870" s="1"/>
      <c r="H870" s="1"/>
      <c r="I870" s="1"/>
      <c r="X870" s="140"/>
      <c r="Y870" s="140"/>
      <c r="Z870" s="140"/>
      <c r="AA870" s="140"/>
      <c r="AB870" s="140"/>
      <c r="AC870" s="142"/>
      <c r="AD870" s="142"/>
      <c r="AE870" s="142"/>
      <c r="AF870" s="142"/>
    </row>
    <row r="871" hidden="1">
      <c r="A871" s="1"/>
      <c r="B871" s="1"/>
      <c r="C871" s="1"/>
      <c r="D871" s="1"/>
      <c r="E871" s="1"/>
      <c r="F871" s="1"/>
      <c r="G871" s="1"/>
      <c r="H871" s="1"/>
      <c r="I871" s="1"/>
      <c r="X871" s="140"/>
      <c r="Y871" s="140"/>
      <c r="Z871" s="140"/>
      <c r="AA871" s="140"/>
      <c r="AB871" s="140"/>
      <c r="AC871" s="142"/>
      <c r="AD871" s="142"/>
      <c r="AE871" s="142"/>
      <c r="AF871" s="142"/>
    </row>
    <row r="872" hidden="1">
      <c r="A872" s="1"/>
      <c r="B872" s="1"/>
      <c r="C872" s="1"/>
      <c r="D872" s="1"/>
      <c r="E872" s="1"/>
      <c r="F872" s="1"/>
      <c r="G872" s="1"/>
      <c r="H872" s="1"/>
      <c r="I872" s="1"/>
      <c r="X872" s="140"/>
      <c r="Y872" s="140"/>
      <c r="Z872" s="140"/>
      <c r="AA872" s="140"/>
      <c r="AB872" s="140"/>
      <c r="AC872" s="142"/>
      <c r="AD872" s="142"/>
      <c r="AE872" s="142"/>
      <c r="AF872" s="142"/>
    </row>
    <row r="873" hidden="1">
      <c r="A873" s="1"/>
      <c r="B873" s="1"/>
      <c r="C873" s="1"/>
      <c r="D873" s="1"/>
      <c r="E873" s="1"/>
      <c r="F873" s="1"/>
      <c r="G873" s="1"/>
      <c r="H873" s="1"/>
      <c r="I873" s="1"/>
      <c r="X873" s="140"/>
      <c r="Y873" s="140"/>
      <c r="Z873" s="140"/>
      <c r="AA873" s="140"/>
      <c r="AB873" s="140"/>
      <c r="AC873" s="142"/>
      <c r="AD873" s="142"/>
      <c r="AE873" s="142"/>
      <c r="AF873" s="142"/>
    </row>
    <row r="874" hidden="1">
      <c r="A874" s="1"/>
      <c r="B874" s="1"/>
      <c r="C874" s="1"/>
      <c r="D874" s="1"/>
      <c r="E874" s="1"/>
      <c r="F874" s="1"/>
      <c r="G874" s="1"/>
      <c r="H874" s="1"/>
      <c r="I874" s="1"/>
      <c r="X874" s="140"/>
      <c r="Y874" s="140"/>
      <c r="Z874" s="140"/>
      <c r="AA874" s="140"/>
      <c r="AB874" s="140"/>
      <c r="AC874" s="142"/>
      <c r="AD874" s="142"/>
      <c r="AE874" s="142"/>
      <c r="AF874" s="142"/>
    </row>
    <row r="875" hidden="1">
      <c r="A875" s="1"/>
      <c r="B875" s="1"/>
      <c r="C875" s="1"/>
      <c r="D875" s="1"/>
      <c r="E875" s="1"/>
      <c r="F875" s="1"/>
      <c r="G875" s="1"/>
      <c r="H875" s="1"/>
      <c r="I875" s="1"/>
      <c r="X875" s="140"/>
      <c r="Y875" s="140"/>
      <c r="Z875" s="140"/>
      <c r="AA875" s="140"/>
      <c r="AB875" s="140"/>
      <c r="AC875" s="142"/>
      <c r="AD875" s="142"/>
      <c r="AE875" s="142"/>
      <c r="AF875" s="142"/>
    </row>
    <row r="876" hidden="1">
      <c r="A876" s="1"/>
      <c r="B876" s="1"/>
      <c r="C876" s="1"/>
      <c r="D876" s="1"/>
      <c r="E876" s="1"/>
      <c r="F876" s="1"/>
      <c r="G876" s="1"/>
      <c r="H876" s="1"/>
      <c r="I876" s="1"/>
      <c r="X876" s="140"/>
      <c r="Y876" s="140"/>
      <c r="Z876" s="140"/>
      <c r="AA876" s="140"/>
      <c r="AB876" s="140"/>
      <c r="AC876" s="142"/>
      <c r="AD876" s="142"/>
      <c r="AE876" s="142"/>
      <c r="AF876" s="142"/>
    </row>
    <row r="877" hidden="1">
      <c r="A877" s="1"/>
      <c r="B877" s="1"/>
      <c r="C877" s="1"/>
      <c r="D877" s="1"/>
      <c r="E877" s="1"/>
      <c r="F877" s="1"/>
      <c r="G877" s="1"/>
      <c r="H877" s="1"/>
      <c r="I877" s="1"/>
      <c r="X877" s="140"/>
      <c r="Y877" s="140"/>
      <c r="Z877" s="140"/>
      <c r="AA877" s="140"/>
      <c r="AB877" s="140"/>
      <c r="AC877" s="142"/>
      <c r="AD877" s="142"/>
      <c r="AE877" s="142"/>
      <c r="AF877" s="142"/>
    </row>
    <row r="878" hidden="1">
      <c r="A878" s="1"/>
      <c r="B878" s="1"/>
      <c r="C878" s="1"/>
      <c r="D878" s="1"/>
      <c r="E878" s="1"/>
      <c r="F878" s="1"/>
      <c r="G878" s="1"/>
      <c r="H878" s="1"/>
      <c r="I878" s="1"/>
      <c r="X878" s="140"/>
      <c r="Y878" s="140"/>
      <c r="Z878" s="140"/>
      <c r="AA878" s="140"/>
      <c r="AB878" s="140"/>
      <c r="AC878" s="142"/>
      <c r="AD878" s="142"/>
      <c r="AE878" s="142"/>
      <c r="AF878" s="142"/>
    </row>
    <row r="879" hidden="1">
      <c r="A879" s="1"/>
      <c r="B879" s="1"/>
      <c r="C879" s="1"/>
      <c r="D879" s="1"/>
      <c r="E879" s="1"/>
      <c r="F879" s="1"/>
      <c r="G879" s="1"/>
      <c r="H879" s="1"/>
      <c r="I879" s="1"/>
      <c r="X879" s="140"/>
      <c r="Y879" s="140"/>
      <c r="Z879" s="140"/>
      <c r="AA879" s="140"/>
      <c r="AB879" s="140"/>
      <c r="AC879" s="142"/>
      <c r="AD879" s="142"/>
      <c r="AE879" s="142"/>
      <c r="AF879" s="142"/>
    </row>
    <row r="880" hidden="1">
      <c r="A880" s="1"/>
      <c r="B880" s="1"/>
      <c r="C880" s="1"/>
      <c r="D880" s="1"/>
      <c r="E880" s="1"/>
      <c r="F880" s="1"/>
      <c r="G880" s="1"/>
      <c r="H880" s="1"/>
      <c r="I880" s="1"/>
      <c r="X880" s="140"/>
      <c r="Y880" s="140"/>
      <c r="Z880" s="140"/>
      <c r="AA880" s="140"/>
      <c r="AB880" s="140"/>
      <c r="AC880" s="142"/>
      <c r="AD880" s="142"/>
      <c r="AE880" s="142"/>
      <c r="AF880" s="142"/>
    </row>
    <row r="881" hidden="1">
      <c r="A881" s="1"/>
      <c r="B881" s="1"/>
      <c r="C881" s="1"/>
      <c r="D881" s="1"/>
      <c r="E881" s="1"/>
      <c r="F881" s="1"/>
      <c r="G881" s="1"/>
      <c r="H881" s="1"/>
      <c r="I881" s="1"/>
      <c r="X881" s="140"/>
      <c r="Y881" s="140"/>
      <c r="Z881" s="140"/>
      <c r="AA881" s="140"/>
      <c r="AB881" s="140"/>
      <c r="AC881" s="142"/>
      <c r="AD881" s="142"/>
      <c r="AE881" s="142"/>
      <c r="AF881" s="142"/>
    </row>
    <row r="882" hidden="1">
      <c r="A882" s="1"/>
      <c r="B882" s="1"/>
      <c r="C882" s="1"/>
      <c r="D882" s="1"/>
      <c r="E882" s="1"/>
      <c r="F882" s="1"/>
      <c r="G882" s="1"/>
      <c r="H882" s="1"/>
      <c r="I882" s="1"/>
      <c r="X882" s="140"/>
      <c r="Y882" s="140"/>
      <c r="Z882" s="140"/>
      <c r="AA882" s="140"/>
      <c r="AB882" s="140"/>
      <c r="AC882" s="142"/>
      <c r="AD882" s="142"/>
      <c r="AE882" s="142"/>
      <c r="AF882" s="142"/>
    </row>
    <row r="883" hidden="1">
      <c r="A883" s="1"/>
      <c r="B883" s="1"/>
      <c r="C883" s="1"/>
      <c r="D883" s="1"/>
      <c r="E883" s="1"/>
      <c r="F883" s="1"/>
      <c r="G883" s="1"/>
      <c r="H883" s="1"/>
      <c r="I883" s="1"/>
      <c r="X883" s="140"/>
      <c r="Y883" s="140"/>
      <c r="Z883" s="140"/>
      <c r="AA883" s="140"/>
      <c r="AB883" s="140"/>
      <c r="AC883" s="142"/>
      <c r="AD883" s="142"/>
      <c r="AE883" s="142"/>
      <c r="AF883" s="142"/>
    </row>
    <row r="884" hidden="1">
      <c r="A884" s="1"/>
      <c r="B884" s="1"/>
      <c r="C884" s="1"/>
      <c r="D884" s="1"/>
      <c r="E884" s="1"/>
      <c r="F884" s="1"/>
      <c r="G884" s="1"/>
      <c r="H884" s="1"/>
      <c r="I884" s="1"/>
      <c r="X884" s="140"/>
      <c r="Y884" s="140"/>
      <c r="Z884" s="140"/>
      <c r="AA884" s="140"/>
      <c r="AB884" s="140"/>
      <c r="AC884" s="142"/>
      <c r="AD884" s="142"/>
      <c r="AE884" s="142"/>
      <c r="AF884" s="142"/>
    </row>
    <row r="885" hidden="1">
      <c r="A885" s="1"/>
      <c r="B885" s="1"/>
      <c r="C885" s="1"/>
      <c r="D885" s="1"/>
      <c r="E885" s="1"/>
      <c r="F885" s="1"/>
      <c r="G885" s="1"/>
      <c r="H885" s="1"/>
      <c r="I885" s="1"/>
      <c r="X885" s="140"/>
      <c r="Y885" s="140"/>
      <c r="Z885" s="140"/>
      <c r="AA885" s="140"/>
      <c r="AB885" s="140"/>
      <c r="AC885" s="142"/>
      <c r="AD885" s="142"/>
      <c r="AE885" s="142"/>
      <c r="AF885" s="142"/>
    </row>
    <row r="886" hidden="1">
      <c r="A886" s="1"/>
      <c r="B886" s="1"/>
      <c r="C886" s="1"/>
      <c r="D886" s="1"/>
      <c r="E886" s="1"/>
      <c r="F886" s="1"/>
      <c r="G886" s="1"/>
      <c r="H886" s="1"/>
      <c r="I886" s="1"/>
      <c r="X886" s="140"/>
      <c r="Y886" s="140"/>
      <c r="Z886" s="140"/>
      <c r="AA886" s="140"/>
      <c r="AB886" s="140"/>
      <c r="AC886" s="142"/>
      <c r="AD886" s="142"/>
      <c r="AE886" s="142"/>
      <c r="AF886" s="142"/>
    </row>
    <row r="887" hidden="1">
      <c r="A887" s="1"/>
      <c r="B887" s="1"/>
      <c r="C887" s="1"/>
      <c r="D887" s="1"/>
      <c r="E887" s="1"/>
      <c r="F887" s="1"/>
      <c r="G887" s="1"/>
      <c r="H887" s="1"/>
      <c r="I887" s="1"/>
      <c r="X887" s="140"/>
      <c r="Y887" s="140"/>
      <c r="Z887" s="140"/>
      <c r="AA887" s="140"/>
      <c r="AB887" s="140"/>
      <c r="AC887" s="142"/>
      <c r="AD887" s="142"/>
      <c r="AE887" s="142"/>
      <c r="AF887" s="142"/>
    </row>
    <row r="888" hidden="1">
      <c r="A888" s="1"/>
      <c r="B888" s="1"/>
      <c r="C888" s="1"/>
      <c r="D888" s="1"/>
      <c r="E888" s="1"/>
      <c r="F888" s="1"/>
      <c r="G888" s="1"/>
      <c r="H888" s="1"/>
      <c r="I888" s="1"/>
      <c r="X888" s="140"/>
      <c r="Y888" s="140"/>
      <c r="Z888" s="140"/>
      <c r="AA888" s="140"/>
      <c r="AB888" s="140"/>
      <c r="AC888" s="142"/>
      <c r="AD888" s="142"/>
      <c r="AE888" s="142"/>
      <c r="AF888" s="142"/>
    </row>
    <row r="889" hidden="1">
      <c r="A889" s="1"/>
      <c r="B889" s="1"/>
      <c r="C889" s="1"/>
      <c r="D889" s="1"/>
      <c r="E889" s="1"/>
      <c r="F889" s="1"/>
      <c r="G889" s="1"/>
      <c r="H889" s="1"/>
      <c r="I889" s="1"/>
      <c r="X889" s="140"/>
      <c r="Y889" s="140"/>
      <c r="Z889" s="140"/>
      <c r="AA889" s="140"/>
      <c r="AB889" s="140"/>
      <c r="AC889" s="142"/>
      <c r="AD889" s="142"/>
      <c r="AE889" s="142"/>
      <c r="AF889" s="142"/>
    </row>
    <row r="890" hidden="1">
      <c r="A890" s="1"/>
      <c r="B890" s="1"/>
      <c r="C890" s="1"/>
      <c r="D890" s="1"/>
      <c r="E890" s="1"/>
      <c r="F890" s="1"/>
      <c r="G890" s="1"/>
      <c r="H890" s="1"/>
      <c r="I890" s="1"/>
      <c r="X890" s="140"/>
      <c r="Y890" s="140"/>
      <c r="Z890" s="140"/>
      <c r="AA890" s="140"/>
      <c r="AB890" s="140"/>
      <c r="AC890" s="142"/>
      <c r="AD890" s="142"/>
      <c r="AE890" s="142"/>
      <c r="AF890" s="142"/>
    </row>
    <row r="891" hidden="1">
      <c r="A891" s="1"/>
      <c r="B891" s="1"/>
      <c r="C891" s="1"/>
      <c r="D891" s="1"/>
      <c r="E891" s="1"/>
      <c r="F891" s="1"/>
      <c r="G891" s="1"/>
      <c r="H891" s="1"/>
      <c r="I891" s="1"/>
      <c r="X891" s="140"/>
      <c r="Y891" s="140"/>
      <c r="Z891" s="140"/>
      <c r="AA891" s="140"/>
      <c r="AB891" s="140"/>
      <c r="AC891" s="142"/>
      <c r="AD891" s="142"/>
      <c r="AE891" s="142"/>
      <c r="AF891" s="142"/>
    </row>
    <row r="892" hidden="1">
      <c r="A892" s="1"/>
      <c r="B892" s="1"/>
      <c r="C892" s="1"/>
      <c r="D892" s="1"/>
      <c r="E892" s="1"/>
      <c r="F892" s="1"/>
      <c r="G892" s="1"/>
      <c r="H892" s="1"/>
      <c r="I892" s="1"/>
      <c r="X892" s="140"/>
      <c r="Y892" s="140"/>
      <c r="Z892" s="140"/>
      <c r="AA892" s="140"/>
      <c r="AB892" s="140"/>
      <c r="AC892" s="142"/>
      <c r="AD892" s="142"/>
      <c r="AE892" s="142"/>
      <c r="AF892" s="142"/>
    </row>
    <row r="893" hidden="1">
      <c r="A893" s="1"/>
      <c r="B893" s="1"/>
      <c r="C893" s="1"/>
      <c r="D893" s="1"/>
      <c r="E893" s="1"/>
      <c r="F893" s="1"/>
      <c r="G893" s="1"/>
      <c r="H893" s="1"/>
      <c r="I893" s="1"/>
      <c r="X893" s="140"/>
      <c r="Y893" s="140"/>
      <c r="Z893" s="140"/>
      <c r="AA893" s="140"/>
      <c r="AB893" s="140"/>
      <c r="AC893" s="142"/>
      <c r="AD893" s="142"/>
      <c r="AE893" s="142"/>
      <c r="AF893" s="142"/>
    </row>
    <row r="894" hidden="1">
      <c r="A894" s="1"/>
      <c r="B894" s="1"/>
      <c r="C894" s="1"/>
      <c r="D894" s="1"/>
      <c r="E894" s="1"/>
      <c r="F894" s="1"/>
      <c r="G894" s="1"/>
      <c r="H894" s="1"/>
      <c r="I894" s="1"/>
      <c r="X894" s="140"/>
      <c r="Y894" s="140"/>
      <c r="Z894" s="140"/>
      <c r="AA894" s="140"/>
      <c r="AB894" s="140"/>
      <c r="AC894" s="142"/>
      <c r="AD894" s="142"/>
      <c r="AE894" s="142"/>
      <c r="AF894" s="142"/>
    </row>
    <row r="895" hidden="1">
      <c r="A895" s="1"/>
      <c r="B895" s="1"/>
      <c r="C895" s="1"/>
      <c r="D895" s="1"/>
      <c r="E895" s="1"/>
      <c r="F895" s="1"/>
      <c r="G895" s="1"/>
      <c r="H895" s="1"/>
      <c r="I895" s="1"/>
      <c r="X895" s="140"/>
      <c r="Y895" s="140"/>
      <c r="Z895" s="140"/>
      <c r="AA895" s="140"/>
      <c r="AB895" s="140"/>
      <c r="AC895" s="142"/>
      <c r="AD895" s="142"/>
      <c r="AE895" s="142"/>
      <c r="AF895" s="142"/>
    </row>
    <row r="896" hidden="1">
      <c r="A896" s="1"/>
      <c r="B896" s="1"/>
      <c r="C896" s="1"/>
      <c r="D896" s="1"/>
      <c r="E896" s="1"/>
      <c r="F896" s="1"/>
      <c r="G896" s="1"/>
      <c r="H896" s="1"/>
      <c r="I896" s="1"/>
      <c r="X896" s="140"/>
      <c r="Y896" s="140"/>
      <c r="Z896" s="140"/>
      <c r="AA896" s="140"/>
      <c r="AB896" s="140"/>
      <c r="AC896" s="142"/>
      <c r="AD896" s="142"/>
      <c r="AE896" s="142"/>
      <c r="AF896" s="142"/>
    </row>
    <row r="897" hidden="1">
      <c r="A897" s="1"/>
      <c r="B897" s="1"/>
      <c r="C897" s="1"/>
      <c r="D897" s="1"/>
      <c r="E897" s="1"/>
      <c r="F897" s="1"/>
      <c r="G897" s="1"/>
      <c r="H897" s="1"/>
      <c r="I897" s="1"/>
      <c r="X897" s="140"/>
      <c r="Y897" s="140"/>
      <c r="Z897" s="140"/>
      <c r="AA897" s="140"/>
      <c r="AB897" s="140"/>
      <c r="AC897" s="142"/>
      <c r="AD897" s="142"/>
      <c r="AE897" s="142"/>
      <c r="AF897" s="142"/>
    </row>
    <row r="898" hidden="1">
      <c r="A898" s="1"/>
      <c r="B898" s="1"/>
      <c r="C898" s="1"/>
      <c r="D898" s="1"/>
      <c r="E898" s="1"/>
      <c r="F898" s="1"/>
      <c r="G898" s="1"/>
      <c r="H898" s="1"/>
      <c r="I898" s="1"/>
      <c r="X898" s="140"/>
      <c r="Y898" s="140"/>
      <c r="Z898" s="140"/>
      <c r="AA898" s="140"/>
      <c r="AB898" s="140"/>
      <c r="AC898" s="142"/>
      <c r="AD898" s="142"/>
      <c r="AE898" s="142"/>
      <c r="AF898" s="142"/>
    </row>
    <row r="899" hidden="1">
      <c r="A899" s="1"/>
      <c r="B899" s="1"/>
      <c r="C899" s="1"/>
      <c r="D899" s="1"/>
      <c r="E899" s="1"/>
      <c r="F899" s="1"/>
      <c r="G899" s="1"/>
      <c r="H899" s="1"/>
      <c r="I899" s="1"/>
      <c r="X899" s="140"/>
      <c r="Y899" s="140"/>
      <c r="Z899" s="140"/>
      <c r="AA899" s="140"/>
      <c r="AB899" s="140"/>
      <c r="AC899" s="142"/>
      <c r="AD899" s="142"/>
      <c r="AE899" s="142"/>
      <c r="AF899" s="142"/>
    </row>
    <row r="900" hidden="1">
      <c r="A900" s="1"/>
      <c r="B900" s="1"/>
      <c r="C900" s="1"/>
      <c r="D900" s="1"/>
      <c r="E900" s="1"/>
      <c r="F900" s="1"/>
      <c r="G900" s="1"/>
      <c r="H900" s="1"/>
      <c r="I900" s="1"/>
      <c r="X900" s="140"/>
      <c r="Y900" s="140"/>
      <c r="Z900" s="140"/>
      <c r="AA900" s="140"/>
      <c r="AB900" s="140"/>
      <c r="AC900" s="142"/>
      <c r="AD900" s="142"/>
      <c r="AE900" s="142"/>
      <c r="AF900" s="142"/>
    </row>
    <row r="901" hidden="1">
      <c r="A901" s="1"/>
      <c r="B901" s="1"/>
      <c r="C901" s="1"/>
      <c r="D901" s="1"/>
      <c r="E901" s="1"/>
      <c r="F901" s="1"/>
      <c r="G901" s="1"/>
      <c r="H901" s="1"/>
      <c r="I901" s="1"/>
      <c r="X901" s="140"/>
      <c r="Y901" s="140"/>
      <c r="Z901" s="140"/>
      <c r="AA901" s="140"/>
      <c r="AB901" s="140"/>
      <c r="AC901" s="142"/>
      <c r="AD901" s="142"/>
      <c r="AE901" s="142"/>
      <c r="AF901" s="142"/>
    </row>
    <row r="902" hidden="1">
      <c r="A902" s="1"/>
      <c r="B902" s="1"/>
      <c r="C902" s="1"/>
      <c r="D902" s="1"/>
      <c r="E902" s="1"/>
      <c r="F902" s="1"/>
      <c r="G902" s="1"/>
      <c r="H902" s="1"/>
      <c r="I902" s="1"/>
      <c r="X902" s="140"/>
      <c r="Y902" s="140"/>
      <c r="Z902" s="140"/>
      <c r="AA902" s="140"/>
      <c r="AB902" s="140"/>
      <c r="AC902" s="142"/>
      <c r="AD902" s="142"/>
      <c r="AE902" s="142"/>
      <c r="AF902" s="142"/>
    </row>
    <row r="903" hidden="1">
      <c r="A903" s="1"/>
      <c r="B903" s="1"/>
      <c r="C903" s="1"/>
      <c r="D903" s="1"/>
      <c r="E903" s="1"/>
      <c r="F903" s="1"/>
      <c r="G903" s="1"/>
      <c r="H903" s="1"/>
      <c r="I903" s="1"/>
      <c r="X903" s="140"/>
      <c r="Y903" s="140"/>
      <c r="Z903" s="140"/>
      <c r="AA903" s="140"/>
      <c r="AB903" s="140"/>
      <c r="AC903" s="142"/>
      <c r="AD903" s="142"/>
      <c r="AE903" s="142"/>
      <c r="AF903" s="142"/>
    </row>
    <row r="904" hidden="1">
      <c r="A904" s="1"/>
      <c r="B904" s="1"/>
      <c r="C904" s="1"/>
      <c r="D904" s="1"/>
      <c r="E904" s="1"/>
      <c r="F904" s="1"/>
      <c r="G904" s="1"/>
      <c r="H904" s="1"/>
      <c r="I904" s="1"/>
      <c r="X904" s="140"/>
      <c r="Y904" s="140"/>
      <c r="Z904" s="140"/>
      <c r="AA904" s="140"/>
      <c r="AB904" s="140"/>
      <c r="AC904" s="142"/>
      <c r="AD904" s="142"/>
      <c r="AE904" s="142"/>
      <c r="AF904" s="142"/>
    </row>
    <row r="905" hidden="1">
      <c r="A905" s="1"/>
      <c r="B905" s="1"/>
      <c r="C905" s="1"/>
      <c r="D905" s="1"/>
      <c r="E905" s="1"/>
      <c r="F905" s="1"/>
      <c r="G905" s="1"/>
      <c r="H905" s="1"/>
      <c r="I905" s="1"/>
      <c r="X905" s="140"/>
      <c r="Y905" s="140"/>
      <c r="Z905" s="140"/>
      <c r="AA905" s="140"/>
      <c r="AB905" s="140"/>
      <c r="AC905" s="142"/>
      <c r="AD905" s="142"/>
      <c r="AE905" s="142"/>
      <c r="AF905" s="142"/>
    </row>
    <row r="906" hidden="1">
      <c r="A906" s="1"/>
      <c r="B906" s="1"/>
      <c r="C906" s="1"/>
      <c r="D906" s="1"/>
      <c r="E906" s="1"/>
      <c r="F906" s="1"/>
      <c r="G906" s="1"/>
      <c r="H906" s="1"/>
      <c r="I906" s="1"/>
      <c r="X906" s="140"/>
      <c r="Y906" s="140"/>
      <c r="Z906" s="140"/>
      <c r="AA906" s="140"/>
      <c r="AB906" s="140"/>
      <c r="AC906" s="142"/>
      <c r="AD906" s="142"/>
      <c r="AE906" s="142"/>
      <c r="AF906" s="142"/>
    </row>
    <row r="907" hidden="1">
      <c r="A907" s="1"/>
      <c r="B907" s="1"/>
      <c r="C907" s="1"/>
      <c r="D907" s="1"/>
      <c r="E907" s="1"/>
      <c r="F907" s="1"/>
      <c r="G907" s="1"/>
      <c r="H907" s="1"/>
      <c r="I907" s="1"/>
      <c r="X907" s="140"/>
      <c r="Y907" s="140"/>
      <c r="Z907" s="140"/>
      <c r="AA907" s="140"/>
      <c r="AB907" s="140"/>
      <c r="AC907" s="142"/>
      <c r="AD907" s="142"/>
      <c r="AE907" s="142"/>
      <c r="AF907" s="142"/>
    </row>
    <row r="908" hidden="1">
      <c r="A908" s="1"/>
      <c r="B908" s="1"/>
      <c r="C908" s="1"/>
      <c r="D908" s="1"/>
      <c r="E908" s="1"/>
      <c r="F908" s="1"/>
      <c r="G908" s="1"/>
      <c r="H908" s="1"/>
      <c r="I908" s="1"/>
      <c r="X908" s="140"/>
      <c r="Y908" s="140"/>
      <c r="Z908" s="140"/>
      <c r="AA908" s="140"/>
      <c r="AB908" s="140"/>
      <c r="AC908" s="142"/>
      <c r="AD908" s="142"/>
      <c r="AE908" s="142"/>
      <c r="AF908" s="142"/>
    </row>
    <row r="909" hidden="1">
      <c r="A909" s="1"/>
      <c r="B909" s="1"/>
      <c r="C909" s="1"/>
      <c r="D909" s="1"/>
      <c r="E909" s="1"/>
      <c r="F909" s="1"/>
      <c r="G909" s="1"/>
      <c r="H909" s="1"/>
      <c r="I909" s="1"/>
      <c r="X909" s="140"/>
      <c r="Y909" s="140"/>
      <c r="Z909" s="140"/>
      <c r="AA909" s="140"/>
      <c r="AB909" s="140"/>
      <c r="AC909" s="142"/>
      <c r="AD909" s="142"/>
      <c r="AE909" s="142"/>
      <c r="AF909" s="142"/>
    </row>
    <row r="910" hidden="1">
      <c r="A910" s="1"/>
      <c r="B910" s="1"/>
      <c r="C910" s="1"/>
      <c r="D910" s="1"/>
      <c r="E910" s="1"/>
      <c r="F910" s="1"/>
      <c r="G910" s="1"/>
      <c r="H910" s="1"/>
      <c r="I910" s="1"/>
      <c r="X910" s="140"/>
      <c r="Y910" s="140"/>
      <c r="Z910" s="140"/>
      <c r="AA910" s="140"/>
      <c r="AB910" s="140"/>
      <c r="AC910" s="142"/>
      <c r="AD910" s="142"/>
      <c r="AE910" s="142"/>
      <c r="AF910" s="142"/>
    </row>
    <row r="911" hidden="1">
      <c r="A911" s="1"/>
      <c r="B911" s="1"/>
      <c r="C911" s="1"/>
      <c r="D911" s="1"/>
      <c r="E911" s="1"/>
      <c r="F911" s="1"/>
      <c r="G911" s="1"/>
      <c r="H911" s="1"/>
      <c r="I911" s="1"/>
      <c r="X911" s="140"/>
      <c r="Y911" s="140"/>
      <c r="Z911" s="140"/>
      <c r="AA911" s="140"/>
      <c r="AB911" s="140"/>
      <c r="AC911" s="142"/>
      <c r="AD911" s="142"/>
      <c r="AE911" s="142"/>
      <c r="AF911" s="142"/>
    </row>
    <row r="912" hidden="1">
      <c r="A912" s="1"/>
      <c r="B912" s="1"/>
      <c r="C912" s="1"/>
      <c r="D912" s="1"/>
      <c r="E912" s="1"/>
      <c r="F912" s="1"/>
      <c r="G912" s="1"/>
      <c r="H912" s="1"/>
      <c r="I912" s="1"/>
      <c r="X912" s="140"/>
      <c r="Y912" s="140"/>
      <c r="Z912" s="140"/>
      <c r="AA912" s="140"/>
      <c r="AB912" s="140"/>
      <c r="AC912" s="142"/>
      <c r="AD912" s="142"/>
      <c r="AE912" s="142"/>
      <c r="AF912" s="142"/>
    </row>
    <row r="913" hidden="1">
      <c r="A913" s="1"/>
      <c r="B913" s="1"/>
      <c r="C913" s="1"/>
      <c r="D913" s="1"/>
      <c r="E913" s="1"/>
      <c r="F913" s="1"/>
      <c r="G913" s="1"/>
      <c r="H913" s="1"/>
      <c r="I913" s="1"/>
      <c r="X913" s="140"/>
      <c r="Y913" s="140"/>
      <c r="Z913" s="140"/>
      <c r="AA913" s="140"/>
      <c r="AB913" s="140"/>
      <c r="AC913" s="142"/>
      <c r="AD913" s="142"/>
      <c r="AE913" s="142"/>
      <c r="AF913" s="142"/>
    </row>
    <row r="914" hidden="1">
      <c r="A914" s="1"/>
      <c r="B914" s="1"/>
      <c r="C914" s="1"/>
      <c r="D914" s="1"/>
      <c r="E914" s="1"/>
      <c r="F914" s="1"/>
      <c r="G914" s="1"/>
      <c r="H914" s="1"/>
      <c r="I914" s="1"/>
      <c r="X914" s="140"/>
      <c r="Y914" s="140"/>
      <c r="Z914" s="140"/>
      <c r="AA914" s="140"/>
      <c r="AB914" s="140"/>
      <c r="AC914" s="142"/>
      <c r="AD914" s="142"/>
      <c r="AE914" s="142"/>
      <c r="AF914" s="142"/>
    </row>
    <row r="915" hidden="1">
      <c r="A915" s="1"/>
      <c r="B915" s="1"/>
      <c r="C915" s="1"/>
      <c r="D915" s="1"/>
      <c r="E915" s="1"/>
      <c r="F915" s="1"/>
      <c r="G915" s="1"/>
      <c r="H915" s="1"/>
      <c r="I915" s="1"/>
      <c r="X915" s="140"/>
      <c r="Y915" s="140"/>
      <c r="Z915" s="140"/>
      <c r="AA915" s="140"/>
      <c r="AB915" s="140"/>
      <c r="AC915" s="142"/>
      <c r="AD915" s="142"/>
      <c r="AE915" s="142"/>
      <c r="AF915" s="142"/>
    </row>
    <row r="916" hidden="1">
      <c r="A916" s="1"/>
      <c r="B916" s="1"/>
      <c r="C916" s="1"/>
      <c r="D916" s="1"/>
      <c r="E916" s="1"/>
      <c r="F916" s="1"/>
      <c r="G916" s="1"/>
      <c r="H916" s="1"/>
      <c r="I916" s="1"/>
      <c r="X916" s="140"/>
      <c r="Y916" s="140"/>
      <c r="Z916" s="140"/>
      <c r="AA916" s="140"/>
      <c r="AB916" s="140"/>
      <c r="AC916" s="142"/>
      <c r="AD916" s="142"/>
      <c r="AE916" s="142"/>
      <c r="AF916" s="142"/>
    </row>
    <row r="917" hidden="1">
      <c r="A917" s="1"/>
      <c r="B917" s="1"/>
      <c r="C917" s="1"/>
      <c r="D917" s="1"/>
      <c r="E917" s="1"/>
      <c r="F917" s="1"/>
      <c r="G917" s="1"/>
      <c r="H917" s="1"/>
      <c r="I917" s="1"/>
      <c r="X917" s="140"/>
      <c r="Y917" s="140"/>
      <c r="Z917" s="140"/>
      <c r="AA917" s="140"/>
      <c r="AB917" s="140"/>
      <c r="AC917" s="142"/>
      <c r="AD917" s="142"/>
      <c r="AE917" s="142"/>
      <c r="AF917" s="142"/>
    </row>
    <row r="918" hidden="1">
      <c r="A918" s="1"/>
      <c r="B918" s="1"/>
      <c r="C918" s="1"/>
      <c r="D918" s="1"/>
      <c r="E918" s="1"/>
      <c r="F918" s="1"/>
      <c r="G918" s="1"/>
      <c r="H918" s="1"/>
      <c r="I918" s="1"/>
      <c r="X918" s="140"/>
      <c r="Y918" s="140"/>
      <c r="Z918" s="140"/>
      <c r="AA918" s="140"/>
      <c r="AB918" s="140"/>
      <c r="AC918" s="142"/>
      <c r="AD918" s="142"/>
      <c r="AE918" s="142"/>
      <c r="AF918" s="142"/>
    </row>
    <row r="919" hidden="1">
      <c r="A919" s="1"/>
      <c r="B919" s="1"/>
      <c r="C919" s="1"/>
      <c r="D919" s="1"/>
      <c r="E919" s="1"/>
      <c r="F919" s="1"/>
      <c r="G919" s="1"/>
      <c r="H919" s="1"/>
      <c r="I919" s="1"/>
      <c r="X919" s="140"/>
      <c r="Y919" s="140"/>
      <c r="Z919" s="140"/>
      <c r="AA919" s="140"/>
      <c r="AB919" s="140"/>
      <c r="AC919" s="142"/>
      <c r="AD919" s="142"/>
      <c r="AE919" s="142"/>
      <c r="AF919" s="142"/>
    </row>
    <row r="920" hidden="1">
      <c r="A920" s="1"/>
      <c r="B920" s="1"/>
      <c r="C920" s="1"/>
      <c r="D920" s="1"/>
      <c r="E920" s="1"/>
      <c r="F920" s="1"/>
      <c r="G920" s="1"/>
      <c r="H920" s="1"/>
      <c r="I920" s="1"/>
      <c r="X920" s="140"/>
      <c r="Y920" s="140"/>
      <c r="Z920" s="140"/>
      <c r="AA920" s="140"/>
      <c r="AB920" s="140"/>
      <c r="AC920" s="142"/>
      <c r="AD920" s="142"/>
      <c r="AE920" s="142"/>
      <c r="AF920" s="142"/>
    </row>
    <row r="921" hidden="1">
      <c r="A921" s="1"/>
      <c r="B921" s="1"/>
      <c r="C921" s="1"/>
      <c r="D921" s="1"/>
      <c r="E921" s="1"/>
      <c r="F921" s="1"/>
      <c r="G921" s="1"/>
      <c r="H921" s="1"/>
      <c r="I921" s="1"/>
      <c r="X921" s="140"/>
      <c r="Y921" s="140"/>
      <c r="Z921" s="140"/>
      <c r="AA921" s="140"/>
      <c r="AB921" s="140"/>
      <c r="AC921" s="142"/>
      <c r="AD921" s="142"/>
      <c r="AE921" s="142"/>
      <c r="AF921" s="142"/>
    </row>
    <row r="922" hidden="1">
      <c r="A922" s="1"/>
      <c r="B922" s="1"/>
      <c r="C922" s="1"/>
      <c r="D922" s="1"/>
      <c r="E922" s="1"/>
      <c r="F922" s="1"/>
      <c r="G922" s="1"/>
      <c r="H922" s="1"/>
      <c r="I922" s="1"/>
      <c r="X922" s="140"/>
      <c r="Y922" s="140"/>
      <c r="Z922" s="140"/>
      <c r="AA922" s="140"/>
      <c r="AB922" s="140"/>
      <c r="AC922" s="142"/>
      <c r="AD922" s="142"/>
      <c r="AE922" s="142"/>
      <c r="AF922" s="142"/>
    </row>
    <row r="923" hidden="1">
      <c r="A923" s="1"/>
      <c r="B923" s="1"/>
      <c r="C923" s="1"/>
      <c r="D923" s="1"/>
      <c r="E923" s="1"/>
      <c r="F923" s="1"/>
      <c r="G923" s="1"/>
      <c r="H923" s="1"/>
      <c r="I923" s="1"/>
      <c r="X923" s="140"/>
      <c r="Y923" s="140"/>
      <c r="Z923" s="140"/>
      <c r="AA923" s="140"/>
      <c r="AB923" s="140"/>
      <c r="AC923" s="142"/>
      <c r="AD923" s="142"/>
      <c r="AE923" s="142"/>
      <c r="AF923" s="142"/>
    </row>
    <row r="924" hidden="1">
      <c r="A924" s="1"/>
      <c r="B924" s="1"/>
      <c r="C924" s="1"/>
      <c r="D924" s="1"/>
      <c r="E924" s="1"/>
      <c r="F924" s="1"/>
      <c r="G924" s="1"/>
      <c r="H924" s="1"/>
      <c r="I924" s="1"/>
      <c r="X924" s="140"/>
      <c r="Y924" s="140"/>
      <c r="Z924" s="140"/>
      <c r="AA924" s="140"/>
      <c r="AB924" s="140"/>
      <c r="AC924" s="142"/>
      <c r="AD924" s="142"/>
      <c r="AE924" s="142"/>
      <c r="AF924" s="142"/>
    </row>
    <row r="925" hidden="1">
      <c r="A925" s="1"/>
      <c r="B925" s="1"/>
      <c r="C925" s="1"/>
      <c r="D925" s="1"/>
      <c r="E925" s="1"/>
      <c r="F925" s="1"/>
      <c r="G925" s="1"/>
      <c r="H925" s="1"/>
      <c r="I925" s="1"/>
      <c r="X925" s="140"/>
      <c r="Y925" s="140"/>
      <c r="Z925" s="140"/>
      <c r="AA925" s="140"/>
      <c r="AB925" s="140"/>
      <c r="AC925" s="142"/>
      <c r="AD925" s="142"/>
      <c r="AE925" s="142"/>
      <c r="AF925" s="142"/>
    </row>
    <row r="926" hidden="1">
      <c r="A926" s="1"/>
      <c r="B926" s="1"/>
      <c r="C926" s="1"/>
      <c r="D926" s="1"/>
      <c r="E926" s="1"/>
      <c r="F926" s="1"/>
      <c r="G926" s="1"/>
      <c r="H926" s="1"/>
      <c r="I926" s="1"/>
      <c r="X926" s="140"/>
      <c r="Y926" s="140"/>
      <c r="Z926" s="140"/>
      <c r="AA926" s="140"/>
      <c r="AB926" s="140"/>
      <c r="AC926" s="142"/>
      <c r="AD926" s="142"/>
      <c r="AE926" s="142"/>
      <c r="AF926" s="142"/>
    </row>
    <row r="927" hidden="1">
      <c r="A927" s="1"/>
      <c r="B927" s="1"/>
      <c r="C927" s="1"/>
      <c r="D927" s="1"/>
      <c r="E927" s="1"/>
      <c r="F927" s="1"/>
      <c r="G927" s="1"/>
      <c r="H927" s="1"/>
      <c r="I927" s="1"/>
      <c r="X927" s="140"/>
      <c r="Y927" s="140"/>
      <c r="Z927" s="140"/>
      <c r="AA927" s="140"/>
      <c r="AB927" s="140"/>
      <c r="AC927" s="142"/>
      <c r="AD927" s="142"/>
      <c r="AE927" s="142"/>
      <c r="AF927" s="142"/>
    </row>
    <row r="928" hidden="1">
      <c r="A928" s="1"/>
      <c r="B928" s="1"/>
      <c r="C928" s="1"/>
      <c r="D928" s="1"/>
      <c r="E928" s="1"/>
      <c r="F928" s="1"/>
      <c r="G928" s="1"/>
      <c r="H928" s="1"/>
      <c r="I928" s="1"/>
      <c r="X928" s="140"/>
      <c r="Y928" s="140"/>
      <c r="Z928" s="140"/>
      <c r="AA928" s="140"/>
      <c r="AB928" s="140"/>
      <c r="AC928" s="142"/>
      <c r="AD928" s="142"/>
      <c r="AE928" s="142"/>
      <c r="AF928" s="142"/>
    </row>
    <row r="929" hidden="1">
      <c r="A929" s="1"/>
      <c r="B929" s="1"/>
      <c r="C929" s="1"/>
      <c r="D929" s="1"/>
      <c r="E929" s="1"/>
      <c r="F929" s="1"/>
      <c r="G929" s="1"/>
      <c r="H929" s="1"/>
      <c r="I929" s="1"/>
      <c r="X929" s="140"/>
      <c r="Y929" s="140"/>
      <c r="Z929" s="140"/>
      <c r="AA929" s="140"/>
      <c r="AB929" s="140"/>
      <c r="AC929" s="142"/>
      <c r="AD929" s="142"/>
      <c r="AE929" s="142"/>
      <c r="AF929" s="142"/>
    </row>
    <row r="930" hidden="1">
      <c r="A930" s="1"/>
      <c r="B930" s="1"/>
      <c r="C930" s="1"/>
      <c r="D930" s="1"/>
      <c r="E930" s="1"/>
      <c r="F930" s="1"/>
      <c r="G930" s="1"/>
      <c r="H930" s="1"/>
      <c r="I930" s="1"/>
      <c r="X930" s="140"/>
      <c r="Y930" s="140"/>
      <c r="Z930" s="140"/>
      <c r="AA930" s="140"/>
      <c r="AB930" s="140"/>
      <c r="AC930" s="142"/>
      <c r="AD930" s="142"/>
      <c r="AE930" s="142"/>
      <c r="AF930" s="142"/>
    </row>
    <row r="931" hidden="1">
      <c r="A931" s="1"/>
      <c r="B931" s="1"/>
      <c r="C931" s="1"/>
      <c r="D931" s="1"/>
      <c r="E931" s="1"/>
      <c r="F931" s="1"/>
      <c r="G931" s="1"/>
      <c r="H931" s="1"/>
      <c r="I931" s="1"/>
      <c r="X931" s="140"/>
      <c r="Y931" s="140"/>
      <c r="Z931" s="140"/>
      <c r="AA931" s="140"/>
      <c r="AB931" s="140"/>
      <c r="AC931" s="142"/>
      <c r="AD931" s="142"/>
      <c r="AE931" s="142"/>
      <c r="AF931" s="142"/>
    </row>
    <row r="932" hidden="1">
      <c r="A932" s="1"/>
      <c r="B932" s="1"/>
      <c r="C932" s="1"/>
      <c r="D932" s="1"/>
      <c r="E932" s="1"/>
      <c r="F932" s="1"/>
      <c r="G932" s="1"/>
      <c r="H932" s="1"/>
      <c r="I932" s="1"/>
      <c r="X932" s="140"/>
      <c r="Y932" s="140"/>
      <c r="Z932" s="140"/>
      <c r="AA932" s="140"/>
      <c r="AB932" s="140"/>
      <c r="AC932" s="142"/>
      <c r="AD932" s="142"/>
      <c r="AE932" s="142"/>
      <c r="AF932" s="142"/>
    </row>
    <row r="933" hidden="1">
      <c r="A933" s="1"/>
      <c r="B933" s="1"/>
      <c r="C933" s="1"/>
      <c r="D933" s="1"/>
      <c r="E933" s="1"/>
      <c r="F933" s="1"/>
      <c r="G933" s="1"/>
      <c r="H933" s="1"/>
      <c r="I933" s="1"/>
      <c r="X933" s="140"/>
      <c r="Y933" s="140"/>
      <c r="Z933" s="140"/>
      <c r="AA933" s="140"/>
      <c r="AB933" s="140"/>
      <c r="AC933" s="142"/>
      <c r="AD933" s="142"/>
      <c r="AE933" s="142"/>
      <c r="AF933" s="142"/>
    </row>
    <row r="934" hidden="1">
      <c r="A934" s="1"/>
      <c r="B934" s="1"/>
      <c r="C934" s="1"/>
      <c r="D934" s="1"/>
      <c r="E934" s="1"/>
      <c r="F934" s="1"/>
      <c r="G934" s="1"/>
      <c r="H934" s="1"/>
      <c r="I934" s="1"/>
      <c r="X934" s="140"/>
      <c r="Y934" s="140"/>
      <c r="Z934" s="140"/>
      <c r="AA934" s="140"/>
      <c r="AB934" s="140"/>
      <c r="AC934" s="142"/>
      <c r="AD934" s="142"/>
      <c r="AE934" s="142"/>
      <c r="AF934" s="142"/>
    </row>
    <row r="935" hidden="1">
      <c r="A935" s="1"/>
      <c r="B935" s="1"/>
      <c r="C935" s="1"/>
      <c r="D935" s="1"/>
      <c r="E935" s="1"/>
      <c r="F935" s="1"/>
      <c r="G935" s="1"/>
      <c r="H935" s="1"/>
      <c r="I935" s="1"/>
      <c r="X935" s="140"/>
      <c r="Y935" s="140"/>
      <c r="Z935" s="140"/>
      <c r="AA935" s="140"/>
      <c r="AB935" s="140"/>
      <c r="AC935" s="142"/>
      <c r="AD935" s="142"/>
      <c r="AE935" s="142"/>
      <c r="AF935" s="142"/>
    </row>
    <row r="936" hidden="1">
      <c r="A936" s="1"/>
      <c r="B936" s="1"/>
      <c r="C936" s="1"/>
      <c r="D936" s="1"/>
      <c r="E936" s="1"/>
      <c r="F936" s="1"/>
      <c r="G936" s="1"/>
      <c r="H936" s="1"/>
      <c r="I936" s="1"/>
      <c r="X936" s="140"/>
      <c r="Y936" s="140"/>
      <c r="Z936" s="140"/>
      <c r="AA936" s="140"/>
      <c r="AB936" s="140"/>
      <c r="AC936" s="142"/>
      <c r="AD936" s="142"/>
      <c r="AE936" s="142"/>
      <c r="AF936" s="142"/>
    </row>
    <row r="937" hidden="1">
      <c r="A937" s="1"/>
      <c r="B937" s="1"/>
      <c r="C937" s="1"/>
      <c r="D937" s="1"/>
      <c r="E937" s="1"/>
      <c r="F937" s="1"/>
      <c r="G937" s="1"/>
      <c r="H937" s="1"/>
      <c r="I937" s="1"/>
      <c r="X937" s="140"/>
      <c r="Y937" s="140"/>
      <c r="Z937" s="140"/>
      <c r="AA937" s="140"/>
      <c r="AB937" s="140"/>
      <c r="AC937" s="142"/>
      <c r="AD937" s="142"/>
      <c r="AE937" s="142"/>
      <c r="AF937" s="142"/>
    </row>
    <row r="938" hidden="1">
      <c r="A938" s="1"/>
      <c r="B938" s="1"/>
      <c r="C938" s="1"/>
      <c r="D938" s="1"/>
      <c r="E938" s="1"/>
      <c r="F938" s="1"/>
      <c r="G938" s="1"/>
      <c r="H938" s="1"/>
      <c r="I938" s="1"/>
      <c r="X938" s="140"/>
      <c r="Y938" s="140"/>
      <c r="Z938" s="140"/>
      <c r="AA938" s="140"/>
      <c r="AB938" s="140"/>
      <c r="AC938" s="142"/>
      <c r="AD938" s="142"/>
      <c r="AE938" s="142"/>
      <c r="AF938" s="142"/>
    </row>
    <row r="939" hidden="1">
      <c r="A939" s="1"/>
      <c r="B939" s="1"/>
      <c r="C939" s="1"/>
      <c r="D939" s="1"/>
      <c r="E939" s="1"/>
      <c r="F939" s="1"/>
      <c r="G939" s="1"/>
      <c r="H939" s="1"/>
      <c r="I939" s="1"/>
      <c r="X939" s="140"/>
      <c r="Y939" s="140"/>
      <c r="Z939" s="140"/>
      <c r="AA939" s="140"/>
      <c r="AB939" s="140"/>
      <c r="AC939" s="142"/>
      <c r="AD939" s="142"/>
      <c r="AE939" s="142"/>
      <c r="AF939" s="142"/>
    </row>
    <row r="940" hidden="1">
      <c r="A940" s="1"/>
      <c r="B940" s="1"/>
      <c r="C940" s="1"/>
      <c r="D940" s="1"/>
      <c r="E940" s="1"/>
      <c r="F940" s="1"/>
      <c r="G940" s="1"/>
      <c r="H940" s="1"/>
      <c r="I940" s="1"/>
      <c r="X940" s="140"/>
      <c r="Y940" s="140"/>
      <c r="Z940" s="140"/>
      <c r="AA940" s="140"/>
      <c r="AB940" s="140"/>
      <c r="AC940" s="142"/>
      <c r="AD940" s="142"/>
      <c r="AE940" s="142"/>
      <c r="AF940" s="142"/>
    </row>
    <row r="941" hidden="1">
      <c r="A941" s="1"/>
      <c r="B941" s="1"/>
      <c r="C941" s="1"/>
      <c r="D941" s="1"/>
      <c r="E941" s="1"/>
      <c r="F941" s="1"/>
      <c r="G941" s="1"/>
      <c r="H941" s="1"/>
      <c r="I941" s="1"/>
      <c r="X941" s="140"/>
      <c r="Y941" s="140"/>
      <c r="Z941" s="140"/>
      <c r="AA941" s="140"/>
      <c r="AB941" s="140"/>
      <c r="AC941" s="142"/>
      <c r="AD941" s="142"/>
      <c r="AE941" s="142"/>
      <c r="AF941" s="142"/>
    </row>
    <row r="942" hidden="1">
      <c r="A942" s="1"/>
      <c r="B942" s="1"/>
      <c r="C942" s="1"/>
      <c r="D942" s="1"/>
      <c r="E942" s="1"/>
      <c r="F942" s="1"/>
      <c r="G942" s="1"/>
      <c r="H942" s="1"/>
      <c r="I942" s="1"/>
      <c r="X942" s="140"/>
      <c r="Y942" s="140"/>
      <c r="Z942" s="140"/>
      <c r="AA942" s="140"/>
      <c r="AB942" s="140"/>
      <c r="AC942" s="142"/>
      <c r="AD942" s="142"/>
      <c r="AE942" s="142"/>
      <c r="AF942" s="142"/>
    </row>
    <row r="943" hidden="1">
      <c r="A943" s="1"/>
      <c r="B943" s="1"/>
      <c r="C943" s="1"/>
      <c r="D943" s="1"/>
      <c r="E943" s="1"/>
      <c r="F943" s="1"/>
      <c r="G943" s="1"/>
      <c r="H943" s="1"/>
      <c r="I943" s="1"/>
      <c r="X943" s="140"/>
      <c r="Y943" s="140"/>
      <c r="Z943" s="140"/>
      <c r="AA943" s="140"/>
      <c r="AB943" s="140"/>
      <c r="AC943" s="142"/>
      <c r="AD943" s="142"/>
      <c r="AE943" s="142"/>
      <c r="AF943" s="142"/>
    </row>
    <row r="944" hidden="1">
      <c r="A944" s="1"/>
      <c r="B944" s="1"/>
      <c r="C944" s="1"/>
      <c r="D944" s="1"/>
      <c r="E944" s="1"/>
      <c r="F944" s="1"/>
      <c r="G944" s="1"/>
      <c r="H944" s="1"/>
      <c r="I944" s="1"/>
      <c r="X944" s="140"/>
      <c r="Y944" s="140"/>
      <c r="Z944" s="140"/>
      <c r="AA944" s="140"/>
      <c r="AB944" s="140"/>
      <c r="AC944" s="142"/>
      <c r="AD944" s="142"/>
      <c r="AE944" s="142"/>
      <c r="AF944" s="142"/>
    </row>
    <row r="945" hidden="1">
      <c r="A945" s="1"/>
      <c r="B945" s="1"/>
      <c r="C945" s="1"/>
      <c r="D945" s="1"/>
      <c r="E945" s="1"/>
      <c r="F945" s="1"/>
      <c r="G945" s="1"/>
      <c r="H945" s="1"/>
      <c r="I945" s="1"/>
      <c r="X945" s="140"/>
      <c r="Y945" s="140"/>
      <c r="Z945" s="140"/>
      <c r="AA945" s="140"/>
      <c r="AB945" s="140"/>
      <c r="AC945" s="142"/>
      <c r="AD945" s="142"/>
      <c r="AE945" s="142"/>
      <c r="AF945" s="142"/>
    </row>
    <row r="946" hidden="1">
      <c r="A946" s="1"/>
      <c r="B946" s="1"/>
      <c r="C946" s="1"/>
      <c r="D946" s="1"/>
      <c r="E946" s="1"/>
      <c r="F946" s="1"/>
      <c r="G946" s="1"/>
      <c r="H946" s="1"/>
      <c r="I946" s="1"/>
      <c r="X946" s="140"/>
      <c r="Y946" s="140"/>
      <c r="Z946" s="140"/>
      <c r="AA946" s="140"/>
      <c r="AB946" s="140"/>
      <c r="AC946" s="142"/>
      <c r="AD946" s="142"/>
      <c r="AE946" s="142"/>
      <c r="AF946" s="142"/>
    </row>
    <row r="947" hidden="1">
      <c r="A947" s="1"/>
      <c r="B947" s="1"/>
      <c r="C947" s="1"/>
      <c r="D947" s="1"/>
      <c r="E947" s="1"/>
      <c r="F947" s="1"/>
      <c r="G947" s="1"/>
      <c r="H947" s="1"/>
      <c r="I947" s="1"/>
      <c r="X947" s="140"/>
      <c r="Y947" s="140"/>
      <c r="Z947" s="140"/>
      <c r="AA947" s="140"/>
      <c r="AB947" s="140"/>
      <c r="AC947" s="142"/>
      <c r="AD947" s="142"/>
      <c r="AE947" s="142"/>
      <c r="AF947" s="142"/>
    </row>
    <row r="948" hidden="1">
      <c r="A948" s="1"/>
      <c r="B948" s="1"/>
      <c r="C948" s="1"/>
      <c r="D948" s="1"/>
      <c r="E948" s="1"/>
      <c r="F948" s="1"/>
      <c r="G948" s="1"/>
      <c r="H948" s="1"/>
      <c r="I948" s="1"/>
      <c r="X948" s="140"/>
      <c r="Y948" s="140"/>
      <c r="Z948" s="140"/>
      <c r="AA948" s="140"/>
      <c r="AB948" s="140"/>
      <c r="AC948" s="142"/>
      <c r="AD948" s="142"/>
      <c r="AE948" s="142"/>
      <c r="AF948" s="142"/>
    </row>
    <row r="949" hidden="1">
      <c r="A949" s="1"/>
      <c r="B949" s="1"/>
      <c r="C949" s="1"/>
      <c r="D949" s="1"/>
      <c r="E949" s="1"/>
      <c r="F949" s="1"/>
      <c r="G949" s="1"/>
      <c r="H949" s="1"/>
      <c r="I949" s="1"/>
      <c r="X949" s="140"/>
      <c r="Y949" s="140"/>
      <c r="Z949" s="140"/>
      <c r="AA949" s="140"/>
      <c r="AB949" s="140"/>
      <c r="AC949" s="142"/>
      <c r="AD949" s="142"/>
      <c r="AE949" s="142"/>
      <c r="AF949" s="142"/>
    </row>
    <row r="950" hidden="1">
      <c r="A950" s="1"/>
      <c r="B950" s="1"/>
      <c r="C950" s="1"/>
      <c r="D950" s="1"/>
      <c r="E950" s="1"/>
      <c r="F950" s="1"/>
      <c r="G950" s="1"/>
      <c r="H950" s="1"/>
      <c r="I950" s="1"/>
      <c r="X950" s="140"/>
      <c r="Y950" s="140"/>
      <c r="Z950" s="140"/>
      <c r="AA950" s="140"/>
      <c r="AB950" s="140"/>
      <c r="AC950" s="142"/>
      <c r="AD950" s="142"/>
      <c r="AE950" s="142"/>
      <c r="AF950" s="142"/>
    </row>
    <row r="951" hidden="1">
      <c r="A951" s="1"/>
      <c r="B951" s="1"/>
      <c r="C951" s="1"/>
      <c r="D951" s="1"/>
      <c r="E951" s="1"/>
      <c r="F951" s="1"/>
      <c r="G951" s="1"/>
      <c r="H951" s="1"/>
      <c r="I951" s="1"/>
      <c r="X951" s="140"/>
      <c r="Y951" s="140"/>
      <c r="Z951" s="140"/>
      <c r="AA951" s="140"/>
      <c r="AB951" s="140"/>
      <c r="AC951" s="142"/>
      <c r="AD951" s="142"/>
      <c r="AE951" s="142"/>
      <c r="AF951" s="142"/>
    </row>
    <row r="952" hidden="1">
      <c r="A952" s="1"/>
      <c r="B952" s="1"/>
      <c r="C952" s="1"/>
      <c r="D952" s="1"/>
      <c r="E952" s="1"/>
      <c r="F952" s="1"/>
      <c r="G952" s="1"/>
      <c r="H952" s="1"/>
      <c r="I952" s="1"/>
      <c r="X952" s="140"/>
      <c r="Y952" s="140"/>
      <c r="Z952" s="140"/>
      <c r="AA952" s="140"/>
      <c r="AB952" s="140"/>
      <c r="AC952" s="142"/>
      <c r="AD952" s="142"/>
      <c r="AE952" s="142"/>
      <c r="AF952" s="142"/>
    </row>
    <row r="953" hidden="1">
      <c r="A953" s="1"/>
      <c r="B953" s="1"/>
      <c r="C953" s="1"/>
      <c r="D953" s="1"/>
      <c r="E953" s="1"/>
      <c r="F953" s="1"/>
      <c r="G953" s="1"/>
      <c r="H953" s="1"/>
      <c r="I953" s="1"/>
      <c r="X953" s="140"/>
      <c r="Y953" s="140"/>
      <c r="Z953" s="140"/>
      <c r="AA953" s="140"/>
      <c r="AB953" s="140"/>
      <c r="AC953" s="142"/>
      <c r="AD953" s="142"/>
      <c r="AE953" s="142"/>
      <c r="AF953" s="142"/>
    </row>
    <row r="954" hidden="1">
      <c r="A954" s="1"/>
      <c r="B954" s="1"/>
      <c r="C954" s="1"/>
      <c r="D954" s="1"/>
      <c r="E954" s="1"/>
      <c r="F954" s="1"/>
      <c r="G954" s="1"/>
      <c r="H954" s="1"/>
      <c r="I954" s="1"/>
      <c r="X954" s="140"/>
      <c r="Y954" s="140"/>
      <c r="Z954" s="140"/>
      <c r="AA954" s="140"/>
      <c r="AB954" s="140"/>
      <c r="AC954" s="142"/>
      <c r="AD954" s="142"/>
      <c r="AE954" s="142"/>
      <c r="AF954" s="142"/>
    </row>
    <row r="955" hidden="1">
      <c r="A955" s="1"/>
      <c r="B955" s="1"/>
      <c r="C955" s="1"/>
      <c r="D955" s="1"/>
      <c r="E955" s="1"/>
      <c r="F955" s="1"/>
      <c r="G955" s="1"/>
      <c r="H955" s="1"/>
      <c r="I955" s="1"/>
      <c r="X955" s="140"/>
      <c r="Y955" s="140"/>
      <c r="Z955" s="140"/>
      <c r="AA955" s="140"/>
      <c r="AB955" s="140"/>
      <c r="AC955" s="142"/>
      <c r="AD955" s="142"/>
      <c r="AE955" s="142"/>
      <c r="AF955" s="142"/>
    </row>
    <row r="956" hidden="1">
      <c r="A956" s="1"/>
      <c r="B956" s="1"/>
      <c r="C956" s="1"/>
      <c r="D956" s="1"/>
      <c r="E956" s="1"/>
      <c r="F956" s="1"/>
      <c r="G956" s="1"/>
      <c r="H956" s="1"/>
      <c r="I956" s="1"/>
      <c r="X956" s="140"/>
      <c r="Y956" s="140"/>
      <c r="Z956" s="140"/>
      <c r="AA956" s="140"/>
      <c r="AB956" s="140"/>
      <c r="AC956" s="142"/>
      <c r="AD956" s="142"/>
      <c r="AE956" s="142"/>
      <c r="AF956" s="142"/>
    </row>
    <row r="957" hidden="1">
      <c r="A957" s="1"/>
      <c r="B957" s="1"/>
      <c r="C957" s="1"/>
      <c r="D957" s="1"/>
      <c r="E957" s="1"/>
      <c r="F957" s="1"/>
      <c r="G957" s="1"/>
      <c r="H957" s="1"/>
      <c r="I957" s="1"/>
      <c r="X957" s="140"/>
      <c r="Y957" s="140"/>
      <c r="Z957" s="140"/>
      <c r="AA957" s="140"/>
      <c r="AB957" s="140"/>
      <c r="AC957" s="142"/>
      <c r="AD957" s="142"/>
      <c r="AE957" s="142"/>
      <c r="AF957" s="142"/>
    </row>
    <row r="958" hidden="1">
      <c r="A958" s="1"/>
      <c r="B958" s="1"/>
      <c r="C958" s="1"/>
      <c r="D958" s="1"/>
      <c r="E958" s="1"/>
      <c r="F958" s="1"/>
      <c r="G958" s="1"/>
      <c r="H958" s="1"/>
      <c r="I958" s="1"/>
      <c r="X958" s="140"/>
      <c r="Y958" s="140"/>
      <c r="Z958" s="140"/>
      <c r="AA958" s="140"/>
      <c r="AB958" s="140"/>
      <c r="AC958" s="142"/>
      <c r="AD958" s="142"/>
      <c r="AE958" s="142"/>
      <c r="AF958" s="142"/>
    </row>
    <row r="959" hidden="1">
      <c r="A959" s="1"/>
      <c r="B959" s="1"/>
      <c r="C959" s="1"/>
      <c r="D959" s="1"/>
      <c r="E959" s="1"/>
      <c r="F959" s="1"/>
      <c r="G959" s="1"/>
      <c r="H959" s="1"/>
      <c r="I959" s="1"/>
      <c r="X959" s="140"/>
      <c r="Y959" s="140"/>
      <c r="Z959" s="140"/>
      <c r="AA959" s="140"/>
      <c r="AB959" s="140"/>
      <c r="AC959" s="142"/>
      <c r="AD959" s="142"/>
      <c r="AE959" s="142"/>
      <c r="AF959" s="142"/>
    </row>
    <row r="960" hidden="1">
      <c r="A960" s="1"/>
      <c r="B960" s="1"/>
      <c r="C960" s="1"/>
      <c r="D960" s="1"/>
      <c r="E960" s="1"/>
      <c r="F960" s="1"/>
      <c r="G960" s="1"/>
      <c r="H960" s="1"/>
      <c r="I960" s="1"/>
      <c r="X960" s="140"/>
      <c r="Y960" s="140"/>
      <c r="Z960" s="140"/>
      <c r="AA960" s="140"/>
      <c r="AB960" s="140"/>
      <c r="AC960" s="142"/>
      <c r="AD960" s="142"/>
      <c r="AE960" s="142"/>
      <c r="AF960" s="142"/>
    </row>
    <row r="961" hidden="1">
      <c r="A961" s="1"/>
      <c r="B961" s="1"/>
      <c r="C961" s="1"/>
      <c r="D961" s="1"/>
      <c r="E961" s="1"/>
      <c r="F961" s="1"/>
      <c r="G961" s="1"/>
      <c r="H961" s="1"/>
      <c r="I961" s="1"/>
      <c r="X961" s="140"/>
      <c r="Y961" s="140"/>
      <c r="Z961" s="140"/>
      <c r="AA961" s="140"/>
      <c r="AB961" s="140"/>
      <c r="AC961" s="142"/>
      <c r="AD961" s="142"/>
      <c r="AE961" s="142"/>
      <c r="AF961" s="142"/>
    </row>
    <row r="962" hidden="1">
      <c r="A962" s="1"/>
      <c r="B962" s="1"/>
      <c r="C962" s="1"/>
      <c r="D962" s="1"/>
      <c r="E962" s="1"/>
      <c r="F962" s="1"/>
      <c r="G962" s="1"/>
      <c r="H962" s="1"/>
      <c r="I962" s="1"/>
      <c r="X962" s="140"/>
      <c r="Y962" s="140"/>
      <c r="Z962" s="140"/>
      <c r="AA962" s="140"/>
      <c r="AB962" s="140"/>
      <c r="AC962" s="142"/>
      <c r="AD962" s="142"/>
      <c r="AE962" s="142"/>
      <c r="AF962" s="142"/>
    </row>
    <row r="963" hidden="1">
      <c r="A963" s="1"/>
      <c r="B963" s="1"/>
      <c r="C963" s="1"/>
      <c r="D963" s="1"/>
      <c r="E963" s="1"/>
      <c r="F963" s="1"/>
      <c r="G963" s="1"/>
      <c r="H963" s="1"/>
      <c r="I963" s="1"/>
      <c r="X963" s="140"/>
      <c r="Y963" s="140"/>
      <c r="Z963" s="140"/>
      <c r="AA963" s="140"/>
      <c r="AB963" s="140"/>
      <c r="AC963" s="142"/>
      <c r="AD963" s="142"/>
      <c r="AE963" s="142"/>
      <c r="AF963" s="142"/>
    </row>
    <row r="964" hidden="1">
      <c r="A964" s="1"/>
      <c r="B964" s="1"/>
      <c r="C964" s="1"/>
      <c r="D964" s="1"/>
      <c r="E964" s="1"/>
      <c r="F964" s="1"/>
      <c r="G964" s="1"/>
      <c r="H964" s="1"/>
      <c r="I964" s="1"/>
      <c r="X964" s="140"/>
      <c r="Y964" s="140"/>
      <c r="Z964" s="140"/>
      <c r="AA964" s="140"/>
      <c r="AB964" s="140"/>
      <c r="AC964" s="142"/>
      <c r="AD964" s="142"/>
      <c r="AE964" s="142"/>
      <c r="AF964" s="142"/>
    </row>
    <row r="965" hidden="1">
      <c r="A965" s="1"/>
      <c r="B965" s="1"/>
      <c r="C965" s="1"/>
      <c r="D965" s="1"/>
      <c r="E965" s="1"/>
      <c r="F965" s="1"/>
      <c r="G965" s="1"/>
      <c r="H965" s="1"/>
      <c r="I965" s="1"/>
      <c r="X965" s="140"/>
      <c r="Y965" s="140"/>
      <c r="Z965" s="140"/>
      <c r="AA965" s="140"/>
      <c r="AB965" s="140"/>
      <c r="AC965" s="142"/>
      <c r="AD965" s="142"/>
      <c r="AE965" s="142"/>
      <c r="AF965" s="142"/>
    </row>
    <row r="966" hidden="1">
      <c r="A966" s="1"/>
      <c r="B966" s="1"/>
      <c r="C966" s="1"/>
      <c r="D966" s="1"/>
      <c r="E966" s="1"/>
      <c r="F966" s="1"/>
      <c r="G966" s="1"/>
      <c r="H966" s="1"/>
      <c r="I966" s="1"/>
      <c r="X966" s="140"/>
      <c r="Y966" s="140"/>
      <c r="Z966" s="140"/>
      <c r="AA966" s="140"/>
      <c r="AB966" s="140"/>
      <c r="AC966" s="142"/>
      <c r="AD966" s="142"/>
      <c r="AE966" s="142"/>
      <c r="AF966" s="142"/>
    </row>
    <row r="967" hidden="1">
      <c r="A967" s="1"/>
      <c r="B967" s="1"/>
      <c r="C967" s="1"/>
      <c r="D967" s="1"/>
      <c r="E967" s="1"/>
      <c r="F967" s="1"/>
      <c r="G967" s="1"/>
      <c r="H967" s="1"/>
      <c r="I967" s="1"/>
      <c r="X967" s="140"/>
      <c r="Y967" s="140"/>
      <c r="Z967" s="140"/>
      <c r="AA967" s="140"/>
      <c r="AB967" s="140"/>
      <c r="AC967" s="142"/>
      <c r="AD967" s="142"/>
      <c r="AE967" s="142"/>
      <c r="AF967" s="142"/>
    </row>
    <row r="968" hidden="1">
      <c r="A968" s="1"/>
      <c r="B968" s="1"/>
      <c r="C968" s="1"/>
      <c r="D968" s="1"/>
      <c r="E968" s="1"/>
      <c r="F968" s="1"/>
      <c r="G968" s="1"/>
      <c r="H968" s="1"/>
      <c r="I968" s="1"/>
      <c r="X968" s="140"/>
      <c r="Y968" s="140"/>
      <c r="Z968" s="140"/>
      <c r="AA968" s="140"/>
      <c r="AB968" s="140"/>
      <c r="AC968" s="142"/>
      <c r="AD968" s="142"/>
      <c r="AE968" s="142"/>
      <c r="AF968" s="142"/>
    </row>
    <row r="969" hidden="1">
      <c r="A969" s="1"/>
      <c r="B969" s="1"/>
      <c r="C969" s="1"/>
      <c r="D969" s="1"/>
      <c r="E969" s="1"/>
      <c r="F969" s="1"/>
      <c r="G969" s="1"/>
      <c r="H969" s="1"/>
      <c r="I969" s="1"/>
      <c r="X969" s="140"/>
      <c r="Y969" s="140"/>
      <c r="Z969" s="140"/>
      <c r="AA969" s="140"/>
      <c r="AB969" s="140"/>
      <c r="AC969" s="142"/>
      <c r="AD969" s="142"/>
      <c r="AE969" s="142"/>
      <c r="AF969" s="142"/>
    </row>
    <row r="970" hidden="1">
      <c r="A970" s="1"/>
      <c r="B970" s="1"/>
      <c r="C970" s="1"/>
      <c r="D970" s="1"/>
      <c r="E970" s="1"/>
      <c r="F970" s="1"/>
      <c r="G970" s="1"/>
      <c r="H970" s="1"/>
      <c r="I970" s="1"/>
      <c r="X970" s="140"/>
      <c r="Y970" s="140"/>
      <c r="Z970" s="140"/>
      <c r="AA970" s="140"/>
      <c r="AB970" s="140"/>
      <c r="AC970" s="142"/>
      <c r="AD970" s="142"/>
      <c r="AE970" s="142"/>
      <c r="AF970" s="142"/>
    </row>
    <row r="971" hidden="1">
      <c r="A971" s="1"/>
      <c r="B971" s="1"/>
      <c r="C971" s="1"/>
      <c r="D971" s="1"/>
      <c r="E971" s="1"/>
      <c r="F971" s="1"/>
      <c r="G971" s="1"/>
      <c r="H971" s="1"/>
      <c r="I971" s="1"/>
      <c r="X971" s="140"/>
      <c r="Y971" s="140"/>
      <c r="Z971" s="140"/>
      <c r="AA971" s="140"/>
      <c r="AB971" s="140"/>
      <c r="AC971" s="142"/>
      <c r="AD971" s="142"/>
      <c r="AE971" s="142"/>
      <c r="AF971" s="142"/>
    </row>
    <row r="972" hidden="1">
      <c r="A972" s="1"/>
      <c r="B972" s="1"/>
      <c r="C972" s="1"/>
      <c r="D972" s="1"/>
      <c r="E972" s="1"/>
      <c r="F972" s="1"/>
      <c r="G972" s="1"/>
      <c r="H972" s="1"/>
      <c r="I972" s="1"/>
      <c r="X972" s="140"/>
      <c r="Y972" s="140"/>
      <c r="Z972" s="140"/>
      <c r="AA972" s="140"/>
      <c r="AB972" s="140"/>
      <c r="AC972" s="142"/>
      <c r="AD972" s="142"/>
      <c r="AE972" s="142"/>
      <c r="AF972" s="142"/>
    </row>
    <row r="973" hidden="1">
      <c r="A973" s="1"/>
      <c r="B973" s="1"/>
      <c r="C973" s="1"/>
      <c r="D973" s="1"/>
      <c r="E973" s="1"/>
      <c r="F973" s="1"/>
      <c r="G973" s="1"/>
      <c r="H973" s="1"/>
      <c r="I973" s="1"/>
      <c r="X973" s="140"/>
      <c r="Y973" s="140"/>
      <c r="Z973" s="140"/>
      <c r="AA973" s="140"/>
      <c r="AB973" s="140"/>
      <c r="AC973" s="142"/>
      <c r="AD973" s="142"/>
      <c r="AE973" s="142"/>
      <c r="AF973" s="142"/>
    </row>
    <row r="974" hidden="1">
      <c r="A974" s="1"/>
      <c r="B974" s="1"/>
      <c r="C974" s="1"/>
      <c r="D974" s="1"/>
      <c r="E974" s="1"/>
      <c r="F974" s="1"/>
      <c r="G974" s="1"/>
      <c r="H974" s="1"/>
      <c r="I974" s="1"/>
      <c r="X974" s="140"/>
      <c r="Y974" s="140"/>
      <c r="Z974" s="140"/>
      <c r="AA974" s="140"/>
      <c r="AB974" s="140"/>
      <c r="AC974" s="142"/>
      <c r="AD974" s="142"/>
      <c r="AE974" s="142"/>
      <c r="AF974" s="142"/>
    </row>
    <row r="975" hidden="1">
      <c r="A975" s="1"/>
      <c r="B975" s="1"/>
      <c r="C975" s="1"/>
      <c r="D975" s="1"/>
      <c r="E975" s="1"/>
      <c r="F975" s="1"/>
      <c r="G975" s="1"/>
      <c r="H975" s="1"/>
      <c r="I975" s="1"/>
      <c r="X975" s="140"/>
      <c r="Y975" s="140"/>
      <c r="Z975" s="140"/>
      <c r="AA975" s="140"/>
      <c r="AB975" s="140"/>
      <c r="AC975" s="142"/>
      <c r="AD975" s="142"/>
      <c r="AE975" s="142"/>
      <c r="AF975" s="142"/>
    </row>
    <row r="976" hidden="1">
      <c r="A976" s="1"/>
      <c r="B976" s="1"/>
      <c r="C976" s="1"/>
      <c r="D976" s="1"/>
      <c r="E976" s="1"/>
      <c r="F976" s="1"/>
      <c r="G976" s="1"/>
      <c r="H976" s="1"/>
      <c r="I976" s="1"/>
      <c r="X976" s="140"/>
      <c r="Y976" s="140"/>
      <c r="Z976" s="140"/>
      <c r="AA976" s="140"/>
      <c r="AB976" s="140"/>
      <c r="AC976" s="142"/>
      <c r="AD976" s="142"/>
      <c r="AE976" s="142"/>
      <c r="AF976" s="142"/>
    </row>
    <row r="977" hidden="1">
      <c r="A977" s="1"/>
      <c r="B977" s="1"/>
      <c r="C977" s="1"/>
      <c r="D977" s="1"/>
      <c r="E977" s="1"/>
      <c r="F977" s="1"/>
      <c r="G977" s="1"/>
      <c r="H977" s="1"/>
      <c r="I977" s="1"/>
      <c r="X977" s="140"/>
      <c r="Y977" s="140"/>
      <c r="Z977" s="140"/>
      <c r="AA977" s="140"/>
      <c r="AB977" s="140"/>
      <c r="AC977" s="142"/>
      <c r="AD977" s="142"/>
      <c r="AE977" s="142"/>
      <c r="AF977" s="142"/>
    </row>
    <row r="978" hidden="1">
      <c r="A978" s="1"/>
      <c r="B978" s="1"/>
      <c r="C978" s="1"/>
      <c r="D978" s="1"/>
      <c r="E978" s="1"/>
      <c r="F978" s="1"/>
      <c r="G978" s="1"/>
      <c r="H978" s="1"/>
      <c r="I978" s="1"/>
      <c r="X978" s="140"/>
      <c r="Y978" s="140"/>
      <c r="Z978" s="140"/>
      <c r="AA978" s="140"/>
      <c r="AB978" s="140"/>
      <c r="AC978" s="142"/>
      <c r="AD978" s="142"/>
      <c r="AE978" s="142"/>
      <c r="AF978" s="142"/>
    </row>
    <row r="979" hidden="1">
      <c r="A979" s="1"/>
      <c r="B979" s="1"/>
      <c r="C979" s="1"/>
      <c r="D979" s="1"/>
      <c r="E979" s="1"/>
      <c r="F979" s="1"/>
      <c r="G979" s="1"/>
      <c r="H979" s="1"/>
      <c r="I979" s="1"/>
      <c r="X979" s="140"/>
      <c r="Y979" s="140"/>
      <c r="Z979" s="140"/>
      <c r="AA979" s="140"/>
      <c r="AB979" s="140"/>
      <c r="AC979" s="142"/>
      <c r="AD979" s="142"/>
      <c r="AE979" s="142"/>
      <c r="AF979" s="142"/>
    </row>
    <row r="980" hidden="1">
      <c r="A980" s="1"/>
      <c r="B980" s="1"/>
      <c r="C980" s="1"/>
      <c r="D980" s="1"/>
      <c r="E980" s="1"/>
      <c r="F980" s="1"/>
      <c r="G980" s="1"/>
      <c r="H980" s="1"/>
      <c r="I980" s="1"/>
      <c r="X980" s="140"/>
      <c r="Y980" s="140"/>
      <c r="Z980" s="140"/>
      <c r="AA980" s="140"/>
      <c r="AB980" s="140"/>
      <c r="AC980" s="142"/>
      <c r="AD980" s="142"/>
      <c r="AE980" s="142"/>
      <c r="AF980" s="142"/>
    </row>
    <row r="981" hidden="1">
      <c r="A981" s="1"/>
      <c r="B981" s="1"/>
      <c r="C981" s="1"/>
      <c r="D981" s="1"/>
      <c r="E981" s="1"/>
      <c r="F981" s="1"/>
      <c r="G981" s="1"/>
      <c r="H981" s="1"/>
      <c r="I981" s="1"/>
      <c r="X981" s="140"/>
      <c r="Y981" s="140"/>
      <c r="Z981" s="140"/>
      <c r="AA981" s="140"/>
      <c r="AB981" s="140"/>
      <c r="AC981" s="142"/>
      <c r="AD981" s="142"/>
      <c r="AE981" s="142"/>
      <c r="AF981" s="142"/>
    </row>
    <row r="982" hidden="1">
      <c r="A982" s="1"/>
      <c r="B982" s="1"/>
      <c r="C982" s="1"/>
      <c r="D982" s="1"/>
      <c r="E982" s="1"/>
      <c r="F982" s="1"/>
      <c r="G982" s="1"/>
      <c r="H982" s="1"/>
      <c r="I982" s="1"/>
      <c r="X982" s="140"/>
      <c r="Y982" s="140"/>
      <c r="Z982" s="140"/>
      <c r="AA982" s="140"/>
      <c r="AB982" s="140"/>
      <c r="AC982" s="142"/>
      <c r="AD982" s="142"/>
      <c r="AE982" s="142"/>
      <c r="AF982" s="142"/>
    </row>
    <row r="983" hidden="1">
      <c r="A983" s="1"/>
      <c r="B983" s="1"/>
      <c r="C983" s="1"/>
      <c r="D983" s="1"/>
      <c r="E983" s="1"/>
      <c r="F983" s="1"/>
      <c r="G983" s="1"/>
      <c r="H983" s="1"/>
      <c r="I983" s="1"/>
      <c r="X983" s="140"/>
      <c r="Y983" s="140"/>
      <c r="Z983" s="140"/>
      <c r="AA983" s="140"/>
      <c r="AB983" s="140"/>
      <c r="AC983" s="142"/>
      <c r="AD983" s="142"/>
      <c r="AE983" s="142"/>
      <c r="AF983" s="142"/>
    </row>
    <row r="984" hidden="1">
      <c r="A984" s="1"/>
      <c r="B984" s="1"/>
      <c r="C984" s="1"/>
      <c r="D984" s="1"/>
      <c r="E984" s="1"/>
      <c r="F984" s="1"/>
      <c r="G984" s="1"/>
      <c r="H984" s="1"/>
      <c r="I984" s="1"/>
      <c r="X984" s="140"/>
      <c r="Y984" s="140"/>
      <c r="Z984" s="140"/>
      <c r="AA984" s="140"/>
      <c r="AB984" s="140"/>
      <c r="AC984" s="142"/>
      <c r="AD984" s="142"/>
      <c r="AE984" s="142"/>
      <c r="AF984" s="142"/>
    </row>
    <row r="985" hidden="1">
      <c r="A985" s="1"/>
      <c r="B985" s="1"/>
      <c r="C985" s="1"/>
      <c r="D985" s="1"/>
      <c r="E985" s="1"/>
      <c r="F985" s="1"/>
      <c r="G985" s="1"/>
      <c r="H985" s="1"/>
      <c r="I985" s="1"/>
      <c r="X985" s="140"/>
      <c r="Y985" s="140"/>
      <c r="Z985" s="140"/>
      <c r="AA985" s="140"/>
      <c r="AB985" s="140"/>
      <c r="AC985" s="142"/>
      <c r="AD985" s="142"/>
      <c r="AE985" s="142"/>
      <c r="AF985" s="142"/>
    </row>
    <row r="986" hidden="1">
      <c r="A986" s="1"/>
      <c r="B986" s="1"/>
      <c r="C986" s="1"/>
      <c r="D986" s="1"/>
      <c r="E986" s="1"/>
      <c r="F986" s="1"/>
      <c r="G986" s="1"/>
      <c r="H986" s="1"/>
      <c r="I986" s="1"/>
      <c r="X986" s="140"/>
      <c r="Y986" s="140"/>
      <c r="Z986" s="140"/>
      <c r="AA986" s="140"/>
      <c r="AB986" s="140"/>
      <c r="AC986" s="142"/>
      <c r="AD986" s="142"/>
      <c r="AE986" s="142"/>
      <c r="AF986" s="142"/>
    </row>
    <row r="987" hidden="1">
      <c r="A987" s="1"/>
      <c r="B987" s="1"/>
      <c r="C987" s="1"/>
      <c r="D987" s="1"/>
      <c r="E987" s="1"/>
      <c r="F987" s="1"/>
      <c r="G987" s="1"/>
      <c r="H987" s="1"/>
      <c r="I987" s="1"/>
      <c r="X987" s="140"/>
      <c r="Y987" s="140"/>
      <c r="Z987" s="140"/>
      <c r="AA987" s="140"/>
      <c r="AB987" s="140"/>
      <c r="AC987" s="142"/>
      <c r="AD987" s="142"/>
      <c r="AE987" s="142"/>
      <c r="AF987" s="142"/>
    </row>
    <row r="988" hidden="1">
      <c r="A988" s="1"/>
      <c r="B988" s="1"/>
      <c r="C988" s="1"/>
      <c r="D988" s="1"/>
      <c r="E988" s="1"/>
      <c r="F988" s="1"/>
      <c r="G988" s="1"/>
      <c r="H988" s="1"/>
      <c r="I988" s="1"/>
      <c r="X988" s="140"/>
      <c r="Y988" s="140"/>
      <c r="Z988" s="140"/>
      <c r="AA988" s="140"/>
      <c r="AB988" s="140"/>
      <c r="AC988" s="142"/>
      <c r="AD988" s="142"/>
      <c r="AE988" s="142"/>
      <c r="AF988" s="142"/>
    </row>
    <row r="989" hidden="1">
      <c r="A989" s="1"/>
      <c r="B989" s="1"/>
      <c r="C989" s="1"/>
      <c r="D989" s="1"/>
      <c r="E989" s="1"/>
      <c r="F989" s="1"/>
      <c r="G989" s="1"/>
      <c r="H989" s="1"/>
      <c r="I989" s="1"/>
      <c r="X989" s="140"/>
      <c r="Y989" s="140"/>
      <c r="Z989" s="140"/>
      <c r="AA989" s="140"/>
      <c r="AB989" s="140"/>
      <c r="AC989" s="142"/>
      <c r="AD989" s="142"/>
      <c r="AE989" s="142"/>
      <c r="AF989" s="142"/>
    </row>
    <row r="990" hidden="1">
      <c r="A990" s="1"/>
      <c r="B990" s="1"/>
      <c r="C990" s="1"/>
      <c r="D990" s="1"/>
      <c r="E990" s="1"/>
      <c r="F990" s="1"/>
      <c r="G990" s="1"/>
      <c r="H990" s="1"/>
      <c r="I990" s="1"/>
      <c r="X990" s="140"/>
      <c r="Y990" s="140"/>
      <c r="Z990" s="140"/>
      <c r="AA990" s="140"/>
      <c r="AB990" s="140"/>
      <c r="AC990" s="142"/>
      <c r="AD990" s="142"/>
      <c r="AE990" s="142"/>
      <c r="AF990" s="142"/>
    </row>
    <row r="991" hidden="1">
      <c r="A991" s="1"/>
      <c r="B991" s="1"/>
      <c r="C991" s="1"/>
      <c r="D991" s="1"/>
      <c r="E991" s="1"/>
      <c r="F991" s="1"/>
      <c r="G991" s="1"/>
      <c r="H991" s="1"/>
      <c r="I991" s="1"/>
      <c r="X991" s="140"/>
      <c r="Y991" s="140"/>
      <c r="Z991" s="140"/>
      <c r="AA991" s="140"/>
      <c r="AB991" s="140"/>
      <c r="AC991" s="142"/>
      <c r="AD991" s="142"/>
      <c r="AE991" s="142"/>
      <c r="AF991" s="142"/>
    </row>
    <row r="992" hidden="1">
      <c r="A992" s="1"/>
      <c r="B992" s="1"/>
      <c r="C992" s="1"/>
      <c r="D992" s="1"/>
      <c r="E992" s="1"/>
      <c r="F992" s="1"/>
      <c r="G992" s="1"/>
      <c r="H992" s="1"/>
      <c r="I992" s="1"/>
      <c r="X992" s="140"/>
      <c r="Y992" s="140"/>
      <c r="Z992" s="140"/>
      <c r="AA992" s="140"/>
      <c r="AB992" s="140"/>
      <c r="AC992" s="142"/>
      <c r="AD992" s="142"/>
      <c r="AE992" s="142"/>
      <c r="AF992" s="142"/>
    </row>
    <row r="993" hidden="1">
      <c r="A993" s="1"/>
      <c r="B993" s="1"/>
      <c r="C993" s="1"/>
      <c r="D993" s="1"/>
      <c r="E993" s="1"/>
      <c r="F993" s="1"/>
      <c r="G993" s="1"/>
      <c r="H993" s="1"/>
      <c r="I993" s="1"/>
      <c r="X993" s="140"/>
      <c r="Y993" s="140"/>
      <c r="Z993" s="140"/>
      <c r="AA993" s="140"/>
      <c r="AB993" s="140"/>
      <c r="AC993" s="142"/>
      <c r="AD993" s="142"/>
      <c r="AE993" s="142"/>
      <c r="AF993" s="142"/>
    </row>
    <row r="994" hidden="1">
      <c r="A994" s="1"/>
      <c r="B994" s="1"/>
      <c r="C994" s="1"/>
      <c r="D994" s="1"/>
      <c r="E994" s="1"/>
      <c r="F994" s="1"/>
      <c r="G994" s="1"/>
      <c r="H994" s="1"/>
      <c r="I994" s="1"/>
      <c r="X994" s="140"/>
      <c r="Y994" s="140"/>
      <c r="Z994" s="140"/>
      <c r="AA994" s="140"/>
      <c r="AB994" s="140"/>
      <c r="AC994" s="142"/>
      <c r="AD994" s="142"/>
      <c r="AE994" s="142"/>
      <c r="AF994" s="142"/>
    </row>
    <row r="995" hidden="1">
      <c r="A995" s="1"/>
      <c r="B995" s="1"/>
      <c r="C995" s="1"/>
      <c r="D995" s="1"/>
      <c r="E995" s="1"/>
      <c r="F995" s="1"/>
      <c r="G995" s="1"/>
      <c r="H995" s="1"/>
      <c r="I995" s="1"/>
      <c r="X995" s="140"/>
      <c r="Y995" s="140"/>
      <c r="Z995" s="140"/>
      <c r="AA995" s="140"/>
      <c r="AB995" s="140"/>
      <c r="AC995" s="142"/>
      <c r="AD995" s="142"/>
      <c r="AE995" s="142"/>
      <c r="AF995" s="142"/>
    </row>
    <row r="996" hidden="1">
      <c r="A996" s="1"/>
      <c r="B996" s="1"/>
      <c r="C996" s="1"/>
      <c r="D996" s="1"/>
      <c r="E996" s="1"/>
      <c r="F996" s="1"/>
      <c r="G996" s="1"/>
      <c r="H996" s="1"/>
      <c r="I996" s="1"/>
      <c r="X996" s="140"/>
      <c r="Y996" s="140"/>
      <c r="Z996" s="140"/>
      <c r="AA996" s="140"/>
      <c r="AB996" s="140"/>
      <c r="AC996" s="142"/>
      <c r="AD996" s="142"/>
      <c r="AE996" s="142"/>
      <c r="AF996" s="142"/>
    </row>
    <row r="997" hidden="1">
      <c r="A997" s="1"/>
      <c r="B997" s="1"/>
      <c r="C997" s="1"/>
      <c r="D997" s="1"/>
      <c r="E997" s="1"/>
      <c r="F997" s="1"/>
      <c r="G997" s="1"/>
      <c r="H997" s="1"/>
      <c r="I997" s="1"/>
      <c r="X997" s="140"/>
      <c r="Y997" s="140"/>
      <c r="Z997" s="140"/>
      <c r="AA997" s="140"/>
      <c r="AB997" s="140"/>
      <c r="AC997" s="142"/>
      <c r="AD997" s="142"/>
      <c r="AE997" s="142"/>
      <c r="AF997" s="142"/>
    </row>
    <row r="998" hidden="1">
      <c r="A998" s="1"/>
      <c r="B998" s="1"/>
      <c r="C998" s="1"/>
      <c r="D998" s="1"/>
      <c r="E998" s="1"/>
      <c r="F998" s="1"/>
      <c r="G998" s="1"/>
      <c r="H998" s="1"/>
      <c r="I998" s="1"/>
      <c r="X998" s="140"/>
      <c r="Y998" s="140"/>
      <c r="Z998" s="140"/>
      <c r="AA998" s="140"/>
      <c r="AB998" s="140"/>
      <c r="AC998" s="142"/>
      <c r="AD998" s="142"/>
      <c r="AE998" s="142"/>
      <c r="AF998" s="142"/>
    </row>
    <row r="999" hidden="1">
      <c r="A999" s="1"/>
      <c r="B999" s="1"/>
      <c r="C999" s="1"/>
      <c r="D999" s="1"/>
      <c r="E999" s="1"/>
      <c r="F999" s="1"/>
      <c r="G999" s="1"/>
      <c r="H999" s="1"/>
      <c r="I999" s="1"/>
      <c r="X999" s="140"/>
      <c r="Y999" s="140"/>
      <c r="Z999" s="140"/>
      <c r="AA999" s="140"/>
      <c r="AB999" s="140"/>
      <c r="AC999" s="142"/>
      <c r="AD999" s="142"/>
      <c r="AE999" s="142"/>
      <c r="AF999" s="142"/>
    </row>
    <row r="1000" hidden="1">
      <c r="A1000" s="1"/>
      <c r="B1000" s="1"/>
      <c r="C1000" s="1"/>
      <c r="D1000" s="1"/>
      <c r="E1000" s="1"/>
      <c r="F1000" s="1"/>
      <c r="G1000" s="1"/>
      <c r="H1000" s="1"/>
      <c r="I1000" s="1"/>
      <c r="X1000" s="140"/>
      <c r="Y1000" s="140"/>
      <c r="Z1000" s="140"/>
      <c r="AA1000" s="140"/>
      <c r="AB1000" s="140"/>
      <c r="AC1000" s="142"/>
      <c r="AD1000" s="142"/>
      <c r="AE1000" s="142"/>
      <c r="AF1000" s="142"/>
    </row>
    <row r="1001" hidden="1">
      <c r="A1001" s="1"/>
      <c r="B1001" s="1"/>
      <c r="C1001" s="1"/>
      <c r="D1001" s="1"/>
      <c r="E1001" s="1"/>
      <c r="F1001" s="1"/>
      <c r="G1001" s="1"/>
      <c r="H1001" s="1"/>
      <c r="I1001" s="1"/>
      <c r="X1001" s="140"/>
      <c r="Y1001" s="140"/>
      <c r="Z1001" s="140"/>
      <c r="AA1001" s="140"/>
      <c r="AB1001" s="140"/>
      <c r="AC1001" s="142"/>
      <c r="AD1001" s="142"/>
      <c r="AE1001" s="142"/>
      <c r="AF1001" s="142"/>
    </row>
    <row r="1002" hidden="1">
      <c r="A1002" s="1"/>
      <c r="B1002" s="1"/>
      <c r="C1002" s="1"/>
      <c r="D1002" s="1"/>
      <c r="E1002" s="1"/>
      <c r="F1002" s="1"/>
      <c r="G1002" s="1"/>
      <c r="H1002" s="1"/>
      <c r="I1002" s="1"/>
      <c r="X1002" s="140"/>
      <c r="Y1002" s="140"/>
      <c r="Z1002" s="140"/>
      <c r="AA1002" s="140"/>
      <c r="AB1002" s="140"/>
      <c r="AC1002" s="142"/>
      <c r="AD1002" s="142"/>
      <c r="AE1002" s="142"/>
      <c r="AF1002" s="142"/>
    </row>
    <row r="1003" hidden="1">
      <c r="A1003" s="1"/>
      <c r="B1003" s="1"/>
      <c r="C1003" s="1"/>
      <c r="D1003" s="1"/>
      <c r="E1003" s="1"/>
      <c r="F1003" s="1"/>
      <c r="G1003" s="1"/>
      <c r="H1003" s="1"/>
      <c r="I1003" s="1"/>
      <c r="X1003" s="140"/>
      <c r="Y1003" s="140"/>
      <c r="Z1003" s="140"/>
      <c r="AA1003" s="140"/>
      <c r="AB1003" s="140"/>
      <c r="AC1003" s="142"/>
      <c r="AD1003" s="142"/>
      <c r="AE1003" s="142"/>
      <c r="AF1003" s="142"/>
    </row>
    <row r="1004" hidden="1">
      <c r="A1004" s="1"/>
      <c r="B1004" s="1"/>
      <c r="C1004" s="1"/>
      <c r="D1004" s="1"/>
      <c r="E1004" s="1"/>
      <c r="F1004" s="1"/>
      <c r="G1004" s="1"/>
      <c r="H1004" s="1"/>
      <c r="I1004" s="1"/>
      <c r="X1004" s="140"/>
      <c r="Y1004" s="140"/>
      <c r="Z1004" s="140"/>
      <c r="AA1004" s="140"/>
      <c r="AB1004" s="140"/>
      <c r="AC1004" s="142"/>
      <c r="AD1004" s="142"/>
      <c r="AE1004" s="142"/>
      <c r="AF1004" s="142"/>
    </row>
    <row r="1005" hidden="1">
      <c r="A1005" s="1"/>
      <c r="B1005" s="1"/>
      <c r="C1005" s="1"/>
      <c r="D1005" s="1"/>
      <c r="E1005" s="1"/>
      <c r="F1005" s="1"/>
      <c r="G1005" s="1"/>
      <c r="H1005" s="1"/>
      <c r="I1005" s="1"/>
      <c r="X1005" s="140"/>
      <c r="Y1005" s="140"/>
      <c r="Z1005" s="140"/>
      <c r="AA1005" s="140"/>
      <c r="AB1005" s="140"/>
      <c r="AC1005" s="142"/>
      <c r="AD1005" s="142"/>
      <c r="AE1005" s="142"/>
      <c r="AF1005" s="142"/>
    </row>
    <row r="1006" hidden="1">
      <c r="A1006" s="1"/>
      <c r="B1006" s="1"/>
      <c r="C1006" s="1"/>
      <c r="D1006" s="1"/>
      <c r="E1006" s="1"/>
      <c r="F1006" s="1"/>
      <c r="G1006" s="1"/>
      <c r="H1006" s="1"/>
      <c r="I1006" s="1"/>
      <c r="X1006" s="140"/>
      <c r="Y1006" s="140"/>
      <c r="Z1006" s="140"/>
      <c r="AA1006" s="140"/>
      <c r="AB1006" s="140"/>
      <c r="AC1006" s="142"/>
      <c r="AD1006" s="142"/>
      <c r="AE1006" s="142"/>
      <c r="AF1006" s="142"/>
    </row>
    <row r="1007" hidden="1">
      <c r="A1007" s="1"/>
      <c r="B1007" s="1"/>
      <c r="C1007" s="1"/>
      <c r="D1007" s="1"/>
      <c r="E1007" s="1"/>
      <c r="F1007" s="1"/>
      <c r="G1007" s="1"/>
      <c r="H1007" s="1"/>
      <c r="I1007" s="1"/>
      <c r="X1007" s="140"/>
      <c r="Y1007" s="140"/>
      <c r="Z1007" s="140"/>
      <c r="AA1007" s="140"/>
      <c r="AB1007" s="140"/>
      <c r="AC1007" s="142"/>
      <c r="AD1007" s="142"/>
      <c r="AE1007" s="142"/>
      <c r="AF1007" s="142"/>
    </row>
    <row r="1008" hidden="1">
      <c r="A1008" s="1"/>
      <c r="B1008" s="1"/>
      <c r="C1008" s="1"/>
      <c r="D1008" s="1"/>
      <c r="E1008" s="1"/>
      <c r="F1008" s="1"/>
      <c r="G1008" s="1"/>
      <c r="H1008" s="1"/>
      <c r="I1008" s="1"/>
      <c r="X1008" s="140"/>
      <c r="Y1008" s="140"/>
      <c r="Z1008" s="140"/>
      <c r="AA1008" s="140"/>
      <c r="AB1008" s="140"/>
      <c r="AC1008" s="142"/>
      <c r="AD1008" s="142"/>
      <c r="AE1008" s="142"/>
      <c r="AF1008" s="142"/>
    </row>
    <row r="1009" hidden="1">
      <c r="A1009" s="1"/>
      <c r="B1009" s="1"/>
      <c r="C1009" s="1"/>
      <c r="D1009" s="1"/>
      <c r="E1009" s="1"/>
      <c r="F1009" s="1"/>
      <c r="G1009" s="1"/>
      <c r="H1009" s="1"/>
      <c r="I1009" s="1"/>
      <c r="X1009" s="140"/>
      <c r="Y1009" s="140"/>
      <c r="Z1009" s="140"/>
      <c r="AA1009" s="140"/>
      <c r="AB1009" s="140"/>
      <c r="AC1009" s="142"/>
      <c r="AD1009" s="142"/>
      <c r="AE1009" s="142"/>
      <c r="AF1009" s="142"/>
    </row>
    <row r="1010" hidden="1">
      <c r="A1010" s="1"/>
      <c r="B1010" s="1"/>
      <c r="C1010" s="1"/>
      <c r="D1010" s="1"/>
      <c r="E1010" s="1"/>
      <c r="F1010" s="1"/>
      <c r="G1010" s="1"/>
      <c r="H1010" s="1"/>
      <c r="I1010" s="1"/>
      <c r="X1010" s="140"/>
      <c r="Y1010" s="140"/>
      <c r="Z1010" s="140"/>
      <c r="AA1010" s="140"/>
      <c r="AB1010" s="140"/>
      <c r="AC1010" s="142"/>
      <c r="AD1010" s="142"/>
      <c r="AE1010" s="142"/>
      <c r="AF1010" s="142"/>
    </row>
    <row r="1011" hidden="1">
      <c r="A1011" s="1"/>
      <c r="B1011" s="1"/>
      <c r="C1011" s="1"/>
      <c r="D1011" s="1"/>
      <c r="E1011" s="1"/>
      <c r="F1011" s="1"/>
      <c r="G1011" s="1"/>
      <c r="H1011" s="1"/>
      <c r="I1011" s="1"/>
      <c r="X1011" s="140"/>
      <c r="Y1011" s="140"/>
      <c r="Z1011" s="140"/>
      <c r="AA1011" s="140"/>
      <c r="AB1011" s="140"/>
      <c r="AC1011" s="142"/>
      <c r="AD1011" s="142"/>
      <c r="AE1011" s="142"/>
      <c r="AF1011" s="142"/>
    </row>
    <row r="1012" hidden="1">
      <c r="A1012" s="1"/>
      <c r="B1012" s="1"/>
      <c r="C1012" s="1"/>
      <c r="D1012" s="1"/>
      <c r="E1012" s="1"/>
      <c r="F1012" s="1"/>
      <c r="G1012" s="1"/>
      <c r="H1012" s="1"/>
      <c r="I1012" s="1"/>
      <c r="X1012" s="140"/>
      <c r="Y1012" s="140"/>
      <c r="Z1012" s="140"/>
      <c r="AA1012" s="140"/>
      <c r="AB1012" s="140"/>
      <c r="AC1012" s="142"/>
      <c r="AD1012" s="142"/>
      <c r="AE1012" s="142"/>
      <c r="AF1012" s="142"/>
    </row>
    <row r="1013" hidden="1">
      <c r="A1013" s="1"/>
      <c r="B1013" s="1"/>
      <c r="C1013" s="1"/>
      <c r="D1013" s="1"/>
      <c r="E1013" s="1"/>
      <c r="F1013" s="1"/>
      <c r="G1013" s="1"/>
      <c r="H1013" s="1"/>
      <c r="I1013" s="1"/>
      <c r="X1013" s="140"/>
      <c r="Y1013" s="140"/>
      <c r="Z1013" s="140"/>
      <c r="AA1013" s="140"/>
      <c r="AB1013" s="140"/>
      <c r="AC1013" s="142"/>
      <c r="AD1013" s="142"/>
      <c r="AE1013" s="142"/>
      <c r="AF1013" s="142"/>
    </row>
    <row r="1014" hidden="1">
      <c r="A1014" s="1"/>
      <c r="B1014" s="1"/>
      <c r="C1014" s="1"/>
      <c r="D1014" s="1"/>
      <c r="E1014" s="1"/>
      <c r="F1014" s="1"/>
      <c r="G1014" s="1"/>
      <c r="H1014" s="1"/>
      <c r="I1014" s="1"/>
      <c r="X1014" s="140"/>
      <c r="Y1014" s="140"/>
      <c r="Z1014" s="140"/>
      <c r="AA1014" s="140"/>
      <c r="AB1014" s="140"/>
      <c r="AC1014" s="142"/>
      <c r="AD1014" s="142"/>
      <c r="AE1014" s="142"/>
      <c r="AF1014" s="142"/>
    </row>
    <row r="1015" hidden="1">
      <c r="A1015" s="1"/>
      <c r="B1015" s="1"/>
      <c r="C1015" s="1"/>
      <c r="D1015" s="1"/>
      <c r="E1015" s="1"/>
      <c r="F1015" s="1"/>
      <c r="G1015" s="1"/>
      <c r="H1015" s="1"/>
      <c r="I1015" s="1"/>
      <c r="X1015" s="140"/>
      <c r="Y1015" s="140"/>
      <c r="Z1015" s="140"/>
      <c r="AA1015" s="140"/>
      <c r="AB1015" s="140"/>
      <c r="AC1015" s="142"/>
      <c r="AD1015" s="142"/>
      <c r="AE1015" s="142"/>
      <c r="AF1015" s="142"/>
    </row>
    <row r="1016" hidden="1">
      <c r="A1016" s="1"/>
      <c r="B1016" s="1"/>
      <c r="C1016" s="1"/>
      <c r="D1016" s="1"/>
      <c r="E1016" s="1"/>
      <c r="F1016" s="1"/>
      <c r="G1016" s="1"/>
      <c r="H1016" s="1"/>
      <c r="I1016" s="1"/>
      <c r="X1016" s="140"/>
      <c r="Y1016" s="140"/>
      <c r="Z1016" s="140"/>
      <c r="AA1016" s="140"/>
      <c r="AB1016" s="140"/>
      <c r="AC1016" s="142"/>
      <c r="AD1016" s="142"/>
      <c r="AE1016" s="142"/>
      <c r="AF1016" s="142"/>
    </row>
    <row r="1017" hidden="1">
      <c r="A1017" s="1"/>
      <c r="B1017" s="1"/>
      <c r="C1017" s="1"/>
      <c r="D1017" s="1"/>
      <c r="E1017" s="1"/>
      <c r="F1017" s="1"/>
      <c r="G1017" s="1"/>
      <c r="H1017" s="1"/>
      <c r="I1017" s="1"/>
      <c r="X1017" s="140"/>
      <c r="Y1017" s="140"/>
      <c r="Z1017" s="140"/>
      <c r="AA1017" s="140"/>
      <c r="AB1017" s="140"/>
      <c r="AC1017" s="142"/>
      <c r="AD1017" s="142"/>
      <c r="AE1017" s="142"/>
      <c r="AF1017" s="142"/>
    </row>
    <row r="1018" hidden="1">
      <c r="A1018" s="1"/>
      <c r="B1018" s="1"/>
      <c r="C1018" s="1"/>
      <c r="D1018" s="1"/>
      <c r="E1018" s="1"/>
      <c r="F1018" s="1"/>
      <c r="G1018" s="1"/>
      <c r="H1018" s="1"/>
      <c r="I1018" s="1"/>
      <c r="X1018" s="140"/>
      <c r="Y1018" s="140"/>
      <c r="Z1018" s="140"/>
      <c r="AA1018" s="140"/>
      <c r="AB1018" s="140"/>
      <c r="AC1018" s="142"/>
      <c r="AD1018" s="142"/>
      <c r="AE1018" s="142"/>
      <c r="AF1018" s="142"/>
    </row>
    <row r="1019" hidden="1">
      <c r="A1019" s="1"/>
      <c r="B1019" s="1"/>
      <c r="C1019" s="1"/>
      <c r="D1019" s="1"/>
      <c r="E1019" s="1"/>
      <c r="F1019" s="1"/>
      <c r="G1019" s="1"/>
      <c r="H1019" s="1"/>
      <c r="I1019" s="1"/>
      <c r="X1019" s="140"/>
      <c r="Y1019" s="140"/>
      <c r="Z1019" s="140"/>
      <c r="AA1019" s="140"/>
      <c r="AB1019" s="140"/>
      <c r="AC1019" s="142"/>
      <c r="AD1019" s="142"/>
      <c r="AE1019" s="142"/>
      <c r="AF1019" s="142"/>
    </row>
    <row r="1020" hidden="1">
      <c r="A1020" s="1"/>
      <c r="B1020" s="1"/>
      <c r="C1020" s="1"/>
      <c r="D1020" s="1"/>
      <c r="E1020" s="1"/>
      <c r="F1020" s="1"/>
      <c r="G1020" s="1"/>
      <c r="H1020" s="1"/>
      <c r="I1020" s="1"/>
      <c r="X1020" s="140"/>
      <c r="Y1020" s="140"/>
      <c r="Z1020" s="140"/>
      <c r="AA1020" s="140"/>
      <c r="AB1020" s="140"/>
      <c r="AC1020" s="142"/>
      <c r="AD1020" s="142"/>
      <c r="AE1020" s="142"/>
      <c r="AF1020" s="142"/>
    </row>
    <row r="1021" ht="15.0" hidden="1" customHeight="1">
      <c r="A1021" s="1"/>
      <c r="B1021" s="1"/>
      <c r="C1021" s="1"/>
      <c r="D1021" s="1"/>
      <c r="E1021" s="1"/>
      <c r="F1021" s="1"/>
      <c r="G1021" s="1"/>
      <c r="H1021" s="1"/>
      <c r="I1021" s="1"/>
      <c r="X1021" s="140"/>
      <c r="Y1021" s="140"/>
      <c r="Z1021" s="140"/>
      <c r="AA1021" s="140"/>
      <c r="AB1021" s="140"/>
      <c r="AC1021" s="142"/>
      <c r="AD1021" s="142"/>
      <c r="AE1021" s="142"/>
      <c r="AF1021" s="142"/>
    </row>
    <row r="1022">
      <c r="A1022" s="1"/>
      <c r="B1022" s="1"/>
      <c r="C1022" s="1"/>
      <c r="D1022" s="1"/>
      <c r="E1022" s="1"/>
      <c r="F1022" s="1"/>
      <c r="G1022" s="1"/>
      <c r="H1022" s="1"/>
      <c r="I1022" s="1"/>
      <c r="X1022" s="307"/>
      <c r="Y1022" s="307"/>
      <c r="Z1022" s="307"/>
      <c r="AA1022" s="307"/>
      <c r="AB1022" s="307"/>
      <c r="AC1022" s="372"/>
      <c r="AD1022" s="359"/>
      <c r="AE1022" s="307"/>
      <c r="AF1022" s="307"/>
    </row>
    <row r="1023" ht="29.25" customHeight="1">
      <c r="A1023" s="1"/>
      <c r="B1023" s="1"/>
      <c r="C1023" s="1"/>
      <c r="D1023" s="1"/>
      <c r="E1023" s="1"/>
      <c r="F1023" s="1"/>
      <c r="G1023" s="1"/>
      <c r="H1023" s="1"/>
      <c r="I1023" s="1"/>
      <c r="X1023" s="307"/>
      <c r="Y1023" s="307"/>
      <c r="Z1023" s="307"/>
      <c r="AA1023" s="307"/>
      <c r="AB1023" s="307"/>
      <c r="AC1023" s="307"/>
      <c r="AD1023" s="307"/>
      <c r="AE1023" s="307"/>
      <c r="AF1023" s="372"/>
    </row>
    <row r="1024" ht="15.0" customHeight="1">
      <c r="A1024" s="1"/>
      <c r="B1024" s="1"/>
      <c r="C1024" s="1"/>
      <c r="D1024" s="1"/>
      <c r="E1024" s="1"/>
      <c r="F1024" s="1"/>
      <c r="G1024" s="1"/>
      <c r="H1024" s="1"/>
      <c r="I1024" s="1"/>
      <c r="X1024" s="360"/>
      <c r="Y1024" s="360"/>
      <c r="Z1024" s="360"/>
      <c r="AA1024" s="360"/>
      <c r="AB1024" s="360"/>
      <c r="AC1024" s="360"/>
      <c r="AD1024" s="357"/>
      <c r="AE1024" s="357"/>
      <c r="AF1024" s="358"/>
    </row>
    <row r="1025" ht="26.25" customHeight="1">
      <c r="A1025" s="1"/>
      <c r="B1025" s="1"/>
      <c r="C1025" s="1"/>
      <c r="D1025" s="1"/>
      <c r="E1025" s="1"/>
      <c r="F1025" s="1"/>
      <c r="G1025" s="1"/>
      <c r="H1025" s="1"/>
      <c r="I1025" s="1"/>
      <c r="X1025" s="361"/>
      <c r="Y1025" s="362"/>
      <c r="Z1025" s="362"/>
      <c r="AA1025" s="362"/>
      <c r="AB1025" s="362"/>
      <c r="AC1025" s="362"/>
      <c r="AD1025" s="357"/>
      <c r="AE1025" s="357"/>
      <c r="AF1025" s="358"/>
    </row>
    <row r="1026" ht="15.0" customHeight="1">
      <c r="A1026" s="1"/>
      <c r="B1026" s="1"/>
      <c r="C1026" s="1"/>
      <c r="D1026" s="1"/>
      <c r="E1026" s="1"/>
      <c r="F1026" s="1"/>
      <c r="G1026" s="1"/>
      <c r="H1026" s="1"/>
      <c r="I1026" s="1"/>
      <c r="X1026" s="361"/>
      <c r="Y1026" s="362"/>
      <c r="Z1026" s="362"/>
      <c r="AA1026" s="362"/>
      <c r="AB1026" s="362"/>
      <c r="AC1026" s="362"/>
      <c r="AD1026" s="357"/>
      <c r="AE1026" s="357"/>
      <c r="AF1026" s="358"/>
    </row>
    <row r="1027" ht="15.0" customHeight="1">
      <c r="A1027" s="1"/>
      <c r="B1027" s="1"/>
      <c r="C1027" s="1"/>
      <c r="D1027" s="1"/>
      <c r="E1027" s="1"/>
      <c r="F1027" s="1"/>
      <c r="G1027" s="1"/>
      <c r="H1027" s="1"/>
      <c r="I1027" s="1"/>
      <c r="X1027" s="361"/>
      <c r="Y1027" s="362"/>
      <c r="Z1027" s="362"/>
      <c r="AA1027" s="362"/>
      <c r="AB1027" s="362"/>
      <c r="AC1027" s="362"/>
      <c r="AD1027" s="360"/>
      <c r="AE1027" s="360"/>
      <c r="AF1027" s="360"/>
    </row>
    <row r="1028" ht="15.0" customHeight="1">
      <c r="A1028" s="1"/>
      <c r="B1028" s="1"/>
      <c r="C1028" s="1"/>
      <c r="D1028" s="1"/>
      <c r="E1028" s="1"/>
      <c r="F1028" s="1"/>
      <c r="G1028" s="1"/>
      <c r="H1028" s="1"/>
      <c r="I1028" s="1"/>
      <c r="X1028" s="326"/>
      <c r="Y1028" s="327"/>
      <c r="Z1028" s="327"/>
      <c r="AA1028" s="328"/>
      <c r="AB1028" s="326"/>
      <c r="AC1028" s="329"/>
      <c r="AD1028" s="330"/>
      <c r="AE1028" s="331"/>
      <c r="AF1028" s="331"/>
    </row>
    <row r="1029" ht="15.0" customHeight="1">
      <c r="A1029" s="1"/>
      <c r="B1029" s="1"/>
      <c r="C1029" s="1"/>
      <c r="D1029" s="1"/>
      <c r="E1029" s="1"/>
      <c r="F1029" s="1"/>
      <c r="G1029" s="1"/>
      <c r="H1029" s="1"/>
      <c r="I1029" s="1"/>
      <c r="X1029" s="326"/>
      <c r="Y1029" s="327"/>
      <c r="Z1029" s="327"/>
      <c r="AA1029" s="328"/>
      <c r="AB1029" s="326"/>
      <c r="AC1029" s="329"/>
      <c r="AD1029" s="330"/>
      <c r="AE1029" s="331"/>
      <c r="AF1029" s="331"/>
    </row>
    <row r="1030" ht="15.0" customHeight="1">
      <c r="A1030" s="1"/>
      <c r="B1030" s="1"/>
      <c r="C1030" s="1"/>
      <c r="D1030" s="1"/>
      <c r="E1030" s="1"/>
      <c r="F1030" s="1"/>
      <c r="G1030" s="1"/>
      <c r="H1030" s="1"/>
      <c r="I1030" s="1"/>
      <c r="X1030" s="332"/>
    </row>
    <row r="1031" ht="15.0" customHeight="1">
      <c r="A1031" s="1"/>
      <c r="B1031" s="1"/>
      <c r="C1031" s="1"/>
      <c r="D1031" s="1"/>
      <c r="E1031" s="1"/>
      <c r="F1031" s="1"/>
      <c r="G1031" s="1"/>
      <c r="H1031" s="1"/>
      <c r="I1031" s="1"/>
      <c r="X1031" s="333"/>
      <c r="Y1031" s="333"/>
      <c r="Z1031" s="334"/>
      <c r="AA1031" s="334"/>
      <c r="AB1031" s="333"/>
      <c r="AC1031" s="333"/>
      <c r="AD1031" s="335"/>
      <c r="AE1031" s="335"/>
      <c r="AF1031" s="336"/>
    </row>
    <row r="1032" ht="15.0" customHeight="1">
      <c r="A1032" s="1"/>
      <c r="B1032" s="1"/>
      <c r="C1032" s="1"/>
      <c r="D1032" s="1"/>
      <c r="E1032" s="1"/>
      <c r="F1032" s="1"/>
      <c r="G1032" s="1"/>
      <c r="H1032" s="1"/>
      <c r="I1032" s="1"/>
      <c r="X1032" s="326"/>
      <c r="Y1032" s="327"/>
      <c r="Z1032" s="327"/>
      <c r="AA1032" s="328"/>
      <c r="AB1032" s="326"/>
      <c r="AC1032" s="329"/>
      <c r="AD1032" s="330"/>
      <c r="AE1032" s="331"/>
      <c r="AF1032" s="331"/>
    </row>
    <row r="1033" ht="15.0" customHeight="1">
      <c r="A1033" s="1"/>
      <c r="B1033" s="1"/>
      <c r="C1033" s="1"/>
      <c r="D1033" s="1"/>
      <c r="E1033" s="1"/>
      <c r="F1033" s="1"/>
      <c r="G1033" s="1"/>
      <c r="H1033" s="1"/>
      <c r="I1033" s="1"/>
      <c r="X1033" s="326"/>
      <c r="Y1033" s="327"/>
      <c r="Z1033" s="327"/>
      <c r="AA1033" s="328"/>
      <c r="AB1033" s="326"/>
      <c r="AC1033" s="329"/>
      <c r="AD1033" s="330"/>
      <c r="AE1033" s="331"/>
      <c r="AF1033" s="331"/>
    </row>
    <row r="1034" ht="15.0" customHeight="1">
      <c r="A1034" s="1"/>
      <c r="B1034" s="1"/>
      <c r="C1034" s="1"/>
      <c r="D1034" s="1"/>
      <c r="E1034" s="1"/>
      <c r="F1034" s="1"/>
      <c r="G1034" s="1"/>
      <c r="H1034" s="1"/>
      <c r="I1034" s="1"/>
      <c r="X1034" s="326"/>
      <c r="Y1034" s="327"/>
      <c r="Z1034" s="327"/>
      <c r="AA1034" s="328"/>
      <c r="AB1034" s="326"/>
      <c r="AC1034" s="329"/>
      <c r="AD1034" s="330"/>
      <c r="AE1034" s="331"/>
      <c r="AF1034" s="331"/>
    </row>
    <row r="1035" ht="15.0" customHeight="1">
      <c r="A1035" s="1"/>
      <c r="B1035" s="1"/>
      <c r="C1035" s="1"/>
      <c r="D1035" s="1"/>
      <c r="E1035" s="1"/>
      <c r="F1035" s="1"/>
      <c r="G1035" s="1"/>
      <c r="H1035" s="1"/>
      <c r="I1035" s="1"/>
      <c r="X1035" s="326"/>
      <c r="Y1035" s="327"/>
      <c r="Z1035" s="327"/>
      <c r="AA1035" s="328"/>
      <c r="AB1035" s="326"/>
      <c r="AC1035" s="329"/>
      <c r="AD1035" s="330"/>
      <c r="AE1035" s="331"/>
      <c r="AF1035" s="331"/>
    </row>
    <row r="1036" ht="15.0" customHeight="1">
      <c r="A1036" s="1"/>
      <c r="B1036" s="1"/>
      <c r="C1036" s="1"/>
      <c r="D1036" s="1"/>
      <c r="E1036" s="1"/>
      <c r="F1036" s="1"/>
      <c r="G1036" s="1"/>
      <c r="H1036" s="1"/>
      <c r="I1036" s="1"/>
      <c r="X1036" s="151"/>
    </row>
    <row r="1037" ht="15.0" customHeight="1">
      <c r="A1037" s="1"/>
      <c r="B1037" s="1"/>
      <c r="C1037" s="1"/>
      <c r="D1037" s="1"/>
      <c r="E1037" s="1"/>
      <c r="F1037" s="1"/>
      <c r="G1037" s="1"/>
      <c r="H1037" s="1"/>
      <c r="I1037" s="1"/>
      <c r="X1037" s="140"/>
      <c r="Y1037" s="140"/>
      <c r="Z1037" s="140"/>
      <c r="AA1037" s="140"/>
      <c r="AB1037" s="140"/>
      <c r="AC1037" s="142"/>
      <c r="AD1037" s="142"/>
      <c r="AE1037" s="142"/>
      <c r="AF1037" s="142"/>
    </row>
    <row r="1038" ht="15.0" customHeight="1">
      <c r="A1038" s="1"/>
      <c r="B1038" s="1"/>
      <c r="C1038" s="1"/>
      <c r="D1038" s="1"/>
      <c r="E1038" s="1"/>
      <c r="F1038" s="1"/>
      <c r="G1038" s="1"/>
      <c r="H1038" s="1"/>
      <c r="I1038" s="1"/>
      <c r="X1038" s="6"/>
      <c r="Y1038" s="6"/>
      <c r="Z1038" s="6"/>
      <c r="AA1038" s="6"/>
      <c r="AB1038" s="6"/>
    </row>
    <row r="1039" ht="15.0" customHeight="1">
      <c r="A1039" s="1"/>
      <c r="B1039" s="1"/>
      <c r="C1039" s="1"/>
      <c r="D1039" s="1"/>
      <c r="E1039" s="1"/>
      <c r="F1039" s="1"/>
      <c r="G1039" s="1"/>
      <c r="H1039" s="1"/>
      <c r="I1039" s="1"/>
      <c r="X1039" s="6"/>
      <c r="Y1039" s="6"/>
      <c r="Z1039" s="6"/>
      <c r="AA1039" s="6"/>
      <c r="AB1039" s="6"/>
    </row>
    <row r="1040" ht="15.0" customHeight="1">
      <c r="A1040" s="1"/>
      <c r="B1040" s="1"/>
      <c r="C1040" s="1"/>
      <c r="D1040" s="1"/>
      <c r="E1040" s="1"/>
      <c r="F1040" s="1"/>
      <c r="G1040" s="1"/>
      <c r="H1040" s="1"/>
      <c r="I1040" s="1"/>
      <c r="X1040" s="6"/>
      <c r="Y1040" s="6"/>
      <c r="Z1040" s="6"/>
      <c r="AA1040" s="6"/>
      <c r="AB1040" s="6"/>
    </row>
    <row r="1041" ht="15.0" customHeight="1">
      <c r="A1041" s="1"/>
      <c r="B1041" s="1"/>
      <c r="C1041" s="1"/>
      <c r="D1041" s="1"/>
      <c r="E1041" s="1"/>
      <c r="F1041" s="1"/>
      <c r="G1041" s="1"/>
      <c r="H1041" s="1"/>
      <c r="I1041" s="1"/>
      <c r="X1041" s="6"/>
      <c r="Y1041" s="6"/>
      <c r="Z1041" s="6"/>
      <c r="AA1041" s="6"/>
      <c r="AB1041" s="6"/>
    </row>
    <row r="1042" ht="15.0" customHeight="1">
      <c r="A1042" s="1"/>
      <c r="B1042" s="1"/>
      <c r="C1042" s="1"/>
      <c r="D1042" s="1"/>
      <c r="E1042" s="1"/>
      <c r="F1042" s="1"/>
      <c r="G1042" s="1"/>
      <c r="H1042" s="1"/>
      <c r="I1042" s="1"/>
      <c r="X1042" s="6"/>
      <c r="Y1042" s="6"/>
      <c r="Z1042" s="6"/>
      <c r="AA1042" s="6"/>
      <c r="AB1042" s="6"/>
    </row>
    <row r="1043" ht="15.0" customHeight="1">
      <c r="A1043" s="1"/>
      <c r="B1043" s="1"/>
      <c r="C1043" s="1"/>
      <c r="D1043" s="1"/>
      <c r="E1043" s="1"/>
      <c r="F1043" s="1"/>
      <c r="G1043" s="1"/>
      <c r="H1043" s="1"/>
      <c r="I1043" s="1"/>
      <c r="X1043" s="6"/>
      <c r="Y1043" s="6"/>
      <c r="Z1043" s="6"/>
      <c r="AA1043" s="6"/>
      <c r="AB1043" s="6"/>
    </row>
    <row r="1044" ht="15.0" customHeight="1">
      <c r="A1044" s="1"/>
      <c r="B1044" s="1"/>
      <c r="C1044" s="1"/>
      <c r="D1044" s="1"/>
      <c r="E1044" s="1"/>
      <c r="F1044" s="1"/>
      <c r="G1044" s="1"/>
      <c r="H1044" s="1"/>
      <c r="I1044" s="1"/>
      <c r="X1044" s="6"/>
      <c r="Y1044" s="6"/>
      <c r="Z1044" s="6"/>
      <c r="AA1044" s="6"/>
      <c r="AB1044" s="6"/>
    </row>
    <row r="1045" ht="15.0" customHeight="1">
      <c r="A1045" s="1"/>
      <c r="B1045" s="1"/>
      <c r="C1045" s="1"/>
      <c r="D1045" s="1"/>
      <c r="E1045" s="1"/>
      <c r="F1045" s="1"/>
      <c r="G1045" s="1"/>
      <c r="H1045" s="1"/>
      <c r="I1045" s="1"/>
      <c r="X1045" s="6"/>
      <c r="Y1045" s="6"/>
      <c r="Z1045" s="6"/>
      <c r="AA1045" s="6"/>
      <c r="AB1045" s="6"/>
    </row>
    <row r="1046" ht="15.0" customHeight="1">
      <c r="A1046" s="1"/>
      <c r="B1046" s="1"/>
      <c r="C1046" s="1"/>
      <c r="D1046" s="1"/>
      <c r="E1046" s="1"/>
      <c r="F1046" s="1"/>
      <c r="G1046" s="1"/>
      <c r="H1046" s="1"/>
      <c r="I1046" s="1"/>
      <c r="X1046" s="6"/>
      <c r="Y1046" s="6"/>
      <c r="Z1046" s="6"/>
      <c r="AA1046" s="6"/>
      <c r="AB1046" s="6"/>
    </row>
    <row r="1047" ht="15.0" customHeight="1">
      <c r="A1047" s="1"/>
      <c r="B1047" s="1"/>
      <c r="C1047" s="1"/>
      <c r="D1047" s="1"/>
      <c r="E1047" s="1"/>
      <c r="F1047" s="1"/>
      <c r="G1047" s="1"/>
      <c r="H1047" s="1"/>
      <c r="I1047" s="1"/>
      <c r="X1047" s="6"/>
      <c r="Y1047" s="6"/>
      <c r="Z1047" s="6"/>
      <c r="AA1047" s="6"/>
      <c r="AB1047" s="6"/>
    </row>
    <row r="1048" ht="15.0" customHeight="1">
      <c r="A1048" s="1"/>
      <c r="B1048" s="1"/>
      <c r="C1048" s="1"/>
      <c r="D1048" s="1"/>
      <c r="E1048" s="1"/>
      <c r="F1048" s="1"/>
      <c r="G1048" s="1"/>
      <c r="H1048" s="1"/>
      <c r="I1048" s="1"/>
      <c r="X1048" s="6"/>
      <c r="Y1048" s="6"/>
      <c r="Z1048" s="6"/>
      <c r="AA1048" s="6"/>
      <c r="AB1048" s="6"/>
    </row>
    <row r="1049" ht="15.0" customHeight="1">
      <c r="A1049" s="1"/>
      <c r="B1049" s="1"/>
      <c r="C1049" s="1"/>
      <c r="D1049" s="1"/>
      <c r="E1049" s="1"/>
      <c r="F1049" s="1"/>
      <c r="G1049" s="1"/>
      <c r="H1049" s="1"/>
      <c r="I1049" s="1"/>
      <c r="X1049" s="6"/>
      <c r="Y1049" s="6"/>
      <c r="Z1049" s="6"/>
      <c r="AA1049" s="6"/>
      <c r="AB1049" s="6"/>
    </row>
    <row r="1050" ht="15.0" customHeight="1">
      <c r="A1050" s="1"/>
      <c r="B1050" s="1"/>
      <c r="C1050" s="1"/>
      <c r="D1050" s="1"/>
      <c r="E1050" s="1"/>
      <c r="F1050" s="1"/>
      <c r="G1050" s="1"/>
      <c r="H1050" s="1"/>
      <c r="I1050" s="1"/>
      <c r="X1050" s="6"/>
      <c r="Y1050" s="6"/>
      <c r="Z1050" s="6"/>
      <c r="AA1050" s="6"/>
      <c r="AB1050" s="6"/>
    </row>
    <row r="1051" ht="15.0" customHeight="1">
      <c r="A1051" s="1"/>
      <c r="B1051" s="1"/>
      <c r="C1051" s="1"/>
      <c r="D1051" s="1"/>
      <c r="E1051" s="1"/>
      <c r="F1051" s="1"/>
      <c r="G1051" s="1"/>
      <c r="H1051" s="1"/>
      <c r="I1051" s="1"/>
      <c r="X1051" s="6"/>
      <c r="Y1051" s="6"/>
      <c r="Z1051" s="6"/>
      <c r="AA1051" s="6"/>
      <c r="AB1051" s="6"/>
    </row>
    <row r="1052" ht="15.0" customHeight="1">
      <c r="A1052" s="1"/>
      <c r="B1052" s="1"/>
      <c r="C1052" s="1"/>
      <c r="D1052" s="1"/>
      <c r="E1052" s="1"/>
      <c r="F1052" s="1"/>
      <c r="G1052" s="1"/>
      <c r="H1052" s="1"/>
      <c r="I1052" s="1"/>
      <c r="X1052" s="6"/>
      <c r="Y1052" s="6"/>
      <c r="Z1052" s="6"/>
      <c r="AA1052" s="6"/>
      <c r="AB1052" s="6"/>
    </row>
    <row r="1053" ht="15.0" customHeight="1">
      <c r="A1053" s="1"/>
      <c r="B1053" s="1"/>
      <c r="C1053" s="1"/>
      <c r="D1053" s="1"/>
      <c r="E1053" s="1"/>
      <c r="F1053" s="1"/>
      <c r="G1053" s="1"/>
      <c r="H1053" s="1"/>
      <c r="I1053" s="1"/>
      <c r="X1053" s="6"/>
      <c r="Y1053" s="6"/>
      <c r="Z1053" s="6"/>
      <c r="AA1053" s="6"/>
      <c r="AB1053" s="6"/>
    </row>
    <row r="1054" ht="15.0" customHeight="1">
      <c r="A1054" s="1"/>
      <c r="B1054" s="1"/>
      <c r="C1054" s="1"/>
      <c r="D1054" s="1"/>
      <c r="E1054" s="1"/>
      <c r="F1054" s="1"/>
      <c r="G1054" s="1"/>
      <c r="H1054" s="1"/>
      <c r="I1054" s="1"/>
      <c r="X1054" s="6"/>
      <c r="Y1054" s="6"/>
      <c r="Z1054" s="6"/>
      <c r="AA1054" s="6"/>
      <c r="AB1054" s="6"/>
    </row>
    <row r="1055" ht="15.0" customHeight="1">
      <c r="A1055" s="1"/>
      <c r="B1055" s="1"/>
      <c r="C1055" s="1"/>
      <c r="D1055" s="1"/>
      <c r="E1055" s="1"/>
      <c r="F1055" s="1"/>
      <c r="G1055" s="1"/>
      <c r="H1055" s="1"/>
      <c r="I1055" s="1"/>
      <c r="X1055" s="6"/>
      <c r="Y1055" s="6"/>
      <c r="Z1055" s="6"/>
      <c r="AA1055" s="6"/>
      <c r="AB1055" s="6"/>
    </row>
    <row r="1056" ht="15.0" customHeight="1">
      <c r="A1056" s="1"/>
      <c r="B1056" s="1"/>
      <c r="C1056" s="1"/>
      <c r="D1056" s="1"/>
      <c r="E1056" s="1"/>
      <c r="F1056" s="1"/>
      <c r="G1056" s="1"/>
      <c r="H1056" s="1"/>
      <c r="I1056" s="1"/>
      <c r="X1056" s="6"/>
      <c r="Y1056" s="6"/>
      <c r="Z1056" s="6"/>
      <c r="AA1056" s="6"/>
      <c r="AB1056" s="6"/>
    </row>
    <row r="1057" ht="15.0" customHeight="1">
      <c r="A1057" s="1"/>
      <c r="B1057" s="1"/>
      <c r="C1057" s="1"/>
      <c r="D1057" s="1"/>
      <c r="E1057" s="1"/>
      <c r="F1057" s="1"/>
      <c r="G1057" s="1"/>
      <c r="H1057" s="1"/>
      <c r="I1057" s="1"/>
      <c r="X1057" s="6"/>
      <c r="Y1057" s="6"/>
      <c r="Z1057" s="6"/>
      <c r="AA1057" s="6"/>
      <c r="AB1057" s="6"/>
    </row>
    <row r="1058" ht="15.0" customHeight="1">
      <c r="A1058" s="1"/>
      <c r="B1058" s="1"/>
      <c r="C1058" s="1"/>
      <c r="D1058" s="1"/>
      <c r="E1058" s="1"/>
      <c r="F1058" s="1"/>
      <c r="G1058" s="1"/>
      <c r="H1058" s="1"/>
      <c r="I1058" s="1"/>
      <c r="X1058" s="6"/>
      <c r="Y1058" s="6"/>
      <c r="Z1058" s="6"/>
      <c r="AA1058" s="6"/>
      <c r="AB1058" s="6"/>
    </row>
    <row r="1059" ht="15.0" customHeight="1">
      <c r="A1059" s="1"/>
      <c r="B1059" s="1"/>
      <c r="C1059" s="1"/>
      <c r="D1059" s="1"/>
      <c r="E1059" s="1"/>
      <c r="F1059" s="1"/>
      <c r="G1059" s="1"/>
      <c r="H1059" s="1"/>
      <c r="I1059" s="1"/>
      <c r="X1059" s="6"/>
      <c r="Y1059" s="6"/>
      <c r="Z1059" s="6"/>
      <c r="AA1059" s="6"/>
      <c r="AB1059" s="6"/>
    </row>
    <row r="1060" ht="15.0" customHeight="1">
      <c r="A1060" s="1"/>
      <c r="B1060" s="1"/>
      <c r="C1060" s="1"/>
      <c r="D1060" s="1"/>
      <c r="E1060" s="1"/>
      <c r="F1060" s="1"/>
      <c r="G1060" s="1"/>
      <c r="H1060" s="1"/>
      <c r="I1060" s="1"/>
      <c r="X1060" s="6"/>
      <c r="Y1060" s="6"/>
      <c r="Z1060" s="6"/>
      <c r="AA1060" s="6"/>
      <c r="AB1060" s="6"/>
    </row>
    <row r="1061" ht="15.0" customHeight="1">
      <c r="A1061" s="1"/>
      <c r="B1061" s="1"/>
      <c r="C1061" s="1"/>
      <c r="D1061" s="1"/>
      <c r="E1061" s="1"/>
      <c r="F1061" s="1"/>
      <c r="G1061" s="1"/>
      <c r="H1061" s="1"/>
      <c r="I1061" s="1"/>
      <c r="X1061" s="6"/>
      <c r="Y1061" s="6"/>
      <c r="Z1061" s="6"/>
      <c r="AA1061" s="6"/>
      <c r="AB1061" s="6"/>
    </row>
    <row r="1062" ht="15.0" customHeight="1">
      <c r="A1062" s="1"/>
      <c r="B1062" s="1"/>
      <c r="C1062" s="1"/>
      <c r="D1062" s="1"/>
      <c r="E1062" s="1"/>
      <c r="F1062" s="1"/>
      <c r="G1062" s="1"/>
      <c r="H1062" s="1"/>
      <c r="I1062" s="1"/>
      <c r="X1062" s="6"/>
      <c r="Y1062" s="6"/>
      <c r="Z1062" s="6"/>
      <c r="AA1062" s="6"/>
      <c r="AB1062" s="6"/>
    </row>
    <row r="1063" ht="15.0" customHeight="1">
      <c r="A1063" s="1"/>
      <c r="B1063" s="1"/>
      <c r="C1063" s="1"/>
      <c r="D1063" s="1"/>
      <c r="E1063" s="1"/>
      <c r="F1063" s="1"/>
      <c r="G1063" s="1"/>
      <c r="H1063" s="1"/>
      <c r="I1063" s="1"/>
      <c r="X1063" s="6"/>
      <c r="Y1063" s="6"/>
      <c r="Z1063" s="6"/>
      <c r="AA1063" s="6"/>
      <c r="AB1063" s="6"/>
    </row>
    <row r="1064" ht="15.0" customHeight="1">
      <c r="A1064" s="1"/>
      <c r="B1064" s="1"/>
      <c r="C1064" s="1"/>
      <c r="D1064" s="1"/>
      <c r="E1064" s="1"/>
      <c r="F1064" s="1"/>
      <c r="G1064" s="1"/>
      <c r="H1064" s="1"/>
      <c r="I1064" s="1"/>
      <c r="X1064" s="6"/>
      <c r="Y1064" s="6"/>
      <c r="Z1064" s="6"/>
      <c r="AA1064" s="6"/>
      <c r="AB1064" s="6"/>
    </row>
    <row r="1065" ht="15.0" customHeight="1">
      <c r="A1065" s="1"/>
      <c r="B1065" s="1"/>
      <c r="C1065" s="1"/>
      <c r="D1065" s="1"/>
      <c r="E1065" s="1"/>
      <c r="F1065" s="1"/>
      <c r="G1065" s="1"/>
      <c r="H1065" s="1"/>
      <c r="I1065" s="1"/>
      <c r="X1065" s="6"/>
      <c r="Y1065" s="6"/>
      <c r="Z1065" s="6"/>
      <c r="AA1065" s="6"/>
      <c r="AB1065" s="6"/>
    </row>
    <row r="1066" ht="15.0" customHeight="1">
      <c r="A1066" s="1"/>
      <c r="B1066" s="1"/>
      <c r="C1066" s="1"/>
      <c r="D1066" s="1"/>
      <c r="E1066" s="1"/>
      <c r="F1066" s="1"/>
      <c r="G1066" s="1"/>
      <c r="H1066" s="1"/>
      <c r="I1066" s="1"/>
      <c r="X1066" s="6"/>
      <c r="Y1066" s="6"/>
      <c r="Z1066" s="6"/>
      <c r="AA1066" s="6"/>
      <c r="AB1066" s="6"/>
    </row>
    <row r="1067" ht="15.0" customHeight="1">
      <c r="A1067" s="1"/>
      <c r="B1067" s="1"/>
      <c r="C1067" s="1"/>
      <c r="D1067" s="1"/>
      <c r="E1067" s="1"/>
      <c r="F1067" s="1"/>
      <c r="G1067" s="1"/>
      <c r="H1067" s="1"/>
      <c r="I1067" s="1"/>
      <c r="X1067" s="6"/>
      <c r="Y1067" s="6"/>
      <c r="Z1067" s="6"/>
      <c r="AA1067" s="6"/>
      <c r="AB1067" s="6"/>
    </row>
    <row r="1068" ht="15.0" customHeight="1">
      <c r="A1068" s="1"/>
      <c r="B1068" s="1"/>
      <c r="C1068" s="1"/>
      <c r="D1068" s="1"/>
      <c r="E1068" s="1"/>
      <c r="F1068" s="1"/>
      <c r="G1068" s="1"/>
      <c r="H1068" s="1"/>
      <c r="I1068" s="1"/>
      <c r="X1068" s="6"/>
      <c r="Y1068" s="6"/>
      <c r="Z1068" s="6"/>
      <c r="AA1068" s="6"/>
      <c r="AB1068" s="6"/>
    </row>
    <row r="1069" ht="15.0" customHeight="1">
      <c r="A1069" s="1"/>
      <c r="B1069" s="1"/>
      <c r="C1069" s="1"/>
      <c r="D1069" s="1"/>
      <c r="E1069" s="1"/>
      <c r="F1069" s="1"/>
      <c r="G1069" s="1"/>
      <c r="H1069" s="1"/>
      <c r="I1069" s="1"/>
      <c r="X1069" s="6"/>
      <c r="Y1069" s="6"/>
      <c r="Z1069" s="6"/>
      <c r="AA1069" s="6"/>
      <c r="AB1069" s="6"/>
    </row>
    <row r="1070" ht="15.0" customHeight="1">
      <c r="A1070" s="1"/>
      <c r="B1070" s="1"/>
      <c r="C1070" s="1"/>
      <c r="D1070" s="1"/>
      <c r="E1070" s="1"/>
      <c r="F1070" s="1"/>
      <c r="G1070" s="1"/>
      <c r="H1070" s="1"/>
      <c r="I1070" s="1"/>
      <c r="X1070" s="6"/>
      <c r="Y1070" s="6"/>
      <c r="Z1070" s="6"/>
      <c r="AA1070" s="6"/>
      <c r="AB1070" s="6"/>
    </row>
    <row r="1071" ht="15.0" customHeight="1">
      <c r="A1071" s="1"/>
      <c r="B1071" s="1"/>
      <c r="C1071" s="1"/>
      <c r="D1071" s="1"/>
      <c r="E1071" s="1"/>
      <c r="F1071" s="1"/>
      <c r="G1071" s="1"/>
      <c r="H1071" s="1"/>
      <c r="I1071" s="1"/>
      <c r="X1071" s="6"/>
      <c r="Y1071" s="6"/>
      <c r="Z1071" s="6"/>
      <c r="AA1071" s="6"/>
      <c r="AB1071" s="6"/>
    </row>
    <row r="1072" ht="15.0" customHeight="1">
      <c r="A1072" s="1"/>
      <c r="B1072" s="1"/>
      <c r="C1072" s="1"/>
      <c r="D1072" s="1"/>
      <c r="E1072" s="1"/>
      <c r="F1072" s="1"/>
      <c r="G1072" s="1"/>
      <c r="H1072" s="1"/>
      <c r="I1072" s="1"/>
      <c r="X1072" s="6"/>
      <c r="Y1072" s="6"/>
      <c r="Z1072" s="6"/>
      <c r="AA1072" s="6"/>
      <c r="AB1072" s="6"/>
    </row>
    <row r="1073" ht="15.0" customHeight="1">
      <c r="A1073" s="1"/>
      <c r="B1073" s="1"/>
      <c r="C1073" s="1"/>
      <c r="D1073" s="1"/>
      <c r="E1073" s="1"/>
      <c r="F1073" s="1"/>
      <c r="G1073" s="1"/>
      <c r="H1073" s="1"/>
      <c r="I1073" s="1"/>
      <c r="X1073" s="6"/>
      <c r="Y1073" s="6"/>
      <c r="Z1073" s="6"/>
      <c r="AA1073" s="6"/>
      <c r="AB1073" s="6"/>
    </row>
    <row r="1074" ht="15.0" customHeight="1">
      <c r="A1074" s="1"/>
      <c r="B1074" s="1"/>
      <c r="C1074" s="1"/>
      <c r="D1074" s="1"/>
      <c r="E1074" s="1"/>
      <c r="F1074" s="1"/>
      <c r="G1074" s="1"/>
      <c r="H1074" s="1"/>
      <c r="I1074" s="1"/>
      <c r="X1074" s="6"/>
      <c r="Y1074" s="6"/>
      <c r="Z1074" s="6"/>
      <c r="AA1074" s="6"/>
      <c r="AB1074" s="6"/>
    </row>
    <row r="1075" ht="15.0" customHeight="1">
      <c r="A1075" s="1"/>
      <c r="B1075" s="1"/>
      <c r="C1075" s="1"/>
      <c r="D1075" s="1"/>
      <c r="E1075" s="1"/>
      <c r="F1075" s="1"/>
      <c r="G1075" s="1"/>
      <c r="H1075" s="1"/>
      <c r="I1075" s="1"/>
      <c r="X1075" s="6"/>
      <c r="Y1075" s="6"/>
      <c r="Z1075" s="6"/>
      <c r="AA1075" s="6"/>
      <c r="AB1075" s="6"/>
    </row>
    <row r="1076" ht="15.0" customHeight="1">
      <c r="A1076" s="1"/>
      <c r="B1076" s="1"/>
      <c r="C1076" s="1"/>
      <c r="D1076" s="1"/>
      <c r="E1076" s="1"/>
      <c r="F1076" s="1"/>
      <c r="G1076" s="1"/>
      <c r="H1076" s="1"/>
      <c r="I1076" s="1"/>
      <c r="X1076" s="6"/>
      <c r="Y1076" s="6"/>
      <c r="Z1076" s="6"/>
      <c r="AA1076" s="6"/>
      <c r="AB1076" s="6"/>
    </row>
    <row r="1077" ht="15.0" customHeight="1">
      <c r="A1077" s="1"/>
      <c r="B1077" s="1"/>
      <c r="C1077" s="1"/>
      <c r="D1077" s="1"/>
      <c r="E1077" s="1"/>
      <c r="F1077" s="1"/>
      <c r="G1077" s="1"/>
      <c r="H1077" s="1"/>
      <c r="I1077" s="1"/>
      <c r="X1077" s="6"/>
      <c r="Y1077" s="6"/>
      <c r="Z1077" s="6"/>
      <c r="AA1077" s="6"/>
      <c r="AB1077" s="6"/>
    </row>
    <row r="1078" ht="15.0" customHeight="1">
      <c r="A1078" s="1"/>
      <c r="B1078" s="1"/>
      <c r="C1078" s="1"/>
      <c r="D1078" s="1"/>
      <c r="E1078" s="1"/>
      <c r="F1078" s="1"/>
      <c r="G1078" s="1"/>
      <c r="H1078" s="1"/>
      <c r="I1078" s="1"/>
      <c r="X1078" s="6"/>
      <c r="Y1078" s="6"/>
      <c r="Z1078" s="6"/>
      <c r="AA1078" s="6"/>
      <c r="AB1078" s="6"/>
    </row>
    <row r="1079" ht="15.0" customHeight="1">
      <c r="A1079" s="1"/>
      <c r="B1079" s="1"/>
      <c r="C1079" s="1"/>
      <c r="D1079" s="1"/>
      <c r="E1079" s="1"/>
      <c r="F1079" s="1"/>
      <c r="G1079" s="1"/>
      <c r="H1079" s="1"/>
      <c r="I1079" s="1"/>
      <c r="X1079" s="6"/>
      <c r="Y1079" s="6"/>
      <c r="Z1079" s="6"/>
      <c r="AA1079" s="6"/>
      <c r="AB1079" s="6"/>
    </row>
    <row r="1080" ht="15.0" customHeight="1">
      <c r="A1080" s="1"/>
      <c r="B1080" s="1"/>
      <c r="C1080" s="1"/>
      <c r="D1080" s="1"/>
      <c r="E1080" s="1"/>
      <c r="F1080" s="1"/>
      <c r="G1080" s="1"/>
      <c r="H1080" s="1"/>
      <c r="I1080" s="1"/>
      <c r="X1080" s="6"/>
      <c r="Y1080" s="6"/>
      <c r="Z1080" s="6"/>
      <c r="AA1080" s="6"/>
      <c r="AB1080" s="6"/>
    </row>
    <row r="1081" ht="15.0" customHeight="1">
      <c r="A1081" s="1"/>
      <c r="B1081" s="1"/>
      <c r="C1081" s="1"/>
      <c r="D1081" s="1"/>
      <c r="E1081" s="1"/>
      <c r="F1081" s="1"/>
      <c r="G1081" s="1"/>
      <c r="H1081" s="1"/>
      <c r="I1081" s="1"/>
      <c r="X1081" s="6"/>
      <c r="Y1081" s="6"/>
      <c r="Z1081" s="6"/>
      <c r="AA1081" s="6"/>
      <c r="AB1081" s="6"/>
    </row>
    <row r="1082" ht="15.0" customHeight="1">
      <c r="A1082" s="1"/>
      <c r="B1082" s="1"/>
      <c r="C1082" s="1"/>
      <c r="D1082" s="1"/>
      <c r="E1082" s="1"/>
      <c r="F1082" s="1"/>
      <c r="G1082" s="1"/>
      <c r="H1082" s="1"/>
      <c r="I1082" s="1"/>
      <c r="X1082" s="6"/>
      <c r="Y1082" s="6"/>
      <c r="Z1082" s="6"/>
      <c r="AA1082" s="6"/>
      <c r="AB1082" s="6"/>
    </row>
    <row r="1083" ht="15.0" customHeight="1">
      <c r="A1083" s="1"/>
      <c r="B1083" s="1"/>
      <c r="C1083" s="1"/>
      <c r="D1083" s="1"/>
      <c r="E1083" s="1"/>
      <c r="F1083" s="1"/>
      <c r="G1083" s="1"/>
      <c r="H1083" s="1"/>
      <c r="I1083" s="1"/>
      <c r="X1083" s="6"/>
      <c r="Y1083" s="6"/>
      <c r="Z1083" s="6"/>
      <c r="AA1083" s="6"/>
      <c r="AB1083" s="6"/>
    </row>
    <row r="1084" ht="15.0" customHeight="1">
      <c r="A1084" s="1"/>
      <c r="B1084" s="1"/>
      <c r="C1084" s="1"/>
      <c r="D1084" s="1"/>
      <c r="E1084" s="1"/>
      <c r="F1084" s="1"/>
      <c r="G1084" s="1"/>
      <c r="H1084" s="1"/>
      <c r="I1084" s="1"/>
      <c r="X1084" s="6"/>
      <c r="Y1084" s="6"/>
      <c r="Z1084" s="6"/>
      <c r="AA1084" s="6"/>
      <c r="AB1084" s="6"/>
    </row>
    <row r="1085" ht="15.0" customHeight="1">
      <c r="A1085" s="1"/>
      <c r="B1085" s="1"/>
      <c r="C1085" s="1"/>
      <c r="D1085" s="1"/>
      <c r="E1085" s="1"/>
      <c r="F1085" s="1"/>
      <c r="G1085" s="1"/>
      <c r="H1085" s="1"/>
      <c r="I1085" s="1"/>
      <c r="X1085" s="6"/>
      <c r="Y1085" s="6"/>
      <c r="Z1085" s="6"/>
      <c r="AA1085" s="6"/>
      <c r="AB1085" s="6"/>
    </row>
    <row r="1086" ht="15.0" customHeight="1">
      <c r="A1086" s="1"/>
      <c r="B1086" s="1"/>
      <c r="C1086" s="1"/>
      <c r="D1086" s="1"/>
      <c r="E1086" s="1"/>
      <c r="F1086" s="1"/>
      <c r="G1086" s="1"/>
      <c r="H1086" s="1"/>
      <c r="I1086" s="1"/>
      <c r="X1086" s="6"/>
      <c r="Y1086" s="6"/>
      <c r="Z1086" s="6"/>
      <c r="AA1086" s="6"/>
      <c r="AB1086" s="6"/>
    </row>
    <row r="1087" ht="15.0" customHeight="1">
      <c r="A1087" s="1"/>
      <c r="B1087" s="1"/>
      <c r="C1087" s="1"/>
      <c r="D1087" s="1"/>
      <c r="E1087" s="1"/>
      <c r="F1087" s="1"/>
      <c r="G1087" s="1"/>
      <c r="H1087" s="1"/>
      <c r="I1087" s="1"/>
      <c r="X1087" s="6"/>
      <c r="Y1087" s="6"/>
      <c r="Z1087" s="6"/>
      <c r="AA1087" s="6"/>
      <c r="AB1087" s="6"/>
    </row>
    <row r="1088" ht="15.0" customHeight="1">
      <c r="A1088" s="1"/>
      <c r="B1088" s="1"/>
      <c r="C1088" s="1"/>
      <c r="D1088" s="1"/>
      <c r="E1088" s="1"/>
      <c r="F1088" s="1"/>
      <c r="G1088" s="1"/>
      <c r="H1088" s="1"/>
      <c r="I1088" s="1"/>
      <c r="X1088" s="6"/>
      <c r="Y1088" s="6"/>
      <c r="Z1088" s="6"/>
      <c r="AA1088" s="6"/>
      <c r="AB1088" s="6"/>
    </row>
    <row r="1089" ht="15.0" customHeight="1">
      <c r="A1089" s="1"/>
      <c r="B1089" s="1"/>
      <c r="C1089" s="1"/>
      <c r="D1089" s="1"/>
      <c r="E1089" s="1"/>
      <c r="F1089" s="1"/>
      <c r="G1089" s="1"/>
      <c r="H1089" s="1"/>
      <c r="I1089" s="1"/>
      <c r="X1089" s="6"/>
      <c r="Y1089" s="6"/>
      <c r="Z1089" s="6"/>
      <c r="AA1089" s="6"/>
      <c r="AB1089" s="6"/>
    </row>
    <row r="1090" ht="15.0" customHeight="1">
      <c r="A1090" s="1"/>
      <c r="B1090" s="1"/>
      <c r="C1090" s="1"/>
      <c r="D1090" s="1"/>
      <c r="E1090" s="1"/>
      <c r="F1090" s="1"/>
      <c r="G1090" s="1"/>
      <c r="H1090" s="1"/>
      <c r="I1090" s="1"/>
      <c r="X1090" s="6"/>
      <c r="Y1090" s="6"/>
      <c r="Z1090" s="6"/>
      <c r="AA1090" s="6"/>
      <c r="AB1090" s="6"/>
    </row>
    <row r="1091" ht="15.0" customHeight="1">
      <c r="A1091" s="1"/>
      <c r="B1091" s="1"/>
      <c r="C1091" s="1"/>
      <c r="D1091" s="1"/>
      <c r="E1091" s="1"/>
      <c r="F1091" s="1"/>
      <c r="G1091" s="1"/>
      <c r="H1091" s="1"/>
      <c r="I1091" s="1"/>
      <c r="X1091" s="6"/>
      <c r="Y1091" s="6"/>
      <c r="Z1091" s="6"/>
      <c r="AA1091" s="6"/>
      <c r="AB1091" s="6"/>
    </row>
    <row r="1092" ht="15.0" customHeight="1">
      <c r="A1092" s="1"/>
      <c r="B1092" s="1"/>
      <c r="C1092" s="1"/>
      <c r="D1092" s="1"/>
      <c r="E1092" s="1"/>
      <c r="F1092" s="1"/>
      <c r="G1092" s="1"/>
      <c r="H1092" s="1"/>
      <c r="I1092" s="1"/>
      <c r="X1092" s="6"/>
      <c r="Y1092" s="6"/>
      <c r="Z1092" s="6"/>
      <c r="AA1092" s="6"/>
      <c r="AB1092" s="6"/>
    </row>
    <row r="1093" ht="15.0" customHeight="1">
      <c r="A1093" s="1"/>
      <c r="B1093" s="1"/>
      <c r="C1093" s="1"/>
      <c r="D1093" s="1"/>
      <c r="E1093" s="1"/>
      <c r="F1093" s="1"/>
      <c r="G1093" s="1"/>
      <c r="H1093" s="1"/>
      <c r="I1093" s="1"/>
      <c r="X1093" s="6"/>
      <c r="Y1093" s="6"/>
      <c r="Z1093" s="6"/>
      <c r="AA1093" s="6"/>
      <c r="AB1093" s="6"/>
    </row>
    <row r="1094" ht="15.0" customHeight="1">
      <c r="A1094" s="1"/>
      <c r="B1094" s="1"/>
      <c r="C1094" s="1"/>
      <c r="D1094" s="1"/>
      <c r="E1094" s="1"/>
      <c r="F1094" s="1"/>
      <c r="G1094" s="1"/>
      <c r="H1094" s="1"/>
      <c r="I1094" s="1"/>
      <c r="X1094" s="6"/>
      <c r="Y1094" s="6"/>
      <c r="Z1094" s="6"/>
      <c r="AA1094" s="6"/>
      <c r="AB1094" s="6"/>
    </row>
    <row r="1095" ht="15.0" customHeight="1">
      <c r="A1095" s="1"/>
      <c r="B1095" s="1"/>
      <c r="C1095" s="1"/>
      <c r="D1095" s="1"/>
      <c r="E1095" s="1"/>
      <c r="F1095" s="1"/>
      <c r="G1095" s="1"/>
      <c r="H1095" s="1"/>
      <c r="I1095" s="1"/>
      <c r="X1095" s="6"/>
      <c r="Y1095" s="6"/>
      <c r="Z1095" s="6"/>
      <c r="AA1095" s="6"/>
      <c r="AB1095" s="6"/>
    </row>
    <row r="1096" ht="15.0" customHeight="1">
      <c r="A1096" s="1"/>
      <c r="B1096" s="1"/>
      <c r="C1096" s="1"/>
      <c r="D1096" s="1"/>
      <c r="E1096" s="1"/>
      <c r="F1096" s="1"/>
      <c r="G1096" s="1"/>
      <c r="H1096" s="1"/>
      <c r="I1096" s="1"/>
      <c r="X1096" s="6"/>
      <c r="Y1096" s="6"/>
      <c r="Z1096" s="6"/>
      <c r="AA1096" s="6"/>
      <c r="AB1096" s="6"/>
    </row>
    <row r="1097" ht="15.0" customHeight="1">
      <c r="A1097" s="1"/>
      <c r="B1097" s="1"/>
      <c r="C1097" s="1"/>
      <c r="D1097" s="1"/>
      <c r="E1097" s="1"/>
      <c r="F1097" s="1"/>
      <c r="G1097" s="1"/>
      <c r="H1097" s="1"/>
      <c r="I1097" s="1"/>
      <c r="X1097" s="6"/>
      <c r="Y1097" s="6"/>
      <c r="Z1097" s="6"/>
      <c r="AA1097" s="6"/>
      <c r="AB1097" s="6"/>
    </row>
    <row r="1098" ht="15.0" customHeight="1">
      <c r="A1098" s="1"/>
      <c r="B1098" s="1"/>
      <c r="C1098" s="1"/>
      <c r="D1098" s="1"/>
      <c r="E1098" s="1"/>
      <c r="F1098" s="1"/>
      <c r="G1098" s="1"/>
      <c r="H1098" s="1"/>
      <c r="I1098" s="1"/>
      <c r="X1098" s="6"/>
      <c r="Y1098" s="6"/>
      <c r="Z1098" s="6"/>
      <c r="AA1098" s="6"/>
      <c r="AB1098" s="6"/>
    </row>
    <row r="1099" ht="15.0" customHeight="1">
      <c r="A1099" s="1"/>
      <c r="B1099" s="1"/>
      <c r="C1099" s="1"/>
      <c r="D1099" s="1"/>
      <c r="E1099" s="1"/>
      <c r="F1099" s="1"/>
      <c r="G1099" s="1"/>
      <c r="H1099" s="1"/>
      <c r="I1099" s="1"/>
      <c r="X1099" s="6"/>
      <c r="Y1099" s="6"/>
      <c r="Z1099" s="6"/>
      <c r="AA1099" s="6"/>
      <c r="AB1099" s="6"/>
    </row>
    <row r="1100" ht="15.0" customHeight="1">
      <c r="A1100" s="1"/>
      <c r="B1100" s="1"/>
      <c r="C1100" s="1"/>
      <c r="D1100" s="1"/>
      <c r="E1100" s="1"/>
      <c r="F1100" s="1"/>
      <c r="G1100" s="1"/>
      <c r="H1100" s="1"/>
      <c r="I1100" s="1"/>
      <c r="X1100" s="6"/>
      <c r="Y1100" s="6"/>
      <c r="Z1100" s="6"/>
      <c r="AA1100" s="6"/>
      <c r="AB1100" s="6"/>
    </row>
    <row r="1101" ht="15.0" customHeight="1">
      <c r="A1101" s="1"/>
      <c r="B1101" s="1"/>
      <c r="C1101" s="1"/>
      <c r="D1101" s="1"/>
      <c r="E1101" s="1"/>
      <c r="F1101" s="1"/>
      <c r="G1101" s="1"/>
      <c r="H1101" s="1"/>
      <c r="I1101" s="1"/>
      <c r="X1101" s="6"/>
      <c r="Y1101" s="6"/>
      <c r="Z1101" s="6"/>
      <c r="AA1101" s="6"/>
      <c r="AB1101" s="6"/>
    </row>
    <row r="1102" ht="15.0" customHeight="1">
      <c r="A1102" s="1"/>
      <c r="B1102" s="1"/>
      <c r="C1102" s="1"/>
      <c r="D1102" s="1"/>
      <c r="E1102" s="1"/>
      <c r="F1102" s="1"/>
      <c r="G1102" s="1"/>
      <c r="H1102" s="1"/>
      <c r="I1102" s="1"/>
      <c r="X1102" s="6"/>
      <c r="Y1102" s="6"/>
      <c r="Z1102" s="6"/>
      <c r="AA1102" s="6"/>
      <c r="AB1102" s="6"/>
    </row>
    <row r="1103" ht="15.0" customHeight="1">
      <c r="A1103" s="1"/>
      <c r="B1103" s="1"/>
      <c r="C1103" s="1"/>
      <c r="D1103" s="1"/>
      <c r="E1103" s="1"/>
      <c r="F1103" s="1"/>
      <c r="G1103" s="1"/>
      <c r="H1103" s="1"/>
      <c r="I1103" s="1"/>
      <c r="X1103" s="6"/>
      <c r="Y1103" s="6"/>
      <c r="Z1103" s="6"/>
      <c r="AA1103" s="6"/>
      <c r="AB1103" s="6"/>
    </row>
    <row r="1104" ht="15.0" customHeight="1">
      <c r="A1104" s="1"/>
      <c r="B1104" s="1"/>
      <c r="C1104" s="1"/>
      <c r="D1104" s="1"/>
      <c r="E1104" s="1"/>
      <c r="F1104" s="1"/>
      <c r="G1104" s="1"/>
      <c r="H1104" s="1"/>
      <c r="I1104" s="1"/>
      <c r="X1104" s="6"/>
      <c r="Y1104" s="6"/>
      <c r="Z1104" s="6"/>
      <c r="AA1104" s="6"/>
      <c r="AB1104" s="6"/>
    </row>
    <row r="1105" ht="15.0" customHeight="1">
      <c r="A1105" s="1"/>
      <c r="B1105" s="1"/>
      <c r="C1105" s="1"/>
      <c r="D1105" s="1"/>
      <c r="E1105" s="1"/>
      <c r="F1105" s="1"/>
      <c r="G1105" s="1"/>
      <c r="H1105" s="1"/>
      <c r="I1105" s="1"/>
      <c r="X1105" s="6"/>
      <c r="Y1105" s="6"/>
      <c r="Z1105" s="6"/>
      <c r="AA1105" s="6"/>
      <c r="AB1105" s="6"/>
    </row>
    <row r="1106" ht="15.0" customHeight="1">
      <c r="A1106" s="1"/>
      <c r="B1106" s="1"/>
      <c r="C1106" s="1"/>
      <c r="D1106" s="1"/>
      <c r="E1106" s="1"/>
      <c r="F1106" s="1"/>
      <c r="G1106" s="1"/>
      <c r="H1106" s="1"/>
      <c r="I1106" s="1"/>
      <c r="X1106" s="6"/>
      <c r="Y1106" s="6"/>
      <c r="Z1106" s="6"/>
      <c r="AA1106" s="6"/>
      <c r="AB1106" s="6"/>
    </row>
    <row r="1107" ht="15.0" customHeight="1">
      <c r="A1107" s="1"/>
      <c r="B1107" s="1"/>
      <c r="C1107" s="1"/>
      <c r="D1107" s="1"/>
      <c r="E1107" s="1"/>
      <c r="F1107" s="1"/>
      <c r="G1107" s="1"/>
      <c r="H1107" s="1"/>
      <c r="I1107" s="1"/>
      <c r="X1107" s="6"/>
      <c r="Y1107" s="6"/>
      <c r="Z1107" s="6"/>
      <c r="AA1107" s="6"/>
      <c r="AB1107" s="6"/>
    </row>
    <row r="1108" ht="15.0" customHeight="1">
      <c r="A1108" s="1"/>
      <c r="B1108" s="1"/>
      <c r="C1108" s="1"/>
      <c r="D1108" s="1"/>
      <c r="E1108" s="1"/>
      <c r="F1108" s="1"/>
      <c r="G1108" s="1"/>
      <c r="H1108" s="1"/>
      <c r="I1108" s="1"/>
      <c r="X1108" s="6"/>
      <c r="Y1108" s="6"/>
      <c r="Z1108" s="6"/>
      <c r="AA1108" s="6"/>
      <c r="AB1108" s="6"/>
    </row>
    <row r="1109" ht="15.0" customHeight="1">
      <c r="A1109" s="1"/>
      <c r="B1109" s="1"/>
      <c r="C1109" s="1"/>
      <c r="D1109" s="1"/>
      <c r="E1109" s="1"/>
      <c r="F1109" s="1"/>
      <c r="G1109" s="1"/>
      <c r="H1109" s="1"/>
      <c r="I1109" s="1"/>
      <c r="X1109" s="6"/>
      <c r="Y1109" s="6"/>
      <c r="Z1109" s="6"/>
      <c r="AA1109" s="6"/>
      <c r="AB1109" s="6"/>
    </row>
    <row r="1110" ht="15.0" customHeight="1">
      <c r="A1110" s="1"/>
      <c r="B1110" s="1"/>
      <c r="C1110" s="1"/>
      <c r="D1110" s="1"/>
      <c r="E1110" s="1"/>
      <c r="F1110" s="1"/>
      <c r="G1110" s="1"/>
      <c r="H1110" s="1"/>
      <c r="I1110" s="1"/>
      <c r="X1110" s="6"/>
      <c r="Y1110" s="6"/>
      <c r="Z1110" s="6"/>
      <c r="AA1110" s="6"/>
      <c r="AB1110" s="6"/>
    </row>
    <row r="1111" ht="15.0" customHeight="1">
      <c r="A1111" s="1"/>
      <c r="B1111" s="1"/>
      <c r="C1111" s="1"/>
      <c r="D1111" s="1"/>
      <c r="E1111" s="1"/>
      <c r="F1111" s="1"/>
      <c r="G1111" s="1"/>
      <c r="H1111" s="1"/>
      <c r="I1111" s="1"/>
      <c r="X1111" s="6"/>
      <c r="Y1111" s="6"/>
      <c r="Z1111" s="6"/>
      <c r="AA1111" s="6"/>
      <c r="AB1111" s="6"/>
    </row>
    <row r="1112" ht="15.0" customHeight="1">
      <c r="A1112" s="1"/>
      <c r="B1112" s="1"/>
      <c r="C1112" s="1"/>
      <c r="D1112" s="1"/>
      <c r="E1112" s="1"/>
      <c r="F1112" s="1"/>
      <c r="G1112" s="1"/>
      <c r="H1112" s="1"/>
      <c r="I1112" s="1"/>
      <c r="X1112" s="6"/>
      <c r="Y1112" s="6"/>
      <c r="Z1112" s="6"/>
      <c r="AA1112" s="6"/>
      <c r="AB1112" s="6"/>
    </row>
    <row r="1113" ht="15.0" customHeight="1">
      <c r="A1113" s="1"/>
      <c r="B1113" s="1"/>
      <c r="C1113" s="1"/>
      <c r="D1113" s="1"/>
      <c r="E1113" s="1"/>
      <c r="F1113" s="1"/>
      <c r="G1113" s="1"/>
      <c r="H1113" s="1"/>
      <c r="I1113" s="1"/>
      <c r="X1113" s="6"/>
      <c r="Y1113" s="6"/>
      <c r="Z1113" s="6"/>
      <c r="AA1113" s="6"/>
      <c r="AB1113" s="6"/>
    </row>
    <row r="1114" ht="15.0" customHeight="1">
      <c r="A1114" s="1"/>
      <c r="B1114" s="1"/>
      <c r="C1114" s="1"/>
      <c r="D1114" s="1"/>
      <c r="E1114" s="1"/>
      <c r="F1114" s="1"/>
      <c r="G1114" s="1"/>
      <c r="H1114" s="1"/>
      <c r="I1114" s="1"/>
      <c r="X1114" s="6"/>
      <c r="Y1114" s="6"/>
      <c r="Z1114" s="6"/>
      <c r="AA1114" s="6"/>
      <c r="AB1114" s="6"/>
    </row>
    <row r="1115" ht="15.0" customHeight="1">
      <c r="A1115" s="1"/>
      <c r="B1115" s="1"/>
      <c r="C1115" s="1"/>
      <c r="D1115" s="1"/>
      <c r="E1115" s="1"/>
      <c r="F1115" s="1"/>
      <c r="G1115" s="1"/>
      <c r="H1115" s="1"/>
      <c r="I1115" s="1"/>
      <c r="X1115" s="6"/>
      <c r="Y1115" s="6"/>
      <c r="Z1115" s="6"/>
      <c r="AA1115" s="6"/>
      <c r="AB1115" s="6"/>
    </row>
    <row r="1116" ht="15.0" customHeight="1">
      <c r="A1116" s="1"/>
      <c r="B1116" s="1"/>
      <c r="C1116" s="1"/>
      <c r="D1116" s="1"/>
      <c r="E1116" s="1"/>
      <c r="F1116" s="1"/>
      <c r="G1116" s="1"/>
      <c r="H1116" s="1"/>
      <c r="I1116" s="1"/>
      <c r="X1116" s="6"/>
      <c r="Y1116" s="6"/>
      <c r="Z1116" s="6"/>
      <c r="AA1116" s="6"/>
      <c r="AB1116" s="6"/>
    </row>
    <row r="1117" ht="15.0" customHeight="1">
      <c r="A1117" s="1"/>
      <c r="B1117" s="1"/>
      <c r="C1117" s="1"/>
      <c r="D1117" s="1"/>
      <c r="E1117" s="1"/>
      <c r="F1117" s="1"/>
      <c r="G1117" s="1"/>
      <c r="H1117" s="1"/>
      <c r="I1117" s="1"/>
      <c r="X1117" s="6"/>
      <c r="Y1117" s="6"/>
      <c r="Z1117" s="6"/>
      <c r="AA1117" s="6"/>
      <c r="AB1117" s="6"/>
    </row>
    <row r="1118" ht="15.0" customHeight="1">
      <c r="A1118" s="1"/>
      <c r="B1118" s="1"/>
      <c r="C1118" s="1"/>
      <c r="D1118" s="1"/>
      <c r="E1118" s="1"/>
      <c r="F1118" s="1"/>
      <c r="G1118" s="1"/>
      <c r="H1118" s="1"/>
      <c r="I1118" s="1"/>
      <c r="X1118" s="6"/>
      <c r="Y1118" s="6"/>
      <c r="Z1118" s="6"/>
      <c r="AA1118" s="6"/>
      <c r="AB1118" s="6"/>
    </row>
    <row r="1119" ht="15.0" customHeight="1">
      <c r="A1119" s="1"/>
      <c r="B1119" s="1"/>
      <c r="C1119" s="1"/>
      <c r="D1119" s="1"/>
      <c r="E1119" s="1"/>
      <c r="F1119" s="1"/>
      <c r="G1119" s="1"/>
      <c r="H1119" s="1"/>
      <c r="I1119" s="1"/>
      <c r="X1119" s="6"/>
      <c r="Y1119" s="6"/>
      <c r="Z1119" s="6"/>
      <c r="AA1119" s="6"/>
      <c r="AB1119" s="6"/>
    </row>
    <row r="1120" ht="15.0" customHeight="1">
      <c r="A1120" s="1"/>
      <c r="B1120" s="1"/>
      <c r="C1120" s="1"/>
      <c r="D1120" s="1"/>
      <c r="E1120" s="1"/>
      <c r="F1120" s="1"/>
      <c r="G1120" s="1"/>
      <c r="H1120" s="1"/>
      <c r="I1120" s="1"/>
      <c r="X1120" s="6"/>
      <c r="Y1120" s="6"/>
      <c r="Z1120" s="6"/>
      <c r="AA1120" s="6"/>
      <c r="AB1120" s="6"/>
    </row>
    <row r="1121" ht="15.0" customHeight="1">
      <c r="A1121" s="1"/>
      <c r="B1121" s="1"/>
      <c r="C1121" s="1"/>
      <c r="D1121" s="1"/>
      <c r="E1121" s="1"/>
      <c r="F1121" s="1"/>
      <c r="G1121" s="1"/>
      <c r="H1121" s="1"/>
      <c r="I1121" s="1"/>
      <c r="X1121" s="6"/>
      <c r="Y1121" s="6"/>
      <c r="Z1121" s="6"/>
      <c r="AA1121" s="6"/>
      <c r="AB1121" s="6"/>
    </row>
  </sheetData>
  <mergeCells count="14">
    <mergeCell ref="E10:F10"/>
    <mergeCell ref="G43:H43"/>
    <mergeCell ref="G44:H44"/>
    <mergeCell ref="X63:AF63"/>
    <mergeCell ref="X64:AF64"/>
    <mergeCell ref="X1030:AF1030"/>
    <mergeCell ref="X1036:AF1036"/>
    <mergeCell ref="A9:AE9"/>
    <mergeCell ref="AG9:AP10"/>
    <mergeCell ref="A10:A11"/>
    <mergeCell ref="B10:D10"/>
    <mergeCell ref="G10:M10"/>
    <mergeCell ref="O10:V10"/>
    <mergeCell ref="X10:AE10"/>
  </mergeCells>
  <conditionalFormatting sqref="K12:K41 T12:T41 AC12:AC41 AD19:AD21 U28:U31">
    <cfRule type="containsText" dxfId="4" priority="1" operator="containsText" text="-">
      <formula>NOT(ISERROR(SEARCH(("-"),(K12))))</formula>
    </cfRule>
  </conditionalFormatting>
  <conditionalFormatting sqref="K12:K41 T12:T41 AC12:AC41 AD19:AD21 U28:U31">
    <cfRule type="beginsWith" dxfId="5" priority="2" operator="beginsWith" text="R">
      <formula>LEFT((K12),LEN("R"))=("R")</formula>
    </cfRule>
  </conditionalFormatting>
  <conditionalFormatting sqref="K12:K41 T12:T41 AC12:AC41 AD19:AD21 U28:U31">
    <cfRule type="containsBlanks" dxfId="6" priority="3">
      <formula>LEN(TRIM(K12))=0</formula>
    </cfRule>
  </conditionalFormatting>
  <drawing r:id="rId2"/>
  <legacyDrawing r:id="rId3"/>
  <tableParts count="1">
    <tablePart r:id="rId5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1.0" topLeftCell="A12" activePane="bottomLeft" state="frozen"/>
      <selection activeCell="B13" sqref="B13" pane="bottomLeft"/>
    </sheetView>
  </sheetViews>
  <sheetFormatPr customHeight="1" defaultColWidth="12.63" defaultRowHeight="15.75"/>
  <cols>
    <col customWidth="1" min="2" max="2" width="14.5"/>
    <col customWidth="1" min="4" max="4" width="15.5"/>
    <col customWidth="1" min="5" max="5" width="12.38"/>
    <col customWidth="1" min="9" max="9" width="15.0"/>
    <col customWidth="1" min="11" max="11" width="11.88"/>
    <col customWidth="1" min="12" max="12" width="14.0"/>
    <col customWidth="1" min="13" max="13" width="11.88"/>
    <col customWidth="1" min="14" max="14" width="2.13"/>
    <col customWidth="1" min="15" max="15" width="8.63"/>
    <col customWidth="1" min="16" max="16" width="12.75"/>
    <col customWidth="1" min="17" max="17" width="10.0"/>
    <col customWidth="1" min="18" max="18" width="11.25"/>
    <col customWidth="1" min="19" max="19" width="9.13"/>
    <col customWidth="1" min="20" max="20" width="7.75"/>
    <col customWidth="1" min="23" max="23" width="2.13"/>
    <col customWidth="1" min="25" max="25" width="8.5"/>
    <col customWidth="1" min="26" max="26" width="13.75"/>
    <col customWidth="1" min="27" max="27" width="12.88"/>
    <col customWidth="1" min="34" max="34" width="10.13"/>
    <col customWidth="1" min="35" max="35" width="22.25"/>
    <col customWidth="1" min="36" max="36" width="16.38"/>
    <col customWidth="1" min="37" max="37" width="13.88"/>
    <col customWidth="1" min="41" max="41" width="17.88"/>
  </cols>
  <sheetData>
    <row r="1" hidden="1">
      <c r="A1" s="123"/>
      <c r="B1" s="123"/>
      <c r="C1" s="123"/>
      <c r="D1" s="123"/>
      <c r="E1" s="123"/>
      <c r="F1" s="123"/>
      <c r="G1" s="123"/>
      <c r="H1" s="123"/>
      <c r="I1" s="123"/>
      <c r="L1" s="1"/>
      <c r="M1" s="1"/>
      <c r="N1" s="1"/>
      <c r="O1" s="1"/>
      <c r="P1" s="1"/>
      <c r="Q1" s="1"/>
      <c r="R1" s="1"/>
      <c r="S1" s="1"/>
      <c r="T1" s="1"/>
      <c r="AI1" s="6"/>
      <c r="AJ1" s="6"/>
      <c r="AK1" s="6"/>
      <c r="AL1" s="6"/>
      <c r="AM1" s="6"/>
    </row>
    <row r="2" hidden="1">
      <c r="A2" s="123"/>
      <c r="B2" s="123"/>
      <c r="C2" s="123"/>
      <c r="D2" s="123"/>
      <c r="E2" s="123"/>
      <c r="F2" s="123"/>
      <c r="G2" s="123"/>
      <c r="H2" s="123"/>
      <c r="I2" s="123"/>
      <c r="L2" s="1"/>
      <c r="M2" s="1"/>
      <c r="N2" s="1"/>
      <c r="O2" s="1"/>
      <c r="P2" s="1"/>
      <c r="Q2" s="1"/>
      <c r="R2" s="1"/>
      <c r="S2" s="1"/>
      <c r="T2" s="1"/>
      <c r="AI2" s="6"/>
      <c r="AJ2" s="6"/>
      <c r="AK2" s="6"/>
      <c r="AL2" s="6"/>
      <c r="AM2" s="6"/>
    </row>
    <row r="3" hidden="1">
      <c r="A3" s="123"/>
      <c r="B3" s="123"/>
      <c r="C3" s="123"/>
      <c r="D3" s="123"/>
      <c r="E3" s="123"/>
      <c r="F3" s="123"/>
      <c r="G3" s="123"/>
      <c r="H3" s="123"/>
      <c r="I3" s="123"/>
      <c r="L3" s="1"/>
      <c r="M3" s="1"/>
      <c r="N3" s="1"/>
      <c r="O3" s="1"/>
      <c r="P3" s="1"/>
      <c r="Q3" s="1"/>
      <c r="R3" s="1"/>
      <c r="S3" s="1"/>
      <c r="T3" s="1"/>
      <c r="AI3" s="6"/>
      <c r="AJ3" s="6"/>
      <c r="AK3" s="6"/>
      <c r="AL3" s="6"/>
      <c r="AM3" s="6"/>
    </row>
    <row r="4" hidden="1">
      <c r="A4" s="123"/>
      <c r="B4" s="123"/>
      <c r="C4" s="123"/>
      <c r="D4" s="123"/>
      <c r="E4" s="123"/>
      <c r="F4" s="123"/>
      <c r="G4" s="123"/>
      <c r="H4" s="123"/>
      <c r="I4" s="123"/>
      <c r="L4" s="1"/>
      <c r="M4" s="1"/>
      <c r="N4" s="1"/>
      <c r="O4" s="1"/>
      <c r="P4" s="1"/>
      <c r="Q4" s="1"/>
      <c r="R4" s="1"/>
      <c r="S4" s="1"/>
      <c r="T4" s="1"/>
      <c r="AI4" s="6"/>
      <c r="AJ4" s="6"/>
      <c r="AK4" s="6"/>
      <c r="AL4" s="6"/>
      <c r="AM4" s="6"/>
    </row>
    <row r="5" hidden="1">
      <c r="A5" s="123"/>
      <c r="B5" s="123"/>
      <c r="C5" s="123"/>
      <c r="D5" s="123"/>
      <c r="E5" s="123"/>
      <c r="F5" s="123"/>
      <c r="G5" s="123"/>
      <c r="H5" s="123"/>
      <c r="I5" s="123"/>
      <c r="L5" s="1"/>
      <c r="M5" s="1"/>
      <c r="N5" s="1"/>
      <c r="O5" s="1"/>
      <c r="P5" s="1"/>
      <c r="Q5" s="1"/>
      <c r="R5" s="1"/>
      <c r="S5" s="1"/>
      <c r="T5" s="1"/>
      <c r="AI5" s="6"/>
      <c r="AJ5" s="6"/>
      <c r="AK5" s="6"/>
      <c r="AL5" s="6"/>
      <c r="AM5" s="6"/>
    </row>
    <row r="6" hidden="1">
      <c r="A6" s="123"/>
      <c r="B6" s="123"/>
      <c r="C6" s="123"/>
      <c r="D6" s="123"/>
      <c r="E6" s="123"/>
      <c r="F6" s="123"/>
      <c r="G6" s="123"/>
      <c r="H6" s="123"/>
      <c r="I6" s="123"/>
      <c r="L6" s="1"/>
      <c r="M6" s="1"/>
      <c r="N6" s="1"/>
      <c r="O6" s="1"/>
      <c r="P6" s="1"/>
      <c r="Q6" s="1"/>
      <c r="R6" s="1"/>
      <c r="S6" s="1"/>
      <c r="T6" s="1"/>
      <c r="AI6" s="6"/>
      <c r="AJ6" s="6"/>
      <c r="AK6" s="6"/>
      <c r="AL6" s="6"/>
      <c r="AM6" s="6"/>
    </row>
    <row r="7" hidden="1">
      <c r="L7" s="1"/>
      <c r="M7" s="1"/>
      <c r="N7" s="1"/>
      <c r="O7" s="1"/>
      <c r="P7" s="1"/>
      <c r="Q7" s="1"/>
      <c r="R7" s="1"/>
      <c r="S7" s="1"/>
      <c r="T7" s="1"/>
      <c r="AI7" s="6"/>
      <c r="AJ7" s="6"/>
      <c r="AK7" s="6"/>
      <c r="AL7" s="6"/>
      <c r="AM7" s="6"/>
    </row>
    <row r="8" hidden="1">
      <c r="L8" s="6"/>
      <c r="M8" s="6"/>
      <c r="N8" s="6"/>
      <c r="O8" s="6"/>
      <c r="P8" s="6"/>
      <c r="Q8" s="6"/>
      <c r="R8" s="6"/>
      <c r="S8" s="6"/>
      <c r="T8" s="6"/>
      <c r="AI8" s="6"/>
      <c r="AJ8" s="6"/>
      <c r="AK8" s="6"/>
      <c r="AL8" s="6"/>
      <c r="AM8" s="6"/>
    </row>
    <row r="9" ht="35.25" customHeight="1">
      <c r="A9" s="125" t="s">
        <v>71</v>
      </c>
      <c r="AF9" s="124"/>
      <c r="AG9" s="124"/>
      <c r="AH9" s="124"/>
      <c r="AI9" s="124"/>
      <c r="AJ9" s="124"/>
      <c r="AK9" s="124"/>
      <c r="AL9" s="124"/>
      <c r="AM9" s="124"/>
      <c r="AN9" s="124"/>
      <c r="AO9" s="124"/>
      <c r="AR9" s="129"/>
      <c r="AS9" s="129"/>
      <c r="AT9" s="129"/>
      <c r="AU9" s="129"/>
      <c r="AV9" s="129"/>
      <c r="AW9" s="129"/>
      <c r="AX9" s="129"/>
      <c r="AY9" s="129"/>
    </row>
    <row r="10" ht="24.75" customHeight="1">
      <c r="A10" s="19" t="s">
        <v>4</v>
      </c>
      <c r="B10" s="337" t="s">
        <v>140</v>
      </c>
      <c r="E10" s="337" t="s">
        <v>1</v>
      </c>
      <c r="G10" s="19" t="s">
        <v>3</v>
      </c>
      <c r="N10" s="17"/>
      <c r="O10" s="156" t="s">
        <v>72</v>
      </c>
      <c r="X10" s="126" t="s">
        <v>73</v>
      </c>
      <c r="AF10" s="124"/>
      <c r="AG10" s="124"/>
      <c r="AH10" s="124"/>
      <c r="AI10" s="124"/>
      <c r="AJ10" s="124"/>
      <c r="AK10" s="124"/>
      <c r="AL10" s="124"/>
      <c r="AM10" s="124"/>
      <c r="AN10" s="124"/>
      <c r="AO10" s="124"/>
      <c r="AR10" s="129"/>
      <c r="AS10" s="129"/>
      <c r="AT10" s="129"/>
      <c r="AU10" s="129"/>
      <c r="AV10" s="129"/>
      <c r="AW10" s="129"/>
      <c r="AX10" s="129"/>
      <c r="AY10" s="129"/>
    </row>
    <row r="11">
      <c r="B11" s="19" t="s">
        <v>70</v>
      </c>
      <c r="C11" s="19" t="s">
        <v>115</v>
      </c>
      <c r="D11" s="19" t="s">
        <v>8</v>
      </c>
      <c r="E11" s="19" t="s">
        <v>70</v>
      </c>
      <c r="F11" s="19" t="s">
        <v>115</v>
      </c>
      <c r="G11" s="19" t="s">
        <v>12</v>
      </c>
      <c r="H11" s="19" t="s">
        <v>13</v>
      </c>
      <c r="I11" s="19" t="s">
        <v>14</v>
      </c>
      <c r="J11" s="19" t="s">
        <v>76</v>
      </c>
      <c r="K11" s="19" t="s">
        <v>67</v>
      </c>
      <c r="L11" s="19" t="s">
        <v>68</v>
      </c>
      <c r="M11" s="19" t="s">
        <v>69</v>
      </c>
      <c r="N11" s="17"/>
      <c r="O11" s="157" t="s">
        <v>14</v>
      </c>
      <c r="P11" s="157" t="s">
        <v>77</v>
      </c>
      <c r="Q11" s="157" t="s">
        <v>76</v>
      </c>
      <c r="R11" s="157" t="s">
        <v>78</v>
      </c>
      <c r="S11" s="157" t="s">
        <v>8</v>
      </c>
      <c r="T11" s="157" t="s">
        <v>67</v>
      </c>
      <c r="U11" s="157" t="s">
        <v>68</v>
      </c>
      <c r="V11" s="157" t="s">
        <v>69</v>
      </c>
      <c r="X11" s="128" t="s">
        <v>14</v>
      </c>
      <c r="Y11" s="128" t="s">
        <v>79</v>
      </c>
      <c r="Z11" s="128" t="s">
        <v>76</v>
      </c>
      <c r="AA11" s="128" t="s">
        <v>80</v>
      </c>
      <c r="AB11" s="128" t="s">
        <v>8</v>
      </c>
      <c r="AC11" s="128" t="s">
        <v>67</v>
      </c>
      <c r="AD11" s="128" t="s">
        <v>68</v>
      </c>
      <c r="AE11" s="128" t="s">
        <v>69</v>
      </c>
      <c r="AF11" s="376"/>
      <c r="AO11" s="377"/>
      <c r="AR11" s="132"/>
      <c r="AS11" s="132"/>
      <c r="AT11" s="132"/>
      <c r="AU11" s="132"/>
      <c r="AV11" s="132"/>
      <c r="AW11" s="132"/>
      <c r="AX11" s="132"/>
      <c r="AY11" s="132"/>
    </row>
    <row r="12">
      <c r="A12" s="378">
        <v>45139.0</v>
      </c>
      <c r="B12" s="229">
        <v>68923.49</v>
      </c>
      <c r="C12" s="230">
        <v>1331.0</v>
      </c>
      <c r="D12" s="338">
        <f t="shared" ref="D12:D43" si="3">B12/C12</f>
        <v>51.78323817</v>
      </c>
      <c r="E12" s="229">
        <v>52415.78</v>
      </c>
      <c r="F12" s="230">
        <v>242.0</v>
      </c>
      <c r="G12" s="178">
        <v>542.0</v>
      </c>
      <c r="H12" s="178">
        <v>333.0</v>
      </c>
      <c r="I12" s="178">
        <v>950.0</v>
      </c>
      <c r="J12" s="179">
        <v>390657.3</v>
      </c>
      <c r="K12" s="186">
        <f t="shared" ref="K12:K42" si="4">T12+AC12</f>
        <v>12019.3</v>
      </c>
      <c r="L12" s="179">
        <v>12019.3</v>
      </c>
      <c r="M12" s="233">
        <v>0.0308</v>
      </c>
      <c r="N12" s="31"/>
      <c r="O12" s="178">
        <v>56.0</v>
      </c>
      <c r="P12" s="178">
        <v>181.0</v>
      </c>
      <c r="Q12" s="179">
        <v>3645.63</v>
      </c>
      <c r="R12" s="184">
        <f t="shared" ref="R12:S12" si="1">P12/O12</f>
        <v>3.232142857</v>
      </c>
      <c r="S12" s="179">
        <f t="shared" si="1"/>
        <v>20.14160221</v>
      </c>
      <c r="T12" s="179">
        <v>-2256.6</v>
      </c>
      <c r="U12" s="179">
        <v>-2256.6</v>
      </c>
      <c r="V12" s="233">
        <v>-0.619</v>
      </c>
      <c r="W12" s="183"/>
      <c r="X12" s="178">
        <v>927.0</v>
      </c>
      <c r="Y12" s="234" t="s">
        <v>149</v>
      </c>
      <c r="Z12" s="179">
        <v>387011.67</v>
      </c>
      <c r="AA12" s="184">
        <f t="shared" ref="AA12:AB12" si="2">Y12/X12</f>
        <v>252.9169364</v>
      </c>
      <c r="AB12" s="179">
        <f t="shared" si="2"/>
        <v>1.650693398</v>
      </c>
      <c r="AC12" s="186">
        <v>14275.9</v>
      </c>
      <c r="AD12" s="179">
        <v>14275.9</v>
      </c>
      <c r="AE12" s="233">
        <v>0.0369</v>
      </c>
      <c r="AF12" s="161" t="s">
        <v>81</v>
      </c>
      <c r="AG12" s="162" t="s">
        <v>82</v>
      </c>
      <c r="AH12" s="163" t="s">
        <v>83</v>
      </c>
      <c r="AI12" s="164" t="s">
        <v>84</v>
      </c>
      <c r="AJ12" s="165" t="s">
        <v>150</v>
      </c>
      <c r="AK12" s="166" t="s">
        <v>86</v>
      </c>
      <c r="AL12" s="167" t="s">
        <v>151</v>
      </c>
      <c r="AM12" s="168" t="s">
        <v>88</v>
      </c>
      <c r="AN12" s="169" t="s">
        <v>89</v>
      </c>
      <c r="AO12" s="170" t="s">
        <v>90</v>
      </c>
      <c r="AR12" s="132"/>
      <c r="AS12" s="132"/>
      <c r="AT12" s="132"/>
      <c r="AU12" s="132"/>
      <c r="AV12" s="132"/>
      <c r="AW12" s="132"/>
      <c r="AX12" s="132"/>
      <c r="AY12" s="132"/>
    </row>
    <row r="13">
      <c r="A13" s="379">
        <v>45140.0</v>
      </c>
      <c r="B13" s="229">
        <v>56903.08</v>
      </c>
      <c r="C13" s="230">
        <v>1428.0</v>
      </c>
      <c r="D13" s="338">
        <f t="shared" si="3"/>
        <v>39.84809524</v>
      </c>
      <c r="E13" s="229">
        <v>66125.73</v>
      </c>
      <c r="F13" s="230">
        <v>245.0</v>
      </c>
      <c r="G13" s="178">
        <v>845.0</v>
      </c>
      <c r="H13" s="178">
        <v>379.0</v>
      </c>
      <c r="I13" s="178">
        <v>1044.0</v>
      </c>
      <c r="J13" s="179">
        <v>478853.58</v>
      </c>
      <c r="K13" s="186">
        <f t="shared" si="4"/>
        <v>-8665.62</v>
      </c>
      <c r="L13" s="179">
        <v>-8665.62</v>
      </c>
      <c r="M13" s="233">
        <v>-0.0181</v>
      </c>
      <c r="N13" s="31"/>
      <c r="O13" s="178">
        <v>93.0</v>
      </c>
      <c r="P13" s="178">
        <v>327.0</v>
      </c>
      <c r="Q13" s="179">
        <v>6341.89</v>
      </c>
      <c r="R13" s="184">
        <f t="shared" ref="R13:S13" si="5">P13/O13</f>
        <v>3.516129032</v>
      </c>
      <c r="S13" s="179">
        <f t="shared" si="5"/>
        <v>19.39415902</v>
      </c>
      <c r="T13" s="179">
        <v>-774.78</v>
      </c>
      <c r="U13" s="179">
        <v>-774.78</v>
      </c>
      <c r="V13" s="233">
        <v>-0.1222</v>
      </c>
      <c r="W13" s="183"/>
      <c r="X13" s="178">
        <v>994.0</v>
      </c>
      <c r="Y13" s="234" t="s">
        <v>152</v>
      </c>
      <c r="Z13" s="179">
        <v>472511.69</v>
      </c>
      <c r="AA13" s="184">
        <f t="shared" ref="AA13:AB13" si="6">Y13/X13</f>
        <v>217.4668008</v>
      </c>
      <c r="AB13" s="179">
        <f t="shared" si="6"/>
        <v>2.185914684</v>
      </c>
      <c r="AC13" s="186">
        <v>-7890.84</v>
      </c>
      <c r="AD13" s="179">
        <v>-7890.84</v>
      </c>
      <c r="AE13" s="233">
        <v>-0.0167</v>
      </c>
      <c r="AF13" s="37">
        <f>D43</f>
        <v>45.18631946</v>
      </c>
      <c r="AG13" s="33">
        <f>G43</f>
        <v>9796</v>
      </c>
      <c r="AH13" s="33">
        <f>AG13-AI13</f>
        <v>4554</v>
      </c>
      <c r="AI13" s="33">
        <f t="shared" ref="AI13:AJ13" si="7">H43</f>
        <v>5242</v>
      </c>
      <c r="AJ13" s="33">
        <f t="shared" si="7"/>
        <v>716</v>
      </c>
      <c r="AK13" s="34">
        <f>AH13/AG13</f>
        <v>0.464883626</v>
      </c>
      <c r="AL13" s="35">
        <f>K43/I43</f>
        <v>613.7585049</v>
      </c>
      <c r="AM13" s="35">
        <f>AN13/AI13</f>
        <v>57.46909576</v>
      </c>
      <c r="AN13" s="37">
        <f>'CUSTOS 2023'!Y5</f>
        <v>301253</v>
      </c>
      <c r="AO13" s="37">
        <f>'CUSTOS 2023'!Y3</f>
        <v>512368.91</v>
      </c>
      <c r="AQ13" s="129"/>
      <c r="AR13" s="129"/>
      <c r="AS13" s="129"/>
      <c r="AT13" s="129"/>
      <c r="AU13" s="129"/>
      <c r="AV13" s="129"/>
      <c r="AW13" s="129"/>
      <c r="AX13" s="129"/>
      <c r="AY13" s="129"/>
    </row>
    <row r="14">
      <c r="A14" s="378">
        <v>45141.0</v>
      </c>
      <c r="B14" s="229">
        <v>86823.92</v>
      </c>
      <c r="C14" s="230">
        <v>1604.0</v>
      </c>
      <c r="D14" s="338">
        <f t="shared" si="3"/>
        <v>54.12962594</v>
      </c>
      <c r="E14" s="229">
        <v>56408.82</v>
      </c>
      <c r="F14" s="230">
        <v>243.0</v>
      </c>
      <c r="G14" s="178">
        <v>727.0</v>
      </c>
      <c r="H14" s="178">
        <v>390.0</v>
      </c>
      <c r="I14" s="178">
        <v>1039.0</v>
      </c>
      <c r="J14" s="179">
        <v>587910.45</v>
      </c>
      <c r="K14" s="186">
        <f t="shared" si="4"/>
        <v>39873.53</v>
      </c>
      <c r="L14" s="179">
        <v>39873.53</v>
      </c>
      <c r="M14" s="233">
        <v>0.0678</v>
      </c>
      <c r="N14" s="31"/>
      <c r="O14" s="178">
        <v>78.0</v>
      </c>
      <c r="P14" s="178">
        <v>254.0</v>
      </c>
      <c r="Q14" s="179">
        <v>4737.9</v>
      </c>
      <c r="R14" s="184">
        <f t="shared" ref="R14:S14" si="8">P14/O14</f>
        <v>3.256410256</v>
      </c>
      <c r="S14" s="179">
        <f t="shared" si="8"/>
        <v>18.65314961</v>
      </c>
      <c r="T14" s="179">
        <v>2196.81</v>
      </c>
      <c r="U14" s="179">
        <v>2196.81</v>
      </c>
      <c r="V14" s="233">
        <v>0.4637</v>
      </c>
      <c r="W14" s="183"/>
      <c r="X14" s="178">
        <v>998.0</v>
      </c>
      <c r="Y14" s="234" t="s">
        <v>153</v>
      </c>
      <c r="Z14" s="179">
        <v>583172.55</v>
      </c>
      <c r="AA14" s="184">
        <f t="shared" ref="AA14:AB14" si="9">Y14/X14</f>
        <v>255.4048096</v>
      </c>
      <c r="AB14" s="179">
        <f t="shared" si="9"/>
        <v>2.287902226</v>
      </c>
      <c r="AC14" s="186">
        <v>37676.72</v>
      </c>
      <c r="AD14" s="179">
        <v>37676.72</v>
      </c>
      <c r="AE14" s="233">
        <v>0.0646</v>
      </c>
      <c r="AQ14" s="132"/>
      <c r="AR14" s="132"/>
      <c r="AS14" s="132"/>
      <c r="AT14" s="132"/>
      <c r="AU14" s="132"/>
      <c r="AV14" s="132"/>
      <c r="AW14" s="132"/>
      <c r="AX14" s="132"/>
      <c r="AY14" s="132"/>
    </row>
    <row r="15">
      <c r="A15" s="378">
        <v>45142.0</v>
      </c>
      <c r="B15" s="235">
        <v>75001.02</v>
      </c>
      <c r="C15" s="236">
        <v>1436.0</v>
      </c>
      <c r="D15" s="231">
        <f t="shared" si="3"/>
        <v>52.22912256</v>
      </c>
      <c r="E15" s="235">
        <v>50693.82</v>
      </c>
      <c r="F15" s="236">
        <v>266.0</v>
      </c>
      <c r="G15" s="188">
        <v>377.0</v>
      </c>
      <c r="H15" s="188">
        <v>220.0</v>
      </c>
      <c r="I15" s="188">
        <v>908.0</v>
      </c>
      <c r="J15" s="186">
        <v>454092.09</v>
      </c>
      <c r="K15" s="186">
        <f t="shared" si="4"/>
        <v>22905.24</v>
      </c>
      <c r="L15" s="186">
        <v>22905.24</v>
      </c>
      <c r="M15" s="182">
        <v>0.0504</v>
      </c>
      <c r="N15" s="38"/>
      <c r="O15" s="188">
        <v>50.0</v>
      </c>
      <c r="P15" s="188">
        <v>165.0</v>
      </c>
      <c r="Q15" s="186">
        <v>8613.91</v>
      </c>
      <c r="R15" s="184">
        <f t="shared" ref="R15:S15" si="10">P15/O15</f>
        <v>3.3</v>
      </c>
      <c r="S15" s="179">
        <f t="shared" si="10"/>
        <v>52.20551515</v>
      </c>
      <c r="T15" s="186">
        <v>-2385.65</v>
      </c>
      <c r="U15" s="186">
        <v>-2385.65</v>
      </c>
      <c r="V15" s="182">
        <v>-0.277</v>
      </c>
      <c r="W15" s="189"/>
      <c r="X15" s="188">
        <v>884.0</v>
      </c>
      <c r="Y15" s="238" t="s">
        <v>154</v>
      </c>
      <c r="Z15" s="186">
        <v>445478.18</v>
      </c>
      <c r="AA15" s="184">
        <f t="shared" ref="AA15:AB15" si="11">Y15/X15</f>
        <v>269.9920814</v>
      </c>
      <c r="AB15" s="179">
        <f t="shared" si="11"/>
        <v>1.866479158</v>
      </c>
      <c r="AC15" s="186">
        <v>25290.89</v>
      </c>
      <c r="AD15" s="186">
        <v>25290.89</v>
      </c>
      <c r="AE15" s="182">
        <v>0.0568</v>
      </c>
      <c r="AQ15" s="132"/>
      <c r="AR15" s="132"/>
      <c r="AS15" s="132"/>
      <c r="AT15" s="132"/>
      <c r="AU15" s="132"/>
      <c r="AV15" s="132"/>
      <c r="AW15" s="132"/>
      <c r="AX15" s="132"/>
      <c r="AY15" s="132"/>
    </row>
    <row r="16">
      <c r="A16" s="378">
        <v>45143.0</v>
      </c>
      <c r="B16" s="235">
        <v>81437.78</v>
      </c>
      <c r="C16" s="236">
        <v>1843.0</v>
      </c>
      <c r="D16" s="231">
        <f t="shared" si="3"/>
        <v>44.18761801</v>
      </c>
      <c r="E16" s="235">
        <v>50722.61</v>
      </c>
      <c r="F16" s="236">
        <v>328.0</v>
      </c>
      <c r="G16" s="188">
        <v>514.0</v>
      </c>
      <c r="H16" s="188">
        <v>368.0</v>
      </c>
      <c r="I16" s="188">
        <v>1173.0</v>
      </c>
      <c r="J16" s="186">
        <v>521875.49</v>
      </c>
      <c r="K16" s="186">
        <f t="shared" si="4"/>
        <v>33342.98</v>
      </c>
      <c r="L16" s="186">
        <v>33342.98</v>
      </c>
      <c r="M16" s="182">
        <v>0.0639</v>
      </c>
      <c r="N16" s="38"/>
      <c r="O16" s="188">
        <v>113.0</v>
      </c>
      <c r="P16" s="188">
        <v>294.0</v>
      </c>
      <c r="Q16" s="186">
        <v>13686.82</v>
      </c>
      <c r="R16" s="184">
        <f t="shared" ref="R16:S16" si="12">P16/O16</f>
        <v>2.601769912</v>
      </c>
      <c r="S16" s="179">
        <f t="shared" si="12"/>
        <v>46.55380952</v>
      </c>
      <c r="T16" s="186">
        <v>2027.55</v>
      </c>
      <c r="U16" s="186">
        <v>2027.55</v>
      </c>
      <c r="V16" s="182">
        <v>0.1481</v>
      </c>
      <c r="W16" s="189"/>
      <c r="X16" s="188">
        <v>1124.0</v>
      </c>
      <c r="Y16" s="238" t="s">
        <v>155</v>
      </c>
      <c r="Z16" s="186">
        <v>508188.67</v>
      </c>
      <c r="AA16" s="184">
        <f t="shared" ref="AA16:AB16" si="13">Y16/X16</f>
        <v>265.9279359</v>
      </c>
      <c r="AB16" s="179">
        <f t="shared" si="13"/>
        <v>1.700179222</v>
      </c>
      <c r="AC16" s="186">
        <v>31315.43</v>
      </c>
      <c r="AD16" s="186">
        <v>31315.43</v>
      </c>
      <c r="AE16" s="182">
        <v>0.0616</v>
      </c>
      <c r="AT16" s="132"/>
      <c r="AU16" s="132"/>
      <c r="AV16" s="132"/>
      <c r="AW16" s="132"/>
      <c r="AX16" s="132"/>
      <c r="AY16" s="132"/>
    </row>
    <row r="17">
      <c r="A17" s="378">
        <v>45144.0</v>
      </c>
      <c r="B17" s="235">
        <v>62490.89</v>
      </c>
      <c r="C17" s="236">
        <v>1304.0</v>
      </c>
      <c r="D17" s="231">
        <f t="shared" si="3"/>
        <v>47.92246166</v>
      </c>
      <c r="E17" s="235">
        <v>46655.99</v>
      </c>
      <c r="F17" s="236">
        <v>197.0</v>
      </c>
      <c r="G17" s="188">
        <v>327.0</v>
      </c>
      <c r="H17" s="188">
        <v>184.0</v>
      </c>
      <c r="I17" s="188">
        <v>869.0</v>
      </c>
      <c r="J17" s="186">
        <v>568304.57</v>
      </c>
      <c r="K17" s="186">
        <f t="shared" si="4"/>
        <v>16991.9</v>
      </c>
      <c r="L17" s="186">
        <v>16991.9</v>
      </c>
      <c r="M17" s="182">
        <v>0.0299</v>
      </c>
      <c r="N17" s="38"/>
      <c r="O17" s="188">
        <v>95.0</v>
      </c>
      <c r="P17" s="188">
        <v>258.0</v>
      </c>
      <c r="Q17" s="186">
        <v>11382.87</v>
      </c>
      <c r="R17" s="184">
        <f t="shared" ref="R17:S17" si="14">P17/O17</f>
        <v>2.715789474</v>
      </c>
      <c r="S17" s="179">
        <f t="shared" si="14"/>
        <v>44.11965116</v>
      </c>
      <c r="T17" s="186">
        <v>2105.2</v>
      </c>
      <c r="U17" s="186">
        <v>2105.2</v>
      </c>
      <c r="V17" s="182">
        <v>0.1849</v>
      </c>
      <c r="W17" s="189"/>
      <c r="X17" s="188">
        <v>825.0</v>
      </c>
      <c r="Y17" s="238" t="s">
        <v>156</v>
      </c>
      <c r="Z17" s="186">
        <v>556921.7</v>
      </c>
      <c r="AA17" s="184">
        <f t="shared" ref="AA17:AB17" si="15">Y17/X17</f>
        <v>283.5042424</v>
      </c>
      <c r="AB17" s="179">
        <f t="shared" si="15"/>
        <v>2.381116417</v>
      </c>
      <c r="AC17" s="186">
        <v>14886.7</v>
      </c>
      <c r="AD17" s="186">
        <v>14886.7</v>
      </c>
      <c r="AE17" s="182">
        <v>0.0267</v>
      </c>
      <c r="AT17" s="132"/>
      <c r="AU17" s="132"/>
      <c r="AV17" s="132"/>
      <c r="AW17" s="132"/>
      <c r="AX17" s="132"/>
      <c r="AY17" s="132"/>
    </row>
    <row r="18">
      <c r="A18" s="378">
        <v>45145.0</v>
      </c>
      <c r="B18" s="235">
        <v>44168.987</v>
      </c>
      <c r="C18" s="236">
        <v>1195.0</v>
      </c>
      <c r="D18" s="231">
        <f t="shared" si="3"/>
        <v>36.9614954</v>
      </c>
      <c r="E18" s="235">
        <v>38384.16683</v>
      </c>
      <c r="F18" s="236">
        <v>220.0</v>
      </c>
      <c r="G18" s="188">
        <v>307.0</v>
      </c>
      <c r="H18" s="188">
        <v>182.0</v>
      </c>
      <c r="I18" s="188">
        <v>806.0</v>
      </c>
      <c r="J18" s="186">
        <v>335427.4638</v>
      </c>
      <c r="K18" s="186">
        <f t="shared" si="4"/>
        <v>10340.84291</v>
      </c>
      <c r="L18" s="186">
        <v>10340.84291</v>
      </c>
      <c r="M18" s="182">
        <v>0.0308</v>
      </c>
      <c r="N18" s="38"/>
      <c r="O18" s="188">
        <v>44.0</v>
      </c>
      <c r="P18" s="188">
        <v>154.0</v>
      </c>
      <c r="Q18" s="186">
        <v>4813.82149</v>
      </c>
      <c r="R18" s="184">
        <f t="shared" ref="R18:S18" si="16">P18/O18</f>
        <v>3.5</v>
      </c>
      <c r="S18" s="179">
        <f t="shared" si="16"/>
        <v>31.2585811</v>
      </c>
      <c r="T18" s="186">
        <v>1663.092306</v>
      </c>
      <c r="U18" s="186">
        <v>1663.092306</v>
      </c>
      <c r="V18" s="182">
        <v>0.3455</v>
      </c>
      <c r="W18" s="189"/>
      <c r="X18" s="188">
        <v>777.0</v>
      </c>
      <c r="Y18" s="188">
        <v>198667.0</v>
      </c>
      <c r="Z18" s="186">
        <v>330613.6423</v>
      </c>
      <c r="AA18" s="184">
        <f t="shared" ref="AA18:AB18" si="17">Y18/X18</f>
        <v>255.6846847</v>
      </c>
      <c r="AB18" s="179">
        <f t="shared" si="17"/>
        <v>1.664159837</v>
      </c>
      <c r="AC18" s="186">
        <v>8677.7506</v>
      </c>
      <c r="AD18" s="186">
        <v>8677.7506</v>
      </c>
      <c r="AE18" s="182">
        <v>0.0262</v>
      </c>
      <c r="AT18" s="132"/>
      <c r="AU18" s="132"/>
      <c r="AV18" s="132"/>
      <c r="AW18" s="132"/>
      <c r="AX18" s="132"/>
      <c r="AY18" s="132"/>
    </row>
    <row r="19">
      <c r="A19" s="378">
        <v>45146.0</v>
      </c>
      <c r="B19" s="235">
        <v>70724.31456</v>
      </c>
      <c r="C19" s="236">
        <v>1334.0</v>
      </c>
      <c r="D19" s="231">
        <f t="shared" si="3"/>
        <v>53.01672756</v>
      </c>
      <c r="E19" s="235">
        <v>61756.23163</v>
      </c>
      <c r="F19" s="236">
        <v>265.0</v>
      </c>
      <c r="G19" s="188">
        <v>395.0</v>
      </c>
      <c r="H19" s="188">
        <v>213.0</v>
      </c>
      <c r="I19" s="188">
        <v>917.0</v>
      </c>
      <c r="J19" s="186">
        <v>397753.3544</v>
      </c>
      <c r="K19" s="186">
        <f t="shared" si="4"/>
        <v>22444.9566</v>
      </c>
      <c r="L19" s="186">
        <v>23964.81754</v>
      </c>
      <c r="M19" s="182">
        <v>0.0603</v>
      </c>
      <c r="N19" s="38"/>
      <c r="O19" s="188">
        <v>67.0</v>
      </c>
      <c r="P19" s="188">
        <v>236.0</v>
      </c>
      <c r="Q19" s="186">
        <v>9694.94</v>
      </c>
      <c r="R19" s="184">
        <f t="shared" ref="R19:S19" si="18">P19/O19</f>
        <v>3.52238806</v>
      </c>
      <c r="S19" s="179">
        <f t="shared" si="18"/>
        <v>41.08025424</v>
      </c>
      <c r="T19" s="186">
        <v>-3453.19</v>
      </c>
      <c r="U19" s="186">
        <v>-3453.19</v>
      </c>
      <c r="V19" s="182">
        <v>-0.3562</v>
      </c>
      <c r="W19" s="189"/>
      <c r="X19" s="188">
        <v>881.0</v>
      </c>
      <c r="Y19" s="188">
        <v>207705.0</v>
      </c>
      <c r="Z19" s="186">
        <v>388060.3243</v>
      </c>
      <c r="AA19" s="184">
        <f t="shared" ref="AA19:AB19" si="19">Y19/X19</f>
        <v>235.7604994</v>
      </c>
      <c r="AB19" s="179">
        <f t="shared" si="19"/>
        <v>1.868324423</v>
      </c>
      <c r="AC19" s="186">
        <v>25898.1466</v>
      </c>
      <c r="AD19" s="186">
        <v>25898.1466</v>
      </c>
      <c r="AE19" s="182">
        <v>0.0667</v>
      </c>
      <c r="AT19" s="132"/>
      <c r="AU19" s="132"/>
      <c r="AV19" s="132"/>
      <c r="AW19" s="132"/>
      <c r="AX19" s="132"/>
      <c r="AY19" s="132"/>
    </row>
    <row r="20">
      <c r="A20" s="378">
        <v>45147.0</v>
      </c>
      <c r="B20" s="235">
        <v>53778.93</v>
      </c>
      <c r="C20" s="236">
        <v>1191.0</v>
      </c>
      <c r="D20" s="231">
        <f t="shared" si="3"/>
        <v>45.15443325</v>
      </c>
      <c r="E20" s="235">
        <v>35574.15</v>
      </c>
      <c r="F20" s="236">
        <v>199.0</v>
      </c>
      <c r="G20" s="188">
        <v>266.0</v>
      </c>
      <c r="H20" s="188">
        <v>139.0</v>
      </c>
      <c r="I20" s="188">
        <v>809.0</v>
      </c>
      <c r="J20" s="186">
        <v>323658.34</v>
      </c>
      <c r="K20" s="186">
        <f t="shared" si="4"/>
        <v>14432.99</v>
      </c>
      <c r="L20" s="186">
        <v>14432.99</v>
      </c>
      <c r="M20" s="182">
        <v>0.0446</v>
      </c>
      <c r="N20" s="38"/>
      <c r="O20" s="188">
        <v>75.0</v>
      </c>
      <c r="P20" s="188">
        <v>261.0</v>
      </c>
      <c r="Q20" s="186">
        <v>12412.58</v>
      </c>
      <c r="R20" s="184">
        <f t="shared" ref="R20:S20" si="20">P20/O20</f>
        <v>3.48</v>
      </c>
      <c r="S20" s="179">
        <f t="shared" si="20"/>
        <v>47.55777778</v>
      </c>
      <c r="T20" s="186">
        <v>3194.12</v>
      </c>
      <c r="U20" s="186">
        <v>3194.12</v>
      </c>
      <c r="V20" s="182">
        <v>0.2573</v>
      </c>
      <c r="W20" s="189"/>
      <c r="X20" s="188">
        <v>770.0</v>
      </c>
      <c r="Y20" s="188">
        <v>196132.0</v>
      </c>
      <c r="Z20" s="186">
        <v>311245.76</v>
      </c>
      <c r="AA20" s="184">
        <f t="shared" ref="AA20:AB20" si="21">Y20/X20</f>
        <v>254.7168831</v>
      </c>
      <c r="AB20" s="179">
        <f t="shared" si="21"/>
        <v>1.58691983</v>
      </c>
      <c r="AC20" s="186">
        <v>11238.87</v>
      </c>
      <c r="AD20" s="186">
        <v>11238.87</v>
      </c>
      <c r="AE20" s="182">
        <v>0.0361</v>
      </c>
      <c r="AT20" s="132"/>
      <c r="AU20" s="132"/>
      <c r="AV20" s="132"/>
      <c r="AW20" s="132"/>
      <c r="AX20" s="132"/>
      <c r="AY20" s="132"/>
    </row>
    <row r="21">
      <c r="A21" s="378">
        <v>45148.0</v>
      </c>
      <c r="B21" s="235">
        <v>45984.88</v>
      </c>
      <c r="C21" s="236">
        <v>1060.0</v>
      </c>
      <c r="D21" s="231">
        <f t="shared" si="3"/>
        <v>43.38196226</v>
      </c>
      <c r="E21" s="235">
        <v>29868.08</v>
      </c>
      <c r="F21" s="236">
        <v>173.0</v>
      </c>
      <c r="G21" s="188">
        <v>229.0</v>
      </c>
      <c r="H21" s="188">
        <v>116.0</v>
      </c>
      <c r="I21" s="188">
        <v>727.0</v>
      </c>
      <c r="J21" s="186">
        <v>343252.62</v>
      </c>
      <c r="K21" s="186">
        <f t="shared" si="4"/>
        <v>11869.09</v>
      </c>
      <c r="L21" s="186">
        <v>11869.09</v>
      </c>
      <c r="M21" s="182">
        <v>0.0346</v>
      </c>
      <c r="N21" s="38"/>
      <c r="O21" s="188">
        <v>69.0</v>
      </c>
      <c r="P21" s="188">
        <v>165.0</v>
      </c>
      <c r="Q21" s="186">
        <v>6278.7</v>
      </c>
      <c r="R21" s="184">
        <f t="shared" ref="R21:S21" si="22">P21/O21</f>
        <v>2.391304348</v>
      </c>
      <c r="S21" s="179">
        <f t="shared" si="22"/>
        <v>38.05272727</v>
      </c>
      <c r="T21" s="186">
        <v>-937.78</v>
      </c>
      <c r="U21" s="186">
        <v>-937.78</v>
      </c>
      <c r="V21" s="182">
        <v>-0.1494</v>
      </c>
      <c r="W21" s="189"/>
      <c r="X21" s="188">
        <v>686.0</v>
      </c>
      <c r="Y21" s="188">
        <v>177014.0</v>
      </c>
      <c r="Z21" s="186">
        <v>336973.92</v>
      </c>
      <c r="AA21" s="184">
        <f t="shared" ref="AA21:AB21" si="23">Y21/X21</f>
        <v>258.0379009</v>
      </c>
      <c r="AB21" s="179">
        <f t="shared" si="23"/>
        <v>1.903656886</v>
      </c>
      <c r="AC21" s="186">
        <v>12806.87</v>
      </c>
      <c r="AD21" s="186">
        <v>12806.87</v>
      </c>
      <c r="AE21" s="182">
        <v>0.038</v>
      </c>
      <c r="AT21" s="132"/>
      <c r="AU21" s="132"/>
      <c r="AV21" s="132"/>
      <c r="AW21" s="132"/>
      <c r="AX21" s="132"/>
      <c r="AY21" s="132"/>
    </row>
    <row r="22">
      <c r="A22" s="378">
        <v>45149.0</v>
      </c>
      <c r="B22" s="229">
        <v>52650.09</v>
      </c>
      <c r="C22" s="230">
        <v>1086.0</v>
      </c>
      <c r="D22" s="338">
        <f t="shared" si="3"/>
        <v>48.48074586</v>
      </c>
      <c r="E22" s="229">
        <v>45987.98</v>
      </c>
      <c r="F22" s="230">
        <v>198.0</v>
      </c>
      <c r="G22" s="178">
        <v>217.0</v>
      </c>
      <c r="H22" s="178">
        <v>119.0</v>
      </c>
      <c r="I22" s="178">
        <v>747.0</v>
      </c>
      <c r="J22" s="179">
        <v>355761.35</v>
      </c>
      <c r="K22" s="186">
        <f t="shared" si="4"/>
        <v>13247.4</v>
      </c>
      <c r="L22" s="179">
        <v>13247.4</v>
      </c>
      <c r="M22" s="233">
        <v>0.0372</v>
      </c>
      <c r="N22" s="31"/>
      <c r="O22" s="178">
        <v>45.0</v>
      </c>
      <c r="P22" s="178">
        <v>159.0</v>
      </c>
      <c r="Q22" s="179">
        <v>13436.65</v>
      </c>
      <c r="R22" s="184">
        <f t="shared" ref="R22:S22" si="24">P22/O22</f>
        <v>3.533333333</v>
      </c>
      <c r="S22" s="179">
        <f t="shared" si="24"/>
        <v>84.5072327</v>
      </c>
      <c r="T22" s="179">
        <v>1299.96</v>
      </c>
      <c r="U22" s="179">
        <v>1299.96</v>
      </c>
      <c r="V22" s="233">
        <v>0.0967</v>
      </c>
      <c r="W22" s="183"/>
      <c r="X22" s="178">
        <v>723.0</v>
      </c>
      <c r="Y22" s="178">
        <v>155552.0</v>
      </c>
      <c r="Z22" s="179">
        <v>342324.7</v>
      </c>
      <c r="AA22" s="184">
        <f t="shared" ref="AA22:AB22" si="25">Y22/X22</f>
        <v>215.1479945</v>
      </c>
      <c r="AB22" s="179">
        <f t="shared" si="25"/>
        <v>2.200709088</v>
      </c>
      <c r="AC22" s="186">
        <v>11947.44</v>
      </c>
      <c r="AD22" s="179">
        <v>11947.44</v>
      </c>
      <c r="AE22" s="233">
        <v>0.0349</v>
      </c>
      <c r="AT22" s="132"/>
      <c r="AU22" s="132"/>
      <c r="AV22" s="132"/>
      <c r="AW22" s="132"/>
      <c r="AX22" s="132"/>
      <c r="AY22" s="132"/>
    </row>
    <row r="23">
      <c r="A23" s="378">
        <v>45150.0</v>
      </c>
      <c r="B23" s="229">
        <v>47669.47</v>
      </c>
      <c r="C23" s="230">
        <v>1110.0</v>
      </c>
      <c r="D23" s="338">
        <f t="shared" si="3"/>
        <v>42.94546847</v>
      </c>
      <c r="E23" s="229">
        <v>32942.42</v>
      </c>
      <c r="F23" s="230">
        <v>197.0</v>
      </c>
      <c r="G23" s="178">
        <v>207.0</v>
      </c>
      <c r="H23" s="178">
        <v>132.0</v>
      </c>
      <c r="I23" s="178">
        <v>716.0</v>
      </c>
      <c r="J23" s="179">
        <v>329827.28</v>
      </c>
      <c r="K23" s="186">
        <f t="shared" si="4"/>
        <v>15469.15</v>
      </c>
      <c r="L23" s="179">
        <v>15469.15</v>
      </c>
      <c r="M23" s="233">
        <v>0.0469</v>
      </c>
      <c r="N23" s="31"/>
      <c r="O23" s="178">
        <v>45.0</v>
      </c>
      <c r="P23" s="178">
        <v>168.0</v>
      </c>
      <c r="Q23" s="179">
        <v>9356.52</v>
      </c>
      <c r="R23" s="184">
        <f t="shared" ref="R23:S23" si="26">P23/O23</f>
        <v>3.733333333</v>
      </c>
      <c r="S23" s="179">
        <f t="shared" si="26"/>
        <v>55.69357143</v>
      </c>
      <c r="T23" s="179">
        <v>1451.63</v>
      </c>
      <c r="U23" s="179">
        <v>1451.63</v>
      </c>
      <c r="V23" s="233">
        <v>0.1551</v>
      </c>
      <c r="W23" s="183"/>
      <c r="X23" s="178">
        <v>692.0</v>
      </c>
      <c r="Y23" s="178">
        <v>183021.0</v>
      </c>
      <c r="Z23" s="179">
        <v>320470.76</v>
      </c>
      <c r="AA23" s="184">
        <f t="shared" ref="AA23:AB23" si="27">Y23/X23</f>
        <v>264.4812139</v>
      </c>
      <c r="AB23" s="179">
        <f t="shared" si="27"/>
        <v>1.751005404</v>
      </c>
      <c r="AC23" s="186">
        <v>14017.52</v>
      </c>
      <c r="AD23" s="179">
        <v>14017.52</v>
      </c>
      <c r="AE23" s="233">
        <v>0.0437</v>
      </c>
      <c r="AQ23" s="132"/>
      <c r="AR23" s="132"/>
      <c r="AS23" s="132"/>
      <c r="AT23" s="132"/>
      <c r="AU23" s="132"/>
      <c r="AV23" s="132"/>
      <c r="AW23" s="132"/>
      <c r="AX23" s="132"/>
      <c r="AY23" s="132"/>
    </row>
    <row r="24">
      <c r="A24" s="378">
        <v>45151.0</v>
      </c>
      <c r="B24" s="229">
        <v>47134.69</v>
      </c>
      <c r="C24" s="230">
        <v>1317.0</v>
      </c>
      <c r="D24" s="338">
        <f t="shared" si="3"/>
        <v>35.78943812</v>
      </c>
      <c r="E24" s="229">
        <v>35630.55</v>
      </c>
      <c r="F24" s="230">
        <v>214.0</v>
      </c>
      <c r="G24" s="178">
        <v>522.0</v>
      </c>
      <c r="H24" s="178">
        <v>283.0</v>
      </c>
      <c r="I24" s="178">
        <v>893.0</v>
      </c>
      <c r="J24" s="179">
        <v>361501.31</v>
      </c>
      <c r="K24" s="186">
        <f t="shared" si="4"/>
        <v>12000.63</v>
      </c>
      <c r="L24" s="179">
        <v>12000.63</v>
      </c>
      <c r="M24" s="233">
        <v>0.0332</v>
      </c>
      <c r="N24" s="31"/>
      <c r="O24" s="178">
        <v>79.0</v>
      </c>
      <c r="P24" s="178">
        <v>277.0</v>
      </c>
      <c r="Q24" s="179">
        <v>12344.98</v>
      </c>
      <c r="R24" s="184">
        <f t="shared" ref="R24:S24" si="28">P24/O24</f>
        <v>3.506329114</v>
      </c>
      <c r="S24" s="179">
        <f t="shared" si="28"/>
        <v>44.5667148</v>
      </c>
      <c r="T24" s="179">
        <v>1749.27</v>
      </c>
      <c r="U24" s="179">
        <v>1749.27</v>
      </c>
      <c r="V24" s="233">
        <v>0.1417</v>
      </c>
      <c r="W24" s="183"/>
      <c r="X24" s="178">
        <v>852.0</v>
      </c>
      <c r="Y24" s="178">
        <v>209081.0</v>
      </c>
      <c r="Z24" s="179">
        <v>349156.33</v>
      </c>
      <c r="AA24" s="184">
        <f t="shared" ref="AA24:AB24" si="29">Y24/X24</f>
        <v>245.4002347</v>
      </c>
      <c r="AB24" s="179">
        <f t="shared" si="29"/>
        <v>1.669957241</v>
      </c>
      <c r="AC24" s="186">
        <v>10251.36</v>
      </c>
      <c r="AD24" s="179">
        <v>10251.36</v>
      </c>
      <c r="AE24" s="233">
        <v>0.0294</v>
      </c>
      <c r="AQ24" s="132"/>
      <c r="AR24" s="132"/>
      <c r="AS24" s="132"/>
      <c r="AT24" s="132"/>
      <c r="AU24" s="132"/>
      <c r="AV24" s="132"/>
      <c r="AW24" s="132"/>
      <c r="AX24" s="132"/>
      <c r="AY24" s="132"/>
    </row>
    <row r="25">
      <c r="A25" s="378">
        <v>45152.0</v>
      </c>
      <c r="B25" s="235">
        <v>44014.21</v>
      </c>
      <c r="C25" s="236">
        <v>1214.0</v>
      </c>
      <c r="D25" s="231">
        <f t="shared" si="3"/>
        <v>36.25552718</v>
      </c>
      <c r="E25" s="235">
        <v>60075.57</v>
      </c>
      <c r="F25" s="236">
        <v>203.0</v>
      </c>
      <c r="G25" s="188">
        <v>474.0</v>
      </c>
      <c r="H25" s="188">
        <v>234.0</v>
      </c>
      <c r="I25" s="188">
        <v>762.0</v>
      </c>
      <c r="J25" s="186">
        <v>374334.05</v>
      </c>
      <c r="K25" s="186">
        <f t="shared" si="4"/>
        <v>-1019.2</v>
      </c>
      <c r="L25" s="186">
        <v>-1019.2</v>
      </c>
      <c r="M25" s="182">
        <v>-0.0027</v>
      </c>
      <c r="N25" s="38"/>
      <c r="O25" s="188">
        <v>43.0</v>
      </c>
      <c r="P25" s="188">
        <v>118.0</v>
      </c>
      <c r="Q25" s="186">
        <v>8933.74</v>
      </c>
      <c r="R25" s="184">
        <f t="shared" ref="R25:S25" si="30">P25/O25</f>
        <v>2.744186047</v>
      </c>
      <c r="S25" s="179">
        <f t="shared" si="30"/>
        <v>75.70966102</v>
      </c>
      <c r="T25" s="186">
        <v>-829.67</v>
      </c>
      <c r="U25" s="186">
        <v>-829.67</v>
      </c>
      <c r="V25" s="182">
        <v>-0.0929</v>
      </c>
      <c r="W25" s="189"/>
      <c r="X25" s="188">
        <v>740.0</v>
      </c>
      <c r="Y25" s="178">
        <v>193237.0</v>
      </c>
      <c r="Z25" s="186">
        <v>365400.31</v>
      </c>
      <c r="AA25" s="184">
        <f t="shared" ref="AA25:AB25" si="31">Y25/X25</f>
        <v>261.1310811</v>
      </c>
      <c r="AB25" s="179">
        <f t="shared" si="31"/>
        <v>1.890943815</v>
      </c>
      <c r="AC25" s="186">
        <v>-189.53</v>
      </c>
      <c r="AD25" s="186">
        <v>-189.53</v>
      </c>
      <c r="AE25" s="182">
        <v>-5.0E-4</v>
      </c>
      <c r="AQ25" s="132"/>
      <c r="AR25" s="132"/>
      <c r="AS25" s="132"/>
      <c r="AT25" s="132"/>
      <c r="AU25" s="132"/>
      <c r="AV25" s="132"/>
      <c r="AW25" s="132"/>
      <c r="AX25" s="132"/>
      <c r="AY25" s="132"/>
    </row>
    <row r="26">
      <c r="A26" s="378">
        <v>45153.0</v>
      </c>
      <c r="B26" s="235">
        <v>45786.62</v>
      </c>
      <c r="C26" s="236">
        <v>1391.0</v>
      </c>
      <c r="D26" s="231">
        <f t="shared" si="3"/>
        <v>32.91633357</v>
      </c>
      <c r="E26" s="235">
        <v>37945.5</v>
      </c>
      <c r="F26" s="236">
        <v>200.0</v>
      </c>
      <c r="G26" s="188">
        <v>414.0</v>
      </c>
      <c r="H26" s="188">
        <v>238.0</v>
      </c>
      <c r="I26" s="188">
        <v>853.0</v>
      </c>
      <c r="J26" s="186">
        <v>349674.21</v>
      </c>
      <c r="K26" s="186">
        <f t="shared" si="4"/>
        <v>16079.33</v>
      </c>
      <c r="L26" s="186">
        <v>16079.33</v>
      </c>
      <c r="M26" s="182">
        <v>0.046</v>
      </c>
      <c r="N26" s="38"/>
      <c r="O26" s="188">
        <v>58.0</v>
      </c>
      <c r="P26" s="188">
        <v>161.0</v>
      </c>
      <c r="Q26" s="186">
        <v>9573.66</v>
      </c>
      <c r="R26" s="184">
        <f t="shared" ref="R26:S26" si="32">P26/O26</f>
        <v>2.775862069</v>
      </c>
      <c r="S26" s="179">
        <f t="shared" si="32"/>
        <v>59.46372671</v>
      </c>
      <c r="T26" s="186">
        <v>-1372.56</v>
      </c>
      <c r="U26" s="186">
        <v>-1372.56</v>
      </c>
      <c r="V26" s="182">
        <v>-0.1434</v>
      </c>
      <c r="W26" s="189"/>
      <c r="X26" s="188">
        <v>820.0</v>
      </c>
      <c r="Y26" s="178">
        <v>175416.0</v>
      </c>
      <c r="Z26" s="186">
        <v>340100.55</v>
      </c>
      <c r="AA26" s="184">
        <f t="shared" ref="AA26:AB26" si="33">Y26/X26</f>
        <v>213.9219512</v>
      </c>
      <c r="AB26" s="179">
        <f t="shared" si="33"/>
        <v>1.938822855</v>
      </c>
      <c r="AC26" s="186">
        <v>17451.89</v>
      </c>
      <c r="AD26" s="186">
        <v>17451.89</v>
      </c>
      <c r="AE26" s="182">
        <v>0.0513</v>
      </c>
      <c r="AT26" s="132"/>
      <c r="AU26" s="132"/>
      <c r="AV26" s="132"/>
      <c r="AW26" s="132"/>
      <c r="AX26" s="132"/>
      <c r="AY26" s="132"/>
    </row>
    <row r="27" ht="21.0" customHeight="1">
      <c r="A27" s="378">
        <v>45154.0</v>
      </c>
      <c r="B27" s="235">
        <v>58005.28</v>
      </c>
      <c r="C27" s="236">
        <v>1125.0</v>
      </c>
      <c r="D27" s="231">
        <f t="shared" si="3"/>
        <v>51.56024889</v>
      </c>
      <c r="E27" s="235">
        <v>35571.21</v>
      </c>
      <c r="F27" s="236">
        <v>159.0</v>
      </c>
      <c r="G27" s="188">
        <v>192.0</v>
      </c>
      <c r="H27" s="188">
        <v>90.0</v>
      </c>
      <c r="I27" s="188">
        <v>718.0</v>
      </c>
      <c r="J27" s="186">
        <v>417983.09</v>
      </c>
      <c r="K27" s="186">
        <f t="shared" si="4"/>
        <v>18697.97</v>
      </c>
      <c r="L27" s="186">
        <v>18697.97</v>
      </c>
      <c r="M27" s="182">
        <v>0.0447</v>
      </c>
      <c r="N27" s="38"/>
      <c r="O27" s="188">
        <v>83.0</v>
      </c>
      <c r="P27" s="188">
        <v>228.0</v>
      </c>
      <c r="Q27" s="186">
        <v>8692.92</v>
      </c>
      <c r="R27" s="184">
        <f t="shared" ref="R27:S27" si="34">P27/O27</f>
        <v>2.746987952</v>
      </c>
      <c r="S27" s="179">
        <f t="shared" si="34"/>
        <v>38.12684211</v>
      </c>
      <c r="T27" s="186">
        <v>2763.64</v>
      </c>
      <c r="U27" s="186">
        <v>2763.64</v>
      </c>
      <c r="V27" s="182">
        <v>0.3179</v>
      </c>
      <c r="W27" s="189"/>
      <c r="X27" s="188">
        <v>668.0</v>
      </c>
      <c r="Y27" s="188">
        <v>182163.0</v>
      </c>
      <c r="Z27" s="186">
        <v>409290.17</v>
      </c>
      <c r="AA27" s="184">
        <f t="shared" ref="AA27:AB27" si="35">Y27/X27</f>
        <v>272.6991018</v>
      </c>
      <c r="AB27" s="179">
        <f t="shared" si="35"/>
        <v>2.246834813</v>
      </c>
      <c r="AC27" s="186">
        <v>15934.33</v>
      </c>
      <c r="AD27" s="186">
        <v>15934.33</v>
      </c>
      <c r="AE27" s="182">
        <v>0.0389</v>
      </c>
      <c r="AT27" s="132"/>
      <c r="AU27" s="132"/>
      <c r="AV27" s="132"/>
      <c r="AW27" s="132"/>
      <c r="AX27" s="132"/>
      <c r="AY27" s="132"/>
    </row>
    <row r="28">
      <c r="A28" s="378">
        <v>45155.0</v>
      </c>
      <c r="B28" s="235">
        <v>30920.36</v>
      </c>
      <c r="C28" s="236">
        <v>990.0</v>
      </c>
      <c r="D28" s="231">
        <f t="shared" si="3"/>
        <v>31.23268687</v>
      </c>
      <c r="E28" s="235">
        <v>33951.62</v>
      </c>
      <c r="F28" s="236">
        <v>168.0</v>
      </c>
      <c r="G28" s="188">
        <v>193.0</v>
      </c>
      <c r="H28" s="188">
        <v>99.0</v>
      </c>
      <c r="I28" s="188">
        <v>629.0</v>
      </c>
      <c r="J28" s="186">
        <v>277360.41</v>
      </c>
      <c r="K28" s="186">
        <f t="shared" si="4"/>
        <v>-2154.21</v>
      </c>
      <c r="L28" s="186">
        <v>-2154.21</v>
      </c>
      <c r="M28" s="182">
        <v>-0.0078</v>
      </c>
      <c r="N28" s="38"/>
      <c r="O28" s="188">
        <v>54.0</v>
      </c>
      <c r="P28" s="188">
        <v>179.0</v>
      </c>
      <c r="Q28" s="186">
        <v>7370.88</v>
      </c>
      <c r="R28" s="190">
        <f t="shared" ref="R28:S28" si="36">P28/O28</f>
        <v>3.314814815</v>
      </c>
      <c r="S28" s="186">
        <f t="shared" si="36"/>
        <v>41.17810056</v>
      </c>
      <c r="T28" s="186">
        <v>-803.81</v>
      </c>
      <c r="U28" s="186">
        <v>-803.81</v>
      </c>
      <c r="V28" s="182">
        <v>-0.1091</v>
      </c>
      <c r="W28" s="189"/>
      <c r="X28" s="188">
        <v>597.0</v>
      </c>
      <c r="Y28" s="188">
        <v>141456.0</v>
      </c>
      <c r="Z28" s="186">
        <v>269989.53</v>
      </c>
      <c r="AA28" s="190">
        <f t="shared" ref="AA28:AB28" si="37">Y28/X28</f>
        <v>236.9447236</v>
      </c>
      <c r="AB28" s="186">
        <f t="shared" si="37"/>
        <v>1.908646717</v>
      </c>
      <c r="AC28" s="186">
        <v>-1350.4</v>
      </c>
      <c r="AD28" s="186">
        <v>-1350.4</v>
      </c>
      <c r="AE28" s="182">
        <v>-0.005</v>
      </c>
      <c r="AT28" s="132"/>
      <c r="AU28" s="132"/>
      <c r="AV28" s="132"/>
      <c r="AW28" s="132"/>
      <c r="AX28" s="132"/>
      <c r="AY28" s="132"/>
    </row>
    <row r="29">
      <c r="A29" s="378">
        <v>45156.0</v>
      </c>
      <c r="B29" s="235">
        <v>37081.35</v>
      </c>
      <c r="C29" s="236">
        <v>955.0</v>
      </c>
      <c r="D29" s="231">
        <f t="shared" si="3"/>
        <v>38.82863874</v>
      </c>
      <c r="E29" s="235">
        <v>21936.85</v>
      </c>
      <c r="F29" s="236">
        <v>180.0</v>
      </c>
      <c r="G29" s="188">
        <v>161.0</v>
      </c>
      <c r="H29" s="188">
        <v>94.0</v>
      </c>
      <c r="I29" s="188">
        <v>661.0</v>
      </c>
      <c r="J29" s="186">
        <v>266556.38</v>
      </c>
      <c r="K29" s="186">
        <f t="shared" si="4"/>
        <v>32037.64</v>
      </c>
      <c r="L29" s="186">
        <v>24025.91</v>
      </c>
      <c r="M29" s="182">
        <v>0.0901</v>
      </c>
      <c r="N29" s="38"/>
      <c r="O29" s="188">
        <v>54.0</v>
      </c>
      <c r="P29" s="188">
        <v>205.0</v>
      </c>
      <c r="Q29" s="186">
        <v>11997.85</v>
      </c>
      <c r="R29" s="190">
        <f t="shared" ref="R29:S29" si="38">P29/O29</f>
        <v>3.796296296</v>
      </c>
      <c r="S29" s="186">
        <f t="shared" si="38"/>
        <v>58.52609756</v>
      </c>
      <c r="T29" s="186">
        <v>11997.85</v>
      </c>
      <c r="U29" s="186">
        <v>11997.85</v>
      </c>
      <c r="V29" s="182">
        <v>0.3322</v>
      </c>
      <c r="W29" s="189"/>
      <c r="X29" s="188">
        <v>627.0</v>
      </c>
      <c r="Y29" s="188">
        <v>143566.0</v>
      </c>
      <c r="Z29" s="186">
        <v>254558.53</v>
      </c>
      <c r="AA29" s="190">
        <f t="shared" ref="AA29:AB29" si="39">Y29/X29</f>
        <v>228.9728868</v>
      </c>
      <c r="AB29" s="186">
        <f t="shared" si="39"/>
        <v>1.773111531</v>
      </c>
      <c r="AC29" s="186">
        <v>20039.79</v>
      </c>
      <c r="AD29" s="186">
        <v>20039.79</v>
      </c>
      <c r="AE29" s="182">
        <v>0.0787</v>
      </c>
      <c r="AT29" s="132"/>
      <c r="AU29" s="132"/>
      <c r="AV29" s="132"/>
      <c r="AW29" s="132"/>
      <c r="AX29" s="132"/>
      <c r="AY29" s="132"/>
    </row>
    <row r="30">
      <c r="A30" s="378">
        <v>45157.0</v>
      </c>
      <c r="B30" s="235">
        <v>63818.39</v>
      </c>
      <c r="C30" s="236">
        <v>1047.0</v>
      </c>
      <c r="D30" s="231">
        <f t="shared" si="3"/>
        <v>60.95357211</v>
      </c>
      <c r="E30" s="235">
        <v>57497.05</v>
      </c>
      <c r="F30" s="236">
        <v>168.0</v>
      </c>
      <c r="G30" s="188">
        <v>171.0</v>
      </c>
      <c r="H30" s="188">
        <v>97.0</v>
      </c>
      <c r="I30" s="188">
        <v>645.0</v>
      </c>
      <c r="J30" s="186">
        <v>415711.83</v>
      </c>
      <c r="K30" s="186">
        <f t="shared" si="4"/>
        <v>9402.07</v>
      </c>
      <c r="L30" s="280">
        <v>2541.36</v>
      </c>
      <c r="M30" s="182">
        <v>0.0061</v>
      </c>
      <c r="N30" s="38"/>
      <c r="O30" s="188">
        <v>79.0</v>
      </c>
      <c r="P30" s="188">
        <v>270.0</v>
      </c>
      <c r="Q30" s="186">
        <v>10110.6</v>
      </c>
      <c r="R30" s="190">
        <f t="shared" ref="R30:S30" si="40">P30/O30</f>
        <v>3.417721519</v>
      </c>
      <c r="S30" s="186">
        <f t="shared" si="40"/>
        <v>37.44666667</v>
      </c>
      <c r="T30" s="186">
        <v>10110.6</v>
      </c>
      <c r="U30" s="186">
        <v>10110.6</v>
      </c>
      <c r="V30" s="182">
        <v>0.3214</v>
      </c>
      <c r="W30" s="189"/>
      <c r="X30" s="188">
        <v>597.0</v>
      </c>
      <c r="Y30" s="188">
        <v>167985.0</v>
      </c>
      <c r="Z30" s="186">
        <v>405601.23</v>
      </c>
      <c r="AA30" s="190">
        <f t="shared" ref="AA30:AB30" si="41">Y30/X30</f>
        <v>281.3819095</v>
      </c>
      <c r="AB30" s="186">
        <f t="shared" si="41"/>
        <v>2.414508617</v>
      </c>
      <c r="AC30" s="186">
        <v>-708.53</v>
      </c>
      <c r="AD30" s="186">
        <v>-708.53</v>
      </c>
      <c r="AE30" s="182">
        <v>-0.0017</v>
      </c>
      <c r="AT30" s="132"/>
      <c r="AU30" s="132"/>
      <c r="AV30" s="132"/>
      <c r="AW30" s="132"/>
      <c r="AX30" s="132"/>
      <c r="AY30" s="132"/>
    </row>
    <row r="31">
      <c r="A31" s="378">
        <v>45158.0</v>
      </c>
      <c r="B31" s="235">
        <v>38881.72</v>
      </c>
      <c r="C31" s="236">
        <v>865.0</v>
      </c>
      <c r="D31" s="231">
        <f t="shared" si="3"/>
        <v>44.94996532</v>
      </c>
      <c r="E31" s="235">
        <v>49491.34</v>
      </c>
      <c r="F31" s="236">
        <v>162.0</v>
      </c>
      <c r="G31" s="188">
        <v>186.0</v>
      </c>
      <c r="H31" s="188">
        <v>94.0</v>
      </c>
      <c r="I31" s="188">
        <v>616.0</v>
      </c>
      <c r="J31" s="186">
        <v>763788.41</v>
      </c>
      <c r="K31" s="186">
        <f t="shared" si="4"/>
        <v>391.95</v>
      </c>
      <c r="L31" s="282">
        <v>-20617.78</v>
      </c>
      <c r="M31" s="182">
        <v>-0.027</v>
      </c>
      <c r="N31" s="38"/>
      <c r="O31" s="188">
        <v>86.0</v>
      </c>
      <c r="P31" s="188">
        <v>340.0</v>
      </c>
      <c r="Q31" s="186">
        <v>21669.24</v>
      </c>
      <c r="R31" s="190">
        <f t="shared" ref="R31:S31" si="42">P31/O31</f>
        <v>3.953488372</v>
      </c>
      <c r="S31" s="186">
        <f t="shared" si="42"/>
        <v>63.73305882</v>
      </c>
      <c r="T31" s="186">
        <v>21669.24</v>
      </c>
      <c r="U31" s="186">
        <v>21669.24</v>
      </c>
      <c r="V31" s="182">
        <v>0.0298</v>
      </c>
      <c r="W31" s="189"/>
      <c r="X31" s="188">
        <v>563.0</v>
      </c>
      <c r="Y31" s="188">
        <v>132677.0</v>
      </c>
      <c r="Z31" s="186">
        <v>742119.17</v>
      </c>
      <c r="AA31" s="190">
        <f t="shared" ref="AA31:AB31" si="43">Y31/X31</f>
        <v>235.660746</v>
      </c>
      <c r="AB31" s="186">
        <f t="shared" si="43"/>
        <v>5.593427421</v>
      </c>
      <c r="AC31" s="186">
        <v>-21277.29</v>
      </c>
      <c r="AD31" s="186">
        <v>-21277.29</v>
      </c>
      <c r="AE31" s="182">
        <v>-0.0287</v>
      </c>
      <c r="AT31" s="132"/>
      <c r="AU31" s="132"/>
      <c r="AV31" s="132"/>
      <c r="AW31" s="132"/>
      <c r="AX31" s="132"/>
      <c r="AY31" s="132"/>
    </row>
    <row r="32">
      <c r="A32" s="378">
        <v>45159.0</v>
      </c>
      <c r="B32" s="229">
        <v>37055.44</v>
      </c>
      <c r="C32" s="230">
        <v>754.0</v>
      </c>
      <c r="D32" s="338">
        <f t="shared" si="3"/>
        <v>49.14514589</v>
      </c>
      <c r="E32" s="229">
        <v>27162.05</v>
      </c>
      <c r="F32" s="230">
        <v>142.0</v>
      </c>
      <c r="G32" s="178">
        <v>143.0</v>
      </c>
      <c r="H32" s="178">
        <v>73.0</v>
      </c>
      <c r="I32" s="178">
        <v>547.0</v>
      </c>
      <c r="J32" s="179">
        <v>1024204.72</v>
      </c>
      <c r="K32" s="186">
        <f t="shared" si="4"/>
        <v>-38119.44</v>
      </c>
      <c r="L32" s="345">
        <v>-38119.44</v>
      </c>
      <c r="M32" s="233">
        <v>-0.0372</v>
      </c>
      <c r="N32" s="31"/>
      <c r="O32" s="178">
        <v>38.0</v>
      </c>
      <c r="P32" s="178">
        <v>110.0</v>
      </c>
      <c r="Q32" s="179">
        <v>9646.55</v>
      </c>
      <c r="R32" s="184">
        <f t="shared" ref="R32:S32" si="44">P32/O32</f>
        <v>2.894736842</v>
      </c>
      <c r="S32" s="179">
        <f t="shared" si="44"/>
        <v>87.69590909</v>
      </c>
      <c r="T32" s="179">
        <v>1762.38</v>
      </c>
      <c r="U32" s="179">
        <v>1762.38</v>
      </c>
      <c r="V32" s="233">
        <v>0.1827</v>
      </c>
      <c r="W32" s="183"/>
      <c r="X32" s="178">
        <v>524.0</v>
      </c>
      <c r="Y32" s="178">
        <v>120842.0</v>
      </c>
      <c r="Z32" s="179">
        <v>1014558.17</v>
      </c>
      <c r="AA32" s="184">
        <f t="shared" ref="AA32:AB32" si="45">Y32/X32</f>
        <v>230.6145038</v>
      </c>
      <c r="AB32" s="179">
        <f t="shared" si="45"/>
        <v>8.395741299</v>
      </c>
      <c r="AC32" s="179">
        <v>-39881.82</v>
      </c>
      <c r="AD32" s="179">
        <v>-39881.82</v>
      </c>
      <c r="AE32" s="233">
        <v>-0.0393</v>
      </c>
      <c r="AQ32" s="132"/>
      <c r="AR32" s="132"/>
      <c r="AS32" s="132"/>
      <c r="AT32" s="132"/>
      <c r="AU32" s="132"/>
      <c r="AV32" s="132"/>
      <c r="AW32" s="132"/>
      <c r="AX32" s="132"/>
      <c r="AY32" s="132"/>
    </row>
    <row r="33">
      <c r="A33" s="378">
        <v>45160.0</v>
      </c>
      <c r="B33" s="242">
        <v>45387.31</v>
      </c>
      <c r="C33" s="243">
        <v>922.0</v>
      </c>
      <c r="D33" s="380">
        <f t="shared" si="3"/>
        <v>49.22701735</v>
      </c>
      <c r="E33" s="242">
        <v>44118.38</v>
      </c>
      <c r="F33" s="243">
        <v>147.0</v>
      </c>
      <c r="G33" s="197">
        <v>232.0</v>
      </c>
      <c r="H33" s="197">
        <v>109.0</v>
      </c>
      <c r="I33" s="197">
        <v>621.0</v>
      </c>
      <c r="J33" s="198">
        <v>885686.11</v>
      </c>
      <c r="K33" s="186">
        <f t="shared" si="4"/>
        <v>26870.6</v>
      </c>
      <c r="L33" s="381">
        <v>26870.6</v>
      </c>
      <c r="M33" s="382">
        <v>0.0303</v>
      </c>
      <c r="N33" s="31"/>
      <c r="O33" s="197">
        <v>48.0</v>
      </c>
      <c r="P33" s="197">
        <v>165.0</v>
      </c>
      <c r="Q33" s="198">
        <v>10153.01</v>
      </c>
      <c r="R33" s="184">
        <f t="shared" ref="R33:S33" si="46">P33/O33</f>
        <v>3.4375</v>
      </c>
      <c r="S33" s="179">
        <f t="shared" si="46"/>
        <v>61.53339394</v>
      </c>
      <c r="T33" s="198">
        <v>-6904.03</v>
      </c>
      <c r="U33" s="198">
        <v>-6904.03</v>
      </c>
      <c r="V33" s="382">
        <v>-0.68</v>
      </c>
      <c r="W33" s="183"/>
      <c r="X33" s="197">
        <v>593.0</v>
      </c>
      <c r="Y33" s="197">
        <v>146485.0</v>
      </c>
      <c r="Z33" s="198">
        <v>875533.1</v>
      </c>
      <c r="AA33" s="184">
        <f t="shared" ref="AA33:AB33" si="47">Y33/X33</f>
        <v>247.0236088</v>
      </c>
      <c r="AB33" s="179">
        <f t="shared" si="47"/>
        <v>5.976947128</v>
      </c>
      <c r="AC33" s="198">
        <v>33774.63</v>
      </c>
      <c r="AD33" s="198">
        <v>33774.63</v>
      </c>
      <c r="AE33" s="382">
        <v>0.0386</v>
      </c>
      <c r="AQ33" s="132"/>
      <c r="AR33" s="132"/>
      <c r="AS33" s="132"/>
      <c r="AT33" s="132"/>
      <c r="AU33" s="132"/>
      <c r="AV33" s="132"/>
      <c r="AW33" s="132"/>
      <c r="AX33" s="132"/>
      <c r="AY33" s="132"/>
    </row>
    <row r="34" ht="16.5" customHeight="1">
      <c r="A34" s="378">
        <v>45161.0</v>
      </c>
      <c r="B34" s="229">
        <v>30369.94</v>
      </c>
      <c r="C34" s="230">
        <v>811.0</v>
      </c>
      <c r="D34" s="338">
        <f t="shared" si="3"/>
        <v>37.44752158</v>
      </c>
      <c r="E34" s="229">
        <v>25068.51</v>
      </c>
      <c r="F34" s="230">
        <v>147.0</v>
      </c>
      <c r="G34" s="178">
        <v>160.0</v>
      </c>
      <c r="H34" s="178">
        <v>79.0</v>
      </c>
      <c r="I34" s="178">
        <v>547.0</v>
      </c>
      <c r="J34" s="179">
        <v>791605.51</v>
      </c>
      <c r="K34" s="186">
        <f t="shared" si="4"/>
        <v>53207.73</v>
      </c>
      <c r="L34" s="179">
        <v>53207.73</v>
      </c>
      <c r="M34" s="233">
        <v>0.0672</v>
      </c>
      <c r="N34" s="31"/>
      <c r="O34" s="178">
        <v>59.0</v>
      </c>
      <c r="P34" s="178">
        <v>180.0</v>
      </c>
      <c r="Q34" s="179">
        <v>13766.06</v>
      </c>
      <c r="R34" s="184">
        <f t="shared" ref="R34:S34" si="48">P34/O34</f>
        <v>3.050847458</v>
      </c>
      <c r="S34" s="179">
        <f t="shared" si="48"/>
        <v>76.47811111</v>
      </c>
      <c r="T34" s="179">
        <v>-6791.35</v>
      </c>
      <c r="U34" s="179">
        <v>-6791.35</v>
      </c>
      <c r="V34" s="233">
        <v>-0.4933</v>
      </c>
      <c r="W34" s="183"/>
      <c r="X34" s="178">
        <v>515.0</v>
      </c>
      <c r="Y34" s="178">
        <v>136475.0</v>
      </c>
      <c r="Z34" s="179">
        <v>777839.45</v>
      </c>
      <c r="AA34" s="184">
        <f t="shared" ref="AA34:AB34" si="49">Y34/X34</f>
        <v>265</v>
      </c>
      <c r="AB34" s="179">
        <f t="shared" si="49"/>
        <v>5.699501374</v>
      </c>
      <c r="AC34" s="179">
        <v>59999.08</v>
      </c>
      <c r="AD34" s="179">
        <v>59999.08</v>
      </c>
      <c r="AE34" s="233">
        <v>0.0771</v>
      </c>
      <c r="AQ34" s="132"/>
      <c r="AR34" s="132"/>
      <c r="AS34" s="132"/>
      <c r="AT34" s="132"/>
      <c r="AU34" s="132"/>
      <c r="AV34" s="132"/>
      <c r="AW34" s="132"/>
      <c r="AX34" s="132"/>
      <c r="AY34" s="132"/>
    </row>
    <row r="35">
      <c r="A35" s="378">
        <v>45162.0</v>
      </c>
      <c r="B35" s="235">
        <v>49803.16</v>
      </c>
      <c r="C35" s="236">
        <v>898.0</v>
      </c>
      <c r="D35" s="231">
        <f t="shared" si="3"/>
        <v>55.46008909</v>
      </c>
      <c r="E35" s="235">
        <v>23677.37</v>
      </c>
      <c r="F35" s="236">
        <v>161.0</v>
      </c>
      <c r="G35" s="188">
        <v>273.0</v>
      </c>
      <c r="H35" s="188">
        <v>143.0</v>
      </c>
      <c r="I35" s="188">
        <v>657.0</v>
      </c>
      <c r="J35" s="186">
        <v>231960.82</v>
      </c>
      <c r="K35" s="186">
        <f t="shared" si="4"/>
        <v>30011.51</v>
      </c>
      <c r="L35" s="288">
        <v>30011.51</v>
      </c>
      <c r="M35" s="182">
        <v>0.1294</v>
      </c>
      <c r="N35" s="38"/>
      <c r="O35" s="188">
        <v>47.0</v>
      </c>
      <c r="P35" s="188">
        <v>160.0</v>
      </c>
      <c r="Q35" s="186">
        <v>8713.04</v>
      </c>
      <c r="R35" s="190">
        <f t="shared" ref="R35:S35" si="50">P35/O35</f>
        <v>3.404255319</v>
      </c>
      <c r="S35" s="186">
        <f t="shared" si="50"/>
        <v>54.4565</v>
      </c>
      <c r="T35" s="186">
        <v>3489.31</v>
      </c>
      <c r="U35" s="186">
        <v>3489.31</v>
      </c>
      <c r="V35" s="182">
        <v>0.4005</v>
      </c>
      <c r="W35" s="189"/>
      <c r="X35" s="188">
        <v>628.0</v>
      </c>
      <c r="Y35" s="188">
        <v>148706.0</v>
      </c>
      <c r="Z35" s="186">
        <v>223247.78</v>
      </c>
      <c r="AA35" s="190">
        <f t="shared" ref="AA35:AB35" si="51">Y35/X35</f>
        <v>236.7929936</v>
      </c>
      <c r="AB35" s="186">
        <f t="shared" si="51"/>
        <v>1.501269485</v>
      </c>
      <c r="AC35" s="186">
        <v>26522.2</v>
      </c>
      <c r="AD35" s="186">
        <v>26522.2</v>
      </c>
      <c r="AE35" s="182">
        <v>0.1188</v>
      </c>
      <c r="AQ35" s="132"/>
      <c r="AR35" s="132"/>
      <c r="AS35" s="132"/>
      <c r="AT35" s="132"/>
      <c r="AU35" s="132"/>
      <c r="AV35" s="132"/>
      <c r="AW35" s="132"/>
      <c r="AX35" s="132"/>
      <c r="AY35" s="132"/>
    </row>
    <row r="36">
      <c r="A36" s="378">
        <v>45163.0</v>
      </c>
      <c r="B36" s="235">
        <v>46743.53</v>
      </c>
      <c r="C36" s="236">
        <v>920.0</v>
      </c>
      <c r="D36" s="231">
        <f t="shared" si="3"/>
        <v>50.80818478</v>
      </c>
      <c r="E36" s="235">
        <v>33272.76</v>
      </c>
      <c r="F36" s="236">
        <v>180.0</v>
      </c>
      <c r="G36" s="188">
        <v>285.0</v>
      </c>
      <c r="H36" s="188">
        <v>149.0</v>
      </c>
      <c r="I36" s="188">
        <v>657.0</v>
      </c>
      <c r="J36" s="186">
        <v>244526.56</v>
      </c>
      <c r="K36" s="186">
        <f t="shared" si="4"/>
        <v>11470.36</v>
      </c>
      <c r="L36" s="288">
        <v>11470.36</v>
      </c>
      <c r="M36" s="182">
        <v>0.0469</v>
      </c>
      <c r="N36" s="38"/>
      <c r="O36" s="188">
        <v>40.0</v>
      </c>
      <c r="P36" s="188">
        <v>40.0</v>
      </c>
      <c r="Q36" s="186">
        <v>13075.3</v>
      </c>
      <c r="R36" s="190">
        <f t="shared" ref="R36:S36" si="52">P36/O36</f>
        <v>1</v>
      </c>
      <c r="S36" s="186">
        <f t="shared" si="52"/>
        <v>326.8825</v>
      </c>
      <c r="T36" s="186">
        <v>5026.33</v>
      </c>
      <c r="U36" s="186">
        <v>5026.33</v>
      </c>
      <c r="V36" s="182">
        <v>0.3844</v>
      </c>
      <c r="W36" s="189"/>
      <c r="X36" s="188">
        <v>629.0</v>
      </c>
      <c r="Y36" s="188">
        <v>158334.0</v>
      </c>
      <c r="Z36" s="186">
        <v>231451.26</v>
      </c>
      <c r="AA36" s="190">
        <f t="shared" ref="AA36:AB36" si="53">Y36/X36</f>
        <v>251.7233704</v>
      </c>
      <c r="AB36" s="186">
        <f t="shared" si="53"/>
        <v>1.461791277</v>
      </c>
      <c r="AC36" s="186">
        <v>6444.03</v>
      </c>
      <c r="AD36" s="186">
        <v>6444.03</v>
      </c>
      <c r="AE36" s="182">
        <v>0.0278</v>
      </c>
      <c r="AQ36" s="132"/>
      <c r="AR36" s="132"/>
      <c r="AS36" s="132"/>
      <c r="AT36" s="132"/>
      <c r="AU36" s="132"/>
      <c r="AV36" s="132"/>
      <c r="AW36" s="132"/>
      <c r="AX36" s="132"/>
      <c r="AY36" s="132"/>
    </row>
    <row r="37">
      <c r="A37" s="378">
        <v>45164.0</v>
      </c>
      <c r="B37" s="235">
        <v>40001.89</v>
      </c>
      <c r="C37" s="236">
        <v>973.0</v>
      </c>
      <c r="D37" s="231">
        <f t="shared" si="3"/>
        <v>41.11191161</v>
      </c>
      <c r="E37" s="235">
        <v>30775.25</v>
      </c>
      <c r="F37" s="236">
        <v>171.0</v>
      </c>
      <c r="G37" s="188">
        <v>192.0</v>
      </c>
      <c r="H37" s="188">
        <v>96.0</v>
      </c>
      <c r="I37" s="188">
        <v>636.0</v>
      </c>
      <c r="J37" s="186">
        <v>222847.51</v>
      </c>
      <c r="K37" s="186">
        <f t="shared" si="4"/>
        <v>13842.3</v>
      </c>
      <c r="L37" s="282">
        <v>13842.3</v>
      </c>
      <c r="M37" s="182">
        <v>0.0621</v>
      </c>
      <c r="N37" s="38"/>
      <c r="O37" s="188">
        <v>62.0</v>
      </c>
      <c r="P37" s="188">
        <v>62.0</v>
      </c>
      <c r="Q37" s="186">
        <v>13474.91</v>
      </c>
      <c r="R37" s="190">
        <f t="shared" ref="R37:S37" si="54">P37/O37</f>
        <v>1</v>
      </c>
      <c r="S37" s="186">
        <f t="shared" si="54"/>
        <v>217.3372581</v>
      </c>
      <c r="T37" s="186">
        <v>6224.26</v>
      </c>
      <c r="U37" s="186">
        <v>6224.26</v>
      </c>
      <c r="V37" s="182">
        <v>0.4619</v>
      </c>
      <c r="W37" s="189"/>
      <c r="X37" s="188">
        <v>601.0</v>
      </c>
      <c r="Y37" s="188">
        <v>149195.0</v>
      </c>
      <c r="Z37" s="186">
        <v>209372.6</v>
      </c>
      <c r="AA37" s="190">
        <f t="shared" ref="AA37:AB37" si="55">Y37/X37</f>
        <v>248.2445923</v>
      </c>
      <c r="AB37" s="186">
        <f t="shared" si="55"/>
        <v>1.403348638</v>
      </c>
      <c r="AC37" s="186">
        <v>7618.04</v>
      </c>
      <c r="AD37" s="186">
        <v>7618.04</v>
      </c>
      <c r="AE37" s="182">
        <v>0.0364</v>
      </c>
      <c r="AQ37" s="132"/>
      <c r="AR37" s="132"/>
      <c r="AS37" s="132"/>
      <c r="AT37" s="132"/>
      <c r="AU37" s="132"/>
      <c r="AV37" s="132"/>
      <c r="AW37" s="132"/>
      <c r="AX37" s="132"/>
      <c r="AY37" s="132"/>
    </row>
    <row r="38">
      <c r="A38" s="378">
        <v>45165.0</v>
      </c>
      <c r="B38" s="235">
        <v>42162.28</v>
      </c>
      <c r="C38" s="236">
        <v>843.0</v>
      </c>
      <c r="D38" s="231">
        <f t="shared" si="3"/>
        <v>50.01456702</v>
      </c>
      <c r="E38" s="235">
        <v>29900.95</v>
      </c>
      <c r="F38" s="236">
        <v>138.0</v>
      </c>
      <c r="G38" s="188">
        <v>160.0</v>
      </c>
      <c r="H38" s="188">
        <v>103.0</v>
      </c>
      <c r="I38" s="188">
        <v>578.0</v>
      </c>
      <c r="J38" s="186">
        <v>231638.49</v>
      </c>
      <c r="K38" s="186">
        <f t="shared" si="4"/>
        <v>8716.68</v>
      </c>
      <c r="L38" s="282">
        <v>8716.68</v>
      </c>
      <c r="M38" s="182">
        <v>0.0376</v>
      </c>
      <c r="N38" s="189"/>
      <c r="O38" s="188">
        <v>70.0</v>
      </c>
      <c r="P38" s="188">
        <v>70.0</v>
      </c>
      <c r="Q38" s="186">
        <v>11672.92</v>
      </c>
      <c r="R38" s="190">
        <f t="shared" ref="R38:S38" si="56">P38/O38</f>
        <v>1</v>
      </c>
      <c r="S38" s="186">
        <f t="shared" si="56"/>
        <v>166.756</v>
      </c>
      <c r="T38" s="186">
        <v>3524.37</v>
      </c>
      <c r="U38" s="186">
        <v>3524.37</v>
      </c>
      <c r="V38" s="182">
        <v>0.3019</v>
      </c>
      <c r="W38" s="189"/>
      <c r="X38" s="188">
        <v>536.0</v>
      </c>
      <c r="Y38" s="188">
        <v>137771.0</v>
      </c>
      <c r="Z38" s="186">
        <v>219965.57</v>
      </c>
      <c r="AA38" s="190">
        <f t="shared" ref="AA38:AB38" si="57">Y38/X38</f>
        <v>257.0354478</v>
      </c>
      <c r="AB38" s="186">
        <f t="shared" si="57"/>
        <v>1.596602841</v>
      </c>
      <c r="AC38" s="186">
        <v>5192.31</v>
      </c>
      <c r="AD38" s="186">
        <v>5192.31</v>
      </c>
      <c r="AE38" s="182">
        <v>0.0236</v>
      </c>
    </row>
    <row r="39">
      <c r="A39" s="378">
        <v>45166.0</v>
      </c>
      <c r="B39" s="235">
        <v>29577.0</v>
      </c>
      <c r="C39" s="236">
        <v>841.0</v>
      </c>
      <c r="D39" s="231">
        <f t="shared" si="3"/>
        <v>35.16884661</v>
      </c>
      <c r="E39" s="235">
        <v>22584.45</v>
      </c>
      <c r="F39" s="236">
        <v>154.0</v>
      </c>
      <c r="G39" s="188">
        <v>238.0</v>
      </c>
      <c r="H39" s="188">
        <v>118.0</v>
      </c>
      <c r="I39" s="188">
        <v>584.0</v>
      </c>
      <c r="J39" s="186">
        <v>184440.11</v>
      </c>
      <c r="K39" s="186">
        <f t="shared" si="4"/>
        <v>10160.9</v>
      </c>
      <c r="L39" s="282">
        <v>10160.9</v>
      </c>
      <c r="M39" s="182">
        <v>0.0551</v>
      </c>
      <c r="N39" s="189"/>
      <c r="O39" s="188">
        <v>30.0</v>
      </c>
      <c r="P39" s="188">
        <v>142.0</v>
      </c>
      <c r="Q39" s="186">
        <v>2991.49</v>
      </c>
      <c r="R39" s="190">
        <f t="shared" ref="R39:S39" si="58">P39/O39</f>
        <v>4.733333333</v>
      </c>
      <c r="S39" s="186">
        <f t="shared" si="58"/>
        <v>21.06683099</v>
      </c>
      <c r="T39" s="186">
        <v>-390.56</v>
      </c>
      <c r="U39" s="186">
        <v>-390.56</v>
      </c>
      <c r="V39" s="188">
        <v>-390.56</v>
      </c>
      <c r="W39" s="188"/>
      <c r="X39" s="188">
        <v>566.0</v>
      </c>
      <c r="Y39" s="188">
        <v>126694.0</v>
      </c>
      <c r="Z39" s="186">
        <v>181448.62</v>
      </c>
      <c r="AA39" s="190">
        <f t="shared" ref="AA39:AB39" si="59">Y39/X39</f>
        <v>223.8409894</v>
      </c>
      <c r="AB39" s="186">
        <f t="shared" si="59"/>
        <v>1.432180056</v>
      </c>
      <c r="AC39" s="186">
        <v>10551.46</v>
      </c>
      <c r="AD39" s="186">
        <v>10551.46</v>
      </c>
      <c r="AE39" s="182">
        <v>0.0582</v>
      </c>
    </row>
    <row r="40">
      <c r="A40" s="378">
        <v>45167.0</v>
      </c>
      <c r="B40" s="271">
        <v>36762.09</v>
      </c>
      <c r="C40" s="273">
        <v>865.0</v>
      </c>
      <c r="D40" s="383">
        <f t="shared" si="3"/>
        <v>42.49952601</v>
      </c>
      <c r="E40" s="271">
        <v>22529.08</v>
      </c>
      <c r="F40" s="273">
        <v>125.0</v>
      </c>
      <c r="G40" s="274">
        <v>309.0</v>
      </c>
      <c r="H40" s="274">
        <v>106.0</v>
      </c>
      <c r="I40" s="274">
        <v>582.0</v>
      </c>
      <c r="J40" s="276">
        <v>224928.2</v>
      </c>
      <c r="K40" s="186">
        <f t="shared" si="4"/>
        <v>12243.8</v>
      </c>
      <c r="L40" s="276">
        <v>12243.8</v>
      </c>
      <c r="M40" s="277">
        <v>0.0544</v>
      </c>
      <c r="N40" s="181"/>
      <c r="O40" s="274">
        <v>44.0</v>
      </c>
      <c r="P40" s="274">
        <v>153.0</v>
      </c>
      <c r="Q40" s="276">
        <v>4905.89</v>
      </c>
      <c r="R40" s="190">
        <f t="shared" ref="R40:S40" si="60">P40/O40</f>
        <v>3.477272727</v>
      </c>
      <c r="S40" s="186">
        <f t="shared" si="60"/>
        <v>32.06464052</v>
      </c>
      <c r="T40" s="276">
        <v>1743.45</v>
      </c>
      <c r="U40" s="276">
        <v>1743.45</v>
      </c>
      <c r="V40" s="277">
        <v>0.3554</v>
      </c>
      <c r="W40" s="189"/>
      <c r="X40" s="274">
        <v>556.0</v>
      </c>
      <c r="Y40" s="274">
        <v>131044.0</v>
      </c>
      <c r="Z40" s="276">
        <v>220022.31</v>
      </c>
      <c r="AA40" s="190">
        <f t="shared" ref="AA40:AB40" si="61">Y40/X40</f>
        <v>235.6906475</v>
      </c>
      <c r="AB40" s="186">
        <f t="shared" si="61"/>
        <v>1.678995681</v>
      </c>
      <c r="AC40" s="276">
        <v>10500.35</v>
      </c>
      <c r="AD40" s="276">
        <v>10500.35</v>
      </c>
      <c r="AE40" s="277">
        <v>0.0477</v>
      </c>
    </row>
    <row r="41">
      <c r="A41" s="378">
        <v>45168.0</v>
      </c>
      <c r="B41" s="229">
        <v>46401.21</v>
      </c>
      <c r="C41" s="230">
        <v>1019.0</v>
      </c>
      <c r="D41" s="338">
        <f t="shared" si="3"/>
        <v>45.53602552</v>
      </c>
      <c r="E41" s="229">
        <v>28750.25</v>
      </c>
      <c r="F41" s="230">
        <v>193.0</v>
      </c>
      <c r="G41" s="178">
        <v>366.0</v>
      </c>
      <c r="H41" s="178">
        <v>167.0</v>
      </c>
      <c r="I41" s="178">
        <v>699.0</v>
      </c>
      <c r="J41" s="179">
        <v>271173.42</v>
      </c>
      <c r="K41" s="186">
        <f t="shared" si="4"/>
        <v>16755.29</v>
      </c>
      <c r="L41" s="179">
        <v>16755.29</v>
      </c>
      <c r="M41" s="233">
        <v>0.0618</v>
      </c>
      <c r="N41" s="183"/>
      <c r="O41" s="178">
        <v>59.0</v>
      </c>
      <c r="P41" s="178">
        <v>226.0</v>
      </c>
      <c r="Q41" s="179">
        <v>7329.09</v>
      </c>
      <c r="R41" s="184">
        <f t="shared" ref="R41:S41" si="62">P41/O41</f>
        <v>3.830508475</v>
      </c>
      <c r="S41" s="179">
        <f t="shared" si="62"/>
        <v>32.42960177</v>
      </c>
      <c r="T41" s="179">
        <v>-600.16</v>
      </c>
      <c r="U41" s="179">
        <v>-600.16</v>
      </c>
      <c r="V41" s="233">
        <v>-0.0819</v>
      </c>
      <c r="W41" s="183"/>
      <c r="X41" s="178">
        <v>663.0</v>
      </c>
      <c r="Y41" s="178">
        <v>160843.0</v>
      </c>
      <c r="Z41" s="179">
        <v>263844.33</v>
      </c>
      <c r="AA41" s="184">
        <f t="shared" ref="AA41:AB41" si="63">Y41/X41</f>
        <v>242.5987934</v>
      </c>
      <c r="AB41" s="179">
        <f t="shared" si="63"/>
        <v>1.640384288</v>
      </c>
      <c r="AC41" s="179">
        <v>17355.45</v>
      </c>
      <c r="AD41" s="179">
        <v>17355.45</v>
      </c>
      <c r="AE41" s="233">
        <v>0.0658</v>
      </c>
    </row>
    <row r="42">
      <c r="A42" s="378">
        <v>45169.0</v>
      </c>
      <c r="B42" s="235">
        <v>45898.86</v>
      </c>
      <c r="C42" s="236">
        <v>904.0</v>
      </c>
      <c r="D42" s="231">
        <f t="shared" si="3"/>
        <v>50.77307522</v>
      </c>
      <c r="E42" s="235">
        <v>36905.87</v>
      </c>
      <c r="F42" s="236">
        <v>191.0</v>
      </c>
      <c r="G42" s="188">
        <v>172.0</v>
      </c>
      <c r="H42" s="188">
        <v>95.0</v>
      </c>
      <c r="I42" s="188">
        <v>598.0</v>
      </c>
      <c r="J42" s="186">
        <v>269622.91</v>
      </c>
      <c r="K42" s="186">
        <f t="shared" si="4"/>
        <v>4583.42</v>
      </c>
      <c r="L42" s="186">
        <v>4583.42</v>
      </c>
      <c r="M42" s="182">
        <v>0.017</v>
      </c>
      <c r="N42" s="189"/>
      <c r="O42" s="188">
        <v>48.0</v>
      </c>
      <c r="P42" s="188">
        <v>180.0</v>
      </c>
      <c r="Q42" s="186">
        <v>10449.45</v>
      </c>
      <c r="R42" s="190">
        <f t="shared" ref="R42:S42" si="64">P42/O42</f>
        <v>3.75</v>
      </c>
      <c r="S42" s="186">
        <f t="shared" si="64"/>
        <v>58.0525</v>
      </c>
      <c r="T42" s="186">
        <v>1176.92</v>
      </c>
      <c r="U42" s="186">
        <v>1176.92</v>
      </c>
      <c r="V42" s="182">
        <v>0.1126</v>
      </c>
      <c r="W42" s="189"/>
      <c r="X42" s="186">
        <v>567.0</v>
      </c>
      <c r="Y42" s="188">
        <v>157922.0</v>
      </c>
      <c r="Z42" s="186">
        <v>259173.46</v>
      </c>
      <c r="AA42" s="190">
        <f t="shared" ref="AA42:AB42" si="65">Y42/X42</f>
        <v>278.5220459</v>
      </c>
      <c r="AB42" s="186">
        <f t="shared" si="65"/>
        <v>1.641148542</v>
      </c>
      <c r="AC42" s="186">
        <v>3406.5</v>
      </c>
      <c r="AD42" s="186">
        <v>3406.5</v>
      </c>
      <c r="AE42" s="182">
        <v>0.0131</v>
      </c>
    </row>
    <row r="43">
      <c r="A43" s="350" t="s">
        <v>22</v>
      </c>
      <c r="B43" s="351">
        <f t="shared" ref="B43:C43" si="66">SUM(B12:B42)</f>
        <v>1562362.182</v>
      </c>
      <c r="C43" s="352">
        <f t="shared" si="66"/>
        <v>34576</v>
      </c>
      <c r="D43" s="351">
        <f t="shared" si="3"/>
        <v>45.18631946</v>
      </c>
      <c r="E43" s="351">
        <f t="shared" ref="E43:H43" si="67">SUM(E12:E42)</f>
        <v>1224380.388</v>
      </c>
      <c r="F43" s="352">
        <f t="shared" si="67"/>
        <v>5976</v>
      </c>
      <c r="G43" s="352">
        <f t="shared" si="67"/>
        <v>9796</v>
      </c>
      <c r="H43" s="352">
        <f t="shared" si="67"/>
        <v>5242</v>
      </c>
      <c r="I43" s="352">
        <f>MEDIAN(I12:I42)</f>
        <v>716</v>
      </c>
      <c r="J43" s="351">
        <f t="shared" ref="J43:K43" si="68">SUM(J12:J42)</f>
        <v>12896917.94</v>
      </c>
      <c r="K43" s="351">
        <f t="shared" si="68"/>
        <v>439451.0895</v>
      </c>
      <c r="L43" s="351">
        <f>AVERAGE(L11:L42)</f>
        <v>13067.38001</v>
      </c>
      <c r="M43" s="354">
        <f>K43/J43</f>
        <v>0.0340741169</v>
      </c>
      <c r="N43" s="352"/>
      <c r="O43" s="352">
        <f t="shared" ref="O43:P43" si="69">SUM(O11:O42)</f>
        <v>1911</v>
      </c>
      <c r="P43" s="352">
        <f t="shared" si="69"/>
        <v>5888</v>
      </c>
      <c r="Q43" s="351">
        <f>SUM(Q12:Q42)</f>
        <v>301273.8115</v>
      </c>
      <c r="R43" s="353">
        <f t="shared" ref="R43:S43" si="70">P43/O43</f>
        <v>3.081109367</v>
      </c>
      <c r="S43" s="351">
        <f t="shared" si="70"/>
        <v>51.16742722</v>
      </c>
      <c r="T43" s="351">
        <f t="shared" ref="T43:U43" si="71">SUM(T12:T42)</f>
        <v>57675.84231</v>
      </c>
      <c r="U43" s="351">
        <f t="shared" si="71"/>
        <v>57675.84231</v>
      </c>
      <c r="V43" s="352"/>
      <c r="W43" s="352"/>
      <c r="X43" s="352">
        <f t="shared" ref="X43:Z43" si="72">SUM(X12:X42)</f>
        <v>22123</v>
      </c>
      <c r="Y43" s="355">
        <f t="shared" si="72"/>
        <v>4037983</v>
      </c>
      <c r="Z43" s="351">
        <f t="shared" si="72"/>
        <v>12595646.04</v>
      </c>
      <c r="AA43" s="384">
        <f>AVERAGE(AA12:AA42)</f>
        <v>249.1045681</v>
      </c>
      <c r="AB43" s="385">
        <f>Z43/Y43</f>
        <v>3.119291497</v>
      </c>
      <c r="AC43" s="351">
        <f t="shared" ref="AC43:AD43" si="73">SUM(AC12:AC42)</f>
        <v>381775.2472</v>
      </c>
      <c r="AD43" s="351">
        <f t="shared" si="73"/>
        <v>381775.2472</v>
      </c>
      <c r="AE43" s="352">
        <f>SUM(AV6:AV37)</f>
        <v>0</v>
      </c>
    </row>
    <row r="44">
      <c r="A44" s="191" t="s">
        <v>11</v>
      </c>
      <c r="B44" s="12" t="s">
        <v>0</v>
      </c>
      <c r="C44" s="61" t="s">
        <v>23</v>
      </c>
      <c r="D44" s="63" t="s">
        <v>127</v>
      </c>
      <c r="E44" s="14" t="s">
        <v>1</v>
      </c>
      <c r="F44" s="62" t="s">
        <v>128</v>
      </c>
      <c r="G44" s="63" t="s">
        <v>28</v>
      </c>
      <c r="H44" s="64"/>
      <c r="I44" s="304" t="s">
        <v>97</v>
      </c>
      <c r="J44" s="63" t="s">
        <v>76</v>
      </c>
      <c r="K44" s="61" t="s">
        <v>99</v>
      </c>
      <c r="L44" s="61" t="s">
        <v>100</v>
      </c>
      <c r="M44" s="67" t="s">
        <v>35</v>
      </c>
      <c r="O44" s="221" t="s">
        <v>101</v>
      </c>
      <c r="P44" s="222">
        <f>S43*R43*1</f>
        <v>157.6524393</v>
      </c>
      <c r="X44" s="226" t="s">
        <v>102</v>
      </c>
      <c r="Y44" s="149">
        <f>Y45*AA43*1</f>
        <v>777.0297611</v>
      </c>
    </row>
    <row r="45">
      <c r="A45" s="68">
        <f>B43-E43</f>
        <v>337981.7931</v>
      </c>
      <c r="G45" s="69">
        <f>H43/G43</f>
        <v>0.535116374</v>
      </c>
      <c r="H45" s="64"/>
      <c r="I45" s="305"/>
      <c r="J45" s="6"/>
      <c r="K45" s="227"/>
      <c r="M45" s="3"/>
      <c r="O45" s="221" t="s">
        <v>103</v>
      </c>
      <c r="P45" s="122">
        <f>S43</f>
        <v>51.16742722</v>
      </c>
      <c r="X45" s="226" t="s">
        <v>104</v>
      </c>
      <c r="Y45" s="149">
        <f>AB43</f>
        <v>3.119291497</v>
      </c>
      <c r="Z45" s="386"/>
      <c r="AA45" s="386"/>
      <c r="AB45" s="386"/>
      <c r="AC45" s="386"/>
      <c r="AD45" s="386"/>
      <c r="AE45" s="386"/>
      <c r="AQ45" s="386"/>
    </row>
    <row r="46" ht="39.0" customHeight="1">
      <c r="P46" s="307"/>
      <c r="Q46" s="307"/>
      <c r="R46" s="6"/>
      <c r="S46" s="6"/>
      <c r="T46" s="6"/>
    </row>
    <row r="47" ht="27.75" customHeight="1">
      <c r="I47" s="387"/>
      <c r="J47" s="317"/>
      <c r="K47" s="307"/>
      <c r="L47" s="250"/>
      <c r="M47" s="250"/>
      <c r="N47" s="250"/>
      <c r="O47" s="307"/>
      <c r="P47" s="307"/>
      <c r="Q47" s="307"/>
      <c r="R47" s="6"/>
      <c r="S47" s="6"/>
      <c r="T47" s="6"/>
    </row>
    <row r="48" ht="24.0" customHeight="1">
      <c r="I48" s="387"/>
      <c r="J48" s="314"/>
      <c r="K48" s="307"/>
      <c r="L48" s="250"/>
      <c r="M48" s="250"/>
      <c r="N48" s="250"/>
      <c r="O48" s="307"/>
      <c r="P48" s="307"/>
      <c r="R48" s="6"/>
      <c r="S48" s="6"/>
      <c r="T48" s="6"/>
    </row>
    <row r="49" ht="24.75" customHeight="1">
      <c r="C49" s="387"/>
      <c r="D49" s="312"/>
      <c r="E49" s="307"/>
      <c r="F49" s="6"/>
      <c r="G49" s="6"/>
      <c r="H49" s="6"/>
      <c r="I49" s="307"/>
      <c r="J49" s="307"/>
      <c r="K49" s="387"/>
      <c r="L49" s="388"/>
      <c r="M49" s="250"/>
      <c r="N49" s="389"/>
      <c r="O49" s="387"/>
      <c r="P49" s="317"/>
      <c r="Q49" s="307"/>
      <c r="R49" s="6"/>
      <c r="S49" s="6"/>
      <c r="T49" s="6"/>
    </row>
    <row r="50" ht="25.5" customHeight="1">
      <c r="A50" s="390"/>
      <c r="B50" s="307"/>
      <c r="C50" s="387"/>
      <c r="D50" s="314"/>
      <c r="E50" s="307"/>
      <c r="F50" s="6"/>
      <c r="G50" s="6"/>
      <c r="H50" s="6"/>
      <c r="I50" s="366"/>
      <c r="J50" s="307"/>
      <c r="K50" s="387"/>
      <c r="L50" s="388"/>
      <c r="M50" s="250"/>
      <c r="N50" s="389"/>
      <c r="O50" s="387"/>
      <c r="P50" s="307"/>
      <c r="Q50" s="307"/>
      <c r="R50" s="6"/>
      <c r="S50" s="6"/>
      <c r="T50" s="6"/>
    </row>
    <row r="51" ht="26.25" customHeight="1">
      <c r="A51" s="390"/>
      <c r="B51" s="307"/>
      <c r="C51" s="357"/>
      <c r="D51" s="307"/>
      <c r="E51" s="307"/>
      <c r="F51" s="6"/>
      <c r="G51" s="6"/>
      <c r="H51" s="6"/>
      <c r="I51" s="317"/>
      <c r="J51" s="250"/>
      <c r="K51" s="388"/>
      <c r="L51" s="250"/>
      <c r="M51" s="250"/>
      <c r="N51" s="388"/>
      <c r="O51" s="357"/>
      <c r="P51" s="307"/>
      <c r="Q51" s="307"/>
      <c r="R51" s="6"/>
      <c r="S51" s="6"/>
      <c r="T51" s="6"/>
    </row>
    <row r="52" ht="34.5" customHeight="1">
      <c r="A52" s="391"/>
      <c r="B52" s="307"/>
      <c r="C52" s="366"/>
      <c r="D52" s="307"/>
      <c r="E52" s="307"/>
      <c r="F52" s="6"/>
      <c r="G52" s="6"/>
      <c r="H52" s="6"/>
      <c r="I52" s="317"/>
      <c r="J52" s="250"/>
      <c r="K52" s="250"/>
      <c r="L52" s="388"/>
      <c r="M52" s="250"/>
      <c r="N52" s="250"/>
      <c r="O52" s="317"/>
      <c r="P52" s="307"/>
      <c r="Q52" s="307"/>
      <c r="R52" s="6"/>
      <c r="S52" s="6"/>
      <c r="T52" s="6"/>
    </row>
    <row r="53">
      <c r="A53" s="387"/>
      <c r="B53" s="312"/>
      <c r="C53" s="317"/>
      <c r="D53" s="6"/>
      <c r="E53" s="6"/>
      <c r="F53" s="6"/>
      <c r="G53" s="6"/>
      <c r="H53" s="387"/>
      <c r="I53" s="317"/>
      <c r="J53" s="250"/>
      <c r="K53" s="250"/>
      <c r="L53" s="250"/>
      <c r="M53" s="250"/>
      <c r="N53" s="250"/>
      <c r="O53" s="307"/>
      <c r="P53" s="307"/>
      <c r="Q53" s="6"/>
      <c r="R53" s="6"/>
      <c r="S53" s="6"/>
      <c r="T53" s="6"/>
    </row>
    <row r="54" ht="27.0" customHeight="1">
      <c r="A54" s="387"/>
      <c r="B54" s="314"/>
      <c r="C54" s="317"/>
      <c r="D54" s="6"/>
      <c r="E54" s="6"/>
      <c r="F54" s="6"/>
      <c r="G54" s="6"/>
      <c r="H54" s="387"/>
      <c r="I54" s="375"/>
      <c r="J54" s="250"/>
      <c r="K54" s="250"/>
      <c r="L54" s="250"/>
      <c r="M54" s="250"/>
      <c r="N54" s="250"/>
      <c r="O54" s="307"/>
      <c r="P54" s="307"/>
      <c r="Q54" s="6"/>
      <c r="R54" s="6"/>
      <c r="S54" s="6"/>
      <c r="T54" s="6"/>
    </row>
    <row r="55">
      <c r="A55" s="357"/>
      <c r="B55" s="307"/>
      <c r="C55" s="357"/>
      <c r="D55" s="6"/>
      <c r="E55" s="6"/>
      <c r="F55" s="6"/>
      <c r="G55" s="6"/>
      <c r="H55" s="357"/>
      <c r="I55" s="307"/>
      <c r="J55" s="307"/>
      <c r="K55" s="307"/>
      <c r="L55" s="307"/>
      <c r="M55" s="307"/>
      <c r="N55" s="307"/>
      <c r="O55" s="307"/>
      <c r="P55" s="307"/>
      <c r="Q55" s="6"/>
      <c r="R55" s="6"/>
      <c r="S55" s="6"/>
      <c r="T55" s="6"/>
    </row>
    <row r="56" ht="28.5" customHeight="1">
      <c r="A56" s="366"/>
      <c r="B56" s="307"/>
      <c r="C56" s="360"/>
      <c r="D56" s="6"/>
      <c r="E56" s="6"/>
      <c r="F56" s="6"/>
      <c r="G56" s="6"/>
      <c r="H56" s="366"/>
      <c r="I56" s="307"/>
      <c r="J56" s="307"/>
      <c r="K56" s="307"/>
      <c r="L56" s="307"/>
      <c r="M56" s="307"/>
      <c r="N56" s="307"/>
      <c r="O56" s="307"/>
      <c r="P56" s="307"/>
      <c r="Q56" s="6"/>
      <c r="R56" s="6"/>
      <c r="S56" s="6"/>
      <c r="T56" s="6"/>
    </row>
    <row r="57" ht="37.5" customHeight="1">
      <c r="A57" s="317"/>
      <c r="B57" s="6"/>
      <c r="H57" s="317"/>
      <c r="I57" s="6"/>
      <c r="J57" s="6"/>
      <c r="K57" s="6"/>
      <c r="L57" s="6"/>
      <c r="M57" s="6"/>
    </row>
    <row r="58" ht="27.75" customHeight="1">
      <c r="A58" s="317"/>
      <c r="B58" s="6"/>
      <c r="H58" s="317"/>
      <c r="I58" s="6"/>
      <c r="J58" s="6"/>
      <c r="K58" s="6"/>
      <c r="L58" s="6"/>
      <c r="M58" s="6"/>
    </row>
    <row r="59" ht="25.5" customHeight="1">
      <c r="A59" s="357"/>
      <c r="B59" s="6"/>
      <c r="C59" s="6"/>
      <c r="D59" s="6"/>
      <c r="E59" s="6"/>
      <c r="F59" s="6"/>
      <c r="H59" s="357"/>
      <c r="I59" s="6"/>
      <c r="J59" s="6"/>
      <c r="K59" s="6"/>
      <c r="L59" s="6"/>
      <c r="M59" s="6"/>
    </row>
    <row r="60">
      <c r="A60" s="360"/>
      <c r="B60" s="6"/>
      <c r="C60" s="6"/>
      <c r="D60" s="6"/>
      <c r="E60" s="6"/>
      <c r="F60" s="6"/>
      <c r="H60" s="360"/>
      <c r="I60" s="6"/>
      <c r="J60" s="6"/>
      <c r="K60" s="6"/>
      <c r="L60" s="6"/>
      <c r="M60" s="6"/>
    </row>
    <row r="61" ht="25.5" customHeight="1"/>
    <row r="62">
      <c r="P62" s="1"/>
      <c r="Q62" s="1"/>
      <c r="R62" s="1"/>
      <c r="S62" s="1"/>
      <c r="T62" s="1"/>
    </row>
    <row r="63">
      <c r="L63" s="1"/>
      <c r="M63" s="1"/>
      <c r="N63" s="1"/>
      <c r="O63" s="1"/>
      <c r="P63" s="1"/>
      <c r="Q63" s="1"/>
      <c r="R63" s="1"/>
      <c r="S63" s="1"/>
      <c r="T63" s="1"/>
    </row>
    <row r="64">
      <c r="L64" s="1"/>
      <c r="M64" s="1"/>
      <c r="N64" s="1"/>
      <c r="O64" s="1"/>
      <c r="P64" s="1"/>
      <c r="Q64" s="1"/>
      <c r="R64" s="1"/>
      <c r="S64" s="1"/>
      <c r="T64" s="1"/>
    </row>
    <row r="65">
      <c r="L65" s="1"/>
      <c r="M65" s="1"/>
      <c r="N65" s="1"/>
      <c r="O65" s="1"/>
      <c r="P65" s="1"/>
      <c r="Q65" s="1"/>
      <c r="R65" s="1"/>
      <c r="S65" s="1"/>
      <c r="T65" s="1"/>
    </row>
    <row r="66">
      <c r="L66" s="1"/>
      <c r="M66" s="1"/>
      <c r="N66" s="1"/>
      <c r="O66" s="1"/>
      <c r="P66" s="1"/>
      <c r="Q66" s="1"/>
      <c r="R66" s="1"/>
      <c r="S66" s="1"/>
      <c r="T66" s="1"/>
    </row>
    <row r="67">
      <c r="L67" s="1"/>
      <c r="M67" s="1"/>
      <c r="N67" s="1"/>
      <c r="O67" s="1"/>
      <c r="P67" s="1"/>
      <c r="Q67" s="1"/>
      <c r="R67" s="1"/>
      <c r="S67" s="1"/>
      <c r="T67" s="1"/>
    </row>
    <row r="68">
      <c r="L68" s="1"/>
      <c r="M68" s="1"/>
      <c r="N68" s="1"/>
      <c r="O68" s="1"/>
      <c r="P68" s="1"/>
      <c r="Q68" s="1"/>
      <c r="R68" s="1"/>
      <c r="S68" s="1"/>
      <c r="T68" s="1"/>
    </row>
    <row r="69">
      <c r="L69" s="1"/>
      <c r="M69" s="1"/>
      <c r="N69" s="1"/>
      <c r="O69" s="1"/>
      <c r="P69" s="1"/>
      <c r="Q69" s="1"/>
      <c r="R69" s="1"/>
      <c r="S69" s="1"/>
      <c r="T69" s="1"/>
    </row>
    <row r="70">
      <c r="L70" s="1"/>
      <c r="M70" s="1"/>
      <c r="N70" s="1"/>
      <c r="O70" s="1"/>
      <c r="P70" s="1"/>
      <c r="Q70" s="1"/>
      <c r="R70" s="1"/>
      <c r="S70" s="1"/>
      <c r="T70" s="1"/>
      <c r="AI70" s="140"/>
      <c r="AJ70" s="140"/>
      <c r="AK70" s="140"/>
      <c r="AL70" s="140"/>
      <c r="AM70" s="140"/>
      <c r="AN70" s="142"/>
      <c r="AO70" s="142"/>
      <c r="AP70" s="142"/>
      <c r="AQ70" s="142"/>
    </row>
    <row r="71">
      <c r="L71" s="1"/>
      <c r="M71" s="1"/>
      <c r="N71" s="1"/>
      <c r="O71" s="1"/>
      <c r="P71" s="1"/>
      <c r="Q71" s="1"/>
      <c r="R71" s="1"/>
      <c r="S71" s="1"/>
      <c r="T71" s="1"/>
      <c r="AI71" s="140"/>
      <c r="AJ71" s="140"/>
      <c r="AK71" s="140"/>
      <c r="AL71" s="140"/>
      <c r="AM71" s="140"/>
      <c r="AN71" s="142"/>
      <c r="AO71" s="142"/>
      <c r="AP71" s="142"/>
      <c r="AQ71" s="142"/>
    </row>
    <row r="72">
      <c r="L72" s="1"/>
      <c r="M72" s="1"/>
      <c r="N72" s="1"/>
      <c r="O72" s="1"/>
      <c r="P72" s="1"/>
      <c r="Q72" s="1"/>
      <c r="R72" s="1"/>
      <c r="S72" s="1"/>
      <c r="T72" s="1"/>
      <c r="AI72" s="140"/>
      <c r="AJ72" s="140"/>
      <c r="AK72" s="140"/>
      <c r="AL72" s="140"/>
      <c r="AM72" s="140"/>
      <c r="AN72" s="142"/>
      <c r="AO72" s="142"/>
      <c r="AP72" s="142"/>
      <c r="AQ72" s="142"/>
    </row>
    <row r="73">
      <c r="L73" s="1"/>
      <c r="M73" s="1"/>
      <c r="N73" s="1"/>
      <c r="O73" s="1"/>
      <c r="P73" s="1"/>
      <c r="Q73" s="1"/>
      <c r="R73" s="1"/>
      <c r="S73" s="1"/>
      <c r="T73" s="1"/>
      <c r="AI73" s="140"/>
      <c r="AJ73" s="140"/>
      <c r="AK73" s="140"/>
      <c r="AL73" s="140"/>
      <c r="AM73" s="140"/>
      <c r="AN73" s="142"/>
      <c r="AO73" s="142"/>
      <c r="AP73" s="142"/>
      <c r="AQ73" s="142"/>
    </row>
    <row r="74">
      <c r="L74" s="1"/>
      <c r="M74" s="1"/>
      <c r="N74" s="1"/>
      <c r="O74" s="1"/>
      <c r="P74" s="1"/>
      <c r="Q74" s="1"/>
      <c r="R74" s="1"/>
      <c r="S74" s="1"/>
      <c r="T74" s="1"/>
      <c r="AI74" s="140"/>
      <c r="AJ74" s="140"/>
      <c r="AK74" s="140"/>
      <c r="AL74" s="140"/>
      <c r="AM74" s="140"/>
      <c r="AN74" s="142"/>
      <c r="AO74" s="142"/>
      <c r="AP74" s="142"/>
      <c r="AQ74" s="142"/>
    </row>
    <row r="75">
      <c r="L75" s="1"/>
      <c r="M75" s="1"/>
      <c r="N75" s="1"/>
      <c r="O75" s="1"/>
      <c r="P75" s="1"/>
      <c r="Q75" s="1"/>
      <c r="R75" s="1"/>
      <c r="S75" s="1"/>
      <c r="T75" s="1"/>
      <c r="AI75" s="140"/>
      <c r="AJ75" s="140"/>
      <c r="AK75" s="140"/>
      <c r="AL75" s="140"/>
      <c r="AM75" s="140"/>
      <c r="AN75" s="142"/>
      <c r="AO75" s="142"/>
      <c r="AP75" s="142"/>
      <c r="AQ75" s="142"/>
    </row>
    <row r="76">
      <c r="L76" s="1"/>
      <c r="M76" s="1"/>
      <c r="N76" s="1"/>
      <c r="O76" s="1"/>
      <c r="P76" s="1"/>
      <c r="Q76" s="1"/>
      <c r="R76" s="1"/>
      <c r="S76" s="1"/>
      <c r="T76" s="1"/>
      <c r="AI76" s="140"/>
      <c r="AJ76" s="140"/>
      <c r="AK76" s="140"/>
      <c r="AL76" s="140"/>
      <c r="AM76" s="140"/>
      <c r="AN76" s="142"/>
      <c r="AO76" s="142"/>
      <c r="AP76" s="142"/>
      <c r="AQ76" s="142"/>
    </row>
    <row r="77">
      <c r="L77" s="1"/>
      <c r="M77" s="1"/>
      <c r="N77" s="1"/>
      <c r="O77" s="1"/>
      <c r="P77" s="1"/>
      <c r="Q77" s="1"/>
      <c r="R77" s="1"/>
      <c r="S77" s="1"/>
      <c r="T77" s="1"/>
      <c r="AI77" s="140"/>
      <c r="AJ77" s="140"/>
      <c r="AK77" s="140"/>
      <c r="AL77" s="140"/>
      <c r="AM77" s="140"/>
      <c r="AN77" s="142"/>
      <c r="AO77" s="142"/>
      <c r="AP77" s="142"/>
      <c r="AQ77" s="142"/>
    </row>
    <row r="78">
      <c r="L78" s="1"/>
      <c r="M78" s="1"/>
      <c r="N78" s="1"/>
      <c r="O78" s="1"/>
      <c r="P78" s="1"/>
      <c r="Q78" s="1"/>
      <c r="R78" s="1"/>
      <c r="S78" s="1"/>
      <c r="T78" s="1"/>
      <c r="AI78" s="140"/>
      <c r="AJ78" s="140"/>
      <c r="AK78" s="140"/>
      <c r="AL78" s="140"/>
      <c r="AM78" s="140"/>
      <c r="AN78" s="142"/>
      <c r="AO78" s="142"/>
      <c r="AP78" s="142"/>
      <c r="AQ78" s="142"/>
    </row>
    <row r="79">
      <c r="L79" s="1"/>
      <c r="M79" s="1"/>
      <c r="N79" s="1"/>
      <c r="O79" s="1"/>
      <c r="P79" s="1"/>
      <c r="Q79" s="1"/>
      <c r="R79" s="1"/>
      <c r="S79" s="1"/>
      <c r="T79" s="1"/>
      <c r="AI79" s="140"/>
      <c r="AJ79" s="140"/>
      <c r="AK79" s="140"/>
      <c r="AL79" s="140"/>
      <c r="AM79" s="140"/>
      <c r="AN79" s="142"/>
      <c r="AO79" s="142"/>
      <c r="AP79" s="142"/>
      <c r="AQ79" s="142"/>
    </row>
    <row r="80">
      <c r="L80" s="1"/>
      <c r="M80" s="1"/>
      <c r="N80" s="1"/>
      <c r="O80" s="1"/>
      <c r="P80" s="1"/>
      <c r="Q80" s="1"/>
      <c r="R80" s="1"/>
      <c r="S80" s="1"/>
      <c r="T80" s="1"/>
      <c r="AI80" s="140"/>
      <c r="AJ80" s="140"/>
      <c r="AK80" s="140"/>
      <c r="AL80" s="140"/>
      <c r="AM80" s="140"/>
      <c r="AN80" s="142"/>
      <c r="AO80" s="142"/>
      <c r="AP80" s="142"/>
      <c r="AQ80" s="142"/>
    </row>
    <row r="81">
      <c r="L81" s="1"/>
      <c r="M81" s="1"/>
      <c r="N81" s="1"/>
      <c r="O81" s="1"/>
      <c r="P81" s="1"/>
      <c r="Q81" s="1"/>
      <c r="R81" s="1"/>
      <c r="S81" s="1"/>
      <c r="T81" s="1"/>
      <c r="AI81" s="140"/>
      <c r="AJ81" s="140"/>
      <c r="AK81" s="140"/>
      <c r="AL81" s="140"/>
      <c r="AM81" s="140"/>
      <c r="AN81" s="142"/>
      <c r="AO81" s="142"/>
      <c r="AP81" s="142"/>
      <c r="AQ81" s="142"/>
    </row>
    <row r="82">
      <c r="L82" s="1"/>
      <c r="M82" s="1"/>
      <c r="N82" s="1"/>
      <c r="O82" s="1"/>
      <c r="P82" s="1"/>
      <c r="Q82" s="1"/>
      <c r="R82" s="1"/>
      <c r="S82" s="1"/>
      <c r="T82" s="1"/>
      <c r="AI82" s="140"/>
      <c r="AJ82" s="140"/>
      <c r="AK82" s="140"/>
      <c r="AL82" s="140"/>
      <c r="AM82" s="140"/>
      <c r="AN82" s="142"/>
      <c r="AO82" s="142"/>
      <c r="AP82" s="142"/>
      <c r="AQ82" s="142"/>
    </row>
    <row r="83">
      <c r="L83" s="1"/>
      <c r="M83" s="1"/>
      <c r="N83" s="1"/>
      <c r="O83" s="1"/>
      <c r="P83" s="1"/>
      <c r="Q83" s="1"/>
      <c r="R83" s="1"/>
      <c r="S83" s="1"/>
      <c r="T83" s="1"/>
      <c r="AI83" s="140"/>
      <c r="AJ83" s="140"/>
      <c r="AK83" s="140"/>
      <c r="AL83" s="140"/>
      <c r="AM83" s="140"/>
      <c r="AN83" s="142"/>
      <c r="AO83" s="142"/>
      <c r="AP83" s="142"/>
      <c r="AQ83" s="142"/>
    </row>
    <row r="84">
      <c r="L84" s="1"/>
      <c r="M84" s="1"/>
      <c r="N84" s="1"/>
      <c r="O84" s="1"/>
      <c r="P84" s="1"/>
      <c r="Q84" s="1"/>
      <c r="R84" s="1"/>
      <c r="S84" s="1"/>
      <c r="T84" s="1"/>
      <c r="AI84" s="140"/>
      <c r="AJ84" s="140"/>
      <c r="AK84" s="140"/>
      <c r="AL84" s="140"/>
      <c r="AM84" s="140"/>
      <c r="AN84" s="142"/>
      <c r="AO84" s="142"/>
      <c r="AP84" s="142"/>
      <c r="AQ84" s="142"/>
    </row>
    <row r="85">
      <c r="L85" s="1"/>
      <c r="M85" s="1"/>
      <c r="N85" s="1"/>
      <c r="O85" s="1"/>
      <c r="P85" s="1"/>
      <c r="Q85" s="1"/>
      <c r="R85" s="1"/>
      <c r="S85" s="1"/>
      <c r="T85" s="1"/>
      <c r="AI85" s="140"/>
      <c r="AJ85" s="140"/>
      <c r="AK85" s="140"/>
      <c r="AL85" s="140"/>
      <c r="AM85" s="140"/>
      <c r="AN85" s="142"/>
      <c r="AO85" s="142"/>
      <c r="AP85" s="142"/>
      <c r="AQ85" s="142"/>
    </row>
    <row r="86">
      <c r="L86" s="1"/>
      <c r="M86" s="1"/>
      <c r="N86" s="1"/>
      <c r="O86" s="1"/>
      <c r="P86" s="1"/>
      <c r="Q86" s="1"/>
      <c r="R86" s="1"/>
      <c r="S86" s="1"/>
      <c r="T86" s="1"/>
      <c r="AI86" s="140"/>
      <c r="AJ86" s="140"/>
      <c r="AK86" s="140"/>
      <c r="AL86" s="140"/>
      <c r="AM86" s="140"/>
      <c r="AN86" s="142"/>
      <c r="AO86" s="142"/>
      <c r="AP86" s="142"/>
      <c r="AQ86" s="142"/>
    </row>
    <row r="87">
      <c r="L87" s="1"/>
      <c r="M87" s="1"/>
      <c r="N87" s="1"/>
      <c r="O87" s="1"/>
      <c r="P87" s="1"/>
      <c r="Q87" s="1"/>
      <c r="R87" s="1"/>
      <c r="S87" s="1"/>
      <c r="T87" s="1"/>
      <c r="AI87" s="140"/>
      <c r="AJ87" s="140"/>
      <c r="AK87" s="140"/>
      <c r="AL87" s="140"/>
      <c r="AM87" s="140"/>
      <c r="AN87" s="142"/>
      <c r="AO87" s="142"/>
      <c r="AP87" s="142"/>
      <c r="AQ87" s="142"/>
    </row>
    <row r="88">
      <c r="L88" s="1"/>
      <c r="M88" s="1"/>
      <c r="N88" s="1"/>
      <c r="O88" s="1"/>
      <c r="P88" s="1"/>
      <c r="Q88" s="1"/>
      <c r="R88" s="1"/>
      <c r="S88" s="1"/>
      <c r="T88" s="1"/>
      <c r="AI88" s="140"/>
      <c r="AJ88" s="140"/>
      <c r="AK88" s="140"/>
      <c r="AL88" s="140"/>
      <c r="AM88" s="140"/>
      <c r="AN88" s="142"/>
      <c r="AO88" s="142"/>
      <c r="AP88" s="142"/>
      <c r="AQ88" s="142"/>
    </row>
    <row r="89">
      <c r="L89" s="1"/>
      <c r="M89" s="1"/>
      <c r="N89" s="1"/>
      <c r="O89" s="1"/>
      <c r="P89" s="1"/>
      <c r="Q89" s="1"/>
      <c r="R89" s="1"/>
      <c r="S89" s="1"/>
      <c r="T89" s="1"/>
      <c r="AI89" s="140"/>
      <c r="AJ89" s="140"/>
      <c r="AK89" s="140"/>
      <c r="AL89" s="140"/>
      <c r="AM89" s="140"/>
      <c r="AN89" s="142"/>
      <c r="AO89" s="142"/>
      <c r="AP89" s="142"/>
      <c r="AQ89" s="142"/>
    </row>
    <row r="90">
      <c r="L90" s="1"/>
      <c r="M90" s="1"/>
      <c r="N90" s="1"/>
      <c r="O90" s="1"/>
      <c r="P90" s="1"/>
      <c r="Q90" s="1"/>
      <c r="R90" s="1"/>
      <c r="S90" s="1"/>
      <c r="T90" s="1"/>
      <c r="AI90" s="140"/>
      <c r="AJ90" s="140"/>
      <c r="AK90" s="140"/>
      <c r="AL90" s="140"/>
      <c r="AM90" s="140"/>
      <c r="AN90" s="142"/>
      <c r="AO90" s="142"/>
      <c r="AP90" s="142"/>
      <c r="AQ90" s="142"/>
    </row>
    <row r="91">
      <c r="L91" s="1"/>
      <c r="M91" s="1"/>
      <c r="N91" s="1"/>
      <c r="O91" s="1"/>
      <c r="P91" s="1"/>
      <c r="Q91" s="1"/>
      <c r="R91" s="1"/>
      <c r="S91" s="1"/>
      <c r="T91" s="1"/>
      <c r="AI91" s="140"/>
      <c r="AJ91" s="140"/>
      <c r="AK91" s="140"/>
      <c r="AL91" s="140"/>
      <c r="AM91" s="140"/>
      <c r="AN91" s="142"/>
      <c r="AO91" s="142"/>
      <c r="AP91" s="142"/>
      <c r="AQ91" s="142"/>
    </row>
    <row r="92">
      <c r="L92" s="1"/>
      <c r="M92" s="1"/>
      <c r="N92" s="1"/>
      <c r="O92" s="1"/>
      <c r="P92" s="1"/>
      <c r="Q92" s="1"/>
      <c r="R92" s="1"/>
      <c r="S92" s="1"/>
      <c r="T92" s="1"/>
      <c r="AI92" s="140"/>
      <c r="AJ92" s="140"/>
      <c r="AK92" s="140"/>
      <c r="AL92" s="140"/>
      <c r="AM92" s="140"/>
      <c r="AN92" s="142"/>
      <c r="AO92" s="142"/>
      <c r="AP92" s="142"/>
      <c r="AQ92" s="142"/>
    </row>
    <row r="93">
      <c r="L93" s="1"/>
      <c r="M93" s="1"/>
      <c r="N93" s="1"/>
      <c r="O93" s="1"/>
      <c r="P93" s="1"/>
      <c r="Q93" s="1"/>
      <c r="R93" s="1"/>
      <c r="S93" s="1"/>
      <c r="T93" s="1"/>
      <c r="AI93" s="140"/>
      <c r="AJ93" s="140"/>
      <c r="AK93" s="140"/>
      <c r="AL93" s="140"/>
      <c r="AM93" s="140"/>
      <c r="AN93" s="142"/>
      <c r="AO93" s="142"/>
      <c r="AP93" s="142"/>
      <c r="AQ93" s="142"/>
    </row>
    <row r="94">
      <c r="L94" s="1"/>
      <c r="M94" s="1"/>
      <c r="N94" s="1"/>
      <c r="O94" s="1"/>
      <c r="P94" s="1"/>
      <c r="Q94" s="1"/>
      <c r="R94" s="1"/>
      <c r="S94" s="1"/>
      <c r="T94" s="1"/>
      <c r="AI94" s="140"/>
      <c r="AJ94" s="140"/>
      <c r="AK94" s="140"/>
      <c r="AL94" s="140"/>
      <c r="AM94" s="140"/>
      <c r="AN94" s="142"/>
      <c r="AO94" s="142"/>
      <c r="AP94" s="142"/>
      <c r="AQ94" s="142"/>
    </row>
    <row r="95">
      <c r="L95" s="1"/>
      <c r="M95" s="1"/>
      <c r="N95" s="1"/>
      <c r="O95" s="1"/>
      <c r="P95" s="1"/>
      <c r="Q95" s="1"/>
      <c r="R95" s="1"/>
      <c r="S95" s="1"/>
      <c r="T95" s="1"/>
      <c r="AI95" s="140"/>
      <c r="AJ95" s="140"/>
      <c r="AK95" s="140"/>
      <c r="AL95" s="140"/>
      <c r="AM95" s="140"/>
      <c r="AN95" s="142"/>
      <c r="AO95" s="142"/>
      <c r="AP95" s="142"/>
      <c r="AQ95" s="142"/>
    </row>
    <row r="96">
      <c r="L96" s="1"/>
      <c r="M96" s="1"/>
      <c r="N96" s="1"/>
      <c r="O96" s="1"/>
      <c r="P96" s="1"/>
      <c r="Q96" s="1"/>
      <c r="R96" s="1"/>
      <c r="S96" s="1"/>
      <c r="T96" s="1"/>
      <c r="AI96" s="140"/>
      <c r="AJ96" s="140"/>
      <c r="AK96" s="140"/>
      <c r="AL96" s="140"/>
      <c r="AM96" s="140"/>
      <c r="AN96" s="142"/>
      <c r="AO96" s="142"/>
      <c r="AP96" s="142"/>
      <c r="AQ96" s="142"/>
    </row>
    <row r="97">
      <c r="L97" s="1"/>
      <c r="M97" s="1"/>
      <c r="N97" s="1"/>
      <c r="O97" s="1"/>
      <c r="P97" s="1"/>
      <c r="Q97" s="1"/>
      <c r="R97" s="1"/>
      <c r="S97" s="1"/>
      <c r="T97" s="1"/>
      <c r="AI97" s="140"/>
      <c r="AJ97" s="140"/>
      <c r="AK97" s="140"/>
      <c r="AL97" s="140"/>
      <c r="AM97" s="140"/>
      <c r="AN97" s="142"/>
      <c r="AO97" s="142"/>
      <c r="AP97" s="142"/>
      <c r="AQ97" s="142"/>
    </row>
    <row r="98">
      <c r="L98" s="1"/>
      <c r="M98" s="1"/>
      <c r="N98" s="1"/>
      <c r="O98" s="1"/>
      <c r="P98" s="1"/>
      <c r="Q98" s="1"/>
      <c r="R98" s="1"/>
      <c r="S98" s="1"/>
      <c r="T98" s="1"/>
      <c r="AI98" s="140"/>
      <c r="AJ98" s="140"/>
      <c r="AK98" s="140"/>
      <c r="AL98" s="140"/>
      <c r="AM98" s="140"/>
      <c r="AN98" s="142"/>
      <c r="AO98" s="142"/>
      <c r="AP98" s="142"/>
      <c r="AQ98" s="142"/>
    </row>
    <row r="99">
      <c r="L99" s="1"/>
      <c r="M99" s="1"/>
      <c r="N99" s="1"/>
      <c r="O99" s="1"/>
      <c r="P99" s="1"/>
      <c r="Q99" s="1"/>
      <c r="R99" s="1"/>
      <c r="S99" s="1"/>
      <c r="T99" s="1"/>
      <c r="AI99" s="140"/>
      <c r="AJ99" s="140"/>
      <c r="AK99" s="140"/>
      <c r="AL99" s="140"/>
      <c r="AM99" s="140"/>
      <c r="AN99" s="142"/>
      <c r="AO99" s="142"/>
      <c r="AP99" s="142"/>
      <c r="AQ99" s="142"/>
    </row>
    <row r="100">
      <c r="L100" s="1"/>
      <c r="M100" s="1"/>
      <c r="N100" s="1"/>
      <c r="O100" s="1"/>
      <c r="P100" s="1"/>
      <c r="Q100" s="1"/>
      <c r="R100" s="1"/>
      <c r="S100" s="1"/>
      <c r="T100" s="1"/>
      <c r="AI100" s="140"/>
      <c r="AJ100" s="140"/>
      <c r="AK100" s="140"/>
      <c r="AL100" s="140"/>
      <c r="AM100" s="140"/>
      <c r="AN100" s="142"/>
      <c r="AO100" s="142"/>
      <c r="AP100" s="142"/>
      <c r="AQ100" s="142"/>
    </row>
    <row r="101">
      <c r="L101" s="1"/>
      <c r="M101" s="1"/>
      <c r="N101" s="1"/>
      <c r="O101" s="1"/>
      <c r="P101" s="1"/>
      <c r="Q101" s="1"/>
      <c r="R101" s="1"/>
      <c r="S101" s="1"/>
      <c r="T101" s="1"/>
      <c r="AI101" s="140"/>
      <c r="AJ101" s="140"/>
      <c r="AK101" s="140"/>
      <c r="AL101" s="140"/>
      <c r="AM101" s="140"/>
      <c r="AN101" s="142"/>
      <c r="AO101" s="142"/>
      <c r="AP101" s="142"/>
      <c r="AQ101" s="142"/>
    </row>
    <row r="102">
      <c r="L102" s="1"/>
      <c r="M102" s="1"/>
      <c r="N102" s="1"/>
      <c r="O102" s="1"/>
      <c r="P102" s="1"/>
      <c r="Q102" s="1"/>
      <c r="R102" s="1"/>
      <c r="S102" s="1"/>
      <c r="T102" s="1"/>
      <c r="AI102" s="140"/>
      <c r="AJ102" s="140"/>
      <c r="AK102" s="140"/>
      <c r="AL102" s="140"/>
      <c r="AM102" s="140"/>
      <c r="AN102" s="142"/>
      <c r="AO102" s="142"/>
      <c r="AP102" s="142"/>
      <c r="AQ102" s="142"/>
    </row>
    <row r="103">
      <c r="L103" s="1"/>
      <c r="M103" s="1"/>
      <c r="N103" s="1"/>
      <c r="O103" s="1"/>
      <c r="P103" s="1"/>
      <c r="Q103" s="1"/>
      <c r="R103" s="1"/>
      <c r="S103" s="1"/>
      <c r="T103" s="1"/>
      <c r="AI103" s="140"/>
      <c r="AJ103" s="140"/>
      <c r="AK103" s="140"/>
      <c r="AL103" s="140"/>
      <c r="AM103" s="140"/>
      <c r="AN103" s="142"/>
      <c r="AO103" s="142"/>
      <c r="AP103" s="142"/>
      <c r="AQ103" s="142"/>
    </row>
    <row r="104">
      <c r="L104" s="1"/>
      <c r="M104" s="1"/>
      <c r="N104" s="1"/>
      <c r="O104" s="1"/>
      <c r="P104" s="1"/>
      <c r="Q104" s="1"/>
      <c r="R104" s="1"/>
      <c r="S104" s="1"/>
      <c r="T104" s="1"/>
      <c r="AI104" s="140"/>
      <c r="AJ104" s="140"/>
      <c r="AK104" s="140"/>
      <c r="AL104" s="140"/>
      <c r="AM104" s="140"/>
      <c r="AN104" s="142"/>
      <c r="AO104" s="142"/>
      <c r="AP104" s="142"/>
      <c r="AQ104" s="142"/>
    </row>
    <row r="105">
      <c r="L105" s="1"/>
      <c r="M105" s="1"/>
      <c r="N105" s="1"/>
      <c r="O105" s="1"/>
      <c r="P105" s="1"/>
      <c r="Q105" s="1"/>
      <c r="R105" s="1"/>
      <c r="S105" s="1"/>
      <c r="T105" s="1"/>
      <c r="AI105" s="140"/>
      <c r="AJ105" s="140"/>
      <c r="AK105" s="140"/>
      <c r="AL105" s="140"/>
      <c r="AM105" s="140"/>
      <c r="AN105" s="142"/>
      <c r="AO105" s="142"/>
      <c r="AP105" s="142"/>
      <c r="AQ105" s="142"/>
    </row>
    <row r="106">
      <c r="L106" s="1"/>
      <c r="M106" s="1"/>
      <c r="N106" s="1"/>
      <c r="O106" s="1"/>
      <c r="P106" s="1"/>
      <c r="Q106" s="1"/>
      <c r="R106" s="1"/>
      <c r="S106" s="1"/>
      <c r="T106" s="1"/>
      <c r="AI106" s="140"/>
      <c r="AJ106" s="140"/>
      <c r="AK106" s="140"/>
      <c r="AL106" s="140"/>
      <c r="AM106" s="140"/>
      <c r="AN106" s="142"/>
      <c r="AO106" s="142"/>
      <c r="AP106" s="142"/>
      <c r="AQ106" s="142"/>
    </row>
    <row r="107">
      <c r="L107" s="1"/>
      <c r="M107" s="1"/>
      <c r="N107" s="1"/>
      <c r="O107" s="1"/>
      <c r="P107" s="1"/>
      <c r="Q107" s="1"/>
      <c r="R107" s="1"/>
      <c r="S107" s="1"/>
      <c r="T107" s="1"/>
      <c r="AI107" s="140"/>
      <c r="AJ107" s="140"/>
      <c r="AK107" s="140"/>
      <c r="AL107" s="140"/>
      <c r="AM107" s="140"/>
      <c r="AN107" s="142"/>
      <c r="AO107" s="142"/>
      <c r="AP107" s="142"/>
      <c r="AQ107" s="142"/>
    </row>
    <row r="108">
      <c r="L108" s="1"/>
      <c r="M108" s="1"/>
      <c r="N108" s="1"/>
      <c r="O108" s="1"/>
      <c r="P108" s="1"/>
      <c r="Q108" s="1"/>
      <c r="R108" s="1"/>
      <c r="S108" s="1"/>
      <c r="T108" s="1"/>
      <c r="AI108" s="140"/>
      <c r="AJ108" s="140"/>
      <c r="AK108" s="140"/>
      <c r="AL108" s="140"/>
      <c r="AM108" s="140"/>
      <c r="AN108" s="142"/>
      <c r="AO108" s="142"/>
      <c r="AP108" s="142"/>
      <c r="AQ108" s="142"/>
    </row>
    <row r="109">
      <c r="L109" s="1"/>
      <c r="M109" s="1"/>
      <c r="N109" s="1"/>
      <c r="O109" s="1"/>
      <c r="P109" s="1"/>
      <c r="Q109" s="1"/>
      <c r="R109" s="1"/>
      <c r="S109" s="1"/>
      <c r="T109" s="1"/>
      <c r="AI109" s="140"/>
      <c r="AJ109" s="140"/>
      <c r="AK109" s="140"/>
      <c r="AL109" s="140"/>
      <c r="AM109" s="140"/>
      <c r="AN109" s="142"/>
      <c r="AO109" s="142"/>
      <c r="AP109" s="142"/>
      <c r="AQ109" s="142"/>
    </row>
    <row r="110">
      <c r="L110" s="1"/>
      <c r="M110" s="1"/>
      <c r="N110" s="1"/>
      <c r="O110" s="1"/>
      <c r="P110" s="1"/>
      <c r="Q110" s="1"/>
      <c r="R110" s="1"/>
      <c r="S110" s="1"/>
      <c r="T110" s="1"/>
      <c r="AI110" s="140"/>
      <c r="AJ110" s="140"/>
      <c r="AK110" s="140"/>
      <c r="AL110" s="140"/>
      <c r="AM110" s="140"/>
      <c r="AN110" s="142"/>
      <c r="AO110" s="142"/>
      <c r="AP110" s="142"/>
      <c r="AQ110" s="142"/>
    </row>
    <row r="111">
      <c r="L111" s="1"/>
      <c r="M111" s="1"/>
      <c r="N111" s="1"/>
      <c r="O111" s="1"/>
      <c r="P111" s="1"/>
      <c r="Q111" s="1"/>
      <c r="R111" s="1"/>
      <c r="S111" s="1"/>
      <c r="T111" s="1"/>
      <c r="AI111" s="140"/>
      <c r="AJ111" s="140"/>
      <c r="AK111" s="140"/>
      <c r="AL111" s="140"/>
      <c r="AM111" s="140"/>
      <c r="AN111" s="142"/>
      <c r="AO111" s="142"/>
      <c r="AP111" s="142"/>
      <c r="AQ111" s="142"/>
    </row>
    <row r="112">
      <c r="L112" s="1"/>
      <c r="M112" s="1"/>
      <c r="N112" s="1"/>
      <c r="O112" s="1"/>
      <c r="P112" s="1"/>
      <c r="Q112" s="1"/>
      <c r="R112" s="1"/>
      <c r="S112" s="1"/>
      <c r="T112" s="1"/>
      <c r="AI112" s="140"/>
      <c r="AJ112" s="140"/>
      <c r="AK112" s="140"/>
      <c r="AL112" s="140"/>
      <c r="AM112" s="140"/>
      <c r="AN112" s="142"/>
      <c r="AO112" s="142"/>
      <c r="AP112" s="142"/>
      <c r="AQ112" s="142"/>
    </row>
    <row r="113">
      <c r="L113" s="1"/>
      <c r="M113" s="1"/>
      <c r="N113" s="1"/>
      <c r="O113" s="1"/>
      <c r="P113" s="1"/>
      <c r="Q113" s="1"/>
      <c r="R113" s="1"/>
      <c r="S113" s="1"/>
      <c r="T113" s="1"/>
      <c r="AI113" s="140"/>
      <c r="AJ113" s="140"/>
      <c r="AK113" s="140"/>
      <c r="AL113" s="140"/>
      <c r="AM113" s="140"/>
      <c r="AN113" s="142"/>
      <c r="AO113" s="142"/>
      <c r="AP113" s="142"/>
      <c r="AQ113" s="142"/>
    </row>
    <row r="114">
      <c r="L114" s="1"/>
      <c r="M114" s="1"/>
      <c r="N114" s="1"/>
      <c r="O114" s="1"/>
      <c r="P114" s="1"/>
      <c r="Q114" s="1"/>
      <c r="R114" s="1"/>
      <c r="S114" s="1"/>
      <c r="T114" s="1"/>
      <c r="AI114" s="140"/>
      <c r="AJ114" s="140"/>
      <c r="AK114" s="140"/>
      <c r="AL114" s="140"/>
      <c r="AM114" s="140"/>
      <c r="AN114" s="142"/>
      <c r="AO114" s="142"/>
      <c r="AP114" s="142"/>
      <c r="AQ114" s="142"/>
    </row>
    <row r="115">
      <c r="L115" s="1"/>
      <c r="M115" s="1"/>
      <c r="N115" s="1"/>
      <c r="O115" s="1"/>
      <c r="P115" s="1"/>
      <c r="Q115" s="1"/>
      <c r="R115" s="1"/>
      <c r="S115" s="1"/>
      <c r="T115" s="1"/>
      <c r="AI115" s="140"/>
      <c r="AJ115" s="140"/>
      <c r="AK115" s="140"/>
      <c r="AL115" s="140"/>
      <c r="AM115" s="140"/>
      <c r="AN115" s="142"/>
      <c r="AO115" s="142"/>
      <c r="AP115" s="142"/>
      <c r="AQ115" s="142"/>
    </row>
    <row r="116">
      <c r="L116" s="1"/>
      <c r="M116" s="1"/>
      <c r="N116" s="1"/>
      <c r="O116" s="1"/>
      <c r="P116" s="1"/>
      <c r="Q116" s="1"/>
      <c r="R116" s="1"/>
      <c r="S116" s="1"/>
      <c r="T116" s="1"/>
      <c r="AI116" s="140"/>
      <c r="AJ116" s="140"/>
      <c r="AK116" s="140"/>
      <c r="AL116" s="140"/>
      <c r="AM116" s="140"/>
      <c r="AN116" s="142"/>
      <c r="AO116" s="142"/>
      <c r="AP116" s="142"/>
      <c r="AQ116" s="142"/>
    </row>
    <row r="117">
      <c r="L117" s="1"/>
      <c r="M117" s="1"/>
      <c r="N117" s="1"/>
      <c r="O117" s="1"/>
      <c r="P117" s="1"/>
      <c r="Q117" s="1"/>
      <c r="R117" s="1"/>
      <c r="S117" s="1"/>
      <c r="T117" s="1"/>
      <c r="AI117" s="140"/>
      <c r="AJ117" s="140"/>
      <c r="AK117" s="140"/>
      <c r="AL117" s="140"/>
      <c r="AM117" s="140"/>
      <c r="AN117" s="142"/>
      <c r="AO117" s="142"/>
      <c r="AP117" s="142"/>
      <c r="AQ117" s="142"/>
    </row>
    <row r="118">
      <c r="L118" s="1"/>
      <c r="M118" s="1"/>
      <c r="N118" s="1"/>
      <c r="O118" s="1"/>
      <c r="P118" s="1"/>
      <c r="Q118" s="1"/>
      <c r="R118" s="1"/>
      <c r="S118" s="1"/>
      <c r="T118" s="1"/>
      <c r="AI118" s="140"/>
      <c r="AJ118" s="140"/>
      <c r="AK118" s="140"/>
      <c r="AL118" s="140"/>
      <c r="AM118" s="140"/>
      <c r="AN118" s="142"/>
      <c r="AO118" s="142"/>
      <c r="AP118" s="142"/>
      <c r="AQ118" s="142"/>
    </row>
    <row r="119">
      <c r="L119" s="1"/>
      <c r="M119" s="1"/>
      <c r="N119" s="1"/>
      <c r="O119" s="1"/>
      <c r="P119" s="1"/>
      <c r="Q119" s="1"/>
      <c r="R119" s="1"/>
      <c r="S119" s="1"/>
      <c r="T119" s="1"/>
      <c r="AI119" s="140"/>
      <c r="AJ119" s="140"/>
      <c r="AK119" s="140"/>
      <c r="AL119" s="140"/>
      <c r="AM119" s="140"/>
      <c r="AN119" s="142"/>
      <c r="AO119" s="142"/>
      <c r="AP119" s="142"/>
      <c r="AQ119" s="142"/>
    </row>
    <row r="120">
      <c r="L120" s="1"/>
      <c r="M120" s="1"/>
      <c r="N120" s="1"/>
      <c r="O120" s="1"/>
      <c r="P120" s="1"/>
      <c r="Q120" s="1"/>
      <c r="R120" s="1"/>
      <c r="S120" s="1"/>
      <c r="T120" s="1"/>
      <c r="AI120" s="140"/>
      <c r="AJ120" s="140"/>
      <c r="AK120" s="140"/>
      <c r="AL120" s="140"/>
      <c r="AM120" s="140"/>
      <c r="AN120" s="142"/>
      <c r="AO120" s="142"/>
      <c r="AP120" s="142"/>
      <c r="AQ120" s="142"/>
    </row>
    <row r="121">
      <c r="L121" s="1"/>
      <c r="M121" s="1"/>
      <c r="N121" s="1"/>
      <c r="O121" s="1"/>
      <c r="P121" s="1"/>
      <c r="Q121" s="1"/>
      <c r="R121" s="1"/>
      <c r="S121" s="1"/>
      <c r="T121" s="1"/>
      <c r="AI121" s="140"/>
      <c r="AJ121" s="140"/>
      <c r="AK121" s="140"/>
      <c r="AL121" s="140"/>
      <c r="AM121" s="140"/>
      <c r="AN121" s="142"/>
      <c r="AO121" s="142"/>
      <c r="AP121" s="142"/>
      <c r="AQ121" s="142"/>
    </row>
    <row r="122">
      <c r="L122" s="1"/>
      <c r="M122" s="1"/>
      <c r="N122" s="1"/>
      <c r="O122" s="1"/>
      <c r="P122" s="1"/>
      <c r="Q122" s="1"/>
      <c r="R122" s="1"/>
      <c r="S122" s="1"/>
      <c r="T122" s="1"/>
      <c r="AI122" s="140"/>
      <c r="AJ122" s="140"/>
      <c r="AK122" s="140"/>
      <c r="AL122" s="140"/>
      <c r="AM122" s="140"/>
      <c r="AN122" s="142"/>
      <c r="AO122" s="142"/>
      <c r="AP122" s="142"/>
      <c r="AQ122" s="142"/>
    </row>
    <row r="123">
      <c r="L123" s="1"/>
      <c r="M123" s="1"/>
      <c r="N123" s="1"/>
      <c r="O123" s="1"/>
      <c r="P123" s="1"/>
      <c r="Q123" s="1"/>
      <c r="R123" s="1"/>
      <c r="S123" s="1"/>
      <c r="T123" s="1"/>
      <c r="AI123" s="140"/>
      <c r="AJ123" s="140"/>
      <c r="AK123" s="140"/>
      <c r="AL123" s="140"/>
      <c r="AM123" s="140"/>
      <c r="AN123" s="142"/>
      <c r="AO123" s="142"/>
      <c r="AP123" s="142"/>
      <c r="AQ123" s="142"/>
    </row>
    <row r="124">
      <c r="L124" s="1"/>
      <c r="M124" s="1"/>
      <c r="N124" s="1"/>
      <c r="O124" s="1"/>
      <c r="P124" s="1"/>
      <c r="Q124" s="1"/>
      <c r="R124" s="1"/>
      <c r="S124" s="1"/>
      <c r="T124" s="1"/>
      <c r="AI124" s="140"/>
      <c r="AJ124" s="140"/>
      <c r="AK124" s="140"/>
      <c r="AL124" s="140"/>
      <c r="AM124" s="140"/>
      <c r="AN124" s="142"/>
      <c r="AO124" s="142"/>
      <c r="AP124" s="142"/>
      <c r="AQ124" s="142"/>
    </row>
    <row r="125">
      <c r="L125" s="1"/>
      <c r="M125" s="1"/>
      <c r="N125" s="1"/>
      <c r="O125" s="1"/>
      <c r="P125" s="1"/>
      <c r="Q125" s="1"/>
      <c r="R125" s="1"/>
      <c r="S125" s="1"/>
      <c r="T125" s="1"/>
      <c r="AI125" s="140"/>
      <c r="AJ125" s="140"/>
      <c r="AK125" s="140"/>
      <c r="AL125" s="140"/>
      <c r="AM125" s="140"/>
      <c r="AN125" s="142"/>
      <c r="AO125" s="142"/>
      <c r="AP125" s="142"/>
      <c r="AQ125" s="142"/>
    </row>
    <row r="126">
      <c r="L126" s="1"/>
      <c r="M126" s="1"/>
      <c r="N126" s="1"/>
      <c r="O126" s="1"/>
      <c r="P126" s="1"/>
      <c r="Q126" s="1"/>
      <c r="R126" s="1"/>
      <c r="S126" s="1"/>
      <c r="T126" s="1"/>
      <c r="AI126" s="140"/>
      <c r="AJ126" s="140"/>
      <c r="AK126" s="140"/>
      <c r="AL126" s="140"/>
      <c r="AM126" s="140"/>
      <c r="AN126" s="142"/>
      <c r="AO126" s="142"/>
      <c r="AP126" s="142"/>
      <c r="AQ126" s="142"/>
    </row>
    <row r="127">
      <c r="L127" s="1"/>
      <c r="M127" s="1"/>
      <c r="N127" s="1"/>
      <c r="O127" s="1"/>
      <c r="P127" s="1"/>
      <c r="Q127" s="1"/>
      <c r="R127" s="1"/>
      <c r="S127" s="1"/>
      <c r="T127" s="1"/>
      <c r="AI127" s="140"/>
      <c r="AJ127" s="140"/>
      <c r="AK127" s="140"/>
      <c r="AL127" s="140"/>
      <c r="AM127" s="140"/>
      <c r="AN127" s="142"/>
      <c r="AO127" s="142"/>
      <c r="AP127" s="142"/>
      <c r="AQ127" s="142"/>
    </row>
    <row r="128">
      <c r="L128" s="1"/>
      <c r="M128" s="1"/>
      <c r="N128" s="1"/>
      <c r="O128" s="1"/>
      <c r="P128" s="1"/>
      <c r="Q128" s="1"/>
      <c r="R128" s="1"/>
      <c r="S128" s="1"/>
      <c r="T128" s="1"/>
      <c r="AI128" s="140"/>
      <c r="AJ128" s="140"/>
      <c r="AK128" s="140"/>
      <c r="AL128" s="140"/>
      <c r="AM128" s="140"/>
      <c r="AN128" s="142"/>
      <c r="AO128" s="142"/>
      <c r="AP128" s="142"/>
      <c r="AQ128" s="142"/>
    </row>
    <row r="129">
      <c r="L129" s="1"/>
      <c r="M129" s="1"/>
      <c r="N129" s="1"/>
      <c r="O129" s="1"/>
      <c r="P129" s="1"/>
      <c r="Q129" s="1"/>
      <c r="R129" s="1"/>
      <c r="S129" s="1"/>
      <c r="T129" s="1"/>
      <c r="AI129" s="140"/>
      <c r="AJ129" s="140"/>
      <c r="AK129" s="140"/>
      <c r="AL129" s="140"/>
      <c r="AM129" s="140"/>
      <c r="AN129" s="142"/>
      <c r="AO129" s="142"/>
      <c r="AP129" s="142"/>
      <c r="AQ129" s="142"/>
    </row>
    <row r="130">
      <c r="L130" s="1"/>
      <c r="M130" s="1"/>
      <c r="N130" s="1"/>
      <c r="O130" s="1"/>
      <c r="P130" s="1"/>
      <c r="Q130" s="1"/>
      <c r="R130" s="1"/>
      <c r="S130" s="1"/>
      <c r="T130" s="1"/>
      <c r="AI130" s="140"/>
      <c r="AJ130" s="140"/>
      <c r="AK130" s="140"/>
      <c r="AL130" s="140"/>
      <c r="AM130" s="140"/>
      <c r="AN130" s="142"/>
      <c r="AO130" s="142"/>
      <c r="AP130" s="142"/>
      <c r="AQ130" s="142"/>
    </row>
    <row r="131">
      <c r="L131" s="1"/>
      <c r="M131" s="1"/>
      <c r="N131" s="1"/>
      <c r="O131" s="1"/>
      <c r="P131" s="1"/>
      <c r="Q131" s="1"/>
      <c r="R131" s="1"/>
      <c r="S131" s="1"/>
      <c r="T131" s="1"/>
      <c r="AI131" s="140"/>
      <c r="AJ131" s="140"/>
      <c r="AK131" s="140"/>
      <c r="AL131" s="140"/>
      <c r="AM131" s="140"/>
      <c r="AN131" s="142"/>
      <c r="AO131" s="142"/>
      <c r="AP131" s="142"/>
      <c r="AQ131" s="142"/>
    </row>
    <row r="132">
      <c r="L132" s="1"/>
      <c r="M132" s="1"/>
      <c r="N132" s="1"/>
      <c r="O132" s="1"/>
      <c r="P132" s="1"/>
      <c r="Q132" s="1"/>
      <c r="R132" s="1"/>
      <c r="S132" s="1"/>
      <c r="T132" s="1"/>
      <c r="AI132" s="140"/>
      <c r="AJ132" s="140"/>
      <c r="AK132" s="140"/>
      <c r="AL132" s="140"/>
      <c r="AM132" s="140"/>
      <c r="AN132" s="142"/>
      <c r="AO132" s="142"/>
      <c r="AP132" s="142"/>
      <c r="AQ132" s="142"/>
    </row>
    <row r="133">
      <c r="L133" s="1"/>
      <c r="M133" s="1"/>
      <c r="N133" s="1"/>
      <c r="O133" s="1"/>
      <c r="P133" s="1"/>
      <c r="Q133" s="1"/>
      <c r="R133" s="1"/>
      <c r="S133" s="1"/>
      <c r="T133" s="1"/>
      <c r="AI133" s="140"/>
      <c r="AJ133" s="140"/>
      <c r="AK133" s="140"/>
      <c r="AL133" s="140"/>
      <c r="AM133" s="140"/>
      <c r="AN133" s="142"/>
      <c r="AO133" s="142"/>
      <c r="AP133" s="142"/>
      <c r="AQ133" s="142"/>
    </row>
    <row r="134">
      <c r="L134" s="1"/>
      <c r="M134" s="1"/>
      <c r="N134" s="1"/>
      <c r="O134" s="1"/>
      <c r="P134" s="1"/>
      <c r="Q134" s="1"/>
      <c r="R134" s="1"/>
      <c r="S134" s="1"/>
      <c r="T134" s="1"/>
      <c r="AI134" s="140"/>
      <c r="AJ134" s="140"/>
      <c r="AK134" s="140"/>
      <c r="AL134" s="140"/>
      <c r="AM134" s="140"/>
      <c r="AN134" s="142"/>
      <c r="AO134" s="142"/>
      <c r="AP134" s="142"/>
      <c r="AQ134" s="142"/>
    </row>
    <row r="135">
      <c r="L135" s="1"/>
      <c r="M135" s="1"/>
      <c r="N135" s="1"/>
      <c r="O135" s="1"/>
      <c r="P135" s="1"/>
      <c r="Q135" s="1"/>
      <c r="R135" s="1"/>
      <c r="S135" s="1"/>
      <c r="T135" s="1"/>
      <c r="AI135" s="140"/>
      <c r="AJ135" s="140"/>
      <c r="AK135" s="140"/>
      <c r="AL135" s="140"/>
      <c r="AM135" s="140"/>
      <c r="AN135" s="142"/>
      <c r="AO135" s="142"/>
      <c r="AP135" s="142"/>
      <c r="AQ135" s="142"/>
    </row>
    <row r="136">
      <c r="L136" s="1"/>
      <c r="M136" s="1"/>
      <c r="N136" s="1"/>
      <c r="O136" s="1"/>
      <c r="P136" s="1"/>
      <c r="Q136" s="1"/>
      <c r="R136" s="1"/>
      <c r="S136" s="1"/>
      <c r="T136" s="1"/>
      <c r="AI136" s="140"/>
      <c r="AJ136" s="140"/>
      <c r="AK136" s="140"/>
      <c r="AL136" s="140"/>
      <c r="AM136" s="140"/>
      <c r="AN136" s="142"/>
      <c r="AO136" s="142"/>
      <c r="AP136" s="142"/>
      <c r="AQ136" s="142"/>
    </row>
    <row r="137">
      <c r="L137" s="1"/>
      <c r="M137" s="1"/>
      <c r="N137" s="1"/>
      <c r="O137" s="1"/>
      <c r="P137" s="1"/>
      <c r="Q137" s="1"/>
      <c r="R137" s="1"/>
      <c r="S137" s="1"/>
      <c r="T137" s="1"/>
      <c r="AI137" s="140"/>
      <c r="AJ137" s="140"/>
      <c r="AK137" s="140"/>
      <c r="AL137" s="140"/>
      <c r="AM137" s="140"/>
      <c r="AN137" s="142"/>
      <c r="AO137" s="142"/>
      <c r="AP137" s="142"/>
      <c r="AQ137" s="142"/>
    </row>
    <row r="138">
      <c r="L138" s="1"/>
      <c r="M138" s="1"/>
      <c r="N138" s="1"/>
      <c r="O138" s="1"/>
      <c r="P138" s="1"/>
      <c r="Q138" s="1"/>
      <c r="R138" s="1"/>
      <c r="S138" s="1"/>
      <c r="T138" s="1"/>
      <c r="AI138" s="140"/>
      <c r="AJ138" s="140"/>
      <c r="AK138" s="140"/>
      <c r="AL138" s="140"/>
      <c r="AM138" s="140"/>
      <c r="AN138" s="142"/>
      <c r="AO138" s="142"/>
      <c r="AP138" s="142"/>
      <c r="AQ138" s="142"/>
    </row>
    <row r="139">
      <c r="L139" s="1"/>
      <c r="M139" s="1"/>
      <c r="N139" s="1"/>
      <c r="O139" s="1"/>
      <c r="P139" s="1"/>
      <c r="Q139" s="1"/>
      <c r="R139" s="1"/>
      <c r="S139" s="1"/>
      <c r="T139" s="1"/>
      <c r="AI139" s="140"/>
      <c r="AJ139" s="140"/>
      <c r="AK139" s="140"/>
      <c r="AL139" s="140"/>
      <c r="AM139" s="140"/>
      <c r="AN139" s="142"/>
      <c r="AO139" s="142"/>
      <c r="AP139" s="142"/>
      <c r="AQ139" s="142"/>
    </row>
    <row r="140">
      <c r="L140" s="1"/>
      <c r="M140" s="1"/>
      <c r="N140" s="1"/>
      <c r="O140" s="1"/>
      <c r="P140" s="1"/>
      <c r="Q140" s="1"/>
      <c r="R140" s="1"/>
      <c r="S140" s="1"/>
      <c r="T140" s="1"/>
      <c r="AI140" s="140"/>
      <c r="AJ140" s="140"/>
      <c r="AK140" s="140"/>
      <c r="AL140" s="140"/>
      <c r="AM140" s="140"/>
      <c r="AN140" s="142"/>
      <c r="AO140" s="142"/>
      <c r="AP140" s="142"/>
      <c r="AQ140" s="142"/>
    </row>
    <row r="141">
      <c r="L141" s="1"/>
      <c r="M141" s="1"/>
      <c r="N141" s="1"/>
      <c r="O141" s="1"/>
      <c r="P141" s="1"/>
      <c r="Q141" s="1"/>
      <c r="R141" s="1"/>
      <c r="S141" s="1"/>
      <c r="T141" s="1"/>
      <c r="AI141" s="140"/>
      <c r="AJ141" s="140"/>
      <c r="AK141" s="140"/>
      <c r="AL141" s="140"/>
      <c r="AM141" s="140"/>
      <c r="AN141" s="142"/>
      <c r="AO141" s="142"/>
      <c r="AP141" s="142"/>
      <c r="AQ141" s="142"/>
    </row>
    <row r="142">
      <c r="L142" s="1"/>
      <c r="M142" s="1"/>
      <c r="N142" s="1"/>
      <c r="O142" s="1"/>
      <c r="P142" s="1"/>
      <c r="Q142" s="1"/>
      <c r="R142" s="1"/>
      <c r="S142" s="1"/>
      <c r="T142" s="1"/>
      <c r="AI142" s="140"/>
      <c r="AJ142" s="140"/>
      <c r="AK142" s="140"/>
      <c r="AL142" s="140"/>
      <c r="AM142" s="140"/>
      <c r="AN142" s="142"/>
      <c r="AO142" s="142"/>
      <c r="AP142" s="142"/>
      <c r="AQ142" s="142"/>
    </row>
    <row r="143">
      <c r="L143" s="1"/>
      <c r="M143" s="1"/>
      <c r="N143" s="1"/>
      <c r="O143" s="1"/>
      <c r="P143" s="1"/>
      <c r="Q143" s="1"/>
      <c r="R143" s="1"/>
      <c r="S143" s="1"/>
      <c r="T143" s="1"/>
      <c r="AI143" s="140"/>
      <c r="AJ143" s="140"/>
      <c r="AK143" s="140"/>
      <c r="AL143" s="140"/>
      <c r="AM143" s="140"/>
      <c r="AN143" s="142"/>
      <c r="AO143" s="142"/>
      <c r="AP143" s="142"/>
      <c r="AQ143" s="142"/>
    </row>
    <row r="144">
      <c r="L144" s="1"/>
      <c r="M144" s="1"/>
      <c r="N144" s="1"/>
      <c r="O144" s="1"/>
      <c r="P144" s="1"/>
      <c r="Q144" s="1"/>
      <c r="R144" s="1"/>
      <c r="S144" s="1"/>
      <c r="T144" s="1"/>
      <c r="AI144" s="140"/>
      <c r="AJ144" s="140"/>
      <c r="AK144" s="140"/>
      <c r="AL144" s="140"/>
      <c r="AM144" s="140"/>
      <c r="AN144" s="142"/>
      <c r="AO144" s="142"/>
      <c r="AP144" s="142"/>
      <c r="AQ144" s="142"/>
    </row>
    <row r="145">
      <c r="L145" s="1"/>
      <c r="M145" s="1"/>
      <c r="N145" s="1"/>
      <c r="O145" s="1"/>
      <c r="P145" s="1"/>
      <c r="Q145" s="1"/>
      <c r="R145" s="1"/>
      <c r="S145" s="1"/>
      <c r="T145" s="1"/>
      <c r="AI145" s="140"/>
      <c r="AJ145" s="140"/>
      <c r="AK145" s="140"/>
      <c r="AL145" s="140"/>
      <c r="AM145" s="140"/>
      <c r="AN145" s="142"/>
      <c r="AO145" s="142"/>
      <c r="AP145" s="142"/>
      <c r="AQ145" s="142"/>
    </row>
    <row r="146">
      <c r="L146" s="1"/>
      <c r="M146" s="1"/>
      <c r="N146" s="1"/>
      <c r="O146" s="1"/>
      <c r="P146" s="1"/>
      <c r="Q146" s="1"/>
      <c r="R146" s="1"/>
      <c r="S146" s="1"/>
      <c r="T146" s="1"/>
      <c r="AI146" s="140"/>
      <c r="AJ146" s="140"/>
      <c r="AK146" s="140"/>
      <c r="AL146" s="140"/>
      <c r="AM146" s="140"/>
      <c r="AN146" s="142"/>
      <c r="AO146" s="142"/>
      <c r="AP146" s="142"/>
      <c r="AQ146" s="142"/>
    </row>
    <row r="147">
      <c r="L147" s="1"/>
      <c r="M147" s="1"/>
      <c r="N147" s="1"/>
      <c r="O147" s="1"/>
      <c r="P147" s="1"/>
      <c r="Q147" s="1"/>
      <c r="R147" s="1"/>
      <c r="S147" s="1"/>
      <c r="T147" s="1"/>
      <c r="AI147" s="140"/>
      <c r="AJ147" s="140"/>
      <c r="AK147" s="140"/>
      <c r="AL147" s="140"/>
      <c r="AM147" s="140"/>
      <c r="AN147" s="142"/>
      <c r="AO147" s="142"/>
      <c r="AP147" s="142"/>
      <c r="AQ147" s="142"/>
    </row>
    <row r="148">
      <c r="L148" s="1"/>
      <c r="M148" s="1"/>
      <c r="N148" s="1"/>
      <c r="O148" s="1"/>
      <c r="P148" s="1"/>
      <c r="Q148" s="1"/>
      <c r="R148" s="1"/>
      <c r="S148" s="1"/>
      <c r="T148" s="1"/>
      <c r="AI148" s="140"/>
      <c r="AJ148" s="140"/>
      <c r="AK148" s="140"/>
      <c r="AL148" s="140"/>
      <c r="AM148" s="140"/>
      <c r="AN148" s="142"/>
      <c r="AO148" s="142"/>
      <c r="AP148" s="142"/>
      <c r="AQ148" s="142"/>
    </row>
    <row r="149">
      <c r="L149" s="1"/>
      <c r="M149" s="1"/>
      <c r="N149" s="1"/>
      <c r="O149" s="1"/>
      <c r="P149" s="1"/>
      <c r="Q149" s="1"/>
      <c r="R149" s="1"/>
      <c r="S149" s="1"/>
      <c r="T149" s="1"/>
      <c r="AI149" s="140"/>
      <c r="AJ149" s="140"/>
      <c r="AK149" s="140"/>
      <c r="AL149" s="140"/>
      <c r="AM149" s="140"/>
      <c r="AN149" s="142"/>
      <c r="AO149" s="142"/>
      <c r="AP149" s="142"/>
      <c r="AQ149" s="142"/>
    </row>
    <row r="150">
      <c r="L150" s="1"/>
      <c r="M150" s="1"/>
      <c r="N150" s="1"/>
      <c r="O150" s="1"/>
      <c r="P150" s="1"/>
      <c r="Q150" s="1"/>
      <c r="R150" s="1"/>
      <c r="S150" s="1"/>
      <c r="T150" s="1"/>
      <c r="AI150" s="140"/>
      <c r="AJ150" s="140"/>
      <c r="AK150" s="140"/>
      <c r="AL150" s="140"/>
      <c r="AM150" s="140"/>
      <c r="AN150" s="142"/>
      <c r="AO150" s="142"/>
      <c r="AP150" s="142"/>
      <c r="AQ150" s="142"/>
    </row>
    <row r="151">
      <c r="L151" s="1"/>
      <c r="M151" s="1"/>
      <c r="N151" s="1"/>
      <c r="O151" s="1"/>
      <c r="P151" s="1"/>
      <c r="Q151" s="1"/>
      <c r="R151" s="1"/>
      <c r="S151" s="1"/>
      <c r="T151" s="1"/>
      <c r="AI151" s="140"/>
      <c r="AJ151" s="140"/>
      <c r="AK151" s="140"/>
      <c r="AL151" s="140"/>
      <c r="AM151" s="140"/>
      <c r="AN151" s="142"/>
      <c r="AO151" s="142"/>
      <c r="AP151" s="142"/>
      <c r="AQ151" s="142"/>
    </row>
    <row r="152">
      <c r="L152" s="1"/>
      <c r="M152" s="1"/>
      <c r="N152" s="1"/>
      <c r="O152" s="1"/>
      <c r="P152" s="1"/>
      <c r="Q152" s="1"/>
      <c r="R152" s="1"/>
      <c r="S152" s="1"/>
      <c r="T152" s="1"/>
      <c r="AI152" s="140"/>
      <c r="AJ152" s="140"/>
      <c r="AK152" s="140"/>
      <c r="AL152" s="140"/>
      <c r="AM152" s="140"/>
      <c r="AN152" s="142"/>
      <c r="AO152" s="142"/>
      <c r="AP152" s="142"/>
      <c r="AQ152" s="142"/>
    </row>
    <row r="153">
      <c r="L153" s="1"/>
      <c r="M153" s="1"/>
      <c r="N153" s="1"/>
      <c r="O153" s="1"/>
      <c r="P153" s="1"/>
      <c r="Q153" s="1"/>
      <c r="R153" s="1"/>
      <c r="S153" s="1"/>
      <c r="T153" s="1"/>
      <c r="AI153" s="140"/>
      <c r="AJ153" s="140"/>
      <c r="AK153" s="140"/>
      <c r="AL153" s="140"/>
      <c r="AM153" s="140"/>
      <c r="AN153" s="142"/>
      <c r="AO153" s="142"/>
      <c r="AP153" s="142"/>
      <c r="AQ153" s="142"/>
    </row>
    <row r="154">
      <c r="L154" s="1"/>
      <c r="M154" s="1"/>
      <c r="N154" s="1"/>
      <c r="O154" s="1"/>
      <c r="P154" s="1"/>
      <c r="Q154" s="1"/>
      <c r="R154" s="1"/>
      <c r="S154" s="1"/>
      <c r="T154" s="1"/>
      <c r="AI154" s="140"/>
      <c r="AJ154" s="140"/>
      <c r="AK154" s="140"/>
      <c r="AL154" s="140"/>
      <c r="AM154" s="140"/>
      <c r="AN154" s="142"/>
      <c r="AO154" s="142"/>
      <c r="AP154" s="142"/>
      <c r="AQ154" s="142"/>
    </row>
    <row r="155">
      <c r="L155" s="1"/>
      <c r="M155" s="1"/>
      <c r="N155" s="1"/>
      <c r="O155" s="1"/>
      <c r="P155" s="1"/>
      <c r="Q155" s="1"/>
      <c r="R155" s="1"/>
      <c r="S155" s="1"/>
      <c r="T155" s="1"/>
      <c r="AI155" s="140"/>
      <c r="AJ155" s="140"/>
      <c r="AK155" s="140"/>
      <c r="AL155" s="140"/>
      <c r="AM155" s="140"/>
      <c r="AN155" s="142"/>
      <c r="AO155" s="142"/>
      <c r="AP155" s="142"/>
      <c r="AQ155" s="142"/>
    </row>
    <row r="156">
      <c r="L156" s="1"/>
      <c r="M156" s="1"/>
      <c r="N156" s="1"/>
      <c r="O156" s="1"/>
      <c r="P156" s="1"/>
      <c r="Q156" s="1"/>
      <c r="R156" s="1"/>
      <c r="S156" s="1"/>
      <c r="T156" s="1"/>
      <c r="AI156" s="140"/>
      <c r="AJ156" s="140"/>
      <c r="AK156" s="140"/>
      <c r="AL156" s="140"/>
      <c r="AM156" s="140"/>
      <c r="AN156" s="142"/>
      <c r="AO156" s="142"/>
      <c r="AP156" s="142"/>
      <c r="AQ156" s="142"/>
    </row>
    <row r="157">
      <c r="L157" s="1"/>
      <c r="M157" s="1"/>
      <c r="N157" s="1"/>
      <c r="O157" s="1"/>
      <c r="P157" s="1"/>
      <c r="Q157" s="1"/>
      <c r="R157" s="1"/>
      <c r="S157" s="1"/>
      <c r="T157" s="1"/>
      <c r="AI157" s="140"/>
      <c r="AJ157" s="140"/>
      <c r="AK157" s="140"/>
      <c r="AL157" s="140"/>
      <c r="AM157" s="140"/>
      <c r="AN157" s="142"/>
      <c r="AO157" s="142"/>
      <c r="AP157" s="142"/>
      <c r="AQ157" s="142"/>
    </row>
    <row r="158">
      <c r="L158" s="1"/>
      <c r="M158" s="1"/>
      <c r="N158" s="1"/>
      <c r="O158" s="1"/>
      <c r="P158" s="1"/>
      <c r="Q158" s="1"/>
      <c r="R158" s="1"/>
      <c r="S158" s="1"/>
      <c r="T158" s="1"/>
      <c r="AI158" s="140"/>
      <c r="AJ158" s="140"/>
      <c r="AK158" s="140"/>
      <c r="AL158" s="140"/>
      <c r="AM158" s="140"/>
      <c r="AN158" s="142"/>
      <c r="AO158" s="142"/>
      <c r="AP158" s="142"/>
      <c r="AQ158" s="142"/>
    </row>
    <row r="159">
      <c r="L159" s="1"/>
      <c r="M159" s="1"/>
      <c r="N159" s="1"/>
      <c r="O159" s="1"/>
      <c r="P159" s="1"/>
      <c r="Q159" s="1"/>
      <c r="R159" s="1"/>
      <c r="S159" s="1"/>
      <c r="T159" s="1"/>
      <c r="AI159" s="140"/>
      <c r="AJ159" s="140"/>
      <c r="AK159" s="140"/>
      <c r="AL159" s="140"/>
      <c r="AM159" s="140"/>
      <c r="AN159" s="142"/>
      <c r="AO159" s="142"/>
      <c r="AP159" s="142"/>
      <c r="AQ159" s="142"/>
    </row>
    <row r="160">
      <c r="L160" s="1"/>
      <c r="M160" s="1"/>
      <c r="N160" s="1"/>
      <c r="O160" s="1"/>
      <c r="P160" s="1"/>
      <c r="Q160" s="1"/>
      <c r="R160" s="1"/>
      <c r="S160" s="1"/>
      <c r="T160" s="1"/>
      <c r="AI160" s="140"/>
      <c r="AJ160" s="140"/>
      <c r="AK160" s="140"/>
      <c r="AL160" s="140"/>
      <c r="AM160" s="140"/>
      <c r="AN160" s="142"/>
      <c r="AO160" s="142"/>
      <c r="AP160" s="142"/>
      <c r="AQ160" s="142"/>
    </row>
    <row r="161">
      <c r="L161" s="1"/>
      <c r="M161" s="1"/>
      <c r="N161" s="1"/>
      <c r="O161" s="1"/>
      <c r="P161" s="1"/>
      <c r="Q161" s="1"/>
      <c r="R161" s="1"/>
      <c r="S161" s="1"/>
      <c r="T161" s="1"/>
      <c r="AI161" s="140"/>
      <c r="AJ161" s="140"/>
      <c r="AK161" s="140"/>
      <c r="AL161" s="140"/>
      <c r="AM161" s="140"/>
      <c r="AN161" s="142"/>
      <c r="AO161" s="142"/>
      <c r="AP161" s="142"/>
      <c r="AQ161" s="142"/>
    </row>
    <row r="162">
      <c r="L162" s="1"/>
      <c r="M162" s="1"/>
      <c r="N162" s="1"/>
      <c r="O162" s="1"/>
      <c r="P162" s="1"/>
      <c r="Q162" s="1"/>
      <c r="R162" s="1"/>
      <c r="S162" s="1"/>
      <c r="T162" s="1"/>
      <c r="AI162" s="140"/>
      <c r="AJ162" s="140"/>
      <c r="AK162" s="140"/>
      <c r="AL162" s="140"/>
      <c r="AM162" s="140"/>
      <c r="AN162" s="142"/>
      <c r="AO162" s="142"/>
      <c r="AP162" s="142"/>
      <c r="AQ162" s="142"/>
    </row>
    <row r="163">
      <c r="L163" s="1"/>
      <c r="M163" s="1"/>
      <c r="N163" s="1"/>
      <c r="O163" s="1"/>
      <c r="P163" s="1"/>
      <c r="Q163" s="1"/>
      <c r="R163" s="1"/>
      <c r="S163" s="1"/>
      <c r="T163" s="1"/>
      <c r="AI163" s="140"/>
      <c r="AJ163" s="140"/>
      <c r="AK163" s="140"/>
      <c r="AL163" s="140"/>
      <c r="AM163" s="140"/>
      <c r="AN163" s="142"/>
      <c r="AO163" s="142"/>
      <c r="AP163" s="142"/>
      <c r="AQ163" s="142"/>
    </row>
    <row r="164">
      <c r="L164" s="1"/>
      <c r="M164" s="1"/>
      <c r="N164" s="1"/>
      <c r="O164" s="1"/>
      <c r="P164" s="1"/>
      <c r="Q164" s="1"/>
      <c r="R164" s="1"/>
      <c r="S164" s="1"/>
      <c r="T164" s="1"/>
      <c r="AI164" s="140"/>
      <c r="AJ164" s="140"/>
      <c r="AK164" s="140"/>
      <c r="AL164" s="140"/>
      <c r="AM164" s="140"/>
      <c r="AN164" s="142"/>
      <c r="AO164" s="142"/>
      <c r="AP164" s="142"/>
      <c r="AQ164" s="142"/>
    </row>
    <row r="165">
      <c r="L165" s="1"/>
      <c r="M165" s="1"/>
      <c r="N165" s="1"/>
      <c r="O165" s="1"/>
      <c r="P165" s="1"/>
      <c r="Q165" s="1"/>
      <c r="R165" s="1"/>
      <c r="S165" s="1"/>
      <c r="T165" s="1"/>
      <c r="AI165" s="140"/>
      <c r="AJ165" s="140"/>
      <c r="AK165" s="140"/>
      <c r="AL165" s="140"/>
      <c r="AM165" s="140"/>
      <c r="AN165" s="142"/>
      <c r="AO165" s="142"/>
      <c r="AP165" s="142"/>
      <c r="AQ165" s="142"/>
    </row>
    <row r="166">
      <c r="L166" s="1"/>
      <c r="M166" s="1"/>
      <c r="N166" s="1"/>
      <c r="O166" s="1"/>
      <c r="P166" s="1"/>
      <c r="Q166" s="1"/>
      <c r="R166" s="1"/>
      <c r="S166" s="1"/>
      <c r="T166" s="1"/>
      <c r="AI166" s="140"/>
      <c r="AJ166" s="140"/>
      <c r="AK166" s="140"/>
      <c r="AL166" s="140"/>
      <c r="AM166" s="140"/>
      <c r="AN166" s="142"/>
      <c r="AO166" s="142"/>
      <c r="AP166" s="142"/>
      <c r="AQ166" s="142"/>
    </row>
    <row r="167">
      <c r="L167" s="1"/>
      <c r="M167" s="1"/>
      <c r="N167" s="1"/>
      <c r="O167" s="1"/>
      <c r="P167" s="1"/>
      <c r="Q167" s="1"/>
      <c r="R167" s="1"/>
      <c r="S167" s="1"/>
      <c r="T167" s="1"/>
      <c r="AI167" s="140"/>
      <c r="AJ167" s="140"/>
      <c r="AK167" s="140"/>
      <c r="AL167" s="140"/>
      <c r="AM167" s="140"/>
      <c r="AN167" s="142"/>
      <c r="AO167" s="142"/>
      <c r="AP167" s="142"/>
      <c r="AQ167" s="142"/>
    </row>
    <row r="168">
      <c r="L168" s="1"/>
      <c r="M168" s="1"/>
      <c r="N168" s="1"/>
      <c r="O168" s="1"/>
      <c r="P168" s="1"/>
      <c r="Q168" s="1"/>
      <c r="R168" s="1"/>
      <c r="S168" s="1"/>
      <c r="T168" s="1"/>
      <c r="AI168" s="140"/>
      <c r="AJ168" s="140"/>
      <c r="AK168" s="140"/>
      <c r="AL168" s="140"/>
      <c r="AM168" s="140"/>
      <c r="AN168" s="142"/>
      <c r="AO168" s="142"/>
      <c r="AP168" s="142"/>
      <c r="AQ168" s="142"/>
    </row>
    <row r="169">
      <c r="L169" s="1"/>
      <c r="M169" s="1"/>
      <c r="N169" s="1"/>
      <c r="O169" s="1"/>
      <c r="P169" s="1"/>
      <c r="Q169" s="1"/>
      <c r="R169" s="1"/>
      <c r="S169" s="1"/>
      <c r="T169" s="1"/>
      <c r="AI169" s="140"/>
      <c r="AJ169" s="140"/>
      <c r="AK169" s="140"/>
      <c r="AL169" s="140"/>
      <c r="AM169" s="140"/>
      <c r="AN169" s="142"/>
      <c r="AO169" s="142"/>
      <c r="AP169" s="142"/>
      <c r="AQ169" s="142"/>
    </row>
    <row r="170">
      <c r="L170" s="1"/>
      <c r="M170" s="1"/>
      <c r="N170" s="1"/>
      <c r="O170" s="1"/>
      <c r="P170" s="1"/>
      <c r="Q170" s="1"/>
      <c r="R170" s="1"/>
      <c r="S170" s="1"/>
      <c r="T170" s="1"/>
      <c r="AI170" s="140"/>
      <c r="AJ170" s="140"/>
      <c r="AK170" s="140"/>
      <c r="AL170" s="140"/>
      <c r="AM170" s="140"/>
      <c r="AN170" s="142"/>
      <c r="AO170" s="142"/>
      <c r="AP170" s="142"/>
      <c r="AQ170" s="142"/>
    </row>
    <row r="171">
      <c r="L171" s="1"/>
      <c r="M171" s="1"/>
      <c r="N171" s="1"/>
      <c r="O171" s="1"/>
      <c r="P171" s="1"/>
      <c r="Q171" s="1"/>
      <c r="R171" s="1"/>
      <c r="S171" s="1"/>
      <c r="T171" s="1"/>
      <c r="AI171" s="140"/>
      <c r="AJ171" s="140"/>
      <c r="AK171" s="140"/>
      <c r="AL171" s="140"/>
      <c r="AM171" s="140"/>
      <c r="AN171" s="142"/>
      <c r="AO171" s="142"/>
      <c r="AP171" s="142"/>
      <c r="AQ171" s="142"/>
    </row>
    <row r="172">
      <c r="L172" s="1"/>
      <c r="M172" s="1"/>
      <c r="N172" s="1"/>
      <c r="O172" s="1"/>
      <c r="P172" s="1"/>
      <c r="Q172" s="1"/>
      <c r="R172" s="1"/>
      <c r="S172" s="1"/>
      <c r="T172" s="1"/>
      <c r="AI172" s="140"/>
      <c r="AJ172" s="140"/>
      <c r="AK172" s="140"/>
      <c r="AL172" s="140"/>
      <c r="AM172" s="140"/>
      <c r="AN172" s="142"/>
      <c r="AO172" s="142"/>
      <c r="AP172" s="142"/>
      <c r="AQ172" s="142"/>
    </row>
    <row r="173">
      <c r="L173" s="1"/>
      <c r="M173" s="1"/>
      <c r="N173" s="1"/>
      <c r="O173" s="1"/>
      <c r="P173" s="1"/>
      <c r="Q173" s="1"/>
      <c r="R173" s="1"/>
      <c r="S173" s="1"/>
      <c r="T173" s="1"/>
      <c r="AI173" s="140"/>
      <c r="AJ173" s="140"/>
      <c r="AK173" s="140"/>
      <c r="AL173" s="140"/>
      <c r="AM173" s="140"/>
      <c r="AN173" s="142"/>
      <c r="AO173" s="142"/>
      <c r="AP173" s="142"/>
      <c r="AQ173" s="142"/>
    </row>
    <row r="174">
      <c r="L174" s="1"/>
      <c r="M174" s="1"/>
      <c r="N174" s="1"/>
      <c r="O174" s="1"/>
      <c r="P174" s="1"/>
      <c r="Q174" s="1"/>
      <c r="R174" s="1"/>
      <c r="S174" s="1"/>
      <c r="T174" s="1"/>
      <c r="AI174" s="140"/>
      <c r="AJ174" s="140"/>
      <c r="AK174" s="140"/>
      <c r="AL174" s="140"/>
      <c r="AM174" s="140"/>
      <c r="AN174" s="142"/>
      <c r="AO174" s="142"/>
      <c r="AP174" s="142"/>
      <c r="AQ174" s="142"/>
    </row>
    <row r="175">
      <c r="L175" s="1"/>
      <c r="M175" s="1"/>
      <c r="N175" s="1"/>
      <c r="O175" s="1"/>
      <c r="P175" s="1"/>
      <c r="Q175" s="1"/>
      <c r="R175" s="1"/>
      <c r="S175" s="1"/>
      <c r="T175" s="1"/>
      <c r="AI175" s="140"/>
      <c r="AJ175" s="140"/>
      <c r="AK175" s="140"/>
      <c r="AL175" s="140"/>
      <c r="AM175" s="140"/>
      <c r="AN175" s="142"/>
      <c r="AO175" s="142"/>
      <c r="AP175" s="142"/>
      <c r="AQ175" s="142"/>
    </row>
    <row r="176">
      <c r="L176" s="1"/>
      <c r="M176" s="1"/>
      <c r="N176" s="1"/>
      <c r="O176" s="1"/>
      <c r="P176" s="1"/>
      <c r="Q176" s="1"/>
      <c r="R176" s="1"/>
      <c r="S176" s="1"/>
      <c r="T176" s="1"/>
      <c r="AI176" s="140"/>
      <c r="AJ176" s="140"/>
      <c r="AK176" s="140"/>
      <c r="AL176" s="140"/>
      <c r="AM176" s="140"/>
      <c r="AN176" s="142"/>
      <c r="AO176" s="142"/>
      <c r="AP176" s="142"/>
      <c r="AQ176" s="142"/>
    </row>
    <row r="177">
      <c r="L177" s="1"/>
      <c r="M177" s="1"/>
      <c r="N177" s="1"/>
      <c r="O177" s="1"/>
      <c r="P177" s="1"/>
      <c r="Q177" s="1"/>
      <c r="R177" s="1"/>
      <c r="S177" s="1"/>
      <c r="T177" s="1"/>
      <c r="AI177" s="140"/>
      <c r="AJ177" s="140"/>
      <c r="AK177" s="140"/>
      <c r="AL177" s="140"/>
      <c r="AM177" s="140"/>
      <c r="AN177" s="142"/>
      <c r="AO177" s="142"/>
      <c r="AP177" s="142"/>
      <c r="AQ177" s="142"/>
    </row>
    <row r="178">
      <c r="L178" s="1"/>
      <c r="M178" s="1"/>
      <c r="N178" s="1"/>
      <c r="O178" s="1"/>
      <c r="P178" s="1"/>
      <c r="Q178" s="1"/>
      <c r="R178" s="1"/>
      <c r="S178" s="1"/>
      <c r="T178" s="1"/>
      <c r="AI178" s="140"/>
      <c r="AJ178" s="140"/>
      <c r="AK178" s="140"/>
      <c r="AL178" s="140"/>
      <c r="AM178" s="140"/>
      <c r="AN178" s="142"/>
      <c r="AO178" s="142"/>
      <c r="AP178" s="142"/>
      <c r="AQ178" s="142"/>
    </row>
    <row r="179">
      <c r="L179" s="1"/>
      <c r="M179" s="1"/>
      <c r="N179" s="1"/>
      <c r="O179" s="1"/>
      <c r="P179" s="1"/>
      <c r="Q179" s="1"/>
      <c r="R179" s="1"/>
      <c r="S179" s="1"/>
      <c r="T179" s="1"/>
      <c r="AI179" s="140"/>
      <c r="AJ179" s="140"/>
      <c r="AK179" s="140"/>
      <c r="AL179" s="140"/>
      <c r="AM179" s="140"/>
      <c r="AN179" s="142"/>
      <c r="AO179" s="142"/>
      <c r="AP179" s="142"/>
      <c r="AQ179" s="142"/>
    </row>
    <row r="180">
      <c r="L180" s="1"/>
      <c r="M180" s="1"/>
      <c r="N180" s="1"/>
      <c r="O180" s="1"/>
      <c r="P180" s="1"/>
      <c r="Q180" s="1"/>
      <c r="R180" s="1"/>
      <c r="S180" s="1"/>
      <c r="T180" s="1"/>
      <c r="AI180" s="140"/>
      <c r="AJ180" s="140"/>
      <c r="AK180" s="140"/>
      <c r="AL180" s="140"/>
      <c r="AM180" s="140"/>
      <c r="AN180" s="142"/>
      <c r="AO180" s="142"/>
      <c r="AP180" s="142"/>
      <c r="AQ180" s="142"/>
    </row>
    <row r="181">
      <c r="L181" s="1"/>
      <c r="M181" s="1"/>
      <c r="N181" s="1"/>
      <c r="O181" s="1"/>
      <c r="P181" s="1"/>
      <c r="Q181" s="1"/>
      <c r="R181" s="1"/>
      <c r="S181" s="1"/>
      <c r="T181" s="1"/>
      <c r="AI181" s="140"/>
      <c r="AJ181" s="140"/>
      <c r="AK181" s="140"/>
      <c r="AL181" s="140"/>
      <c r="AM181" s="140"/>
      <c r="AN181" s="142"/>
      <c r="AO181" s="142"/>
      <c r="AP181" s="142"/>
      <c r="AQ181" s="142"/>
    </row>
    <row r="182">
      <c r="L182" s="1"/>
      <c r="M182" s="1"/>
      <c r="N182" s="1"/>
      <c r="O182" s="1"/>
      <c r="P182" s="1"/>
      <c r="Q182" s="1"/>
      <c r="R182" s="1"/>
      <c r="S182" s="1"/>
      <c r="T182" s="1"/>
      <c r="AI182" s="140"/>
      <c r="AJ182" s="140"/>
      <c r="AK182" s="140"/>
      <c r="AL182" s="140"/>
      <c r="AM182" s="140"/>
      <c r="AN182" s="142"/>
      <c r="AO182" s="142"/>
      <c r="AP182" s="142"/>
      <c r="AQ182" s="142"/>
    </row>
    <row r="183">
      <c r="L183" s="1"/>
      <c r="M183" s="1"/>
      <c r="N183" s="1"/>
      <c r="O183" s="1"/>
      <c r="P183" s="1"/>
      <c r="Q183" s="1"/>
      <c r="R183" s="1"/>
      <c r="S183" s="1"/>
      <c r="T183" s="1"/>
      <c r="AI183" s="140"/>
      <c r="AJ183" s="140"/>
      <c r="AK183" s="140"/>
      <c r="AL183" s="140"/>
      <c r="AM183" s="140"/>
      <c r="AN183" s="142"/>
      <c r="AO183" s="142"/>
      <c r="AP183" s="142"/>
      <c r="AQ183" s="142"/>
    </row>
    <row r="184">
      <c r="L184" s="1"/>
      <c r="M184" s="1"/>
      <c r="N184" s="1"/>
      <c r="O184" s="1"/>
      <c r="P184" s="1"/>
      <c r="Q184" s="1"/>
      <c r="R184" s="1"/>
      <c r="S184" s="1"/>
      <c r="T184" s="1"/>
      <c r="AI184" s="140"/>
      <c r="AJ184" s="140"/>
      <c r="AK184" s="140"/>
      <c r="AL184" s="140"/>
      <c r="AM184" s="140"/>
      <c r="AN184" s="142"/>
      <c r="AO184" s="142"/>
      <c r="AP184" s="142"/>
      <c r="AQ184" s="142"/>
    </row>
    <row r="185">
      <c r="L185" s="1"/>
      <c r="M185" s="1"/>
      <c r="N185" s="1"/>
      <c r="O185" s="1"/>
      <c r="P185" s="1"/>
      <c r="Q185" s="1"/>
      <c r="R185" s="1"/>
      <c r="S185" s="1"/>
      <c r="T185" s="1"/>
      <c r="AI185" s="140"/>
      <c r="AJ185" s="140"/>
      <c r="AK185" s="140"/>
      <c r="AL185" s="140"/>
      <c r="AM185" s="140"/>
      <c r="AN185" s="142"/>
      <c r="AO185" s="142"/>
      <c r="AP185" s="142"/>
      <c r="AQ185" s="142"/>
    </row>
    <row r="186">
      <c r="L186" s="1"/>
      <c r="M186" s="1"/>
      <c r="N186" s="1"/>
      <c r="O186" s="1"/>
      <c r="P186" s="1"/>
      <c r="Q186" s="1"/>
      <c r="R186" s="1"/>
      <c r="S186" s="1"/>
      <c r="T186" s="1"/>
      <c r="AI186" s="140"/>
      <c r="AJ186" s="140"/>
      <c r="AK186" s="140"/>
      <c r="AL186" s="140"/>
      <c r="AM186" s="140"/>
      <c r="AN186" s="142"/>
      <c r="AO186" s="142"/>
      <c r="AP186" s="142"/>
      <c r="AQ186" s="142"/>
    </row>
    <row r="187">
      <c r="L187" s="1"/>
      <c r="M187" s="1"/>
      <c r="N187" s="1"/>
      <c r="O187" s="1"/>
      <c r="P187" s="1"/>
      <c r="Q187" s="1"/>
      <c r="R187" s="1"/>
      <c r="S187" s="1"/>
      <c r="T187" s="1"/>
      <c r="AI187" s="140"/>
      <c r="AJ187" s="140"/>
      <c r="AK187" s="140"/>
      <c r="AL187" s="140"/>
      <c r="AM187" s="140"/>
      <c r="AN187" s="142"/>
      <c r="AO187" s="142"/>
      <c r="AP187" s="142"/>
      <c r="AQ187" s="142"/>
    </row>
    <row r="188">
      <c r="L188" s="1"/>
      <c r="M188" s="1"/>
      <c r="N188" s="1"/>
      <c r="O188" s="1"/>
      <c r="P188" s="1"/>
      <c r="Q188" s="1"/>
      <c r="R188" s="1"/>
      <c r="S188" s="1"/>
      <c r="T188" s="1"/>
      <c r="AI188" s="140"/>
      <c r="AJ188" s="140"/>
      <c r="AK188" s="140"/>
      <c r="AL188" s="140"/>
      <c r="AM188" s="140"/>
      <c r="AN188" s="142"/>
      <c r="AO188" s="142"/>
      <c r="AP188" s="142"/>
      <c r="AQ188" s="142"/>
    </row>
    <row r="189">
      <c r="L189" s="1"/>
      <c r="M189" s="1"/>
      <c r="N189" s="1"/>
      <c r="O189" s="1"/>
      <c r="P189" s="1"/>
      <c r="Q189" s="1"/>
      <c r="R189" s="1"/>
      <c r="S189" s="1"/>
      <c r="T189" s="1"/>
      <c r="AI189" s="140"/>
      <c r="AJ189" s="140"/>
      <c r="AK189" s="140"/>
      <c r="AL189" s="140"/>
      <c r="AM189" s="140"/>
      <c r="AN189" s="142"/>
      <c r="AO189" s="142"/>
      <c r="AP189" s="142"/>
      <c r="AQ189" s="142"/>
    </row>
    <row r="190">
      <c r="L190" s="1"/>
      <c r="M190" s="1"/>
      <c r="N190" s="1"/>
      <c r="O190" s="1"/>
      <c r="P190" s="1"/>
      <c r="Q190" s="1"/>
      <c r="R190" s="1"/>
      <c r="S190" s="1"/>
      <c r="T190" s="1"/>
      <c r="AI190" s="140"/>
      <c r="AJ190" s="140"/>
      <c r="AK190" s="140"/>
      <c r="AL190" s="140"/>
      <c r="AM190" s="140"/>
      <c r="AN190" s="142"/>
      <c r="AO190" s="142"/>
      <c r="AP190" s="142"/>
      <c r="AQ190" s="142"/>
    </row>
    <row r="191">
      <c r="L191" s="1"/>
      <c r="M191" s="1"/>
      <c r="N191" s="1"/>
      <c r="O191" s="1"/>
      <c r="P191" s="1"/>
      <c r="Q191" s="1"/>
      <c r="R191" s="1"/>
      <c r="S191" s="1"/>
      <c r="T191" s="1"/>
      <c r="AI191" s="140"/>
      <c r="AJ191" s="140"/>
      <c r="AK191" s="140"/>
      <c r="AL191" s="140"/>
      <c r="AM191" s="140"/>
      <c r="AN191" s="142"/>
      <c r="AO191" s="142"/>
      <c r="AP191" s="142"/>
      <c r="AQ191" s="142"/>
    </row>
    <row r="192">
      <c r="L192" s="1"/>
      <c r="M192" s="1"/>
      <c r="N192" s="1"/>
      <c r="O192" s="1"/>
      <c r="P192" s="1"/>
      <c r="Q192" s="1"/>
      <c r="R192" s="1"/>
      <c r="S192" s="1"/>
      <c r="T192" s="1"/>
      <c r="AI192" s="140"/>
      <c r="AJ192" s="140"/>
      <c r="AK192" s="140"/>
      <c r="AL192" s="140"/>
      <c r="AM192" s="140"/>
      <c r="AN192" s="142"/>
      <c r="AO192" s="142"/>
      <c r="AP192" s="142"/>
      <c r="AQ192" s="142"/>
    </row>
    <row r="193">
      <c r="L193" s="1"/>
      <c r="M193" s="1"/>
      <c r="N193" s="1"/>
      <c r="O193" s="1"/>
      <c r="P193" s="1"/>
      <c r="Q193" s="1"/>
      <c r="R193" s="1"/>
      <c r="S193" s="1"/>
      <c r="T193" s="1"/>
      <c r="AI193" s="140"/>
      <c r="AJ193" s="140"/>
      <c r="AK193" s="140"/>
      <c r="AL193" s="140"/>
      <c r="AM193" s="140"/>
      <c r="AN193" s="142"/>
      <c r="AO193" s="142"/>
      <c r="AP193" s="142"/>
      <c r="AQ193" s="142"/>
    </row>
    <row r="194">
      <c r="L194" s="1"/>
      <c r="M194" s="1"/>
      <c r="N194" s="1"/>
      <c r="O194" s="1"/>
      <c r="P194" s="1"/>
      <c r="Q194" s="1"/>
      <c r="R194" s="1"/>
      <c r="S194" s="1"/>
      <c r="T194" s="1"/>
      <c r="AI194" s="140"/>
      <c r="AJ194" s="140"/>
      <c r="AK194" s="140"/>
      <c r="AL194" s="140"/>
      <c r="AM194" s="140"/>
      <c r="AN194" s="142"/>
      <c r="AO194" s="142"/>
      <c r="AP194" s="142"/>
      <c r="AQ194" s="142"/>
    </row>
    <row r="195">
      <c r="L195" s="1"/>
      <c r="M195" s="1"/>
      <c r="N195" s="1"/>
      <c r="O195" s="1"/>
      <c r="P195" s="1"/>
      <c r="Q195" s="1"/>
      <c r="R195" s="1"/>
      <c r="S195" s="1"/>
      <c r="T195" s="1"/>
      <c r="AI195" s="140"/>
      <c r="AJ195" s="140"/>
      <c r="AK195" s="140"/>
      <c r="AL195" s="140"/>
      <c r="AM195" s="140"/>
      <c r="AN195" s="142"/>
      <c r="AO195" s="142"/>
      <c r="AP195" s="142"/>
      <c r="AQ195" s="142"/>
    </row>
    <row r="196">
      <c r="L196" s="1"/>
      <c r="M196" s="1"/>
      <c r="N196" s="1"/>
      <c r="O196" s="1"/>
      <c r="P196" s="1"/>
      <c r="Q196" s="1"/>
      <c r="R196" s="1"/>
      <c r="S196" s="1"/>
      <c r="T196" s="1"/>
      <c r="AI196" s="140"/>
      <c r="AJ196" s="140"/>
      <c r="AK196" s="140"/>
      <c r="AL196" s="140"/>
      <c r="AM196" s="140"/>
      <c r="AN196" s="142"/>
      <c r="AO196" s="142"/>
      <c r="AP196" s="142"/>
      <c r="AQ196" s="142"/>
    </row>
    <row r="197">
      <c r="L197" s="1"/>
      <c r="M197" s="1"/>
      <c r="N197" s="1"/>
      <c r="O197" s="1"/>
      <c r="P197" s="1"/>
      <c r="Q197" s="1"/>
      <c r="R197" s="1"/>
      <c r="S197" s="1"/>
      <c r="T197" s="1"/>
      <c r="AI197" s="140"/>
      <c r="AJ197" s="140"/>
      <c r="AK197" s="140"/>
      <c r="AL197" s="140"/>
      <c r="AM197" s="140"/>
      <c r="AN197" s="142"/>
      <c r="AO197" s="142"/>
      <c r="AP197" s="142"/>
      <c r="AQ197" s="142"/>
    </row>
    <row r="198">
      <c r="L198" s="1"/>
      <c r="M198" s="1"/>
      <c r="N198" s="1"/>
      <c r="O198" s="1"/>
      <c r="P198" s="1"/>
      <c r="Q198" s="1"/>
      <c r="R198" s="1"/>
      <c r="S198" s="1"/>
      <c r="T198" s="1"/>
      <c r="AI198" s="140"/>
      <c r="AJ198" s="140"/>
      <c r="AK198" s="140"/>
      <c r="AL198" s="140"/>
      <c r="AM198" s="140"/>
      <c r="AN198" s="142"/>
      <c r="AO198" s="142"/>
      <c r="AP198" s="142"/>
      <c r="AQ198" s="142"/>
    </row>
    <row r="199">
      <c r="L199" s="1"/>
      <c r="M199" s="1"/>
      <c r="N199" s="1"/>
      <c r="O199" s="1"/>
      <c r="P199" s="1"/>
      <c r="Q199" s="1"/>
      <c r="R199" s="1"/>
      <c r="S199" s="1"/>
      <c r="T199" s="1"/>
      <c r="AI199" s="140"/>
      <c r="AJ199" s="140"/>
      <c r="AK199" s="140"/>
      <c r="AL199" s="140"/>
      <c r="AM199" s="140"/>
      <c r="AN199" s="142"/>
      <c r="AO199" s="142"/>
      <c r="AP199" s="142"/>
      <c r="AQ199" s="142"/>
    </row>
    <row r="200">
      <c r="L200" s="1"/>
      <c r="M200" s="1"/>
      <c r="N200" s="1"/>
      <c r="O200" s="1"/>
      <c r="P200" s="1"/>
      <c r="Q200" s="1"/>
      <c r="R200" s="1"/>
      <c r="S200" s="1"/>
      <c r="T200" s="1"/>
      <c r="AI200" s="140"/>
      <c r="AJ200" s="140"/>
      <c r="AK200" s="140"/>
      <c r="AL200" s="140"/>
      <c r="AM200" s="140"/>
      <c r="AN200" s="142"/>
      <c r="AO200" s="142"/>
      <c r="AP200" s="142"/>
      <c r="AQ200" s="142"/>
    </row>
    <row r="201">
      <c r="L201" s="1"/>
      <c r="M201" s="1"/>
      <c r="N201" s="1"/>
      <c r="O201" s="1"/>
      <c r="P201" s="1"/>
      <c r="Q201" s="1"/>
      <c r="R201" s="1"/>
      <c r="S201" s="1"/>
      <c r="T201" s="1"/>
      <c r="AI201" s="140"/>
      <c r="AJ201" s="140"/>
      <c r="AK201" s="140"/>
      <c r="AL201" s="140"/>
      <c r="AM201" s="140"/>
      <c r="AN201" s="142"/>
      <c r="AO201" s="142"/>
      <c r="AP201" s="142"/>
      <c r="AQ201" s="142"/>
    </row>
    <row r="202">
      <c r="L202" s="1"/>
      <c r="M202" s="1"/>
      <c r="N202" s="1"/>
      <c r="O202" s="1"/>
      <c r="P202" s="1"/>
      <c r="Q202" s="1"/>
      <c r="R202" s="1"/>
      <c r="S202" s="1"/>
      <c r="T202" s="1"/>
      <c r="AI202" s="140"/>
      <c r="AJ202" s="140"/>
      <c r="AK202" s="140"/>
      <c r="AL202" s="140"/>
      <c r="AM202" s="140"/>
      <c r="AN202" s="142"/>
      <c r="AO202" s="142"/>
      <c r="AP202" s="142"/>
      <c r="AQ202" s="142"/>
    </row>
    <row r="203">
      <c r="L203" s="1"/>
      <c r="M203" s="1"/>
      <c r="N203" s="1"/>
      <c r="O203" s="1"/>
      <c r="P203" s="1"/>
      <c r="Q203" s="1"/>
      <c r="R203" s="1"/>
      <c r="S203" s="1"/>
      <c r="T203" s="1"/>
      <c r="AI203" s="140"/>
      <c r="AJ203" s="140"/>
      <c r="AK203" s="140"/>
      <c r="AL203" s="140"/>
      <c r="AM203" s="140"/>
      <c r="AN203" s="142"/>
      <c r="AO203" s="142"/>
      <c r="AP203" s="142"/>
      <c r="AQ203" s="142"/>
    </row>
    <row r="204">
      <c r="L204" s="1"/>
      <c r="M204" s="1"/>
      <c r="N204" s="1"/>
      <c r="O204" s="1"/>
      <c r="P204" s="1"/>
      <c r="Q204" s="1"/>
      <c r="R204" s="1"/>
      <c r="S204" s="1"/>
      <c r="T204" s="1"/>
      <c r="AI204" s="140"/>
      <c r="AJ204" s="140"/>
      <c r="AK204" s="140"/>
      <c r="AL204" s="140"/>
      <c r="AM204" s="140"/>
      <c r="AN204" s="142"/>
      <c r="AO204" s="142"/>
      <c r="AP204" s="142"/>
      <c r="AQ204" s="142"/>
    </row>
    <row r="205">
      <c r="L205" s="1"/>
      <c r="M205" s="1"/>
      <c r="N205" s="1"/>
      <c r="O205" s="1"/>
      <c r="P205" s="1"/>
      <c r="Q205" s="1"/>
      <c r="R205" s="1"/>
      <c r="S205" s="1"/>
      <c r="T205" s="1"/>
      <c r="AI205" s="140"/>
      <c r="AJ205" s="140"/>
      <c r="AK205" s="140"/>
      <c r="AL205" s="140"/>
      <c r="AM205" s="140"/>
      <c r="AN205" s="142"/>
      <c r="AO205" s="142"/>
      <c r="AP205" s="142"/>
      <c r="AQ205" s="142"/>
    </row>
    <row r="206">
      <c r="L206" s="1"/>
      <c r="M206" s="1"/>
      <c r="N206" s="1"/>
      <c r="O206" s="1"/>
      <c r="P206" s="1"/>
      <c r="Q206" s="1"/>
      <c r="R206" s="1"/>
      <c r="S206" s="1"/>
      <c r="T206" s="1"/>
      <c r="AI206" s="140"/>
      <c r="AJ206" s="140"/>
      <c r="AK206" s="140"/>
      <c r="AL206" s="140"/>
      <c r="AM206" s="140"/>
      <c r="AN206" s="142"/>
      <c r="AO206" s="142"/>
      <c r="AP206" s="142"/>
      <c r="AQ206" s="142"/>
    </row>
    <row r="207">
      <c r="L207" s="1"/>
      <c r="M207" s="1"/>
      <c r="N207" s="1"/>
      <c r="O207" s="1"/>
      <c r="P207" s="1"/>
      <c r="Q207" s="1"/>
      <c r="R207" s="1"/>
      <c r="S207" s="1"/>
      <c r="T207" s="1"/>
      <c r="AI207" s="140"/>
      <c r="AJ207" s="140"/>
      <c r="AK207" s="140"/>
      <c r="AL207" s="140"/>
      <c r="AM207" s="140"/>
      <c r="AN207" s="142"/>
      <c r="AO207" s="142"/>
      <c r="AP207" s="142"/>
      <c r="AQ207" s="142"/>
    </row>
    <row r="208">
      <c r="L208" s="1"/>
      <c r="M208" s="1"/>
      <c r="N208" s="1"/>
      <c r="O208" s="1"/>
      <c r="P208" s="1"/>
      <c r="Q208" s="1"/>
      <c r="R208" s="1"/>
      <c r="S208" s="1"/>
      <c r="T208" s="1"/>
      <c r="AI208" s="140"/>
      <c r="AJ208" s="140"/>
      <c r="AK208" s="140"/>
      <c r="AL208" s="140"/>
      <c r="AM208" s="140"/>
      <c r="AN208" s="142"/>
      <c r="AO208" s="142"/>
      <c r="AP208" s="142"/>
      <c r="AQ208" s="142"/>
    </row>
    <row r="209">
      <c r="L209" s="1"/>
      <c r="M209" s="1"/>
      <c r="N209" s="1"/>
      <c r="O209" s="1"/>
      <c r="P209" s="1"/>
      <c r="Q209" s="1"/>
      <c r="R209" s="1"/>
      <c r="S209" s="1"/>
      <c r="T209" s="1"/>
      <c r="AI209" s="140"/>
      <c r="AJ209" s="140"/>
      <c r="AK209" s="140"/>
      <c r="AL209" s="140"/>
      <c r="AM209" s="140"/>
      <c r="AN209" s="142"/>
      <c r="AO209" s="142"/>
      <c r="AP209" s="142"/>
      <c r="AQ209" s="142"/>
    </row>
    <row r="210">
      <c r="L210" s="1"/>
      <c r="M210" s="1"/>
      <c r="N210" s="1"/>
      <c r="O210" s="1"/>
      <c r="P210" s="1"/>
      <c r="Q210" s="1"/>
      <c r="R210" s="1"/>
      <c r="S210" s="1"/>
      <c r="T210" s="1"/>
      <c r="AI210" s="140"/>
      <c r="AJ210" s="140"/>
      <c r="AK210" s="140"/>
      <c r="AL210" s="140"/>
      <c r="AM210" s="140"/>
      <c r="AN210" s="142"/>
      <c r="AO210" s="142"/>
      <c r="AP210" s="142"/>
      <c r="AQ210" s="142"/>
    </row>
    <row r="211">
      <c r="L211" s="1"/>
      <c r="M211" s="1"/>
      <c r="N211" s="1"/>
      <c r="O211" s="1"/>
      <c r="P211" s="1"/>
      <c r="Q211" s="1"/>
      <c r="R211" s="1"/>
      <c r="S211" s="1"/>
      <c r="T211" s="1"/>
      <c r="AI211" s="140"/>
      <c r="AJ211" s="140"/>
      <c r="AK211" s="140"/>
      <c r="AL211" s="140"/>
      <c r="AM211" s="140"/>
      <c r="AN211" s="142"/>
      <c r="AO211" s="142"/>
      <c r="AP211" s="142"/>
      <c r="AQ211" s="142"/>
    </row>
    <row r="212">
      <c r="L212" s="1"/>
      <c r="M212" s="1"/>
      <c r="N212" s="1"/>
      <c r="O212" s="1"/>
      <c r="P212" s="1"/>
      <c r="Q212" s="1"/>
      <c r="R212" s="1"/>
      <c r="S212" s="1"/>
      <c r="T212" s="1"/>
      <c r="AI212" s="140"/>
      <c r="AJ212" s="140"/>
      <c r="AK212" s="140"/>
      <c r="AL212" s="140"/>
      <c r="AM212" s="140"/>
      <c r="AN212" s="142"/>
      <c r="AO212" s="142"/>
      <c r="AP212" s="142"/>
      <c r="AQ212" s="142"/>
    </row>
    <row r="213">
      <c r="L213" s="1"/>
      <c r="M213" s="1"/>
      <c r="N213" s="1"/>
      <c r="O213" s="1"/>
      <c r="P213" s="1"/>
      <c r="Q213" s="1"/>
      <c r="R213" s="1"/>
      <c r="S213" s="1"/>
      <c r="T213" s="1"/>
      <c r="AI213" s="140"/>
      <c r="AJ213" s="140"/>
      <c r="AK213" s="140"/>
      <c r="AL213" s="140"/>
      <c r="AM213" s="140"/>
      <c r="AN213" s="142"/>
      <c r="AO213" s="142"/>
      <c r="AP213" s="142"/>
      <c r="AQ213" s="142"/>
    </row>
    <row r="214">
      <c r="L214" s="1"/>
      <c r="M214" s="1"/>
      <c r="N214" s="1"/>
      <c r="O214" s="1"/>
      <c r="P214" s="1"/>
      <c r="Q214" s="1"/>
      <c r="R214" s="1"/>
      <c r="S214" s="1"/>
      <c r="T214" s="1"/>
      <c r="AI214" s="140"/>
      <c r="AJ214" s="140"/>
      <c r="AK214" s="140"/>
      <c r="AL214" s="140"/>
      <c r="AM214" s="140"/>
      <c r="AN214" s="142"/>
      <c r="AO214" s="142"/>
      <c r="AP214" s="142"/>
      <c r="AQ214" s="142"/>
    </row>
    <row r="215">
      <c r="L215" s="1"/>
      <c r="M215" s="1"/>
      <c r="N215" s="1"/>
      <c r="O215" s="1"/>
      <c r="P215" s="1"/>
      <c r="Q215" s="1"/>
      <c r="R215" s="1"/>
      <c r="S215" s="1"/>
      <c r="T215" s="1"/>
      <c r="AI215" s="140"/>
      <c r="AJ215" s="140"/>
      <c r="AK215" s="140"/>
      <c r="AL215" s="140"/>
      <c r="AM215" s="140"/>
      <c r="AN215" s="142"/>
      <c r="AO215" s="142"/>
      <c r="AP215" s="142"/>
      <c r="AQ215" s="142"/>
    </row>
    <row r="216">
      <c r="L216" s="1"/>
      <c r="M216" s="1"/>
      <c r="N216" s="1"/>
      <c r="O216" s="1"/>
      <c r="P216" s="1"/>
      <c r="Q216" s="1"/>
      <c r="R216" s="1"/>
      <c r="S216" s="1"/>
      <c r="T216" s="1"/>
      <c r="AI216" s="140"/>
      <c r="AJ216" s="140"/>
      <c r="AK216" s="140"/>
      <c r="AL216" s="140"/>
      <c r="AM216" s="140"/>
      <c r="AN216" s="142"/>
      <c r="AO216" s="142"/>
      <c r="AP216" s="142"/>
      <c r="AQ216" s="142"/>
    </row>
    <row r="217">
      <c r="L217" s="1"/>
      <c r="M217" s="1"/>
      <c r="N217" s="1"/>
      <c r="O217" s="1"/>
      <c r="P217" s="1"/>
      <c r="Q217" s="1"/>
      <c r="R217" s="1"/>
      <c r="S217" s="1"/>
      <c r="T217" s="1"/>
      <c r="AI217" s="140"/>
      <c r="AJ217" s="140"/>
      <c r="AK217" s="140"/>
      <c r="AL217" s="140"/>
      <c r="AM217" s="140"/>
      <c r="AN217" s="142"/>
      <c r="AO217" s="142"/>
      <c r="AP217" s="142"/>
      <c r="AQ217" s="142"/>
    </row>
    <row r="218">
      <c r="L218" s="1"/>
      <c r="M218" s="1"/>
      <c r="N218" s="1"/>
      <c r="O218" s="1"/>
      <c r="P218" s="1"/>
      <c r="Q218" s="1"/>
      <c r="R218" s="1"/>
      <c r="S218" s="1"/>
      <c r="T218" s="1"/>
      <c r="AI218" s="140"/>
      <c r="AJ218" s="140"/>
      <c r="AK218" s="140"/>
      <c r="AL218" s="140"/>
      <c r="AM218" s="140"/>
      <c r="AN218" s="142"/>
      <c r="AO218" s="142"/>
      <c r="AP218" s="142"/>
      <c r="AQ218" s="142"/>
    </row>
    <row r="219">
      <c r="L219" s="1"/>
      <c r="M219" s="1"/>
      <c r="N219" s="1"/>
      <c r="O219" s="1"/>
      <c r="P219" s="1"/>
      <c r="Q219" s="1"/>
      <c r="R219" s="1"/>
      <c r="S219" s="1"/>
      <c r="T219" s="1"/>
      <c r="AI219" s="140"/>
      <c r="AJ219" s="140"/>
      <c r="AK219" s="140"/>
      <c r="AL219" s="140"/>
      <c r="AM219" s="140"/>
      <c r="AN219" s="142"/>
      <c r="AO219" s="142"/>
      <c r="AP219" s="142"/>
      <c r="AQ219" s="142"/>
    </row>
    <row r="220">
      <c r="L220" s="1"/>
      <c r="M220" s="1"/>
      <c r="N220" s="1"/>
      <c r="O220" s="1"/>
      <c r="P220" s="1"/>
      <c r="Q220" s="1"/>
      <c r="R220" s="1"/>
      <c r="S220" s="1"/>
      <c r="T220" s="1"/>
      <c r="AI220" s="140"/>
      <c r="AJ220" s="140"/>
      <c r="AK220" s="140"/>
      <c r="AL220" s="140"/>
      <c r="AM220" s="140"/>
      <c r="AN220" s="142"/>
      <c r="AO220" s="142"/>
      <c r="AP220" s="142"/>
      <c r="AQ220" s="142"/>
    </row>
    <row r="221">
      <c r="L221" s="1"/>
      <c r="M221" s="1"/>
      <c r="N221" s="1"/>
      <c r="O221" s="1"/>
      <c r="P221" s="1"/>
      <c r="Q221" s="1"/>
      <c r="R221" s="1"/>
      <c r="S221" s="1"/>
      <c r="T221" s="1"/>
      <c r="AI221" s="140"/>
      <c r="AJ221" s="140"/>
      <c r="AK221" s="140"/>
      <c r="AL221" s="140"/>
      <c r="AM221" s="140"/>
      <c r="AN221" s="142"/>
      <c r="AO221" s="142"/>
      <c r="AP221" s="142"/>
      <c r="AQ221" s="142"/>
    </row>
    <row r="222">
      <c r="L222" s="1"/>
      <c r="M222" s="1"/>
      <c r="N222" s="1"/>
      <c r="O222" s="1"/>
      <c r="P222" s="1"/>
      <c r="Q222" s="1"/>
      <c r="R222" s="1"/>
      <c r="S222" s="1"/>
      <c r="T222" s="1"/>
      <c r="AI222" s="140"/>
      <c r="AJ222" s="140"/>
      <c r="AK222" s="140"/>
      <c r="AL222" s="140"/>
      <c r="AM222" s="140"/>
      <c r="AN222" s="142"/>
      <c r="AO222" s="142"/>
      <c r="AP222" s="142"/>
      <c r="AQ222" s="142"/>
    </row>
    <row r="223">
      <c r="L223" s="1"/>
      <c r="M223" s="1"/>
      <c r="N223" s="1"/>
      <c r="O223" s="1"/>
      <c r="P223" s="1"/>
      <c r="Q223" s="1"/>
      <c r="R223" s="1"/>
      <c r="S223" s="1"/>
      <c r="T223" s="1"/>
      <c r="AI223" s="140"/>
      <c r="AJ223" s="140"/>
      <c r="AK223" s="140"/>
      <c r="AL223" s="140"/>
      <c r="AM223" s="140"/>
      <c r="AN223" s="142"/>
      <c r="AO223" s="142"/>
      <c r="AP223" s="142"/>
      <c r="AQ223" s="142"/>
    </row>
    <row r="224">
      <c r="L224" s="1"/>
      <c r="M224" s="1"/>
      <c r="N224" s="1"/>
      <c r="O224" s="1"/>
      <c r="P224" s="1"/>
      <c r="Q224" s="1"/>
      <c r="R224" s="1"/>
      <c r="S224" s="1"/>
      <c r="T224" s="1"/>
      <c r="AI224" s="140"/>
      <c r="AJ224" s="140"/>
      <c r="AK224" s="140"/>
      <c r="AL224" s="140"/>
      <c r="AM224" s="140"/>
      <c r="AN224" s="142"/>
      <c r="AO224" s="142"/>
      <c r="AP224" s="142"/>
      <c r="AQ224" s="142"/>
    </row>
    <row r="225">
      <c r="L225" s="1"/>
      <c r="M225" s="1"/>
      <c r="N225" s="1"/>
      <c r="O225" s="1"/>
      <c r="P225" s="1"/>
      <c r="Q225" s="1"/>
      <c r="R225" s="1"/>
      <c r="S225" s="1"/>
      <c r="T225" s="1"/>
      <c r="AI225" s="140"/>
      <c r="AJ225" s="140"/>
      <c r="AK225" s="140"/>
      <c r="AL225" s="140"/>
      <c r="AM225" s="140"/>
      <c r="AN225" s="142"/>
      <c r="AO225" s="142"/>
      <c r="AP225" s="142"/>
      <c r="AQ225" s="142"/>
    </row>
    <row r="226">
      <c r="L226" s="1"/>
      <c r="M226" s="1"/>
      <c r="N226" s="1"/>
      <c r="O226" s="1"/>
      <c r="P226" s="1"/>
      <c r="Q226" s="1"/>
      <c r="R226" s="1"/>
      <c r="S226" s="1"/>
      <c r="T226" s="1"/>
      <c r="AI226" s="140"/>
      <c r="AJ226" s="140"/>
      <c r="AK226" s="140"/>
      <c r="AL226" s="140"/>
      <c r="AM226" s="140"/>
      <c r="AN226" s="142"/>
      <c r="AO226" s="142"/>
      <c r="AP226" s="142"/>
      <c r="AQ226" s="142"/>
    </row>
    <row r="227">
      <c r="L227" s="1"/>
      <c r="M227" s="1"/>
      <c r="N227" s="1"/>
      <c r="O227" s="1"/>
      <c r="P227" s="1"/>
      <c r="Q227" s="1"/>
      <c r="R227" s="1"/>
      <c r="S227" s="1"/>
      <c r="T227" s="1"/>
      <c r="AI227" s="140"/>
      <c r="AJ227" s="140"/>
      <c r="AK227" s="140"/>
      <c r="AL227" s="140"/>
      <c r="AM227" s="140"/>
      <c r="AN227" s="142"/>
      <c r="AO227" s="142"/>
      <c r="AP227" s="142"/>
      <c r="AQ227" s="142"/>
    </row>
    <row r="228">
      <c r="L228" s="1"/>
      <c r="M228" s="1"/>
      <c r="N228" s="1"/>
      <c r="O228" s="1"/>
      <c r="P228" s="1"/>
      <c r="Q228" s="1"/>
      <c r="R228" s="1"/>
      <c r="S228" s="1"/>
      <c r="T228" s="1"/>
      <c r="AI228" s="140"/>
      <c r="AJ228" s="140"/>
      <c r="AK228" s="140"/>
      <c r="AL228" s="140"/>
      <c r="AM228" s="140"/>
      <c r="AN228" s="142"/>
      <c r="AO228" s="142"/>
      <c r="AP228" s="142"/>
      <c r="AQ228" s="142"/>
    </row>
    <row r="229">
      <c r="L229" s="1"/>
      <c r="M229" s="1"/>
      <c r="N229" s="1"/>
      <c r="O229" s="1"/>
      <c r="P229" s="1"/>
      <c r="Q229" s="1"/>
      <c r="R229" s="1"/>
      <c r="S229" s="1"/>
      <c r="T229" s="1"/>
      <c r="AI229" s="140"/>
      <c r="AJ229" s="140"/>
      <c r="AK229" s="140"/>
      <c r="AL229" s="140"/>
      <c r="AM229" s="140"/>
      <c r="AN229" s="142"/>
      <c r="AO229" s="142"/>
      <c r="AP229" s="142"/>
      <c r="AQ229" s="142"/>
    </row>
    <row r="230">
      <c r="L230" s="1"/>
      <c r="M230" s="1"/>
      <c r="N230" s="1"/>
      <c r="O230" s="1"/>
      <c r="P230" s="1"/>
      <c r="Q230" s="1"/>
      <c r="R230" s="1"/>
      <c r="S230" s="1"/>
      <c r="T230" s="1"/>
      <c r="AI230" s="140"/>
      <c r="AJ230" s="140"/>
      <c r="AK230" s="140"/>
      <c r="AL230" s="140"/>
      <c r="AM230" s="140"/>
      <c r="AN230" s="142"/>
      <c r="AO230" s="142"/>
      <c r="AP230" s="142"/>
      <c r="AQ230" s="142"/>
    </row>
    <row r="231">
      <c r="L231" s="1"/>
      <c r="M231" s="1"/>
      <c r="N231" s="1"/>
      <c r="O231" s="1"/>
      <c r="P231" s="1"/>
      <c r="Q231" s="1"/>
      <c r="R231" s="1"/>
      <c r="S231" s="1"/>
      <c r="T231" s="1"/>
      <c r="AI231" s="140"/>
      <c r="AJ231" s="140"/>
      <c r="AK231" s="140"/>
      <c r="AL231" s="140"/>
      <c r="AM231" s="140"/>
      <c r="AN231" s="142"/>
      <c r="AO231" s="142"/>
      <c r="AP231" s="142"/>
      <c r="AQ231" s="142"/>
    </row>
    <row r="232">
      <c r="L232" s="1"/>
      <c r="M232" s="1"/>
      <c r="N232" s="1"/>
      <c r="O232" s="1"/>
      <c r="P232" s="1"/>
      <c r="Q232" s="1"/>
      <c r="R232" s="1"/>
      <c r="S232" s="1"/>
      <c r="T232" s="1"/>
      <c r="AI232" s="140"/>
      <c r="AJ232" s="140"/>
      <c r="AK232" s="140"/>
      <c r="AL232" s="140"/>
      <c r="AM232" s="140"/>
      <c r="AN232" s="142"/>
      <c r="AO232" s="142"/>
      <c r="AP232" s="142"/>
      <c r="AQ232" s="142"/>
    </row>
    <row r="233">
      <c r="L233" s="1"/>
      <c r="M233" s="1"/>
      <c r="N233" s="1"/>
      <c r="O233" s="1"/>
      <c r="P233" s="1"/>
      <c r="Q233" s="1"/>
      <c r="R233" s="1"/>
      <c r="S233" s="1"/>
      <c r="T233" s="1"/>
      <c r="AI233" s="140"/>
      <c r="AJ233" s="140"/>
      <c r="AK233" s="140"/>
      <c r="AL233" s="140"/>
      <c r="AM233" s="140"/>
      <c r="AN233" s="142"/>
      <c r="AO233" s="142"/>
      <c r="AP233" s="142"/>
      <c r="AQ233" s="142"/>
    </row>
    <row r="234">
      <c r="L234" s="1"/>
      <c r="M234" s="1"/>
      <c r="N234" s="1"/>
      <c r="O234" s="1"/>
      <c r="P234" s="1"/>
      <c r="Q234" s="1"/>
      <c r="R234" s="1"/>
      <c r="S234" s="1"/>
      <c r="T234" s="1"/>
      <c r="AI234" s="140"/>
      <c r="AJ234" s="140"/>
      <c r="AK234" s="140"/>
      <c r="AL234" s="140"/>
      <c r="AM234" s="140"/>
      <c r="AN234" s="142"/>
      <c r="AO234" s="142"/>
      <c r="AP234" s="142"/>
      <c r="AQ234" s="142"/>
    </row>
    <row r="235">
      <c r="L235" s="1"/>
      <c r="M235" s="1"/>
      <c r="N235" s="1"/>
      <c r="O235" s="1"/>
      <c r="P235" s="1"/>
      <c r="Q235" s="1"/>
      <c r="R235" s="1"/>
      <c r="S235" s="1"/>
      <c r="T235" s="1"/>
      <c r="AI235" s="140"/>
      <c r="AJ235" s="140"/>
      <c r="AK235" s="140"/>
      <c r="AL235" s="140"/>
      <c r="AM235" s="140"/>
      <c r="AN235" s="142"/>
      <c r="AO235" s="142"/>
      <c r="AP235" s="142"/>
      <c r="AQ235" s="142"/>
    </row>
    <row r="236">
      <c r="L236" s="1"/>
      <c r="M236" s="1"/>
      <c r="N236" s="1"/>
      <c r="O236" s="1"/>
      <c r="P236" s="1"/>
      <c r="Q236" s="1"/>
      <c r="R236" s="1"/>
      <c r="S236" s="1"/>
      <c r="T236" s="1"/>
      <c r="AI236" s="140"/>
      <c r="AJ236" s="140"/>
      <c r="AK236" s="140"/>
      <c r="AL236" s="140"/>
      <c r="AM236" s="140"/>
      <c r="AN236" s="142"/>
      <c r="AO236" s="142"/>
      <c r="AP236" s="142"/>
      <c r="AQ236" s="142"/>
    </row>
    <row r="237">
      <c r="L237" s="1"/>
      <c r="M237" s="1"/>
      <c r="N237" s="1"/>
      <c r="O237" s="1"/>
      <c r="P237" s="1"/>
      <c r="Q237" s="1"/>
      <c r="R237" s="1"/>
      <c r="S237" s="1"/>
      <c r="T237" s="1"/>
      <c r="AI237" s="140"/>
      <c r="AJ237" s="140"/>
      <c r="AK237" s="140"/>
      <c r="AL237" s="140"/>
      <c r="AM237" s="140"/>
      <c r="AN237" s="142"/>
      <c r="AO237" s="142"/>
      <c r="AP237" s="142"/>
      <c r="AQ237" s="142"/>
    </row>
    <row r="238">
      <c r="L238" s="1"/>
      <c r="M238" s="1"/>
      <c r="N238" s="1"/>
      <c r="O238" s="1"/>
      <c r="P238" s="1"/>
      <c r="Q238" s="1"/>
      <c r="R238" s="1"/>
      <c r="S238" s="1"/>
      <c r="T238" s="1"/>
      <c r="AI238" s="140"/>
      <c r="AJ238" s="140"/>
      <c r="AK238" s="140"/>
      <c r="AL238" s="140"/>
      <c r="AM238" s="140"/>
      <c r="AN238" s="142"/>
      <c r="AO238" s="142"/>
      <c r="AP238" s="142"/>
      <c r="AQ238" s="142"/>
    </row>
    <row r="239">
      <c r="L239" s="1"/>
      <c r="M239" s="1"/>
      <c r="N239" s="1"/>
      <c r="O239" s="1"/>
      <c r="P239" s="1"/>
      <c r="Q239" s="1"/>
      <c r="R239" s="1"/>
      <c r="S239" s="1"/>
      <c r="T239" s="1"/>
      <c r="AI239" s="140"/>
      <c r="AJ239" s="140"/>
      <c r="AK239" s="140"/>
      <c r="AL239" s="140"/>
      <c r="AM239" s="140"/>
      <c r="AN239" s="142"/>
      <c r="AO239" s="142"/>
      <c r="AP239" s="142"/>
      <c r="AQ239" s="142"/>
    </row>
    <row r="240">
      <c r="L240" s="1"/>
      <c r="M240" s="1"/>
      <c r="N240" s="1"/>
      <c r="O240" s="1"/>
      <c r="P240" s="1"/>
      <c r="Q240" s="1"/>
      <c r="R240" s="1"/>
      <c r="S240" s="1"/>
      <c r="T240" s="1"/>
      <c r="AI240" s="140"/>
      <c r="AJ240" s="140"/>
      <c r="AK240" s="140"/>
      <c r="AL240" s="140"/>
      <c r="AM240" s="140"/>
      <c r="AN240" s="142"/>
      <c r="AO240" s="142"/>
      <c r="AP240" s="142"/>
      <c r="AQ240" s="142"/>
    </row>
    <row r="241">
      <c r="L241" s="1"/>
      <c r="M241" s="1"/>
      <c r="N241" s="1"/>
      <c r="O241" s="1"/>
      <c r="P241" s="1"/>
      <c r="Q241" s="1"/>
      <c r="R241" s="1"/>
      <c r="S241" s="1"/>
      <c r="T241" s="1"/>
      <c r="AI241" s="140"/>
      <c r="AJ241" s="140"/>
      <c r="AK241" s="140"/>
      <c r="AL241" s="140"/>
      <c r="AM241" s="140"/>
      <c r="AN241" s="142"/>
      <c r="AO241" s="142"/>
      <c r="AP241" s="142"/>
      <c r="AQ241" s="142"/>
    </row>
    <row r="242">
      <c r="L242" s="1"/>
      <c r="M242" s="1"/>
      <c r="N242" s="1"/>
      <c r="O242" s="1"/>
      <c r="P242" s="1"/>
      <c r="Q242" s="1"/>
      <c r="R242" s="1"/>
      <c r="S242" s="1"/>
      <c r="T242" s="1"/>
      <c r="AI242" s="140"/>
      <c r="AJ242" s="140"/>
      <c r="AK242" s="140"/>
      <c r="AL242" s="140"/>
      <c r="AM242" s="140"/>
      <c r="AN242" s="142"/>
      <c r="AO242" s="142"/>
      <c r="AP242" s="142"/>
      <c r="AQ242" s="142"/>
    </row>
    <row r="243">
      <c r="L243" s="1"/>
      <c r="M243" s="1"/>
      <c r="N243" s="1"/>
      <c r="O243" s="1"/>
      <c r="P243" s="1"/>
      <c r="Q243" s="1"/>
      <c r="R243" s="1"/>
      <c r="S243" s="1"/>
      <c r="T243" s="1"/>
      <c r="AI243" s="140"/>
      <c r="AJ243" s="140"/>
      <c r="AK243" s="140"/>
      <c r="AL243" s="140"/>
      <c r="AM243" s="140"/>
      <c r="AN243" s="142"/>
      <c r="AO243" s="142"/>
      <c r="AP243" s="142"/>
      <c r="AQ243" s="142"/>
    </row>
    <row r="244">
      <c r="L244" s="1"/>
      <c r="M244" s="1"/>
      <c r="N244" s="1"/>
      <c r="O244" s="1"/>
      <c r="P244" s="1"/>
      <c r="Q244" s="1"/>
      <c r="R244" s="1"/>
      <c r="S244" s="1"/>
      <c r="T244" s="1"/>
      <c r="AI244" s="140"/>
      <c r="AJ244" s="140"/>
      <c r="AK244" s="140"/>
      <c r="AL244" s="140"/>
      <c r="AM244" s="140"/>
      <c r="AN244" s="142"/>
      <c r="AO244" s="142"/>
      <c r="AP244" s="142"/>
      <c r="AQ244" s="142"/>
    </row>
    <row r="245">
      <c r="L245" s="1"/>
      <c r="M245" s="1"/>
      <c r="N245" s="1"/>
      <c r="O245" s="1"/>
      <c r="P245" s="1"/>
      <c r="Q245" s="1"/>
      <c r="R245" s="1"/>
      <c r="S245" s="1"/>
      <c r="T245" s="1"/>
      <c r="AI245" s="140"/>
      <c r="AJ245" s="140"/>
      <c r="AK245" s="140"/>
      <c r="AL245" s="140"/>
      <c r="AM245" s="140"/>
      <c r="AN245" s="142"/>
      <c r="AO245" s="142"/>
      <c r="AP245" s="142"/>
      <c r="AQ245" s="142"/>
    </row>
    <row r="246">
      <c r="L246" s="1"/>
      <c r="M246" s="1"/>
      <c r="N246" s="1"/>
      <c r="O246" s="1"/>
      <c r="P246" s="1"/>
      <c r="Q246" s="1"/>
      <c r="R246" s="1"/>
      <c r="S246" s="1"/>
      <c r="T246" s="1"/>
      <c r="AI246" s="140"/>
      <c r="AJ246" s="140"/>
      <c r="AK246" s="140"/>
      <c r="AL246" s="140"/>
      <c r="AM246" s="140"/>
      <c r="AN246" s="142"/>
      <c r="AO246" s="142"/>
      <c r="AP246" s="142"/>
      <c r="AQ246" s="142"/>
    </row>
    <row r="247">
      <c r="L247" s="1"/>
      <c r="M247" s="1"/>
      <c r="N247" s="1"/>
      <c r="O247" s="1"/>
      <c r="P247" s="1"/>
      <c r="Q247" s="1"/>
      <c r="R247" s="1"/>
      <c r="S247" s="1"/>
      <c r="T247" s="1"/>
      <c r="AI247" s="140"/>
      <c r="AJ247" s="140"/>
      <c r="AK247" s="140"/>
      <c r="AL247" s="140"/>
      <c r="AM247" s="140"/>
      <c r="AN247" s="142"/>
      <c r="AO247" s="142"/>
      <c r="AP247" s="142"/>
      <c r="AQ247" s="142"/>
    </row>
    <row r="248">
      <c r="L248" s="1"/>
      <c r="M248" s="1"/>
      <c r="N248" s="1"/>
      <c r="O248" s="1"/>
      <c r="P248" s="1"/>
      <c r="Q248" s="1"/>
      <c r="R248" s="1"/>
      <c r="S248" s="1"/>
      <c r="T248" s="1"/>
      <c r="AI248" s="140"/>
      <c r="AJ248" s="140"/>
      <c r="AK248" s="140"/>
      <c r="AL248" s="140"/>
      <c r="AM248" s="140"/>
      <c r="AN248" s="142"/>
      <c r="AO248" s="142"/>
      <c r="AP248" s="142"/>
      <c r="AQ248" s="142"/>
    </row>
    <row r="249">
      <c r="L249" s="1"/>
      <c r="M249" s="1"/>
      <c r="N249" s="1"/>
      <c r="O249" s="1"/>
      <c r="P249" s="1"/>
      <c r="Q249" s="1"/>
      <c r="R249" s="1"/>
      <c r="S249" s="1"/>
      <c r="T249" s="1"/>
      <c r="AI249" s="140"/>
      <c r="AJ249" s="140"/>
      <c r="AK249" s="140"/>
      <c r="AL249" s="140"/>
      <c r="AM249" s="140"/>
      <c r="AN249" s="142"/>
      <c r="AO249" s="142"/>
      <c r="AP249" s="142"/>
      <c r="AQ249" s="142"/>
    </row>
    <row r="250">
      <c r="L250" s="1"/>
      <c r="M250" s="1"/>
      <c r="N250" s="1"/>
      <c r="O250" s="1"/>
      <c r="P250" s="1"/>
      <c r="Q250" s="1"/>
      <c r="R250" s="1"/>
      <c r="S250" s="1"/>
      <c r="T250" s="1"/>
      <c r="AI250" s="140"/>
      <c r="AJ250" s="140"/>
      <c r="AK250" s="140"/>
      <c r="AL250" s="140"/>
      <c r="AM250" s="140"/>
      <c r="AN250" s="142"/>
      <c r="AO250" s="142"/>
      <c r="AP250" s="142"/>
      <c r="AQ250" s="142"/>
    </row>
    <row r="251">
      <c r="L251" s="1"/>
      <c r="M251" s="1"/>
      <c r="N251" s="1"/>
      <c r="O251" s="1"/>
      <c r="P251" s="1"/>
      <c r="Q251" s="1"/>
      <c r="R251" s="1"/>
      <c r="S251" s="1"/>
      <c r="T251" s="1"/>
      <c r="AI251" s="140"/>
      <c r="AJ251" s="140"/>
      <c r="AK251" s="140"/>
      <c r="AL251" s="140"/>
      <c r="AM251" s="140"/>
      <c r="AN251" s="142"/>
      <c r="AO251" s="142"/>
      <c r="AP251" s="142"/>
      <c r="AQ251" s="142"/>
    </row>
    <row r="252">
      <c r="L252" s="1"/>
      <c r="M252" s="1"/>
      <c r="N252" s="1"/>
      <c r="O252" s="1"/>
      <c r="P252" s="1"/>
      <c r="Q252" s="1"/>
      <c r="R252" s="1"/>
      <c r="S252" s="1"/>
      <c r="T252" s="1"/>
      <c r="AI252" s="140"/>
      <c r="AJ252" s="140"/>
      <c r="AK252" s="140"/>
      <c r="AL252" s="140"/>
      <c r="AM252" s="140"/>
      <c r="AN252" s="142"/>
      <c r="AO252" s="142"/>
      <c r="AP252" s="142"/>
      <c r="AQ252" s="142"/>
    </row>
    <row r="253">
      <c r="L253" s="1"/>
      <c r="M253" s="1"/>
      <c r="N253" s="1"/>
      <c r="O253" s="1"/>
      <c r="P253" s="1"/>
      <c r="Q253" s="1"/>
      <c r="R253" s="1"/>
      <c r="S253" s="1"/>
      <c r="T253" s="1"/>
      <c r="AI253" s="140"/>
      <c r="AJ253" s="140"/>
      <c r="AK253" s="140"/>
      <c r="AL253" s="140"/>
      <c r="AM253" s="140"/>
      <c r="AN253" s="142"/>
      <c r="AO253" s="142"/>
      <c r="AP253" s="142"/>
      <c r="AQ253" s="142"/>
    </row>
    <row r="254">
      <c r="L254" s="1"/>
      <c r="M254" s="1"/>
      <c r="N254" s="1"/>
      <c r="O254" s="1"/>
      <c r="P254" s="1"/>
      <c r="Q254" s="1"/>
      <c r="R254" s="1"/>
      <c r="S254" s="1"/>
      <c r="T254" s="1"/>
      <c r="AI254" s="140"/>
      <c r="AJ254" s="140"/>
      <c r="AK254" s="140"/>
      <c r="AL254" s="140"/>
      <c r="AM254" s="140"/>
      <c r="AN254" s="142"/>
      <c r="AO254" s="142"/>
      <c r="AP254" s="142"/>
      <c r="AQ254" s="142"/>
    </row>
    <row r="255">
      <c r="L255" s="1"/>
      <c r="M255" s="1"/>
      <c r="N255" s="1"/>
      <c r="O255" s="1"/>
      <c r="P255" s="1"/>
      <c r="Q255" s="1"/>
      <c r="R255" s="1"/>
      <c r="S255" s="1"/>
      <c r="T255" s="1"/>
      <c r="AI255" s="140"/>
      <c r="AJ255" s="140"/>
      <c r="AK255" s="140"/>
      <c r="AL255" s="140"/>
      <c r="AM255" s="140"/>
      <c r="AN255" s="142"/>
      <c r="AO255" s="142"/>
      <c r="AP255" s="142"/>
      <c r="AQ255" s="142"/>
    </row>
    <row r="256">
      <c r="L256" s="1"/>
      <c r="M256" s="1"/>
      <c r="N256" s="1"/>
      <c r="O256" s="1"/>
      <c r="P256" s="1"/>
      <c r="Q256" s="1"/>
      <c r="R256" s="1"/>
      <c r="S256" s="1"/>
      <c r="T256" s="1"/>
      <c r="AI256" s="140"/>
      <c r="AJ256" s="140"/>
      <c r="AK256" s="140"/>
      <c r="AL256" s="140"/>
      <c r="AM256" s="140"/>
      <c r="AN256" s="142"/>
      <c r="AO256" s="142"/>
      <c r="AP256" s="142"/>
      <c r="AQ256" s="142"/>
    </row>
    <row r="257">
      <c r="L257" s="1"/>
      <c r="M257" s="1"/>
      <c r="N257" s="1"/>
      <c r="O257" s="1"/>
      <c r="P257" s="1"/>
      <c r="Q257" s="1"/>
      <c r="R257" s="1"/>
      <c r="S257" s="1"/>
      <c r="T257" s="1"/>
      <c r="AI257" s="140"/>
      <c r="AJ257" s="140"/>
      <c r="AK257" s="140"/>
      <c r="AL257" s="140"/>
      <c r="AM257" s="140"/>
      <c r="AN257" s="142"/>
      <c r="AO257" s="142"/>
      <c r="AP257" s="142"/>
      <c r="AQ257" s="142"/>
    </row>
    <row r="258">
      <c r="L258" s="1"/>
      <c r="M258" s="1"/>
      <c r="N258" s="1"/>
      <c r="O258" s="1"/>
      <c r="P258" s="1"/>
      <c r="Q258" s="1"/>
      <c r="R258" s="1"/>
      <c r="S258" s="1"/>
      <c r="T258" s="1"/>
      <c r="AI258" s="140"/>
      <c r="AJ258" s="140"/>
      <c r="AK258" s="140"/>
      <c r="AL258" s="140"/>
      <c r="AM258" s="140"/>
      <c r="AN258" s="142"/>
      <c r="AO258" s="142"/>
      <c r="AP258" s="142"/>
      <c r="AQ258" s="142"/>
    </row>
    <row r="259">
      <c r="L259" s="1"/>
      <c r="M259" s="1"/>
      <c r="N259" s="1"/>
      <c r="O259" s="1"/>
      <c r="P259" s="1"/>
      <c r="Q259" s="1"/>
      <c r="R259" s="1"/>
      <c r="S259" s="1"/>
      <c r="T259" s="1"/>
      <c r="AI259" s="140"/>
      <c r="AJ259" s="140"/>
      <c r="AK259" s="140"/>
      <c r="AL259" s="140"/>
      <c r="AM259" s="140"/>
      <c r="AN259" s="142"/>
      <c r="AO259" s="142"/>
      <c r="AP259" s="142"/>
      <c r="AQ259" s="142"/>
    </row>
    <row r="260">
      <c r="L260" s="1"/>
      <c r="M260" s="1"/>
      <c r="N260" s="1"/>
      <c r="O260" s="1"/>
      <c r="P260" s="1"/>
      <c r="Q260" s="1"/>
      <c r="R260" s="1"/>
      <c r="S260" s="1"/>
      <c r="T260" s="1"/>
      <c r="AI260" s="140"/>
      <c r="AJ260" s="140"/>
      <c r="AK260" s="140"/>
      <c r="AL260" s="140"/>
      <c r="AM260" s="140"/>
      <c r="AN260" s="142"/>
      <c r="AO260" s="142"/>
      <c r="AP260" s="142"/>
      <c r="AQ260" s="142"/>
    </row>
    <row r="261">
      <c r="L261" s="1"/>
      <c r="M261" s="1"/>
      <c r="N261" s="1"/>
      <c r="O261" s="1"/>
      <c r="P261" s="1"/>
      <c r="Q261" s="1"/>
      <c r="R261" s="1"/>
      <c r="S261" s="1"/>
      <c r="T261" s="1"/>
      <c r="AI261" s="140"/>
      <c r="AJ261" s="140"/>
      <c r="AK261" s="140"/>
      <c r="AL261" s="140"/>
      <c r="AM261" s="140"/>
      <c r="AN261" s="142"/>
      <c r="AO261" s="142"/>
      <c r="AP261" s="142"/>
      <c r="AQ261" s="142"/>
    </row>
    <row r="262">
      <c r="L262" s="1"/>
      <c r="M262" s="1"/>
      <c r="N262" s="1"/>
      <c r="O262" s="1"/>
      <c r="P262" s="1"/>
      <c r="Q262" s="1"/>
      <c r="R262" s="1"/>
      <c r="S262" s="1"/>
      <c r="T262" s="1"/>
      <c r="AI262" s="140"/>
      <c r="AJ262" s="140"/>
      <c r="AK262" s="140"/>
      <c r="AL262" s="140"/>
      <c r="AM262" s="140"/>
      <c r="AN262" s="142"/>
      <c r="AO262" s="142"/>
      <c r="AP262" s="142"/>
      <c r="AQ262" s="142"/>
    </row>
    <row r="263">
      <c r="L263" s="1"/>
      <c r="M263" s="1"/>
      <c r="N263" s="1"/>
      <c r="O263" s="1"/>
      <c r="P263" s="1"/>
      <c r="Q263" s="1"/>
      <c r="R263" s="1"/>
      <c r="S263" s="1"/>
      <c r="T263" s="1"/>
      <c r="AI263" s="140"/>
      <c r="AJ263" s="140"/>
      <c r="AK263" s="140"/>
      <c r="AL263" s="140"/>
      <c r="AM263" s="140"/>
      <c r="AN263" s="142"/>
      <c r="AO263" s="142"/>
      <c r="AP263" s="142"/>
      <c r="AQ263" s="142"/>
    </row>
    <row r="264">
      <c r="L264" s="1"/>
      <c r="M264" s="1"/>
      <c r="N264" s="1"/>
      <c r="O264" s="1"/>
      <c r="P264" s="1"/>
      <c r="Q264" s="1"/>
      <c r="R264" s="1"/>
      <c r="S264" s="1"/>
      <c r="T264" s="1"/>
      <c r="AI264" s="140"/>
      <c r="AJ264" s="140"/>
      <c r="AK264" s="140"/>
      <c r="AL264" s="140"/>
      <c r="AM264" s="140"/>
      <c r="AN264" s="142"/>
      <c r="AO264" s="142"/>
      <c r="AP264" s="142"/>
      <c r="AQ264" s="142"/>
    </row>
    <row r="265">
      <c r="L265" s="1"/>
      <c r="M265" s="1"/>
      <c r="N265" s="1"/>
      <c r="O265" s="1"/>
      <c r="P265" s="1"/>
      <c r="Q265" s="1"/>
      <c r="R265" s="1"/>
      <c r="S265" s="1"/>
      <c r="T265" s="1"/>
      <c r="AI265" s="140"/>
      <c r="AJ265" s="140"/>
      <c r="AK265" s="140"/>
      <c r="AL265" s="140"/>
      <c r="AM265" s="140"/>
      <c r="AN265" s="142"/>
      <c r="AO265" s="142"/>
      <c r="AP265" s="142"/>
      <c r="AQ265" s="142"/>
    </row>
    <row r="266">
      <c r="L266" s="1"/>
      <c r="M266" s="1"/>
      <c r="N266" s="1"/>
      <c r="O266" s="1"/>
      <c r="P266" s="1"/>
      <c r="Q266" s="1"/>
      <c r="R266" s="1"/>
      <c r="S266" s="1"/>
      <c r="T266" s="1"/>
      <c r="AI266" s="140"/>
      <c r="AJ266" s="140"/>
      <c r="AK266" s="140"/>
      <c r="AL266" s="140"/>
      <c r="AM266" s="140"/>
      <c r="AN266" s="142"/>
      <c r="AO266" s="142"/>
      <c r="AP266" s="142"/>
      <c r="AQ266" s="142"/>
    </row>
    <row r="267">
      <c r="L267" s="1"/>
      <c r="M267" s="1"/>
      <c r="N267" s="1"/>
      <c r="O267" s="1"/>
      <c r="P267" s="1"/>
      <c r="Q267" s="1"/>
      <c r="R267" s="1"/>
      <c r="S267" s="1"/>
      <c r="T267" s="1"/>
      <c r="AI267" s="140"/>
      <c r="AJ267" s="140"/>
      <c r="AK267" s="140"/>
      <c r="AL267" s="140"/>
      <c r="AM267" s="140"/>
      <c r="AN267" s="142"/>
      <c r="AO267" s="142"/>
      <c r="AP267" s="142"/>
      <c r="AQ267" s="142"/>
    </row>
    <row r="268">
      <c r="L268" s="1"/>
      <c r="M268" s="1"/>
      <c r="N268" s="1"/>
      <c r="O268" s="1"/>
      <c r="P268" s="1"/>
      <c r="Q268" s="1"/>
      <c r="R268" s="1"/>
      <c r="S268" s="1"/>
      <c r="T268" s="1"/>
      <c r="AI268" s="140"/>
      <c r="AJ268" s="140"/>
      <c r="AK268" s="140"/>
      <c r="AL268" s="140"/>
      <c r="AM268" s="140"/>
      <c r="AN268" s="142"/>
      <c r="AO268" s="142"/>
      <c r="AP268" s="142"/>
      <c r="AQ268" s="142"/>
    </row>
    <row r="269">
      <c r="L269" s="1"/>
      <c r="M269" s="1"/>
      <c r="N269" s="1"/>
      <c r="O269" s="1"/>
      <c r="P269" s="1"/>
      <c r="Q269" s="1"/>
      <c r="R269" s="1"/>
      <c r="S269" s="1"/>
      <c r="T269" s="1"/>
      <c r="AI269" s="140"/>
      <c r="AJ269" s="140"/>
      <c r="AK269" s="140"/>
      <c r="AL269" s="140"/>
      <c r="AM269" s="140"/>
      <c r="AN269" s="142"/>
      <c r="AO269" s="142"/>
      <c r="AP269" s="142"/>
      <c r="AQ269" s="142"/>
    </row>
    <row r="270">
      <c r="L270" s="1"/>
      <c r="M270" s="1"/>
      <c r="N270" s="1"/>
      <c r="O270" s="1"/>
      <c r="P270" s="1"/>
      <c r="Q270" s="1"/>
      <c r="R270" s="1"/>
      <c r="S270" s="1"/>
      <c r="T270" s="1"/>
      <c r="AI270" s="140"/>
      <c r="AJ270" s="140"/>
      <c r="AK270" s="140"/>
      <c r="AL270" s="140"/>
      <c r="AM270" s="140"/>
      <c r="AN270" s="142"/>
      <c r="AO270" s="142"/>
      <c r="AP270" s="142"/>
      <c r="AQ270" s="142"/>
    </row>
    <row r="271">
      <c r="L271" s="1"/>
      <c r="M271" s="1"/>
      <c r="N271" s="1"/>
      <c r="O271" s="1"/>
      <c r="P271" s="1"/>
      <c r="Q271" s="1"/>
      <c r="R271" s="1"/>
      <c r="S271" s="1"/>
      <c r="T271" s="1"/>
      <c r="AI271" s="140"/>
      <c r="AJ271" s="140"/>
      <c r="AK271" s="140"/>
      <c r="AL271" s="140"/>
      <c r="AM271" s="140"/>
      <c r="AN271" s="142"/>
      <c r="AO271" s="142"/>
      <c r="AP271" s="142"/>
      <c r="AQ271" s="142"/>
    </row>
    <row r="272">
      <c r="L272" s="1"/>
      <c r="M272" s="1"/>
      <c r="N272" s="1"/>
      <c r="O272" s="1"/>
      <c r="P272" s="1"/>
      <c r="Q272" s="1"/>
      <c r="R272" s="1"/>
      <c r="S272" s="1"/>
      <c r="T272" s="1"/>
      <c r="AI272" s="140"/>
      <c r="AJ272" s="140"/>
      <c r="AK272" s="140"/>
      <c r="AL272" s="140"/>
      <c r="AM272" s="140"/>
      <c r="AN272" s="142"/>
      <c r="AO272" s="142"/>
      <c r="AP272" s="142"/>
      <c r="AQ272" s="142"/>
    </row>
    <row r="273">
      <c r="L273" s="1"/>
      <c r="M273" s="1"/>
      <c r="N273" s="1"/>
      <c r="O273" s="1"/>
      <c r="P273" s="1"/>
      <c r="Q273" s="1"/>
      <c r="R273" s="1"/>
      <c r="S273" s="1"/>
      <c r="T273" s="1"/>
      <c r="AI273" s="140"/>
      <c r="AJ273" s="140"/>
      <c r="AK273" s="140"/>
      <c r="AL273" s="140"/>
      <c r="AM273" s="140"/>
      <c r="AN273" s="142"/>
      <c r="AO273" s="142"/>
      <c r="AP273" s="142"/>
      <c r="AQ273" s="142"/>
    </row>
    <row r="274">
      <c r="L274" s="1"/>
      <c r="M274" s="1"/>
      <c r="N274" s="1"/>
      <c r="O274" s="1"/>
      <c r="P274" s="1"/>
      <c r="Q274" s="1"/>
      <c r="R274" s="1"/>
      <c r="S274" s="1"/>
      <c r="T274" s="1"/>
      <c r="AI274" s="140"/>
      <c r="AJ274" s="140"/>
      <c r="AK274" s="140"/>
      <c r="AL274" s="140"/>
      <c r="AM274" s="140"/>
      <c r="AN274" s="142"/>
      <c r="AO274" s="142"/>
      <c r="AP274" s="142"/>
      <c r="AQ274" s="142"/>
    </row>
    <row r="275">
      <c r="L275" s="1"/>
      <c r="M275" s="1"/>
      <c r="N275" s="1"/>
      <c r="O275" s="1"/>
      <c r="P275" s="1"/>
      <c r="Q275" s="1"/>
      <c r="R275" s="1"/>
      <c r="S275" s="1"/>
      <c r="T275" s="1"/>
      <c r="AI275" s="140"/>
      <c r="AJ275" s="140"/>
      <c r="AK275" s="140"/>
      <c r="AL275" s="140"/>
      <c r="AM275" s="140"/>
      <c r="AN275" s="142"/>
      <c r="AO275" s="142"/>
      <c r="AP275" s="142"/>
      <c r="AQ275" s="142"/>
    </row>
    <row r="276">
      <c r="L276" s="1"/>
      <c r="M276" s="1"/>
      <c r="N276" s="1"/>
      <c r="O276" s="1"/>
      <c r="P276" s="1"/>
      <c r="Q276" s="1"/>
      <c r="R276" s="1"/>
      <c r="S276" s="1"/>
      <c r="T276" s="1"/>
      <c r="AI276" s="140"/>
      <c r="AJ276" s="140"/>
      <c r="AK276" s="140"/>
      <c r="AL276" s="140"/>
      <c r="AM276" s="140"/>
      <c r="AN276" s="142"/>
      <c r="AO276" s="142"/>
      <c r="AP276" s="142"/>
      <c r="AQ276" s="142"/>
    </row>
    <row r="277">
      <c r="L277" s="1"/>
      <c r="M277" s="1"/>
      <c r="N277" s="1"/>
      <c r="O277" s="1"/>
      <c r="P277" s="1"/>
      <c r="Q277" s="1"/>
      <c r="R277" s="1"/>
      <c r="S277" s="1"/>
      <c r="T277" s="1"/>
      <c r="AI277" s="140"/>
      <c r="AJ277" s="140"/>
      <c r="AK277" s="140"/>
      <c r="AL277" s="140"/>
      <c r="AM277" s="140"/>
      <c r="AN277" s="142"/>
      <c r="AO277" s="142"/>
      <c r="AP277" s="142"/>
      <c r="AQ277" s="142"/>
    </row>
    <row r="278">
      <c r="L278" s="1"/>
      <c r="M278" s="1"/>
      <c r="N278" s="1"/>
      <c r="O278" s="1"/>
      <c r="P278" s="1"/>
      <c r="Q278" s="1"/>
      <c r="R278" s="1"/>
      <c r="S278" s="1"/>
      <c r="T278" s="1"/>
      <c r="AI278" s="140"/>
      <c r="AJ278" s="140"/>
      <c r="AK278" s="140"/>
      <c r="AL278" s="140"/>
      <c r="AM278" s="140"/>
      <c r="AN278" s="142"/>
      <c r="AO278" s="142"/>
      <c r="AP278" s="142"/>
      <c r="AQ278" s="142"/>
    </row>
    <row r="279">
      <c r="L279" s="1"/>
      <c r="M279" s="1"/>
      <c r="N279" s="1"/>
      <c r="O279" s="1"/>
      <c r="P279" s="1"/>
      <c r="Q279" s="1"/>
      <c r="R279" s="1"/>
      <c r="S279" s="1"/>
      <c r="T279" s="1"/>
      <c r="AI279" s="140"/>
      <c r="AJ279" s="140"/>
      <c r="AK279" s="140"/>
      <c r="AL279" s="140"/>
      <c r="AM279" s="140"/>
      <c r="AN279" s="142"/>
      <c r="AO279" s="142"/>
      <c r="AP279" s="142"/>
      <c r="AQ279" s="142"/>
    </row>
    <row r="280">
      <c r="L280" s="1"/>
      <c r="M280" s="1"/>
      <c r="N280" s="1"/>
      <c r="O280" s="1"/>
      <c r="P280" s="1"/>
      <c r="Q280" s="1"/>
      <c r="R280" s="1"/>
      <c r="S280" s="1"/>
      <c r="T280" s="1"/>
      <c r="AI280" s="140"/>
      <c r="AJ280" s="140"/>
      <c r="AK280" s="140"/>
      <c r="AL280" s="140"/>
      <c r="AM280" s="140"/>
      <c r="AN280" s="142"/>
      <c r="AO280" s="142"/>
      <c r="AP280" s="142"/>
      <c r="AQ280" s="142"/>
    </row>
    <row r="281">
      <c r="L281" s="1"/>
      <c r="M281" s="1"/>
      <c r="N281" s="1"/>
      <c r="O281" s="1"/>
      <c r="P281" s="1"/>
      <c r="Q281" s="1"/>
      <c r="R281" s="1"/>
      <c r="S281" s="1"/>
      <c r="T281" s="1"/>
      <c r="AI281" s="140"/>
      <c r="AJ281" s="140"/>
      <c r="AK281" s="140"/>
      <c r="AL281" s="140"/>
      <c r="AM281" s="140"/>
      <c r="AN281" s="142"/>
      <c r="AO281" s="142"/>
      <c r="AP281" s="142"/>
      <c r="AQ281" s="142"/>
    </row>
    <row r="282">
      <c r="L282" s="1"/>
      <c r="M282" s="1"/>
      <c r="N282" s="1"/>
      <c r="O282" s="1"/>
      <c r="P282" s="1"/>
      <c r="Q282" s="1"/>
      <c r="R282" s="1"/>
      <c r="S282" s="1"/>
      <c r="T282" s="1"/>
      <c r="AI282" s="140"/>
      <c r="AJ282" s="140"/>
      <c r="AK282" s="140"/>
      <c r="AL282" s="140"/>
      <c r="AM282" s="140"/>
      <c r="AN282" s="142"/>
      <c r="AO282" s="142"/>
      <c r="AP282" s="142"/>
      <c r="AQ282" s="142"/>
    </row>
    <row r="283">
      <c r="L283" s="1"/>
      <c r="M283" s="1"/>
      <c r="N283" s="1"/>
      <c r="O283" s="1"/>
      <c r="P283" s="1"/>
      <c r="Q283" s="1"/>
      <c r="R283" s="1"/>
      <c r="S283" s="1"/>
      <c r="T283" s="1"/>
      <c r="AI283" s="140"/>
      <c r="AJ283" s="140"/>
      <c r="AK283" s="140"/>
      <c r="AL283" s="140"/>
      <c r="AM283" s="140"/>
      <c r="AN283" s="142"/>
      <c r="AO283" s="142"/>
      <c r="AP283" s="142"/>
      <c r="AQ283" s="142"/>
    </row>
    <row r="284">
      <c r="L284" s="1"/>
      <c r="M284" s="1"/>
      <c r="N284" s="1"/>
      <c r="O284" s="1"/>
      <c r="P284" s="1"/>
      <c r="Q284" s="1"/>
      <c r="R284" s="1"/>
      <c r="S284" s="1"/>
      <c r="T284" s="1"/>
      <c r="AI284" s="140"/>
      <c r="AJ284" s="140"/>
      <c r="AK284" s="140"/>
      <c r="AL284" s="140"/>
      <c r="AM284" s="140"/>
      <c r="AN284" s="142"/>
      <c r="AO284" s="142"/>
      <c r="AP284" s="142"/>
      <c r="AQ284" s="142"/>
    </row>
    <row r="285">
      <c r="L285" s="1"/>
      <c r="M285" s="1"/>
      <c r="N285" s="1"/>
      <c r="O285" s="1"/>
      <c r="P285" s="1"/>
      <c r="Q285" s="1"/>
      <c r="R285" s="1"/>
      <c r="S285" s="1"/>
      <c r="T285" s="1"/>
      <c r="AI285" s="140"/>
      <c r="AJ285" s="140"/>
      <c r="AK285" s="140"/>
      <c r="AL285" s="140"/>
      <c r="AM285" s="140"/>
      <c r="AN285" s="142"/>
      <c r="AO285" s="142"/>
      <c r="AP285" s="142"/>
      <c r="AQ285" s="142"/>
    </row>
    <row r="286">
      <c r="L286" s="1"/>
      <c r="M286" s="1"/>
      <c r="N286" s="1"/>
      <c r="O286" s="1"/>
      <c r="P286" s="1"/>
      <c r="Q286" s="1"/>
      <c r="R286" s="1"/>
      <c r="S286" s="1"/>
      <c r="T286" s="1"/>
      <c r="AI286" s="140"/>
      <c r="AJ286" s="140"/>
      <c r="AK286" s="140"/>
      <c r="AL286" s="140"/>
      <c r="AM286" s="140"/>
      <c r="AN286" s="142"/>
      <c r="AO286" s="142"/>
      <c r="AP286" s="142"/>
      <c r="AQ286" s="142"/>
    </row>
    <row r="287">
      <c r="L287" s="1"/>
      <c r="M287" s="1"/>
      <c r="N287" s="1"/>
      <c r="O287" s="1"/>
      <c r="P287" s="1"/>
      <c r="Q287" s="1"/>
      <c r="R287" s="1"/>
      <c r="S287" s="1"/>
      <c r="T287" s="1"/>
      <c r="AI287" s="140"/>
      <c r="AJ287" s="140"/>
      <c r="AK287" s="140"/>
      <c r="AL287" s="140"/>
      <c r="AM287" s="140"/>
      <c r="AN287" s="142"/>
      <c r="AO287" s="142"/>
      <c r="AP287" s="142"/>
      <c r="AQ287" s="142"/>
    </row>
    <row r="288">
      <c r="L288" s="1"/>
      <c r="M288" s="1"/>
      <c r="N288" s="1"/>
      <c r="O288" s="1"/>
      <c r="P288" s="1"/>
      <c r="Q288" s="1"/>
      <c r="R288" s="1"/>
      <c r="S288" s="1"/>
      <c r="T288" s="1"/>
      <c r="AI288" s="140"/>
      <c r="AJ288" s="140"/>
      <c r="AK288" s="140"/>
      <c r="AL288" s="140"/>
      <c r="AM288" s="140"/>
      <c r="AN288" s="142"/>
      <c r="AO288" s="142"/>
      <c r="AP288" s="142"/>
      <c r="AQ288" s="142"/>
    </row>
    <row r="289">
      <c r="L289" s="1"/>
      <c r="M289" s="1"/>
      <c r="N289" s="1"/>
      <c r="O289" s="1"/>
      <c r="P289" s="1"/>
      <c r="Q289" s="1"/>
      <c r="R289" s="1"/>
      <c r="S289" s="1"/>
      <c r="T289" s="1"/>
      <c r="AI289" s="140"/>
      <c r="AJ289" s="140"/>
      <c r="AK289" s="140"/>
      <c r="AL289" s="140"/>
      <c r="AM289" s="140"/>
      <c r="AN289" s="142"/>
      <c r="AO289" s="142"/>
      <c r="AP289" s="142"/>
      <c r="AQ289" s="142"/>
    </row>
    <row r="290">
      <c r="L290" s="1"/>
      <c r="M290" s="1"/>
      <c r="N290" s="1"/>
      <c r="O290" s="1"/>
      <c r="P290" s="1"/>
      <c r="Q290" s="1"/>
      <c r="R290" s="1"/>
      <c r="S290" s="1"/>
      <c r="T290" s="1"/>
      <c r="AI290" s="140"/>
      <c r="AJ290" s="140"/>
      <c r="AK290" s="140"/>
      <c r="AL290" s="140"/>
      <c r="AM290" s="140"/>
      <c r="AN290" s="142"/>
      <c r="AO290" s="142"/>
      <c r="AP290" s="142"/>
      <c r="AQ290" s="142"/>
    </row>
    <row r="291">
      <c r="L291" s="1"/>
      <c r="M291" s="1"/>
      <c r="N291" s="1"/>
      <c r="O291" s="1"/>
      <c r="P291" s="1"/>
      <c r="Q291" s="1"/>
      <c r="R291" s="1"/>
      <c r="S291" s="1"/>
      <c r="T291" s="1"/>
      <c r="AI291" s="140"/>
      <c r="AJ291" s="140"/>
      <c r="AK291" s="140"/>
      <c r="AL291" s="140"/>
      <c r="AM291" s="140"/>
      <c r="AN291" s="142"/>
      <c r="AO291" s="142"/>
      <c r="AP291" s="142"/>
      <c r="AQ291" s="142"/>
    </row>
    <row r="292">
      <c r="L292" s="1"/>
      <c r="M292" s="1"/>
      <c r="N292" s="1"/>
      <c r="O292" s="1"/>
      <c r="P292" s="1"/>
      <c r="Q292" s="1"/>
      <c r="R292" s="1"/>
      <c r="S292" s="1"/>
      <c r="T292" s="1"/>
      <c r="AI292" s="140"/>
      <c r="AJ292" s="140"/>
      <c r="AK292" s="140"/>
      <c r="AL292" s="140"/>
      <c r="AM292" s="140"/>
      <c r="AN292" s="142"/>
      <c r="AO292" s="142"/>
      <c r="AP292" s="142"/>
      <c r="AQ292" s="142"/>
    </row>
    <row r="293">
      <c r="L293" s="1"/>
      <c r="M293" s="1"/>
      <c r="N293" s="1"/>
      <c r="O293" s="1"/>
      <c r="P293" s="1"/>
      <c r="Q293" s="1"/>
      <c r="R293" s="1"/>
      <c r="S293" s="1"/>
      <c r="T293" s="1"/>
      <c r="AI293" s="140"/>
      <c r="AJ293" s="140"/>
      <c r="AK293" s="140"/>
      <c r="AL293" s="140"/>
      <c r="AM293" s="140"/>
      <c r="AN293" s="142"/>
      <c r="AO293" s="142"/>
      <c r="AP293" s="142"/>
      <c r="AQ293" s="142"/>
    </row>
    <row r="294">
      <c r="L294" s="1"/>
      <c r="M294" s="1"/>
      <c r="N294" s="1"/>
      <c r="O294" s="1"/>
      <c r="P294" s="1"/>
      <c r="Q294" s="1"/>
      <c r="R294" s="1"/>
      <c r="S294" s="1"/>
      <c r="T294" s="1"/>
      <c r="AI294" s="140"/>
      <c r="AJ294" s="140"/>
      <c r="AK294" s="140"/>
      <c r="AL294" s="140"/>
      <c r="AM294" s="140"/>
      <c r="AN294" s="142"/>
      <c r="AO294" s="142"/>
      <c r="AP294" s="142"/>
      <c r="AQ294" s="142"/>
    </row>
    <row r="295">
      <c r="L295" s="1"/>
      <c r="M295" s="1"/>
      <c r="N295" s="1"/>
      <c r="O295" s="1"/>
      <c r="P295" s="1"/>
      <c r="Q295" s="1"/>
      <c r="R295" s="1"/>
      <c r="S295" s="1"/>
      <c r="T295" s="1"/>
      <c r="AI295" s="140"/>
      <c r="AJ295" s="140"/>
      <c r="AK295" s="140"/>
      <c r="AL295" s="140"/>
      <c r="AM295" s="140"/>
      <c r="AN295" s="142"/>
      <c r="AO295" s="142"/>
      <c r="AP295" s="142"/>
      <c r="AQ295" s="142"/>
    </row>
    <row r="296">
      <c r="L296" s="1"/>
      <c r="M296" s="1"/>
      <c r="N296" s="1"/>
      <c r="O296" s="1"/>
      <c r="P296" s="1"/>
      <c r="Q296" s="1"/>
      <c r="R296" s="1"/>
      <c r="S296" s="1"/>
      <c r="T296" s="1"/>
      <c r="AI296" s="140"/>
      <c r="AJ296" s="140"/>
      <c r="AK296" s="140"/>
      <c r="AL296" s="140"/>
      <c r="AM296" s="140"/>
      <c r="AN296" s="142"/>
      <c r="AO296" s="142"/>
      <c r="AP296" s="142"/>
      <c r="AQ296" s="142"/>
    </row>
    <row r="297">
      <c r="L297" s="1"/>
      <c r="M297" s="1"/>
      <c r="N297" s="1"/>
      <c r="O297" s="1"/>
      <c r="P297" s="1"/>
      <c r="Q297" s="1"/>
      <c r="R297" s="1"/>
      <c r="S297" s="1"/>
      <c r="T297" s="1"/>
      <c r="AI297" s="140"/>
      <c r="AJ297" s="140"/>
      <c r="AK297" s="140"/>
      <c r="AL297" s="140"/>
      <c r="AM297" s="140"/>
      <c r="AN297" s="142"/>
      <c r="AO297" s="142"/>
      <c r="AP297" s="142"/>
      <c r="AQ297" s="142"/>
    </row>
    <row r="298">
      <c r="L298" s="1"/>
      <c r="M298" s="1"/>
      <c r="N298" s="1"/>
      <c r="O298" s="1"/>
      <c r="P298" s="1"/>
      <c r="Q298" s="1"/>
      <c r="R298" s="1"/>
      <c r="S298" s="1"/>
      <c r="T298" s="1"/>
      <c r="AI298" s="140"/>
      <c r="AJ298" s="140"/>
      <c r="AK298" s="140"/>
      <c r="AL298" s="140"/>
      <c r="AM298" s="140"/>
      <c r="AN298" s="142"/>
      <c r="AO298" s="142"/>
      <c r="AP298" s="142"/>
      <c r="AQ298" s="142"/>
    </row>
    <row r="299">
      <c r="L299" s="1"/>
      <c r="M299" s="1"/>
      <c r="N299" s="1"/>
      <c r="O299" s="1"/>
      <c r="P299" s="1"/>
      <c r="Q299" s="1"/>
      <c r="R299" s="1"/>
      <c r="S299" s="1"/>
      <c r="T299" s="1"/>
      <c r="AI299" s="140"/>
      <c r="AJ299" s="140"/>
      <c r="AK299" s="140"/>
      <c r="AL299" s="140"/>
      <c r="AM299" s="140"/>
      <c r="AN299" s="142"/>
      <c r="AO299" s="142"/>
      <c r="AP299" s="142"/>
      <c r="AQ299" s="142"/>
    </row>
    <row r="300">
      <c r="L300" s="1"/>
      <c r="M300" s="1"/>
      <c r="N300" s="1"/>
      <c r="O300" s="1"/>
      <c r="P300" s="1"/>
      <c r="Q300" s="1"/>
      <c r="R300" s="1"/>
      <c r="S300" s="1"/>
      <c r="T300" s="1"/>
      <c r="AI300" s="140"/>
      <c r="AJ300" s="140"/>
      <c r="AK300" s="140"/>
      <c r="AL300" s="140"/>
      <c r="AM300" s="140"/>
      <c r="AN300" s="142"/>
      <c r="AO300" s="142"/>
      <c r="AP300" s="142"/>
      <c r="AQ300" s="142"/>
    </row>
    <row r="301">
      <c r="L301" s="1"/>
      <c r="M301" s="1"/>
      <c r="N301" s="1"/>
      <c r="O301" s="1"/>
      <c r="P301" s="1"/>
      <c r="Q301" s="1"/>
      <c r="R301" s="1"/>
      <c r="S301" s="1"/>
      <c r="T301" s="1"/>
      <c r="AI301" s="140"/>
      <c r="AJ301" s="140"/>
      <c r="AK301" s="140"/>
      <c r="AL301" s="140"/>
      <c r="AM301" s="140"/>
      <c r="AN301" s="142"/>
      <c r="AO301" s="142"/>
      <c r="AP301" s="142"/>
      <c r="AQ301" s="142"/>
    </row>
    <row r="302">
      <c r="L302" s="1"/>
      <c r="M302" s="1"/>
      <c r="N302" s="1"/>
      <c r="O302" s="1"/>
      <c r="P302" s="1"/>
      <c r="Q302" s="1"/>
      <c r="R302" s="1"/>
      <c r="S302" s="1"/>
      <c r="T302" s="1"/>
      <c r="AI302" s="140"/>
      <c r="AJ302" s="140"/>
      <c r="AK302" s="140"/>
      <c r="AL302" s="140"/>
      <c r="AM302" s="140"/>
      <c r="AN302" s="142"/>
      <c r="AO302" s="142"/>
      <c r="AP302" s="142"/>
      <c r="AQ302" s="142"/>
    </row>
    <row r="303">
      <c r="L303" s="1"/>
      <c r="M303" s="1"/>
      <c r="N303" s="1"/>
      <c r="O303" s="1"/>
      <c r="P303" s="1"/>
      <c r="Q303" s="1"/>
      <c r="R303" s="1"/>
      <c r="S303" s="1"/>
      <c r="T303" s="1"/>
      <c r="AI303" s="140"/>
      <c r="AJ303" s="140"/>
      <c r="AK303" s="140"/>
      <c r="AL303" s="140"/>
      <c r="AM303" s="140"/>
      <c r="AN303" s="142"/>
      <c r="AO303" s="142"/>
      <c r="AP303" s="142"/>
      <c r="AQ303" s="142"/>
    </row>
    <row r="304">
      <c r="L304" s="1"/>
      <c r="M304" s="1"/>
      <c r="N304" s="1"/>
      <c r="O304" s="1"/>
      <c r="P304" s="1"/>
      <c r="Q304" s="1"/>
      <c r="R304" s="1"/>
      <c r="S304" s="1"/>
      <c r="T304" s="1"/>
      <c r="AI304" s="140"/>
      <c r="AJ304" s="140"/>
      <c r="AK304" s="140"/>
      <c r="AL304" s="140"/>
      <c r="AM304" s="140"/>
      <c r="AN304" s="142"/>
      <c r="AO304" s="142"/>
      <c r="AP304" s="142"/>
      <c r="AQ304" s="142"/>
    </row>
    <row r="305">
      <c r="L305" s="1"/>
      <c r="M305" s="1"/>
      <c r="N305" s="1"/>
      <c r="O305" s="1"/>
      <c r="P305" s="1"/>
      <c r="Q305" s="1"/>
      <c r="R305" s="1"/>
      <c r="S305" s="1"/>
      <c r="T305" s="1"/>
      <c r="AI305" s="140"/>
      <c r="AJ305" s="140"/>
      <c r="AK305" s="140"/>
      <c r="AL305" s="140"/>
      <c r="AM305" s="140"/>
      <c r="AN305" s="142"/>
      <c r="AO305" s="142"/>
      <c r="AP305" s="142"/>
      <c r="AQ305" s="142"/>
    </row>
    <row r="306">
      <c r="L306" s="1"/>
      <c r="M306" s="1"/>
      <c r="N306" s="1"/>
      <c r="O306" s="1"/>
      <c r="P306" s="1"/>
      <c r="Q306" s="1"/>
      <c r="R306" s="1"/>
      <c r="S306" s="1"/>
      <c r="T306" s="1"/>
      <c r="AI306" s="140"/>
      <c r="AJ306" s="140"/>
      <c r="AK306" s="140"/>
      <c r="AL306" s="140"/>
      <c r="AM306" s="140"/>
      <c r="AN306" s="142"/>
      <c r="AO306" s="142"/>
      <c r="AP306" s="142"/>
      <c r="AQ306" s="142"/>
    </row>
    <row r="307">
      <c r="L307" s="1"/>
      <c r="M307" s="1"/>
      <c r="N307" s="1"/>
      <c r="O307" s="1"/>
      <c r="P307" s="1"/>
      <c r="Q307" s="1"/>
      <c r="R307" s="1"/>
      <c r="S307" s="1"/>
      <c r="T307" s="1"/>
      <c r="AI307" s="140"/>
      <c r="AJ307" s="140"/>
      <c r="AK307" s="140"/>
      <c r="AL307" s="140"/>
      <c r="AM307" s="140"/>
      <c r="AN307" s="142"/>
      <c r="AO307" s="142"/>
      <c r="AP307" s="142"/>
      <c r="AQ307" s="142"/>
    </row>
    <row r="308">
      <c r="L308" s="1"/>
      <c r="M308" s="1"/>
      <c r="N308" s="1"/>
      <c r="O308" s="1"/>
      <c r="P308" s="1"/>
      <c r="Q308" s="1"/>
      <c r="R308" s="1"/>
      <c r="S308" s="1"/>
      <c r="T308" s="1"/>
      <c r="AI308" s="140"/>
      <c r="AJ308" s="140"/>
      <c r="AK308" s="140"/>
      <c r="AL308" s="140"/>
      <c r="AM308" s="140"/>
      <c r="AN308" s="142"/>
      <c r="AO308" s="142"/>
      <c r="AP308" s="142"/>
      <c r="AQ308" s="142"/>
    </row>
    <row r="309">
      <c r="L309" s="1"/>
      <c r="M309" s="1"/>
      <c r="N309" s="1"/>
      <c r="O309" s="1"/>
      <c r="P309" s="1"/>
      <c r="Q309" s="1"/>
      <c r="R309" s="1"/>
      <c r="S309" s="1"/>
      <c r="T309" s="1"/>
      <c r="AI309" s="140"/>
      <c r="AJ309" s="140"/>
      <c r="AK309" s="140"/>
      <c r="AL309" s="140"/>
      <c r="AM309" s="140"/>
      <c r="AN309" s="142"/>
      <c r="AO309" s="142"/>
      <c r="AP309" s="142"/>
      <c r="AQ309" s="142"/>
    </row>
    <row r="310">
      <c r="L310" s="1"/>
      <c r="M310" s="1"/>
      <c r="N310" s="1"/>
      <c r="O310" s="1"/>
      <c r="P310" s="1"/>
      <c r="Q310" s="1"/>
      <c r="R310" s="1"/>
      <c r="S310" s="1"/>
      <c r="T310" s="1"/>
      <c r="AI310" s="140"/>
      <c r="AJ310" s="140"/>
      <c r="AK310" s="140"/>
      <c r="AL310" s="140"/>
      <c r="AM310" s="140"/>
      <c r="AN310" s="142"/>
      <c r="AO310" s="142"/>
      <c r="AP310" s="142"/>
      <c r="AQ310" s="142"/>
    </row>
    <row r="311">
      <c r="L311" s="1"/>
      <c r="M311" s="1"/>
      <c r="N311" s="1"/>
      <c r="O311" s="1"/>
      <c r="P311" s="1"/>
      <c r="Q311" s="1"/>
      <c r="R311" s="1"/>
      <c r="S311" s="1"/>
      <c r="T311" s="1"/>
      <c r="AI311" s="140"/>
      <c r="AJ311" s="140"/>
      <c r="AK311" s="140"/>
      <c r="AL311" s="140"/>
      <c r="AM311" s="140"/>
      <c r="AN311" s="142"/>
      <c r="AO311" s="142"/>
      <c r="AP311" s="142"/>
      <c r="AQ311" s="142"/>
    </row>
    <row r="312">
      <c r="L312" s="1"/>
      <c r="M312" s="1"/>
      <c r="N312" s="1"/>
      <c r="O312" s="1"/>
      <c r="P312" s="1"/>
      <c r="Q312" s="1"/>
      <c r="R312" s="1"/>
      <c r="S312" s="1"/>
      <c r="T312" s="1"/>
      <c r="AI312" s="140"/>
      <c r="AJ312" s="140"/>
      <c r="AK312" s="140"/>
      <c r="AL312" s="140"/>
      <c r="AM312" s="140"/>
      <c r="AN312" s="142"/>
      <c r="AO312" s="142"/>
      <c r="AP312" s="142"/>
      <c r="AQ312" s="142"/>
    </row>
    <row r="313">
      <c r="L313" s="1"/>
      <c r="M313" s="1"/>
      <c r="N313" s="1"/>
      <c r="O313" s="1"/>
      <c r="P313" s="1"/>
      <c r="Q313" s="1"/>
      <c r="R313" s="1"/>
      <c r="S313" s="1"/>
      <c r="T313" s="1"/>
      <c r="AI313" s="140"/>
      <c r="AJ313" s="140"/>
      <c r="AK313" s="140"/>
      <c r="AL313" s="140"/>
      <c r="AM313" s="140"/>
      <c r="AN313" s="142"/>
      <c r="AO313" s="142"/>
      <c r="AP313" s="142"/>
      <c r="AQ313" s="142"/>
    </row>
    <row r="314">
      <c r="L314" s="1"/>
      <c r="M314" s="1"/>
      <c r="N314" s="1"/>
      <c r="O314" s="1"/>
      <c r="P314" s="1"/>
      <c r="Q314" s="1"/>
      <c r="R314" s="1"/>
      <c r="S314" s="1"/>
      <c r="T314" s="1"/>
      <c r="AI314" s="140"/>
      <c r="AJ314" s="140"/>
      <c r="AK314" s="140"/>
      <c r="AL314" s="140"/>
      <c r="AM314" s="140"/>
      <c r="AN314" s="142"/>
      <c r="AO314" s="142"/>
      <c r="AP314" s="142"/>
      <c r="AQ314" s="142"/>
    </row>
    <row r="315">
      <c r="L315" s="1"/>
      <c r="M315" s="1"/>
      <c r="N315" s="1"/>
      <c r="O315" s="1"/>
      <c r="P315" s="1"/>
      <c r="Q315" s="1"/>
      <c r="R315" s="1"/>
      <c r="S315" s="1"/>
      <c r="T315" s="1"/>
      <c r="AI315" s="140"/>
      <c r="AJ315" s="140"/>
      <c r="AK315" s="140"/>
      <c r="AL315" s="140"/>
      <c r="AM315" s="140"/>
      <c r="AN315" s="142"/>
      <c r="AO315" s="142"/>
      <c r="AP315" s="142"/>
      <c r="AQ315" s="142"/>
    </row>
    <row r="316">
      <c r="L316" s="1"/>
      <c r="M316" s="1"/>
      <c r="N316" s="1"/>
      <c r="O316" s="1"/>
      <c r="P316" s="1"/>
      <c r="Q316" s="1"/>
      <c r="R316" s="1"/>
      <c r="S316" s="1"/>
      <c r="T316" s="1"/>
      <c r="AI316" s="140"/>
      <c r="AJ316" s="140"/>
      <c r="AK316" s="140"/>
      <c r="AL316" s="140"/>
      <c r="AM316" s="140"/>
      <c r="AN316" s="142"/>
      <c r="AO316" s="142"/>
      <c r="AP316" s="142"/>
      <c r="AQ316" s="142"/>
    </row>
    <row r="317">
      <c r="L317" s="1"/>
      <c r="M317" s="1"/>
      <c r="N317" s="1"/>
      <c r="O317" s="1"/>
      <c r="P317" s="1"/>
      <c r="Q317" s="1"/>
      <c r="R317" s="1"/>
      <c r="S317" s="1"/>
      <c r="T317" s="1"/>
      <c r="AI317" s="140"/>
      <c r="AJ317" s="140"/>
      <c r="AK317" s="140"/>
      <c r="AL317" s="140"/>
      <c r="AM317" s="140"/>
      <c r="AN317" s="142"/>
      <c r="AO317" s="142"/>
      <c r="AP317" s="142"/>
      <c r="AQ317" s="142"/>
    </row>
    <row r="318">
      <c r="L318" s="1"/>
      <c r="M318" s="1"/>
      <c r="N318" s="1"/>
      <c r="O318" s="1"/>
      <c r="P318" s="1"/>
      <c r="Q318" s="1"/>
      <c r="R318" s="1"/>
      <c r="S318" s="1"/>
      <c r="T318" s="1"/>
      <c r="AI318" s="140"/>
      <c r="AJ318" s="140"/>
      <c r="AK318" s="140"/>
      <c r="AL318" s="140"/>
      <c r="AM318" s="140"/>
      <c r="AN318" s="142"/>
      <c r="AO318" s="142"/>
      <c r="AP318" s="142"/>
      <c r="AQ318" s="142"/>
    </row>
    <row r="319">
      <c r="L319" s="1"/>
      <c r="M319" s="1"/>
      <c r="N319" s="1"/>
      <c r="O319" s="1"/>
      <c r="P319" s="1"/>
      <c r="Q319" s="1"/>
      <c r="R319" s="1"/>
      <c r="S319" s="1"/>
      <c r="T319" s="1"/>
      <c r="AI319" s="140"/>
      <c r="AJ319" s="140"/>
      <c r="AK319" s="140"/>
      <c r="AL319" s="140"/>
      <c r="AM319" s="140"/>
      <c r="AN319" s="142"/>
      <c r="AO319" s="142"/>
      <c r="AP319" s="142"/>
      <c r="AQ319" s="142"/>
    </row>
    <row r="320">
      <c r="L320" s="1"/>
      <c r="M320" s="1"/>
      <c r="N320" s="1"/>
      <c r="O320" s="1"/>
      <c r="P320" s="1"/>
      <c r="Q320" s="1"/>
      <c r="R320" s="1"/>
      <c r="S320" s="1"/>
      <c r="T320" s="1"/>
      <c r="AI320" s="140"/>
      <c r="AJ320" s="140"/>
      <c r="AK320" s="140"/>
      <c r="AL320" s="140"/>
      <c r="AM320" s="140"/>
      <c r="AN320" s="142"/>
      <c r="AO320" s="142"/>
      <c r="AP320" s="142"/>
      <c r="AQ320" s="142"/>
    </row>
    <row r="321">
      <c r="L321" s="1"/>
      <c r="M321" s="1"/>
      <c r="N321" s="1"/>
      <c r="O321" s="1"/>
      <c r="P321" s="1"/>
      <c r="Q321" s="1"/>
      <c r="R321" s="1"/>
      <c r="S321" s="1"/>
      <c r="T321" s="1"/>
      <c r="AI321" s="140"/>
      <c r="AJ321" s="140"/>
      <c r="AK321" s="140"/>
      <c r="AL321" s="140"/>
      <c r="AM321" s="140"/>
      <c r="AN321" s="142"/>
      <c r="AO321" s="142"/>
      <c r="AP321" s="142"/>
      <c r="AQ321" s="142"/>
    </row>
    <row r="322">
      <c r="L322" s="1"/>
      <c r="M322" s="1"/>
      <c r="N322" s="1"/>
      <c r="O322" s="1"/>
      <c r="P322" s="1"/>
      <c r="Q322" s="1"/>
      <c r="R322" s="1"/>
      <c r="S322" s="1"/>
      <c r="T322" s="1"/>
      <c r="AI322" s="140"/>
      <c r="AJ322" s="140"/>
      <c r="AK322" s="140"/>
      <c r="AL322" s="140"/>
      <c r="AM322" s="140"/>
      <c r="AN322" s="142"/>
      <c r="AO322" s="142"/>
      <c r="AP322" s="142"/>
      <c r="AQ322" s="142"/>
    </row>
    <row r="323">
      <c r="L323" s="1"/>
      <c r="M323" s="1"/>
      <c r="N323" s="1"/>
      <c r="O323" s="1"/>
      <c r="P323" s="1"/>
      <c r="Q323" s="1"/>
      <c r="R323" s="1"/>
      <c r="S323" s="1"/>
      <c r="T323" s="1"/>
      <c r="AI323" s="140"/>
      <c r="AJ323" s="140"/>
      <c r="AK323" s="140"/>
      <c r="AL323" s="140"/>
      <c r="AM323" s="140"/>
      <c r="AN323" s="142"/>
      <c r="AO323" s="142"/>
      <c r="AP323" s="142"/>
      <c r="AQ323" s="142"/>
    </row>
    <row r="324">
      <c r="L324" s="1"/>
      <c r="M324" s="1"/>
      <c r="N324" s="1"/>
      <c r="O324" s="1"/>
      <c r="P324" s="1"/>
      <c r="Q324" s="1"/>
      <c r="R324" s="1"/>
      <c r="S324" s="1"/>
      <c r="T324" s="1"/>
      <c r="AI324" s="140"/>
      <c r="AJ324" s="140"/>
      <c r="AK324" s="140"/>
      <c r="AL324" s="140"/>
      <c r="AM324" s="140"/>
      <c r="AN324" s="142"/>
      <c r="AO324" s="142"/>
      <c r="AP324" s="142"/>
      <c r="AQ324" s="142"/>
    </row>
    <row r="325">
      <c r="L325" s="1"/>
      <c r="M325" s="1"/>
      <c r="N325" s="1"/>
      <c r="O325" s="1"/>
      <c r="P325" s="1"/>
      <c r="Q325" s="1"/>
      <c r="R325" s="1"/>
      <c r="S325" s="1"/>
      <c r="T325" s="1"/>
      <c r="AI325" s="140"/>
      <c r="AJ325" s="140"/>
      <c r="AK325" s="140"/>
      <c r="AL325" s="140"/>
      <c r="AM325" s="140"/>
      <c r="AN325" s="142"/>
      <c r="AO325" s="142"/>
      <c r="AP325" s="142"/>
      <c r="AQ325" s="142"/>
    </row>
    <row r="326">
      <c r="L326" s="1"/>
      <c r="M326" s="1"/>
      <c r="N326" s="1"/>
      <c r="O326" s="1"/>
      <c r="P326" s="1"/>
      <c r="Q326" s="1"/>
      <c r="R326" s="1"/>
      <c r="S326" s="1"/>
      <c r="T326" s="1"/>
      <c r="AI326" s="140"/>
      <c r="AJ326" s="140"/>
      <c r="AK326" s="140"/>
      <c r="AL326" s="140"/>
      <c r="AM326" s="140"/>
      <c r="AN326" s="142"/>
      <c r="AO326" s="142"/>
      <c r="AP326" s="142"/>
      <c r="AQ326" s="142"/>
    </row>
    <row r="327">
      <c r="L327" s="1"/>
      <c r="M327" s="1"/>
      <c r="N327" s="1"/>
      <c r="O327" s="1"/>
      <c r="P327" s="1"/>
      <c r="Q327" s="1"/>
      <c r="R327" s="1"/>
      <c r="S327" s="1"/>
      <c r="T327" s="1"/>
      <c r="AI327" s="140"/>
      <c r="AJ327" s="140"/>
      <c r="AK327" s="140"/>
      <c r="AL327" s="140"/>
      <c r="AM327" s="140"/>
      <c r="AN327" s="142"/>
      <c r="AO327" s="142"/>
      <c r="AP327" s="142"/>
      <c r="AQ327" s="142"/>
    </row>
    <row r="328">
      <c r="L328" s="1"/>
      <c r="M328" s="1"/>
      <c r="N328" s="1"/>
      <c r="O328" s="1"/>
      <c r="P328" s="1"/>
      <c r="Q328" s="1"/>
      <c r="R328" s="1"/>
      <c r="S328" s="1"/>
      <c r="T328" s="1"/>
      <c r="AI328" s="140"/>
      <c r="AJ328" s="140"/>
      <c r="AK328" s="140"/>
      <c r="AL328" s="140"/>
      <c r="AM328" s="140"/>
      <c r="AN328" s="142"/>
      <c r="AO328" s="142"/>
      <c r="AP328" s="142"/>
      <c r="AQ328" s="142"/>
    </row>
    <row r="329">
      <c r="L329" s="1"/>
      <c r="M329" s="1"/>
      <c r="N329" s="1"/>
      <c r="O329" s="1"/>
      <c r="P329" s="1"/>
      <c r="Q329" s="1"/>
      <c r="R329" s="1"/>
      <c r="S329" s="1"/>
      <c r="T329" s="1"/>
      <c r="AI329" s="140"/>
      <c r="AJ329" s="140"/>
      <c r="AK329" s="140"/>
      <c r="AL329" s="140"/>
      <c r="AM329" s="140"/>
      <c r="AN329" s="142"/>
      <c r="AO329" s="142"/>
      <c r="AP329" s="142"/>
      <c r="AQ329" s="142"/>
    </row>
    <row r="330">
      <c r="L330" s="1"/>
      <c r="M330" s="1"/>
      <c r="N330" s="1"/>
      <c r="O330" s="1"/>
      <c r="P330" s="1"/>
      <c r="Q330" s="1"/>
      <c r="R330" s="1"/>
      <c r="S330" s="1"/>
      <c r="T330" s="1"/>
      <c r="AI330" s="140"/>
      <c r="AJ330" s="140"/>
      <c r="AK330" s="140"/>
      <c r="AL330" s="140"/>
      <c r="AM330" s="140"/>
      <c r="AN330" s="142"/>
      <c r="AO330" s="142"/>
      <c r="AP330" s="142"/>
      <c r="AQ330" s="142"/>
    </row>
    <row r="331">
      <c r="L331" s="1"/>
      <c r="M331" s="1"/>
      <c r="N331" s="1"/>
      <c r="O331" s="1"/>
      <c r="P331" s="1"/>
      <c r="Q331" s="1"/>
      <c r="R331" s="1"/>
      <c r="S331" s="1"/>
      <c r="T331" s="1"/>
      <c r="AI331" s="140"/>
      <c r="AJ331" s="140"/>
      <c r="AK331" s="140"/>
      <c r="AL331" s="140"/>
      <c r="AM331" s="140"/>
      <c r="AN331" s="142"/>
      <c r="AO331" s="142"/>
      <c r="AP331" s="142"/>
      <c r="AQ331" s="142"/>
    </row>
    <row r="332">
      <c r="L332" s="1"/>
      <c r="M332" s="1"/>
      <c r="N332" s="1"/>
      <c r="O332" s="1"/>
      <c r="P332" s="1"/>
      <c r="Q332" s="1"/>
      <c r="R332" s="1"/>
      <c r="S332" s="1"/>
      <c r="T332" s="1"/>
      <c r="AI332" s="140"/>
      <c r="AJ332" s="140"/>
      <c r="AK332" s="140"/>
      <c r="AL332" s="140"/>
      <c r="AM332" s="140"/>
      <c r="AN332" s="142"/>
      <c r="AO332" s="142"/>
      <c r="AP332" s="142"/>
      <c r="AQ332" s="142"/>
    </row>
    <row r="333">
      <c r="L333" s="1"/>
      <c r="M333" s="1"/>
      <c r="N333" s="1"/>
      <c r="O333" s="1"/>
      <c r="P333" s="1"/>
      <c r="Q333" s="1"/>
      <c r="R333" s="1"/>
      <c r="S333" s="1"/>
      <c r="T333" s="1"/>
      <c r="AI333" s="140"/>
      <c r="AJ333" s="140"/>
      <c r="AK333" s="140"/>
      <c r="AL333" s="140"/>
      <c r="AM333" s="140"/>
      <c r="AN333" s="142"/>
      <c r="AO333" s="142"/>
      <c r="AP333" s="142"/>
      <c r="AQ333" s="142"/>
    </row>
    <row r="334">
      <c r="L334" s="1"/>
      <c r="M334" s="1"/>
      <c r="N334" s="1"/>
      <c r="O334" s="1"/>
      <c r="P334" s="1"/>
      <c r="Q334" s="1"/>
      <c r="R334" s="1"/>
      <c r="S334" s="1"/>
      <c r="T334" s="1"/>
      <c r="AI334" s="140"/>
      <c r="AJ334" s="140"/>
      <c r="AK334" s="140"/>
      <c r="AL334" s="140"/>
      <c r="AM334" s="140"/>
      <c r="AN334" s="142"/>
      <c r="AO334" s="142"/>
      <c r="AP334" s="142"/>
      <c r="AQ334" s="142"/>
    </row>
    <row r="335">
      <c r="L335" s="1"/>
      <c r="M335" s="1"/>
      <c r="N335" s="1"/>
      <c r="O335" s="1"/>
      <c r="P335" s="1"/>
      <c r="Q335" s="1"/>
      <c r="R335" s="1"/>
      <c r="S335" s="1"/>
      <c r="T335" s="1"/>
      <c r="AI335" s="140"/>
      <c r="AJ335" s="140"/>
      <c r="AK335" s="140"/>
      <c r="AL335" s="140"/>
      <c r="AM335" s="140"/>
      <c r="AN335" s="142"/>
      <c r="AO335" s="142"/>
      <c r="AP335" s="142"/>
      <c r="AQ335" s="142"/>
    </row>
    <row r="336">
      <c r="L336" s="1"/>
      <c r="M336" s="1"/>
      <c r="N336" s="1"/>
      <c r="O336" s="1"/>
      <c r="P336" s="1"/>
      <c r="Q336" s="1"/>
      <c r="R336" s="1"/>
      <c r="S336" s="1"/>
      <c r="T336" s="1"/>
      <c r="AI336" s="140"/>
      <c r="AJ336" s="140"/>
      <c r="AK336" s="140"/>
      <c r="AL336" s="140"/>
      <c r="AM336" s="140"/>
      <c r="AN336" s="142"/>
      <c r="AO336" s="142"/>
      <c r="AP336" s="142"/>
      <c r="AQ336" s="142"/>
    </row>
    <row r="337">
      <c r="L337" s="1"/>
      <c r="M337" s="1"/>
      <c r="N337" s="1"/>
      <c r="O337" s="1"/>
      <c r="P337" s="1"/>
      <c r="Q337" s="1"/>
      <c r="R337" s="1"/>
      <c r="S337" s="1"/>
      <c r="T337" s="1"/>
      <c r="AI337" s="140"/>
      <c r="AJ337" s="140"/>
      <c r="AK337" s="140"/>
      <c r="AL337" s="140"/>
      <c r="AM337" s="140"/>
      <c r="AN337" s="142"/>
      <c r="AO337" s="142"/>
      <c r="AP337" s="142"/>
      <c r="AQ337" s="142"/>
    </row>
    <row r="338">
      <c r="L338" s="1"/>
      <c r="M338" s="1"/>
      <c r="N338" s="1"/>
      <c r="O338" s="1"/>
      <c r="P338" s="1"/>
      <c r="Q338" s="1"/>
      <c r="R338" s="1"/>
      <c r="S338" s="1"/>
      <c r="T338" s="1"/>
      <c r="AI338" s="140"/>
      <c r="AJ338" s="140"/>
      <c r="AK338" s="140"/>
      <c r="AL338" s="140"/>
      <c r="AM338" s="140"/>
      <c r="AN338" s="142"/>
      <c r="AO338" s="142"/>
      <c r="AP338" s="142"/>
      <c r="AQ338" s="142"/>
    </row>
    <row r="339">
      <c r="L339" s="1"/>
      <c r="M339" s="1"/>
      <c r="N339" s="1"/>
      <c r="O339" s="1"/>
      <c r="P339" s="1"/>
      <c r="Q339" s="1"/>
      <c r="R339" s="1"/>
      <c r="S339" s="1"/>
      <c r="T339" s="1"/>
      <c r="AI339" s="140"/>
      <c r="AJ339" s="140"/>
      <c r="AK339" s="140"/>
      <c r="AL339" s="140"/>
      <c r="AM339" s="140"/>
      <c r="AN339" s="142"/>
      <c r="AO339" s="142"/>
      <c r="AP339" s="142"/>
      <c r="AQ339" s="142"/>
    </row>
    <row r="340">
      <c r="L340" s="1"/>
      <c r="M340" s="1"/>
      <c r="N340" s="1"/>
      <c r="O340" s="1"/>
      <c r="P340" s="1"/>
      <c r="Q340" s="1"/>
      <c r="R340" s="1"/>
      <c r="S340" s="1"/>
      <c r="T340" s="1"/>
      <c r="AI340" s="140"/>
      <c r="AJ340" s="140"/>
      <c r="AK340" s="140"/>
      <c r="AL340" s="140"/>
      <c r="AM340" s="140"/>
      <c r="AN340" s="142"/>
      <c r="AO340" s="142"/>
      <c r="AP340" s="142"/>
      <c r="AQ340" s="142"/>
    </row>
    <row r="341">
      <c r="L341" s="1"/>
      <c r="M341" s="1"/>
      <c r="N341" s="1"/>
      <c r="O341" s="1"/>
      <c r="P341" s="1"/>
      <c r="Q341" s="1"/>
      <c r="R341" s="1"/>
      <c r="S341" s="1"/>
      <c r="T341" s="1"/>
      <c r="AI341" s="140"/>
      <c r="AJ341" s="140"/>
      <c r="AK341" s="140"/>
      <c r="AL341" s="140"/>
      <c r="AM341" s="140"/>
      <c r="AN341" s="142"/>
      <c r="AO341" s="142"/>
      <c r="AP341" s="142"/>
      <c r="AQ341" s="142"/>
    </row>
    <row r="342">
      <c r="L342" s="1"/>
      <c r="M342" s="1"/>
      <c r="N342" s="1"/>
      <c r="O342" s="1"/>
      <c r="P342" s="1"/>
      <c r="Q342" s="1"/>
      <c r="R342" s="1"/>
      <c r="S342" s="1"/>
      <c r="T342" s="1"/>
      <c r="AI342" s="140"/>
      <c r="AJ342" s="140"/>
      <c r="AK342" s="140"/>
      <c r="AL342" s="140"/>
      <c r="AM342" s="140"/>
      <c r="AN342" s="142"/>
      <c r="AO342" s="142"/>
      <c r="AP342" s="142"/>
      <c r="AQ342" s="142"/>
    </row>
    <row r="343">
      <c r="L343" s="1"/>
      <c r="M343" s="1"/>
      <c r="N343" s="1"/>
      <c r="O343" s="1"/>
      <c r="P343" s="1"/>
      <c r="Q343" s="1"/>
      <c r="R343" s="1"/>
      <c r="S343" s="1"/>
      <c r="T343" s="1"/>
      <c r="AI343" s="140"/>
      <c r="AJ343" s="140"/>
      <c r="AK343" s="140"/>
      <c r="AL343" s="140"/>
      <c r="AM343" s="140"/>
      <c r="AN343" s="142"/>
      <c r="AO343" s="142"/>
      <c r="AP343" s="142"/>
      <c r="AQ343" s="142"/>
    </row>
    <row r="344">
      <c r="L344" s="1"/>
      <c r="M344" s="1"/>
      <c r="N344" s="1"/>
      <c r="O344" s="1"/>
      <c r="P344" s="1"/>
      <c r="Q344" s="1"/>
      <c r="R344" s="1"/>
      <c r="S344" s="1"/>
      <c r="T344" s="1"/>
      <c r="AI344" s="140"/>
      <c r="AJ344" s="140"/>
      <c r="AK344" s="140"/>
      <c r="AL344" s="140"/>
      <c r="AM344" s="140"/>
      <c r="AN344" s="142"/>
      <c r="AO344" s="142"/>
      <c r="AP344" s="142"/>
      <c r="AQ344" s="142"/>
    </row>
    <row r="345">
      <c r="L345" s="1"/>
      <c r="M345" s="1"/>
      <c r="N345" s="1"/>
      <c r="O345" s="1"/>
      <c r="P345" s="1"/>
      <c r="Q345" s="1"/>
      <c r="R345" s="1"/>
      <c r="S345" s="1"/>
      <c r="T345" s="1"/>
      <c r="AI345" s="140"/>
      <c r="AJ345" s="140"/>
      <c r="AK345" s="140"/>
      <c r="AL345" s="140"/>
      <c r="AM345" s="140"/>
      <c r="AN345" s="142"/>
      <c r="AO345" s="142"/>
      <c r="AP345" s="142"/>
      <c r="AQ345" s="142"/>
    </row>
    <row r="346">
      <c r="L346" s="1"/>
      <c r="M346" s="1"/>
      <c r="N346" s="1"/>
      <c r="O346" s="1"/>
      <c r="P346" s="1"/>
      <c r="Q346" s="1"/>
      <c r="R346" s="1"/>
      <c r="S346" s="1"/>
      <c r="T346" s="1"/>
      <c r="AI346" s="140"/>
      <c r="AJ346" s="140"/>
      <c r="AK346" s="140"/>
      <c r="AL346" s="140"/>
      <c r="AM346" s="140"/>
      <c r="AN346" s="142"/>
      <c r="AO346" s="142"/>
      <c r="AP346" s="142"/>
      <c r="AQ346" s="142"/>
    </row>
    <row r="347">
      <c r="L347" s="1"/>
      <c r="M347" s="1"/>
      <c r="N347" s="1"/>
      <c r="O347" s="1"/>
      <c r="P347" s="1"/>
      <c r="Q347" s="1"/>
      <c r="R347" s="1"/>
      <c r="S347" s="1"/>
      <c r="T347" s="1"/>
      <c r="AI347" s="140"/>
      <c r="AJ347" s="140"/>
      <c r="AK347" s="140"/>
      <c r="AL347" s="140"/>
      <c r="AM347" s="140"/>
      <c r="AN347" s="142"/>
      <c r="AO347" s="142"/>
      <c r="AP347" s="142"/>
      <c r="AQ347" s="142"/>
    </row>
    <row r="348">
      <c r="L348" s="1"/>
      <c r="M348" s="1"/>
      <c r="N348" s="1"/>
      <c r="O348" s="1"/>
      <c r="P348" s="1"/>
      <c r="Q348" s="1"/>
      <c r="R348" s="1"/>
      <c r="S348" s="1"/>
      <c r="T348" s="1"/>
      <c r="AI348" s="140"/>
      <c r="AJ348" s="140"/>
      <c r="AK348" s="140"/>
      <c r="AL348" s="140"/>
      <c r="AM348" s="140"/>
      <c r="AN348" s="142"/>
      <c r="AO348" s="142"/>
      <c r="AP348" s="142"/>
      <c r="AQ348" s="142"/>
    </row>
    <row r="349">
      <c r="L349" s="1"/>
      <c r="M349" s="1"/>
      <c r="N349" s="1"/>
      <c r="O349" s="1"/>
      <c r="P349" s="1"/>
      <c r="Q349" s="1"/>
      <c r="R349" s="1"/>
      <c r="S349" s="1"/>
      <c r="T349" s="1"/>
      <c r="AI349" s="140"/>
      <c r="AJ349" s="140"/>
      <c r="AK349" s="140"/>
      <c r="AL349" s="140"/>
      <c r="AM349" s="140"/>
      <c r="AN349" s="142"/>
      <c r="AO349" s="142"/>
      <c r="AP349" s="142"/>
      <c r="AQ349" s="142"/>
    </row>
    <row r="350">
      <c r="L350" s="1"/>
      <c r="M350" s="1"/>
      <c r="N350" s="1"/>
      <c r="O350" s="1"/>
      <c r="P350" s="1"/>
      <c r="Q350" s="1"/>
      <c r="R350" s="1"/>
      <c r="S350" s="1"/>
      <c r="T350" s="1"/>
      <c r="AI350" s="140"/>
      <c r="AJ350" s="140"/>
      <c r="AK350" s="140"/>
      <c r="AL350" s="140"/>
      <c r="AM350" s="140"/>
      <c r="AN350" s="142"/>
      <c r="AO350" s="142"/>
      <c r="AP350" s="142"/>
      <c r="AQ350" s="142"/>
    </row>
    <row r="351">
      <c r="L351" s="1"/>
      <c r="M351" s="1"/>
      <c r="N351" s="1"/>
      <c r="O351" s="1"/>
      <c r="P351" s="1"/>
      <c r="Q351" s="1"/>
      <c r="R351" s="1"/>
      <c r="S351" s="1"/>
      <c r="T351" s="1"/>
      <c r="AI351" s="140"/>
      <c r="AJ351" s="140"/>
      <c r="AK351" s="140"/>
      <c r="AL351" s="140"/>
      <c r="AM351" s="140"/>
      <c r="AN351" s="142"/>
      <c r="AO351" s="142"/>
      <c r="AP351" s="142"/>
      <c r="AQ351" s="142"/>
    </row>
    <row r="352">
      <c r="L352" s="1"/>
      <c r="M352" s="1"/>
      <c r="N352" s="1"/>
      <c r="O352" s="1"/>
      <c r="P352" s="1"/>
      <c r="Q352" s="1"/>
      <c r="R352" s="1"/>
      <c r="S352" s="1"/>
      <c r="T352" s="1"/>
      <c r="AI352" s="140"/>
      <c r="AJ352" s="140"/>
      <c r="AK352" s="140"/>
      <c r="AL352" s="140"/>
      <c r="AM352" s="140"/>
      <c r="AN352" s="142"/>
      <c r="AO352" s="142"/>
      <c r="AP352" s="142"/>
      <c r="AQ352" s="142"/>
    </row>
    <row r="353">
      <c r="L353" s="1"/>
      <c r="M353" s="1"/>
      <c r="N353" s="1"/>
      <c r="O353" s="1"/>
      <c r="P353" s="1"/>
      <c r="Q353" s="1"/>
      <c r="R353" s="1"/>
      <c r="S353" s="1"/>
      <c r="T353" s="1"/>
      <c r="AI353" s="140"/>
      <c r="AJ353" s="140"/>
      <c r="AK353" s="140"/>
      <c r="AL353" s="140"/>
      <c r="AM353" s="140"/>
      <c r="AN353" s="142"/>
      <c r="AO353" s="142"/>
      <c r="AP353" s="142"/>
      <c r="AQ353" s="142"/>
    </row>
    <row r="354">
      <c r="L354" s="1"/>
      <c r="M354" s="1"/>
      <c r="N354" s="1"/>
      <c r="O354" s="1"/>
      <c r="P354" s="1"/>
      <c r="Q354" s="1"/>
      <c r="R354" s="1"/>
      <c r="S354" s="1"/>
      <c r="T354" s="1"/>
      <c r="AI354" s="140"/>
      <c r="AJ354" s="140"/>
      <c r="AK354" s="140"/>
      <c r="AL354" s="140"/>
      <c r="AM354" s="140"/>
      <c r="AN354" s="142"/>
      <c r="AO354" s="142"/>
      <c r="AP354" s="142"/>
      <c r="AQ354" s="142"/>
    </row>
    <row r="355">
      <c r="L355" s="1"/>
      <c r="M355" s="1"/>
      <c r="N355" s="1"/>
      <c r="O355" s="1"/>
      <c r="P355" s="1"/>
      <c r="Q355" s="1"/>
      <c r="R355" s="1"/>
      <c r="S355" s="1"/>
      <c r="T355" s="1"/>
      <c r="AI355" s="140"/>
      <c r="AJ355" s="140"/>
      <c r="AK355" s="140"/>
      <c r="AL355" s="140"/>
      <c r="AM355" s="140"/>
      <c r="AN355" s="142"/>
      <c r="AO355" s="142"/>
      <c r="AP355" s="142"/>
      <c r="AQ355" s="142"/>
    </row>
    <row r="356">
      <c r="L356" s="1"/>
      <c r="M356" s="1"/>
      <c r="N356" s="1"/>
      <c r="O356" s="1"/>
      <c r="P356" s="1"/>
      <c r="Q356" s="1"/>
      <c r="R356" s="1"/>
      <c r="S356" s="1"/>
      <c r="T356" s="1"/>
      <c r="AI356" s="140"/>
      <c r="AJ356" s="140"/>
      <c r="AK356" s="140"/>
      <c r="AL356" s="140"/>
      <c r="AM356" s="140"/>
      <c r="AN356" s="142"/>
      <c r="AO356" s="142"/>
      <c r="AP356" s="142"/>
      <c r="AQ356" s="142"/>
    </row>
    <row r="357">
      <c r="L357" s="1"/>
      <c r="M357" s="1"/>
      <c r="N357" s="1"/>
      <c r="O357" s="1"/>
      <c r="P357" s="1"/>
      <c r="Q357" s="1"/>
      <c r="R357" s="1"/>
      <c r="S357" s="1"/>
      <c r="T357" s="1"/>
      <c r="AI357" s="140"/>
      <c r="AJ357" s="140"/>
      <c r="AK357" s="140"/>
      <c r="AL357" s="140"/>
      <c r="AM357" s="140"/>
      <c r="AN357" s="142"/>
      <c r="AO357" s="142"/>
      <c r="AP357" s="142"/>
      <c r="AQ357" s="142"/>
    </row>
    <row r="358">
      <c r="L358" s="1"/>
      <c r="M358" s="1"/>
      <c r="N358" s="1"/>
      <c r="O358" s="1"/>
      <c r="P358" s="1"/>
      <c r="Q358" s="1"/>
      <c r="R358" s="1"/>
      <c r="S358" s="1"/>
      <c r="T358" s="1"/>
      <c r="AI358" s="140"/>
      <c r="AJ358" s="140"/>
      <c r="AK358" s="140"/>
      <c r="AL358" s="140"/>
      <c r="AM358" s="140"/>
      <c r="AN358" s="142"/>
      <c r="AO358" s="142"/>
      <c r="AP358" s="142"/>
      <c r="AQ358" s="142"/>
    </row>
    <row r="359">
      <c r="L359" s="1"/>
      <c r="M359" s="1"/>
      <c r="N359" s="1"/>
      <c r="O359" s="1"/>
      <c r="P359" s="1"/>
      <c r="Q359" s="1"/>
      <c r="R359" s="1"/>
      <c r="S359" s="1"/>
      <c r="T359" s="1"/>
      <c r="AI359" s="140"/>
      <c r="AJ359" s="140"/>
      <c r="AK359" s="140"/>
      <c r="AL359" s="140"/>
      <c r="AM359" s="140"/>
      <c r="AN359" s="142"/>
      <c r="AO359" s="142"/>
      <c r="AP359" s="142"/>
      <c r="AQ359" s="142"/>
    </row>
    <row r="360">
      <c r="L360" s="1"/>
      <c r="M360" s="1"/>
      <c r="N360" s="1"/>
      <c r="O360" s="1"/>
      <c r="P360" s="1"/>
      <c r="Q360" s="1"/>
      <c r="R360" s="1"/>
      <c r="S360" s="1"/>
      <c r="T360" s="1"/>
      <c r="AI360" s="140"/>
      <c r="AJ360" s="140"/>
      <c r="AK360" s="140"/>
      <c r="AL360" s="140"/>
      <c r="AM360" s="140"/>
      <c r="AN360" s="142"/>
      <c r="AO360" s="142"/>
      <c r="AP360" s="142"/>
      <c r="AQ360" s="142"/>
    </row>
    <row r="361">
      <c r="L361" s="1"/>
      <c r="M361" s="1"/>
      <c r="N361" s="1"/>
      <c r="O361" s="1"/>
      <c r="P361" s="1"/>
      <c r="Q361" s="1"/>
      <c r="R361" s="1"/>
      <c r="S361" s="1"/>
      <c r="T361" s="1"/>
      <c r="AI361" s="140"/>
      <c r="AJ361" s="140"/>
      <c r="AK361" s="140"/>
      <c r="AL361" s="140"/>
      <c r="AM361" s="140"/>
      <c r="AN361" s="142"/>
      <c r="AO361" s="142"/>
      <c r="AP361" s="142"/>
      <c r="AQ361" s="142"/>
    </row>
    <row r="362">
      <c r="L362" s="1"/>
      <c r="M362" s="1"/>
      <c r="N362" s="1"/>
      <c r="O362" s="1"/>
      <c r="P362" s="1"/>
      <c r="Q362" s="1"/>
      <c r="R362" s="1"/>
      <c r="S362" s="1"/>
      <c r="T362" s="1"/>
      <c r="AI362" s="140"/>
      <c r="AJ362" s="140"/>
      <c r="AK362" s="140"/>
      <c r="AL362" s="140"/>
      <c r="AM362" s="140"/>
      <c r="AN362" s="142"/>
      <c r="AO362" s="142"/>
      <c r="AP362" s="142"/>
      <c r="AQ362" s="142"/>
    </row>
    <row r="363">
      <c r="L363" s="1"/>
      <c r="M363" s="1"/>
      <c r="N363" s="1"/>
      <c r="O363" s="1"/>
      <c r="P363" s="1"/>
      <c r="Q363" s="1"/>
      <c r="R363" s="1"/>
      <c r="S363" s="1"/>
      <c r="T363" s="1"/>
      <c r="AI363" s="140"/>
      <c r="AJ363" s="140"/>
      <c r="AK363" s="140"/>
      <c r="AL363" s="140"/>
      <c r="AM363" s="140"/>
      <c r="AN363" s="142"/>
      <c r="AO363" s="142"/>
      <c r="AP363" s="142"/>
      <c r="AQ363" s="142"/>
    </row>
    <row r="364">
      <c r="L364" s="1"/>
      <c r="M364" s="1"/>
      <c r="N364" s="1"/>
      <c r="O364" s="1"/>
      <c r="P364" s="1"/>
      <c r="Q364" s="1"/>
      <c r="R364" s="1"/>
      <c r="S364" s="1"/>
      <c r="T364" s="1"/>
      <c r="AI364" s="140"/>
      <c r="AJ364" s="140"/>
      <c r="AK364" s="140"/>
      <c r="AL364" s="140"/>
      <c r="AM364" s="140"/>
      <c r="AN364" s="142"/>
      <c r="AO364" s="142"/>
      <c r="AP364" s="142"/>
      <c r="AQ364" s="142"/>
    </row>
    <row r="365">
      <c r="L365" s="1"/>
      <c r="M365" s="1"/>
      <c r="N365" s="1"/>
      <c r="O365" s="1"/>
      <c r="P365" s="1"/>
      <c r="Q365" s="1"/>
      <c r="R365" s="1"/>
      <c r="S365" s="1"/>
      <c r="T365" s="1"/>
      <c r="AI365" s="140"/>
      <c r="AJ365" s="140"/>
      <c r="AK365" s="140"/>
      <c r="AL365" s="140"/>
      <c r="AM365" s="140"/>
      <c r="AN365" s="142"/>
      <c r="AO365" s="142"/>
      <c r="AP365" s="142"/>
      <c r="AQ365" s="142"/>
    </row>
    <row r="366">
      <c r="L366" s="1"/>
      <c r="M366" s="1"/>
      <c r="N366" s="1"/>
      <c r="O366" s="1"/>
      <c r="P366" s="1"/>
      <c r="Q366" s="1"/>
      <c r="R366" s="1"/>
      <c r="S366" s="1"/>
      <c r="T366" s="1"/>
      <c r="AI366" s="140"/>
      <c r="AJ366" s="140"/>
      <c r="AK366" s="140"/>
      <c r="AL366" s="140"/>
      <c r="AM366" s="140"/>
      <c r="AN366" s="142"/>
      <c r="AO366" s="142"/>
      <c r="AP366" s="142"/>
      <c r="AQ366" s="142"/>
    </row>
    <row r="367">
      <c r="L367" s="1"/>
      <c r="M367" s="1"/>
      <c r="N367" s="1"/>
      <c r="O367" s="1"/>
      <c r="P367" s="1"/>
      <c r="Q367" s="1"/>
      <c r="R367" s="1"/>
      <c r="S367" s="1"/>
      <c r="T367" s="1"/>
      <c r="AI367" s="140"/>
      <c r="AJ367" s="140"/>
      <c r="AK367" s="140"/>
      <c r="AL367" s="140"/>
      <c r="AM367" s="140"/>
      <c r="AN367" s="142"/>
      <c r="AO367" s="142"/>
      <c r="AP367" s="142"/>
      <c r="AQ367" s="142"/>
    </row>
    <row r="368">
      <c r="L368" s="1"/>
      <c r="M368" s="1"/>
      <c r="N368" s="1"/>
      <c r="O368" s="1"/>
      <c r="P368" s="1"/>
      <c r="Q368" s="1"/>
      <c r="R368" s="1"/>
      <c r="S368" s="1"/>
      <c r="T368" s="1"/>
      <c r="AI368" s="140"/>
      <c r="AJ368" s="140"/>
      <c r="AK368" s="140"/>
      <c r="AL368" s="140"/>
      <c r="AM368" s="140"/>
      <c r="AN368" s="142"/>
      <c r="AO368" s="142"/>
      <c r="AP368" s="142"/>
      <c r="AQ368" s="142"/>
    </row>
    <row r="369">
      <c r="L369" s="1"/>
      <c r="M369" s="1"/>
      <c r="N369" s="1"/>
      <c r="O369" s="1"/>
      <c r="P369" s="1"/>
      <c r="Q369" s="1"/>
      <c r="R369" s="1"/>
      <c r="S369" s="1"/>
      <c r="T369" s="1"/>
      <c r="AI369" s="140"/>
      <c r="AJ369" s="140"/>
      <c r="AK369" s="140"/>
      <c r="AL369" s="140"/>
      <c r="AM369" s="140"/>
      <c r="AN369" s="142"/>
      <c r="AO369" s="142"/>
      <c r="AP369" s="142"/>
      <c r="AQ369" s="142"/>
    </row>
    <row r="370">
      <c r="L370" s="1"/>
      <c r="M370" s="1"/>
      <c r="N370" s="1"/>
      <c r="O370" s="1"/>
      <c r="P370" s="1"/>
      <c r="Q370" s="1"/>
      <c r="R370" s="1"/>
      <c r="S370" s="1"/>
      <c r="T370" s="1"/>
      <c r="AI370" s="140"/>
      <c r="AJ370" s="140"/>
      <c r="AK370" s="140"/>
      <c r="AL370" s="140"/>
      <c r="AM370" s="140"/>
      <c r="AN370" s="142"/>
      <c r="AO370" s="142"/>
      <c r="AP370" s="142"/>
      <c r="AQ370" s="142"/>
    </row>
    <row r="371">
      <c r="L371" s="1"/>
      <c r="M371" s="1"/>
      <c r="N371" s="1"/>
      <c r="O371" s="1"/>
      <c r="P371" s="1"/>
      <c r="Q371" s="1"/>
      <c r="R371" s="1"/>
      <c r="S371" s="1"/>
      <c r="T371" s="1"/>
      <c r="AI371" s="140"/>
      <c r="AJ371" s="140"/>
      <c r="AK371" s="140"/>
      <c r="AL371" s="140"/>
      <c r="AM371" s="140"/>
      <c r="AN371" s="142"/>
      <c r="AO371" s="142"/>
      <c r="AP371" s="142"/>
      <c r="AQ371" s="142"/>
    </row>
    <row r="372">
      <c r="L372" s="1"/>
      <c r="M372" s="1"/>
      <c r="N372" s="1"/>
      <c r="O372" s="1"/>
      <c r="P372" s="1"/>
      <c r="Q372" s="1"/>
      <c r="R372" s="1"/>
      <c r="S372" s="1"/>
      <c r="T372" s="1"/>
      <c r="AI372" s="140"/>
      <c r="AJ372" s="140"/>
      <c r="AK372" s="140"/>
      <c r="AL372" s="140"/>
      <c r="AM372" s="140"/>
      <c r="AN372" s="142"/>
      <c r="AO372" s="142"/>
      <c r="AP372" s="142"/>
      <c r="AQ372" s="142"/>
    </row>
    <row r="373">
      <c r="L373" s="1"/>
      <c r="M373" s="1"/>
      <c r="N373" s="1"/>
      <c r="O373" s="1"/>
      <c r="P373" s="1"/>
      <c r="Q373" s="1"/>
      <c r="R373" s="1"/>
      <c r="S373" s="1"/>
      <c r="T373" s="1"/>
      <c r="AI373" s="140"/>
      <c r="AJ373" s="140"/>
      <c r="AK373" s="140"/>
      <c r="AL373" s="140"/>
      <c r="AM373" s="140"/>
      <c r="AN373" s="142"/>
      <c r="AO373" s="142"/>
      <c r="AP373" s="142"/>
      <c r="AQ373" s="142"/>
    </row>
    <row r="374">
      <c r="L374" s="1"/>
      <c r="M374" s="1"/>
      <c r="N374" s="1"/>
      <c r="O374" s="1"/>
      <c r="P374" s="1"/>
      <c r="Q374" s="1"/>
      <c r="R374" s="1"/>
      <c r="S374" s="1"/>
      <c r="T374" s="1"/>
      <c r="AI374" s="140"/>
      <c r="AJ374" s="140"/>
      <c r="AK374" s="140"/>
      <c r="AL374" s="140"/>
      <c r="AM374" s="140"/>
      <c r="AN374" s="142"/>
      <c r="AO374" s="142"/>
      <c r="AP374" s="142"/>
      <c r="AQ374" s="142"/>
    </row>
    <row r="375">
      <c r="L375" s="1"/>
      <c r="M375" s="1"/>
      <c r="N375" s="1"/>
      <c r="O375" s="1"/>
      <c r="P375" s="1"/>
      <c r="Q375" s="1"/>
      <c r="R375" s="1"/>
      <c r="S375" s="1"/>
      <c r="T375" s="1"/>
      <c r="AI375" s="140"/>
      <c r="AJ375" s="140"/>
      <c r="AK375" s="140"/>
      <c r="AL375" s="140"/>
      <c r="AM375" s="140"/>
      <c r="AN375" s="142"/>
      <c r="AO375" s="142"/>
      <c r="AP375" s="142"/>
      <c r="AQ375" s="142"/>
    </row>
    <row r="376">
      <c r="L376" s="1"/>
      <c r="M376" s="1"/>
      <c r="N376" s="1"/>
      <c r="O376" s="1"/>
      <c r="P376" s="1"/>
      <c r="Q376" s="1"/>
      <c r="R376" s="1"/>
      <c r="S376" s="1"/>
      <c r="T376" s="1"/>
      <c r="AI376" s="140"/>
      <c r="AJ376" s="140"/>
      <c r="AK376" s="140"/>
      <c r="AL376" s="140"/>
      <c r="AM376" s="140"/>
      <c r="AN376" s="142"/>
      <c r="AO376" s="142"/>
      <c r="AP376" s="142"/>
      <c r="AQ376" s="142"/>
    </row>
    <row r="377">
      <c r="L377" s="1"/>
      <c r="M377" s="1"/>
      <c r="N377" s="1"/>
      <c r="O377" s="1"/>
      <c r="P377" s="1"/>
      <c r="Q377" s="1"/>
      <c r="R377" s="1"/>
      <c r="S377" s="1"/>
      <c r="T377" s="1"/>
      <c r="AI377" s="140"/>
      <c r="AJ377" s="140"/>
      <c r="AK377" s="140"/>
      <c r="AL377" s="140"/>
      <c r="AM377" s="140"/>
      <c r="AN377" s="142"/>
      <c r="AO377" s="142"/>
      <c r="AP377" s="142"/>
      <c r="AQ377" s="142"/>
    </row>
    <row r="378">
      <c r="L378" s="1"/>
      <c r="M378" s="1"/>
      <c r="N378" s="1"/>
      <c r="O378" s="1"/>
      <c r="P378" s="1"/>
      <c r="Q378" s="1"/>
      <c r="R378" s="1"/>
      <c r="S378" s="1"/>
      <c r="T378" s="1"/>
      <c r="AI378" s="140"/>
      <c r="AJ378" s="140"/>
      <c r="AK378" s="140"/>
      <c r="AL378" s="140"/>
      <c r="AM378" s="140"/>
      <c r="AN378" s="142"/>
      <c r="AO378" s="142"/>
      <c r="AP378" s="142"/>
      <c r="AQ378" s="142"/>
    </row>
    <row r="379">
      <c r="L379" s="1"/>
      <c r="M379" s="1"/>
      <c r="N379" s="1"/>
      <c r="O379" s="1"/>
      <c r="P379" s="1"/>
      <c r="Q379" s="1"/>
      <c r="R379" s="1"/>
      <c r="S379" s="1"/>
      <c r="T379" s="1"/>
      <c r="AI379" s="140"/>
      <c r="AJ379" s="140"/>
      <c r="AK379" s="140"/>
      <c r="AL379" s="140"/>
      <c r="AM379" s="140"/>
      <c r="AN379" s="142"/>
      <c r="AO379" s="142"/>
      <c r="AP379" s="142"/>
      <c r="AQ379" s="142"/>
    </row>
    <row r="380">
      <c r="L380" s="1"/>
      <c r="M380" s="1"/>
      <c r="N380" s="1"/>
      <c r="O380" s="1"/>
      <c r="P380" s="1"/>
      <c r="Q380" s="1"/>
      <c r="R380" s="1"/>
      <c r="S380" s="1"/>
      <c r="T380" s="1"/>
      <c r="AI380" s="140"/>
      <c r="AJ380" s="140"/>
      <c r="AK380" s="140"/>
      <c r="AL380" s="140"/>
      <c r="AM380" s="140"/>
      <c r="AN380" s="142"/>
      <c r="AO380" s="142"/>
      <c r="AP380" s="142"/>
      <c r="AQ380" s="142"/>
    </row>
    <row r="381">
      <c r="L381" s="1"/>
      <c r="M381" s="1"/>
      <c r="N381" s="1"/>
      <c r="O381" s="1"/>
      <c r="P381" s="1"/>
      <c r="Q381" s="1"/>
      <c r="R381" s="1"/>
      <c r="S381" s="1"/>
      <c r="T381" s="1"/>
      <c r="AI381" s="140"/>
      <c r="AJ381" s="140"/>
      <c r="AK381" s="140"/>
      <c r="AL381" s="140"/>
      <c r="AM381" s="140"/>
      <c r="AN381" s="142"/>
      <c r="AO381" s="142"/>
      <c r="AP381" s="142"/>
      <c r="AQ381" s="142"/>
    </row>
    <row r="382">
      <c r="L382" s="1"/>
      <c r="M382" s="1"/>
      <c r="N382" s="1"/>
      <c r="O382" s="1"/>
      <c r="P382" s="1"/>
      <c r="Q382" s="1"/>
      <c r="R382" s="1"/>
      <c r="S382" s="1"/>
      <c r="T382" s="1"/>
      <c r="AI382" s="140"/>
      <c r="AJ382" s="140"/>
      <c r="AK382" s="140"/>
      <c r="AL382" s="140"/>
      <c r="AM382" s="140"/>
      <c r="AN382" s="142"/>
      <c r="AO382" s="142"/>
      <c r="AP382" s="142"/>
      <c r="AQ382" s="142"/>
    </row>
    <row r="383">
      <c r="L383" s="1"/>
      <c r="M383" s="1"/>
      <c r="N383" s="1"/>
      <c r="O383" s="1"/>
      <c r="P383" s="1"/>
      <c r="Q383" s="1"/>
      <c r="R383" s="1"/>
      <c r="S383" s="1"/>
      <c r="T383" s="1"/>
      <c r="AI383" s="140"/>
      <c r="AJ383" s="140"/>
      <c r="AK383" s="140"/>
      <c r="AL383" s="140"/>
      <c r="AM383" s="140"/>
      <c r="AN383" s="142"/>
      <c r="AO383" s="142"/>
      <c r="AP383" s="142"/>
      <c r="AQ383" s="142"/>
    </row>
    <row r="384">
      <c r="L384" s="1"/>
      <c r="M384" s="1"/>
      <c r="N384" s="1"/>
      <c r="O384" s="1"/>
      <c r="P384" s="1"/>
      <c r="Q384" s="1"/>
      <c r="R384" s="1"/>
      <c r="S384" s="1"/>
      <c r="T384" s="1"/>
      <c r="AI384" s="140"/>
      <c r="AJ384" s="140"/>
      <c r="AK384" s="140"/>
      <c r="AL384" s="140"/>
      <c r="AM384" s="140"/>
      <c r="AN384" s="142"/>
      <c r="AO384" s="142"/>
      <c r="AP384" s="142"/>
      <c r="AQ384" s="142"/>
    </row>
    <row r="385">
      <c r="L385" s="1"/>
      <c r="M385" s="1"/>
      <c r="N385" s="1"/>
      <c r="O385" s="1"/>
      <c r="P385" s="1"/>
      <c r="Q385" s="1"/>
      <c r="R385" s="1"/>
      <c r="S385" s="1"/>
      <c r="T385" s="1"/>
      <c r="AI385" s="140"/>
      <c r="AJ385" s="140"/>
      <c r="AK385" s="140"/>
      <c r="AL385" s="140"/>
      <c r="AM385" s="140"/>
      <c r="AN385" s="142"/>
      <c r="AO385" s="142"/>
      <c r="AP385" s="142"/>
      <c r="AQ385" s="142"/>
    </row>
    <row r="386">
      <c r="L386" s="1"/>
      <c r="M386" s="1"/>
      <c r="N386" s="1"/>
      <c r="O386" s="1"/>
      <c r="P386" s="1"/>
      <c r="Q386" s="1"/>
      <c r="R386" s="1"/>
      <c r="S386" s="1"/>
      <c r="T386" s="1"/>
      <c r="AI386" s="140"/>
      <c r="AJ386" s="140"/>
      <c r="AK386" s="140"/>
      <c r="AL386" s="140"/>
      <c r="AM386" s="140"/>
      <c r="AN386" s="142"/>
      <c r="AO386" s="142"/>
      <c r="AP386" s="142"/>
      <c r="AQ386" s="142"/>
    </row>
    <row r="387">
      <c r="L387" s="1"/>
      <c r="M387" s="1"/>
      <c r="N387" s="1"/>
      <c r="O387" s="1"/>
      <c r="P387" s="1"/>
      <c r="Q387" s="1"/>
      <c r="R387" s="1"/>
      <c r="S387" s="1"/>
      <c r="T387" s="1"/>
      <c r="AI387" s="140"/>
      <c r="AJ387" s="140"/>
      <c r="AK387" s="140"/>
      <c r="AL387" s="140"/>
      <c r="AM387" s="140"/>
      <c r="AN387" s="142"/>
      <c r="AO387" s="142"/>
      <c r="AP387" s="142"/>
      <c r="AQ387" s="142"/>
    </row>
    <row r="388">
      <c r="L388" s="1"/>
      <c r="M388" s="1"/>
      <c r="N388" s="1"/>
      <c r="O388" s="1"/>
      <c r="P388" s="1"/>
      <c r="Q388" s="1"/>
      <c r="R388" s="1"/>
      <c r="S388" s="1"/>
      <c r="T388" s="1"/>
      <c r="AI388" s="140"/>
      <c r="AJ388" s="140"/>
      <c r="AK388" s="140"/>
      <c r="AL388" s="140"/>
      <c r="AM388" s="140"/>
      <c r="AN388" s="142"/>
      <c r="AO388" s="142"/>
      <c r="AP388" s="142"/>
      <c r="AQ388" s="142"/>
    </row>
    <row r="389">
      <c r="L389" s="1"/>
      <c r="M389" s="1"/>
      <c r="N389" s="1"/>
      <c r="O389" s="1"/>
      <c r="P389" s="1"/>
      <c r="Q389" s="1"/>
      <c r="R389" s="1"/>
      <c r="S389" s="1"/>
      <c r="T389" s="1"/>
      <c r="AI389" s="140"/>
      <c r="AJ389" s="140"/>
      <c r="AK389" s="140"/>
      <c r="AL389" s="140"/>
      <c r="AM389" s="140"/>
      <c r="AN389" s="142"/>
      <c r="AO389" s="142"/>
      <c r="AP389" s="142"/>
      <c r="AQ389" s="142"/>
    </row>
    <row r="390">
      <c r="L390" s="1"/>
      <c r="M390" s="1"/>
      <c r="N390" s="1"/>
      <c r="O390" s="1"/>
      <c r="P390" s="1"/>
      <c r="Q390" s="1"/>
      <c r="R390" s="1"/>
      <c r="S390" s="1"/>
      <c r="T390" s="1"/>
      <c r="AI390" s="140"/>
      <c r="AJ390" s="140"/>
      <c r="AK390" s="140"/>
      <c r="AL390" s="140"/>
      <c r="AM390" s="140"/>
      <c r="AN390" s="142"/>
      <c r="AO390" s="142"/>
      <c r="AP390" s="142"/>
      <c r="AQ390" s="142"/>
    </row>
    <row r="391">
      <c r="L391" s="1"/>
      <c r="M391" s="1"/>
      <c r="N391" s="1"/>
      <c r="O391" s="1"/>
      <c r="P391" s="1"/>
      <c r="Q391" s="1"/>
      <c r="R391" s="1"/>
      <c r="S391" s="1"/>
      <c r="T391" s="1"/>
      <c r="AI391" s="140"/>
      <c r="AJ391" s="140"/>
      <c r="AK391" s="140"/>
      <c r="AL391" s="140"/>
      <c r="AM391" s="140"/>
      <c r="AN391" s="142"/>
      <c r="AO391" s="142"/>
      <c r="AP391" s="142"/>
      <c r="AQ391" s="142"/>
    </row>
    <row r="392">
      <c r="L392" s="1"/>
      <c r="M392" s="1"/>
      <c r="N392" s="1"/>
      <c r="O392" s="1"/>
      <c r="P392" s="1"/>
      <c r="Q392" s="1"/>
      <c r="R392" s="1"/>
      <c r="S392" s="1"/>
      <c r="T392" s="1"/>
      <c r="AI392" s="140"/>
      <c r="AJ392" s="140"/>
      <c r="AK392" s="140"/>
      <c r="AL392" s="140"/>
      <c r="AM392" s="140"/>
      <c r="AN392" s="142"/>
      <c r="AO392" s="142"/>
      <c r="AP392" s="142"/>
      <c r="AQ392" s="142"/>
    </row>
    <row r="393">
      <c r="L393" s="1"/>
      <c r="M393" s="1"/>
      <c r="N393" s="1"/>
      <c r="O393" s="1"/>
      <c r="P393" s="1"/>
      <c r="Q393" s="1"/>
      <c r="R393" s="1"/>
      <c r="S393" s="1"/>
      <c r="T393" s="1"/>
      <c r="AI393" s="140"/>
      <c r="AJ393" s="140"/>
      <c r="AK393" s="140"/>
      <c r="AL393" s="140"/>
      <c r="AM393" s="140"/>
      <c r="AN393" s="142"/>
      <c r="AO393" s="142"/>
      <c r="AP393" s="142"/>
      <c r="AQ393" s="142"/>
    </row>
    <row r="394">
      <c r="L394" s="1"/>
      <c r="M394" s="1"/>
      <c r="N394" s="1"/>
      <c r="O394" s="1"/>
      <c r="P394" s="1"/>
      <c r="Q394" s="1"/>
      <c r="R394" s="1"/>
      <c r="S394" s="1"/>
      <c r="T394" s="1"/>
      <c r="AI394" s="140"/>
      <c r="AJ394" s="140"/>
      <c r="AK394" s="140"/>
      <c r="AL394" s="140"/>
      <c r="AM394" s="140"/>
      <c r="AN394" s="142"/>
      <c r="AO394" s="142"/>
      <c r="AP394" s="142"/>
      <c r="AQ394" s="142"/>
    </row>
    <row r="395">
      <c r="L395" s="1"/>
      <c r="M395" s="1"/>
      <c r="N395" s="1"/>
      <c r="O395" s="1"/>
      <c r="P395" s="1"/>
      <c r="Q395" s="1"/>
      <c r="R395" s="1"/>
      <c r="S395" s="1"/>
      <c r="T395" s="1"/>
      <c r="AI395" s="140"/>
      <c r="AJ395" s="140"/>
      <c r="AK395" s="140"/>
      <c r="AL395" s="140"/>
      <c r="AM395" s="140"/>
      <c r="AN395" s="142"/>
      <c r="AO395" s="142"/>
      <c r="AP395" s="142"/>
      <c r="AQ395" s="142"/>
    </row>
    <row r="396">
      <c r="L396" s="1"/>
      <c r="M396" s="1"/>
      <c r="N396" s="1"/>
      <c r="O396" s="1"/>
      <c r="P396" s="1"/>
      <c r="Q396" s="1"/>
      <c r="R396" s="1"/>
      <c r="S396" s="1"/>
      <c r="T396" s="1"/>
      <c r="AI396" s="140"/>
      <c r="AJ396" s="140"/>
      <c r="AK396" s="140"/>
      <c r="AL396" s="140"/>
      <c r="AM396" s="140"/>
      <c r="AN396" s="142"/>
      <c r="AO396" s="142"/>
      <c r="AP396" s="142"/>
      <c r="AQ396" s="142"/>
    </row>
    <row r="397">
      <c r="L397" s="1"/>
      <c r="M397" s="1"/>
      <c r="N397" s="1"/>
      <c r="O397" s="1"/>
      <c r="P397" s="1"/>
      <c r="Q397" s="1"/>
      <c r="R397" s="1"/>
      <c r="S397" s="1"/>
      <c r="T397" s="1"/>
      <c r="AI397" s="140"/>
      <c r="AJ397" s="140"/>
      <c r="AK397" s="140"/>
      <c r="AL397" s="140"/>
      <c r="AM397" s="140"/>
      <c r="AN397" s="142"/>
      <c r="AO397" s="142"/>
      <c r="AP397" s="142"/>
      <c r="AQ397" s="142"/>
    </row>
    <row r="398">
      <c r="L398" s="1"/>
      <c r="M398" s="1"/>
      <c r="N398" s="1"/>
      <c r="O398" s="1"/>
      <c r="P398" s="1"/>
      <c r="Q398" s="1"/>
      <c r="R398" s="1"/>
      <c r="S398" s="1"/>
      <c r="T398" s="1"/>
      <c r="AI398" s="140"/>
      <c r="AJ398" s="140"/>
      <c r="AK398" s="140"/>
      <c r="AL398" s="140"/>
      <c r="AM398" s="140"/>
      <c r="AN398" s="142"/>
      <c r="AO398" s="142"/>
      <c r="AP398" s="142"/>
      <c r="AQ398" s="142"/>
    </row>
    <row r="399">
      <c r="L399" s="1"/>
      <c r="M399" s="1"/>
      <c r="N399" s="1"/>
      <c r="O399" s="1"/>
      <c r="P399" s="1"/>
      <c r="Q399" s="1"/>
      <c r="R399" s="1"/>
      <c r="S399" s="1"/>
      <c r="T399" s="1"/>
      <c r="AI399" s="140"/>
      <c r="AJ399" s="140"/>
      <c r="AK399" s="140"/>
      <c r="AL399" s="140"/>
      <c r="AM399" s="140"/>
      <c r="AN399" s="142"/>
      <c r="AO399" s="142"/>
      <c r="AP399" s="142"/>
      <c r="AQ399" s="142"/>
    </row>
    <row r="400">
      <c r="L400" s="1"/>
      <c r="M400" s="1"/>
      <c r="N400" s="1"/>
      <c r="O400" s="1"/>
      <c r="P400" s="1"/>
      <c r="Q400" s="1"/>
      <c r="R400" s="1"/>
      <c r="S400" s="1"/>
      <c r="T400" s="1"/>
      <c r="AI400" s="140"/>
      <c r="AJ400" s="140"/>
      <c r="AK400" s="140"/>
      <c r="AL400" s="140"/>
      <c r="AM400" s="140"/>
      <c r="AN400" s="142"/>
      <c r="AO400" s="142"/>
      <c r="AP400" s="142"/>
      <c r="AQ400" s="142"/>
    </row>
    <row r="401">
      <c r="L401" s="1"/>
      <c r="M401" s="1"/>
      <c r="N401" s="1"/>
      <c r="O401" s="1"/>
      <c r="P401" s="1"/>
      <c r="Q401" s="1"/>
      <c r="R401" s="1"/>
      <c r="S401" s="1"/>
      <c r="T401" s="1"/>
      <c r="AI401" s="140"/>
      <c r="AJ401" s="140"/>
      <c r="AK401" s="140"/>
      <c r="AL401" s="140"/>
      <c r="AM401" s="140"/>
      <c r="AN401" s="142"/>
      <c r="AO401" s="142"/>
      <c r="AP401" s="142"/>
      <c r="AQ401" s="142"/>
    </row>
    <row r="402">
      <c r="L402" s="1"/>
      <c r="M402" s="1"/>
      <c r="N402" s="1"/>
      <c r="O402" s="1"/>
      <c r="P402" s="1"/>
      <c r="Q402" s="1"/>
      <c r="R402" s="1"/>
      <c r="S402" s="1"/>
      <c r="T402" s="1"/>
      <c r="AI402" s="140"/>
      <c r="AJ402" s="140"/>
      <c r="AK402" s="140"/>
      <c r="AL402" s="140"/>
      <c r="AM402" s="140"/>
      <c r="AN402" s="142"/>
      <c r="AO402" s="142"/>
      <c r="AP402" s="142"/>
      <c r="AQ402" s="142"/>
    </row>
    <row r="403">
      <c r="L403" s="1"/>
      <c r="M403" s="1"/>
      <c r="N403" s="1"/>
      <c r="O403" s="1"/>
      <c r="P403" s="1"/>
      <c r="Q403" s="1"/>
      <c r="R403" s="1"/>
      <c r="S403" s="1"/>
      <c r="T403" s="1"/>
      <c r="AI403" s="140"/>
      <c r="AJ403" s="140"/>
      <c r="AK403" s="140"/>
      <c r="AL403" s="140"/>
      <c r="AM403" s="140"/>
      <c r="AN403" s="142"/>
      <c r="AO403" s="142"/>
      <c r="AP403" s="142"/>
      <c r="AQ403" s="142"/>
    </row>
    <row r="404">
      <c r="L404" s="1"/>
      <c r="M404" s="1"/>
      <c r="N404" s="1"/>
      <c r="O404" s="1"/>
      <c r="P404" s="1"/>
      <c r="Q404" s="1"/>
      <c r="R404" s="1"/>
      <c r="S404" s="1"/>
      <c r="T404" s="1"/>
      <c r="AI404" s="140"/>
      <c r="AJ404" s="140"/>
      <c r="AK404" s="140"/>
      <c r="AL404" s="140"/>
      <c r="AM404" s="140"/>
      <c r="AN404" s="142"/>
      <c r="AO404" s="142"/>
      <c r="AP404" s="142"/>
      <c r="AQ404" s="142"/>
    </row>
    <row r="405">
      <c r="L405" s="1"/>
      <c r="M405" s="1"/>
      <c r="N405" s="1"/>
      <c r="O405" s="1"/>
      <c r="P405" s="1"/>
      <c r="Q405" s="1"/>
      <c r="R405" s="1"/>
      <c r="S405" s="1"/>
      <c r="T405" s="1"/>
      <c r="AI405" s="140"/>
      <c r="AJ405" s="140"/>
      <c r="AK405" s="140"/>
      <c r="AL405" s="140"/>
      <c r="AM405" s="140"/>
      <c r="AN405" s="142"/>
      <c r="AO405" s="142"/>
      <c r="AP405" s="142"/>
      <c r="AQ405" s="142"/>
    </row>
    <row r="406">
      <c r="L406" s="1"/>
      <c r="M406" s="1"/>
      <c r="N406" s="1"/>
      <c r="O406" s="1"/>
      <c r="P406" s="1"/>
      <c r="Q406" s="1"/>
      <c r="R406" s="1"/>
      <c r="S406" s="1"/>
      <c r="T406" s="1"/>
      <c r="AI406" s="140"/>
      <c r="AJ406" s="140"/>
      <c r="AK406" s="140"/>
      <c r="AL406" s="140"/>
      <c r="AM406" s="140"/>
      <c r="AN406" s="142"/>
      <c r="AO406" s="142"/>
      <c r="AP406" s="142"/>
      <c r="AQ406" s="142"/>
    </row>
    <row r="407">
      <c r="L407" s="1"/>
      <c r="M407" s="1"/>
      <c r="N407" s="1"/>
      <c r="O407" s="1"/>
      <c r="P407" s="1"/>
      <c r="Q407" s="1"/>
      <c r="R407" s="1"/>
      <c r="S407" s="1"/>
      <c r="T407" s="1"/>
      <c r="AI407" s="140"/>
      <c r="AJ407" s="140"/>
      <c r="AK407" s="140"/>
      <c r="AL407" s="140"/>
      <c r="AM407" s="140"/>
      <c r="AN407" s="142"/>
      <c r="AO407" s="142"/>
      <c r="AP407" s="142"/>
      <c r="AQ407" s="142"/>
    </row>
    <row r="408">
      <c r="L408" s="1"/>
      <c r="M408" s="1"/>
      <c r="N408" s="1"/>
      <c r="O408" s="1"/>
      <c r="P408" s="1"/>
      <c r="Q408" s="1"/>
      <c r="R408" s="1"/>
      <c r="S408" s="1"/>
      <c r="T408" s="1"/>
      <c r="AI408" s="140"/>
      <c r="AJ408" s="140"/>
      <c r="AK408" s="140"/>
      <c r="AL408" s="140"/>
      <c r="AM408" s="140"/>
      <c r="AN408" s="142"/>
      <c r="AO408" s="142"/>
      <c r="AP408" s="142"/>
      <c r="AQ408" s="142"/>
    </row>
    <row r="409">
      <c r="L409" s="1"/>
      <c r="M409" s="1"/>
      <c r="N409" s="1"/>
      <c r="O409" s="1"/>
      <c r="P409" s="1"/>
      <c r="Q409" s="1"/>
      <c r="R409" s="1"/>
      <c r="S409" s="1"/>
      <c r="T409" s="1"/>
      <c r="AI409" s="140"/>
      <c r="AJ409" s="140"/>
      <c r="AK409" s="140"/>
      <c r="AL409" s="140"/>
      <c r="AM409" s="140"/>
      <c r="AN409" s="142"/>
      <c r="AO409" s="142"/>
      <c r="AP409" s="142"/>
      <c r="AQ409" s="142"/>
    </row>
    <row r="410">
      <c r="L410" s="1"/>
      <c r="M410" s="1"/>
      <c r="N410" s="1"/>
      <c r="O410" s="1"/>
      <c r="P410" s="1"/>
      <c r="Q410" s="1"/>
      <c r="R410" s="1"/>
      <c r="S410" s="1"/>
      <c r="T410" s="1"/>
      <c r="AI410" s="140"/>
      <c r="AJ410" s="140"/>
      <c r="AK410" s="140"/>
      <c r="AL410" s="140"/>
      <c r="AM410" s="140"/>
      <c r="AN410" s="142"/>
      <c r="AO410" s="142"/>
      <c r="AP410" s="142"/>
      <c r="AQ410" s="142"/>
    </row>
    <row r="411">
      <c r="L411" s="1"/>
      <c r="M411" s="1"/>
      <c r="N411" s="1"/>
      <c r="O411" s="1"/>
      <c r="P411" s="1"/>
      <c r="Q411" s="1"/>
      <c r="R411" s="1"/>
      <c r="S411" s="1"/>
      <c r="T411" s="1"/>
      <c r="AI411" s="140"/>
      <c r="AJ411" s="140"/>
      <c r="AK411" s="140"/>
      <c r="AL411" s="140"/>
      <c r="AM411" s="140"/>
      <c r="AN411" s="142"/>
      <c r="AO411" s="142"/>
      <c r="AP411" s="142"/>
      <c r="AQ411" s="142"/>
    </row>
    <row r="412">
      <c r="L412" s="1"/>
      <c r="M412" s="1"/>
      <c r="N412" s="1"/>
      <c r="O412" s="1"/>
      <c r="P412" s="1"/>
      <c r="Q412" s="1"/>
      <c r="R412" s="1"/>
      <c r="S412" s="1"/>
      <c r="T412" s="1"/>
      <c r="AI412" s="140"/>
      <c r="AJ412" s="140"/>
      <c r="AK412" s="140"/>
      <c r="AL412" s="140"/>
      <c r="AM412" s="140"/>
      <c r="AN412" s="142"/>
      <c r="AO412" s="142"/>
      <c r="AP412" s="142"/>
      <c r="AQ412" s="142"/>
    </row>
    <row r="413">
      <c r="L413" s="1"/>
      <c r="M413" s="1"/>
      <c r="N413" s="1"/>
      <c r="O413" s="1"/>
      <c r="P413" s="1"/>
      <c r="Q413" s="1"/>
      <c r="R413" s="1"/>
      <c r="S413" s="1"/>
      <c r="T413" s="1"/>
      <c r="AI413" s="140"/>
      <c r="AJ413" s="140"/>
      <c r="AK413" s="140"/>
      <c r="AL413" s="140"/>
      <c r="AM413" s="140"/>
      <c r="AN413" s="142"/>
      <c r="AO413" s="142"/>
      <c r="AP413" s="142"/>
      <c r="AQ413" s="142"/>
    </row>
    <row r="414">
      <c r="L414" s="1"/>
      <c r="M414" s="1"/>
      <c r="N414" s="1"/>
      <c r="O414" s="1"/>
      <c r="P414" s="1"/>
      <c r="Q414" s="1"/>
      <c r="R414" s="1"/>
      <c r="S414" s="1"/>
      <c r="T414" s="1"/>
      <c r="AI414" s="140"/>
      <c r="AJ414" s="140"/>
      <c r="AK414" s="140"/>
      <c r="AL414" s="140"/>
      <c r="AM414" s="140"/>
      <c r="AN414" s="142"/>
      <c r="AO414" s="142"/>
      <c r="AP414" s="142"/>
      <c r="AQ414" s="142"/>
    </row>
    <row r="415">
      <c r="L415" s="1"/>
      <c r="M415" s="1"/>
      <c r="N415" s="1"/>
      <c r="O415" s="1"/>
      <c r="P415" s="1"/>
      <c r="Q415" s="1"/>
      <c r="R415" s="1"/>
      <c r="S415" s="1"/>
      <c r="T415" s="1"/>
      <c r="AI415" s="140"/>
      <c r="AJ415" s="140"/>
      <c r="AK415" s="140"/>
      <c r="AL415" s="140"/>
      <c r="AM415" s="140"/>
      <c r="AN415" s="142"/>
      <c r="AO415" s="142"/>
      <c r="AP415" s="142"/>
      <c r="AQ415" s="142"/>
    </row>
    <row r="416">
      <c r="L416" s="1"/>
      <c r="M416" s="1"/>
      <c r="N416" s="1"/>
      <c r="O416" s="1"/>
      <c r="P416" s="1"/>
      <c r="Q416" s="1"/>
      <c r="R416" s="1"/>
      <c r="S416" s="1"/>
      <c r="T416" s="1"/>
      <c r="AI416" s="140"/>
      <c r="AJ416" s="140"/>
      <c r="AK416" s="140"/>
      <c r="AL416" s="140"/>
      <c r="AM416" s="140"/>
      <c r="AN416" s="142"/>
      <c r="AO416" s="142"/>
      <c r="AP416" s="142"/>
      <c r="AQ416" s="142"/>
    </row>
    <row r="417">
      <c r="L417" s="1"/>
      <c r="M417" s="1"/>
      <c r="N417" s="1"/>
      <c r="O417" s="1"/>
      <c r="P417" s="1"/>
      <c r="Q417" s="1"/>
      <c r="R417" s="1"/>
      <c r="S417" s="1"/>
      <c r="T417" s="1"/>
      <c r="AI417" s="140"/>
      <c r="AJ417" s="140"/>
      <c r="AK417" s="140"/>
      <c r="AL417" s="140"/>
      <c r="AM417" s="140"/>
      <c r="AN417" s="142"/>
      <c r="AO417" s="142"/>
      <c r="AP417" s="142"/>
      <c r="AQ417" s="142"/>
    </row>
    <row r="418">
      <c r="L418" s="1"/>
      <c r="M418" s="1"/>
      <c r="N418" s="1"/>
      <c r="O418" s="1"/>
      <c r="P418" s="1"/>
      <c r="Q418" s="1"/>
      <c r="R418" s="1"/>
      <c r="S418" s="1"/>
      <c r="T418" s="1"/>
      <c r="AI418" s="140"/>
      <c r="AJ418" s="140"/>
      <c r="AK418" s="140"/>
      <c r="AL418" s="140"/>
      <c r="AM418" s="140"/>
      <c r="AN418" s="142"/>
      <c r="AO418" s="142"/>
      <c r="AP418" s="142"/>
      <c r="AQ418" s="142"/>
    </row>
    <row r="419">
      <c r="L419" s="1"/>
      <c r="M419" s="1"/>
      <c r="N419" s="1"/>
      <c r="O419" s="1"/>
      <c r="P419" s="1"/>
      <c r="Q419" s="1"/>
      <c r="R419" s="1"/>
      <c r="S419" s="1"/>
      <c r="T419" s="1"/>
      <c r="AI419" s="140"/>
      <c r="AJ419" s="140"/>
      <c r="AK419" s="140"/>
      <c r="AL419" s="140"/>
      <c r="AM419" s="140"/>
      <c r="AN419" s="142"/>
      <c r="AO419" s="142"/>
      <c r="AP419" s="142"/>
      <c r="AQ419" s="142"/>
    </row>
    <row r="420">
      <c r="L420" s="1"/>
      <c r="M420" s="1"/>
      <c r="N420" s="1"/>
      <c r="O420" s="1"/>
      <c r="P420" s="1"/>
      <c r="Q420" s="1"/>
      <c r="R420" s="1"/>
      <c r="S420" s="1"/>
      <c r="T420" s="1"/>
      <c r="AI420" s="140"/>
      <c r="AJ420" s="140"/>
      <c r="AK420" s="140"/>
      <c r="AL420" s="140"/>
      <c r="AM420" s="140"/>
      <c r="AN420" s="142"/>
      <c r="AO420" s="142"/>
      <c r="AP420" s="142"/>
      <c r="AQ420" s="142"/>
    </row>
    <row r="421">
      <c r="L421" s="1"/>
      <c r="M421" s="1"/>
      <c r="N421" s="1"/>
      <c r="O421" s="1"/>
      <c r="P421" s="1"/>
      <c r="Q421" s="1"/>
      <c r="R421" s="1"/>
      <c r="S421" s="1"/>
      <c r="T421" s="1"/>
      <c r="AI421" s="140"/>
      <c r="AJ421" s="140"/>
      <c r="AK421" s="140"/>
      <c r="AL421" s="140"/>
      <c r="AM421" s="140"/>
      <c r="AN421" s="142"/>
      <c r="AO421" s="142"/>
      <c r="AP421" s="142"/>
      <c r="AQ421" s="142"/>
    </row>
    <row r="422">
      <c r="L422" s="1"/>
      <c r="M422" s="1"/>
      <c r="N422" s="1"/>
      <c r="O422" s="1"/>
      <c r="P422" s="1"/>
      <c r="Q422" s="1"/>
      <c r="R422" s="1"/>
      <c r="S422" s="1"/>
      <c r="T422" s="1"/>
      <c r="AI422" s="140"/>
      <c r="AJ422" s="140"/>
      <c r="AK422" s="140"/>
      <c r="AL422" s="140"/>
      <c r="AM422" s="140"/>
      <c r="AN422" s="142"/>
      <c r="AO422" s="142"/>
      <c r="AP422" s="142"/>
      <c r="AQ422" s="142"/>
    </row>
    <row r="423">
      <c r="L423" s="1"/>
      <c r="M423" s="1"/>
      <c r="N423" s="1"/>
      <c r="O423" s="1"/>
      <c r="P423" s="1"/>
      <c r="Q423" s="1"/>
      <c r="R423" s="1"/>
      <c r="S423" s="1"/>
      <c r="T423" s="1"/>
      <c r="AI423" s="140"/>
      <c r="AJ423" s="140"/>
      <c r="AK423" s="140"/>
      <c r="AL423" s="140"/>
      <c r="AM423" s="140"/>
      <c r="AN423" s="142"/>
      <c r="AO423" s="142"/>
      <c r="AP423" s="142"/>
      <c r="AQ423" s="142"/>
    </row>
    <row r="424">
      <c r="L424" s="1"/>
      <c r="M424" s="1"/>
      <c r="N424" s="1"/>
      <c r="O424" s="1"/>
      <c r="P424" s="1"/>
      <c r="Q424" s="1"/>
      <c r="R424" s="1"/>
      <c r="S424" s="1"/>
      <c r="T424" s="1"/>
      <c r="AI424" s="140"/>
      <c r="AJ424" s="140"/>
      <c r="AK424" s="140"/>
      <c r="AL424" s="140"/>
      <c r="AM424" s="140"/>
      <c r="AN424" s="142"/>
      <c r="AO424" s="142"/>
      <c r="AP424" s="142"/>
      <c r="AQ424" s="142"/>
    </row>
    <row r="425">
      <c r="L425" s="1"/>
      <c r="M425" s="1"/>
      <c r="N425" s="1"/>
      <c r="O425" s="1"/>
      <c r="P425" s="1"/>
      <c r="Q425" s="1"/>
      <c r="R425" s="1"/>
      <c r="S425" s="1"/>
      <c r="T425" s="1"/>
      <c r="AI425" s="140"/>
      <c r="AJ425" s="140"/>
      <c r="AK425" s="140"/>
      <c r="AL425" s="140"/>
      <c r="AM425" s="140"/>
      <c r="AN425" s="142"/>
      <c r="AO425" s="142"/>
      <c r="AP425" s="142"/>
      <c r="AQ425" s="142"/>
    </row>
    <row r="426">
      <c r="L426" s="1"/>
      <c r="M426" s="1"/>
      <c r="N426" s="1"/>
      <c r="O426" s="1"/>
      <c r="P426" s="1"/>
      <c r="Q426" s="1"/>
      <c r="R426" s="1"/>
      <c r="S426" s="1"/>
      <c r="T426" s="1"/>
      <c r="AI426" s="140"/>
      <c r="AJ426" s="140"/>
      <c r="AK426" s="140"/>
      <c r="AL426" s="140"/>
      <c r="AM426" s="140"/>
      <c r="AN426" s="142"/>
      <c r="AO426" s="142"/>
      <c r="AP426" s="142"/>
      <c r="AQ426" s="142"/>
    </row>
    <row r="427">
      <c r="L427" s="1"/>
      <c r="M427" s="1"/>
      <c r="N427" s="1"/>
      <c r="O427" s="1"/>
      <c r="P427" s="1"/>
      <c r="Q427" s="1"/>
      <c r="R427" s="1"/>
      <c r="S427" s="1"/>
      <c r="T427" s="1"/>
      <c r="AI427" s="140"/>
      <c r="AJ427" s="140"/>
      <c r="AK427" s="140"/>
      <c r="AL427" s="140"/>
      <c r="AM427" s="140"/>
      <c r="AN427" s="142"/>
      <c r="AO427" s="142"/>
      <c r="AP427" s="142"/>
      <c r="AQ427" s="142"/>
    </row>
    <row r="428">
      <c r="L428" s="1"/>
      <c r="M428" s="1"/>
      <c r="N428" s="1"/>
      <c r="O428" s="1"/>
      <c r="P428" s="1"/>
      <c r="Q428" s="1"/>
      <c r="R428" s="1"/>
      <c r="S428" s="1"/>
      <c r="T428" s="1"/>
      <c r="AI428" s="140"/>
      <c r="AJ428" s="140"/>
      <c r="AK428" s="140"/>
      <c r="AL428" s="140"/>
      <c r="AM428" s="140"/>
      <c r="AN428" s="142"/>
      <c r="AO428" s="142"/>
      <c r="AP428" s="142"/>
      <c r="AQ428" s="142"/>
    </row>
    <row r="429">
      <c r="L429" s="1"/>
      <c r="M429" s="1"/>
      <c r="N429" s="1"/>
      <c r="O429" s="1"/>
      <c r="P429" s="1"/>
      <c r="Q429" s="1"/>
      <c r="R429" s="1"/>
      <c r="S429" s="1"/>
      <c r="T429" s="1"/>
      <c r="AI429" s="140"/>
      <c r="AJ429" s="140"/>
      <c r="AK429" s="140"/>
      <c r="AL429" s="140"/>
      <c r="AM429" s="140"/>
      <c r="AN429" s="142"/>
      <c r="AO429" s="142"/>
      <c r="AP429" s="142"/>
      <c r="AQ429" s="142"/>
    </row>
    <row r="430">
      <c r="L430" s="1"/>
      <c r="M430" s="1"/>
      <c r="N430" s="1"/>
      <c r="O430" s="1"/>
      <c r="P430" s="1"/>
      <c r="Q430" s="1"/>
      <c r="R430" s="1"/>
      <c r="S430" s="1"/>
      <c r="T430" s="1"/>
      <c r="AI430" s="140"/>
      <c r="AJ430" s="140"/>
      <c r="AK430" s="140"/>
      <c r="AL430" s="140"/>
      <c r="AM430" s="140"/>
      <c r="AN430" s="142"/>
      <c r="AO430" s="142"/>
      <c r="AP430" s="142"/>
      <c r="AQ430" s="142"/>
    </row>
    <row r="431">
      <c r="L431" s="1"/>
      <c r="M431" s="1"/>
      <c r="N431" s="1"/>
      <c r="O431" s="1"/>
      <c r="P431" s="1"/>
      <c r="Q431" s="1"/>
      <c r="R431" s="1"/>
      <c r="S431" s="1"/>
      <c r="T431" s="1"/>
      <c r="AI431" s="140"/>
      <c r="AJ431" s="140"/>
      <c r="AK431" s="140"/>
      <c r="AL431" s="140"/>
      <c r="AM431" s="140"/>
      <c r="AN431" s="142"/>
      <c r="AO431" s="142"/>
      <c r="AP431" s="142"/>
      <c r="AQ431" s="142"/>
    </row>
    <row r="432">
      <c r="L432" s="1"/>
      <c r="M432" s="1"/>
      <c r="N432" s="1"/>
      <c r="O432" s="1"/>
      <c r="P432" s="1"/>
      <c r="Q432" s="1"/>
      <c r="R432" s="1"/>
      <c r="S432" s="1"/>
      <c r="T432" s="1"/>
      <c r="AI432" s="140"/>
      <c r="AJ432" s="140"/>
      <c r="AK432" s="140"/>
      <c r="AL432" s="140"/>
      <c r="AM432" s="140"/>
      <c r="AN432" s="142"/>
      <c r="AO432" s="142"/>
      <c r="AP432" s="142"/>
      <c r="AQ432" s="142"/>
    </row>
    <row r="433">
      <c r="L433" s="1"/>
      <c r="M433" s="1"/>
      <c r="N433" s="1"/>
      <c r="O433" s="1"/>
      <c r="P433" s="1"/>
      <c r="Q433" s="1"/>
      <c r="R433" s="1"/>
      <c r="S433" s="1"/>
      <c r="T433" s="1"/>
      <c r="AI433" s="140"/>
      <c r="AJ433" s="140"/>
      <c r="AK433" s="140"/>
      <c r="AL433" s="140"/>
      <c r="AM433" s="140"/>
      <c r="AN433" s="142"/>
      <c r="AO433" s="142"/>
      <c r="AP433" s="142"/>
      <c r="AQ433" s="142"/>
    </row>
    <row r="434">
      <c r="L434" s="1"/>
      <c r="M434" s="1"/>
      <c r="N434" s="1"/>
      <c r="O434" s="1"/>
      <c r="P434" s="1"/>
      <c r="Q434" s="1"/>
      <c r="R434" s="1"/>
      <c r="S434" s="1"/>
      <c r="T434" s="1"/>
      <c r="AI434" s="140"/>
      <c r="AJ434" s="140"/>
      <c r="AK434" s="140"/>
      <c r="AL434" s="140"/>
      <c r="AM434" s="140"/>
      <c r="AN434" s="142"/>
      <c r="AO434" s="142"/>
      <c r="AP434" s="142"/>
      <c r="AQ434" s="142"/>
    </row>
    <row r="435">
      <c r="L435" s="1"/>
      <c r="M435" s="1"/>
      <c r="N435" s="1"/>
      <c r="O435" s="1"/>
      <c r="P435" s="1"/>
      <c r="Q435" s="1"/>
      <c r="R435" s="1"/>
      <c r="S435" s="1"/>
      <c r="T435" s="1"/>
      <c r="AI435" s="140"/>
      <c r="AJ435" s="140"/>
      <c r="AK435" s="140"/>
      <c r="AL435" s="140"/>
      <c r="AM435" s="140"/>
      <c r="AN435" s="142"/>
      <c r="AO435" s="142"/>
      <c r="AP435" s="142"/>
      <c r="AQ435" s="142"/>
    </row>
    <row r="436">
      <c r="L436" s="1"/>
      <c r="M436" s="1"/>
      <c r="N436" s="1"/>
      <c r="O436" s="1"/>
      <c r="P436" s="1"/>
      <c r="Q436" s="1"/>
      <c r="R436" s="1"/>
      <c r="S436" s="1"/>
      <c r="T436" s="1"/>
      <c r="AI436" s="140"/>
      <c r="AJ436" s="140"/>
      <c r="AK436" s="140"/>
      <c r="AL436" s="140"/>
      <c r="AM436" s="140"/>
      <c r="AN436" s="142"/>
      <c r="AO436" s="142"/>
      <c r="AP436" s="142"/>
      <c r="AQ436" s="142"/>
    </row>
    <row r="437">
      <c r="L437" s="1"/>
      <c r="M437" s="1"/>
      <c r="N437" s="1"/>
      <c r="O437" s="1"/>
      <c r="P437" s="1"/>
      <c r="Q437" s="1"/>
      <c r="R437" s="1"/>
      <c r="S437" s="1"/>
      <c r="T437" s="1"/>
      <c r="AI437" s="140"/>
      <c r="AJ437" s="140"/>
      <c r="AK437" s="140"/>
      <c r="AL437" s="140"/>
      <c r="AM437" s="140"/>
      <c r="AN437" s="142"/>
      <c r="AO437" s="142"/>
      <c r="AP437" s="142"/>
      <c r="AQ437" s="142"/>
    </row>
    <row r="438">
      <c r="L438" s="1"/>
      <c r="M438" s="1"/>
      <c r="N438" s="1"/>
      <c r="O438" s="1"/>
      <c r="P438" s="1"/>
      <c r="Q438" s="1"/>
      <c r="R438" s="1"/>
      <c r="S438" s="1"/>
      <c r="T438" s="1"/>
      <c r="AI438" s="140"/>
      <c r="AJ438" s="140"/>
      <c r="AK438" s="140"/>
      <c r="AL438" s="140"/>
      <c r="AM438" s="140"/>
      <c r="AN438" s="142"/>
      <c r="AO438" s="142"/>
      <c r="AP438" s="142"/>
      <c r="AQ438" s="142"/>
    </row>
    <row r="439">
      <c r="L439" s="1"/>
      <c r="M439" s="1"/>
      <c r="N439" s="1"/>
      <c r="O439" s="1"/>
      <c r="P439" s="1"/>
      <c r="Q439" s="1"/>
      <c r="R439" s="1"/>
      <c r="S439" s="1"/>
      <c r="T439" s="1"/>
      <c r="AI439" s="140"/>
      <c r="AJ439" s="140"/>
      <c r="AK439" s="140"/>
      <c r="AL439" s="140"/>
      <c r="AM439" s="140"/>
      <c r="AN439" s="142"/>
      <c r="AO439" s="142"/>
      <c r="AP439" s="142"/>
      <c r="AQ439" s="142"/>
    </row>
    <row r="440">
      <c r="L440" s="1"/>
      <c r="M440" s="1"/>
      <c r="N440" s="1"/>
      <c r="O440" s="1"/>
      <c r="P440" s="1"/>
      <c r="Q440" s="1"/>
      <c r="R440" s="1"/>
      <c r="S440" s="1"/>
      <c r="T440" s="1"/>
      <c r="AI440" s="140"/>
      <c r="AJ440" s="140"/>
      <c r="AK440" s="140"/>
      <c r="AL440" s="140"/>
      <c r="AM440" s="140"/>
      <c r="AN440" s="142"/>
      <c r="AO440" s="142"/>
      <c r="AP440" s="142"/>
      <c r="AQ440" s="142"/>
    </row>
    <row r="441">
      <c r="L441" s="1"/>
      <c r="M441" s="1"/>
      <c r="N441" s="1"/>
      <c r="O441" s="1"/>
      <c r="P441" s="1"/>
      <c r="Q441" s="1"/>
      <c r="R441" s="1"/>
      <c r="S441" s="1"/>
      <c r="T441" s="1"/>
      <c r="AI441" s="140"/>
      <c r="AJ441" s="140"/>
      <c r="AK441" s="140"/>
      <c r="AL441" s="140"/>
      <c r="AM441" s="140"/>
      <c r="AN441" s="142"/>
      <c r="AO441" s="142"/>
      <c r="AP441" s="142"/>
      <c r="AQ441" s="142"/>
    </row>
    <row r="442">
      <c r="L442" s="1"/>
      <c r="M442" s="1"/>
      <c r="N442" s="1"/>
      <c r="O442" s="1"/>
      <c r="P442" s="1"/>
      <c r="Q442" s="1"/>
      <c r="R442" s="1"/>
      <c r="S442" s="1"/>
      <c r="T442" s="1"/>
      <c r="AI442" s="140"/>
      <c r="AJ442" s="140"/>
      <c r="AK442" s="140"/>
      <c r="AL442" s="140"/>
      <c r="AM442" s="140"/>
      <c r="AN442" s="142"/>
      <c r="AO442" s="142"/>
      <c r="AP442" s="142"/>
      <c r="AQ442" s="142"/>
    </row>
    <row r="443">
      <c r="L443" s="1"/>
      <c r="M443" s="1"/>
      <c r="N443" s="1"/>
      <c r="O443" s="1"/>
      <c r="P443" s="1"/>
      <c r="Q443" s="1"/>
      <c r="R443" s="1"/>
      <c r="S443" s="1"/>
      <c r="T443" s="1"/>
      <c r="AI443" s="140"/>
      <c r="AJ443" s="140"/>
      <c r="AK443" s="140"/>
      <c r="AL443" s="140"/>
      <c r="AM443" s="140"/>
      <c r="AN443" s="142"/>
      <c r="AO443" s="142"/>
      <c r="AP443" s="142"/>
      <c r="AQ443" s="142"/>
    </row>
    <row r="444">
      <c r="L444" s="1"/>
      <c r="M444" s="1"/>
      <c r="N444" s="1"/>
      <c r="O444" s="1"/>
      <c r="P444" s="1"/>
      <c r="Q444" s="1"/>
      <c r="R444" s="1"/>
      <c r="S444" s="1"/>
      <c r="T444" s="1"/>
      <c r="AI444" s="140"/>
      <c r="AJ444" s="140"/>
      <c r="AK444" s="140"/>
      <c r="AL444" s="140"/>
      <c r="AM444" s="140"/>
      <c r="AN444" s="142"/>
      <c r="AO444" s="142"/>
      <c r="AP444" s="142"/>
      <c r="AQ444" s="142"/>
    </row>
    <row r="445">
      <c r="L445" s="1"/>
      <c r="M445" s="1"/>
      <c r="N445" s="1"/>
      <c r="O445" s="1"/>
      <c r="P445" s="1"/>
      <c r="Q445" s="1"/>
      <c r="R445" s="1"/>
      <c r="S445" s="1"/>
      <c r="T445" s="1"/>
      <c r="AI445" s="140"/>
      <c r="AJ445" s="140"/>
      <c r="AK445" s="140"/>
      <c r="AL445" s="140"/>
      <c r="AM445" s="140"/>
      <c r="AN445" s="142"/>
      <c r="AO445" s="142"/>
      <c r="AP445" s="142"/>
      <c r="AQ445" s="142"/>
    </row>
    <row r="446">
      <c r="L446" s="1"/>
      <c r="M446" s="1"/>
      <c r="N446" s="1"/>
      <c r="O446" s="1"/>
      <c r="P446" s="1"/>
      <c r="Q446" s="1"/>
      <c r="R446" s="1"/>
      <c r="S446" s="1"/>
      <c r="T446" s="1"/>
      <c r="AI446" s="140"/>
      <c r="AJ446" s="140"/>
      <c r="AK446" s="140"/>
      <c r="AL446" s="140"/>
      <c r="AM446" s="140"/>
      <c r="AN446" s="142"/>
      <c r="AO446" s="142"/>
      <c r="AP446" s="142"/>
      <c r="AQ446" s="142"/>
    </row>
    <row r="447">
      <c r="L447" s="1"/>
      <c r="M447" s="1"/>
      <c r="N447" s="1"/>
      <c r="O447" s="1"/>
      <c r="P447" s="1"/>
      <c r="Q447" s="1"/>
      <c r="R447" s="1"/>
      <c r="S447" s="1"/>
      <c r="T447" s="1"/>
      <c r="AI447" s="140"/>
      <c r="AJ447" s="140"/>
      <c r="AK447" s="140"/>
      <c r="AL447" s="140"/>
      <c r="AM447" s="140"/>
      <c r="AN447" s="142"/>
      <c r="AO447" s="142"/>
      <c r="AP447" s="142"/>
      <c r="AQ447" s="142"/>
    </row>
    <row r="448">
      <c r="L448" s="1"/>
      <c r="M448" s="1"/>
      <c r="N448" s="1"/>
      <c r="O448" s="1"/>
      <c r="P448" s="1"/>
      <c r="Q448" s="1"/>
      <c r="R448" s="1"/>
      <c r="S448" s="1"/>
      <c r="T448" s="1"/>
      <c r="AI448" s="140"/>
      <c r="AJ448" s="140"/>
      <c r="AK448" s="140"/>
      <c r="AL448" s="140"/>
      <c r="AM448" s="140"/>
      <c r="AN448" s="142"/>
      <c r="AO448" s="142"/>
      <c r="AP448" s="142"/>
      <c r="AQ448" s="142"/>
    </row>
    <row r="449">
      <c r="L449" s="1"/>
      <c r="M449" s="1"/>
      <c r="N449" s="1"/>
      <c r="O449" s="1"/>
      <c r="P449" s="1"/>
      <c r="Q449" s="1"/>
      <c r="R449" s="1"/>
      <c r="S449" s="1"/>
      <c r="T449" s="1"/>
      <c r="AI449" s="140"/>
      <c r="AJ449" s="140"/>
      <c r="AK449" s="140"/>
      <c r="AL449" s="140"/>
      <c r="AM449" s="140"/>
      <c r="AN449" s="142"/>
      <c r="AO449" s="142"/>
      <c r="AP449" s="142"/>
      <c r="AQ449" s="142"/>
    </row>
    <row r="450">
      <c r="L450" s="1"/>
      <c r="M450" s="1"/>
      <c r="N450" s="1"/>
      <c r="O450" s="1"/>
      <c r="P450" s="1"/>
      <c r="Q450" s="1"/>
      <c r="R450" s="1"/>
      <c r="S450" s="1"/>
      <c r="T450" s="1"/>
      <c r="AI450" s="140"/>
      <c r="AJ450" s="140"/>
      <c r="AK450" s="140"/>
      <c r="AL450" s="140"/>
      <c r="AM450" s="140"/>
      <c r="AN450" s="142"/>
      <c r="AO450" s="142"/>
      <c r="AP450" s="142"/>
      <c r="AQ450" s="142"/>
    </row>
    <row r="451">
      <c r="L451" s="1"/>
      <c r="M451" s="1"/>
      <c r="N451" s="1"/>
      <c r="O451" s="1"/>
      <c r="P451" s="1"/>
      <c r="Q451" s="1"/>
      <c r="R451" s="1"/>
      <c r="S451" s="1"/>
      <c r="T451" s="1"/>
      <c r="AI451" s="140"/>
      <c r="AJ451" s="140"/>
      <c r="AK451" s="140"/>
      <c r="AL451" s="140"/>
      <c r="AM451" s="140"/>
      <c r="AN451" s="142"/>
      <c r="AO451" s="142"/>
      <c r="AP451" s="142"/>
      <c r="AQ451" s="142"/>
    </row>
    <row r="452">
      <c r="L452" s="1"/>
      <c r="M452" s="1"/>
      <c r="N452" s="1"/>
      <c r="O452" s="1"/>
      <c r="P452" s="1"/>
      <c r="Q452" s="1"/>
      <c r="R452" s="1"/>
      <c r="S452" s="1"/>
      <c r="T452" s="1"/>
      <c r="AI452" s="140"/>
      <c r="AJ452" s="140"/>
      <c r="AK452" s="140"/>
      <c r="AL452" s="140"/>
      <c r="AM452" s="140"/>
      <c r="AN452" s="142"/>
      <c r="AO452" s="142"/>
      <c r="AP452" s="142"/>
      <c r="AQ452" s="142"/>
    </row>
    <row r="453">
      <c r="L453" s="1"/>
      <c r="M453" s="1"/>
      <c r="N453" s="1"/>
      <c r="O453" s="1"/>
      <c r="P453" s="1"/>
      <c r="Q453" s="1"/>
      <c r="R453" s="1"/>
      <c r="S453" s="1"/>
      <c r="T453" s="1"/>
      <c r="AI453" s="140"/>
      <c r="AJ453" s="140"/>
      <c r="AK453" s="140"/>
      <c r="AL453" s="140"/>
      <c r="AM453" s="140"/>
      <c r="AN453" s="142"/>
      <c r="AO453" s="142"/>
      <c r="AP453" s="142"/>
      <c r="AQ453" s="142"/>
    </row>
    <row r="454">
      <c r="L454" s="1"/>
      <c r="M454" s="1"/>
      <c r="N454" s="1"/>
      <c r="O454" s="1"/>
      <c r="P454" s="1"/>
      <c r="Q454" s="1"/>
      <c r="R454" s="1"/>
      <c r="S454" s="1"/>
      <c r="T454" s="1"/>
      <c r="AI454" s="140"/>
      <c r="AJ454" s="140"/>
      <c r="AK454" s="140"/>
      <c r="AL454" s="140"/>
      <c r="AM454" s="140"/>
      <c r="AN454" s="142"/>
      <c r="AO454" s="142"/>
      <c r="AP454" s="142"/>
      <c r="AQ454" s="142"/>
    </row>
    <row r="455">
      <c r="L455" s="1"/>
      <c r="M455" s="1"/>
      <c r="N455" s="1"/>
      <c r="O455" s="1"/>
      <c r="P455" s="1"/>
      <c r="Q455" s="1"/>
      <c r="R455" s="1"/>
      <c r="S455" s="1"/>
      <c r="T455" s="1"/>
      <c r="AI455" s="140"/>
      <c r="AJ455" s="140"/>
      <c r="AK455" s="140"/>
      <c r="AL455" s="140"/>
      <c r="AM455" s="140"/>
      <c r="AN455" s="142"/>
      <c r="AO455" s="142"/>
      <c r="AP455" s="142"/>
      <c r="AQ455" s="142"/>
    </row>
    <row r="456">
      <c r="L456" s="1"/>
      <c r="M456" s="1"/>
      <c r="N456" s="1"/>
      <c r="O456" s="1"/>
      <c r="P456" s="1"/>
      <c r="Q456" s="1"/>
      <c r="R456" s="1"/>
      <c r="S456" s="1"/>
      <c r="T456" s="1"/>
      <c r="AI456" s="140"/>
      <c r="AJ456" s="140"/>
      <c r="AK456" s="140"/>
      <c r="AL456" s="140"/>
      <c r="AM456" s="140"/>
      <c r="AN456" s="142"/>
      <c r="AO456" s="142"/>
      <c r="AP456" s="142"/>
      <c r="AQ456" s="142"/>
    </row>
    <row r="457">
      <c r="L457" s="1"/>
      <c r="M457" s="1"/>
      <c r="N457" s="1"/>
      <c r="O457" s="1"/>
      <c r="P457" s="1"/>
      <c r="Q457" s="1"/>
      <c r="R457" s="1"/>
      <c r="S457" s="1"/>
      <c r="T457" s="1"/>
      <c r="AI457" s="140"/>
      <c r="AJ457" s="140"/>
      <c r="AK457" s="140"/>
      <c r="AL457" s="140"/>
      <c r="AM457" s="140"/>
      <c r="AN457" s="142"/>
      <c r="AO457" s="142"/>
      <c r="AP457" s="142"/>
      <c r="AQ457" s="142"/>
    </row>
    <row r="458">
      <c r="L458" s="1"/>
      <c r="M458" s="1"/>
      <c r="N458" s="1"/>
      <c r="O458" s="1"/>
      <c r="P458" s="1"/>
      <c r="Q458" s="1"/>
      <c r="R458" s="1"/>
      <c r="S458" s="1"/>
      <c r="T458" s="1"/>
      <c r="AI458" s="140"/>
      <c r="AJ458" s="140"/>
      <c r="AK458" s="140"/>
      <c r="AL458" s="140"/>
      <c r="AM458" s="140"/>
      <c r="AN458" s="142"/>
      <c r="AO458" s="142"/>
      <c r="AP458" s="142"/>
      <c r="AQ458" s="142"/>
    </row>
    <row r="459">
      <c r="L459" s="1"/>
      <c r="M459" s="1"/>
      <c r="N459" s="1"/>
      <c r="O459" s="1"/>
      <c r="P459" s="1"/>
      <c r="Q459" s="1"/>
      <c r="R459" s="1"/>
      <c r="S459" s="1"/>
      <c r="T459" s="1"/>
      <c r="AI459" s="140"/>
      <c r="AJ459" s="140"/>
      <c r="AK459" s="140"/>
      <c r="AL459" s="140"/>
      <c r="AM459" s="140"/>
      <c r="AN459" s="142"/>
      <c r="AO459" s="142"/>
      <c r="AP459" s="142"/>
      <c r="AQ459" s="142"/>
    </row>
    <row r="460">
      <c r="L460" s="1"/>
      <c r="M460" s="1"/>
      <c r="N460" s="1"/>
      <c r="O460" s="1"/>
      <c r="P460" s="1"/>
      <c r="Q460" s="1"/>
      <c r="R460" s="1"/>
      <c r="S460" s="1"/>
      <c r="T460" s="1"/>
      <c r="AI460" s="140"/>
      <c r="AJ460" s="140"/>
      <c r="AK460" s="140"/>
      <c r="AL460" s="140"/>
      <c r="AM460" s="140"/>
      <c r="AN460" s="142"/>
      <c r="AO460" s="142"/>
      <c r="AP460" s="142"/>
      <c r="AQ460" s="142"/>
    </row>
    <row r="461">
      <c r="L461" s="1"/>
      <c r="M461" s="1"/>
      <c r="N461" s="1"/>
      <c r="O461" s="1"/>
      <c r="P461" s="1"/>
      <c r="Q461" s="1"/>
      <c r="R461" s="1"/>
      <c r="S461" s="1"/>
      <c r="T461" s="1"/>
      <c r="AI461" s="140"/>
      <c r="AJ461" s="140"/>
      <c r="AK461" s="140"/>
      <c r="AL461" s="140"/>
      <c r="AM461" s="140"/>
      <c r="AN461" s="142"/>
      <c r="AO461" s="142"/>
      <c r="AP461" s="142"/>
      <c r="AQ461" s="142"/>
    </row>
    <row r="462">
      <c r="L462" s="1"/>
      <c r="M462" s="1"/>
      <c r="N462" s="1"/>
      <c r="O462" s="1"/>
      <c r="P462" s="1"/>
      <c r="Q462" s="1"/>
      <c r="R462" s="1"/>
      <c r="S462" s="1"/>
      <c r="T462" s="1"/>
      <c r="AI462" s="140"/>
      <c r="AJ462" s="140"/>
      <c r="AK462" s="140"/>
      <c r="AL462" s="140"/>
      <c r="AM462" s="140"/>
      <c r="AN462" s="142"/>
      <c r="AO462" s="142"/>
      <c r="AP462" s="142"/>
      <c r="AQ462" s="142"/>
    </row>
    <row r="463">
      <c r="L463" s="1"/>
      <c r="M463" s="1"/>
      <c r="N463" s="1"/>
      <c r="O463" s="1"/>
      <c r="P463" s="1"/>
      <c r="Q463" s="1"/>
      <c r="R463" s="1"/>
      <c r="S463" s="1"/>
      <c r="T463" s="1"/>
      <c r="AI463" s="140"/>
      <c r="AJ463" s="140"/>
      <c r="AK463" s="140"/>
      <c r="AL463" s="140"/>
      <c r="AM463" s="140"/>
      <c r="AN463" s="142"/>
      <c r="AO463" s="142"/>
      <c r="AP463" s="142"/>
      <c r="AQ463" s="142"/>
    </row>
    <row r="464">
      <c r="L464" s="1"/>
      <c r="M464" s="1"/>
      <c r="N464" s="1"/>
      <c r="O464" s="1"/>
      <c r="P464" s="1"/>
      <c r="Q464" s="1"/>
      <c r="R464" s="1"/>
      <c r="S464" s="1"/>
      <c r="T464" s="1"/>
      <c r="AI464" s="140"/>
      <c r="AJ464" s="140"/>
      <c r="AK464" s="140"/>
      <c r="AL464" s="140"/>
      <c r="AM464" s="140"/>
      <c r="AN464" s="142"/>
      <c r="AO464" s="142"/>
      <c r="AP464" s="142"/>
      <c r="AQ464" s="142"/>
    </row>
    <row r="465">
      <c r="L465" s="1"/>
      <c r="M465" s="1"/>
      <c r="N465" s="1"/>
      <c r="O465" s="1"/>
      <c r="P465" s="1"/>
      <c r="Q465" s="1"/>
      <c r="R465" s="1"/>
      <c r="S465" s="1"/>
      <c r="T465" s="1"/>
      <c r="AI465" s="140"/>
      <c r="AJ465" s="140"/>
      <c r="AK465" s="140"/>
      <c r="AL465" s="140"/>
      <c r="AM465" s="140"/>
      <c r="AN465" s="142"/>
      <c r="AO465" s="142"/>
      <c r="AP465" s="142"/>
      <c r="AQ465" s="142"/>
    </row>
    <row r="466">
      <c r="L466" s="1"/>
      <c r="M466" s="1"/>
      <c r="N466" s="1"/>
      <c r="O466" s="1"/>
      <c r="P466" s="1"/>
      <c r="Q466" s="1"/>
      <c r="R466" s="1"/>
      <c r="S466" s="1"/>
      <c r="T466" s="1"/>
      <c r="AI466" s="140"/>
      <c r="AJ466" s="140"/>
      <c r="AK466" s="140"/>
      <c r="AL466" s="140"/>
      <c r="AM466" s="140"/>
      <c r="AN466" s="142"/>
      <c r="AO466" s="142"/>
      <c r="AP466" s="142"/>
      <c r="AQ466" s="142"/>
    </row>
    <row r="467">
      <c r="L467" s="1"/>
      <c r="M467" s="1"/>
      <c r="N467" s="1"/>
      <c r="O467" s="1"/>
      <c r="P467" s="1"/>
      <c r="Q467" s="1"/>
      <c r="R467" s="1"/>
      <c r="S467" s="1"/>
      <c r="T467" s="1"/>
      <c r="AI467" s="140"/>
      <c r="AJ467" s="140"/>
      <c r="AK467" s="140"/>
      <c r="AL467" s="140"/>
      <c r="AM467" s="140"/>
      <c r="AN467" s="142"/>
      <c r="AO467" s="142"/>
      <c r="AP467" s="142"/>
      <c r="AQ467" s="142"/>
    </row>
    <row r="468">
      <c r="L468" s="1"/>
      <c r="M468" s="1"/>
      <c r="N468" s="1"/>
      <c r="O468" s="1"/>
      <c r="P468" s="1"/>
      <c r="Q468" s="1"/>
      <c r="R468" s="1"/>
      <c r="S468" s="1"/>
      <c r="T468" s="1"/>
      <c r="AI468" s="140"/>
      <c r="AJ468" s="140"/>
      <c r="AK468" s="140"/>
      <c r="AL468" s="140"/>
      <c r="AM468" s="140"/>
      <c r="AN468" s="142"/>
      <c r="AO468" s="142"/>
      <c r="AP468" s="142"/>
      <c r="AQ468" s="142"/>
    </row>
    <row r="469">
      <c r="L469" s="1"/>
      <c r="M469" s="1"/>
      <c r="N469" s="1"/>
      <c r="O469" s="1"/>
      <c r="P469" s="1"/>
      <c r="Q469" s="1"/>
      <c r="R469" s="1"/>
      <c r="S469" s="1"/>
      <c r="T469" s="1"/>
      <c r="AI469" s="140"/>
      <c r="AJ469" s="140"/>
      <c r="AK469" s="140"/>
      <c r="AL469" s="140"/>
      <c r="AM469" s="140"/>
      <c r="AN469" s="142"/>
      <c r="AO469" s="142"/>
      <c r="AP469" s="142"/>
      <c r="AQ469" s="142"/>
    </row>
    <row r="470">
      <c r="L470" s="1"/>
      <c r="M470" s="1"/>
      <c r="N470" s="1"/>
      <c r="O470" s="1"/>
      <c r="P470" s="1"/>
      <c r="Q470" s="1"/>
      <c r="R470" s="1"/>
      <c r="S470" s="1"/>
      <c r="T470" s="1"/>
      <c r="AI470" s="140"/>
      <c r="AJ470" s="140"/>
      <c r="AK470" s="140"/>
      <c r="AL470" s="140"/>
      <c r="AM470" s="140"/>
      <c r="AN470" s="142"/>
      <c r="AO470" s="142"/>
      <c r="AP470" s="142"/>
      <c r="AQ470" s="142"/>
    </row>
    <row r="471">
      <c r="L471" s="1"/>
      <c r="M471" s="1"/>
      <c r="N471" s="1"/>
      <c r="O471" s="1"/>
      <c r="P471" s="1"/>
      <c r="Q471" s="1"/>
      <c r="R471" s="1"/>
      <c r="S471" s="1"/>
      <c r="T471" s="1"/>
      <c r="AI471" s="140"/>
      <c r="AJ471" s="140"/>
      <c r="AK471" s="140"/>
      <c r="AL471" s="140"/>
      <c r="AM471" s="140"/>
      <c r="AN471" s="142"/>
      <c r="AO471" s="142"/>
      <c r="AP471" s="142"/>
      <c r="AQ471" s="142"/>
    </row>
    <row r="472">
      <c r="L472" s="1"/>
      <c r="M472" s="1"/>
      <c r="N472" s="1"/>
      <c r="O472" s="1"/>
      <c r="P472" s="1"/>
      <c r="Q472" s="1"/>
      <c r="R472" s="1"/>
      <c r="S472" s="1"/>
      <c r="T472" s="1"/>
      <c r="AI472" s="140"/>
      <c r="AJ472" s="140"/>
      <c r="AK472" s="140"/>
      <c r="AL472" s="140"/>
      <c r="AM472" s="140"/>
      <c r="AN472" s="142"/>
      <c r="AO472" s="142"/>
      <c r="AP472" s="142"/>
      <c r="AQ472" s="142"/>
    </row>
    <row r="473">
      <c r="L473" s="1"/>
      <c r="M473" s="1"/>
      <c r="N473" s="1"/>
      <c r="O473" s="1"/>
      <c r="P473" s="1"/>
      <c r="Q473" s="1"/>
      <c r="R473" s="1"/>
      <c r="S473" s="1"/>
      <c r="T473" s="1"/>
      <c r="AI473" s="140"/>
      <c r="AJ473" s="140"/>
      <c r="AK473" s="140"/>
      <c r="AL473" s="140"/>
      <c r="AM473" s="140"/>
      <c r="AN473" s="142"/>
      <c r="AO473" s="142"/>
      <c r="AP473" s="142"/>
      <c r="AQ473" s="142"/>
    </row>
    <row r="474">
      <c r="L474" s="1"/>
      <c r="M474" s="1"/>
      <c r="N474" s="1"/>
      <c r="O474" s="1"/>
      <c r="P474" s="1"/>
      <c r="Q474" s="1"/>
      <c r="R474" s="1"/>
      <c r="S474" s="1"/>
      <c r="T474" s="1"/>
      <c r="AI474" s="140"/>
      <c r="AJ474" s="140"/>
      <c r="AK474" s="140"/>
      <c r="AL474" s="140"/>
      <c r="AM474" s="140"/>
      <c r="AN474" s="142"/>
      <c r="AO474" s="142"/>
      <c r="AP474" s="142"/>
      <c r="AQ474" s="142"/>
    </row>
    <row r="475">
      <c r="L475" s="1"/>
      <c r="M475" s="1"/>
      <c r="N475" s="1"/>
      <c r="O475" s="1"/>
      <c r="P475" s="1"/>
      <c r="Q475" s="1"/>
      <c r="R475" s="1"/>
      <c r="S475" s="1"/>
      <c r="T475" s="1"/>
      <c r="AI475" s="140"/>
      <c r="AJ475" s="140"/>
      <c r="AK475" s="140"/>
      <c r="AL475" s="140"/>
      <c r="AM475" s="140"/>
      <c r="AN475" s="142"/>
      <c r="AO475" s="142"/>
      <c r="AP475" s="142"/>
      <c r="AQ475" s="142"/>
    </row>
    <row r="476">
      <c r="L476" s="1"/>
      <c r="M476" s="1"/>
      <c r="N476" s="1"/>
      <c r="O476" s="1"/>
      <c r="P476" s="1"/>
      <c r="Q476" s="1"/>
      <c r="R476" s="1"/>
      <c r="S476" s="1"/>
      <c r="T476" s="1"/>
      <c r="AI476" s="140"/>
      <c r="AJ476" s="140"/>
      <c r="AK476" s="140"/>
      <c r="AL476" s="140"/>
      <c r="AM476" s="140"/>
      <c r="AN476" s="142"/>
      <c r="AO476" s="142"/>
      <c r="AP476" s="142"/>
      <c r="AQ476" s="142"/>
    </row>
    <row r="477">
      <c r="L477" s="1"/>
      <c r="M477" s="1"/>
      <c r="N477" s="1"/>
      <c r="O477" s="1"/>
      <c r="P477" s="1"/>
      <c r="Q477" s="1"/>
      <c r="R477" s="1"/>
      <c r="S477" s="1"/>
      <c r="T477" s="1"/>
      <c r="AI477" s="140"/>
      <c r="AJ477" s="140"/>
      <c r="AK477" s="140"/>
      <c r="AL477" s="140"/>
      <c r="AM477" s="140"/>
      <c r="AN477" s="142"/>
      <c r="AO477" s="142"/>
      <c r="AP477" s="142"/>
      <c r="AQ477" s="142"/>
    </row>
    <row r="478">
      <c r="L478" s="1"/>
      <c r="M478" s="1"/>
      <c r="N478" s="1"/>
      <c r="O478" s="1"/>
      <c r="P478" s="1"/>
      <c r="Q478" s="1"/>
      <c r="R478" s="1"/>
      <c r="S478" s="1"/>
      <c r="T478" s="1"/>
      <c r="AI478" s="140"/>
      <c r="AJ478" s="140"/>
      <c r="AK478" s="140"/>
      <c r="AL478" s="140"/>
      <c r="AM478" s="140"/>
      <c r="AN478" s="142"/>
      <c r="AO478" s="142"/>
      <c r="AP478" s="142"/>
      <c r="AQ478" s="142"/>
    </row>
    <row r="479">
      <c r="L479" s="1"/>
      <c r="M479" s="1"/>
      <c r="N479" s="1"/>
      <c r="O479" s="1"/>
      <c r="P479" s="1"/>
      <c r="Q479" s="1"/>
      <c r="R479" s="1"/>
      <c r="S479" s="1"/>
      <c r="T479" s="1"/>
      <c r="AI479" s="140"/>
      <c r="AJ479" s="140"/>
      <c r="AK479" s="140"/>
      <c r="AL479" s="140"/>
      <c r="AM479" s="140"/>
      <c r="AN479" s="142"/>
      <c r="AO479" s="142"/>
      <c r="AP479" s="142"/>
      <c r="AQ479" s="142"/>
    </row>
    <row r="480">
      <c r="L480" s="1"/>
      <c r="M480" s="1"/>
      <c r="N480" s="1"/>
      <c r="O480" s="1"/>
      <c r="P480" s="1"/>
      <c r="Q480" s="1"/>
      <c r="R480" s="1"/>
      <c r="S480" s="1"/>
      <c r="T480" s="1"/>
      <c r="AI480" s="140"/>
      <c r="AJ480" s="140"/>
      <c r="AK480" s="140"/>
      <c r="AL480" s="140"/>
      <c r="AM480" s="140"/>
      <c r="AN480" s="142"/>
      <c r="AO480" s="142"/>
      <c r="AP480" s="142"/>
      <c r="AQ480" s="142"/>
    </row>
    <row r="481">
      <c r="L481" s="1"/>
      <c r="M481" s="1"/>
      <c r="N481" s="1"/>
      <c r="O481" s="1"/>
      <c r="P481" s="1"/>
      <c r="Q481" s="1"/>
      <c r="R481" s="1"/>
      <c r="S481" s="1"/>
      <c r="T481" s="1"/>
      <c r="AI481" s="140"/>
      <c r="AJ481" s="140"/>
      <c r="AK481" s="140"/>
      <c r="AL481" s="140"/>
      <c r="AM481" s="140"/>
      <c r="AN481" s="142"/>
      <c r="AO481" s="142"/>
      <c r="AP481" s="142"/>
      <c r="AQ481" s="142"/>
    </row>
    <row r="482">
      <c r="L482" s="1"/>
      <c r="M482" s="1"/>
      <c r="N482" s="1"/>
      <c r="O482" s="1"/>
      <c r="P482" s="1"/>
      <c r="Q482" s="1"/>
      <c r="R482" s="1"/>
      <c r="S482" s="1"/>
      <c r="T482" s="1"/>
      <c r="AI482" s="140"/>
      <c r="AJ482" s="140"/>
      <c r="AK482" s="140"/>
      <c r="AL482" s="140"/>
      <c r="AM482" s="140"/>
      <c r="AN482" s="142"/>
      <c r="AO482" s="142"/>
      <c r="AP482" s="142"/>
      <c r="AQ482" s="142"/>
    </row>
    <row r="483">
      <c r="L483" s="1"/>
      <c r="M483" s="1"/>
      <c r="N483" s="1"/>
      <c r="O483" s="1"/>
      <c r="P483" s="1"/>
      <c r="Q483" s="1"/>
      <c r="R483" s="1"/>
      <c r="S483" s="1"/>
      <c r="T483" s="1"/>
      <c r="AI483" s="140"/>
      <c r="AJ483" s="140"/>
      <c r="AK483" s="140"/>
      <c r="AL483" s="140"/>
      <c r="AM483" s="140"/>
      <c r="AN483" s="142"/>
      <c r="AO483" s="142"/>
      <c r="AP483" s="142"/>
      <c r="AQ483" s="142"/>
    </row>
    <row r="484">
      <c r="L484" s="1"/>
      <c r="M484" s="1"/>
      <c r="N484" s="1"/>
      <c r="O484" s="1"/>
      <c r="P484" s="1"/>
      <c r="Q484" s="1"/>
      <c r="R484" s="1"/>
      <c r="S484" s="1"/>
      <c r="T484" s="1"/>
      <c r="AI484" s="140"/>
      <c r="AJ484" s="140"/>
      <c r="AK484" s="140"/>
      <c r="AL484" s="140"/>
      <c r="AM484" s="140"/>
      <c r="AN484" s="142"/>
      <c r="AO484" s="142"/>
      <c r="AP484" s="142"/>
      <c r="AQ484" s="142"/>
    </row>
    <row r="485">
      <c r="L485" s="1"/>
      <c r="M485" s="1"/>
      <c r="N485" s="1"/>
      <c r="O485" s="1"/>
      <c r="P485" s="1"/>
      <c r="Q485" s="1"/>
      <c r="R485" s="1"/>
      <c r="S485" s="1"/>
      <c r="T485" s="1"/>
      <c r="AI485" s="140"/>
      <c r="AJ485" s="140"/>
      <c r="AK485" s="140"/>
      <c r="AL485" s="140"/>
      <c r="AM485" s="140"/>
      <c r="AN485" s="142"/>
      <c r="AO485" s="142"/>
      <c r="AP485" s="142"/>
      <c r="AQ485" s="142"/>
    </row>
    <row r="486">
      <c r="L486" s="1"/>
      <c r="M486" s="1"/>
      <c r="N486" s="1"/>
      <c r="O486" s="1"/>
      <c r="P486" s="1"/>
      <c r="Q486" s="1"/>
      <c r="R486" s="1"/>
      <c r="S486" s="1"/>
      <c r="T486" s="1"/>
      <c r="AI486" s="140"/>
      <c r="AJ486" s="140"/>
      <c r="AK486" s="140"/>
      <c r="AL486" s="140"/>
      <c r="AM486" s="140"/>
      <c r="AN486" s="142"/>
      <c r="AO486" s="142"/>
      <c r="AP486" s="142"/>
      <c r="AQ486" s="142"/>
    </row>
    <row r="487">
      <c r="L487" s="1"/>
      <c r="M487" s="1"/>
      <c r="N487" s="1"/>
      <c r="O487" s="1"/>
      <c r="P487" s="1"/>
      <c r="Q487" s="1"/>
      <c r="R487" s="1"/>
      <c r="S487" s="1"/>
      <c r="T487" s="1"/>
      <c r="AI487" s="140"/>
      <c r="AJ487" s="140"/>
      <c r="AK487" s="140"/>
      <c r="AL487" s="140"/>
      <c r="AM487" s="140"/>
      <c r="AN487" s="142"/>
      <c r="AO487" s="142"/>
      <c r="AP487" s="142"/>
      <c r="AQ487" s="142"/>
    </row>
    <row r="488">
      <c r="L488" s="1"/>
      <c r="M488" s="1"/>
      <c r="N488" s="1"/>
      <c r="O488" s="1"/>
      <c r="P488" s="1"/>
      <c r="Q488" s="1"/>
      <c r="R488" s="1"/>
      <c r="S488" s="1"/>
      <c r="T488" s="1"/>
      <c r="AI488" s="140"/>
      <c r="AJ488" s="140"/>
      <c r="AK488" s="140"/>
      <c r="AL488" s="140"/>
      <c r="AM488" s="140"/>
      <c r="AN488" s="142"/>
      <c r="AO488" s="142"/>
      <c r="AP488" s="142"/>
      <c r="AQ488" s="142"/>
    </row>
    <row r="489">
      <c r="L489" s="1"/>
      <c r="M489" s="1"/>
      <c r="N489" s="1"/>
      <c r="O489" s="1"/>
      <c r="P489" s="1"/>
      <c r="Q489" s="1"/>
      <c r="R489" s="1"/>
      <c r="S489" s="1"/>
      <c r="T489" s="1"/>
      <c r="AI489" s="140"/>
      <c r="AJ489" s="140"/>
      <c r="AK489" s="140"/>
      <c r="AL489" s="140"/>
      <c r="AM489" s="140"/>
      <c r="AN489" s="142"/>
      <c r="AO489" s="142"/>
      <c r="AP489" s="142"/>
      <c r="AQ489" s="142"/>
    </row>
    <row r="490">
      <c r="L490" s="1"/>
      <c r="M490" s="1"/>
      <c r="N490" s="1"/>
      <c r="O490" s="1"/>
      <c r="P490" s="1"/>
      <c r="Q490" s="1"/>
      <c r="R490" s="1"/>
      <c r="S490" s="1"/>
      <c r="T490" s="1"/>
      <c r="AI490" s="140"/>
      <c r="AJ490" s="140"/>
      <c r="AK490" s="140"/>
      <c r="AL490" s="140"/>
      <c r="AM490" s="140"/>
      <c r="AN490" s="142"/>
      <c r="AO490" s="142"/>
      <c r="AP490" s="142"/>
      <c r="AQ490" s="142"/>
    </row>
    <row r="491">
      <c r="L491" s="1"/>
      <c r="M491" s="1"/>
      <c r="N491" s="1"/>
      <c r="O491" s="1"/>
      <c r="P491" s="1"/>
      <c r="Q491" s="1"/>
      <c r="R491" s="1"/>
      <c r="S491" s="1"/>
      <c r="T491" s="1"/>
      <c r="AI491" s="140"/>
      <c r="AJ491" s="140"/>
      <c r="AK491" s="140"/>
      <c r="AL491" s="140"/>
      <c r="AM491" s="140"/>
      <c r="AN491" s="142"/>
      <c r="AO491" s="142"/>
      <c r="AP491" s="142"/>
      <c r="AQ491" s="142"/>
    </row>
    <row r="492">
      <c r="L492" s="1"/>
      <c r="M492" s="1"/>
      <c r="N492" s="1"/>
      <c r="O492" s="1"/>
      <c r="P492" s="1"/>
      <c r="Q492" s="1"/>
      <c r="R492" s="1"/>
      <c r="S492" s="1"/>
      <c r="T492" s="1"/>
      <c r="AI492" s="140"/>
      <c r="AJ492" s="140"/>
      <c r="AK492" s="140"/>
      <c r="AL492" s="140"/>
      <c r="AM492" s="140"/>
      <c r="AN492" s="142"/>
      <c r="AO492" s="142"/>
      <c r="AP492" s="142"/>
      <c r="AQ492" s="142"/>
    </row>
    <row r="493">
      <c r="L493" s="1"/>
      <c r="M493" s="1"/>
      <c r="N493" s="1"/>
      <c r="O493" s="1"/>
      <c r="P493" s="1"/>
      <c r="Q493" s="1"/>
      <c r="R493" s="1"/>
      <c r="S493" s="1"/>
      <c r="T493" s="1"/>
      <c r="AI493" s="140"/>
      <c r="AJ493" s="140"/>
      <c r="AK493" s="140"/>
      <c r="AL493" s="140"/>
      <c r="AM493" s="140"/>
      <c r="AN493" s="142"/>
      <c r="AO493" s="142"/>
      <c r="AP493" s="142"/>
      <c r="AQ493" s="142"/>
    </row>
    <row r="494">
      <c r="L494" s="1"/>
      <c r="M494" s="1"/>
      <c r="N494" s="1"/>
      <c r="O494" s="1"/>
      <c r="P494" s="1"/>
      <c r="Q494" s="1"/>
      <c r="R494" s="1"/>
      <c r="S494" s="1"/>
      <c r="T494" s="1"/>
      <c r="AI494" s="140"/>
      <c r="AJ494" s="140"/>
      <c r="AK494" s="140"/>
      <c r="AL494" s="140"/>
      <c r="AM494" s="140"/>
      <c r="AN494" s="142"/>
      <c r="AO494" s="142"/>
      <c r="AP494" s="142"/>
      <c r="AQ494" s="142"/>
    </row>
    <row r="495">
      <c r="L495" s="1"/>
      <c r="M495" s="1"/>
      <c r="N495" s="1"/>
      <c r="O495" s="1"/>
      <c r="P495" s="1"/>
      <c r="Q495" s="1"/>
      <c r="R495" s="1"/>
      <c r="S495" s="1"/>
      <c r="T495" s="1"/>
      <c r="AI495" s="140"/>
      <c r="AJ495" s="140"/>
      <c r="AK495" s="140"/>
      <c r="AL495" s="140"/>
      <c r="AM495" s="140"/>
      <c r="AN495" s="142"/>
      <c r="AO495" s="142"/>
      <c r="AP495" s="142"/>
      <c r="AQ495" s="142"/>
    </row>
    <row r="496">
      <c r="L496" s="1"/>
      <c r="M496" s="1"/>
      <c r="N496" s="1"/>
      <c r="O496" s="1"/>
      <c r="P496" s="1"/>
      <c r="Q496" s="1"/>
      <c r="R496" s="1"/>
      <c r="S496" s="1"/>
      <c r="T496" s="1"/>
      <c r="AI496" s="140"/>
      <c r="AJ496" s="140"/>
      <c r="AK496" s="140"/>
      <c r="AL496" s="140"/>
      <c r="AM496" s="140"/>
      <c r="AN496" s="142"/>
      <c r="AO496" s="142"/>
      <c r="AP496" s="142"/>
      <c r="AQ496" s="142"/>
    </row>
    <row r="497">
      <c r="L497" s="1"/>
      <c r="M497" s="1"/>
      <c r="N497" s="1"/>
      <c r="O497" s="1"/>
      <c r="P497" s="1"/>
      <c r="Q497" s="1"/>
      <c r="R497" s="1"/>
      <c r="S497" s="1"/>
      <c r="T497" s="1"/>
      <c r="AI497" s="140"/>
      <c r="AJ497" s="140"/>
      <c r="AK497" s="140"/>
      <c r="AL497" s="140"/>
      <c r="AM497" s="140"/>
      <c r="AN497" s="142"/>
      <c r="AO497" s="142"/>
      <c r="AP497" s="142"/>
      <c r="AQ497" s="142"/>
    </row>
    <row r="498">
      <c r="L498" s="1"/>
      <c r="M498" s="1"/>
      <c r="N498" s="1"/>
      <c r="O498" s="1"/>
      <c r="P498" s="1"/>
      <c r="Q498" s="1"/>
      <c r="R498" s="1"/>
      <c r="S498" s="1"/>
      <c r="T498" s="1"/>
      <c r="AI498" s="140"/>
      <c r="AJ498" s="140"/>
      <c r="AK498" s="140"/>
      <c r="AL498" s="140"/>
      <c r="AM498" s="140"/>
      <c r="AN498" s="142"/>
      <c r="AO498" s="142"/>
      <c r="AP498" s="142"/>
      <c r="AQ498" s="142"/>
    </row>
    <row r="499">
      <c r="L499" s="1"/>
      <c r="M499" s="1"/>
      <c r="N499" s="1"/>
      <c r="O499" s="1"/>
      <c r="P499" s="1"/>
      <c r="Q499" s="1"/>
      <c r="R499" s="1"/>
      <c r="S499" s="1"/>
      <c r="T499" s="1"/>
      <c r="AI499" s="140"/>
      <c r="AJ499" s="140"/>
      <c r="AK499" s="140"/>
      <c r="AL499" s="140"/>
      <c r="AM499" s="140"/>
      <c r="AN499" s="142"/>
      <c r="AO499" s="142"/>
      <c r="AP499" s="142"/>
      <c r="AQ499" s="142"/>
    </row>
    <row r="500">
      <c r="L500" s="1"/>
      <c r="M500" s="1"/>
      <c r="N500" s="1"/>
      <c r="O500" s="1"/>
      <c r="P500" s="1"/>
      <c r="Q500" s="1"/>
      <c r="R500" s="1"/>
      <c r="S500" s="1"/>
      <c r="T500" s="1"/>
      <c r="AI500" s="140"/>
      <c r="AJ500" s="140"/>
      <c r="AK500" s="140"/>
      <c r="AL500" s="140"/>
      <c r="AM500" s="140"/>
      <c r="AN500" s="142"/>
      <c r="AO500" s="142"/>
      <c r="AP500" s="142"/>
      <c r="AQ500" s="142"/>
    </row>
    <row r="501">
      <c r="L501" s="1"/>
      <c r="M501" s="1"/>
      <c r="N501" s="1"/>
      <c r="O501" s="1"/>
      <c r="P501" s="1"/>
      <c r="Q501" s="1"/>
      <c r="R501" s="1"/>
      <c r="S501" s="1"/>
      <c r="T501" s="1"/>
      <c r="AI501" s="140"/>
      <c r="AJ501" s="140"/>
      <c r="AK501" s="140"/>
      <c r="AL501" s="140"/>
      <c r="AM501" s="140"/>
      <c r="AN501" s="142"/>
      <c r="AO501" s="142"/>
      <c r="AP501" s="142"/>
      <c r="AQ501" s="142"/>
    </row>
    <row r="502">
      <c r="L502" s="1"/>
      <c r="M502" s="1"/>
      <c r="N502" s="1"/>
      <c r="O502" s="1"/>
      <c r="P502" s="1"/>
      <c r="Q502" s="1"/>
      <c r="R502" s="1"/>
      <c r="S502" s="1"/>
      <c r="T502" s="1"/>
      <c r="AI502" s="140"/>
      <c r="AJ502" s="140"/>
      <c r="AK502" s="140"/>
      <c r="AL502" s="140"/>
      <c r="AM502" s="140"/>
      <c r="AN502" s="142"/>
      <c r="AO502" s="142"/>
      <c r="AP502" s="142"/>
      <c r="AQ502" s="142"/>
    </row>
    <row r="503">
      <c r="L503" s="1"/>
      <c r="M503" s="1"/>
      <c r="N503" s="1"/>
      <c r="O503" s="1"/>
      <c r="P503" s="1"/>
      <c r="Q503" s="1"/>
      <c r="R503" s="1"/>
      <c r="S503" s="1"/>
      <c r="T503" s="1"/>
      <c r="AI503" s="140"/>
      <c r="AJ503" s="140"/>
      <c r="AK503" s="140"/>
      <c r="AL503" s="140"/>
      <c r="AM503" s="140"/>
      <c r="AN503" s="142"/>
      <c r="AO503" s="142"/>
      <c r="AP503" s="142"/>
      <c r="AQ503" s="142"/>
    </row>
    <row r="504">
      <c r="L504" s="1"/>
      <c r="M504" s="1"/>
      <c r="N504" s="1"/>
      <c r="O504" s="1"/>
      <c r="P504" s="1"/>
      <c r="Q504" s="1"/>
      <c r="R504" s="1"/>
      <c r="S504" s="1"/>
      <c r="T504" s="1"/>
      <c r="AI504" s="140"/>
      <c r="AJ504" s="140"/>
      <c r="AK504" s="140"/>
      <c r="AL504" s="140"/>
      <c r="AM504" s="140"/>
      <c r="AN504" s="142"/>
      <c r="AO504" s="142"/>
      <c r="AP504" s="142"/>
      <c r="AQ504" s="142"/>
    </row>
    <row r="505">
      <c r="L505" s="1"/>
      <c r="M505" s="1"/>
      <c r="N505" s="1"/>
      <c r="O505" s="1"/>
      <c r="P505" s="1"/>
      <c r="Q505" s="1"/>
      <c r="R505" s="1"/>
      <c r="S505" s="1"/>
      <c r="T505" s="1"/>
      <c r="AI505" s="140"/>
      <c r="AJ505" s="140"/>
      <c r="AK505" s="140"/>
      <c r="AL505" s="140"/>
      <c r="AM505" s="140"/>
      <c r="AN505" s="142"/>
      <c r="AO505" s="142"/>
      <c r="AP505" s="142"/>
      <c r="AQ505" s="142"/>
    </row>
    <row r="506">
      <c r="L506" s="1"/>
      <c r="M506" s="1"/>
      <c r="N506" s="1"/>
      <c r="O506" s="1"/>
      <c r="P506" s="1"/>
      <c r="Q506" s="1"/>
      <c r="R506" s="1"/>
      <c r="S506" s="1"/>
      <c r="T506" s="1"/>
      <c r="AI506" s="140"/>
      <c r="AJ506" s="140"/>
      <c r="AK506" s="140"/>
      <c r="AL506" s="140"/>
      <c r="AM506" s="140"/>
      <c r="AN506" s="142"/>
      <c r="AO506" s="142"/>
      <c r="AP506" s="142"/>
      <c r="AQ506" s="142"/>
    </row>
    <row r="507">
      <c r="L507" s="1"/>
      <c r="M507" s="1"/>
      <c r="N507" s="1"/>
      <c r="O507" s="1"/>
      <c r="P507" s="1"/>
      <c r="Q507" s="1"/>
      <c r="R507" s="1"/>
      <c r="S507" s="1"/>
      <c r="T507" s="1"/>
      <c r="AI507" s="140"/>
      <c r="AJ507" s="140"/>
      <c r="AK507" s="140"/>
      <c r="AL507" s="140"/>
      <c r="AM507" s="140"/>
      <c r="AN507" s="142"/>
      <c r="AO507" s="142"/>
      <c r="AP507" s="142"/>
      <c r="AQ507" s="142"/>
    </row>
    <row r="508">
      <c r="L508" s="1"/>
      <c r="M508" s="1"/>
      <c r="N508" s="1"/>
      <c r="O508" s="1"/>
      <c r="P508" s="1"/>
      <c r="Q508" s="1"/>
      <c r="R508" s="1"/>
      <c r="S508" s="1"/>
      <c r="T508" s="1"/>
      <c r="AI508" s="140"/>
      <c r="AJ508" s="140"/>
      <c r="AK508" s="140"/>
      <c r="AL508" s="140"/>
      <c r="AM508" s="140"/>
      <c r="AN508" s="142"/>
      <c r="AO508" s="142"/>
      <c r="AP508" s="142"/>
      <c r="AQ508" s="142"/>
    </row>
    <row r="509">
      <c r="L509" s="1"/>
      <c r="M509" s="1"/>
      <c r="N509" s="1"/>
      <c r="O509" s="1"/>
      <c r="P509" s="1"/>
      <c r="Q509" s="1"/>
      <c r="R509" s="1"/>
      <c r="S509" s="1"/>
      <c r="T509" s="1"/>
      <c r="AI509" s="140"/>
      <c r="AJ509" s="140"/>
      <c r="AK509" s="140"/>
      <c r="AL509" s="140"/>
      <c r="AM509" s="140"/>
      <c r="AN509" s="142"/>
      <c r="AO509" s="142"/>
      <c r="AP509" s="142"/>
      <c r="AQ509" s="142"/>
    </row>
    <row r="510">
      <c r="L510" s="1"/>
      <c r="M510" s="1"/>
      <c r="N510" s="1"/>
      <c r="O510" s="1"/>
      <c r="P510" s="1"/>
      <c r="Q510" s="1"/>
      <c r="R510" s="1"/>
      <c r="S510" s="1"/>
      <c r="T510" s="1"/>
      <c r="AI510" s="140"/>
      <c r="AJ510" s="140"/>
      <c r="AK510" s="140"/>
      <c r="AL510" s="140"/>
      <c r="AM510" s="140"/>
      <c r="AN510" s="142"/>
      <c r="AO510" s="142"/>
      <c r="AP510" s="142"/>
      <c r="AQ510" s="142"/>
    </row>
    <row r="511">
      <c r="L511" s="1"/>
      <c r="M511" s="1"/>
      <c r="N511" s="1"/>
      <c r="O511" s="1"/>
      <c r="P511" s="1"/>
      <c r="Q511" s="1"/>
      <c r="R511" s="1"/>
      <c r="S511" s="1"/>
      <c r="T511" s="1"/>
      <c r="AI511" s="140"/>
      <c r="AJ511" s="140"/>
      <c r="AK511" s="140"/>
      <c r="AL511" s="140"/>
      <c r="AM511" s="140"/>
      <c r="AN511" s="142"/>
      <c r="AO511" s="142"/>
      <c r="AP511" s="142"/>
      <c r="AQ511" s="142"/>
    </row>
    <row r="512">
      <c r="L512" s="1"/>
      <c r="M512" s="1"/>
      <c r="N512" s="1"/>
      <c r="O512" s="1"/>
      <c r="P512" s="1"/>
      <c r="Q512" s="1"/>
      <c r="R512" s="1"/>
      <c r="S512" s="1"/>
      <c r="T512" s="1"/>
      <c r="AI512" s="140"/>
      <c r="AJ512" s="140"/>
      <c r="AK512" s="140"/>
      <c r="AL512" s="140"/>
      <c r="AM512" s="140"/>
      <c r="AN512" s="142"/>
      <c r="AO512" s="142"/>
      <c r="AP512" s="142"/>
      <c r="AQ512" s="142"/>
    </row>
    <row r="513">
      <c r="L513" s="1"/>
      <c r="M513" s="1"/>
      <c r="N513" s="1"/>
      <c r="O513" s="1"/>
      <c r="P513" s="1"/>
      <c r="Q513" s="1"/>
      <c r="R513" s="1"/>
      <c r="S513" s="1"/>
      <c r="T513" s="1"/>
      <c r="AI513" s="140"/>
      <c r="AJ513" s="140"/>
      <c r="AK513" s="140"/>
      <c r="AL513" s="140"/>
      <c r="AM513" s="140"/>
      <c r="AN513" s="142"/>
      <c r="AO513" s="142"/>
      <c r="AP513" s="142"/>
      <c r="AQ513" s="142"/>
    </row>
    <row r="514">
      <c r="L514" s="1"/>
      <c r="M514" s="1"/>
      <c r="N514" s="1"/>
      <c r="O514" s="1"/>
      <c r="P514" s="1"/>
      <c r="Q514" s="1"/>
      <c r="R514" s="1"/>
      <c r="S514" s="1"/>
      <c r="T514" s="1"/>
      <c r="AI514" s="140"/>
      <c r="AJ514" s="140"/>
      <c r="AK514" s="140"/>
      <c r="AL514" s="140"/>
      <c r="AM514" s="140"/>
      <c r="AN514" s="142"/>
      <c r="AO514" s="142"/>
      <c r="AP514" s="142"/>
      <c r="AQ514" s="142"/>
    </row>
    <row r="515">
      <c r="L515" s="1"/>
      <c r="M515" s="1"/>
      <c r="N515" s="1"/>
      <c r="O515" s="1"/>
      <c r="P515" s="1"/>
      <c r="Q515" s="1"/>
      <c r="R515" s="1"/>
      <c r="S515" s="1"/>
      <c r="T515" s="1"/>
      <c r="AI515" s="140"/>
      <c r="AJ515" s="140"/>
      <c r="AK515" s="140"/>
      <c r="AL515" s="140"/>
      <c r="AM515" s="140"/>
      <c r="AN515" s="142"/>
      <c r="AO515" s="142"/>
      <c r="AP515" s="142"/>
      <c r="AQ515" s="142"/>
    </row>
    <row r="516">
      <c r="L516" s="1"/>
      <c r="M516" s="1"/>
      <c r="N516" s="1"/>
      <c r="O516" s="1"/>
      <c r="P516" s="1"/>
      <c r="Q516" s="1"/>
      <c r="R516" s="1"/>
      <c r="S516" s="1"/>
      <c r="T516" s="1"/>
      <c r="AI516" s="140"/>
      <c r="AJ516" s="140"/>
      <c r="AK516" s="140"/>
      <c r="AL516" s="140"/>
      <c r="AM516" s="140"/>
      <c r="AN516" s="142"/>
      <c r="AO516" s="142"/>
      <c r="AP516" s="142"/>
      <c r="AQ516" s="142"/>
    </row>
    <row r="517">
      <c r="L517" s="1"/>
      <c r="M517" s="1"/>
      <c r="N517" s="1"/>
      <c r="O517" s="1"/>
      <c r="P517" s="1"/>
      <c r="Q517" s="1"/>
      <c r="R517" s="1"/>
      <c r="S517" s="1"/>
      <c r="T517" s="1"/>
      <c r="AI517" s="140"/>
      <c r="AJ517" s="140"/>
      <c r="AK517" s="140"/>
      <c r="AL517" s="140"/>
      <c r="AM517" s="140"/>
      <c r="AN517" s="142"/>
      <c r="AO517" s="142"/>
      <c r="AP517" s="142"/>
      <c r="AQ517" s="142"/>
    </row>
    <row r="518">
      <c r="L518" s="1"/>
      <c r="M518" s="1"/>
      <c r="N518" s="1"/>
      <c r="O518" s="1"/>
      <c r="P518" s="1"/>
      <c r="Q518" s="1"/>
      <c r="R518" s="1"/>
      <c r="S518" s="1"/>
      <c r="T518" s="1"/>
      <c r="AI518" s="140"/>
      <c r="AJ518" s="140"/>
      <c r="AK518" s="140"/>
      <c r="AL518" s="140"/>
      <c r="AM518" s="140"/>
      <c r="AN518" s="142"/>
      <c r="AO518" s="142"/>
      <c r="AP518" s="142"/>
      <c r="AQ518" s="142"/>
    </row>
    <row r="519">
      <c r="L519" s="1"/>
      <c r="M519" s="1"/>
      <c r="N519" s="1"/>
      <c r="O519" s="1"/>
      <c r="P519" s="1"/>
      <c r="Q519" s="1"/>
      <c r="R519" s="1"/>
      <c r="S519" s="1"/>
      <c r="T519" s="1"/>
      <c r="AI519" s="140"/>
      <c r="AJ519" s="140"/>
      <c r="AK519" s="140"/>
      <c r="AL519" s="140"/>
      <c r="AM519" s="140"/>
      <c r="AN519" s="142"/>
      <c r="AO519" s="142"/>
      <c r="AP519" s="142"/>
      <c r="AQ519" s="142"/>
    </row>
    <row r="520">
      <c r="L520" s="1"/>
      <c r="M520" s="1"/>
      <c r="N520" s="1"/>
      <c r="O520" s="1"/>
      <c r="P520" s="1"/>
      <c r="Q520" s="1"/>
      <c r="R520" s="1"/>
      <c r="S520" s="1"/>
      <c r="T520" s="1"/>
      <c r="AI520" s="140"/>
      <c r="AJ520" s="140"/>
      <c r="AK520" s="140"/>
      <c r="AL520" s="140"/>
      <c r="AM520" s="140"/>
      <c r="AN520" s="142"/>
      <c r="AO520" s="142"/>
      <c r="AP520" s="142"/>
      <c r="AQ520" s="142"/>
    </row>
    <row r="521">
      <c r="L521" s="1"/>
      <c r="M521" s="1"/>
      <c r="N521" s="1"/>
      <c r="O521" s="1"/>
      <c r="P521" s="1"/>
      <c r="Q521" s="1"/>
      <c r="R521" s="1"/>
      <c r="S521" s="1"/>
      <c r="T521" s="1"/>
      <c r="AI521" s="140"/>
      <c r="AJ521" s="140"/>
      <c r="AK521" s="140"/>
      <c r="AL521" s="140"/>
      <c r="AM521" s="140"/>
      <c r="AN521" s="142"/>
      <c r="AO521" s="142"/>
      <c r="AP521" s="142"/>
      <c r="AQ521" s="142"/>
    </row>
    <row r="522">
      <c r="L522" s="1"/>
      <c r="M522" s="1"/>
      <c r="N522" s="1"/>
      <c r="O522" s="1"/>
      <c r="P522" s="1"/>
      <c r="Q522" s="1"/>
      <c r="R522" s="1"/>
      <c r="S522" s="1"/>
      <c r="T522" s="1"/>
      <c r="AI522" s="140"/>
      <c r="AJ522" s="140"/>
      <c r="AK522" s="140"/>
      <c r="AL522" s="140"/>
      <c r="AM522" s="140"/>
      <c r="AN522" s="142"/>
      <c r="AO522" s="142"/>
      <c r="AP522" s="142"/>
      <c r="AQ522" s="142"/>
    </row>
    <row r="523">
      <c r="L523" s="1"/>
      <c r="M523" s="1"/>
      <c r="N523" s="1"/>
      <c r="O523" s="1"/>
      <c r="P523" s="1"/>
      <c r="Q523" s="1"/>
      <c r="R523" s="1"/>
      <c r="S523" s="1"/>
      <c r="T523" s="1"/>
      <c r="AI523" s="140"/>
      <c r="AJ523" s="140"/>
      <c r="AK523" s="140"/>
      <c r="AL523" s="140"/>
      <c r="AM523" s="140"/>
      <c r="AN523" s="142"/>
      <c r="AO523" s="142"/>
      <c r="AP523" s="142"/>
      <c r="AQ523" s="142"/>
    </row>
    <row r="524">
      <c r="L524" s="1"/>
      <c r="M524" s="1"/>
      <c r="N524" s="1"/>
      <c r="O524" s="1"/>
      <c r="P524" s="1"/>
      <c r="Q524" s="1"/>
      <c r="R524" s="1"/>
      <c r="S524" s="1"/>
      <c r="T524" s="1"/>
      <c r="AI524" s="140"/>
      <c r="AJ524" s="140"/>
      <c r="AK524" s="140"/>
      <c r="AL524" s="140"/>
      <c r="AM524" s="140"/>
      <c r="AN524" s="142"/>
      <c r="AO524" s="142"/>
      <c r="AP524" s="142"/>
      <c r="AQ524" s="142"/>
    </row>
    <row r="525">
      <c r="L525" s="1"/>
      <c r="M525" s="1"/>
      <c r="N525" s="1"/>
      <c r="O525" s="1"/>
      <c r="P525" s="1"/>
      <c r="Q525" s="1"/>
      <c r="R525" s="1"/>
      <c r="S525" s="1"/>
      <c r="T525" s="1"/>
      <c r="AI525" s="140"/>
      <c r="AJ525" s="140"/>
      <c r="AK525" s="140"/>
      <c r="AL525" s="140"/>
      <c r="AM525" s="140"/>
      <c r="AN525" s="142"/>
      <c r="AO525" s="142"/>
      <c r="AP525" s="142"/>
      <c r="AQ525" s="142"/>
    </row>
    <row r="526">
      <c r="L526" s="1"/>
      <c r="M526" s="1"/>
      <c r="N526" s="1"/>
      <c r="O526" s="1"/>
      <c r="P526" s="1"/>
      <c r="Q526" s="1"/>
      <c r="R526" s="1"/>
      <c r="S526" s="1"/>
      <c r="T526" s="1"/>
      <c r="AI526" s="140"/>
      <c r="AJ526" s="140"/>
      <c r="AK526" s="140"/>
      <c r="AL526" s="140"/>
      <c r="AM526" s="140"/>
      <c r="AN526" s="142"/>
      <c r="AO526" s="142"/>
      <c r="AP526" s="142"/>
      <c r="AQ526" s="142"/>
    </row>
    <row r="527">
      <c r="L527" s="1"/>
      <c r="M527" s="1"/>
      <c r="N527" s="1"/>
      <c r="O527" s="1"/>
      <c r="P527" s="1"/>
      <c r="Q527" s="1"/>
      <c r="R527" s="1"/>
      <c r="S527" s="1"/>
      <c r="T527" s="1"/>
      <c r="AI527" s="140"/>
      <c r="AJ527" s="140"/>
      <c r="AK527" s="140"/>
      <c r="AL527" s="140"/>
      <c r="AM527" s="140"/>
      <c r="AN527" s="142"/>
      <c r="AO527" s="142"/>
      <c r="AP527" s="142"/>
      <c r="AQ527" s="142"/>
    </row>
    <row r="528">
      <c r="L528" s="1"/>
      <c r="M528" s="1"/>
      <c r="N528" s="1"/>
      <c r="O528" s="1"/>
      <c r="P528" s="1"/>
      <c r="Q528" s="1"/>
      <c r="R528" s="1"/>
      <c r="S528" s="1"/>
      <c r="T528" s="1"/>
      <c r="AI528" s="140"/>
      <c r="AJ528" s="140"/>
      <c r="AK528" s="140"/>
      <c r="AL528" s="140"/>
      <c r="AM528" s="140"/>
      <c r="AN528" s="142"/>
      <c r="AO528" s="142"/>
      <c r="AP528" s="142"/>
      <c r="AQ528" s="142"/>
    </row>
    <row r="529">
      <c r="L529" s="1"/>
      <c r="M529" s="1"/>
      <c r="N529" s="1"/>
      <c r="O529" s="1"/>
      <c r="P529" s="1"/>
      <c r="Q529" s="1"/>
      <c r="R529" s="1"/>
      <c r="S529" s="1"/>
      <c r="T529" s="1"/>
      <c r="AI529" s="140"/>
      <c r="AJ529" s="140"/>
      <c r="AK529" s="140"/>
      <c r="AL529" s="140"/>
      <c r="AM529" s="140"/>
      <c r="AN529" s="142"/>
      <c r="AO529" s="142"/>
      <c r="AP529" s="142"/>
      <c r="AQ529" s="142"/>
    </row>
    <row r="530">
      <c r="L530" s="1"/>
      <c r="M530" s="1"/>
      <c r="N530" s="1"/>
      <c r="O530" s="1"/>
      <c r="P530" s="1"/>
      <c r="Q530" s="1"/>
      <c r="R530" s="1"/>
      <c r="S530" s="1"/>
      <c r="T530" s="1"/>
      <c r="AI530" s="140"/>
      <c r="AJ530" s="140"/>
      <c r="AK530" s="140"/>
      <c r="AL530" s="140"/>
      <c r="AM530" s="140"/>
      <c r="AN530" s="142"/>
      <c r="AO530" s="142"/>
      <c r="AP530" s="142"/>
      <c r="AQ530" s="142"/>
    </row>
    <row r="531">
      <c r="L531" s="1"/>
      <c r="M531" s="1"/>
      <c r="N531" s="1"/>
      <c r="O531" s="1"/>
      <c r="P531" s="1"/>
      <c r="Q531" s="1"/>
      <c r="R531" s="1"/>
      <c r="S531" s="1"/>
      <c r="T531" s="1"/>
      <c r="AI531" s="140"/>
      <c r="AJ531" s="140"/>
      <c r="AK531" s="140"/>
      <c r="AL531" s="140"/>
      <c r="AM531" s="140"/>
      <c r="AN531" s="142"/>
      <c r="AO531" s="142"/>
      <c r="AP531" s="142"/>
      <c r="AQ531" s="142"/>
    </row>
    <row r="532">
      <c r="L532" s="1"/>
      <c r="M532" s="1"/>
      <c r="N532" s="1"/>
      <c r="O532" s="1"/>
      <c r="P532" s="1"/>
      <c r="Q532" s="1"/>
      <c r="R532" s="1"/>
      <c r="S532" s="1"/>
      <c r="T532" s="1"/>
      <c r="AI532" s="140"/>
      <c r="AJ532" s="140"/>
      <c r="AK532" s="140"/>
      <c r="AL532" s="140"/>
      <c r="AM532" s="140"/>
      <c r="AN532" s="142"/>
      <c r="AO532" s="142"/>
      <c r="AP532" s="142"/>
      <c r="AQ532" s="142"/>
    </row>
    <row r="533">
      <c r="L533" s="1"/>
      <c r="M533" s="1"/>
      <c r="N533" s="1"/>
      <c r="O533" s="1"/>
      <c r="P533" s="1"/>
      <c r="Q533" s="1"/>
      <c r="R533" s="1"/>
      <c r="S533" s="1"/>
      <c r="T533" s="1"/>
      <c r="AI533" s="140"/>
      <c r="AJ533" s="140"/>
      <c r="AK533" s="140"/>
      <c r="AL533" s="140"/>
      <c r="AM533" s="140"/>
      <c r="AN533" s="142"/>
      <c r="AO533" s="142"/>
      <c r="AP533" s="142"/>
      <c r="AQ533" s="142"/>
    </row>
    <row r="534">
      <c r="L534" s="1"/>
      <c r="M534" s="1"/>
      <c r="N534" s="1"/>
      <c r="O534" s="1"/>
      <c r="P534" s="1"/>
      <c r="Q534" s="1"/>
      <c r="R534" s="1"/>
      <c r="S534" s="1"/>
      <c r="T534" s="1"/>
      <c r="AI534" s="140"/>
      <c r="AJ534" s="140"/>
      <c r="AK534" s="140"/>
      <c r="AL534" s="140"/>
      <c r="AM534" s="140"/>
      <c r="AN534" s="142"/>
      <c r="AO534" s="142"/>
      <c r="AP534" s="142"/>
      <c r="AQ534" s="142"/>
    </row>
    <row r="535">
      <c r="L535" s="1"/>
      <c r="M535" s="1"/>
      <c r="N535" s="1"/>
      <c r="O535" s="1"/>
      <c r="P535" s="1"/>
      <c r="Q535" s="1"/>
      <c r="R535" s="1"/>
      <c r="S535" s="1"/>
      <c r="T535" s="1"/>
      <c r="AI535" s="140"/>
      <c r="AJ535" s="140"/>
      <c r="AK535" s="140"/>
      <c r="AL535" s="140"/>
      <c r="AM535" s="140"/>
      <c r="AN535" s="142"/>
      <c r="AO535" s="142"/>
      <c r="AP535" s="142"/>
      <c r="AQ535" s="142"/>
    </row>
    <row r="536">
      <c r="L536" s="1"/>
      <c r="M536" s="1"/>
      <c r="N536" s="1"/>
      <c r="O536" s="1"/>
      <c r="P536" s="1"/>
      <c r="Q536" s="1"/>
      <c r="R536" s="1"/>
      <c r="S536" s="1"/>
      <c r="T536" s="1"/>
      <c r="AI536" s="140"/>
      <c r="AJ536" s="140"/>
      <c r="AK536" s="140"/>
      <c r="AL536" s="140"/>
      <c r="AM536" s="140"/>
      <c r="AN536" s="142"/>
      <c r="AO536" s="142"/>
      <c r="AP536" s="142"/>
      <c r="AQ536" s="142"/>
    </row>
    <row r="537">
      <c r="L537" s="1"/>
      <c r="M537" s="1"/>
      <c r="N537" s="1"/>
      <c r="O537" s="1"/>
      <c r="P537" s="1"/>
      <c r="Q537" s="1"/>
      <c r="R537" s="1"/>
      <c r="S537" s="1"/>
      <c r="T537" s="1"/>
      <c r="AI537" s="140"/>
      <c r="AJ537" s="140"/>
      <c r="AK537" s="140"/>
      <c r="AL537" s="140"/>
      <c r="AM537" s="140"/>
      <c r="AN537" s="142"/>
      <c r="AO537" s="142"/>
      <c r="AP537" s="142"/>
      <c r="AQ537" s="142"/>
    </row>
    <row r="538">
      <c r="L538" s="1"/>
      <c r="M538" s="1"/>
      <c r="N538" s="1"/>
      <c r="O538" s="1"/>
      <c r="P538" s="1"/>
      <c r="Q538" s="1"/>
      <c r="R538" s="1"/>
      <c r="S538" s="1"/>
      <c r="T538" s="1"/>
      <c r="AI538" s="140"/>
      <c r="AJ538" s="140"/>
      <c r="AK538" s="140"/>
      <c r="AL538" s="140"/>
      <c r="AM538" s="140"/>
      <c r="AN538" s="142"/>
      <c r="AO538" s="142"/>
      <c r="AP538" s="142"/>
      <c r="AQ538" s="142"/>
    </row>
    <row r="539">
      <c r="L539" s="1"/>
      <c r="M539" s="1"/>
      <c r="N539" s="1"/>
      <c r="O539" s="1"/>
      <c r="P539" s="1"/>
      <c r="Q539" s="1"/>
      <c r="R539" s="1"/>
      <c r="S539" s="1"/>
      <c r="T539" s="1"/>
      <c r="AI539" s="140"/>
      <c r="AJ539" s="140"/>
      <c r="AK539" s="140"/>
      <c r="AL539" s="140"/>
      <c r="AM539" s="140"/>
      <c r="AN539" s="142"/>
      <c r="AO539" s="142"/>
      <c r="AP539" s="142"/>
      <c r="AQ539" s="142"/>
    </row>
    <row r="540">
      <c r="L540" s="1"/>
      <c r="M540" s="1"/>
      <c r="N540" s="1"/>
      <c r="O540" s="1"/>
      <c r="P540" s="1"/>
      <c r="Q540" s="1"/>
      <c r="R540" s="1"/>
      <c r="S540" s="1"/>
      <c r="T540" s="1"/>
      <c r="AI540" s="140"/>
      <c r="AJ540" s="140"/>
      <c r="AK540" s="140"/>
      <c r="AL540" s="140"/>
      <c r="AM540" s="140"/>
      <c r="AN540" s="142"/>
      <c r="AO540" s="142"/>
      <c r="AP540" s="142"/>
      <c r="AQ540" s="142"/>
    </row>
    <row r="541">
      <c r="L541" s="1"/>
      <c r="M541" s="1"/>
      <c r="N541" s="1"/>
      <c r="O541" s="1"/>
      <c r="P541" s="1"/>
      <c r="Q541" s="1"/>
      <c r="R541" s="1"/>
      <c r="S541" s="1"/>
      <c r="T541" s="1"/>
      <c r="AI541" s="140"/>
      <c r="AJ541" s="140"/>
      <c r="AK541" s="140"/>
      <c r="AL541" s="140"/>
      <c r="AM541" s="140"/>
      <c r="AN541" s="142"/>
      <c r="AO541" s="142"/>
      <c r="AP541" s="142"/>
      <c r="AQ541" s="142"/>
    </row>
    <row r="542">
      <c r="L542" s="1"/>
      <c r="M542" s="1"/>
      <c r="N542" s="1"/>
      <c r="O542" s="1"/>
      <c r="P542" s="1"/>
      <c r="Q542" s="1"/>
      <c r="R542" s="1"/>
      <c r="S542" s="1"/>
      <c r="T542" s="1"/>
      <c r="AI542" s="140"/>
      <c r="AJ542" s="140"/>
      <c r="AK542" s="140"/>
      <c r="AL542" s="140"/>
      <c r="AM542" s="140"/>
      <c r="AN542" s="142"/>
      <c r="AO542" s="142"/>
      <c r="AP542" s="142"/>
      <c r="AQ542" s="142"/>
    </row>
    <row r="543">
      <c r="L543" s="1"/>
      <c r="M543" s="1"/>
      <c r="N543" s="1"/>
      <c r="O543" s="1"/>
      <c r="P543" s="1"/>
      <c r="Q543" s="1"/>
      <c r="R543" s="1"/>
      <c r="S543" s="1"/>
      <c r="T543" s="1"/>
      <c r="AI543" s="140"/>
      <c r="AJ543" s="140"/>
      <c r="AK543" s="140"/>
      <c r="AL543" s="140"/>
      <c r="AM543" s="140"/>
      <c r="AN543" s="142"/>
      <c r="AO543" s="142"/>
      <c r="AP543" s="142"/>
      <c r="AQ543" s="142"/>
    </row>
    <row r="544">
      <c r="L544" s="1"/>
      <c r="M544" s="1"/>
      <c r="N544" s="1"/>
      <c r="O544" s="1"/>
      <c r="P544" s="1"/>
      <c r="Q544" s="1"/>
      <c r="R544" s="1"/>
      <c r="S544" s="1"/>
      <c r="T544" s="1"/>
      <c r="AI544" s="140"/>
      <c r="AJ544" s="140"/>
      <c r="AK544" s="140"/>
      <c r="AL544" s="140"/>
      <c r="AM544" s="140"/>
      <c r="AN544" s="142"/>
      <c r="AO544" s="142"/>
      <c r="AP544" s="142"/>
      <c r="AQ544" s="142"/>
    </row>
    <row r="545">
      <c r="L545" s="1"/>
      <c r="M545" s="1"/>
      <c r="N545" s="1"/>
      <c r="O545" s="1"/>
      <c r="P545" s="1"/>
      <c r="Q545" s="1"/>
      <c r="R545" s="1"/>
      <c r="S545" s="1"/>
      <c r="T545" s="1"/>
      <c r="AI545" s="140"/>
      <c r="AJ545" s="140"/>
      <c r="AK545" s="140"/>
      <c r="AL545" s="140"/>
      <c r="AM545" s="140"/>
      <c r="AN545" s="142"/>
      <c r="AO545" s="142"/>
      <c r="AP545" s="142"/>
      <c r="AQ545" s="142"/>
    </row>
    <row r="546">
      <c r="L546" s="1"/>
      <c r="M546" s="1"/>
      <c r="N546" s="1"/>
      <c r="O546" s="1"/>
      <c r="P546" s="1"/>
      <c r="Q546" s="1"/>
      <c r="R546" s="1"/>
      <c r="S546" s="1"/>
      <c r="T546" s="1"/>
      <c r="AI546" s="140"/>
      <c r="AJ546" s="140"/>
      <c r="AK546" s="140"/>
      <c r="AL546" s="140"/>
      <c r="AM546" s="140"/>
      <c r="AN546" s="142"/>
      <c r="AO546" s="142"/>
      <c r="AP546" s="142"/>
      <c r="AQ546" s="142"/>
    </row>
    <row r="547">
      <c r="L547" s="1"/>
      <c r="M547" s="1"/>
      <c r="N547" s="1"/>
      <c r="O547" s="1"/>
      <c r="P547" s="1"/>
      <c r="Q547" s="1"/>
      <c r="R547" s="1"/>
      <c r="S547" s="1"/>
      <c r="T547" s="1"/>
      <c r="AI547" s="140"/>
      <c r="AJ547" s="140"/>
      <c r="AK547" s="140"/>
      <c r="AL547" s="140"/>
      <c r="AM547" s="140"/>
      <c r="AN547" s="142"/>
      <c r="AO547" s="142"/>
      <c r="AP547" s="142"/>
      <c r="AQ547" s="142"/>
    </row>
    <row r="548">
      <c r="L548" s="1"/>
      <c r="M548" s="1"/>
      <c r="N548" s="1"/>
      <c r="O548" s="1"/>
      <c r="P548" s="1"/>
      <c r="Q548" s="1"/>
      <c r="R548" s="1"/>
      <c r="S548" s="1"/>
      <c r="T548" s="1"/>
      <c r="AI548" s="140"/>
      <c r="AJ548" s="140"/>
      <c r="AK548" s="140"/>
      <c r="AL548" s="140"/>
      <c r="AM548" s="140"/>
      <c r="AN548" s="142"/>
      <c r="AO548" s="142"/>
      <c r="AP548" s="142"/>
      <c r="AQ548" s="142"/>
    </row>
    <row r="549">
      <c r="L549" s="1"/>
      <c r="M549" s="1"/>
      <c r="N549" s="1"/>
      <c r="O549" s="1"/>
      <c r="P549" s="1"/>
      <c r="Q549" s="1"/>
      <c r="R549" s="1"/>
      <c r="S549" s="1"/>
      <c r="T549" s="1"/>
      <c r="AI549" s="140"/>
      <c r="AJ549" s="140"/>
      <c r="AK549" s="140"/>
      <c r="AL549" s="140"/>
      <c r="AM549" s="140"/>
      <c r="AN549" s="142"/>
      <c r="AO549" s="142"/>
      <c r="AP549" s="142"/>
      <c r="AQ549" s="142"/>
    </row>
    <row r="550">
      <c r="L550" s="1"/>
      <c r="M550" s="1"/>
      <c r="N550" s="1"/>
      <c r="O550" s="1"/>
      <c r="P550" s="1"/>
      <c r="Q550" s="1"/>
      <c r="R550" s="1"/>
      <c r="S550" s="1"/>
      <c r="T550" s="1"/>
      <c r="AI550" s="140"/>
      <c r="AJ550" s="140"/>
      <c r="AK550" s="140"/>
      <c r="AL550" s="140"/>
      <c r="AM550" s="140"/>
      <c r="AN550" s="142"/>
      <c r="AO550" s="142"/>
      <c r="AP550" s="142"/>
      <c r="AQ550" s="142"/>
    </row>
    <row r="551">
      <c r="L551" s="1"/>
      <c r="M551" s="1"/>
      <c r="N551" s="1"/>
      <c r="O551" s="1"/>
      <c r="P551" s="1"/>
      <c r="Q551" s="1"/>
      <c r="R551" s="1"/>
      <c r="S551" s="1"/>
      <c r="T551" s="1"/>
      <c r="AI551" s="140"/>
      <c r="AJ551" s="140"/>
      <c r="AK551" s="140"/>
      <c r="AL551" s="140"/>
      <c r="AM551" s="140"/>
      <c r="AN551" s="142"/>
      <c r="AO551" s="142"/>
      <c r="AP551" s="142"/>
      <c r="AQ551" s="142"/>
    </row>
    <row r="552">
      <c r="L552" s="1"/>
      <c r="M552" s="1"/>
      <c r="N552" s="1"/>
      <c r="O552" s="1"/>
      <c r="P552" s="1"/>
      <c r="Q552" s="1"/>
      <c r="R552" s="1"/>
      <c r="S552" s="1"/>
      <c r="T552" s="1"/>
      <c r="AI552" s="140"/>
      <c r="AJ552" s="140"/>
      <c r="AK552" s="140"/>
      <c r="AL552" s="140"/>
      <c r="AM552" s="140"/>
      <c r="AN552" s="142"/>
      <c r="AO552" s="142"/>
      <c r="AP552" s="142"/>
      <c r="AQ552" s="142"/>
    </row>
    <row r="553">
      <c r="L553" s="1"/>
      <c r="M553" s="1"/>
      <c r="N553" s="1"/>
      <c r="O553" s="1"/>
      <c r="P553" s="1"/>
      <c r="Q553" s="1"/>
      <c r="R553" s="1"/>
      <c r="S553" s="1"/>
      <c r="T553" s="1"/>
      <c r="AI553" s="140"/>
      <c r="AJ553" s="140"/>
      <c r="AK553" s="140"/>
      <c r="AL553" s="140"/>
      <c r="AM553" s="140"/>
      <c r="AN553" s="142"/>
      <c r="AO553" s="142"/>
      <c r="AP553" s="142"/>
      <c r="AQ553" s="142"/>
    </row>
    <row r="554">
      <c r="L554" s="1"/>
      <c r="M554" s="1"/>
      <c r="N554" s="1"/>
      <c r="O554" s="1"/>
      <c r="P554" s="1"/>
      <c r="Q554" s="1"/>
      <c r="R554" s="1"/>
      <c r="S554" s="1"/>
      <c r="T554" s="1"/>
      <c r="AI554" s="140"/>
      <c r="AJ554" s="140"/>
      <c r="AK554" s="140"/>
      <c r="AL554" s="140"/>
      <c r="AM554" s="140"/>
      <c r="AN554" s="142"/>
      <c r="AO554" s="142"/>
      <c r="AP554" s="142"/>
      <c r="AQ554" s="142"/>
    </row>
    <row r="555">
      <c r="L555" s="1"/>
      <c r="M555" s="1"/>
      <c r="N555" s="1"/>
      <c r="O555" s="1"/>
      <c r="P555" s="1"/>
      <c r="Q555" s="1"/>
      <c r="R555" s="1"/>
      <c r="S555" s="1"/>
      <c r="T555" s="1"/>
      <c r="AI555" s="140"/>
      <c r="AJ555" s="140"/>
      <c r="AK555" s="140"/>
      <c r="AL555" s="140"/>
      <c r="AM555" s="140"/>
      <c r="AN555" s="142"/>
      <c r="AO555" s="142"/>
      <c r="AP555" s="142"/>
      <c r="AQ555" s="142"/>
    </row>
    <row r="556">
      <c r="L556" s="1"/>
      <c r="M556" s="1"/>
      <c r="N556" s="1"/>
      <c r="O556" s="1"/>
      <c r="P556" s="1"/>
      <c r="Q556" s="1"/>
      <c r="R556" s="1"/>
      <c r="S556" s="1"/>
      <c r="T556" s="1"/>
      <c r="AI556" s="140"/>
      <c r="AJ556" s="140"/>
      <c r="AK556" s="140"/>
      <c r="AL556" s="140"/>
      <c r="AM556" s="140"/>
      <c r="AN556" s="142"/>
      <c r="AO556" s="142"/>
      <c r="AP556" s="142"/>
      <c r="AQ556" s="142"/>
    </row>
    <row r="557">
      <c r="L557" s="1"/>
      <c r="M557" s="1"/>
      <c r="N557" s="1"/>
      <c r="O557" s="1"/>
      <c r="P557" s="1"/>
      <c r="Q557" s="1"/>
      <c r="R557" s="1"/>
      <c r="S557" s="1"/>
      <c r="T557" s="1"/>
      <c r="AI557" s="140"/>
      <c r="AJ557" s="140"/>
      <c r="AK557" s="140"/>
      <c r="AL557" s="140"/>
      <c r="AM557" s="140"/>
      <c r="AN557" s="142"/>
      <c r="AO557" s="142"/>
      <c r="AP557" s="142"/>
      <c r="AQ557" s="142"/>
    </row>
    <row r="558">
      <c r="L558" s="1"/>
      <c r="M558" s="1"/>
      <c r="N558" s="1"/>
      <c r="O558" s="1"/>
      <c r="P558" s="1"/>
      <c r="Q558" s="1"/>
      <c r="R558" s="1"/>
      <c r="S558" s="1"/>
      <c r="T558" s="1"/>
      <c r="AI558" s="140"/>
      <c r="AJ558" s="140"/>
      <c r="AK558" s="140"/>
      <c r="AL558" s="140"/>
      <c r="AM558" s="140"/>
      <c r="AN558" s="142"/>
      <c r="AO558" s="142"/>
      <c r="AP558" s="142"/>
      <c r="AQ558" s="142"/>
    </row>
    <row r="559">
      <c r="L559" s="1"/>
      <c r="M559" s="1"/>
      <c r="N559" s="1"/>
      <c r="O559" s="1"/>
      <c r="P559" s="1"/>
      <c r="Q559" s="1"/>
      <c r="R559" s="1"/>
      <c r="S559" s="1"/>
      <c r="T559" s="1"/>
      <c r="AI559" s="140"/>
      <c r="AJ559" s="140"/>
      <c r="AK559" s="140"/>
      <c r="AL559" s="140"/>
      <c r="AM559" s="140"/>
      <c r="AN559" s="142"/>
      <c r="AO559" s="142"/>
      <c r="AP559" s="142"/>
      <c r="AQ559" s="142"/>
    </row>
    <row r="560">
      <c r="L560" s="1"/>
      <c r="M560" s="1"/>
      <c r="N560" s="1"/>
      <c r="O560" s="1"/>
      <c r="P560" s="1"/>
      <c r="Q560" s="1"/>
      <c r="R560" s="1"/>
      <c r="S560" s="1"/>
      <c r="T560" s="1"/>
      <c r="AI560" s="140"/>
      <c r="AJ560" s="140"/>
      <c r="AK560" s="140"/>
      <c r="AL560" s="140"/>
      <c r="AM560" s="140"/>
      <c r="AN560" s="142"/>
      <c r="AO560" s="142"/>
      <c r="AP560" s="142"/>
      <c r="AQ560" s="142"/>
    </row>
    <row r="561">
      <c r="L561" s="1"/>
      <c r="M561" s="1"/>
      <c r="N561" s="1"/>
      <c r="O561" s="1"/>
      <c r="P561" s="1"/>
      <c r="Q561" s="1"/>
      <c r="R561" s="1"/>
      <c r="S561" s="1"/>
      <c r="T561" s="1"/>
      <c r="AI561" s="140"/>
      <c r="AJ561" s="140"/>
      <c r="AK561" s="140"/>
      <c r="AL561" s="140"/>
      <c r="AM561" s="140"/>
      <c r="AN561" s="142"/>
      <c r="AO561" s="142"/>
      <c r="AP561" s="142"/>
      <c r="AQ561" s="142"/>
    </row>
    <row r="562">
      <c r="L562" s="1"/>
      <c r="M562" s="1"/>
      <c r="N562" s="1"/>
      <c r="O562" s="1"/>
      <c r="P562" s="1"/>
      <c r="Q562" s="1"/>
      <c r="R562" s="1"/>
      <c r="S562" s="1"/>
      <c r="T562" s="1"/>
      <c r="AI562" s="140"/>
      <c r="AJ562" s="140"/>
      <c r="AK562" s="140"/>
      <c r="AL562" s="140"/>
      <c r="AM562" s="140"/>
      <c r="AN562" s="142"/>
      <c r="AO562" s="142"/>
      <c r="AP562" s="142"/>
      <c r="AQ562" s="142"/>
    </row>
    <row r="563">
      <c r="L563" s="1"/>
      <c r="M563" s="1"/>
      <c r="N563" s="1"/>
      <c r="O563" s="1"/>
      <c r="P563" s="1"/>
      <c r="Q563" s="1"/>
      <c r="R563" s="1"/>
      <c r="S563" s="1"/>
      <c r="T563" s="1"/>
      <c r="AI563" s="140"/>
      <c r="AJ563" s="140"/>
      <c r="AK563" s="140"/>
      <c r="AL563" s="140"/>
      <c r="AM563" s="140"/>
      <c r="AN563" s="142"/>
      <c r="AO563" s="142"/>
      <c r="AP563" s="142"/>
      <c r="AQ563" s="142"/>
    </row>
    <row r="564">
      <c r="L564" s="1"/>
      <c r="M564" s="1"/>
      <c r="N564" s="1"/>
      <c r="O564" s="1"/>
      <c r="P564" s="1"/>
      <c r="Q564" s="1"/>
      <c r="R564" s="1"/>
      <c r="S564" s="1"/>
      <c r="T564" s="1"/>
      <c r="AI564" s="140"/>
      <c r="AJ564" s="140"/>
      <c r="AK564" s="140"/>
      <c r="AL564" s="140"/>
      <c r="AM564" s="140"/>
      <c r="AN564" s="142"/>
      <c r="AO564" s="142"/>
      <c r="AP564" s="142"/>
      <c r="AQ564" s="142"/>
    </row>
    <row r="565">
      <c r="L565" s="1"/>
      <c r="M565" s="1"/>
      <c r="N565" s="1"/>
      <c r="O565" s="1"/>
      <c r="P565" s="1"/>
      <c r="Q565" s="1"/>
      <c r="R565" s="1"/>
      <c r="S565" s="1"/>
      <c r="T565" s="1"/>
      <c r="AI565" s="140"/>
      <c r="AJ565" s="140"/>
      <c r="AK565" s="140"/>
      <c r="AL565" s="140"/>
      <c r="AM565" s="140"/>
      <c r="AN565" s="142"/>
      <c r="AO565" s="142"/>
      <c r="AP565" s="142"/>
      <c r="AQ565" s="142"/>
    </row>
    <row r="566">
      <c r="L566" s="1"/>
      <c r="M566" s="1"/>
      <c r="N566" s="1"/>
      <c r="O566" s="1"/>
      <c r="P566" s="1"/>
      <c r="Q566" s="1"/>
      <c r="R566" s="1"/>
      <c r="S566" s="1"/>
      <c r="T566" s="1"/>
      <c r="AI566" s="140"/>
      <c r="AJ566" s="140"/>
      <c r="AK566" s="140"/>
      <c r="AL566" s="140"/>
      <c r="AM566" s="140"/>
      <c r="AN566" s="142"/>
      <c r="AO566" s="142"/>
      <c r="AP566" s="142"/>
      <c r="AQ566" s="142"/>
    </row>
    <row r="567">
      <c r="L567" s="1"/>
      <c r="M567" s="1"/>
      <c r="N567" s="1"/>
      <c r="O567" s="1"/>
      <c r="P567" s="1"/>
      <c r="Q567" s="1"/>
      <c r="R567" s="1"/>
      <c r="S567" s="1"/>
      <c r="T567" s="1"/>
      <c r="AI567" s="140"/>
      <c r="AJ567" s="140"/>
      <c r="AK567" s="140"/>
      <c r="AL567" s="140"/>
      <c r="AM567" s="140"/>
      <c r="AN567" s="142"/>
      <c r="AO567" s="142"/>
      <c r="AP567" s="142"/>
      <c r="AQ567" s="142"/>
    </row>
    <row r="568">
      <c r="L568" s="1"/>
      <c r="M568" s="1"/>
      <c r="N568" s="1"/>
      <c r="O568" s="1"/>
      <c r="P568" s="1"/>
      <c r="Q568" s="1"/>
      <c r="R568" s="1"/>
      <c r="S568" s="1"/>
      <c r="T568" s="1"/>
      <c r="AI568" s="140"/>
      <c r="AJ568" s="140"/>
      <c r="AK568" s="140"/>
      <c r="AL568" s="140"/>
      <c r="AM568" s="140"/>
      <c r="AN568" s="142"/>
      <c r="AO568" s="142"/>
      <c r="AP568" s="142"/>
      <c r="AQ568" s="142"/>
    </row>
    <row r="569">
      <c r="L569" s="1"/>
      <c r="M569" s="1"/>
      <c r="N569" s="1"/>
      <c r="O569" s="1"/>
      <c r="P569" s="1"/>
      <c r="Q569" s="1"/>
      <c r="R569" s="1"/>
      <c r="S569" s="1"/>
      <c r="T569" s="1"/>
      <c r="AI569" s="140"/>
      <c r="AJ569" s="140"/>
      <c r="AK569" s="140"/>
      <c r="AL569" s="140"/>
      <c r="AM569" s="140"/>
      <c r="AN569" s="142"/>
      <c r="AO569" s="142"/>
      <c r="AP569" s="142"/>
      <c r="AQ569" s="142"/>
    </row>
    <row r="570">
      <c r="L570" s="1"/>
      <c r="M570" s="1"/>
      <c r="N570" s="1"/>
      <c r="O570" s="1"/>
      <c r="P570" s="1"/>
      <c r="Q570" s="1"/>
      <c r="R570" s="1"/>
      <c r="S570" s="1"/>
      <c r="T570" s="1"/>
      <c r="AI570" s="140"/>
      <c r="AJ570" s="140"/>
      <c r="AK570" s="140"/>
      <c r="AL570" s="140"/>
      <c r="AM570" s="140"/>
      <c r="AN570" s="142"/>
      <c r="AO570" s="142"/>
      <c r="AP570" s="142"/>
      <c r="AQ570" s="142"/>
    </row>
    <row r="571">
      <c r="L571" s="1"/>
      <c r="M571" s="1"/>
      <c r="N571" s="1"/>
      <c r="O571" s="1"/>
      <c r="P571" s="1"/>
      <c r="Q571" s="1"/>
      <c r="R571" s="1"/>
      <c r="S571" s="1"/>
      <c r="T571" s="1"/>
      <c r="AI571" s="140"/>
      <c r="AJ571" s="140"/>
      <c r="AK571" s="140"/>
      <c r="AL571" s="140"/>
      <c r="AM571" s="140"/>
      <c r="AN571" s="142"/>
      <c r="AO571" s="142"/>
      <c r="AP571" s="142"/>
      <c r="AQ571" s="142"/>
    </row>
    <row r="572">
      <c r="L572" s="1"/>
      <c r="M572" s="1"/>
      <c r="N572" s="1"/>
      <c r="O572" s="1"/>
      <c r="P572" s="1"/>
      <c r="Q572" s="1"/>
      <c r="R572" s="1"/>
      <c r="S572" s="1"/>
      <c r="T572" s="1"/>
      <c r="AI572" s="140"/>
      <c r="AJ572" s="140"/>
      <c r="AK572" s="140"/>
      <c r="AL572" s="140"/>
      <c r="AM572" s="140"/>
      <c r="AN572" s="142"/>
      <c r="AO572" s="142"/>
      <c r="AP572" s="142"/>
      <c r="AQ572" s="142"/>
    </row>
    <row r="573">
      <c r="L573" s="1"/>
      <c r="M573" s="1"/>
      <c r="N573" s="1"/>
      <c r="O573" s="1"/>
      <c r="P573" s="1"/>
      <c r="Q573" s="1"/>
      <c r="R573" s="1"/>
      <c r="S573" s="1"/>
      <c r="T573" s="1"/>
      <c r="AI573" s="140"/>
      <c r="AJ573" s="140"/>
      <c r="AK573" s="140"/>
      <c r="AL573" s="140"/>
      <c r="AM573" s="140"/>
      <c r="AN573" s="142"/>
      <c r="AO573" s="142"/>
      <c r="AP573" s="142"/>
      <c r="AQ573" s="142"/>
    </row>
    <row r="574">
      <c r="L574" s="1"/>
      <c r="M574" s="1"/>
      <c r="N574" s="1"/>
      <c r="O574" s="1"/>
      <c r="P574" s="1"/>
      <c r="Q574" s="1"/>
      <c r="R574" s="1"/>
      <c r="S574" s="1"/>
      <c r="T574" s="1"/>
      <c r="AI574" s="140"/>
      <c r="AJ574" s="140"/>
      <c r="AK574" s="140"/>
      <c r="AL574" s="140"/>
      <c r="AM574" s="140"/>
      <c r="AN574" s="142"/>
      <c r="AO574" s="142"/>
      <c r="AP574" s="142"/>
      <c r="AQ574" s="142"/>
    </row>
    <row r="575">
      <c r="L575" s="1"/>
      <c r="M575" s="1"/>
      <c r="N575" s="1"/>
      <c r="O575" s="1"/>
      <c r="P575" s="1"/>
      <c r="Q575" s="1"/>
      <c r="R575" s="1"/>
      <c r="S575" s="1"/>
      <c r="T575" s="1"/>
      <c r="AI575" s="140"/>
      <c r="AJ575" s="140"/>
      <c r="AK575" s="140"/>
      <c r="AL575" s="140"/>
      <c r="AM575" s="140"/>
      <c r="AN575" s="142"/>
      <c r="AO575" s="142"/>
      <c r="AP575" s="142"/>
      <c r="AQ575" s="142"/>
    </row>
    <row r="576">
      <c r="L576" s="1"/>
      <c r="M576" s="1"/>
      <c r="N576" s="1"/>
      <c r="O576" s="1"/>
      <c r="P576" s="1"/>
      <c r="Q576" s="1"/>
      <c r="R576" s="1"/>
      <c r="S576" s="1"/>
      <c r="T576" s="1"/>
      <c r="AI576" s="140"/>
      <c r="AJ576" s="140"/>
      <c r="AK576" s="140"/>
      <c r="AL576" s="140"/>
      <c r="AM576" s="140"/>
      <c r="AN576" s="142"/>
      <c r="AO576" s="142"/>
      <c r="AP576" s="142"/>
      <c r="AQ576" s="142"/>
    </row>
    <row r="577">
      <c r="L577" s="1"/>
      <c r="M577" s="1"/>
      <c r="N577" s="1"/>
      <c r="O577" s="1"/>
      <c r="P577" s="1"/>
      <c r="Q577" s="1"/>
      <c r="R577" s="1"/>
      <c r="S577" s="1"/>
      <c r="T577" s="1"/>
      <c r="AI577" s="140"/>
      <c r="AJ577" s="140"/>
      <c r="AK577" s="140"/>
      <c r="AL577" s="140"/>
      <c r="AM577" s="140"/>
      <c r="AN577" s="142"/>
      <c r="AO577" s="142"/>
      <c r="AP577" s="142"/>
      <c r="AQ577" s="142"/>
    </row>
    <row r="578">
      <c r="L578" s="1"/>
      <c r="M578" s="1"/>
      <c r="N578" s="1"/>
      <c r="O578" s="1"/>
      <c r="P578" s="1"/>
      <c r="Q578" s="1"/>
      <c r="R578" s="1"/>
      <c r="S578" s="1"/>
      <c r="T578" s="1"/>
      <c r="AI578" s="140"/>
      <c r="AJ578" s="140"/>
      <c r="AK578" s="140"/>
      <c r="AL578" s="140"/>
      <c r="AM578" s="140"/>
      <c r="AN578" s="142"/>
      <c r="AO578" s="142"/>
      <c r="AP578" s="142"/>
      <c r="AQ578" s="142"/>
    </row>
    <row r="579">
      <c r="L579" s="1"/>
      <c r="M579" s="1"/>
      <c r="N579" s="1"/>
      <c r="O579" s="1"/>
      <c r="P579" s="1"/>
      <c r="Q579" s="1"/>
      <c r="R579" s="1"/>
      <c r="S579" s="1"/>
      <c r="T579" s="1"/>
      <c r="AI579" s="140"/>
      <c r="AJ579" s="140"/>
      <c r="AK579" s="140"/>
      <c r="AL579" s="140"/>
      <c r="AM579" s="140"/>
      <c r="AN579" s="142"/>
      <c r="AO579" s="142"/>
      <c r="AP579" s="142"/>
      <c r="AQ579" s="142"/>
    </row>
    <row r="580">
      <c r="L580" s="1"/>
      <c r="M580" s="1"/>
      <c r="N580" s="1"/>
      <c r="O580" s="1"/>
      <c r="P580" s="1"/>
      <c r="Q580" s="1"/>
      <c r="R580" s="1"/>
      <c r="S580" s="1"/>
      <c r="T580" s="1"/>
      <c r="AI580" s="140"/>
      <c r="AJ580" s="140"/>
      <c r="AK580" s="140"/>
      <c r="AL580" s="140"/>
      <c r="AM580" s="140"/>
      <c r="AN580" s="142"/>
      <c r="AO580" s="142"/>
      <c r="AP580" s="142"/>
      <c r="AQ580" s="142"/>
    </row>
    <row r="581">
      <c r="L581" s="1"/>
      <c r="M581" s="1"/>
      <c r="N581" s="1"/>
      <c r="O581" s="1"/>
      <c r="P581" s="1"/>
      <c r="Q581" s="1"/>
      <c r="R581" s="1"/>
      <c r="S581" s="1"/>
      <c r="T581" s="1"/>
      <c r="AI581" s="140"/>
      <c r="AJ581" s="140"/>
      <c r="AK581" s="140"/>
      <c r="AL581" s="140"/>
      <c r="AM581" s="140"/>
      <c r="AN581" s="142"/>
      <c r="AO581" s="142"/>
      <c r="AP581" s="142"/>
      <c r="AQ581" s="142"/>
    </row>
    <row r="582">
      <c r="L582" s="1"/>
      <c r="M582" s="1"/>
      <c r="N582" s="1"/>
      <c r="O582" s="1"/>
      <c r="P582" s="1"/>
      <c r="Q582" s="1"/>
      <c r="R582" s="1"/>
      <c r="S582" s="1"/>
      <c r="T582" s="1"/>
      <c r="AI582" s="140"/>
      <c r="AJ582" s="140"/>
      <c r="AK582" s="140"/>
      <c r="AL582" s="140"/>
      <c r="AM582" s="140"/>
      <c r="AN582" s="142"/>
      <c r="AO582" s="142"/>
      <c r="AP582" s="142"/>
      <c r="AQ582" s="142"/>
    </row>
    <row r="583">
      <c r="L583" s="1"/>
      <c r="M583" s="1"/>
      <c r="N583" s="1"/>
      <c r="O583" s="1"/>
      <c r="P583" s="1"/>
      <c r="Q583" s="1"/>
      <c r="R583" s="1"/>
      <c r="S583" s="1"/>
      <c r="T583" s="1"/>
      <c r="AI583" s="140"/>
      <c r="AJ583" s="140"/>
      <c r="AK583" s="140"/>
      <c r="AL583" s="140"/>
      <c r="AM583" s="140"/>
      <c r="AN583" s="142"/>
      <c r="AO583" s="142"/>
      <c r="AP583" s="142"/>
      <c r="AQ583" s="142"/>
    </row>
    <row r="584">
      <c r="L584" s="1"/>
      <c r="M584" s="1"/>
      <c r="N584" s="1"/>
      <c r="O584" s="1"/>
      <c r="P584" s="1"/>
      <c r="Q584" s="1"/>
      <c r="R584" s="1"/>
      <c r="S584" s="1"/>
      <c r="T584" s="1"/>
      <c r="AI584" s="140"/>
      <c r="AJ584" s="140"/>
      <c r="AK584" s="140"/>
      <c r="AL584" s="140"/>
      <c r="AM584" s="140"/>
      <c r="AN584" s="142"/>
      <c r="AO584" s="142"/>
      <c r="AP584" s="142"/>
      <c r="AQ584" s="142"/>
    </row>
    <row r="585">
      <c r="L585" s="1"/>
      <c r="M585" s="1"/>
      <c r="N585" s="1"/>
      <c r="O585" s="1"/>
      <c r="P585" s="1"/>
      <c r="Q585" s="1"/>
      <c r="R585" s="1"/>
      <c r="S585" s="1"/>
      <c r="T585" s="1"/>
      <c r="AI585" s="140"/>
      <c r="AJ585" s="140"/>
      <c r="AK585" s="140"/>
      <c r="AL585" s="140"/>
      <c r="AM585" s="140"/>
      <c r="AN585" s="142"/>
      <c r="AO585" s="142"/>
      <c r="AP585" s="142"/>
      <c r="AQ585" s="142"/>
    </row>
    <row r="586">
      <c r="L586" s="1"/>
      <c r="M586" s="1"/>
      <c r="N586" s="1"/>
      <c r="O586" s="1"/>
      <c r="P586" s="1"/>
      <c r="Q586" s="1"/>
      <c r="R586" s="1"/>
      <c r="S586" s="1"/>
      <c r="T586" s="1"/>
      <c r="AI586" s="140"/>
      <c r="AJ586" s="140"/>
      <c r="AK586" s="140"/>
      <c r="AL586" s="140"/>
      <c r="AM586" s="140"/>
      <c r="AN586" s="142"/>
      <c r="AO586" s="142"/>
      <c r="AP586" s="142"/>
      <c r="AQ586" s="142"/>
    </row>
    <row r="587">
      <c r="L587" s="1"/>
      <c r="M587" s="1"/>
      <c r="N587" s="1"/>
      <c r="O587" s="1"/>
      <c r="P587" s="1"/>
      <c r="Q587" s="1"/>
      <c r="R587" s="1"/>
      <c r="S587" s="1"/>
      <c r="T587" s="1"/>
      <c r="AI587" s="140"/>
      <c r="AJ587" s="140"/>
      <c r="AK587" s="140"/>
      <c r="AL587" s="140"/>
      <c r="AM587" s="140"/>
      <c r="AN587" s="142"/>
      <c r="AO587" s="142"/>
      <c r="AP587" s="142"/>
      <c r="AQ587" s="142"/>
    </row>
    <row r="588">
      <c r="L588" s="1"/>
      <c r="M588" s="1"/>
      <c r="N588" s="1"/>
      <c r="O588" s="1"/>
      <c r="P588" s="1"/>
      <c r="Q588" s="1"/>
      <c r="R588" s="1"/>
      <c r="S588" s="1"/>
      <c r="T588" s="1"/>
      <c r="AI588" s="140"/>
      <c r="AJ588" s="140"/>
      <c r="AK588" s="140"/>
      <c r="AL588" s="140"/>
      <c r="AM588" s="140"/>
      <c r="AN588" s="142"/>
      <c r="AO588" s="142"/>
      <c r="AP588" s="142"/>
      <c r="AQ588" s="142"/>
    </row>
    <row r="589">
      <c r="L589" s="1"/>
      <c r="M589" s="1"/>
      <c r="N589" s="1"/>
      <c r="O589" s="1"/>
      <c r="P589" s="1"/>
      <c r="Q589" s="1"/>
      <c r="R589" s="1"/>
      <c r="S589" s="1"/>
      <c r="T589" s="1"/>
      <c r="AI589" s="140"/>
      <c r="AJ589" s="140"/>
      <c r="AK589" s="140"/>
      <c r="AL589" s="140"/>
      <c r="AM589" s="140"/>
      <c r="AN589" s="142"/>
      <c r="AO589" s="142"/>
      <c r="AP589" s="142"/>
      <c r="AQ589" s="142"/>
    </row>
    <row r="590">
      <c r="L590" s="1"/>
      <c r="M590" s="1"/>
      <c r="N590" s="1"/>
      <c r="O590" s="1"/>
      <c r="P590" s="1"/>
      <c r="Q590" s="1"/>
      <c r="R590" s="1"/>
      <c r="S590" s="1"/>
      <c r="T590" s="1"/>
      <c r="AI590" s="140"/>
      <c r="AJ590" s="140"/>
      <c r="AK590" s="140"/>
      <c r="AL590" s="140"/>
      <c r="AM590" s="140"/>
      <c r="AN590" s="142"/>
      <c r="AO590" s="142"/>
      <c r="AP590" s="142"/>
      <c r="AQ590" s="142"/>
    </row>
    <row r="591">
      <c r="L591" s="1"/>
      <c r="M591" s="1"/>
      <c r="N591" s="1"/>
      <c r="O591" s="1"/>
      <c r="P591" s="1"/>
      <c r="Q591" s="1"/>
      <c r="R591" s="1"/>
      <c r="S591" s="1"/>
      <c r="T591" s="1"/>
      <c r="AI591" s="140"/>
      <c r="AJ591" s="140"/>
      <c r="AK591" s="140"/>
      <c r="AL591" s="140"/>
      <c r="AM591" s="140"/>
      <c r="AN591" s="142"/>
      <c r="AO591" s="142"/>
      <c r="AP591" s="142"/>
      <c r="AQ591" s="142"/>
    </row>
    <row r="592">
      <c r="L592" s="1"/>
      <c r="M592" s="1"/>
      <c r="N592" s="1"/>
      <c r="O592" s="1"/>
      <c r="P592" s="1"/>
      <c r="Q592" s="1"/>
      <c r="R592" s="1"/>
      <c r="S592" s="1"/>
      <c r="T592" s="1"/>
      <c r="AI592" s="140"/>
      <c r="AJ592" s="140"/>
      <c r="AK592" s="140"/>
      <c r="AL592" s="140"/>
      <c r="AM592" s="140"/>
      <c r="AN592" s="142"/>
      <c r="AO592" s="142"/>
      <c r="AP592" s="142"/>
      <c r="AQ592" s="142"/>
    </row>
    <row r="593">
      <c r="L593" s="1"/>
      <c r="M593" s="1"/>
      <c r="N593" s="1"/>
      <c r="O593" s="1"/>
      <c r="P593" s="1"/>
      <c r="Q593" s="1"/>
      <c r="R593" s="1"/>
      <c r="S593" s="1"/>
      <c r="T593" s="1"/>
      <c r="AI593" s="140"/>
      <c r="AJ593" s="140"/>
      <c r="AK593" s="140"/>
      <c r="AL593" s="140"/>
      <c r="AM593" s="140"/>
      <c r="AN593" s="142"/>
      <c r="AO593" s="142"/>
      <c r="AP593" s="142"/>
      <c r="AQ593" s="142"/>
    </row>
    <row r="594">
      <c r="L594" s="1"/>
      <c r="M594" s="1"/>
      <c r="N594" s="1"/>
      <c r="O594" s="1"/>
      <c r="P594" s="1"/>
      <c r="Q594" s="1"/>
      <c r="R594" s="1"/>
      <c r="S594" s="1"/>
      <c r="T594" s="1"/>
      <c r="AI594" s="140"/>
      <c r="AJ594" s="140"/>
      <c r="AK594" s="140"/>
      <c r="AL594" s="140"/>
      <c r="AM594" s="140"/>
      <c r="AN594" s="142"/>
      <c r="AO594" s="142"/>
      <c r="AP594" s="142"/>
      <c r="AQ594" s="142"/>
    </row>
    <row r="595">
      <c r="L595" s="1"/>
      <c r="M595" s="1"/>
      <c r="N595" s="1"/>
      <c r="O595" s="1"/>
      <c r="P595" s="1"/>
      <c r="Q595" s="1"/>
      <c r="R595" s="1"/>
      <c r="S595" s="1"/>
      <c r="T595" s="1"/>
      <c r="AI595" s="140"/>
      <c r="AJ595" s="140"/>
      <c r="AK595" s="140"/>
      <c r="AL595" s="140"/>
      <c r="AM595" s="140"/>
      <c r="AN595" s="142"/>
      <c r="AO595" s="142"/>
      <c r="AP595" s="142"/>
      <c r="AQ595" s="142"/>
    </row>
    <row r="596">
      <c r="L596" s="1"/>
      <c r="M596" s="1"/>
      <c r="N596" s="1"/>
      <c r="O596" s="1"/>
      <c r="P596" s="1"/>
      <c r="Q596" s="1"/>
      <c r="R596" s="1"/>
      <c r="S596" s="1"/>
      <c r="T596" s="1"/>
      <c r="AI596" s="140"/>
      <c r="AJ596" s="140"/>
      <c r="AK596" s="140"/>
      <c r="AL596" s="140"/>
      <c r="AM596" s="140"/>
      <c r="AN596" s="142"/>
      <c r="AO596" s="142"/>
      <c r="AP596" s="142"/>
      <c r="AQ596" s="142"/>
    </row>
    <row r="597">
      <c r="L597" s="1"/>
      <c r="M597" s="1"/>
      <c r="N597" s="1"/>
      <c r="O597" s="1"/>
      <c r="P597" s="1"/>
      <c r="Q597" s="1"/>
      <c r="R597" s="1"/>
      <c r="S597" s="1"/>
      <c r="T597" s="1"/>
      <c r="AI597" s="140"/>
      <c r="AJ597" s="140"/>
      <c r="AK597" s="140"/>
      <c r="AL597" s="140"/>
      <c r="AM597" s="140"/>
      <c r="AN597" s="142"/>
      <c r="AO597" s="142"/>
      <c r="AP597" s="142"/>
      <c r="AQ597" s="142"/>
    </row>
    <row r="598">
      <c r="L598" s="1"/>
      <c r="M598" s="1"/>
      <c r="N598" s="1"/>
      <c r="O598" s="1"/>
      <c r="P598" s="1"/>
      <c r="Q598" s="1"/>
      <c r="R598" s="1"/>
      <c r="S598" s="1"/>
      <c r="T598" s="1"/>
      <c r="AI598" s="140"/>
      <c r="AJ598" s="140"/>
      <c r="AK598" s="140"/>
      <c r="AL598" s="140"/>
      <c r="AM598" s="140"/>
      <c r="AN598" s="142"/>
      <c r="AO598" s="142"/>
      <c r="AP598" s="142"/>
      <c r="AQ598" s="142"/>
    </row>
    <row r="599">
      <c r="L599" s="1"/>
      <c r="M599" s="1"/>
      <c r="N599" s="1"/>
      <c r="O599" s="1"/>
      <c r="P599" s="1"/>
      <c r="Q599" s="1"/>
      <c r="R599" s="1"/>
      <c r="S599" s="1"/>
      <c r="T599" s="1"/>
      <c r="AI599" s="140"/>
      <c r="AJ599" s="140"/>
      <c r="AK599" s="140"/>
      <c r="AL599" s="140"/>
      <c r="AM599" s="140"/>
      <c r="AN599" s="142"/>
      <c r="AO599" s="142"/>
      <c r="AP599" s="142"/>
      <c r="AQ599" s="142"/>
    </row>
    <row r="600">
      <c r="L600" s="1"/>
      <c r="M600" s="1"/>
      <c r="N600" s="1"/>
      <c r="O600" s="1"/>
      <c r="P600" s="1"/>
      <c r="Q600" s="1"/>
      <c r="R600" s="1"/>
      <c r="S600" s="1"/>
      <c r="T600" s="1"/>
      <c r="AI600" s="140"/>
      <c r="AJ600" s="140"/>
      <c r="AK600" s="140"/>
      <c r="AL600" s="140"/>
      <c r="AM600" s="140"/>
      <c r="AN600" s="142"/>
      <c r="AO600" s="142"/>
      <c r="AP600" s="142"/>
      <c r="AQ600" s="142"/>
    </row>
    <row r="601">
      <c r="L601" s="1"/>
      <c r="M601" s="1"/>
      <c r="N601" s="1"/>
      <c r="O601" s="1"/>
      <c r="P601" s="1"/>
      <c r="Q601" s="1"/>
      <c r="R601" s="1"/>
      <c r="S601" s="1"/>
      <c r="T601" s="1"/>
      <c r="AI601" s="140"/>
      <c r="AJ601" s="140"/>
      <c r="AK601" s="140"/>
      <c r="AL601" s="140"/>
      <c r="AM601" s="140"/>
      <c r="AN601" s="142"/>
      <c r="AO601" s="142"/>
      <c r="AP601" s="142"/>
      <c r="AQ601" s="142"/>
    </row>
    <row r="602">
      <c r="L602" s="1"/>
      <c r="M602" s="1"/>
      <c r="N602" s="1"/>
      <c r="O602" s="1"/>
      <c r="P602" s="1"/>
      <c r="Q602" s="1"/>
      <c r="R602" s="1"/>
      <c r="S602" s="1"/>
      <c r="T602" s="1"/>
      <c r="AI602" s="140"/>
      <c r="AJ602" s="140"/>
      <c r="AK602" s="140"/>
      <c r="AL602" s="140"/>
      <c r="AM602" s="140"/>
      <c r="AN602" s="142"/>
      <c r="AO602" s="142"/>
      <c r="AP602" s="142"/>
      <c r="AQ602" s="142"/>
    </row>
    <row r="603">
      <c r="L603" s="1"/>
      <c r="M603" s="1"/>
      <c r="N603" s="1"/>
      <c r="O603" s="1"/>
      <c r="P603" s="1"/>
      <c r="Q603" s="1"/>
      <c r="R603" s="1"/>
      <c r="S603" s="1"/>
      <c r="T603" s="1"/>
      <c r="AI603" s="140"/>
      <c r="AJ603" s="140"/>
      <c r="AK603" s="140"/>
      <c r="AL603" s="140"/>
      <c r="AM603" s="140"/>
      <c r="AN603" s="142"/>
      <c r="AO603" s="142"/>
      <c r="AP603" s="142"/>
      <c r="AQ603" s="142"/>
    </row>
    <row r="604">
      <c r="L604" s="1"/>
      <c r="M604" s="1"/>
      <c r="N604" s="1"/>
      <c r="O604" s="1"/>
      <c r="P604" s="1"/>
      <c r="Q604" s="1"/>
      <c r="R604" s="1"/>
      <c r="S604" s="1"/>
      <c r="T604" s="1"/>
      <c r="AI604" s="140"/>
      <c r="AJ604" s="140"/>
      <c r="AK604" s="140"/>
      <c r="AL604" s="140"/>
      <c r="AM604" s="140"/>
      <c r="AN604" s="142"/>
      <c r="AO604" s="142"/>
      <c r="AP604" s="142"/>
      <c r="AQ604" s="142"/>
    </row>
    <row r="605">
      <c r="L605" s="1"/>
      <c r="M605" s="1"/>
      <c r="N605" s="1"/>
      <c r="O605" s="1"/>
      <c r="P605" s="1"/>
      <c r="Q605" s="1"/>
      <c r="R605" s="1"/>
      <c r="S605" s="1"/>
      <c r="T605" s="1"/>
      <c r="AI605" s="140"/>
      <c r="AJ605" s="140"/>
      <c r="AK605" s="140"/>
      <c r="AL605" s="140"/>
      <c r="AM605" s="140"/>
      <c r="AN605" s="142"/>
      <c r="AO605" s="142"/>
      <c r="AP605" s="142"/>
      <c r="AQ605" s="142"/>
    </row>
    <row r="606">
      <c r="L606" s="1"/>
      <c r="M606" s="1"/>
      <c r="N606" s="1"/>
      <c r="O606" s="1"/>
      <c r="P606" s="1"/>
      <c r="Q606" s="1"/>
      <c r="R606" s="1"/>
      <c r="S606" s="1"/>
      <c r="T606" s="1"/>
      <c r="AI606" s="140"/>
      <c r="AJ606" s="140"/>
      <c r="AK606" s="140"/>
      <c r="AL606" s="140"/>
      <c r="AM606" s="140"/>
      <c r="AN606" s="142"/>
      <c r="AO606" s="142"/>
      <c r="AP606" s="142"/>
      <c r="AQ606" s="142"/>
    </row>
    <row r="607">
      <c r="L607" s="1"/>
      <c r="M607" s="1"/>
      <c r="N607" s="1"/>
      <c r="O607" s="1"/>
      <c r="P607" s="1"/>
      <c r="Q607" s="1"/>
      <c r="R607" s="1"/>
      <c r="S607" s="1"/>
      <c r="T607" s="1"/>
      <c r="AI607" s="140"/>
      <c r="AJ607" s="140"/>
      <c r="AK607" s="140"/>
      <c r="AL607" s="140"/>
      <c r="AM607" s="140"/>
      <c r="AN607" s="142"/>
      <c r="AO607" s="142"/>
      <c r="AP607" s="142"/>
      <c r="AQ607" s="142"/>
    </row>
    <row r="608">
      <c r="L608" s="1"/>
      <c r="M608" s="1"/>
      <c r="N608" s="1"/>
      <c r="O608" s="1"/>
      <c r="P608" s="1"/>
      <c r="Q608" s="1"/>
      <c r="R608" s="1"/>
      <c r="S608" s="1"/>
      <c r="T608" s="1"/>
      <c r="AI608" s="140"/>
      <c r="AJ608" s="140"/>
      <c r="AK608" s="140"/>
      <c r="AL608" s="140"/>
      <c r="AM608" s="140"/>
      <c r="AN608" s="142"/>
      <c r="AO608" s="142"/>
      <c r="AP608" s="142"/>
      <c r="AQ608" s="142"/>
    </row>
    <row r="609">
      <c r="L609" s="1"/>
      <c r="M609" s="1"/>
      <c r="N609" s="1"/>
      <c r="O609" s="1"/>
      <c r="P609" s="1"/>
      <c r="Q609" s="1"/>
      <c r="R609" s="1"/>
      <c r="S609" s="1"/>
      <c r="T609" s="1"/>
      <c r="AI609" s="140"/>
      <c r="AJ609" s="140"/>
      <c r="AK609" s="140"/>
      <c r="AL609" s="140"/>
      <c r="AM609" s="140"/>
      <c r="AN609" s="142"/>
      <c r="AO609" s="142"/>
      <c r="AP609" s="142"/>
      <c r="AQ609" s="142"/>
    </row>
    <row r="610">
      <c r="L610" s="1"/>
      <c r="M610" s="1"/>
      <c r="N610" s="1"/>
      <c r="O610" s="1"/>
      <c r="P610" s="1"/>
      <c r="Q610" s="1"/>
      <c r="R610" s="1"/>
      <c r="S610" s="1"/>
      <c r="T610" s="1"/>
      <c r="AI610" s="140"/>
      <c r="AJ610" s="140"/>
      <c r="AK610" s="140"/>
      <c r="AL610" s="140"/>
      <c r="AM610" s="140"/>
      <c r="AN610" s="142"/>
      <c r="AO610" s="142"/>
      <c r="AP610" s="142"/>
      <c r="AQ610" s="142"/>
    </row>
    <row r="611">
      <c r="L611" s="1"/>
      <c r="M611" s="1"/>
      <c r="N611" s="1"/>
      <c r="O611" s="1"/>
      <c r="P611" s="1"/>
      <c r="Q611" s="1"/>
      <c r="R611" s="1"/>
      <c r="S611" s="1"/>
      <c r="T611" s="1"/>
      <c r="AI611" s="140"/>
      <c r="AJ611" s="140"/>
      <c r="AK611" s="140"/>
      <c r="AL611" s="140"/>
      <c r="AM611" s="140"/>
      <c r="AN611" s="142"/>
      <c r="AO611" s="142"/>
      <c r="AP611" s="142"/>
      <c r="AQ611" s="142"/>
    </row>
    <row r="612">
      <c r="L612" s="1"/>
      <c r="M612" s="1"/>
      <c r="N612" s="1"/>
      <c r="O612" s="1"/>
      <c r="P612" s="1"/>
      <c r="Q612" s="1"/>
      <c r="R612" s="1"/>
      <c r="S612" s="1"/>
      <c r="T612" s="1"/>
      <c r="AI612" s="140"/>
      <c r="AJ612" s="140"/>
      <c r="AK612" s="140"/>
      <c r="AL612" s="140"/>
      <c r="AM612" s="140"/>
      <c r="AN612" s="142"/>
      <c r="AO612" s="142"/>
      <c r="AP612" s="142"/>
      <c r="AQ612" s="142"/>
    </row>
    <row r="613">
      <c r="L613" s="1"/>
      <c r="M613" s="1"/>
      <c r="N613" s="1"/>
      <c r="O613" s="1"/>
      <c r="P613" s="1"/>
      <c r="Q613" s="1"/>
      <c r="R613" s="1"/>
      <c r="S613" s="1"/>
      <c r="T613" s="1"/>
      <c r="AI613" s="140"/>
      <c r="AJ613" s="140"/>
      <c r="AK613" s="140"/>
      <c r="AL613" s="140"/>
      <c r="AM613" s="140"/>
      <c r="AN613" s="142"/>
      <c r="AO613" s="142"/>
      <c r="AP613" s="142"/>
      <c r="AQ613" s="142"/>
    </row>
    <row r="614">
      <c r="L614" s="1"/>
      <c r="M614" s="1"/>
      <c r="N614" s="1"/>
      <c r="O614" s="1"/>
      <c r="P614" s="1"/>
      <c r="Q614" s="1"/>
      <c r="R614" s="1"/>
      <c r="S614" s="1"/>
      <c r="T614" s="1"/>
      <c r="AI614" s="140"/>
      <c r="AJ614" s="140"/>
      <c r="AK614" s="140"/>
      <c r="AL614" s="140"/>
      <c r="AM614" s="140"/>
      <c r="AN614" s="142"/>
      <c r="AO614" s="142"/>
      <c r="AP614" s="142"/>
      <c r="AQ614" s="142"/>
    </row>
    <row r="615">
      <c r="L615" s="1"/>
      <c r="M615" s="1"/>
      <c r="N615" s="1"/>
      <c r="O615" s="1"/>
      <c r="P615" s="1"/>
      <c r="Q615" s="1"/>
      <c r="R615" s="1"/>
      <c r="S615" s="1"/>
      <c r="T615" s="1"/>
      <c r="AI615" s="140"/>
      <c r="AJ615" s="140"/>
      <c r="AK615" s="140"/>
      <c r="AL615" s="140"/>
      <c r="AM615" s="140"/>
      <c r="AN615" s="142"/>
      <c r="AO615" s="142"/>
      <c r="AP615" s="142"/>
      <c r="AQ615" s="142"/>
    </row>
    <row r="616">
      <c r="L616" s="1"/>
      <c r="M616" s="1"/>
      <c r="N616" s="1"/>
      <c r="O616" s="1"/>
      <c r="P616" s="1"/>
      <c r="Q616" s="1"/>
      <c r="R616" s="1"/>
      <c r="S616" s="1"/>
      <c r="T616" s="1"/>
      <c r="AI616" s="140"/>
      <c r="AJ616" s="140"/>
      <c r="AK616" s="140"/>
      <c r="AL616" s="140"/>
      <c r="AM616" s="140"/>
      <c r="AN616" s="142"/>
      <c r="AO616" s="142"/>
      <c r="AP616" s="142"/>
      <c r="AQ616" s="142"/>
    </row>
    <row r="617">
      <c r="L617" s="1"/>
      <c r="M617" s="1"/>
      <c r="N617" s="1"/>
      <c r="O617" s="1"/>
      <c r="P617" s="1"/>
      <c r="Q617" s="1"/>
      <c r="R617" s="1"/>
      <c r="S617" s="1"/>
      <c r="T617" s="1"/>
      <c r="AI617" s="140"/>
      <c r="AJ617" s="140"/>
      <c r="AK617" s="140"/>
      <c r="AL617" s="140"/>
      <c r="AM617" s="140"/>
      <c r="AN617" s="142"/>
      <c r="AO617" s="142"/>
      <c r="AP617" s="142"/>
      <c r="AQ617" s="142"/>
    </row>
    <row r="618">
      <c r="L618" s="1"/>
      <c r="M618" s="1"/>
      <c r="N618" s="1"/>
      <c r="O618" s="1"/>
      <c r="P618" s="1"/>
      <c r="Q618" s="1"/>
      <c r="R618" s="1"/>
      <c r="S618" s="1"/>
      <c r="T618" s="1"/>
      <c r="AI618" s="140"/>
      <c r="AJ618" s="140"/>
      <c r="AK618" s="140"/>
      <c r="AL618" s="140"/>
      <c r="AM618" s="140"/>
      <c r="AN618" s="142"/>
      <c r="AO618" s="142"/>
      <c r="AP618" s="142"/>
      <c r="AQ618" s="142"/>
    </row>
    <row r="619">
      <c r="L619" s="1"/>
      <c r="M619" s="1"/>
      <c r="N619" s="1"/>
      <c r="O619" s="1"/>
      <c r="P619" s="1"/>
      <c r="Q619" s="1"/>
      <c r="R619" s="1"/>
      <c r="S619" s="1"/>
      <c r="T619" s="1"/>
      <c r="AI619" s="140"/>
      <c r="AJ619" s="140"/>
      <c r="AK619" s="140"/>
      <c r="AL619" s="140"/>
      <c r="AM619" s="140"/>
      <c r="AN619" s="142"/>
      <c r="AO619" s="142"/>
      <c r="AP619" s="142"/>
      <c r="AQ619" s="142"/>
    </row>
    <row r="620">
      <c r="L620" s="1"/>
      <c r="M620" s="1"/>
      <c r="N620" s="1"/>
      <c r="O620" s="1"/>
      <c r="P620" s="1"/>
      <c r="Q620" s="1"/>
      <c r="R620" s="1"/>
      <c r="S620" s="1"/>
      <c r="T620" s="1"/>
      <c r="AI620" s="140"/>
      <c r="AJ620" s="140"/>
      <c r="AK620" s="140"/>
      <c r="AL620" s="140"/>
      <c r="AM620" s="140"/>
      <c r="AN620" s="142"/>
      <c r="AO620" s="142"/>
      <c r="AP620" s="142"/>
      <c r="AQ620" s="142"/>
    </row>
    <row r="621">
      <c r="L621" s="1"/>
      <c r="M621" s="1"/>
      <c r="N621" s="1"/>
      <c r="O621" s="1"/>
      <c r="P621" s="1"/>
      <c r="Q621" s="1"/>
      <c r="R621" s="1"/>
      <c r="S621" s="1"/>
      <c r="T621" s="1"/>
      <c r="AI621" s="140"/>
      <c r="AJ621" s="140"/>
      <c r="AK621" s="140"/>
      <c r="AL621" s="140"/>
      <c r="AM621" s="140"/>
      <c r="AN621" s="142"/>
      <c r="AO621" s="142"/>
      <c r="AP621" s="142"/>
      <c r="AQ621" s="142"/>
    </row>
    <row r="622">
      <c r="L622" s="1"/>
      <c r="M622" s="1"/>
      <c r="N622" s="1"/>
      <c r="O622" s="1"/>
      <c r="P622" s="1"/>
      <c r="Q622" s="1"/>
      <c r="R622" s="1"/>
      <c r="S622" s="1"/>
      <c r="T622" s="1"/>
      <c r="AI622" s="140"/>
      <c r="AJ622" s="140"/>
      <c r="AK622" s="140"/>
      <c r="AL622" s="140"/>
      <c r="AM622" s="140"/>
      <c r="AN622" s="142"/>
      <c r="AO622" s="142"/>
      <c r="AP622" s="142"/>
      <c r="AQ622" s="142"/>
    </row>
    <row r="623">
      <c r="L623" s="1"/>
      <c r="M623" s="1"/>
      <c r="N623" s="1"/>
      <c r="O623" s="1"/>
      <c r="P623" s="1"/>
      <c r="Q623" s="1"/>
      <c r="R623" s="1"/>
      <c r="S623" s="1"/>
      <c r="T623" s="1"/>
      <c r="AI623" s="140"/>
      <c r="AJ623" s="140"/>
      <c r="AK623" s="140"/>
      <c r="AL623" s="140"/>
      <c r="AM623" s="140"/>
      <c r="AN623" s="142"/>
      <c r="AO623" s="142"/>
      <c r="AP623" s="142"/>
      <c r="AQ623" s="142"/>
    </row>
    <row r="624">
      <c r="L624" s="1"/>
      <c r="M624" s="1"/>
      <c r="N624" s="1"/>
      <c r="O624" s="1"/>
      <c r="P624" s="1"/>
      <c r="Q624" s="1"/>
      <c r="R624" s="1"/>
      <c r="S624" s="1"/>
      <c r="T624" s="1"/>
      <c r="AI624" s="140"/>
      <c r="AJ624" s="140"/>
      <c r="AK624" s="140"/>
      <c r="AL624" s="140"/>
      <c r="AM624" s="140"/>
      <c r="AN624" s="142"/>
      <c r="AO624" s="142"/>
      <c r="AP624" s="142"/>
      <c r="AQ624" s="142"/>
    </row>
    <row r="625">
      <c r="L625" s="1"/>
      <c r="M625" s="1"/>
      <c r="N625" s="1"/>
      <c r="O625" s="1"/>
      <c r="P625" s="1"/>
      <c r="Q625" s="1"/>
      <c r="R625" s="1"/>
      <c r="S625" s="1"/>
      <c r="T625" s="1"/>
      <c r="AI625" s="140"/>
      <c r="AJ625" s="140"/>
      <c r="AK625" s="140"/>
      <c r="AL625" s="140"/>
      <c r="AM625" s="140"/>
      <c r="AN625" s="142"/>
      <c r="AO625" s="142"/>
      <c r="AP625" s="142"/>
      <c r="AQ625" s="142"/>
    </row>
    <row r="626">
      <c r="L626" s="1"/>
      <c r="M626" s="1"/>
      <c r="N626" s="1"/>
      <c r="O626" s="1"/>
      <c r="P626" s="1"/>
      <c r="Q626" s="1"/>
      <c r="R626" s="1"/>
      <c r="S626" s="1"/>
      <c r="T626" s="1"/>
      <c r="AI626" s="140"/>
      <c r="AJ626" s="140"/>
      <c r="AK626" s="140"/>
      <c r="AL626" s="140"/>
      <c r="AM626" s="140"/>
      <c r="AN626" s="142"/>
      <c r="AO626" s="142"/>
      <c r="AP626" s="142"/>
      <c r="AQ626" s="142"/>
    </row>
    <row r="627">
      <c r="L627" s="1"/>
      <c r="M627" s="1"/>
      <c r="N627" s="1"/>
      <c r="O627" s="1"/>
      <c r="P627" s="1"/>
      <c r="Q627" s="1"/>
      <c r="R627" s="1"/>
      <c r="S627" s="1"/>
      <c r="T627" s="1"/>
      <c r="AI627" s="140"/>
      <c r="AJ627" s="140"/>
      <c r="AK627" s="140"/>
      <c r="AL627" s="140"/>
      <c r="AM627" s="140"/>
      <c r="AN627" s="142"/>
      <c r="AO627" s="142"/>
      <c r="AP627" s="142"/>
      <c r="AQ627" s="142"/>
    </row>
    <row r="628">
      <c r="L628" s="1"/>
      <c r="M628" s="1"/>
      <c r="N628" s="1"/>
      <c r="O628" s="1"/>
      <c r="P628" s="1"/>
      <c r="Q628" s="1"/>
      <c r="R628" s="1"/>
      <c r="S628" s="1"/>
      <c r="T628" s="1"/>
      <c r="AI628" s="140"/>
      <c r="AJ628" s="140"/>
      <c r="AK628" s="140"/>
      <c r="AL628" s="140"/>
      <c r="AM628" s="140"/>
      <c r="AN628" s="142"/>
      <c r="AO628" s="142"/>
      <c r="AP628" s="142"/>
      <c r="AQ628" s="142"/>
    </row>
    <row r="629">
      <c r="L629" s="1"/>
      <c r="M629" s="1"/>
      <c r="N629" s="1"/>
      <c r="O629" s="1"/>
      <c r="P629" s="1"/>
      <c r="Q629" s="1"/>
      <c r="R629" s="1"/>
      <c r="S629" s="1"/>
      <c r="T629" s="1"/>
      <c r="AI629" s="140"/>
      <c r="AJ629" s="140"/>
      <c r="AK629" s="140"/>
      <c r="AL629" s="140"/>
      <c r="AM629" s="140"/>
      <c r="AN629" s="142"/>
      <c r="AO629" s="142"/>
      <c r="AP629" s="142"/>
      <c r="AQ629" s="142"/>
    </row>
    <row r="630">
      <c r="L630" s="1"/>
      <c r="M630" s="1"/>
      <c r="N630" s="1"/>
      <c r="O630" s="1"/>
      <c r="P630" s="1"/>
      <c r="Q630" s="1"/>
      <c r="R630" s="1"/>
      <c r="S630" s="1"/>
      <c r="T630" s="1"/>
      <c r="AI630" s="140"/>
      <c r="AJ630" s="140"/>
      <c r="AK630" s="140"/>
      <c r="AL630" s="140"/>
      <c r="AM630" s="140"/>
      <c r="AN630" s="142"/>
      <c r="AO630" s="142"/>
      <c r="AP630" s="142"/>
      <c r="AQ630" s="142"/>
    </row>
    <row r="631">
      <c r="L631" s="1"/>
      <c r="M631" s="1"/>
      <c r="N631" s="1"/>
      <c r="O631" s="1"/>
      <c r="P631" s="1"/>
      <c r="Q631" s="1"/>
      <c r="R631" s="1"/>
      <c r="S631" s="1"/>
      <c r="T631" s="1"/>
      <c r="AI631" s="140"/>
      <c r="AJ631" s="140"/>
      <c r="AK631" s="140"/>
      <c r="AL631" s="140"/>
      <c r="AM631" s="140"/>
      <c r="AN631" s="142"/>
      <c r="AO631" s="142"/>
      <c r="AP631" s="142"/>
      <c r="AQ631" s="142"/>
    </row>
    <row r="632">
      <c r="L632" s="1"/>
      <c r="M632" s="1"/>
      <c r="N632" s="1"/>
      <c r="O632" s="1"/>
      <c r="P632" s="1"/>
      <c r="Q632" s="1"/>
      <c r="R632" s="1"/>
      <c r="S632" s="1"/>
      <c r="T632" s="1"/>
      <c r="AI632" s="140"/>
      <c r="AJ632" s="140"/>
      <c r="AK632" s="140"/>
      <c r="AL632" s="140"/>
      <c r="AM632" s="140"/>
      <c r="AN632" s="142"/>
      <c r="AO632" s="142"/>
      <c r="AP632" s="142"/>
      <c r="AQ632" s="142"/>
    </row>
    <row r="633">
      <c r="L633" s="1"/>
      <c r="M633" s="1"/>
      <c r="N633" s="1"/>
      <c r="O633" s="1"/>
      <c r="P633" s="1"/>
      <c r="Q633" s="1"/>
      <c r="R633" s="1"/>
      <c r="S633" s="1"/>
      <c r="T633" s="1"/>
      <c r="AI633" s="140"/>
      <c r="AJ633" s="140"/>
      <c r="AK633" s="140"/>
      <c r="AL633" s="140"/>
      <c r="AM633" s="140"/>
      <c r="AN633" s="142"/>
      <c r="AO633" s="142"/>
      <c r="AP633" s="142"/>
      <c r="AQ633" s="142"/>
    </row>
    <row r="634">
      <c r="L634" s="1"/>
      <c r="M634" s="1"/>
      <c r="N634" s="1"/>
      <c r="O634" s="1"/>
      <c r="P634" s="1"/>
      <c r="Q634" s="1"/>
      <c r="R634" s="1"/>
      <c r="S634" s="1"/>
      <c r="T634" s="1"/>
      <c r="AI634" s="140"/>
      <c r="AJ634" s="140"/>
      <c r="AK634" s="140"/>
      <c r="AL634" s="140"/>
      <c r="AM634" s="140"/>
      <c r="AN634" s="142"/>
      <c r="AO634" s="142"/>
      <c r="AP634" s="142"/>
      <c r="AQ634" s="142"/>
    </row>
    <row r="635">
      <c r="L635" s="1"/>
      <c r="M635" s="1"/>
      <c r="N635" s="1"/>
      <c r="O635" s="1"/>
      <c r="P635" s="1"/>
      <c r="Q635" s="1"/>
      <c r="R635" s="1"/>
      <c r="S635" s="1"/>
      <c r="T635" s="1"/>
      <c r="AI635" s="140"/>
      <c r="AJ635" s="140"/>
      <c r="AK635" s="140"/>
      <c r="AL635" s="140"/>
      <c r="AM635" s="140"/>
      <c r="AN635" s="142"/>
      <c r="AO635" s="142"/>
      <c r="AP635" s="142"/>
      <c r="AQ635" s="142"/>
    </row>
    <row r="636">
      <c r="L636" s="1"/>
      <c r="M636" s="1"/>
      <c r="N636" s="1"/>
      <c r="O636" s="1"/>
      <c r="P636" s="1"/>
      <c r="Q636" s="1"/>
      <c r="R636" s="1"/>
      <c r="S636" s="1"/>
      <c r="T636" s="1"/>
      <c r="AI636" s="140"/>
      <c r="AJ636" s="140"/>
      <c r="AK636" s="140"/>
      <c r="AL636" s="140"/>
      <c r="AM636" s="140"/>
      <c r="AN636" s="142"/>
      <c r="AO636" s="142"/>
      <c r="AP636" s="142"/>
      <c r="AQ636" s="142"/>
    </row>
    <row r="637">
      <c r="L637" s="1"/>
      <c r="M637" s="1"/>
      <c r="N637" s="1"/>
      <c r="O637" s="1"/>
      <c r="P637" s="1"/>
      <c r="Q637" s="1"/>
      <c r="R637" s="1"/>
      <c r="S637" s="1"/>
      <c r="T637" s="1"/>
      <c r="AI637" s="140"/>
      <c r="AJ637" s="140"/>
      <c r="AK637" s="140"/>
      <c r="AL637" s="140"/>
      <c r="AM637" s="140"/>
      <c r="AN637" s="142"/>
      <c r="AO637" s="142"/>
      <c r="AP637" s="142"/>
      <c r="AQ637" s="142"/>
    </row>
    <row r="638">
      <c r="L638" s="1"/>
      <c r="M638" s="1"/>
      <c r="N638" s="1"/>
      <c r="O638" s="1"/>
      <c r="P638" s="1"/>
      <c r="Q638" s="1"/>
      <c r="R638" s="1"/>
      <c r="S638" s="1"/>
      <c r="T638" s="1"/>
      <c r="AI638" s="140"/>
      <c r="AJ638" s="140"/>
      <c r="AK638" s="140"/>
      <c r="AL638" s="140"/>
      <c r="AM638" s="140"/>
      <c r="AN638" s="142"/>
      <c r="AO638" s="142"/>
      <c r="AP638" s="142"/>
      <c r="AQ638" s="142"/>
    </row>
    <row r="639">
      <c r="L639" s="1"/>
      <c r="M639" s="1"/>
      <c r="N639" s="1"/>
      <c r="O639" s="1"/>
      <c r="P639" s="1"/>
      <c r="Q639" s="1"/>
      <c r="R639" s="1"/>
      <c r="S639" s="1"/>
      <c r="T639" s="1"/>
      <c r="AI639" s="140"/>
      <c r="AJ639" s="140"/>
      <c r="AK639" s="140"/>
      <c r="AL639" s="140"/>
      <c r="AM639" s="140"/>
      <c r="AN639" s="142"/>
      <c r="AO639" s="142"/>
      <c r="AP639" s="142"/>
      <c r="AQ639" s="142"/>
    </row>
    <row r="640">
      <c r="L640" s="1"/>
      <c r="M640" s="1"/>
      <c r="N640" s="1"/>
      <c r="O640" s="1"/>
      <c r="P640" s="1"/>
      <c r="Q640" s="1"/>
      <c r="R640" s="1"/>
      <c r="S640" s="1"/>
      <c r="T640" s="1"/>
      <c r="AI640" s="140"/>
      <c r="AJ640" s="140"/>
      <c r="AK640" s="140"/>
      <c r="AL640" s="140"/>
      <c r="AM640" s="140"/>
      <c r="AN640" s="142"/>
      <c r="AO640" s="142"/>
      <c r="AP640" s="142"/>
      <c r="AQ640" s="142"/>
    </row>
    <row r="641">
      <c r="L641" s="1"/>
      <c r="M641" s="1"/>
      <c r="N641" s="1"/>
      <c r="O641" s="1"/>
      <c r="P641" s="1"/>
      <c r="Q641" s="1"/>
      <c r="R641" s="1"/>
      <c r="S641" s="1"/>
      <c r="T641" s="1"/>
      <c r="AI641" s="140"/>
      <c r="AJ641" s="140"/>
      <c r="AK641" s="140"/>
      <c r="AL641" s="140"/>
      <c r="AM641" s="140"/>
      <c r="AN641" s="142"/>
      <c r="AO641" s="142"/>
      <c r="AP641" s="142"/>
      <c r="AQ641" s="142"/>
    </row>
    <row r="642">
      <c r="L642" s="1"/>
      <c r="M642" s="1"/>
      <c r="N642" s="1"/>
      <c r="O642" s="1"/>
      <c r="P642" s="1"/>
      <c r="Q642" s="1"/>
      <c r="R642" s="1"/>
      <c r="S642" s="1"/>
      <c r="T642" s="1"/>
      <c r="AI642" s="140"/>
      <c r="AJ642" s="140"/>
      <c r="AK642" s="140"/>
      <c r="AL642" s="140"/>
      <c r="AM642" s="140"/>
      <c r="AN642" s="142"/>
      <c r="AO642" s="142"/>
      <c r="AP642" s="142"/>
      <c r="AQ642" s="142"/>
    </row>
    <row r="643">
      <c r="L643" s="1"/>
      <c r="M643" s="1"/>
      <c r="N643" s="1"/>
      <c r="O643" s="1"/>
      <c r="P643" s="1"/>
      <c r="Q643" s="1"/>
      <c r="R643" s="1"/>
      <c r="S643" s="1"/>
      <c r="T643" s="1"/>
      <c r="AI643" s="140"/>
      <c r="AJ643" s="140"/>
      <c r="AK643" s="140"/>
      <c r="AL643" s="140"/>
      <c r="AM643" s="140"/>
      <c r="AN643" s="142"/>
      <c r="AO643" s="142"/>
      <c r="AP643" s="142"/>
      <c r="AQ643" s="142"/>
    </row>
    <row r="644">
      <c r="L644" s="1"/>
      <c r="M644" s="1"/>
      <c r="N644" s="1"/>
      <c r="O644" s="1"/>
      <c r="P644" s="1"/>
      <c r="Q644" s="1"/>
      <c r="R644" s="1"/>
      <c r="S644" s="1"/>
      <c r="T644" s="1"/>
      <c r="AI644" s="140"/>
      <c r="AJ644" s="140"/>
      <c r="AK644" s="140"/>
      <c r="AL644" s="140"/>
      <c r="AM644" s="140"/>
      <c r="AN644" s="142"/>
      <c r="AO644" s="142"/>
      <c r="AP644" s="142"/>
      <c r="AQ644" s="142"/>
    </row>
    <row r="645">
      <c r="L645" s="1"/>
      <c r="M645" s="1"/>
      <c r="N645" s="1"/>
      <c r="O645" s="1"/>
      <c r="P645" s="1"/>
      <c r="Q645" s="1"/>
      <c r="R645" s="1"/>
      <c r="S645" s="1"/>
      <c r="T645" s="1"/>
      <c r="AI645" s="140"/>
      <c r="AJ645" s="140"/>
      <c r="AK645" s="140"/>
      <c r="AL645" s="140"/>
      <c r="AM645" s="140"/>
      <c r="AN645" s="142"/>
      <c r="AO645" s="142"/>
      <c r="AP645" s="142"/>
      <c r="AQ645" s="142"/>
    </row>
    <row r="646">
      <c r="L646" s="1"/>
      <c r="M646" s="1"/>
      <c r="N646" s="1"/>
      <c r="O646" s="1"/>
      <c r="P646" s="1"/>
      <c r="Q646" s="1"/>
      <c r="R646" s="1"/>
      <c r="S646" s="1"/>
      <c r="T646" s="1"/>
      <c r="AI646" s="140"/>
      <c r="AJ646" s="140"/>
      <c r="AK646" s="140"/>
      <c r="AL646" s="140"/>
      <c r="AM646" s="140"/>
      <c r="AN646" s="142"/>
      <c r="AO646" s="142"/>
      <c r="AP646" s="142"/>
      <c r="AQ646" s="142"/>
    </row>
    <row r="647">
      <c r="L647" s="1"/>
      <c r="M647" s="1"/>
      <c r="N647" s="1"/>
      <c r="O647" s="1"/>
      <c r="P647" s="1"/>
      <c r="Q647" s="1"/>
      <c r="R647" s="1"/>
      <c r="S647" s="1"/>
      <c r="T647" s="1"/>
      <c r="AI647" s="140"/>
      <c r="AJ647" s="140"/>
      <c r="AK647" s="140"/>
      <c r="AL647" s="140"/>
      <c r="AM647" s="140"/>
      <c r="AN647" s="142"/>
      <c r="AO647" s="142"/>
      <c r="AP647" s="142"/>
      <c r="AQ647" s="142"/>
    </row>
    <row r="648">
      <c r="L648" s="1"/>
      <c r="M648" s="1"/>
      <c r="N648" s="1"/>
      <c r="O648" s="1"/>
      <c r="P648" s="1"/>
      <c r="Q648" s="1"/>
      <c r="R648" s="1"/>
      <c r="S648" s="1"/>
      <c r="T648" s="1"/>
      <c r="AI648" s="140"/>
      <c r="AJ648" s="140"/>
      <c r="AK648" s="140"/>
      <c r="AL648" s="140"/>
      <c r="AM648" s="140"/>
      <c r="AN648" s="142"/>
      <c r="AO648" s="142"/>
      <c r="AP648" s="142"/>
      <c r="AQ648" s="142"/>
    </row>
    <row r="649">
      <c r="L649" s="1"/>
      <c r="M649" s="1"/>
      <c r="N649" s="1"/>
      <c r="O649" s="1"/>
      <c r="P649" s="1"/>
      <c r="Q649" s="1"/>
      <c r="R649" s="1"/>
      <c r="S649" s="1"/>
      <c r="T649" s="1"/>
      <c r="AI649" s="140"/>
      <c r="AJ649" s="140"/>
      <c r="AK649" s="140"/>
      <c r="AL649" s="140"/>
      <c r="AM649" s="140"/>
      <c r="AN649" s="142"/>
      <c r="AO649" s="142"/>
      <c r="AP649" s="142"/>
      <c r="AQ649" s="142"/>
    </row>
    <row r="650">
      <c r="L650" s="1"/>
      <c r="M650" s="1"/>
      <c r="N650" s="1"/>
      <c r="O650" s="1"/>
      <c r="P650" s="1"/>
      <c r="Q650" s="1"/>
      <c r="R650" s="1"/>
      <c r="S650" s="1"/>
      <c r="T650" s="1"/>
      <c r="AI650" s="140"/>
      <c r="AJ650" s="140"/>
      <c r="AK650" s="140"/>
      <c r="AL650" s="140"/>
      <c r="AM650" s="140"/>
      <c r="AN650" s="142"/>
      <c r="AO650" s="142"/>
      <c r="AP650" s="142"/>
      <c r="AQ650" s="142"/>
    </row>
    <row r="651">
      <c r="L651" s="1"/>
      <c r="M651" s="1"/>
      <c r="N651" s="1"/>
      <c r="O651" s="1"/>
      <c r="P651" s="1"/>
      <c r="Q651" s="1"/>
      <c r="R651" s="1"/>
      <c r="S651" s="1"/>
      <c r="T651" s="1"/>
      <c r="AI651" s="140"/>
      <c r="AJ651" s="140"/>
      <c r="AK651" s="140"/>
      <c r="AL651" s="140"/>
      <c r="AM651" s="140"/>
      <c r="AN651" s="142"/>
      <c r="AO651" s="142"/>
      <c r="AP651" s="142"/>
      <c r="AQ651" s="142"/>
    </row>
    <row r="652">
      <c r="L652" s="1"/>
      <c r="M652" s="1"/>
      <c r="N652" s="1"/>
      <c r="O652" s="1"/>
      <c r="P652" s="1"/>
      <c r="Q652" s="1"/>
      <c r="R652" s="1"/>
      <c r="S652" s="1"/>
      <c r="T652" s="1"/>
      <c r="AI652" s="140"/>
      <c r="AJ652" s="140"/>
      <c r="AK652" s="140"/>
      <c r="AL652" s="140"/>
      <c r="AM652" s="140"/>
      <c r="AN652" s="142"/>
      <c r="AO652" s="142"/>
      <c r="AP652" s="142"/>
      <c r="AQ652" s="142"/>
    </row>
    <row r="653">
      <c r="L653" s="1"/>
      <c r="M653" s="1"/>
      <c r="N653" s="1"/>
      <c r="O653" s="1"/>
      <c r="P653" s="1"/>
      <c r="Q653" s="1"/>
      <c r="R653" s="1"/>
      <c r="S653" s="1"/>
      <c r="T653" s="1"/>
      <c r="AI653" s="140"/>
      <c r="AJ653" s="140"/>
      <c r="AK653" s="140"/>
      <c r="AL653" s="140"/>
      <c r="AM653" s="140"/>
      <c r="AN653" s="142"/>
      <c r="AO653" s="142"/>
      <c r="AP653" s="142"/>
      <c r="AQ653" s="142"/>
    </row>
    <row r="654">
      <c r="L654" s="1"/>
      <c r="M654" s="1"/>
      <c r="N654" s="1"/>
      <c r="O654" s="1"/>
      <c r="P654" s="1"/>
      <c r="Q654" s="1"/>
      <c r="R654" s="1"/>
      <c r="S654" s="1"/>
      <c r="T654" s="1"/>
      <c r="AI654" s="140"/>
      <c r="AJ654" s="140"/>
      <c r="AK654" s="140"/>
      <c r="AL654" s="140"/>
      <c r="AM654" s="140"/>
      <c r="AN654" s="142"/>
      <c r="AO654" s="142"/>
      <c r="AP654" s="142"/>
      <c r="AQ654" s="142"/>
    </row>
    <row r="655">
      <c r="L655" s="1"/>
      <c r="M655" s="1"/>
      <c r="N655" s="1"/>
      <c r="O655" s="1"/>
      <c r="P655" s="1"/>
      <c r="Q655" s="1"/>
      <c r="R655" s="1"/>
      <c r="S655" s="1"/>
      <c r="T655" s="1"/>
      <c r="AI655" s="140"/>
      <c r="AJ655" s="140"/>
      <c r="AK655" s="140"/>
      <c r="AL655" s="140"/>
      <c r="AM655" s="140"/>
      <c r="AN655" s="142"/>
      <c r="AO655" s="142"/>
      <c r="AP655" s="142"/>
      <c r="AQ655" s="142"/>
    </row>
    <row r="656">
      <c r="L656" s="1"/>
      <c r="M656" s="1"/>
      <c r="N656" s="1"/>
      <c r="O656" s="1"/>
      <c r="P656" s="1"/>
      <c r="Q656" s="1"/>
      <c r="R656" s="1"/>
      <c r="S656" s="1"/>
      <c r="T656" s="1"/>
      <c r="AI656" s="140"/>
      <c r="AJ656" s="140"/>
      <c r="AK656" s="140"/>
      <c r="AL656" s="140"/>
      <c r="AM656" s="140"/>
      <c r="AN656" s="142"/>
      <c r="AO656" s="142"/>
      <c r="AP656" s="142"/>
      <c r="AQ656" s="142"/>
    </row>
    <row r="657">
      <c r="L657" s="1"/>
      <c r="M657" s="1"/>
      <c r="N657" s="1"/>
      <c r="O657" s="1"/>
      <c r="P657" s="1"/>
      <c r="Q657" s="1"/>
      <c r="R657" s="1"/>
      <c r="S657" s="1"/>
      <c r="T657" s="1"/>
      <c r="AI657" s="140"/>
      <c r="AJ657" s="140"/>
      <c r="AK657" s="140"/>
      <c r="AL657" s="140"/>
      <c r="AM657" s="140"/>
      <c r="AN657" s="142"/>
      <c r="AO657" s="142"/>
      <c r="AP657" s="142"/>
      <c r="AQ657" s="142"/>
    </row>
    <row r="658">
      <c r="L658" s="1"/>
      <c r="M658" s="1"/>
      <c r="N658" s="1"/>
      <c r="O658" s="1"/>
      <c r="P658" s="1"/>
      <c r="Q658" s="1"/>
      <c r="R658" s="1"/>
      <c r="S658" s="1"/>
      <c r="T658" s="1"/>
      <c r="AI658" s="140"/>
      <c r="AJ658" s="140"/>
      <c r="AK658" s="140"/>
      <c r="AL658" s="140"/>
      <c r="AM658" s="140"/>
      <c r="AN658" s="142"/>
      <c r="AO658" s="142"/>
      <c r="AP658" s="142"/>
      <c r="AQ658" s="142"/>
    </row>
    <row r="659">
      <c r="L659" s="1"/>
      <c r="M659" s="1"/>
      <c r="N659" s="1"/>
      <c r="O659" s="1"/>
      <c r="P659" s="1"/>
      <c r="Q659" s="1"/>
      <c r="R659" s="1"/>
      <c r="S659" s="1"/>
      <c r="T659" s="1"/>
      <c r="AI659" s="140"/>
      <c r="AJ659" s="140"/>
      <c r="AK659" s="140"/>
      <c r="AL659" s="140"/>
      <c r="AM659" s="140"/>
      <c r="AN659" s="142"/>
      <c r="AO659" s="142"/>
      <c r="AP659" s="142"/>
      <c r="AQ659" s="142"/>
    </row>
    <row r="660">
      <c r="L660" s="1"/>
      <c r="M660" s="1"/>
      <c r="N660" s="1"/>
      <c r="O660" s="1"/>
      <c r="P660" s="1"/>
      <c r="Q660" s="1"/>
      <c r="R660" s="1"/>
      <c r="S660" s="1"/>
      <c r="T660" s="1"/>
      <c r="AI660" s="140"/>
      <c r="AJ660" s="140"/>
      <c r="AK660" s="140"/>
      <c r="AL660" s="140"/>
      <c r="AM660" s="140"/>
      <c r="AN660" s="142"/>
      <c r="AO660" s="142"/>
      <c r="AP660" s="142"/>
      <c r="AQ660" s="142"/>
    </row>
    <row r="661">
      <c r="L661" s="1"/>
      <c r="M661" s="1"/>
      <c r="N661" s="1"/>
      <c r="O661" s="1"/>
      <c r="P661" s="1"/>
      <c r="Q661" s="1"/>
      <c r="R661" s="1"/>
      <c r="S661" s="1"/>
      <c r="T661" s="1"/>
      <c r="AI661" s="140"/>
      <c r="AJ661" s="140"/>
      <c r="AK661" s="140"/>
      <c r="AL661" s="140"/>
      <c r="AM661" s="140"/>
      <c r="AN661" s="142"/>
      <c r="AO661" s="142"/>
      <c r="AP661" s="142"/>
      <c r="AQ661" s="142"/>
    </row>
    <row r="662">
      <c r="L662" s="1"/>
      <c r="M662" s="1"/>
      <c r="N662" s="1"/>
      <c r="O662" s="1"/>
      <c r="P662" s="1"/>
      <c r="Q662" s="1"/>
      <c r="R662" s="1"/>
      <c r="S662" s="1"/>
      <c r="T662" s="1"/>
      <c r="AI662" s="140"/>
      <c r="AJ662" s="140"/>
      <c r="AK662" s="140"/>
      <c r="AL662" s="140"/>
      <c r="AM662" s="140"/>
      <c r="AN662" s="142"/>
      <c r="AO662" s="142"/>
      <c r="AP662" s="142"/>
      <c r="AQ662" s="142"/>
    </row>
    <row r="663">
      <c r="L663" s="1"/>
      <c r="M663" s="1"/>
      <c r="N663" s="1"/>
      <c r="O663" s="1"/>
      <c r="P663" s="1"/>
      <c r="Q663" s="1"/>
      <c r="R663" s="1"/>
      <c r="S663" s="1"/>
      <c r="T663" s="1"/>
      <c r="AI663" s="140"/>
      <c r="AJ663" s="140"/>
      <c r="AK663" s="140"/>
      <c r="AL663" s="140"/>
      <c r="AM663" s="140"/>
      <c r="AN663" s="142"/>
      <c r="AO663" s="142"/>
      <c r="AP663" s="142"/>
      <c r="AQ663" s="142"/>
    </row>
    <row r="664">
      <c r="L664" s="1"/>
      <c r="M664" s="1"/>
      <c r="N664" s="1"/>
      <c r="O664" s="1"/>
      <c r="P664" s="1"/>
      <c r="Q664" s="1"/>
      <c r="R664" s="1"/>
      <c r="S664" s="1"/>
      <c r="T664" s="1"/>
      <c r="AI664" s="140"/>
      <c r="AJ664" s="140"/>
      <c r="AK664" s="140"/>
      <c r="AL664" s="140"/>
      <c r="AM664" s="140"/>
      <c r="AN664" s="142"/>
      <c r="AO664" s="142"/>
      <c r="AP664" s="142"/>
      <c r="AQ664" s="142"/>
    </row>
    <row r="665">
      <c r="L665" s="1"/>
      <c r="M665" s="1"/>
      <c r="N665" s="1"/>
      <c r="O665" s="1"/>
      <c r="P665" s="1"/>
      <c r="Q665" s="1"/>
      <c r="R665" s="1"/>
      <c r="S665" s="1"/>
      <c r="T665" s="1"/>
      <c r="AI665" s="140"/>
      <c r="AJ665" s="140"/>
      <c r="AK665" s="140"/>
      <c r="AL665" s="140"/>
      <c r="AM665" s="140"/>
      <c r="AN665" s="142"/>
      <c r="AO665" s="142"/>
      <c r="AP665" s="142"/>
      <c r="AQ665" s="142"/>
    </row>
    <row r="666">
      <c r="L666" s="1"/>
      <c r="M666" s="1"/>
      <c r="N666" s="1"/>
      <c r="O666" s="1"/>
      <c r="P666" s="1"/>
      <c r="Q666" s="1"/>
      <c r="R666" s="1"/>
      <c r="S666" s="1"/>
      <c r="T666" s="1"/>
      <c r="AI666" s="140"/>
      <c r="AJ666" s="140"/>
      <c r="AK666" s="140"/>
      <c r="AL666" s="140"/>
      <c r="AM666" s="140"/>
      <c r="AN666" s="142"/>
      <c r="AO666" s="142"/>
      <c r="AP666" s="142"/>
      <c r="AQ666" s="142"/>
    </row>
    <row r="667">
      <c r="L667" s="1"/>
      <c r="M667" s="1"/>
      <c r="N667" s="1"/>
      <c r="O667" s="1"/>
      <c r="P667" s="1"/>
      <c r="Q667" s="1"/>
      <c r="R667" s="1"/>
      <c r="S667" s="1"/>
      <c r="T667" s="1"/>
      <c r="AI667" s="140"/>
      <c r="AJ667" s="140"/>
      <c r="AK667" s="140"/>
      <c r="AL667" s="140"/>
      <c r="AM667" s="140"/>
      <c r="AN667" s="142"/>
      <c r="AO667" s="142"/>
      <c r="AP667" s="142"/>
      <c r="AQ667" s="142"/>
    </row>
    <row r="668">
      <c r="L668" s="1"/>
      <c r="M668" s="1"/>
      <c r="N668" s="1"/>
      <c r="O668" s="1"/>
      <c r="P668" s="1"/>
      <c r="Q668" s="1"/>
      <c r="R668" s="1"/>
      <c r="S668" s="1"/>
      <c r="T668" s="1"/>
      <c r="AI668" s="140"/>
      <c r="AJ668" s="140"/>
      <c r="AK668" s="140"/>
      <c r="AL668" s="140"/>
      <c r="AM668" s="140"/>
      <c r="AN668" s="142"/>
      <c r="AO668" s="142"/>
      <c r="AP668" s="142"/>
      <c r="AQ668" s="142"/>
    </row>
    <row r="669">
      <c r="L669" s="1"/>
      <c r="M669" s="1"/>
      <c r="N669" s="1"/>
      <c r="O669" s="1"/>
      <c r="P669" s="1"/>
      <c r="Q669" s="1"/>
      <c r="R669" s="1"/>
      <c r="S669" s="1"/>
      <c r="T669" s="1"/>
      <c r="AI669" s="140"/>
      <c r="AJ669" s="140"/>
      <c r="AK669" s="140"/>
      <c r="AL669" s="140"/>
      <c r="AM669" s="140"/>
      <c r="AN669" s="142"/>
      <c r="AO669" s="142"/>
      <c r="AP669" s="142"/>
      <c r="AQ669" s="142"/>
    </row>
    <row r="670">
      <c r="L670" s="1"/>
      <c r="M670" s="1"/>
      <c r="N670" s="1"/>
      <c r="O670" s="1"/>
      <c r="P670" s="1"/>
      <c r="Q670" s="1"/>
      <c r="R670" s="1"/>
      <c r="S670" s="1"/>
      <c r="T670" s="1"/>
      <c r="AI670" s="140"/>
      <c r="AJ670" s="140"/>
      <c r="AK670" s="140"/>
      <c r="AL670" s="140"/>
      <c r="AM670" s="140"/>
      <c r="AN670" s="142"/>
      <c r="AO670" s="142"/>
      <c r="AP670" s="142"/>
      <c r="AQ670" s="142"/>
    </row>
    <row r="671">
      <c r="L671" s="1"/>
      <c r="M671" s="1"/>
      <c r="N671" s="1"/>
      <c r="O671" s="1"/>
      <c r="P671" s="1"/>
      <c r="Q671" s="1"/>
      <c r="R671" s="1"/>
      <c r="S671" s="1"/>
      <c r="T671" s="1"/>
      <c r="AI671" s="140"/>
      <c r="AJ671" s="140"/>
      <c r="AK671" s="140"/>
      <c r="AL671" s="140"/>
      <c r="AM671" s="140"/>
      <c r="AN671" s="142"/>
      <c r="AO671" s="142"/>
      <c r="AP671" s="142"/>
      <c r="AQ671" s="142"/>
    </row>
    <row r="672">
      <c r="L672" s="1"/>
      <c r="M672" s="1"/>
      <c r="N672" s="1"/>
      <c r="O672" s="1"/>
      <c r="P672" s="1"/>
      <c r="Q672" s="1"/>
      <c r="R672" s="1"/>
      <c r="S672" s="1"/>
      <c r="T672" s="1"/>
      <c r="AI672" s="140"/>
      <c r="AJ672" s="140"/>
      <c r="AK672" s="140"/>
      <c r="AL672" s="140"/>
      <c r="AM672" s="140"/>
      <c r="AN672" s="142"/>
      <c r="AO672" s="142"/>
      <c r="AP672" s="142"/>
      <c r="AQ672" s="142"/>
    </row>
    <row r="673">
      <c r="L673" s="1"/>
      <c r="M673" s="1"/>
      <c r="N673" s="1"/>
      <c r="O673" s="1"/>
      <c r="P673" s="1"/>
      <c r="Q673" s="1"/>
      <c r="R673" s="1"/>
      <c r="S673" s="1"/>
      <c r="T673" s="1"/>
      <c r="AI673" s="140"/>
      <c r="AJ673" s="140"/>
      <c r="AK673" s="140"/>
      <c r="AL673" s="140"/>
      <c r="AM673" s="140"/>
      <c r="AN673" s="142"/>
      <c r="AO673" s="142"/>
      <c r="AP673" s="142"/>
      <c r="AQ673" s="142"/>
    </row>
    <row r="674">
      <c r="L674" s="1"/>
      <c r="M674" s="1"/>
      <c r="N674" s="1"/>
      <c r="O674" s="1"/>
      <c r="P674" s="1"/>
      <c r="Q674" s="1"/>
      <c r="R674" s="1"/>
      <c r="S674" s="1"/>
      <c r="T674" s="1"/>
      <c r="AI674" s="140"/>
      <c r="AJ674" s="140"/>
      <c r="AK674" s="140"/>
      <c r="AL674" s="140"/>
      <c r="AM674" s="140"/>
      <c r="AN674" s="142"/>
      <c r="AO674" s="142"/>
      <c r="AP674" s="142"/>
      <c r="AQ674" s="142"/>
    </row>
    <row r="675">
      <c r="L675" s="1"/>
      <c r="M675" s="1"/>
      <c r="N675" s="1"/>
      <c r="O675" s="1"/>
      <c r="P675" s="1"/>
      <c r="Q675" s="1"/>
      <c r="R675" s="1"/>
      <c r="S675" s="1"/>
      <c r="T675" s="1"/>
      <c r="AI675" s="140"/>
      <c r="AJ675" s="140"/>
      <c r="AK675" s="140"/>
      <c r="AL675" s="140"/>
      <c r="AM675" s="140"/>
      <c r="AN675" s="142"/>
      <c r="AO675" s="142"/>
      <c r="AP675" s="142"/>
      <c r="AQ675" s="142"/>
    </row>
    <row r="676">
      <c r="L676" s="1"/>
      <c r="M676" s="1"/>
      <c r="N676" s="1"/>
      <c r="O676" s="1"/>
      <c r="P676" s="1"/>
      <c r="Q676" s="1"/>
      <c r="R676" s="1"/>
      <c r="S676" s="1"/>
      <c r="T676" s="1"/>
      <c r="AI676" s="140"/>
      <c r="AJ676" s="140"/>
      <c r="AK676" s="140"/>
      <c r="AL676" s="140"/>
      <c r="AM676" s="140"/>
      <c r="AN676" s="142"/>
      <c r="AO676" s="142"/>
      <c r="AP676" s="142"/>
      <c r="AQ676" s="142"/>
    </row>
    <row r="677">
      <c r="L677" s="1"/>
      <c r="M677" s="1"/>
      <c r="N677" s="1"/>
      <c r="O677" s="1"/>
      <c r="P677" s="1"/>
      <c r="Q677" s="1"/>
      <c r="R677" s="1"/>
      <c r="S677" s="1"/>
      <c r="T677" s="1"/>
      <c r="AI677" s="140"/>
      <c r="AJ677" s="140"/>
      <c r="AK677" s="140"/>
      <c r="AL677" s="140"/>
      <c r="AM677" s="140"/>
      <c r="AN677" s="142"/>
      <c r="AO677" s="142"/>
      <c r="AP677" s="142"/>
      <c r="AQ677" s="142"/>
    </row>
    <row r="678">
      <c r="L678" s="1"/>
      <c r="M678" s="1"/>
      <c r="N678" s="1"/>
      <c r="O678" s="1"/>
      <c r="P678" s="1"/>
      <c r="Q678" s="1"/>
      <c r="R678" s="1"/>
      <c r="S678" s="1"/>
      <c r="T678" s="1"/>
      <c r="AI678" s="140"/>
      <c r="AJ678" s="140"/>
      <c r="AK678" s="140"/>
      <c r="AL678" s="140"/>
      <c r="AM678" s="140"/>
      <c r="AN678" s="142"/>
      <c r="AO678" s="142"/>
      <c r="AP678" s="142"/>
      <c r="AQ678" s="142"/>
    </row>
    <row r="679">
      <c r="L679" s="1"/>
      <c r="M679" s="1"/>
      <c r="N679" s="1"/>
      <c r="O679" s="1"/>
      <c r="P679" s="1"/>
      <c r="Q679" s="1"/>
      <c r="R679" s="1"/>
      <c r="S679" s="1"/>
      <c r="T679" s="1"/>
      <c r="AI679" s="140"/>
      <c r="AJ679" s="140"/>
      <c r="AK679" s="140"/>
      <c r="AL679" s="140"/>
      <c r="AM679" s="140"/>
      <c r="AN679" s="142"/>
      <c r="AO679" s="142"/>
      <c r="AP679" s="142"/>
      <c r="AQ679" s="142"/>
    </row>
    <row r="680">
      <c r="L680" s="1"/>
      <c r="M680" s="1"/>
      <c r="N680" s="1"/>
      <c r="O680" s="1"/>
      <c r="P680" s="1"/>
      <c r="Q680" s="1"/>
      <c r="R680" s="1"/>
      <c r="S680" s="1"/>
      <c r="T680" s="1"/>
      <c r="AI680" s="140"/>
      <c r="AJ680" s="140"/>
      <c r="AK680" s="140"/>
      <c r="AL680" s="140"/>
      <c r="AM680" s="140"/>
      <c r="AN680" s="142"/>
      <c r="AO680" s="142"/>
      <c r="AP680" s="142"/>
      <c r="AQ680" s="142"/>
    </row>
    <row r="681">
      <c r="L681" s="1"/>
      <c r="M681" s="1"/>
      <c r="N681" s="1"/>
      <c r="O681" s="1"/>
      <c r="P681" s="1"/>
      <c r="Q681" s="1"/>
      <c r="R681" s="1"/>
      <c r="S681" s="1"/>
      <c r="T681" s="1"/>
      <c r="AI681" s="140"/>
      <c r="AJ681" s="140"/>
      <c r="AK681" s="140"/>
      <c r="AL681" s="140"/>
      <c r="AM681" s="140"/>
      <c r="AN681" s="142"/>
      <c r="AO681" s="142"/>
      <c r="AP681" s="142"/>
      <c r="AQ681" s="142"/>
    </row>
    <row r="682">
      <c r="L682" s="1"/>
      <c r="M682" s="1"/>
      <c r="N682" s="1"/>
      <c r="O682" s="1"/>
      <c r="P682" s="1"/>
      <c r="Q682" s="1"/>
      <c r="R682" s="1"/>
      <c r="S682" s="1"/>
      <c r="T682" s="1"/>
      <c r="AI682" s="140"/>
      <c r="AJ682" s="140"/>
      <c r="AK682" s="140"/>
      <c r="AL682" s="140"/>
      <c r="AM682" s="140"/>
      <c r="AN682" s="142"/>
      <c r="AO682" s="142"/>
      <c r="AP682" s="142"/>
      <c r="AQ682" s="142"/>
    </row>
    <row r="683">
      <c r="L683" s="1"/>
      <c r="M683" s="1"/>
      <c r="N683" s="1"/>
      <c r="O683" s="1"/>
      <c r="P683" s="1"/>
      <c r="Q683" s="1"/>
      <c r="R683" s="1"/>
      <c r="S683" s="1"/>
      <c r="T683" s="1"/>
      <c r="AI683" s="140"/>
      <c r="AJ683" s="140"/>
      <c r="AK683" s="140"/>
      <c r="AL683" s="140"/>
      <c r="AM683" s="140"/>
      <c r="AN683" s="142"/>
      <c r="AO683" s="142"/>
      <c r="AP683" s="142"/>
      <c r="AQ683" s="142"/>
    </row>
    <row r="684">
      <c r="L684" s="1"/>
      <c r="M684" s="1"/>
      <c r="N684" s="1"/>
      <c r="O684" s="1"/>
      <c r="P684" s="1"/>
      <c r="Q684" s="1"/>
      <c r="R684" s="1"/>
      <c r="S684" s="1"/>
      <c r="T684" s="1"/>
      <c r="AI684" s="140"/>
      <c r="AJ684" s="140"/>
      <c r="AK684" s="140"/>
      <c r="AL684" s="140"/>
      <c r="AM684" s="140"/>
      <c r="AN684" s="142"/>
      <c r="AO684" s="142"/>
      <c r="AP684" s="142"/>
      <c r="AQ684" s="142"/>
    </row>
    <row r="685">
      <c r="L685" s="1"/>
      <c r="M685" s="1"/>
      <c r="N685" s="1"/>
      <c r="O685" s="1"/>
      <c r="P685" s="1"/>
      <c r="Q685" s="1"/>
      <c r="R685" s="1"/>
      <c r="S685" s="1"/>
      <c r="T685" s="1"/>
      <c r="AI685" s="140"/>
      <c r="AJ685" s="140"/>
      <c r="AK685" s="140"/>
      <c r="AL685" s="140"/>
      <c r="AM685" s="140"/>
      <c r="AN685" s="142"/>
      <c r="AO685" s="142"/>
      <c r="AP685" s="142"/>
      <c r="AQ685" s="142"/>
    </row>
    <row r="686">
      <c r="L686" s="1"/>
      <c r="M686" s="1"/>
      <c r="N686" s="1"/>
      <c r="O686" s="1"/>
      <c r="P686" s="1"/>
      <c r="Q686" s="1"/>
      <c r="R686" s="1"/>
      <c r="S686" s="1"/>
      <c r="T686" s="1"/>
      <c r="AI686" s="140"/>
      <c r="AJ686" s="140"/>
      <c r="AK686" s="140"/>
      <c r="AL686" s="140"/>
      <c r="AM686" s="140"/>
      <c r="AN686" s="142"/>
      <c r="AO686" s="142"/>
      <c r="AP686" s="142"/>
      <c r="AQ686" s="142"/>
    </row>
    <row r="687">
      <c r="L687" s="1"/>
      <c r="M687" s="1"/>
      <c r="N687" s="1"/>
      <c r="O687" s="1"/>
      <c r="P687" s="1"/>
      <c r="Q687" s="1"/>
      <c r="R687" s="1"/>
      <c r="S687" s="1"/>
      <c r="T687" s="1"/>
      <c r="AI687" s="140"/>
      <c r="AJ687" s="140"/>
      <c r="AK687" s="140"/>
      <c r="AL687" s="140"/>
      <c r="AM687" s="140"/>
      <c r="AN687" s="142"/>
      <c r="AO687" s="142"/>
      <c r="AP687" s="142"/>
      <c r="AQ687" s="142"/>
    </row>
    <row r="688">
      <c r="L688" s="1"/>
      <c r="M688" s="1"/>
      <c r="N688" s="1"/>
      <c r="O688" s="1"/>
      <c r="P688" s="1"/>
      <c r="Q688" s="1"/>
      <c r="R688" s="1"/>
      <c r="S688" s="1"/>
      <c r="T688" s="1"/>
      <c r="AI688" s="140"/>
      <c r="AJ688" s="140"/>
      <c r="AK688" s="140"/>
      <c r="AL688" s="140"/>
      <c r="AM688" s="140"/>
      <c r="AN688" s="142"/>
      <c r="AO688" s="142"/>
      <c r="AP688" s="142"/>
      <c r="AQ688" s="142"/>
    </row>
    <row r="689">
      <c r="L689" s="1"/>
      <c r="M689" s="1"/>
      <c r="N689" s="1"/>
      <c r="O689" s="1"/>
      <c r="P689" s="1"/>
      <c r="Q689" s="1"/>
      <c r="R689" s="1"/>
      <c r="S689" s="1"/>
      <c r="T689" s="1"/>
      <c r="AI689" s="140"/>
      <c r="AJ689" s="140"/>
      <c r="AK689" s="140"/>
      <c r="AL689" s="140"/>
      <c r="AM689" s="140"/>
      <c r="AN689" s="142"/>
      <c r="AO689" s="142"/>
      <c r="AP689" s="142"/>
      <c r="AQ689" s="142"/>
    </row>
    <row r="690">
      <c r="L690" s="1"/>
      <c r="M690" s="1"/>
      <c r="N690" s="1"/>
      <c r="O690" s="1"/>
      <c r="P690" s="1"/>
      <c r="Q690" s="1"/>
      <c r="R690" s="1"/>
      <c r="S690" s="1"/>
      <c r="T690" s="1"/>
      <c r="AI690" s="140"/>
      <c r="AJ690" s="140"/>
      <c r="AK690" s="140"/>
      <c r="AL690" s="140"/>
      <c r="AM690" s="140"/>
      <c r="AN690" s="142"/>
      <c r="AO690" s="142"/>
      <c r="AP690" s="142"/>
      <c r="AQ690" s="142"/>
    </row>
    <row r="691">
      <c r="L691" s="1"/>
      <c r="M691" s="1"/>
      <c r="N691" s="1"/>
      <c r="O691" s="1"/>
      <c r="P691" s="1"/>
      <c r="Q691" s="1"/>
      <c r="R691" s="1"/>
      <c r="S691" s="1"/>
      <c r="T691" s="1"/>
      <c r="AI691" s="140"/>
      <c r="AJ691" s="140"/>
      <c r="AK691" s="140"/>
      <c r="AL691" s="140"/>
      <c r="AM691" s="140"/>
      <c r="AN691" s="142"/>
      <c r="AO691" s="142"/>
      <c r="AP691" s="142"/>
      <c r="AQ691" s="142"/>
    </row>
    <row r="692">
      <c r="L692" s="1"/>
      <c r="M692" s="1"/>
      <c r="N692" s="1"/>
      <c r="O692" s="1"/>
      <c r="P692" s="1"/>
      <c r="Q692" s="1"/>
      <c r="R692" s="1"/>
      <c r="S692" s="1"/>
      <c r="T692" s="1"/>
      <c r="AI692" s="140"/>
      <c r="AJ692" s="140"/>
      <c r="AK692" s="140"/>
      <c r="AL692" s="140"/>
      <c r="AM692" s="140"/>
      <c r="AN692" s="142"/>
      <c r="AO692" s="142"/>
      <c r="AP692" s="142"/>
      <c r="AQ692" s="142"/>
    </row>
    <row r="693">
      <c r="L693" s="1"/>
      <c r="M693" s="1"/>
      <c r="N693" s="1"/>
      <c r="O693" s="1"/>
      <c r="P693" s="1"/>
      <c r="Q693" s="1"/>
      <c r="R693" s="1"/>
      <c r="S693" s="1"/>
      <c r="T693" s="1"/>
      <c r="AI693" s="140"/>
      <c r="AJ693" s="140"/>
      <c r="AK693" s="140"/>
      <c r="AL693" s="140"/>
      <c r="AM693" s="140"/>
      <c r="AN693" s="142"/>
      <c r="AO693" s="142"/>
      <c r="AP693" s="142"/>
      <c r="AQ693" s="142"/>
    </row>
    <row r="694">
      <c r="L694" s="1"/>
      <c r="M694" s="1"/>
      <c r="N694" s="1"/>
      <c r="O694" s="1"/>
      <c r="P694" s="1"/>
      <c r="Q694" s="1"/>
      <c r="R694" s="1"/>
      <c r="S694" s="1"/>
      <c r="T694" s="1"/>
      <c r="AI694" s="140"/>
      <c r="AJ694" s="140"/>
      <c r="AK694" s="140"/>
      <c r="AL694" s="140"/>
      <c r="AM694" s="140"/>
      <c r="AN694" s="142"/>
      <c r="AO694" s="142"/>
      <c r="AP694" s="142"/>
      <c r="AQ694" s="142"/>
    </row>
    <row r="695">
      <c r="L695" s="1"/>
      <c r="M695" s="1"/>
      <c r="N695" s="1"/>
      <c r="O695" s="1"/>
      <c r="P695" s="1"/>
      <c r="Q695" s="1"/>
      <c r="R695" s="1"/>
      <c r="S695" s="1"/>
      <c r="T695" s="1"/>
      <c r="AI695" s="140"/>
      <c r="AJ695" s="140"/>
      <c r="AK695" s="140"/>
      <c r="AL695" s="140"/>
      <c r="AM695" s="140"/>
      <c r="AN695" s="142"/>
      <c r="AO695" s="142"/>
      <c r="AP695" s="142"/>
      <c r="AQ695" s="142"/>
    </row>
    <row r="696">
      <c r="L696" s="1"/>
      <c r="M696" s="1"/>
      <c r="N696" s="1"/>
      <c r="O696" s="1"/>
      <c r="P696" s="1"/>
      <c r="Q696" s="1"/>
      <c r="R696" s="1"/>
      <c r="S696" s="1"/>
      <c r="T696" s="1"/>
      <c r="AI696" s="140"/>
      <c r="AJ696" s="140"/>
      <c r="AK696" s="140"/>
      <c r="AL696" s="140"/>
      <c r="AM696" s="140"/>
      <c r="AN696" s="142"/>
      <c r="AO696" s="142"/>
      <c r="AP696" s="142"/>
      <c r="AQ696" s="142"/>
    </row>
    <row r="697">
      <c r="L697" s="1"/>
      <c r="M697" s="1"/>
      <c r="N697" s="1"/>
      <c r="O697" s="1"/>
      <c r="P697" s="1"/>
      <c r="Q697" s="1"/>
      <c r="R697" s="1"/>
      <c r="S697" s="1"/>
      <c r="T697" s="1"/>
      <c r="AI697" s="140"/>
      <c r="AJ697" s="140"/>
      <c r="AK697" s="140"/>
      <c r="AL697" s="140"/>
      <c r="AM697" s="140"/>
      <c r="AN697" s="142"/>
      <c r="AO697" s="142"/>
      <c r="AP697" s="142"/>
      <c r="AQ697" s="142"/>
    </row>
    <row r="698">
      <c r="L698" s="1"/>
      <c r="M698" s="1"/>
      <c r="N698" s="1"/>
      <c r="O698" s="1"/>
      <c r="P698" s="1"/>
      <c r="Q698" s="1"/>
      <c r="R698" s="1"/>
      <c r="S698" s="1"/>
      <c r="T698" s="1"/>
      <c r="AI698" s="140"/>
      <c r="AJ698" s="140"/>
      <c r="AK698" s="140"/>
      <c r="AL698" s="140"/>
      <c r="AM698" s="140"/>
      <c r="AN698" s="142"/>
      <c r="AO698" s="142"/>
      <c r="AP698" s="142"/>
      <c r="AQ698" s="142"/>
    </row>
    <row r="699">
      <c r="L699" s="1"/>
      <c r="M699" s="1"/>
      <c r="N699" s="1"/>
      <c r="O699" s="1"/>
      <c r="P699" s="1"/>
      <c r="Q699" s="1"/>
      <c r="R699" s="1"/>
      <c r="S699" s="1"/>
      <c r="T699" s="1"/>
      <c r="AI699" s="140"/>
      <c r="AJ699" s="140"/>
      <c r="AK699" s="140"/>
      <c r="AL699" s="140"/>
      <c r="AM699" s="140"/>
      <c r="AN699" s="142"/>
      <c r="AO699" s="142"/>
      <c r="AP699" s="142"/>
      <c r="AQ699" s="142"/>
    </row>
    <row r="700">
      <c r="L700" s="1"/>
      <c r="M700" s="1"/>
      <c r="N700" s="1"/>
      <c r="O700" s="1"/>
      <c r="P700" s="1"/>
      <c r="Q700" s="1"/>
      <c r="R700" s="1"/>
      <c r="S700" s="1"/>
      <c r="T700" s="1"/>
      <c r="AI700" s="140"/>
      <c r="AJ700" s="140"/>
      <c r="AK700" s="140"/>
      <c r="AL700" s="140"/>
      <c r="AM700" s="140"/>
      <c r="AN700" s="142"/>
      <c r="AO700" s="142"/>
      <c r="AP700" s="142"/>
      <c r="AQ700" s="142"/>
    </row>
    <row r="701">
      <c r="L701" s="1"/>
      <c r="M701" s="1"/>
      <c r="N701" s="1"/>
      <c r="O701" s="1"/>
      <c r="P701" s="1"/>
      <c r="Q701" s="1"/>
      <c r="R701" s="1"/>
      <c r="S701" s="1"/>
      <c r="T701" s="1"/>
      <c r="AI701" s="140"/>
      <c r="AJ701" s="140"/>
      <c r="AK701" s="140"/>
      <c r="AL701" s="140"/>
      <c r="AM701" s="140"/>
      <c r="AN701" s="142"/>
      <c r="AO701" s="142"/>
      <c r="AP701" s="142"/>
      <c r="AQ701" s="142"/>
    </row>
    <row r="702">
      <c r="L702" s="1"/>
      <c r="M702" s="1"/>
      <c r="N702" s="1"/>
      <c r="O702" s="1"/>
      <c r="P702" s="1"/>
      <c r="Q702" s="1"/>
      <c r="R702" s="1"/>
      <c r="S702" s="1"/>
      <c r="T702" s="1"/>
      <c r="AI702" s="140"/>
      <c r="AJ702" s="140"/>
      <c r="AK702" s="140"/>
      <c r="AL702" s="140"/>
      <c r="AM702" s="140"/>
      <c r="AN702" s="142"/>
      <c r="AO702" s="142"/>
      <c r="AP702" s="142"/>
      <c r="AQ702" s="142"/>
    </row>
    <row r="703">
      <c r="L703" s="1"/>
      <c r="M703" s="1"/>
      <c r="N703" s="1"/>
      <c r="O703" s="1"/>
      <c r="P703" s="1"/>
      <c r="Q703" s="1"/>
      <c r="R703" s="1"/>
      <c r="S703" s="1"/>
      <c r="T703" s="1"/>
      <c r="AI703" s="140"/>
      <c r="AJ703" s="140"/>
      <c r="AK703" s="140"/>
      <c r="AL703" s="140"/>
      <c r="AM703" s="140"/>
      <c r="AN703" s="142"/>
      <c r="AO703" s="142"/>
      <c r="AP703" s="142"/>
      <c r="AQ703" s="142"/>
    </row>
    <row r="704">
      <c r="L704" s="1"/>
      <c r="M704" s="1"/>
      <c r="N704" s="1"/>
      <c r="O704" s="1"/>
      <c r="P704" s="1"/>
      <c r="Q704" s="1"/>
      <c r="R704" s="1"/>
      <c r="S704" s="1"/>
      <c r="T704" s="1"/>
      <c r="AI704" s="140"/>
      <c r="AJ704" s="140"/>
      <c r="AK704" s="140"/>
      <c r="AL704" s="140"/>
      <c r="AM704" s="140"/>
      <c r="AN704" s="142"/>
      <c r="AO704" s="142"/>
      <c r="AP704" s="142"/>
      <c r="AQ704" s="142"/>
    </row>
    <row r="705">
      <c r="L705" s="1"/>
      <c r="M705" s="1"/>
      <c r="N705" s="1"/>
      <c r="O705" s="1"/>
      <c r="P705" s="1"/>
      <c r="Q705" s="1"/>
      <c r="R705" s="1"/>
      <c r="S705" s="1"/>
      <c r="T705" s="1"/>
      <c r="AI705" s="140"/>
      <c r="AJ705" s="140"/>
      <c r="AK705" s="140"/>
      <c r="AL705" s="140"/>
      <c r="AM705" s="140"/>
      <c r="AN705" s="142"/>
      <c r="AO705" s="142"/>
      <c r="AP705" s="142"/>
      <c r="AQ705" s="142"/>
    </row>
    <row r="706">
      <c r="L706" s="1"/>
      <c r="M706" s="1"/>
      <c r="N706" s="1"/>
      <c r="O706" s="1"/>
      <c r="P706" s="1"/>
      <c r="Q706" s="1"/>
      <c r="R706" s="1"/>
      <c r="S706" s="1"/>
      <c r="T706" s="1"/>
      <c r="AI706" s="140"/>
      <c r="AJ706" s="140"/>
      <c r="AK706" s="140"/>
      <c r="AL706" s="140"/>
      <c r="AM706" s="140"/>
      <c r="AN706" s="142"/>
      <c r="AO706" s="142"/>
      <c r="AP706" s="142"/>
      <c r="AQ706" s="142"/>
    </row>
    <row r="707">
      <c r="L707" s="1"/>
      <c r="M707" s="1"/>
      <c r="N707" s="1"/>
      <c r="O707" s="1"/>
      <c r="P707" s="1"/>
      <c r="Q707" s="1"/>
      <c r="R707" s="1"/>
      <c r="S707" s="1"/>
      <c r="T707" s="1"/>
      <c r="AI707" s="140"/>
      <c r="AJ707" s="140"/>
      <c r="AK707" s="140"/>
      <c r="AL707" s="140"/>
      <c r="AM707" s="140"/>
      <c r="AN707" s="142"/>
      <c r="AO707" s="142"/>
      <c r="AP707" s="142"/>
      <c r="AQ707" s="142"/>
    </row>
    <row r="708">
      <c r="L708" s="1"/>
      <c r="M708" s="1"/>
      <c r="N708" s="1"/>
      <c r="O708" s="1"/>
      <c r="P708" s="1"/>
      <c r="Q708" s="1"/>
      <c r="R708" s="1"/>
      <c r="S708" s="1"/>
      <c r="T708" s="1"/>
      <c r="AI708" s="140"/>
      <c r="AJ708" s="140"/>
      <c r="AK708" s="140"/>
      <c r="AL708" s="140"/>
      <c r="AM708" s="140"/>
      <c r="AN708" s="142"/>
      <c r="AO708" s="142"/>
      <c r="AP708" s="142"/>
      <c r="AQ708" s="142"/>
    </row>
    <row r="709">
      <c r="L709" s="1"/>
      <c r="M709" s="1"/>
      <c r="N709" s="1"/>
      <c r="O709" s="1"/>
      <c r="P709" s="1"/>
      <c r="Q709" s="1"/>
      <c r="R709" s="1"/>
      <c r="S709" s="1"/>
      <c r="T709" s="1"/>
      <c r="AI709" s="140"/>
      <c r="AJ709" s="140"/>
      <c r="AK709" s="140"/>
      <c r="AL709" s="140"/>
      <c r="AM709" s="140"/>
      <c r="AN709" s="142"/>
      <c r="AO709" s="142"/>
      <c r="AP709" s="142"/>
      <c r="AQ709" s="142"/>
    </row>
    <row r="710">
      <c r="L710" s="1"/>
      <c r="M710" s="1"/>
      <c r="N710" s="1"/>
      <c r="O710" s="1"/>
      <c r="P710" s="1"/>
      <c r="Q710" s="1"/>
      <c r="R710" s="1"/>
      <c r="S710" s="1"/>
      <c r="T710" s="1"/>
      <c r="AI710" s="140"/>
      <c r="AJ710" s="140"/>
      <c r="AK710" s="140"/>
      <c r="AL710" s="140"/>
      <c r="AM710" s="140"/>
      <c r="AN710" s="142"/>
      <c r="AO710" s="142"/>
      <c r="AP710" s="142"/>
      <c r="AQ710" s="142"/>
    </row>
    <row r="711">
      <c r="L711" s="1"/>
      <c r="M711" s="1"/>
      <c r="N711" s="1"/>
      <c r="O711" s="1"/>
      <c r="P711" s="1"/>
      <c r="Q711" s="1"/>
      <c r="R711" s="1"/>
      <c r="S711" s="1"/>
      <c r="T711" s="1"/>
      <c r="AI711" s="140"/>
      <c r="AJ711" s="140"/>
      <c r="AK711" s="140"/>
      <c r="AL711" s="140"/>
      <c r="AM711" s="140"/>
      <c r="AN711" s="142"/>
      <c r="AO711" s="142"/>
      <c r="AP711" s="142"/>
      <c r="AQ711" s="142"/>
    </row>
    <row r="712">
      <c r="L712" s="1"/>
      <c r="M712" s="1"/>
      <c r="N712" s="1"/>
      <c r="O712" s="1"/>
      <c r="P712" s="1"/>
      <c r="Q712" s="1"/>
      <c r="R712" s="1"/>
      <c r="S712" s="1"/>
      <c r="T712" s="1"/>
      <c r="AI712" s="140"/>
      <c r="AJ712" s="140"/>
      <c r="AK712" s="140"/>
      <c r="AL712" s="140"/>
      <c r="AM712" s="140"/>
      <c r="AN712" s="142"/>
      <c r="AO712" s="142"/>
      <c r="AP712" s="142"/>
      <c r="AQ712" s="142"/>
    </row>
    <row r="713">
      <c r="L713" s="1"/>
      <c r="M713" s="1"/>
      <c r="N713" s="1"/>
      <c r="O713" s="1"/>
      <c r="P713" s="1"/>
      <c r="Q713" s="1"/>
      <c r="R713" s="1"/>
      <c r="S713" s="1"/>
      <c r="T713" s="1"/>
      <c r="AI713" s="140"/>
      <c r="AJ713" s="140"/>
      <c r="AK713" s="140"/>
      <c r="AL713" s="140"/>
      <c r="AM713" s="140"/>
      <c r="AN713" s="142"/>
      <c r="AO713" s="142"/>
      <c r="AP713" s="142"/>
      <c r="AQ713" s="142"/>
    </row>
    <row r="714">
      <c r="L714" s="1"/>
      <c r="M714" s="1"/>
      <c r="N714" s="1"/>
      <c r="O714" s="1"/>
      <c r="P714" s="1"/>
      <c r="Q714" s="1"/>
      <c r="R714" s="1"/>
      <c r="S714" s="1"/>
      <c r="T714" s="1"/>
      <c r="AI714" s="140"/>
      <c r="AJ714" s="140"/>
      <c r="AK714" s="140"/>
      <c r="AL714" s="140"/>
      <c r="AM714" s="140"/>
      <c r="AN714" s="142"/>
      <c r="AO714" s="142"/>
      <c r="AP714" s="142"/>
      <c r="AQ714" s="142"/>
    </row>
    <row r="715">
      <c r="L715" s="1"/>
      <c r="M715" s="1"/>
      <c r="N715" s="1"/>
      <c r="O715" s="1"/>
      <c r="P715" s="1"/>
      <c r="Q715" s="1"/>
      <c r="R715" s="1"/>
      <c r="S715" s="1"/>
      <c r="T715" s="1"/>
      <c r="AI715" s="140"/>
      <c r="AJ715" s="140"/>
      <c r="AK715" s="140"/>
      <c r="AL715" s="140"/>
      <c r="AM715" s="140"/>
      <c r="AN715" s="142"/>
      <c r="AO715" s="142"/>
      <c r="AP715" s="142"/>
      <c r="AQ715" s="142"/>
    </row>
    <row r="716">
      <c r="L716" s="1"/>
      <c r="M716" s="1"/>
      <c r="N716" s="1"/>
      <c r="O716" s="1"/>
      <c r="P716" s="1"/>
      <c r="Q716" s="1"/>
      <c r="R716" s="1"/>
      <c r="S716" s="1"/>
      <c r="T716" s="1"/>
      <c r="AI716" s="140"/>
      <c r="AJ716" s="140"/>
      <c r="AK716" s="140"/>
      <c r="AL716" s="140"/>
      <c r="AM716" s="140"/>
      <c r="AN716" s="142"/>
      <c r="AO716" s="142"/>
      <c r="AP716" s="142"/>
      <c r="AQ716" s="142"/>
    </row>
    <row r="717">
      <c r="L717" s="1"/>
      <c r="M717" s="1"/>
      <c r="N717" s="1"/>
      <c r="O717" s="1"/>
      <c r="P717" s="1"/>
      <c r="Q717" s="1"/>
      <c r="R717" s="1"/>
      <c r="S717" s="1"/>
      <c r="T717" s="1"/>
      <c r="AI717" s="140"/>
      <c r="AJ717" s="140"/>
      <c r="AK717" s="140"/>
      <c r="AL717" s="140"/>
      <c r="AM717" s="140"/>
      <c r="AN717" s="142"/>
      <c r="AO717" s="142"/>
      <c r="AP717" s="142"/>
      <c r="AQ717" s="142"/>
    </row>
    <row r="718">
      <c r="L718" s="1"/>
      <c r="M718" s="1"/>
      <c r="N718" s="1"/>
      <c r="O718" s="1"/>
      <c r="P718" s="1"/>
      <c r="Q718" s="1"/>
      <c r="R718" s="1"/>
      <c r="S718" s="1"/>
      <c r="T718" s="1"/>
      <c r="AI718" s="140"/>
      <c r="AJ718" s="140"/>
      <c r="AK718" s="140"/>
      <c r="AL718" s="140"/>
      <c r="AM718" s="140"/>
      <c r="AN718" s="142"/>
      <c r="AO718" s="142"/>
      <c r="AP718" s="142"/>
      <c r="AQ718" s="142"/>
    </row>
    <row r="719">
      <c r="L719" s="1"/>
      <c r="M719" s="1"/>
      <c r="N719" s="1"/>
      <c r="O719" s="1"/>
      <c r="P719" s="1"/>
      <c r="Q719" s="1"/>
      <c r="R719" s="1"/>
      <c r="S719" s="1"/>
      <c r="T719" s="1"/>
      <c r="AI719" s="140"/>
      <c r="AJ719" s="140"/>
      <c r="AK719" s="140"/>
      <c r="AL719" s="140"/>
      <c r="AM719" s="140"/>
      <c r="AN719" s="142"/>
      <c r="AO719" s="142"/>
      <c r="AP719" s="142"/>
      <c r="AQ719" s="142"/>
    </row>
    <row r="720">
      <c r="L720" s="1"/>
      <c r="M720" s="1"/>
      <c r="N720" s="1"/>
      <c r="O720" s="1"/>
      <c r="P720" s="1"/>
      <c r="Q720" s="1"/>
      <c r="R720" s="1"/>
      <c r="S720" s="1"/>
      <c r="T720" s="1"/>
      <c r="AI720" s="140"/>
      <c r="AJ720" s="140"/>
      <c r="AK720" s="140"/>
      <c r="AL720" s="140"/>
      <c r="AM720" s="140"/>
      <c r="AN720" s="142"/>
      <c r="AO720" s="142"/>
      <c r="AP720" s="142"/>
      <c r="AQ720" s="142"/>
    </row>
    <row r="721">
      <c r="L721" s="1"/>
      <c r="M721" s="1"/>
      <c r="N721" s="1"/>
      <c r="O721" s="1"/>
      <c r="P721" s="1"/>
      <c r="Q721" s="1"/>
      <c r="R721" s="1"/>
      <c r="S721" s="1"/>
      <c r="T721" s="1"/>
      <c r="AI721" s="140"/>
      <c r="AJ721" s="140"/>
      <c r="AK721" s="140"/>
      <c r="AL721" s="140"/>
      <c r="AM721" s="140"/>
      <c r="AN721" s="142"/>
      <c r="AO721" s="142"/>
      <c r="AP721" s="142"/>
      <c r="AQ721" s="142"/>
    </row>
    <row r="722">
      <c r="L722" s="1"/>
      <c r="M722" s="1"/>
      <c r="N722" s="1"/>
      <c r="O722" s="1"/>
      <c r="P722" s="1"/>
      <c r="Q722" s="1"/>
      <c r="R722" s="1"/>
      <c r="S722" s="1"/>
      <c r="T722" s="1"/>
      <c r="AI722" s="140"/>
      <c r="AJ722" s="140"/>
      <c r="AK722" s="140"/>
      <c r="AL722" s="140"/>
      <c r="AM722" s="140"/>
      <c r="AN722" s="142"/>
      <c r="AO722" s="142"/>
      <c r="AP722" s="142"/>
      <c r="AQ722" s="142"/>
    </row>
    <row r="723">
      <c r="L723" s="1"/>
      <c r="M723" s="1"/>
      <c r="N723" s="1"/>
      <c r="O723" s="1"/>
      <c r="P723" s="1"/>
      <c r="Q723" s="1"/>
      <c r="R723" s="1"/>
      <c r="S723" s="1"/>
      <c r="T723" s="1"/>
      <c r="AI723" s="140"/>
      <c r="AJ723" s="140"/>
      <c r="AK723" s="140"/>
      <c r="AL723" s="140"/>
      <c r="AM723" s="140"/>
      <c r="AN723" s="142"/>
      <c r="AO723" s="142"/>
      <c r="AP723" s="142"/>
      <c r="AQ723" s="142"/>
    </row>
    <row r="724">
      <c r="L724" s="1"/>
      <c r="M724" s="1"/>
      <c r="N724" s="1"/>
      <c r="O724" s="1"/>
      <c r="P724" s="1"/>
      <c r="Q724" s="1"/>
      <c r="R724" s="1"/>
      <c r="S724" s="1"/>
      <c r="T724" s="1"/>
      <c r="AI724" s="140"/>
      <c r="AJ724" s="140"/>
      <c r="AK724" s="140"/>
      <c r="AL724" s="140"/>
      <c r="AM724" s="140"/>
      <c r="AN724" s="142"/>
      <c r="AO724" s="142"/>
      <c r="AP724" s="142"/>
      <c r="AQ724" s="142"/>
    </row>
    <row r="725">
      <c r="L725" s="1"/>
      <c r="M725" s="1"/>
      <c r="N725" s="1"/>
      <c r="O725" s="1"/>
      <c r="P725" s="1"/>
      <c r="Q725" s="1"/>
      <c r="R725" s="1"/>
      <c r="S725" s="1"/>
      <c r="T725" s="1"/>
      <c r="AI725" s="140"/>
      <c r="AJ725" s="140"/>
      <c r="AK725" s="140"/>
      <c r="AL725" s="140"/>
      <c r="AM725" s="140"/>
      <c r="AN725" s="142"/>
      <c r="AO725" s="142"/>
      <c r="AP725" s="142"/>
      <c r="AQ725" s="142"/>
    </row>
    <row r="726">
      <c r="L726" s="1"/>
      <c r="M726" s="1"/>
      <c r="N726" s="1"/>
      <c r="O726" s="1"/>
      <c r="P726" s="1"/>
      <c r="Q726" s="1"/>
      <c r="R726" s="1"/>
      <c r="S726" s="1"/>
      <c r="T726" s="1"/>
      <c r="AI726" s="140"/>
      <c r="AJ726" s="140"/>
      <c r="AK726" s="140"/>
      <c r="AL726" s="140"/>
      <c r="AM726" s="140"/>
      <c r="AN726" s="142"/>
      <c r="AO726" s="142"/>
      <c r="AP726" s="142"/>
      <c r="AQ726" s="142"/>
    </row>
    <row r="727">
      <c r="L727" s="1"/>
      <c r="M727" s="1"/>
      <c r="N727" s="1"/>
      <c r="O727" s="1"/>
      <c r="P727" s="1"/>
      <c r="Q727" s="1"/>
      <c r="R727" s="1"/>
      <c r="S727" s="1"/>
      <c r="T727" s="1"/>
      <c r="AI727" s="140"/>
      <c r="AJ727" s="140"/>
      <c r="AK727" s="140"/>
      <c r="AL727" s="140"/>
      <c r="AM727" s="140"/>
      <c r="AN727" s="142"/>
      <c r="AO727" s="142"/>
      <c r="AP727" s="142"/>
      <c r="AQ727" s="142"/>
    </row>
    <row r="728">
      <c r="L728" s="1"/>
      <c r="M728" s="1"/>
      <c r="N728" s="1"/>
      <c r="O728" s="1"/>
      <c r="P728" s="1"/>
      <c r="Q728" s="1"/>
      <c r="R728" s="1"/>
      <c r="S728" s="1"/>
      <c r="T728" s="1"/>
      <c r="AI728" s="140"/>
      <c r="AJ728" s="140"/>
      <c r="AK728" s="140"/>
      <c r="AL728" s="140"/>
      <c r="AM728" s="140"/>
      <c r="AN728" s="142"/>
      <c r="AO728" s="142"/>
      <c r="AP728" s="142"/>
      <c r="AQ728" s="142"/>
    </row>
    <row r="729">
      <c r="L729" s="1"/>
      <c r="M729" s="1"/>
      <c r="N729" s="1"/>
      <c r="O729" s="1"/>
      <c r="P729" s="1"/>
      <c r="Q729" s="1"/>
      <c r="R729" s="1"/>
      <c r="S729" s="1"/>
      <c r="T729" s="1"/>
      <c r="AI729" s="140"/>
      <c r="AJ729" s="140"/>
      <c r="AK729" s="140"/>
      <c r="AL729" s="140"/>
      <c r="AM729" s="140"/>
      <c r="AN729" s="142"/>
      <c r="AO729" s="142"/>
      <c r="AP729" s="142"/>
      <c r="AQ729" s="142"/>
    </row>
    <row r="730">
      <c r="L730" s="1"/>
      <c r="M730" s="1"/>
      <c r="N730" s="1"/>
      <c r="O730" s="1"/>
      <c r="P730" s="1"/>
      <c r="Q730" s="1"/>
      <c r="R730" s="1"/>
      <c r="S730" s="1"/>
      <c r="T730" s="1"/>
      <c r="AI730" s="140"/>
      <c r="AJ730" s="140"/>
      <c r="AK730" s="140"/>
      <c r="AL730" s="140"/>
      <c r="AM730" s="140"/>
      <c r="AN730" s="142"/>
      <c r="AO730" s="142"/>
      <c r="AP730" s="142"/>
      <c r="AQ730" s="142"/>
    </row>
    <row r="731">
      <c r="L731" s="1"/>
      <c r="M731" s="1"/>
      <c r="N731" s="1"/>
      <c r="O731" s="1"/>
      <c r="P731" s="1"/>
      <c r="Q731" s="1"/>
      <c r="R731" s="1"/>
      <c r="S731" s="1"/>
      <c r="T731" s="1"/>
      <c r="AI731" s="140"/>
      <c r="AJ731" s="140"/>
      <c r="AK731" s="140"/>
      <c r="AL731" s="140"/>
      <c r="AM731" s="140"/>
      <c r="AN731" s="142"/>
      <c r="AO731" s="142"/>
      <c r="AP731" s="142"/>
      <c r="AQ731" s="142"/>
    </row>
    <row r="732">
      <c r="L732" s="1"/>
      <c r="M732" s="1"/>
      <c r="N732" s="1"/>
      <c r="O732" s="1"/>
      <c r="P732" s="1"/>
      <c r="Q732" s="1"/>
      <c r="R732" s="1"/>
      <c r="S732" s="1"/>
      <c r="T732" s="1"/>
      <c r="AI732" s="140"/>
      <c r="AJ732" s="140"/>
      <c r="AK732" s="140"/>
      <c r="AL732" s="140"/>
      <c r="AM732" s="140"/>
      <c r="AN732" s="142"/>
      <c r="AO732" s="142"/>
      <c r="AP732" s="142"/>
      <c r="AQ732" s="142"/>
    </row>
    <row r="733">
      <c r="L733" s="1"/>
      <c r="M733" s="1"/>
      <c r="N733" s="1"/>
      <c r="O733" s="1"/>
      <c r="P733" s="1"/>
      <c r="Q733" s="1"/>
      <c r="R733" s="1"/>
      <c r="S733" s="1"/>
      <c r="T733" s="1"/>
      <c r="AI733" s="140"/>
      <c r="AJ733" s="140"/>
      <c r="AK733" s="140"/>
      <c r="AL733" s="140"/>
      <c r="AM733" s="140"/>
      <c r="AN733" s="142"/>
      <c r="AO733" s="142"/>
      <c r="AP733" s="142"/>
      <c r="AQ733" s="142"/>
    </row>
    <row r="734">
      <c r="L734" s="1"/>
      <c r="M734" s="1"/>
      <c r="N734" s="1"/>
      <c r="O734" s="1"/>
      <c r="P734" s="1"/>
      <c r="Q734" s="1"/>
      <c r="R734" s="1"/>
      <c r="S734" s="1"/>
      <c r="T734" s="1"/>
      <c r="AI734" s="140"/>
      <c r="AJ734" s="140"/>
      <c r="AK734" s="140"/>
      <c r="AL734" s="140"/>
      <c r="AM734" s="140"/>
      <c r="AN734" s="142"/>
      <c r="AO734" s="142"/>
      <c r="AP734" s="142"/>
      <c r="AQ734" s="142"/>
    </row>
    <row r="735">
      <c r="L735" s="1"/>
      <c r="M735" s="1"/>
      <c r="N735" s="1"/>
      <c r="O735" s="1"/>
      <c r="P735" s="1"/>
      <c r="Q735" s="1"/>
      <c r="R735" s="1"/>
      <c r="S735" s="1"/>
      <c r="T735" s="1"/>
      <c r="AI735" s="140"/>
      <c r="AJ735" s="140"/>
      <c r="AK735" s="140"/>
      <c r="AL735" s="140"/>
      <c r="AM735" s="140"/>
      <c r="AN735" s="142"/>
      <c r="AO735" s="142"/>
      <c r="AP735" s="142"/>
      <c r="AQ735" s="142"/>
    </row>
    <row r="736">
      <c r="L736" s="1"/>
      <c r="M736" s="1"/>
      <c r="N736" s="1"/>
      <c r="O736" s="1"/>
      <c r="P736" s="1"/>
      <c r="Q736" s="1"/>
      <c r="R736" s="1"/>
      <c r="S736" s="1"/>
      <c r="T736" s="1"/>
      <c r="AI736" s="140"/>
      <c r="AJ736" s="140"/>
      <c r="AK736" s="140"/>
      <c r="AL736" s="140"/>
      <c r="AM736" s="140"/>
      <c r="AN736" s="142"/>
      <c r="AO736" s="142"/>
      <c r="AP736" s="142"/>
      <c r="AQ736" s="142"/>
    </row>
    <row r="737">
      <c r="L737" s="1"/>
      <c r="M737" s="1"/>
      <c r="N737" s="1"/>
      <c r="O737" s="1"/>
      <c r="P737" s="1"/>
      <c r="Q737" s="1"/>
      <c r="R737" s="1"/>
      <c r="S737" s="1"/>
      <c r="T737" s="1"/>
      <c r="AI737" s="140"/>
      <c r="AJ737" s="140"/>
      <c r="AK737" s="140"/>
      <c r="AL737" s="140"/>
      <c r="AM737" s="140"/>
      <c r="AN737" s="142"/>
      <c r="AO737" s="142"/>
      <c r="AP737" s="142"/>
      <c r="AQ737" s="142"/>
    </row>
    <row r="738">
      <c r="L738" s="1"/>
      <c r="M738" s="1"/>
      <c r="N738" s="1"/>
      <c r="O738" s="1"/>
      <c r="P738" s="1"/>
      <c r="Q738" s="1"/>
      <c r="R738" s="1"/>
      <c r="S738" s="1"/>
      <c r="T738" s="1"/>
      <c r="AI738" s="140"/>
      <c r="AJ738" s="140"/>
      <c r="AK738" s="140"/>
      <c r="AL738" s="140"/>
      <c r="AM738" s="140"/>
      <c r="AN738" s="142"/>
      <c r="AO738" s="142"/>
      <c r="AP738" s="142"/>
      <c r="AQ738" s="142"/>
    </row>
    <row r="739">
      <c r="L739" s="1"/>
      <c r="M739" s="1"/>
      <c r="N739" s="1"/>
      <c r="O739" s="1"/>
      <c r="P739" s="1"/>
      <c r="Q739" s="1"/>
      <c r="R739" s="1"/>
      <c r="S739" s="1"/>
      <c r="T739" s="1"/>
      <c r="AI739" s="140"/>
      <c r="AJ739" s="140"/>
      <c r="AK739" s="140"/>
      <c r="AL739" s="140"/>
      <c r="AM739" s="140"/>
      <c r="AN739" s="142"/>
      <c r="AO739" s="142"/>
      <c r="AP739" s="142"/>
      <c r="AQ739" s="142"/>
    </row>
    <row r="740">
      <c r="L740" s="1"/>
      <c r="M740" s="1"/>
      <c r="N740" s="1"/>
      <c r="O740" s="1"/>
      <c r="P740" s="1"/>
      <c r="Q740" s="1"/>
      <c r="R740" s="1"/>
      <c r="S740" s="1"/>
      <c r="T740" s="1"/>
      <c r="AI740" s="140"/>
      <c r="AJ740" s="140"/>
      <c r="AK740" s="140"/>
      <c r="AL740" s="140"/>
      <c r="AM740" s="140"/>
      <c r="AN740" s="142"/>
      <c r="AO740" s="142"/>
      <c r="AP740" s="142"/>
      <c r="AQ740" s="142"/>
    </row>
    <row r="741">
      <c r="L741" s="1"/>
      <c r="M741" s="1"/>
      <c r="N741" s="1"/>
      <c r="O741" s="1"/>
      <c r="P741" s="1"/>
      <c r="Q741" s="1"/>
      <c r="R741" s="1"/>
      <c r="S741" s="1"/>
      <c r="T741" s="1"/>
      <c r="AI741" s="140"/>
      <c r="AJ741" s="140"/>
      <c r="AK741" s="140"/>
      <c r="AL741" s="140"/>
      <c r="AM741" s="140"/>
      <c r="AN741" s="142"/>
      <c r="AO741" s="142"/>
      <c r="AP741" s="142"/>
      <c r="AQ741" s="142"/>
    </row>
    <row r="742">
      <c r="L742" s="1"/>
      <c r="M742" s="1"/>
      <c r="N742" s="1"/>
      <c r="O742" s="1"/>
      <c r="P742" s="1"/>
      <c r="Q742" s="1"/>
      <c r="R742" s="1"/>
      <c r="S742" s="1"/>
      <c r="T742" s="1"/>
      <c r="AI742" s="140"/>
      <c r="AJ742" s="140"/>
      <c r="AK742" s="140"/>
      <c r="AL742" s="140"/>
      <c r="AM742" s="140"/>
      <c r="AN742" s="142"/>
      <c r="AO742" s="142"/>
      <c r="AP742" s="142"/>
      <c r="AQ742" s="142"/>
    </row>
    <row r="743">
      <c r="L743" s="1"/>
      <c r="M743" s="1"/>
      <c r="N743" s="1"/>
      <c r="O743" s="1"/>
      <c r="P743" s="1"/>
      <c r="Q743" s="1"/>
      <c r="R743" s="1"/>
      <c r="S743" s="1"/>
      <c r="T743" s="1"/>
      <c r="AI743" s="140"/>
      <c r="AJ743" s="140"/>
      <c r="AK743" s="140"/>
      <c r="AL743" s="140"/>
      <c r="AM743" s="140"/>
      <c r="AN743" s="142"/>
      <c r="AO743" s="142"/>
      <c r="AP743" s="142"/>
      <c r="AQ743" s="142"/>
    </row>
    <row r="744">
      <c r="L744" s="1"/>
      <c r="M744" s="1"/>
      <c r="N744" s="1"/>
      <c r="O744" s="1"/>
      <c r="P744" s="1"/>
      <c r="Q744" s="1"/>
      <c r="R744" s="1"/>
      <c r="S744" s="1"/>
      <c r="T744" s="1"/>
      <c r="AI744" s="140"/>
      <c r="AJ744" s="140"/>
      <c r="AK744" s="140"/>
      <c r="AL744" s="140"/>
      <c r="AM744" s="140"/>
      <c r="AN744" s="142"/>
      <c r="AO744" s="142"/>
      <c r="AP744" s="142"/>
      <c r="AQ744" s="142"/>
    </row>
    <row r="745">
      <c r="L745" s="1"/>
      <c r="M745" s="1"/>
      <c r="N745" s="1"/>
      <c r="O745" s="1"/>
      <c r="P745" s="1"/>
      <c r="Q745" s="1"/>
      <c r="R745" s="1"/>
      <c r="S745" s="1"/>
      <c r="T745" s="1"/>
      <c r="AI745" s="140"/>
      <c r="AJ745" s="140"/>
      <c r="AK745" s="140"/>
      <c r="AL745" s="140"/>
      <c r="AM745" s="140"/>
      <c r="AN745" s="142"/>
      <c r="AO745" s="142"/>
      <c r="AP745" s="142"/>
      <c r="AQ745" s="142"/>
    </row>
    <row r="746">
      <c r="L746" s="1"/>
      <c r="M746" s="1"/>
      <c r="N746" s="1"/>
      <c r="O746" s="1"/>
      <c r="P746" s="1"/>
      <c r="Q746" s="1"/>
      <c r="R746" s="1"/>
      <c r="S746" s="1"/>
      <c r="T746" s="1"/>
      <c r="AI746" s="140"/>
      <c r="AJ746" s="140"/>
      <c r="AK746" s="140"/>
      <c r="AL746" s="140"/>
      <c r="AM746" s="140"/>
      <c r="AN746" s="142"/>
      <c r="AO746" s="142"/>
      <c r="AP746" s="142"/>
      <c r="AQ746" s="142"/>
    </row>
    <row r="747">
      <c r="L747" s="1"/>
      <c r="M747" s="1"/>
      <c r="N747" s="1"/>
      <c r="O747" s="1"/>
      <c r="P747" s="1"/>
      <c r="Q747" s="1"/>
      <c r="R747" s="1"/>
      <c r="S747" s="1"/>
      <c r="T747" s="1"/>
      <c r="AI747" s="140"/>
      <c r="AJ747" s="140"/>
      <c r="AK747" s="140"/>
      <c r="AL747" s="140"/>
      <c r="AM747" s="140"/>
      <c r="AN747" s="142"/>
      <c r="AO747" s="142"/>
      <c r="AP747" s="142"/>
      <c r="AQ747" s="142"/>
    </row>
    <row r="748">
      <c r="L748" s="1"/>
      <c r="M748" s="1"/>
      <c r="N748" s="1"/>
      <c r="O748" s="1"/>
      <c r="P748" s="1"/>
      <c r="Q748" s="1"/>
      <c r="R748" s="1"/>
      <c r="S748" s="1"/>
      <c r="T748" s="1"/>
      <c r="AI748" s="140"/>
      <c r="AJ748" s="140"/>
      <c r="AK748" s="140"/>
      <c r="AL748" s="140"/>
      <c r="AM748" s="140"/>
      <c r="AN748" s="142"/>
      <c r="AO748" s="142"/>
      <c r="AP748" s="142"/>
      <c r="AQ748" s="142"/>
    </row>
    <row r="749">
      <c r="L749" s="1"/>
      <c r="M749" s="1"/>
      <c r="N749" s="1"/>
      <c r="O749" s="1"/>
      <c r="P749" s="1"/>
      <c r="Q749" s="1"/>
      <c r="R749" s="1"/>
      <c r="S749" s="1"/>
      <c r="T749" s="1"/>
      <c r="AI749" s="140"/>
      <c r="AJ749" s="140"/>
      <c r="AK749" s="140"/>
      <c r="AL749" s="140"/>
      <c r="AM749" s="140"/>
      <c r="AN749" s="142"/>
      <c r="AO749" s="142"/>
      <c r="AP749" s="142"/>
      <c r="AQ749" s="142"/>
    </row>
    <row r="750">
      <c r="L750" s="1"/>
      <c r="M750" s="1"/>
      <c r="N750" s="1"/>
      <c r="O750" s="1"/>
      <c r="P750" s="1"/>
      <c r="Q750" s="1"/>
      <c r="R750" s="1"/>
      <c r="S750" s="1"/>
      <c r="T750" s="1"/>
      <c r="AI750" s="140"/>
      <c r="AJ750" s="140"/>
      <c r="AK750" s="140"/>
      <c r="AL750" s="140"/>
      <c r="AM750" s="140"/>
      <c r="AN750" s="142"/>
      <c r="AO750" s="142"/>
      <c r="AP750" s="142"/>
      <c r="AQ750" s="142"/>
    </row>
    <row r="751">
      <c r="L751" s="1"/>
      <c r="M751" s="1"/>
      <c r="N751" s="1"/>
      <c r="O751" s="1"/>
      <c r="P751" s="1"/>
      <c r="Q751" s="1"/>
      <c r="R751" s="1"/>
      <c r="S751" s="1"/>
      <c r="T751" s="1"/>
      <c r="AI751" s="140"/>
      <c r="AJ751" s="140"/>
      <c r="AK751" s="140"/>
      <c r="AL751" s="140"/>
      <c r="AM751" s="140"/>
      <c r="AN751" s="142"/>
      <c r="AO751" s="142"/>
      <c r="AP751" s="142"/>
      <c r="AQ751" s="142"/>
    </row>
    <row r="752">
      <c r="L752" s="1"/>
      <c r="M752" s="1"/>
      <c r="N752" s="1"/>
      <c r="O752" s="1"/>
      <c r="P752" s="1"/>
      <c r="Q752" s="1"/>
      <c r="R752" s="1"/>
      <c r="S752" s="1"/>
      <c r="T752" s="1"/>
      <c r="AI752" s="140"/>
      <c r="AJ752" s="140"/>
      <c r="AK752" s="140"/>
      <c r="AL752" s="140"/>
      <c r="AM752" s="140"/>
      <c r="AN752" s="142"/>
      <c r="AO752" s="142"/>
      <c r="AP752" s="142"/>
      <c r="AQ752" s="142"/>
    </row>
    <row r="753">
      <c r="L753" s="1"/>
      <c r="M753" s="1"/>
      <c r="N753" s="1"/>
      <c r="O753" s="1"/>
      <c r="P753" s="1"/>
      <c r="Q753" s="1"/>
      <c r="R753" s="1"/>
      <c r="S753" s="1"/>
      <c r="T753" s="1"/>
      <c r="AI753" s="140"/>
      <c r="AJ753" s="140"/>
      <c r="AK753" s="140"/>
      <c r="AL753" s="140"/>
      <c r="AM753" s="140"/>
      <c r="AN753" s="142"/>
      <c r="AO753" s="142"/>
      <c r="AP753" s="142"/>
      <c r="AQ753" s="142"/>
    </row>
    <row r="754">
      <c r="L754" s="1"/>
      <c r="M754" s="1"/>
      <c r="N754" s="1"/>
      <c r="O754" s="1"/>
      <c r="P754" s="1"/>
      <c r="Q754" s="1"/>
      <c r="R754" s="1"/>
      <c r="S754" s="1"/>
      <c r="T754" s="1"/>
      <c r="AI754" s="140"/>
      <c r="AJ754" s="140"/>
      <c r="AK754" s="140"/>
      <c r="AL754" s="140"/>
      <c r="AM754" s="140"/>
      <c r="AN754" s="142"/>
      <c r="AO754" s="142"/>
      <c r="AP754" s="142"/>
      <c r="AQ754" s="142"/>
    </row>
    <row r="755">
      <c r="L755" s="1"/>
      <c r="M755" s="1"/>
      <c r="N755" s="1"/>
      <c r="O755" s="1"/>
      <c r="P755" s="1"/>
      <c r="Q755" s="1"/>
      <c r="R755" s="1"/>
      <c r="S755" s="1"/>
      <c r="T755" s="1"/>
      <c r="AI755" s="140"/>
      <c r="AJ755" s="140"/>
      <c r="AK755" s="140"/>
      <c r="AL755" s="140"/>
      <c r="AM755" s="140"/>
      <c r="AN755" s="142"/>
      <c r="AO755" s="142"/>
      <c r="AP755" s="142"/>
      <c r="AQ755" s="142"/>
    </row>
    <row r="756">
      <c r="L756" s="1"/>
      <c r="M756" s="1"/>
      <c r="N756" s="1"/>
      <c r="O756" s="1"/>
      <c r="P756" s="1"/>
      <c r="Q756" s="1"/>
      <c r="R756" s="1"/>
      <c r="S756" s="1"/>
      <c r="T756" s="1"/>
      <c r="AI756" s="140"/>
      <c r="AJ756" s="140"/>
      <c r="AK756" s="140"/>
      <c r="AL756" s="140"/>
      <c r="AM756" s="140"/>
      <c r="AN756" s="142"/>
      <c r="AO756" s="142"/>
      <c r="AP756" s="142"/>
      <c r="AQ756" s="142"/>
    </row>
    <row r="757">
      <c r="L757" s="1"/>
      <c r="M757" s="1"/>
      <c r="N757" s="1"/>
      <c r="O757" s="1"/>
      <c r="P757" s="1"/>
      <c r="Q757" s="1"/>
      <c r="R757" s="1"/>
      <c r="S757" s="1"/>
      <c r="T757" s="1"/>
      <c r="AI757" s="140"/>
      <c r="AJ757" s="140"/>
      <c r="AK757" s="140"/>
      <c r="AL757" s="140"/>
      <c r="AM757" s="140"/>
      <c r="AN757" s="142"/>
      <c r="AO757" s="142"/>
      <c r="AP757" s="142"/>
      <c r="AQ757" s="142"/>
    </row>
    <row r="758">
      <c r="L758" s="1"/>
      <c r="M758" s="1"/>
      <c r="N758" s="1"/>
      <c r="O758" s="1"/>
      <c r="P758" s="1"/>
      <c r="Q758" s="1"/>
      <c r="R758" s="1"/>
      <c r="S758" s="1"/>
      <c r="T758" s="1"/>
      <c r="AI758" s="140"/>
      <c r="AJ758" s="140"/>
      <c r="AK758" s="140"/>
      <c r="AL758" s="140"/>
      <c r="AM758" s="140"/>
      <c r="AN758" s="142"/>
      <c r="AO758" s="142"/>
      <c r="AP758" s="142"/>
      <c r="AQ758" s="142"/>
    </row>
    <row r="759">
      <c r="L759" s="1"/>
      <c r="M759" s="1"/>
      <c r="N759" s="1"/>
      <c r="O759" s="1"/>
      <c r="P759" s="1"/>
      <c r="Q759" s="1"/>
      <c r="R759" s="1"/>
      <c r="S759" s="1"/>
      <c r="T759" s="1"/>
      <c r="AI759" s="140"/>
      <c r="AJ759" s="140"/>
      <c r="AK759" s="140"/>
      <c r="AL759" s="140"/>
      <c r="AM759" s="140"/>
      <c r="AN759" s="142"/>
      <c r="AO759" s="142"/>
      <c r="AP759" s="142"/>
      <c r="AQ759" s="142"/>
    </row>
    <row r="760">
      <c r="L760" s="1"/>
      <c r="M760" s="1"/>
      <c r="N760" s="1"/>
      <c r="O760" s="1"/>
      <c r="P760" s="1"/>
      <c r="Q760" s="1"/>
      <c r="R760" s="1"/>
      <c r="S760" s="1"/>
      <c r="T760" s="1"/>
      <c r="AI760" s="140"/>
      <c r="AJ760" s="140"/>
      <c r="AK760" s="140"/>
      <c r="AL760" s="140"/>
      <c r="AM760" s="140"/>
      <c r="AN760" s="142"/>
      <c r="AO760" s="142"/>
      <c r="AP760" s="142"/>
      <c r="AQ760" s="142"/>
    </row>
    <row r="761">
      <c r="L761" s="1"/>
      <c r="M761" s="1"/>
      <c r="N761" s="1"/>
      <c r="O761" s="1"/>
      <c r="P761" s="1"/>
      <c r="Q761" s="1"/>
      <c r="R761" s="1"/>
      <c r="S761" s="1"/>
      <c r="T761" s="1"/>
      <c r="AI761" s="140"/>
      <c r="AJ761" s="140"/>
      <c r="AK761" s="140"/>
      <c r="AL761" s="140"/>
      <c r="AM761" s="140"/>
      <c r="AN761" s="142"/>
      <c r="AO761" s="142"/>
      <c r="AP761" s="142"/>
      <c r="AQ761" s="142"/>
    </row>
    <row r="762">
      <c r="L762" s="1"/>
      <c r="M762" s="1"/>
      <c r="N762" s="1"/>
      <c r="O762" s="1"/>
      <c r="P762" s="1"/>
      <c r="Q762" s="1"/>
      <c r="R762" s="1"/>
      <c r="S762" s="1"/>
      <c r="T762" s="1"/>
      <c r="AI762" s="140"/>
      <c r="AJ762" s="140"/>
      <c r="AK762" s="140"/>
      <c r="AL762" s="140"/>
      <c r="AM762" s="140"/>
      <c r="AN762" s="142"/>
      <c r="AO762" s="142"/>
      <c r="AP762" s="142"/>
      <c r="AQ762" s="142"/>
    </row>
    <row r="763">
      <c r="L763" s="1"/>
      <c r="M763" s="1"/>
      <c r="N763" s="1"/>
      <c r="O763" s="1"/>
      <c r="P763" s="1"/>
      <c r="Q763" s="1"/>
      <c r="R763" s="1"/>
      <c r="S763" s="1"/>
      <c r="T763" s="1"/>
      <c r="AI763" s="140"/>
      <c r="AJ763" s="140"/>
      <c r="AK763" s="140"/>
      <c r="AL763" s="140"/>
      <c r="AM763" s="140"/>
      <c r="AN763" s="142"/>
      <c r="AO763" s="142"/>
      <c r="AP763" s="142"/>
      <c r="AQ763" s="142"/>
    </row>
    <row r="764">
      <c r="L764" s="1"/>
      <c r="M764" s="1"/>
      <c r="N764" s="1"/>
      <c r="O764" s="1"/>
      <c r="P764" s="1"/>
      <c r="Q764" s="1"/>
      <c r="R764" s="1"/>
      <c r="S764" s="1"/>
      <c r="T764" s="1"/>
      <c r="AI764" s="140"/>
      <c r="AJ764" s="140"/>
      <c r="AK764" s="140"/>
      <c r="AL764" s="140"/>
      <c r="AM764" s="140"/>
      <c r="AN764" s="142"/>
      <c r="AO764" s="142"/>
      <c r="AP764" s="142"/>
      <c r="AQ764" s="142"/>
    </row>
    <row r="765">
      <c r="L765" s="1"/>
      <c r="M765" s="1"/>
      <c r="N765" s="1"/>
      <c r="O765" s="1"/>
      <c r="P765" s="1"/>
      <c r="Q765" s="1"/>
      <c r="R765" s="1"/>
      <c r="S765" s="1"/>
      <c r="T765" s="1"/>
      <c r="AI765" s="140"/>
      <c r="AJ765" s="140"/>
      <c r="AK765" s="140"/>
      <c r="AL765" s="140"/>
      <c r="AM765" s="140"/>
      <c r="AN765" s="142"/>
      <c r="AO765" s="142"/>
      <c r="AP765" s="142"/>
      <c r="AQ765" s="142"/>
    </row>
    <row r="766">
      <c r="L766" s="1"/>
      <c r="M766" s="1"/>
      <c r="N766" s="1"/>
      <c r="O766" s="1"/>
      <c r="P766" s="1"/>
      <c r="Q766" s="1"/>
      <c r="R766" s="1"/>
      <c r="S766" s="1"/>
      <c r="T766" s="1"/>
      <c r="AI766" s="140"/>
      <c r="AJ766" s="140"/>
      <c r="AK766" s="140"/>
      <c r="AL766" s="140"/>
      <c r="AM766" s="140"/>
      <c r="AN766" s="142"/>
      <c r="AO766" s="142"/>
      <c r="AP766" s="142"/>
      <c r="AQ766" s="142"/>
    </row>
    <row r="767">
      <c r="L767" s="1"/>
      <c r="M767" s="1"/>
      <c r="N767" s="1"/>
      <c r="O767" s="1"/>
      <c r="P767" s="1"/>
      <c r="Q767" s="1"/>
      <c r="R767" s="1"/>
      <c r="S767" s="1"/>
      <c r="T767" s="1"/>
      <c r="AI767" s="140"/>
      <c r="AJ767" s="140"/>
      <c r="AK767" s="140"/>
      <c r="AL767" s="140"/>
      <c r="AM767" s="140"/>
      <c r="AN767" s="142"/>
      <c r="AO767" s="142"/>
      <c r="AP767" s="142"/>
      <c r="AQ767" s="142"/>
    </row>
    <row r="768">
      <c r="L768" s="1"/>
      <c r="M768" s="1"/>
      <c r="N768" s="1"/>
      <c r="O768" s="1"/>
      <c r="P768" s="1"/>
      <c r="Q768" s="1"/>
      <c r="R768" s="1"/>
      <c r="S768" s="1"/>
      <c r="T768" s="1"/>
      <c r="AI768" s="140"/>
      <c r="AJ768" s="140"/>
      <c r="AK768" s="140"/>
      <c r="AL768" s="140"/>
      <c r="AM768" s="140"/>
      <c r="AN768" s="142"/>
      <c r="AO768" s="142"/>
      <c r="AP768" s="142"/>
      <c r="AQ768" s="142"/>
    </row>
    <row r="769">
      <c r="L769" s="1"/>
      <c r="M769" s="1"/>
      <c r="N769" s="1"/>
      <c r="O769" s="1"/>
      <c r="P769" s="1"/>
      <c r="Q769" s="1"/>
      <c r="R769" s="1"/>
      <c r="S769" s="1"/>
      <c r="T769" s="1"/>
      <c r="AI769" s="140"/>
      <c r="AJ769" s="140"/>
      <c r="AK769" s="140"/>
      <c r="AL769" s="140"/>
      <c r="AM769" s="140"/>
      <c r="AN769" s="142"/>
      <c r="AO769" s="142"/>
      <c r="AP769" s="142"/>
      <c r="AQ769" s="142"/>
    </row>
    <row r="770">
      <c r="L770" s="1"/>
      <c r="M770" s="1"/>
      <c r="N770" s="1"/>
      <c r="O770" s="1"/>
      <c r="P770" s="1"/>
      <c r="Q770" s="1"/>
      <c r="R770" s="1"/>
      <c r="S770" s="1"/>
      <c r="T770" s="1"/>
      <c r="AI770" s="140"/>
      <c r="AJ770" s="140"/>
      <c r="AK770" s="140"/>
      <c r="AL770" s="140"/>
      <c r="AM770" s="140"/>
      <c r="AN770" s="142"/>
      <c r="AO770" s="142"/>
      <c r="AP770" s="142"/>
      <c r="AQ770" s="142"/>
    </row>
    <row r="771">
      <c r="L771" s="1"/>
      <c r="M771" s="1"/>
      <c r="N771" s="1"/>
      <c r="O771" s="1"/>
      <c r="P771" s="1"/>
      <c r="Q771" s="1"/>
      <c r="R771" s="1"/>
      <c r="S771" s="1"/>
      <c r="T771" s="1"/>
      <c r="AI771" s="140"/>
      <c r="AJ771" s="140"/>
      <c r="AK771" s="140"/>
      <c r="AL771" s="140"/>
      <c r="AM771" s="140"/>
      <c r="AN771" s="142"/>
      <c r="AO771" s="142"/>
      <c r="AP771" s="142"/>
      <c r="AQ771" s="142"/>
    </row>
    <row r="772">
      <c r="L772" s="1"/>
      <c r="M772" s="1"/>
      <c r="N772" s="1"/>
      <c r="O772" s="1"/>
      <c r="P772" s="1"/>
      <c r="Q772" s="1"/>
      <c r="R772" s="1"/>
      <c r="S772" s="1"/>
      <c r="T772" s="1"/>
      <c r="AI772" s="140"/>
      <c r="AJ772" s="140"/>
      <c r="AK772" s="140"/>
      <c r="AL772" s="140"/>
      <c r="AM772" s="140"/>
      <c r="AN772" s="142"/>
      <c r="AO772" s="142"/>
      <c r="AP772" s="142"/>
      <c r="AQ772" s="142"/>
    </row>
    <row r="773">
      <c r="L773" s="1"/>
      <c r="M773" s="1"/>
      <c r="N773" s="1"/>
      <c r="O773" s="1"/>
      <c r="P773" s="1"/>
      <c r="Q773" s="1"/>
      <c r="R773" s="1"/>
      <c r="S773" s="1"/>
      <c r="T773" s="1"/>
      <c r="AI773" s="140"/>
      <c r="AJ773" s="140"/>
      <c r="AK773" s="140"/>
      <c r="AL773" s="140"/>
      <c r="AM773" s="140"/>
      <c r="AN773" s="142"/>
      <c r="AO773" s="142"/>
      <c r="AP773" s="142"/>
      <c r="AQ773" s="142"/>
    </row>
    <row r="774">
      <c r="L774" s="1"/>
      <c r="M774" s="1"/>
      <c r="N774" s="1"/>
      <c r="O774" s="1"/>
      <c r="P774" s="1"/>
      <c r="Q774" s="1"/>
      <c r="R774" s="1"/>
      <c r="S774" s="1"/>
      <c r="T774" s="1"/>
      <c r="AI774" s="140"/>
      <c r="AJ774" s="140"/>
      <c r="AK774" s="140"/>
      <c r="AL774" s="140"/>
      <c r="AM774" s="140"/>
      <c r="AN774" s="142"/>
      <c r="AO774" s="142"/>
      <c r="AP774" s="142"/>
      <c r="AQ774" s="142"/>
    </row>
    <row r="775">
      <c r="L775" s="1"/>
      <c r="M775" s="1"/>
      <c r="N775" s="1"/>
      <c r="O775" s="1"/>
      <c r="P775" s="1"/>
      <c r="Q775" s="1"/>
      <c r="R775" s="1"/>
      <c r="S775" s="1"/>
      <c r="T775" s="1"/>
      <c r="AI775" s="140"/>
      <c r="AJ775" s="140"/>
      <c r="AK775" s="140"/>
      <c r="AL775" s="140"/>
      <c r="AM775" s="140"/>
      <c r="AN775" s="142"/>
      <c r="AO775" s="142"/>
      <c r="AP775" s="142"/>
      <c r="AQ775" s="142"/>
    </row>
    <row r="776">
      <c r="L776" s="1"/>
      <c r="M776" s="1"/>
      <c r="N776" s="1"/>
      <c r="O776" s="1"/>
      <c r="P776" s="1"/>
      <c r="Q776" s="1"/>
      <c r="R776" s="1"/>
      <c r="S776" s="1"/>
      <c r="T776" s="1"/>
      <c r="AI776" s="140"/>
      <c r="AJ776" s="140"/>
      <c r="AK776" s="140"/>
      <c r="AL776" s="140"/>
      <c r="AM776" s="140"/>
      <c r="AN776" s="142"/>
      <c r="AO776" s="142"/>
      <c r="AP776" s="142"/>
      <c r="AQ776" s="142"/>
    </row>
    <row r="777">
      <c r="L777" s="1"/>
      <c r="M777" s="1"/>
      <c r="N777" s="1"/>
      <c r="O777" s="1"/>
      <c r="P777" s="1"/>
      <c r="Q777" s="1"/>
      <c r="R777" s="1"/>
      <c r="S777" s="1"/>
      <c r="T777" s="1"/>
      <c r="AI777" s="140"/>
      <c r="AJ777" s="140"/>
      <c r="AK777" s="140"/>
      <c r="AL777" s="140"/>
      <c r="AM777" s="140"/>
      <c r="AN777" s="142"/>
      <c r="AO777" s="142"/>
      <c r="AP777" s="142"/>
      <c r="AQ777" s="142"/>
    </row>
    <row r="778">
      <c r="L778" s="1"/>
      <c r="M778" s="1"/>
      <c r="N778" s="1"/>
      <c r="O778" s="1"/>
      <c r="P778" s="1"/>
      <c r="Q778" s="1"/>
      <c r="R778" s="1"/>
      <c r="S778" s="1"/>
      <c r="T778" s="1"/>
      <c r="AI778" s="140"/>
      <c r="AJ778" s="140"/>
      <c r="AK778" s="140"/>
      <c r="AL778" s="140"/>
      <c r="AM778" s="140"/>
      <c r="AN778" s="142"/>
      <c r="AO778" s="142"/>
      <c r="AP778" s="142"/>
      <c r="AQ778" s="142"/>
    </row>
    <row r="779">
      <c r="L779" s="1"/>
      <c r="M779" s="1"/>
      <c r="N779" s="1"/>
      <c r="O779" s="1"/>
      <c r="P779" s="1"/>
      <c r="Q779" s="1"/>
      <c r="R779" s="1"/>
      <c r="S779" s="1"/>
      <c r="T779" s="1"/>
      <c r="AI779" s="140"/>
      <c r="AJ779" s="140"/>
      <c r="AK779" s="140"/>
      <c r="AL779" s="140"/>
      <c r="AM779" s="140"/>
      <c r="AN779" s="142"/>
      <c r="AO779" s="142"/>
      <c r="AP779" s="142"/>
      <c r="AQ779" s="142"/>
    </row>
    <row r="780">
      <c r="L780" s="1"/>
      <c r="M780" s="1"/>
      <c r="N780" s="1"/>
      <c r="O780" s="1"/>
      <c r="P780" s="1"/>
      <c r="Q780" s="1"/>
      <c r="R780" s="1"/>
      <c r="S780" s="1"/>
      <c r="T780" s="1"/>
      <c r="AI780" s="140"/>
      <c r="AJ780" s="140"/>
      <c r="AK780" s="140"/>
      <c r="AL780" s="140"/>
      <c r="AM780" s="140"/>
      <c r="AN780" s="142"/>
      <c r="AO780" s="142"/>
      <c r="AP780" s="142"/>
      <c r="AQ780" s="142"/>
    </row>
    <row r="781">
      <c r="L781" s="1"/>
      <c r="M781" s="1"/>
      <c r="N781" s="1"/>
      <c r="O781" s="1"/>
      <c r="P781" s="1"/>
      <c r="Q781" s="1"/>
      <c r="R781" s="1"/>
      <c r="S781" s="1"/>
      <c r="T781" s="1"/>
      <c r="AI781" s="140"/>
      <c r="AJ781" s="140"/>
      <c r="AK781" s="140"/>
      <c r="AL781" s="140"/>
      <c r="AM781" s="140"/>
      <c r="AN781" s="142"/>
      <c r="AO781" s="142"/>
      <c r="AP781" s="142"/>
      <c r="AQ781" s="142"/>
    </row>
    <row r="782">
      <c r="L782" s="1"/>
      <c r="M782" s="1"/>
      <c r="N782" s="1"/>
      <c r="O782" s="1"/>
      <c r="P782" s="1"/>
      <c r="Q782" s="1"/>
      <c r="R782" s="1"/>
      <c r="S782" s="1"/>
      <c r="T782" s="1"/>
      <c r="AI782" s="140"/>
      <c r="AJ782" s="140"/>
      <c r="AK782" s="140"/>
      <c r="AL782" s="140"/>
      <c r="AM782" s="140"/>
      <c r="AN782" s="142"/>
      <c r="AO782" s="142"/>
      <c r="AP782" s="142"/>
      <c r="AQ782" s="142"/>
    </row>
    <row r="783">
      <c r="L783" s="1"/>
      <c r="M783" s="1"/>
      <c r="N783" s="1"/>
      <c r="O783" s="1"/>
      <c r="P783" s="1"/>
      <c r="Q783" s="1"/>
      <c r="R783" s="1"/>
      <c r="S783" s="1"/>
      <c r="T783" s="1"/>
      <c r="AI783" s="140"/>
      <c r="AJ783" s="140"/>
      <c r="AK783" s="140"/>
      <c r="AL783" s="140"/>
      <c r="AM783" s="140"/>
      <c r="AN783" s="142"/>
      <c r="AO783" s="142"/>
      <c r="AP783" s="142"/>
      <c r="AQ783" s="142"/>
    </row>
    <row r="784">
      <c r="L784" s="1"/>
      <c r="M784" s="1"/>
      <c r="N784" s="1"/>
      <c r="O784" s="1"/>
      <c r="P784" s="1"/>
      <c r="Q784" s="1"/>
      <c r="R784" s="1"/>
      <c r="S784" s="1"/>
      <c r="T784" s="1"/>
      <c r="AI784" s="140"/>
      <c r="AJ784" s="140"/>
      <c r="AK784" s="140"/>
      <c r="AL784" s="140"/>
      <c r="AM784" s="140"/>
      <c r="AN784" s="142"/>
      <c r="AO784" s="142"/>
      <c r="AP784" s="142"/>
      <c r="AQ784" s="142"/>
    </row>
    <row r="785">
      <c r="L785" s="1"/>
      <c r="M785" s="1"/>
      <c r="N785" s="1"/>
      <c r="O785" s="1"/>
      <c r="P785" s="1"/>
      <c r="Q785" s="1"/>
      <c r="R785" s="1"/>
      <c r="S785" s="1"/>
      <c r="T785" s="1"/>
      <c r="AI785" s="140"/>
      <c r="AJ785" s="140"/>
      <c r="AK785" s="140"/>
      <c r="AL785" s="140"/>
      <c r="AM785" s="140"/>
      <c r="AN785" s="142"/>
      <c r="AO785" s="142"/>
      <c r="AP785" s="142"/>
      <c r="AQ785" s="142"/>
    </row>
    <row r="786">
      <c r="L786" s="1"/>
      <c r="M786" s="1"/>
      <c r="N786" s="1"/>
      <c r="O786" s="1"/>
      <c r="P786" s="1"/>
      <c r="Q786" s="1"/>
      <c r="R786" s="1"/>
      <c r="S786" s="1"/>
      <c r="T786" s="1"/>
      <c r="AI786" s="140"/>
      <c r="AJ786" s="140"/>
      <c r="AK786" s="140"/>
      <c r="AL786" s="140"/>
      <c r="AM786" s="140"/>
      <c r="AN786" s="142"/>
      <c r="AO786" s="142"/>
      <c r="AP786" s="142"/>
      <c r="AQ786" s="142"/>
    </row>
    <row r="787">
      <c r="L787" s="1"/>
      <c r="M787" s="1"/>
      <c r="N787" s="1"/>
      <c r="O787" s="1"/>
      <c r="P787" s="1"/>
      <c r="Q787" s="1"/>
      <c r="R787" s="1"/>
      <c r="S787" s="1"/>
      <c r="T787" s="1"/>
      <c r="AI787" s="140"/>
      <c r="AJ787" s="140"/>
      <c r="AK787" s="140"/>
      <c r="AL787" s="140"/>
      <c r="AM787" s="140"/>
      <c r="AN787" s="142"/>
      <c r="AO787" s="142"/>
      <c r="AP787" s="142"/>
      <c r="AQ787" s="142"/>
    </row>
    <row r="788">
      <c r="L788" s="1"/>
      <c r="M788" s="1"/>
      <c r="N788" s="1"/>
      <c r="O788" s="1"/>
      <c r="P788" s="1"/>
      <c r="Q788" s="1"/>
      <c r="R788" s="1"/>
      <c r="S788" s="1"/>
      <c r="T788" s="1"/>
      <c r="AI788" s="140"/>
      <c r="AJ788" s="140"/>
      <c r="AK788" s="140"/>
      <c r="AL788" s="140"/>
      <c r="AM788" s="140"/>
      <c r="AN788" s="142"/>
      <c r="AO788" s="142"/>
      <c r="AP788" s="142"/>
      <c r="AQ788" s="142"/>
    </row>
    <row r="789">
      <c r="L789" s="1"/>
      <c r="M789" s="1"/>
      <c r="N789" s="1"/>
      <c r="O789" s="1"/>
      <c r="P789" s="1"/>
      <c r="Q789" s="1"/>
      <c r="R789" s="1"/>
      <c r="S789" s="1"/>
      <c r="T789" s="1"/>
      <c r="AI789" s="140"/>
      <c r="AJ789" s="140"/>
      <c r="AK789" s="140"/>
      <c r="AL789" s="140"/>
      <c r="AM789" s="140"/>
      <c r="AN789" s="142"/>
      <c r="AO789" s="142"/>
      <c r="AP789" s="142"/>
      <c r="AQ789" s="142"/>
    </row>
    <row r="790">
      <c r="L790" s="1"/>
      <c r="M790" s="1"/>
      <c r="N790" s="1"/>
      <c r="O790" s="1"/>
      <c r="P790" s="1"/>
      <c r="Q790" s="1"/>
      <c r="R790" s="1"/>
      <c r="S790" s="1"/>
      <c r="T790" s="1"/>
      <c r="AI790" s="140"/>
      <c r="AJ790" s="140"/>
      <c r="AK790" s="140"/>
      <c r="AL790" s="140"/>
      <c r="AM790" s="140"/>
      <c r="AN790" s="142"/>
      <c r="AO790" s="142"/>
      <c r="AP790" s="142"/>
      <c r="AQ790" s="142"/>
    </row>
    <row r="791">
      <c r="L791" s="1"/>
      <c r="M791" s="1"/>
      <c r="N791" s="1"/>
      <c r="O791" s="1"/>
      <c r="P791" s="1"/>
      <c r="Q791" s="1"/>
      <c r="R791" s="1"/>
      <c r="S791" s="1"/>
      <c r="T791" s="1"/>
      <c r="AI791" s="140"/>
      <c r="AJ791" s="140"/>
      <c r="AK791" s="140"/>
      <c r="AL791" s="140"/>
      <c r="AM791" s="140"/>
      <c r="AN791" s="142"/>
      <c r="AO791" s="142"/>
      <c r="AP791" s="142"/>
      <c r="AQ791" s="142"/>
    </row>
    <row r="792">
      <c r="L792" s="1"/>
      <c r="M792" s="1"/>
      <c r="N792" s="1"/>
      <c r="O792" s="1"/>
      <c r="P792" s="1"/>
      <c r="Q792" s="1"/>
      <c r="R792" s="1"/>
      <c r="S792" s="1"/>
      <c r="T792" s="1"/>
      <c r="AI792" s="140"/>
      <c r="AJ792" s="140"/>
      <c r="AK792" s="140"/>
      <c r="AL792" s="140"/>
      <c r="AM792" s="140"/>
      <c r="AN792" s="142"/>
      <c r="AO792" s="142"/>
      <c r="AP792" s="142"/>
      <c r="AQ792" s="142"/>
    </row>
    <row r="793">
      <c r="L793" s="1"/>
      <c r="M793" s="1"/>
      <c r="N793" s="1"/>
      <c r="O793" s="1"/>
      <c r="P793" s="1"/>
      <c r="Q793" s="1"/>
      <c r="R793" s="1"/>
      <c r="S793" s="1"/>
      <c r="T793" s="1"/>
      <c r="AI793" s="140"/>
      <c r="AJ793" s="140"/>
      <c r="AK793" s="140"/>
      <c r="AL793" s="140"/>
      <c r="AM793" s="140"/>
      <c r="AN793" s="142"/>
      <c r="AO793" s="142"/>
      <c r="AP793" s="142"/>
      <c r="AQ793" s="142"/>
    </row>
    <row r="794">
      <c r="L794" s="1"/>
      <c r="M794" s="1"/>
      <c r="N794" s="1"/>
      <c r="O794" s="1"/>
      <c r="P794" s="1"/>
      <c r="Q794" s="1"/>
      <c r="R794" s="1"/>
      <c r="S794" s="1"/>
      <c r="T794" s="1"/>
      <c r="AI794" s="140"/>
      <c r="AJ794" s="140"/>
      <c r="AK794" s="140"/>
      <c r="AL794" s="140"/>
      <c r="AM794" s="140"/>
      <c r="AN794" s="142"/>
      <c r="AO794" s="142"/>
      <c r="AP794" s="142"/>
      <c r="AQ794" s="142"/>
    </row>
    <row r="795">
      <c r="L795" s="1"/>
      <c r="M795" s="1"/>
      <c r="N795" s="1"/>
      <c r="O795" s="1"/>
      <c r="P795" s="1"/>
      <c r="Q795" s="1"/>
      <c r="R795" s="1"/>
      <c r="S795" s="1"/>
      <c r="T795" s="1"/>
      <c r="AI795" s="140"/>
      <c r="AJ795" s="140"/>
      <c r="AK795" s="140"/>
      <c r="AL795" s="140"/>
      <c r="AM795" s="140"/>
      <c r="AN795" s="142"/>
      <c r="AO795" s="142"/>
      <c r="AP795" s="142"/>
      <c r="AQ795" s="142"/>
    </row>
    <row r="796">
      <c r="L796" s="1"/>
      <c r="M796" s="1"/>
      <c r="N796" s="1"/>
      <c r="O796" s="1"/>
      <c r="P796" s="1"/>
      <c r="Q796" s="1"/>
      <c r="R796" s="1"/>
      <c r="S796" s="1"/>
      <c r="T796" s="1"/>
      <c r="AI796" s="140"/>
      <c r="AJ796" s="140"/>
      <c r="AK796" s="140"/>
      <c r="AL796" s="140"/>
      <c r="AM796" s="140"/>
      <c r="AN796" s="142"/>
      <c r="AO796" s="142"/>
      <c r="AP796" s="142"/>
      <c r="AQ796" s="142"/>
    </row>
    <row r="797">
      <c r="L797" s="1"/>
      <c r="M797" s="1"/>
      <c r="N797" s="1"/>
      <c r="O797" s="1"/>
      <c r="P797" s="1"/>
      <c r="Q797" s="1"/>
      <c r="R797" s="1"/>
      <c r="S797" s="1"/>
      <c r="T797" s="1"/>
      <c r="AI797" s="140"/>
      <c r="AJ797" s="140"/>
      <c r="AK797" s="140"/>
      <c r="AL797" s="140"/>
      <c r="AM797" s="140"/>
      <c r="AN797" s="142"/>
      <c r="AO797" s="142"/>
      <c r="AP797" s="142"/>
      <c r="AQ797" s="142"/>
    </row>
    <row r="798">
      <c r="L798" s="1"/>
      <c r="M798" s="1"/>
      <c r="N798" s="1"/>
      <c r="O798" s="1"/>
      <c r="P798" s="1"/>
      <c r="Q798" s="1"/>
      <c r="R798" s="1"/>
      <c r="S798" s="1"/>
      <c r="T798" s="1"/>
      <c r="AI798" s="140"/>
      <c r="AJ798" s="140"/>
      <c r="AK798" s="140"/>
      <c r="AL798" s="140"/>
      <c r="AM798" s="140"/>
      <c r="AN798" s="142"/>
      <c r="AO798" s="142"/>
      <c r="AP798" s="142"/>
      <c r="AQ798" s="142"/>
    </row>
    <row r="799">
      <c r="L799" s="1"/>
      <c r="M799" s="1"/>
      <c r="N799" s="1"/>
      <c r="O799" s="1"/>
      <c r="P799" s="1"/>
      <c r="Q799" s="1"/>
      <c r="R799" s="1"/>
      <c r="S799" s="1"/>
      <c r="T799" s="1"/>
      <c r="AI799" s="140"/>
      <c r="AJ799" s="140"/>
      <c r="AK799" s="140"/>
      <c r="AL799" s="140"/>
      <c r="AM799" s="140"/>
      <c r="AN799" s="142"/>
      <c r="AO799" s="142"/>
      <c r="AP799" s="142"/>
      <c r="AQ799" s="142"/>
    </row>
    <row r="800">
      <c r="L800" s="1"/>
      <c r="M800" s="1"/>
      <c r="N800" s="1"/>
      <c r="O800" s="1"/>
      <c r="P800" s="1"/>
      <c r="Q800" s="1"/>
      <c r="R800" s="1"/>
      <c r="S800" s="1"/>
      <c r="T800" s="1"/>
      <c r="AI800" s="140"/>
      <c r="AJ800" s="140"/>
      <c r="AK800" s="140"/>
      <c r="AL800" s="140"/>
      <c r="AM800" s="140"/>
      <c r="AN800" s="142"/>
      <c r="AO800" s="142"/>
      <c r="AP800" s="142"/>
      <c r="AQ800" s="142"/>
    </row>
    <row r="801">
      <c r="L801" s="1"/>
      <c r="M801" s="1"/>
      <c r="N801" s="1"/>
      <c r="O801" s="1"/>
      <c r="P801" s="1"/>
      <c r="Q801" s="1"/>
      <c r="R801" s="1"/>
      <c r="S801" s="1"/>
      <c r="T801" s="1"/>
      <c r="AI801" s="140"/>
      <c r="AJ801" s="140"/>
      <c r="AK801" s="140"/>
      <c r="AL801" s="140"/>
      <c r="AM801" s="140"/>
      <c r="AN801" s="142"/>
      <c r="AO801" s="142"/>
      <c r="AP801" s="142"/>
      <c r="AQ801" s="142"/>
    </row>
    <row r="802">
      <c r="L802" s="1"/>
      <c r="M802" s="1"/>
      <c r="N802" s="1"/>
      <c r="O802" s="1"/>
      <c r="P802" s="1"/>
      <c r="Q802" s="1"/>
      <c r="R802" s="1"/>
      <c r="S802" s="1"/>
      <c r="T802" s="1"/>
      <c r="AI802" s="140"/>
      <c r="AJ802" s="140"/>
      <c r="AK802" s="140"/>
      <c r="AL802" s="140"/>
      <c r="AM802" s="140"/>
      <c r="AN802" s="142"/>
      <c r="AO802" s="142"/>
      <c r="AP802" s="142"/>
      <c r="AQ802" s="142"/>
    </row>
    <row r="803">
      <c r="L803" s="1"/>
      <c r="M803" s="1"/>
      <c r="N803" s="1"/>
      <c r="O803" s="1"/>
      <c r="P803" s="1"/>
      <c r="Q803" s="1"/>
      <c r="R803" s="1"/>
      <c r="S803" s="1"/>
      <c r="T803" s="1"/>
      <c r="AI803" s="140"/>
      <c r="AJ803" s="140"/>
      <c r="AK803" s="140"/>
      <c r="AL803" s="140"/>
      <c r="AM803" s="140"/>
      <c r="AN803" s="142"/>
      <c r="AO803" s="142"/>
      <c r="AP803" s="142"/>
      <c r="AQ803" s="142"/>
    </row>
    <row r="804">
      <c r="L804" s="1"/>
      <c r="M804" s="1"/>
      <c r="N804" s="1"/>
      <c r="O804" s="1"/>
      <c r="P804" s="1"/>
      <c r="Q804" s="1"/>
      <c r="R804" s="1"/>
      <c r="S804" s="1"/>
      <c r="T804" s="1"/>
      <c r="AI804" s="140"/>
      <c r="AJ804" s="140"/>
      <c r="AK804" s="140"/>
      <c r="AL804" s="140"/>
      <c r="AM804" s="140"/>
      <c r="AN804" s="142"/>
      <c r="AO804" s="142"/>
      <c r="AP804" s="142"/>
      <c r="AQ804" s="142"/>
    </row>
    <row r="805">
      <c r="L805" s="1"/>
      <c r="M805" s="1"/>
      <c r="N805" s="1"/>
      <c r="O805" s="1"/>
      <c r="P805" s="1"/>
      <c r="Q805" s="1"/>
      <c r="R805" s="1"/>
      <c r="S805" s="1"/>
      <c r="T805" s="1"/>
      <c r="AI805" s="140"/>
      <c r="AJ805" s="140"/>
      <c r="AK805" s="140"/>
      <c r="AL805" s="140"/>
      <c r="AM805" s="140"/>
      <c r="AN805" s="142"/>
      <c r="AO805" s="142"/>
      <c r="AP805" s="142"/>
      <c r="AQ805" s="142"/>
    </row>
    <row r="806">
      <c r="L806" s="1"/>
      <c r="M806" s="1"/>
      <c r="N806" s="1"/>
      <c r="O806" s="1"/>
      <c r="P806" s="1"/>
      <c r="Q806" s="1"/>
      <c r="R806" s="1"/>
      <c r="S806" s="1"/>
      <c r="T806" s="1"/>
      <c r="AI806" s="140"/>
      <c r="AJ806" s="140"/>
      <c r="AK806" s="140"/>
      <c r="AL806" s="140"/>
      <c r="AM806" s="140"/>
      <c r="AN806" s="142"/>
      <c r="AO806" s="142"/>
      <c r="AP806" s="142"/>
      <c r="AQ806" s="142"/>
    </row>
    <row r="807">
      <c r="L807" s="1"/>
      <c r="M807" s="1"/>
      <c r="N807" s="1"/>
      <c r="O807" s="1"/>
      <c r="P807" s="1"/>
      <c r="Q807" s="1"/>
      <c r="R807" s="1"/>
      <c r="S807" s="1"/>
      <c r="T807" s="1"/>
      <c r="AI807" s="140"/>
      <c r="AJ807" s="140"/>
      <c r="AK807" s="140"/>
      <c r="AL807" s="140"/>
      <c r="AM807" s="140"/>
      <c r="AN807" s="142"/>
      <c r="AO807" s="142"/>
      <c r="AP807" s="142"/>
      <c r="AQ807" s="142"/>
    </row>
    <row r="808">
      <c r="L808" s="1"/>
      <c r="M808" s="1"/>
      <c r="N808" s="1"/>
      <c r="O808" s="1"/>
      <c r="P808" s="1"/>
      <c r="Q808" s="1"/>
      <c r="R808" s="1"/>
      <c r="S808" s="1"/>
      <c r="T808" s="1"/>
      <c r="AI808" s="140"/>
      <c r="AJ808" s="140"/>
      <c r="AK808" s="140"/>
      <c r="AL808" s="140"/>
      <c r="AM808" s="140"/>
      <c r="AN808" s="142"/>
      <c r="AO808" s="142"/>
      <c r="AP808" s="142"/>
      <c r="AQ808" s="142"/>
    </row>
    <row r="809">
      <c r="L809" s="1"/>
      <c r="M809" s="1"/>
      <c r="N809" s="1"/>
      <c r="O809" s="1"/>
      <c r="P809" s="1"/>
      <c r="Q809" s="1"/>
      <c r="R809" s="1"/>
      <c r="S809" s="1"/>
      <c r="T809" s="1"/>
      <c r="AI809" s="140"/>
      <c r="AJ809" s="140"/>
      <c r="AK809" s="140"/>
      <c r="AL809" s="140"/>
      <c r="AM809" s="140"/>
      <c r="AN809" s="142"/>
      <c r="AO809" s="142"/>
      <c r="AP809" s="142"/>
      <c r="AQ809" s="142"/>
    </row>
    <row r="810">
      <c r="L810" s="1"/>
      <c r="M810" s="1"/>
      <c r="N810" s="1"/>
      <c r="O810" s="1"/>
      <c r="P810" s="1"/>
      <c r="Q810" s="1"/>
      <c r="R810" s="1"/>
      <c r="S810" s="1"/>
      <c r="T810" s="1"/>
      <c r="AI810" s="140"/>
      <c r="AJ810" s="140"/>
      <c r="AK810" s="140"/>
      <c r="AL810" s="140"/>
      <c r="AM810" s="140"/>
      <c r="AN810" s="142"/>
      <c r="AO810" s="142"/>
      <c r="AP810" s="142"/>
      <c r="AQ810" s="142"/>
    </row>
    <row r="811">
      <c r="L811" s="1"/>
      <c r="M811" s="1"/>
      <c r="N811" s="1"/>
      <c r="O811" s="1"/>
      <c r="P811" s="1"/>
      <c r="Q811" s="1"/>
      <c r="R811" s="1"/>
      <c r="S811" s="1"/>
      <c r="T811" s="1"/>
      <c r="AI811" s="140"/>
      <c r="AJ811" s="140"/>
      <c r="AK811" s="140"/>
      <c r="AL811" s="140"/>
      <c r="AM811" s="140"/>
      <c r="AN811" s="142"/>
      <c r="AO811" s="142"/>
      <c r="AP811" s="142"/>
      <c r="AQ811" s="142"/>
    </row>
    <row r="812">
      <c r="L812" s="1"/>
      <c r="M812" s="1"/>
      <c r="N812" s="1"/>
      <c r="O812" s="1"/>
      <c r="P812" s="1"/>
      <c r="Q812" s="1"/>
      <c r="R812" s="1"/>
      <c r="S812" s="1"/>
      <c r="T812" s="1"/>
      <c r="AI812" s="140"/>
      <c r="AJ812" s="140"/>
      <c r="AK812" s="140"/>
      <c r="AL812" s="140"/>
      <c r="AM812" s="140"/>
      <c r="AN812" s="142"/>
      <c r="AO812" s="142"/>
      <c r="AP812" s="142"/>
      <c r="AQ812" s="142"/>
    </row>
    <row r="813">
      <c r="L813" s="1"/>
      <c r="M813" s="1"/>
      <c r="N813" s="1"/>
      <c r="O813" s="1"/>
      <c r="P813" s="1"/>
      <c r="Q813" s="1"/>
      <c r="R813" s="1"/>
      <c r="S813" s="1"/>
      <c r="T813" s="1"/>
      <c r="AI813" s="140"/>
      <c r="AJ813" s="140"/>
      <c r="AK813" s="140"/>
      <c r="AL813" s="140"/>
      <c r="AM813" s="140"/>
      <c r="AN813" s="142"/>
      <c r="AO813" s="142"/>
      <c r="AP813" s="142"/>
      <c r="AQ813" s="142"/>
    </row>
    <row r="814">
      <c r="L814" s="1"/>
      <c r="M814" s="1"/>
      <c r="N814" s="1"/>
      <c r="O814" s="1"/>
      <c r="P814" s="1"/>
      <c r="Q814" s="1"/>
      <c r="R814" s="1"/>
      <c r="S814" s="1"/>
      <c r="T814" s="1"/>
      <c r="AI814" s="140"/>
      <c r="AJ814" s="140"/>
      <c r="AK814" s="140"/>
      <c r="AL814" s="140"/>
      <c r="AM814" s="140"/>
      <c r="AN814" s="142"/>
      <c r="AO814" s="142"/>
      <c r="AP814" s="142"/>
      <c r="AQ814" s="142"/>
    </row>
    <row r="815">
      <c r="L815" s="1"/>
      <c r="M815" s="1"/>
      <c r="N815" s="1"/>
      <c r="O815" s="1"/>
      <c r="P815" s="1"/>
      <c r="Q815" s="1"/>
      <c r="R815" s="1"/>
      <c r="S815" s="1"/>
      <c r="T815" s="1"/>
      <c r="AI815" s="140"/>
      <c r="AJ815" s="140"/>
      <c r="AK815" s="140"/>
      <c r="AL815" s="140"/>
      <c r="AM815" s="140"/>
      <c r="AN815" s="142"/>
      <c r="AO815" s="142"/>
      <c r="AP815" s="142"/>
      <c r="AQ815" s="142"/>
    </row>
    <row r="816">
      <c r="L816" s="1"/>
      <c r="M816" s="1"/>
      <c r="N816" s="1"/>
      <c r="O816" s="1"/>
      <c r="P816" s="1"/>
      <c r="Q816" s="1"/>
      <c r="R816" s="1"/>
      <c r="S816" s="1"/>
      <c r="T816" s="1"/>
      <c r="AI816" s="140"/>
      <c r="AJ816" s="140"/>
      <c r="AK816" s="140"/>
      <c r="AL816" s="140"/>
      <c r="AM816" s="140"/>
      <c r="AN816" s="142"/>
      <c r="AO816" s="142"/>
      <c r="AP816" s="142"/>
      <c r="AQ816" s="142"/>
    </row>
    <row r="817">
      <c r="L817" s="1"/>
      <c r="M817" s="1"/>
      <c r="N817" s="1"/>
      <c r="O817" s="1"/>
      <c r="P817" s="1"/>
      <c r="Q817" s="1"/>
      <c r="R817" s="1"/>
      <c r="S817" s="1"/>
      <c r="T817" s="1"/>
      <c r="AI817" s="140"/>
      <c r="AJ817" s="140"/>
      <c r="AK817" s="140"/>
      <c r="AL817" s="140"/>
      <c r="AM817" s="140"/>
      <c r="AN817" s="142"/>
      <c r="AO817" s="142"/>
      <c r="AP817" s="142"/>
      <c r="AQ817" s="142"/>
    </row>
    <row r="818">
      <c r="L818" s="1"/>
      <c r="M818" s="1"/>
      <c r="N818" s="1"/>
      <c r="O818" s="1"/>
      <c r="P818" s="1"/>
      <c r="Q818" s="1"/>
      <c r="R818" s="1"/>
      <c r="S818" s="1"/>
      <c r="T818" s="1"/>
      <c r="AI818" s="140"/>
      <c r="AJ818" s="140"/>
      <c r="AK818" s="140"/>
      <c r="AL818" s="140"/>
      <c r="AM818" s="140"/>
      <c r="AN818" s="142"/>
      <c r="AO818" s="142"/>
      <c r="AP818" s="142"/>
      <c r="AQ818" s="142"/>
    </row>
    <row r="819">
      <c r="L819" s="1"/>
      <c r="M819" s="1"/>
      <c r="N819" s="1"/>
      <c r="O819" s="1"/>
      <c r="P819" s="1"/>
      <c r="Q819" s="1"/>
      <c r="R819" s="1"/>
      <c r="S819" s="1"/>
      <c r="T819" s="1"/>
      <c r="AI819" s="140"/>
      <c r="AJ819" s="140"/>
      <c r="AK819" s="140"/>
      <c r="AL819" s="140"/>
      <c r="AM819" s="140"/>
      <c r="AN819" s="142"/>
      <c r="AO819" s="142"/>
      <c r="AP819" s="142"/>
      <c r="AQ819" s="142"/>
    </row>
    <row r="820">
      <c r="L820" s="1"/>
      <c r="M820" s="1"/>
      <c r="N820" s="1"/>
      <c r="O820" s="1"/>
      <c r="P820" s="1"/>
      <c r="Q820" s="1"/>
      <c r="R820" s="1"/>
      <c r="S820" s="1"/>
      <c r="T820" s="1"/>
      <c r="AI820" s="140"/>
      <c r="AJ820" s="140"/>
      <c r="AK820" s="140"/>
      <c r="AL820" s="140"/>
      <c r="AM820" s="140"/>
      <c r="AN820" s="142"/>
      <c r="AO820" s="142"/>
      <c r="AP820" s="142"/>
      <c r="AQ820" s="142"/>
    </row>
    <row r="821">
      <c r="L821" s="1"/>
      <c r="M821" s="1"/>
      <c r="N821" s="1"/>
      <c r="O821" s="1"/>
      <c r="P821" s="1"/>
      <c r="Q821" s="1"/>
      <c r="R821" s="1"/>
      <c r="S821" s="1"/>
      <c r="T821" s="1"/>
      <c r="AI821" s="140"/>
      <c r="AJ821" s="140"/>
      <c r="AK821" s="140"/>
      <c r="AL821" s="140"/>
      <c r="AM821" s="140"/>
      <c r="AN821" s="142"/>
      <c r="AO821" s="142"/>
      <c r="AP821" s="142"/>
      <c r="AQ821" s="142"/>
    </row>
    <row r="822">
      <c r="L822" s="1"/>
      <c r="M822" s="1"/>
      <c r="N822" s="1"/>
      <c r="O822" s="1"/>
      <c r="P822" s="1"/>
      <c r="Q822" s="1"/>
      <c r="R822" s="1"/>
      <c r="S822" s="1"/>
      <c r="T822" s="1"/>
      <c r="AI822" s="140"/>
      <c r="AJ822" s="140"/>
      <c r="AK822" s="140"/>
      <c r="AL822" s="140"/>
      <c r="AM822" s="140"/>
      <c r="AN822" s="142"/>
      <c r="AO822" s="142"/>
      <c r="AP822" s="142"/>
      <c r="AQ822" s="142"/>
    </row>
    <row r="823">
      <c r="L823" s="1"/>
      <c r="M823" s="1"/>
      <c r="N823" s="1"/>
      <c r="O823" s="1"/>
      <c r="P823" s="1"/>
      <c r="Q823" s="1"/>
      <c r="R823" s="1"/>
      <c r="S823" s="1"/>
      <c r="T823" s="1"/>
      <c r="AI823" s="140"/>
      <c r="AJ823" s="140"/>
      <c r="AK823" s="140"/>
      <c r="AL823" s="140"/>
      <c r="AM823" s="140"/>
      <c r="AN823" s="142"/>
      <c r="AO823" s="142"/>
      <c r="AP823" s="142"/>
      <c r="AQ823" s="142"/>
    </row>
    <row r="824">
      <c r="L824" s="1"/>
      <c r="M824" s="1"/>
      <c r="N824" s="1"/>
      <c r="O824" s="1"/>
      <c r="P824" s="1"/>
      <c r="Q824" s="1"/>
      <c r="R824" s="1"/>
      <c r="S824" s="1"/>
      <c r="T824" s="1"/>
      <c r="AI824" s="140"/>
      <c r="AJ824" s="140"/>
      <c r="AK824" s="140"/>
      <c r="AL824" s="140"/>
      <c r="AM824" s="140"/>
      <c r="AN824" s="142"/>
      <c r="AO824" s="142"/>
      <c r="AP824" s="142"/>
      <c r="AQ824" s="142"/>
    </row>
    <row r="825">
      <c r="L825" s="1"/>
      <c r="M825" s="1"/>
      <c r="N825" s="1"/>
      <c r="O825" s="1"/>
      <c r="P825" s="1"/>
      <c r="Q825" s="1"/>
      <c r="R825" s="1"/>
      <c r="S825" s="1"/>
      <c r="T825" s="1"/>
      <c r="AI825" s="140"/>
      <c r="AJ825" s="140"/>
      <c r="AK825" s="140"/>
      <c r="AL825" s="140"/>
      <c r="AM825" s="140"/>
      <c r="AN825" s="142"/>
      <c r="AO825" s="142"/>
      <c r="AP825" s="142"/>
      <c r="AQ825" s="142"/>
    </row>
    <row r="826">
      <c r="L826" s="1"/>
      <c r="M826" s="1"/>
      <c r="N826" s="1"/>
      <c r="O826" s="1"/>
      <c r="P826" s="1"/>
      <c r="Q826" s="1"/>
      <c r="R826" s="1"/>
      <c r="S826" s="1"/>
      <c r="T826" s="1"/>
      <c r="AI826" s="140"/>
      <c r="AJ826" s="140"/>
      <c r="AK826" s="140"/>
      <c r="AL826" s="140"/>
      <c r="AM826" s="140"/>
      <c r="AN826" s="142"/>
      <c r="AO826" s="142"/>
      <c r="AP826" s="142"/>
      <c r="AQ826" s="142"/>
    </row>
    <row r="827">
      <c r="L827" s="1"/>
      <c r="M827" s="1"/>
      <c r="N827" s="1"/>
      <c r="O827" s="1"/>
      <c r="P827" s="1"/>
      <c r="Q827" s="1"/>
      <c r="R827" s="1"/>
      <c r="S827" s="1"/>
      <c r="T827" s="1"/>
      <c r="AI827" s="140"/>
      <c r="AJ827" s="140"/>
      <c r="AK827" s="140"/>
      <c r="AL827" s="140"/>
      <c r="AM827" s="140"/>
      <c r="AN827" s="142"/>
      <c r="AO827" s="142"/>
      <c r="AP827" s="142"/>
      <c r="AQ827" s="142"/>
    </row>
    <row r="828">
      <c r="L828" s="1"/>
      <c r="M828" s="1"/>
      <c r="N828" s="1"/>
      <c r="O828" s="1"/>
      <c r="P828" s="1"/>
      <c r="Q828" s="1"/>
      <c r="R828" s="1"/>
      <c r="S828" s="1"/>
      <c r="T828" s="1"/>
      <c r="AI828" s="140"/>
      <c r="AJ828" s="140"/>
      <c r="AK828" s="140"/>
      <c r="AL828" s="140"/>
      <c r="AM828" s="140"/>
      <c r="AN828" s="142"/>
      <c r="AO828" s="142"/>
      <c r="AP828" s="142"/>
      <c r="AQ828" s="142"/>
    </row>
    <row r="829">
      <c r="L829" s="1"/>
      <c r="M829" s="1"/>
      <c r="N829" s="1"/>
      <c r="O829" s="1"/>
      <c r="P829" s="1"/>
      <c r="Q829" s="1"/>
      <c r="R829" s="1"/>
      <c r="S829" s="1"/>
      <c r="T829" s="1"/>
      <c r="AI829" s="140"/>
      <c r="AJ829" s="140"/>
      <c r="AK829" s="140"/>
      <c r="AL829" s="140"/>
      <c r="AM829" s="140"/>
      <c r="AN829" s="142"/>
      <c r="AO829" s="142"/>
      <c r="AP829" s="142"/>
      <c r="AQ829" s="142"/>
    </row>
    <row r="830">
      <c r="L830" s="1"/>
      <c r="M830" s="1"/>
      <c r="N830" s="1"/>
      <c r="O830" s="1"/>
      <c r="P830" s="1"/>
      <c r="Q830" s="1"/>
      <c r="R830" s="1"/>
      <c r="S830" s="1"/>
      <c r="T830" s="1"/>
      <c r="AI830" s="140"/>
      <c r="AJ830" s="140"/>
      <c r="AK830" s="140"/>
      <c r="AL830" s="140"/>
      <c r="AM830" s="140"/>
      <c r="AN830" s="142"/>
      <c r="AO830" s="142"/>
      <c r="AP830" s="142"/>
      <c r="AQ830" s="142"/>
    </row>
    <row r="831">
      <c r="L831" s="1"/>
      <c r="M831" s="1"/>
      <c r="N831" s="1"/>
      <c r="O831" s="1"/>
      <c r="P831" s="1"/>
      <c r="Q831" s="1"/>
      <c r="R831" s="1"/>
      <c r="S831" s="1"/>
      <c r="T831" s="1"/>
      <c r="AI831" s="140"/>
      <c r="AJ831" s="140"/>
      <c r="AK831" s="140"/>
      <c r="AL831" s="140"/>
      <c r="AM831" s="140"/>
      <c r="AN831" s="142"/>
      <c r="AO831" s="142"/>
      <c r="AP831" s="142"/>
      <c r="AQ831" s="142"/>
    </row>
    <row r="832">
      <c r="L832" s="1"/>
      <c r="M832" s="1"/>
      <c r="N832" s="1"/>
      <c r="O832" s="1"/>
      <c r="P832" s="1"/>
      <c r="Q832" s="1"/>
      <c r="R832" s="1"/>
      <c r="S832" s="1"/>
      <c r="T832" s="1"/>
      <c r="AI832" s="140"/>
      <c r="AJ832" s="140"/>
      <c r="AK832" s="140"/>
      <c r="AL832" s="140"/>
      <c r="AM832" s="140"/>
      <c r="AN832" s="142"/>
      <c r="AO832" s="142"/>
      <c r="AP832" s="142"/>
      <c r="AQ832" s="142"/>
    </row>
    <row r="833">
      <c r="L833" s="1"/>
      <c r="M833" s="1"/>
      <c r="N833" s="1"/>
      <c r="O833" s="1"/>
      <c r="P833" s="1"/>
      <c r="Q833" s="1"/>
      <c r="R833" s="1"/>
      <c r="S833" s="1"/>
      <c r="T833" s="1"/>
      <c r="AI833" s="140"/>
      <c r="AJ833" s="140"/>
      <c r="AK833" s="140"/>
      <c r="AL833" s="140"/>
      <c r="AM833" s="140"/>
      <c r="AN833" s="142"/>
      <c r="AO833" s="142"/>
      <c r="AP833" s="142"/>
      <c r="AQ833" s="142"/>
    </row>
    <row r="834">
      <c r="L834" s="1"/>
      <c r="M834" s="1"/>
      <c r="N834" s="1"/>
      <c r="O834" s="1"/>
      <c r="P834" s="1"/>
      <c r="Q834" s="1"/>
      <c r="R834" s="1"/>
      <c r="S834" s="1"/>
      <c r="T834" s="1"/>
      <c r="AI834" s="140"/>
      <c r="AJ834" s="140"/>
      <c r="AK834" s="140"/>
      <c r="AL834" s="140"/>
      <c r="AM834" s="140"/>
      <c r="AN834" s="142"/>
      <c r="AO834" s="142"/>
      <c r="AP834" s="142"/>
      <c r="AQ834" s="142"/>
    </row>
    <row r="835">
      <c r="L835" s="1"/>
      <c r="M835" s="1"/>
      <c r="N835" s="1"/>
      <c r="O835" s="1"/>
      <c r="P835" s="1"/>
      <c r="Q835" s="1"/>
      <c r="R835" s="1"/>
      <c r="S835" s="1"/>
      <c r="T835" s="1"/>
      <c r="AI835" s="140"/>
      <c r="AJ835" s="140"/>
      <c r="AK835" s="140"/>
      <c r="AL835" s="140"/>
      <c r="AM835" s="140"/>
      <c r="AN835" s="142"/>
      <c r="AO835" s="142"/>
      <c r="AP835" s="142"/>
      <c r="AQ835" s="142"/>
    </row>
    <row r="836">
      <c r="L836" s="1"/>
      <c r="M836" s="1"/>
      <c r="N836" s="1"/>
      <c r="O836" s="1"/>
      <c r="P836" s="1"/>
      <c r="Q836" s="1"/>
      <c r="R836" s="1"/>
      <c r="S836" s="1"/>
      <c r="T836" s="1"/>
      <c r="AI836" s="140"/>
      <c r="AJ836" s="140"/>
      <c r="AK836" s="140"/>
      <c r="AL836" s="140"/>
      <c r="AM836" s="140"/>
      <c r="AN836" s="142"/>
      <c r="AO836" s="142"/>
      <c r="AP836" s="142"/>
      <c r="AQ836" s="142"/>
    </row>
    <row r="837">
      <c r="L837" s="1"/>
      <c r="M837" s="1"/>
      <c r="N837" s="1"/>
      <c r="O837" s="1"/>
      <c r="P837" s="1"/>
      <c r="Q837" s="1"/>
      <c r="R837" s="1"/>
      <c r="S837" s="1"/>
      <c r="T837" s="1"/>
      <c r="AI837" s="140"/>
      <c r="AJ837" s="140"/>
      <c r="AK837" s="140"/>
      <c r="AL837" s="140"/>
      <c r="AM837" s="140"/>
      <c r="AN837" s="142"/>
      <c r="AO837" s="142"/>
      <c r="AP837" s="142"/>
      <c r="AQ837" s="142"/>
    </row>
    <row r="838">
      <c r="L838" s="1"/>
      <c r="M838" s="1"/>
      <c r="N838" s="1"/>
      <c r="O838" s="1"/>
      <c r="P838" s="1"/>
      <c r="Q838" s="1"/>
      <c r="R838" s="1"/>
      <c r="S838" s="1"/>
      <c r="T838" s="1"/>
      <c r="AI838" s="140"/>
      <c r="AJ838" s="140"/>
      <c r="AK838" s="140"/>
      <c r="AL838" s="140"/>
      <c r="AM838" s="140"/>
      <c r="AN838" s="142"/>
      <c r="AO838" s="142"/>
      <c r="AP838" s="142"/>
      <c r="AQ838" s="142"/>
    </row>
    <row r="839">
      <c r="L839" s="1"/>
      <c r="M839" s="1"/>
      <c r="N839" s="1"/>
      <c r="O839" s="1"/>
      <c r="P839" s="1"/>
      <c r="Q839" s="1"/>
      <c r="R839" s="1"/>
      <c r="S839" s="1"/>
      <c r="T839" s="1"/>
      <c r="AI839" s="140"/>
      <c r="AJ839" s="140"/>
      <c r="AK839" s="140"/>
      <c r="AL839" s="140"/>
      <c r="AM839" s="140"/>
      <c r="AN839" s="142"/>
      <c r="AO839" s="142"/>
      <c r="AP839" s="142"/>
      <c r="AQ839" s="142"/>
    </row>
    <row r="840">
      <c r="L840" s="1"/>
      <c r="M840" s="1"/>
      <c r="N840" s="1"/>
      <c r="O840" s="1"/>
      <c r="P840" s="1"/>
      <c r="Q840" s="1"/>
      <c r="R840" s="1"/>
      <c r="S840" s="1"/>
      <c r="T840" s="1"/>
      <c r="AI840" s="140"/>
      <c r="AJ840" s="140"/>
      <c r="AK840" s="140"/>
      <c r="AL840" s="140"/>
      <c r="AM840" s="140"/>
      <c r="AN840" s="142"/>
      <c r="AO840" s="142"/>
      <c r="AP840" s="142"/>
      <c r="AQ840" s="142"/>
    </row>
    <row r="841">
      <c r="L841" s="1"/>
      <c r="M841" s="1"/>
      <c r="N841" s="1"/>
      <c r="O841" s="1"/>
      <c r="P841" s="1"/>
      <c r="Q841" s="1"/>
      <c r="R841" s="1"/>
      <c r="S841" s="1"/>
      <c r="T841" s="1"/>
      <c r="AI841" s="140"/>
      <c r="AJ841" s="140"/>
      <c r="AK841" s="140"/>
      <c r="AL841" s="140"/>
      <c r="AM841" s="140"/>
      <c r="AN841" s="142"/>
      <c r="AO841" s="142"/>
      <c r="AP841" s="142"/>
      <c r="AQ841" s="142"/>
    </row>
    <row r="842">
      <c r="L842" s="1"/>
      <c r="M842" s="1"/>
      <c r="N842" s="1"/>
      <c r="O842" s="1"/>
      <c r="P842" s="1"/>
      <c r="Q842" s="1"/>
      <c r="R842" s="1"/>
      <c r="S842" s="1"/>
      <c r="T842" s="1"/>
      <c r="AI842" s="140"/>
      <c r="AJ842" s="140"/>
      <c r="AK842" s="140"/>
      <c r="AL842" s="140"/>
      <c r="AM842" s="140"/>
      <c r="AN842" s="142"/>
      <c r="AO842" s="142"/>
      <c r="AP842" s="142"/>
      <c r="AQ842" s="142"/>
    </row>
    <row r="843">
      <c r="L843" s="1"/>
      <c r="M843" s="1"/>
      <c r="N843" s="1"/>
      <c r="O843" s="1"/>
      <c r="P843" s="1"/>
      <c r="Q843" s="1"/>
      <c r="R843" s="1"/>
      <c r="S843" s="1"/>
      <c r="T843" s="1"/>
      <c r="AI843" s="140"/>
      <c r="AJ843" s="140"/>
      <c r="AK843" s="140"/>
      <c r="AL843" s="140"/>
      <c r="AM843" s="140"/>
      <c r="AN843" s="142"/>
      <c r="AO843" s="142"/>
      <c r="AP843" s="142"/>
      <c r="AQ843" s="142"/>
    </row>
    <row r="844">
      <c r="L844" s="1"/>
      <c r="M844" s="1"/>
      <c r="N844" s="1"/>
      <c r="O844" s="1"/>
      <c r="P844" s="1"/>
      <c r="Q844" s="1"/>
      <c r="R844" s="1"/>
      <c r="S844" s="1"/>
      <c r="T844" s="1"/>
      <c r="AI844" s="140"/>
      <c r="AJ844" s="140"/>
      <c r="AK844" s="140"/>
      <c r="AL844" s="140"/>
      <c r="AM844" s="140"/>
      <c r="AN844" s="142"/>
      <c r="AO844" s="142"/>
      <c r="AP844" s="142"/>
      <c r="AQ844" s="142"/>
    </row>
    <row r="845">
      <c r="L845" s="1"/>
      <c r="M845" s="1"/>
      <c r="N845" s="1"/>
      <c r="O845" s="1"/>
      <c r="P845" s="1"/>
      <c r="Q845" s="1"/>
      <c r="R845" s="1"/>
      <c r="S845" s="1"/>
      <c r="T845" s="1"/>
      <c r="AI845" s="140"/>
      <c r="AJ845" s="140"/>
      <c r="AK845" s="140"/>
      <c r="AL845" s="140"/>
      <c r="AM845" s="140"/>
      <c r="AN845" s="142"/>
      <c r="AO845" s="142"/>
      <c r="AP845" s="142"/>
      <c r="AQ845" s="142"/>
    </row>
    <row r="846">
      <c r="L846" s="1"/>
      <c r="M846" s="1"/>
      <c r="N846" s="1"/>
      <c r="O846" s="1"/>
      <c r="P846" s="1"/>
      <c r="Q846" s="1"/>
      <c r="R846" s="1"/>
      <c r="S846" s="1"/>
      <c r="T846" s="1"/>
      <c r="AI846" s="140"/>
      <c r="AJ846" s="140"/>
      <c r="AK846" s="140"/>
      <c r="AL846" s="140"/>
      <c r="AM846" s="140"/>
      <c r="AN846" s="142"/>
      <c r="AO846" s="142"/>
      <c r="AP846" s="142"/>
      <c r="AQ846" s="142"/>
    </row>
    <row r="847">
      <c r="L847" s="1"/>
      <c r="M847" s="1"/>
      <c r="N847" s="1"/>
      <c r="O847" s="1"/>
      <c r="P847" s="1"/>
      <c r="Q847" s="1"/>
      <c r="R847" s="1"/>
      <c r="S847" s="1"/>
      <c r="T847" s="1"/>
      <c r="AI847" s="140"/>
      <c r="AJ847" s="140"/>
      <c r="AK847" s="140"/>
      <c r="AL847" s="140"/>
      <c r="AM847" s="140"/>
      <c r="AN847" s="142"/>
      <c r="AO847" s="142"/>
      <c r="AP847" s="142"/>
      <c r="AQ847" s="142"/>
    </row>
    <row r="848">
      <c r="L848" s="1"/>
      <c r="M848" s="1"/>
      <c r="N848" s="1"/>
      <c r="O848" s="1"/>
      <c r="P848" s="1"/>
      <c r="Q848" s="1"/>
      <c r="R848" s="1"/>
      <c r="S848" s="1"/>
      <c r="T848" s="1"/>
      <c r="AI848" s="140"/>
      <c r="AJ848" s="140"/>
      <c r="AK848" s="140"/>
      <c r="AL848" s="140"/>
      <c r="AM848" s="140"/>
      <c r="AN848" s="142"/>
      <c r="AO848" s="142"/>
      <c r="AP848" s="142"/>
      <c r="AQ848" s="142"/>
    </row>
    <row r="849">
      <c r="L849" s="1"/>
      <c r="M849" s="1"/>
      <c r="N849" s="1"/>
      <c r="O849" s="1"/>
      <c r="P849" s="1"/>
      <c r="Q849" s="1"/>
      <c r="R849" s="1"/>
      <c r="S849" s="1"/>
      <c r="T849" s="1"/>
      <c r="AI849" s="140"/>
      <c r="AJ849" s="140"/>
      <c r="AK849" s="140"/>
      <c r="AL849" s="140"/>
      <c r="AM849" s="140"/>
      <c r="AN849" s="142"/>
      <c r="AO849" s="142"/>
      <c r="AP849" s="142"/>
      <c r="AQ849" s="142"/>
    </row>
    <row r="850">
      <c r="L850" s="1"/>
      <c r="M850" s="1"/>
      <c r="N850" s="1"/>
      <c r="O850" s="1"/>
      <c r="P850" s="1"/>
      <c r="Q850" s="1"/>
      <c r="R850" s="1"/>
      <c r="S850" s="1"/>
      <c r="T850" s="1"/>
      <c r="AI850" s="140"/>
      <c r="AJ850" s="140"/>
      <c r="AK850" s="140"/>
      <c r="AL850" s="140"/>
      <c r="AM850" s="140"/>
      <c r="AN850" s="142"/>
      <c r="AO850" s="142"/>
      <c r="AP850" s="142"/>
      <c r="AQ850" s="142"/>
    </row>
    <row r="851">
      <c r="L851" s="1"/>
      <c r="M851" s="1"/>
      <c r="N851" s="1"/>
      <c r="O851" s="1"/>
      <c r="P851" s="1"/>
      <c r="Q851" s="1"/>
      <c r="R851" s="1"/>
      <c r="S851" s="1"/>
      <c r="T851" s="1"/>
      <c r="AI851" s="140"/>
      <c r="AJ851" s="140"/>
      <c r="AK851" s="140"/>
      <c r="AL851" s="140"/>
      <c r="AM851" s="140"/>
      <c r="AN851" s="142"/>
      <c r="AO851" s="142"/>
      <c r="AP851" s="142"/>
      <c r="AQ851" s="142"/>
    </row>
    <row r="852">
      <c r="L852" s="1"/>
      <c r="M852" s="1"/>
      <c r="N852" s="1"/>
      <c r="O852" s="1"/>
      <c r="P852" s="1"/>
      <c r="Q852" s="1"/>
      <c r="R852" s="1"/>
      <c r="S852" s="1"/>
      <c r="T852" s="1"/>
      <c r="AI852" s="140"/>
      <c r="AJ852" s="140"/>
      <c r="AK852" s="140"/>
      <c r="AL852" s="140"/>
      <c r="AM852" s="140"/>
      <c r="AN852" s="142"/>
      <c r="AO852" s="142"/>
      <c r="AP852" s="142"/>
      <c r="AQ852" s="142"/>
    </row>
    <row r="853">
      <c r="L853" s="1"/>
      <c r="M853" s="1"/>
      <c r="N853" s="1"/>
      <c r="O853" s="1"/>
      <c r="P853" s="1"/>
      <c r="Q853" s="1"/>
      <c r="R853" s="1"/>
      <c r="S853" s="1"/>
      <c r="T853" s="1"/>
      <c r="AI853" s="140"/>
      <c r="AJ853" s="140"/>
      <c r="AK853" s="140"/>
      <c r="AL853" s="140"/>
      <c r="AM853" s="140"/>
      <c r="AN853" s="142"/>
      <c r="AO853" s="142"/>
      <c r="AP853" s="142"/>
      <c r="AQ853" s="142"/>
    </row>
    <row r="854">
      <c r="L854" s="1"/>
      <c r="M854" s="1"/>
      <c r="N854" s="1"/>
      <c r="O854" s="1"/>
      <c r="P854" s="1"/>
      <c r="Q854" s="1"/>
      <c r="R854" s="1"/>
      <c r="S854" s="1"/>
      <c r="T854" s="1"/>
      <c r="AI854" s="140"/>
      <c r="AJ854" s="140"/>
      <c r="AK854" s="140"/>
      <c r="AL854" s="140"/>
      <c r="AM854" s="140"/>
      <c r="AN854" s="142"/>
      <c r="AO854" s="142"/>
      <c r="AP854" s="142"/>
      <c r="AQ854" s="142"/>
    </row>
    <row r="855">
      <c r="L855" s="1"/>
      <c r="M855" s="1"/>
      <c r="N855" s="1"/>
      <c r="O855" s="1"/>
      <c r="P855" s="1"/>
      <c r="Q855" s="1"/>
      <c r="R855" s="1"/>
      <c r="S855" s="1"/>
      <c r="T855" s="1"/>
      <c r="AI855" s="140"/>
      <c r="AJ855" s="140"/>
      <c r="AK855" s="140"/>
      <c r="AL855" s="140"/>
      <c r="AM855" s="140"/>
      <c r="AN855" s="142"/>
      <c r="AO855" s="142"/>
      <c r="AP855" s="142"/>
      <c r="AQ855" s="142"/>
    </row>
    <row r="856">
      <c r="L856" s="1"/>
      <c r="M856" s="1"/>
      <c r="N856" s="1"/>
      <c r="O856" s="1"/>
      <c r="P856" s="1"/>
      <c r="Q856" s="1"/>
      <c r="R856" s="1"/>
      <c r="S856" s="1"/>
      <c r="T856" s="1"/>
      <c r="AI856" s="140"/>
      <c r="AJ856" s="140"/>
      <c r="AK856" s="140"/>
      <c r="AL856" s="140"/>
      <c r="AM856" s="140"/>
      <c r="AN856" s="142"/>
      <c r="AO856" s="142"/>
      <c r="AP856" s="142"/>
      <c r="AQ856" s="142"/>
    </row>
    <row r="857">
      <c r="L857" s="1"/>
      <c r="M857" s="1"/>
      <c r="N857" s="1"/>
      <c r="O857" s="1"/>
      <c r="P857" s="1"/>
      <c r="Q857" s="1"/>
      <c r="R857" s="1"/>
      <c r="S857" s="1"/>
      <c r="T857" s="1"/>
      <c r="AI857" s="140"/>
      <c r="AJ857" s="140"/>
      <c r="AK857" s="140"/>
      <c r="AL857" s="140"/>
      <c r="AM857" s="140"/>
      <c r="AN857" s="142"/>
      <c r="AO857" s="142"/>
      <c r="AP857" s="142"/>
      <c r="AQ857" s="142"/>
    </row>
    <row r="858">
      <c r="L858" s="1"/>
      <c r="M858" s="1"/>
      <c r="N858" s="1"/>
      <c r="O858" s="1"/>
      <c r="P858" s="1"/>
      <c r="Q858" s="1"/>
      <c r="R858" s="1"/>
      <c r="S858" s="1"/>
      <c r="T858" s="1"/>
      <c r="AI858" s="140"/>
      <c r="AJ858" s="140"/>
      <c r="AK858" s="140"/>
      <c r="AL858" s="140"/>
      <c r="AM858" s="140"/>
      <c r="AN858" s="142"/>
      <c r="AO858" s="142"/>
      <c r="AP858" s="142"/>
      <c r="AQ858" s="142"/>
    </row>
    <row r="859">
      <c r="L859" s="1"/>
      <c r="M859" s="1"/>
      <c r="N859" s="1"/>
      <c r="O859" s="1"/>
      <c r="P859" s="1"/>
      <c r="Q859" s="1"/>
      <c r="R859" s="1"/>
      <c r="S859" s="1"/>
      <c r="T859" s="1"/>
      <c r="AI859" s="140"/>
      <c r="AJ859" s="140"/>
      <c r="AK859" s="140"/>
      <c r="AL859" s="140"/>
      <c r="AM859" s="140"/>
      <c r="AN859" s="142"/>
      <c r="AO859" s="142"/>
      <c r="AP859" s="142"/>
      <c r="AQ859" s="142"/>
    </row>
    <row r="860">
      <c r="L860" s="1"/>
      <c r="M860" s="1"/>
      <c r="N860" s="1"/>
      <c r="O860" s="1"/>
      <c r="P860" s="1"/>
      <c r="Q860" s="1"/>
      <c r="R860" s="1"/>
      <c r="S860" s="1"/>
      <c r="T860" s="1"/>
      <c r="AI860" s="140"/>
      <c r="AJ860" s="140"/>
      <c r="AK860" s="140"/>
      <c r="AL860" s="140"/>
      <c r="AM860" s="140"/>
      <c r="AN860" s="142"/>
      <c r="AO860" s="142"/>
      <c r="AP860" s="142"/>
      <c r="AQ860" s="142"/>
    </row>
    <row r="861">
      <c r="L861" s="1"/>
      <c r="M861" s="1"/>
      <c r="N861" s="1"/>
      <c r="O861" s="1"/>
      <c r="P861" s="1"/>
      <c r="Q861" s="1"/>
      <c r="R861" s="1"/>
      <c r="S861" s="1"/>
      <c r="T861" s="1"/>
      <c r="AI861" s="140"/>
      <c r="AJ861" s="140"/>
      <c r="AK861" s="140"/>
      <c r="AL861" s="140"/>
      <c r="AM861" s="140"/>
      <c r="AN861" s="142"/>
      <c r="AO861" s="142"/>
      <c r="AP861" s="142"/>
      <c r="AQ861" s="142"/>
    </row>
    <row r="862">
      <c r="L862" s="1"/>
      <c r="M862" s="1"/>
      <c r="N862" s="1"/>
      <c r="O862" s="1"/>
      <c r="P862" s="1"/>
      <c r="Q862" s="1"/>
      <c r="R862" s="1"/>
      <c r="S862" s="1"/>
      <c r="T862" s="1"/>
      <c r="AI862" s="140"/>
      <c r="AJ862" s="140"/>
      <c r="AK862" s="140"/>
      <c r="AL862" s="140"/>
      <c r="AM862" s="140"/>
      <c r="AN862" s="142"/>
      <c r="AO862" s="142"/>
      <c r="AP862" s="142"/>
      <c r="AQ862" s="142"/>
    </row>
    <row r="863">
      <c r="L863" s="1"/>
      <c r="M863" s="1"/>
      <c r="N863" s="1"/>
      <c r="O863" s="1"/>
      <c r="P863" s="1"/>
      <c r="Q863" s="1"/>
      <c r="R863" s="1"/>
      <c r="S863" s="1"/>
      <c r="T863" s="1"/>
      <c r="AI863" s="140"/>
      <c r="AJ863" s="140"/>
      <c r="AK863" s="140"/>
      <c r="AL863" s="140"/>
      <c r="AM863" s="140"/>
      <c r="AN863" s="142"/>
      <c r="AO863" s="142"/>
      <c r="AP863" s="142"/>
      <c r="AQ863" s="142"/>
    </row>
    <row r="864">
      <c r="L864" s="1"/>
      <c r="M864" s="1"/>
      <c r="N864" s="1"/>
      <c r="O864" s="1"/>
      <c r="P864" s="1"/>
      <c r="Q864" s="1"/>
      <c r="R864" s="1"/>
      <c r="S864" s="1"/>
      <c r="T864" s="1"/>
      <c r="AI864" s="140"/>
      <c r="AJ864" s="140"/>
      <c r="AK864" s="140"/>
      <c r="AL864" s="140"/>
      <c r="AM864" s="140"/>
      <c r="AN864" s="142"/>
      <c r="AO864" s="142"/>
      <c r="AP864" s="142"/>
      <c r="AQ864" s="142"/>
    </row>
    <row r="865">
      <c r="L865" s="1"/>
      <c r="M865" s="1"/>
      <c r="N865" s="1"/>
      <c r="O865" s="1"/>
      <c r="P865" s="1"/>
      <c r="Q865" s="1"/>
      <c r="R865" s="1"/>
      <c r="S865" s="1"/>
      <c r="T865" s="1"/>
      <c r="AI865" s="140"/>
      <c r="AJ865" s="140"/>
      <c r="AK865" s="140"/>
      <c r="AL865" s="140"/>
      <c r="AM865" s="140"/>
      <c r="AN865" s="142"/>
      <c r="AO865" s="142"/>
      <c r="AP865" s="142"/>
      <c r="AQ865" s="142"/>
    </row>
    <row r="866">
      <c r="L866" s="1"/>
      <c r="M866" s="1"/>
      <c r="N866" s="1"/>
      <c r="O866" s="1"/>
      <c r="P866" s="1"/>
      <c r="Q866" s="1"/>
      <c r="R866" s="1"/>
      <c r="S866" s="1"/>
      <c r="T866" s="1"/>
      <c r="AI866" s="140"/>
      <c r="AJ866" s="140"/>
      <c r="AK866" s="140"/>
      <c r="AL866" s="140"/>
      <c r="AM866" s="140"/>
      <c r="AN866" s="142"/>
      <c r="AO866" s="142"/>
      <c r="AP866" s="142"/>
      <c r="AQ866" s="142"/>
    </row>
    <row r="867">
      <c r="L867" s="1"/>
      <c r="M867" s="1"/>
      <c r="N867" s="1"/>
      <c r="O867" s="1"/>
      <c r="P867" s="1"/>
      <c r="Q867" s="1"/>
      <c r="R867" s="1"/>
      <c r="S867" s="1"/>
      <c r="T867" s="1"/>
      <c r="AI867" s="140"/>
      <c r="AJ867" s="140"/>
      <c r="AK867" s="140"/>
      <c r="AL867" s="140"/>
      <c r="AM867" s="140"/>
      <c r="AN867" s="142"/>
      <c r="AO867" s="142"/>
      <c r="AP867" s="142"/>
      <c r="AQ867" s="142"/>
    </row>
    <row r="868">
      <c r="L868" s="1"/>
      <c r="M868" s="1"/>
      <c r="N868" s="1"/>
      <c r="O868" s="1"/>
      <c r="P868" s="1"/>
      <c r="Q868" s="1"/>
      <c r="R868" s="1"/>
      <c r="S868" s="1"/>
      <c r="T868" s="1"/>
      <c r="AI868" s="140"/>
      <c r="AJ868" s="140"/>
      <c r="AK868" s="140"/>
      <c r="AL868" s="140"/>
      <c r="AM868" s="140"/>
      <c r="AN868" s="142"/>
      <c r="AO868" s="142"/>
      <c r="AP868" s="142"/>
      <c r="AQ868" s="142"/>
    </row>
    <row r="869">
      <c r="L869" s="1"/>
      <c r="M869" s="1"/>
      <c r="N869" s="1"/>
      <c r="O869" s="1"/>
      <c r="P869" s="1"/>
      <c r="Q869" s="1"/>
      <c r="R869" s="1"/>
      <c r="S869" s="1"/>
      <c r="T869" s="1"/>
      <c r="AI869" s="140"/>
      <c r="AJ869" s="140"/>
      <c r="AK869" s="140"/>
      <c r="AL869" s="140"/>
      <c r="AM869" s="140"/>
      <c r="AN869" s="142"/>
      <c r="AO869" s="142"/>
      <c r="AP869" s="142"/>
      <c r="AQ869" s="142"/>
    </row>
    <row r="870">
      <c r="L870" s="1"/>
      <c r="M870" s="1"/>
      <c r="N870" s="1"/>
      <c r="O870" s="1"/>
      <c r="P870" s="1"/>
      <c r="Q870" s="1"/>
      <c r="R870" s="1"/>
      <c r="S870" s="1"/>
      <c r="T870" s="1"/>
      <c r="AI870" s="140"/>
      <c r="AJ870" s="140"/>
      <c r="AK870" s="140"/>
      <c r="AL870" s="140"/>
      <c r="AM870" s="140"/>
      <c r="AN870" s="142"/>
      <c r="AO870" s="142"/>
      <c r="AP870" s="142"/>
      <c r="AQ870" s="142"/>
    </row>
    <row r="871">
      <c r="L871" s="1"/>
      <c r="M871" s="1"/>
      <c r="N871" s="1"/>
      <c r="O871" s="1"/>
      <c r="P871" s="1"/>
      <c r="Q871" s="1"/>
      <c r="R871" s="1"/>
      <c r="S871" s="1"/>
      <c r="T871" s="1"/>
      <c r="AI871" s="140"/>
      <c r="AJ871" s="140"/>
      <c r="AK871" s="140"/>
      <c r="AL871" s="140"/>
      <c r="AM871" s="140"/>
      <c r="AN871" s="142"/>
      <c r="AO871" s="142"/>
      <c r="AP871" s="142"/>
      <c r="AQ871" s="142"/>
    </row>
    <row r="872">
      <c r="L872" s="1"/>
      <c r="M872" s="1"/>
      <c r="N872" s="1"/>
      <c r="O872" s="1"/>
      <c r="P872" s="1"/>
      <c r="Q872" s="1"/>
      <c r="R872" s="1"/>
      <c r="S872" s="1"/>
      <c r="T872" s="1"/>
      <c r="AI872" s="140"/>
      <c r="AJ872" s="140"/>
      <c r="AK872" s="140"/>
      <c r="AL872" s="140"/>
      <c r="AM872" s="140"/>
      <c r="AN872" s="142"/>
      <c r="AO872" s="142"/>
      <c r="AP872" s="142"/>
      <c r="AQ872" s="142"/>
    </row>
    <row r="873">
      <c r="L873" s="1"/>
      <c r="M873" s="1"/>
      <c r="N873" s="1"/>
      <c r="O873" s="1"/>
      <c r="P873" s="1"/>
      <c r="Q873" s="1"/>
      <c r="R873" s="1"/>
      <c r="S873" s="1"/>
      <c r="T873" s="1"/>
      <c r="AI873" s="140"/>
      <c r="AJ873" s="140"/>
      <c r="AK873" s="140"/>
      <c r="AL873" s="140"/>
      <c r="AM873" s="140"/>
      <c r="AN873" s="142"/>
      <c r="AO873" s="142"/>
      <c r="AP873" s="142"/>
      <c r="AQ873" s="142"/>
    </row>
    <row r="874">
      <c r="L874" s="1"/>
      <c r="M874" s="1"/>
      <c r="N874" s="1"/>
      <c r="O874" s="1"/>
      <c r="P874" s="1"/>
      <c r="Q874" s="1"/>
      <c r="R874" s="1"/>
      <c r="S874" s="1"/>
      <c r="T874" s="1"/>
      <c r="AI874" s="140"/>
      <c r="AJ874" s="140"/>
      <c r="AK874" s="140"/>
      <c r="AL874" s="140"/>
      <c r="AM874" s="140"/>
      <c r="AN874" s="142"/>
      <c r="AO874" s="142"/>
      <c r="AP874" s="142"/>
      <c r="AQ874" s="142"/>
    </row>
    <row r="875">
      <c r="L875" s="1"/>
      <c r="M875" s="1"/>
      <c r="N875" s="1"/>
      <c r="O875" s="1"/>
      <c r="P875" s="1"/>
      <c r="Q875" s="1"/>
      <c r="R875" s="1"/>
      <c r="S875" s="1"/>
      <c r="T875" s="1"/>
      <c r="AI875" s="140"/>
      <c r="AJ875" s="140"/>
      <c r="AK875" s="140"/>
      <c r="AL875" s="140"/>
      <c r="AM875" s="140"/>
      <c r="AN875" s="142"/>
      <c r="AO875" s="142"/>
      <c r="AP875" s="142"/>
      <c r="AQ875" s="142"/>
    </row>
    <row r="876">
      <c r="L876" s="1"/>
      <c r="M876" s="1"/>
      <c r="N876" s="1"/>
      <c r="O876" s="1"/>
      <c r="P876" s="1"/>
      <c r="Q876" s="1"/>
      <c r="R876" s="1"/>
      <c r="S876" s="1"/>
      <c r="T876" s="1"/>
      <c r="AI876" s="140"/>
      <c r="AJ876" s="140"/>
      <c r="AK876" s="140"/>
      <c r="AL876" s="140"/>
      <c r="AM876" s="140"/>
      <c r="AN876" s="142"/>
      <c r="AO876" s="142"/>
      <c r="AP876" s="142"/>
      <c r="AQ876" s="142"/>
    </row>
    <row r="877">
      <c r="L877" s="1"/>
      <c r="M877" s="1"/>
      <c r="N877" s="1"/>
      <c r="O877" s="1"/>
      <c r="P877" s="1"/>
      <c r="Q877" s="1"/>
      <c r="R877" s="1"/>
      <c r="S877" s="1"/>
      <c r="T877" s="1"/>
      <c r="AI877" s="140"/>
      <c r="AJ877" s="140"/>
      <c r="AK877" s="140"/>
      <c r="AL877" s="140"/>
      <c r="AM877" s="140"/>
      <c r="AN877" s="142"/>
      <c r="AO877" s="142"/>
      <c r="AP877" s="142"/>
      <c r="AQ877" s="142"/>
    </row>
    <row r="878">
      <c r="L878" s="1"/>
      <c r="M878" s="1"/>
      <c r="N878" s="1"/>
      <c r="O878" s="1"/>
      <c r="P878" s="1"/>
      <c r="Q878" s="1"/>
      <c r="R878" s="1"/>
      <c r="S878" s="1"/>
      <c r="T878" s="1"/>
      <c r="AI878" s="140"/>
      <c r="AJ878" s="140"/>
      <c r="AK878" s="140"/>
      <c r="AL878" s="140"/>
      <c r="AM878" s="140"/>
      <c r="AN878" s="142"/>
      <c r="AO878" s="142"/>
      <c r="AP878" s="142"/>
      <c r="AQ878" s="142"/>
    </row>
    <row r="879">
      <c r="L879" s="1"/>
      <c r="M879" s="1"/>
      <c r="N879" s="1"/>
      <c r="O879" s="1"/>
      <c r="P879" s="1"/>
      <c r="Q879" s="1"/>
      <c r="R879" s="1"/>
      <c r="S879" s="1"/>
      <c r="T879" s="1"/>
      <c r="AI879" s="140"/>
      <c r="AJ879" s="140"/>
      <c r="AK879" s="140"/>
      <c r="AL879" s="140"/>
      <c r="AM879" s="140"/>
      <c r="AN879" s="142"/>
      <c r="AO879" s="142"/>
      <c r="AP879" s="142"/>
      <c r="AQ879" s="142"/>
    </row>
    <row r="880">
      <c r="L880" s="1"/>
      <c r="M880" s="1"/>
      <c r="N880" s="1"/>
      <c r="O880" s="1"/>
      <c r="P880" s="1"/>
      <c r="Q880" s="1"/>
      <c r="R880" s="1"/>
      <c r="S880" s="1"/>
      <c r="T880" s="1"/>
      <c r="AI880" s="140"/>
      <c r="AJ880" s="140"/>
      <c r="AK880" s="140"/>
      <c r="AL880" s="140"/>
      <c r="AM880" s="140"/>
      <c r="AN880" s="142"/>
      <c r="AO880" s="142"/>
      <c r="AP880" s="142"/>
      <c r="AQ880" s="142"/>
    </row>
    <row r="881">
      <c r="L881" s="1"/>
      <c r="M881" s="1"/>
      <c r="N881" s="1"/>
      <c r="O881" s="1"/>
      <c r="P881" s="1"/>
      <c r="Q881" s="1"/>
      <c r="R881" s="1"/>
      <c r="S881" s="1"/>
      <c r="T881" s="1"/>
      <c r="AI881" s="140"/>
      <c r="AJ881" s="140"/>
      <c r="AK881" s="140"/>
      <c r="AL881" s="140"/>
      <c r="AM881" s="140"/>
      <c r="AN881" s="142"/>
      <c r="AO881" s="142"/>
      <c r="AP881" s="142"/>
      <c r="AQ881" s="142"/>
    </row>
    <row r="882">
      <c r="L882" s="1"/>
      <c r="M882" s="1"/>
      <c r="N882" s="1"/>
      <c r="O882" s="1"/>
      <c r="P882" s="1"/>
      <c r="Q882" s="1"/>
      <c r="R882" s="1"/>
      <c r="S882" s="1"/>
      <c r="T882" s="1"/>
      <c r="AI882" s="140"/>
      <c r="AJ882" s="140"/>
      <c r="AK882" s="140"/>
      <c r="AL882" s="140"/>
      <c r="AM882" s="140"/>
      <c r="AN882" s="142"/>
      <c r="AO882" s="142"/>
      <c r="AP882" s="142"/>
      <c r="AQ882" s="142"/>
    </row>
    <row r="883">
      <c r="L883" s="1"/>
      <c r="M883" s="1"/>
      <c r="N883" s="1"/>
      <c r="O883" s="1"/>
      <c r="P883" s="1"/>
      <c r="Q883" s="1"/>
      <c r="R883" s="1"/>
      <c r="S883" s="1"/>
      <c r="T883" s="1"/>
      <c r="AI883" s="140"/>
      <c r="AJ883" s="140"/>
      <c r="AK883" s="140"/>
      <c r="AL883" s="140"/>
      <c r="AM883" s="140"/>
      <c r="AN883" s="142"/>
      <c r="AO883" s="142"/>
      <c r="AP883" s="142"/>
      <c r="AQ883" s="142"/>
    </row>
    <row r="884">
      <c r="L884" s="1"/>
      <c r="M884" s="1"/>
      <c r="N884" s="1"/>
      <c r="O884" s="1"/>
      <c r="P884" s="1"/>
      <c r="Q884" s="1"/>
      <c r="R884" s="1"/>
      <c r="S884" s="1"/>
      <c r="T884" s="1"/>
      <c r="AI884" s="140"/>
      <c r="AJ884" s="140"/>
      <c r="AK884" s="140"/>
      <c r="AL884" s="140"/>
      <c r="AM884" s="140"/>
      <c r="AN884" s="142"/>
      <c r="AO884" s="142"/>
      <c r="AP884" s="142"/>
      <c r="AQ884" s="142"/>
    </row>
    <row r="885">
      <c r="L885" s="1"/>
      <c r="M885" s="1"/>
      <c r="N885" s="1"/>
      <c r="O885" s="1"/>
      <c r="P885" s="1"/>
      <c r="Q885" s="1"/>
      <c r="R885" s="1"/>
      <c r="S885" s="1"/>
      <c r="T885" s="1"/>
      <c r="AI885" s="140"/>
      <c r="AJ885" s="140"/>
      <c r="AK885" s="140"/>
      <c r="AL885" s="140"/>
      <c r="AM885" s="140"/>
      <c r="AN885" s="142"/>
      <c r="AO885" s="142"/>
      <c r="AP885" s="142"/>
      <c r="AQ885" s="142"/>
    </row>
    <row r="886">
      <c r="L886" s="1"/>
      <c r="M886" s="1"/>
      <c r="N886" s="1"/>
      <c r="O886" s="1"/>
      <c r="P886" s="1"/>
      <c r="Q886" s="1"/>
      <c r="R886" s="1"/>
      <c r="S886" s="1"/>
      <c r="T886" s="1"/>
      <c r="AI886" s="140"/>
      <c r="AJ886" s="140"/>
      <c r="AK886" s="140"/>
      <c r="AL886" s="140"/>
      <c r="AM886" s="140"/>
      <c r="AN886" s="142"/>
      <c r="AO886" s="142"/>
      <c r="AP886" s="142"/>
      <c r="AQ886" s="142"/>
    </row>
    <row r="887">
      <c r="L887" s="1"/>
      <c r="M887" s="1"/>
      <c r="N887" s="1"/>
      <c r="O887" s="1"/>
      <c r="P887" s="1"/>
      <c r="Q887" s="1"/>
      <c r="R887" s="1"/>
      <c r="S887" s="1"/>
      <c r="T887" s="1"/>
      <c r="AI887" s="140"/>
      <c r="AJ887" s="140"/>
      <c r="AK887" s="140"/>
      <c r="AL887" s="140"/>
      <c r="AM887" s="140"/>
      <c r="AN887" s="142"/>
      <c r="AO887" s="142"/>
      <c r="AP887" s="142"/>
      <c r="AQ887" s="142"/>
    </row>
    <row r="888">
      <c r="L888" s="1"/>
      <c r="M888" s="1"/>
      <c r="N888" s="1"/>
      <c r="O888" s="1"/>
      <c r="P888" s="1"/>
      <c r="Q888" s="1"/>
      <c r="R888" s="1"/>
      <c r="S888" s="1"/>
      <c r="T888" s="1"/>
      <c r="AI888" s="140"/>
      <c r="AJ888" s="140"/>
      <c r="AK888" s="140"/>
      <c r="AL888" s="140"/>
      <c r="AM888" s="140"/>
      <c r="AN888" s="142"/>
      <c r="AO888" s="142"/>
      <c r="AP888" s="142"/>
      <c r="AQ888" s="142"/>
    </row>
    <row r="889">
      <c r="L889" s="1"/>
      <c r="M889" s="1"/>
      <c r="N889" s="1"/>
      <c r="O889" s="1"/>
      <c r="P889" s="1"/>
      <c r="Q889" s="1"/>
      <c r="R889" s="1"/>
      <c r="S889" s="1"/>
      <c r="T889" s="1"/>
      <c r="AI889" s="140"/>
      <c r="AJ889" s="140"/>
      <c r="AK889" s="140"/>
      <c r="AL889" s="140"/>
      <c r="AM889" s="140"/>
      <c r="AN889" s="142"/>
      <c r="AO889" s="142"/>
      <c r="AP889" s="142"/>
      <c r="AQ889" s="142"/>
    </row>
    <row r="890">
      <c r="L890" s="1"/>
      <c r="M890" s="1"/>
      <c r="N890" s="1"/>
      <c r="O890" s="1"/>
      <c r="P890" s="1"/>
      <c r="Q890" s="1"/>
      <c r="R890" s="1"/>
      <c r="S890" s="1"/>
      <c r="T890" s="1"/>
      <c r="AI890" s="140"/>
      <c r="AJ890" s="140"/>
      <c r="AK890" s="140"/>
      <c r="AL890" s="140"/>
      <c r="AM890" s="140"/>
      <c r="AN890" s="142"/>
      <c r="AO890" s="142"/>
      <c r="AP890" s="142"/>
      <c r="AQ890" s="142"/>
    </row>
    <row r="891">
      <c r="L891" s="1"/>
      <c r="M891" s="1"/>
      <c r="N891" s="1"/>
      <c r="O891" s="1"/>
      <c r="P891" s="1"/>
      <c r="Q891" s="1"/>
      <c r="R891" s="1"/>
      <c r="S891" s="1"/>
      <c r="T891" s="1"/>
      <c r="AI891" s="140"/>
      <c r="AJ891" s="140"/>
      <c r="AK891" s="140"/>
      <c r="AL891" s="140"/>
      <c r="AM891" s="140"/>
      <c r="AN891" s="142"/>
      <c r="AO891" s="142"/>
      <c r="AP891" s="142"/>
      <c r="AQ891" s="142"/>
    </row>
    <row r="892">
      <c r="L892" s="1"/>
      <c r="M892" s="1"/>
      <c r="N892" s="1"/>
      <c r="O892" s="1"/>
      <c r="P892" s="1"/>
      <c r="Q892" s="1"/>
      <c r="R892" s="1"/>
      <c r="S892" s="1"/>
      <c r="T892" s="1"/>
      <c r="AI892" s="140"/>
      <c r="AJ892" s="140"/>
      <c r="AK892" s="140"/>
      <c r="AL892" s="140"/>
      <c r="AM892" s="140"/>
      <c r="AN892" s="142"/>
      <c r="AO892" s="142"/>
      <c r="AP892" s="142"/>
      <c r="AQ892" s="142"/>
    </row>
    <row r="893">
      <c r="L893" s="1"/>
      <c r="M893" s="1"/>
      <c r="N893" s="1"/>
      <c r="O893" s="1"/>
      <c r="P893" s="1"/>
      <c r="Q893" s="1"/>
      <c r="R893" s="1"/>
      <c r="S893" s="1"/>
      <c r="T893" s="1"/>
      <c r="AI893" s="140"/>
      <c r="AJ893" s="140"/>
      <c r="AK893" s="140"/>
      <c r="AL893" s="140"/>
      <c r="AM893" s="140"/>
      <c r="AN893" s="142"/>
      <c r="AO893" s="142"/>
      <c r="AP893" s="142"/>
      <c r="AQ893" s="142"/>
    </row>
    <row r="894">
      <c r="L894" s="1"/>
      <c r="M894" s="1"/>
      <c r="N894" s="1"/>
      <c r="O894" s="1"/>
      <c r="P894" s="1"/>
      <c r="Q894" s="1"/>
      <c r="R894" s="1"/>
      <c r="S894" s="1"/>
      <c r="T894" s="1"/>
      <c r="AI894" s="140"/>
      <c r="AJ894" s="140"/>
      <c r="AK894" s="140"/>
      <c r="AL894" s="140"/>
      <c r="AM894" s="140"/>
      <c r="AN894" s="142"/>
      <c r="AO894" s="142"/>
      <c r="AP894" s="142"/>
      <c r="AQ894" s="142"/>
    </row>
    <row r="895">
      <c r="L895" s="1"/>
      <c r="M895" s="1"/>
      <c r="N895" s="1"/>
      <c r="O895" s="1"/>
      <c r="P895" s="1"/>
      <c r="Q895" s="1"/>
      <c r="R895" s="1"/>
      <c r="S895" s="1"/>
      <c r="T895" s="1"/>
      <c r="AI895" s="140"/>
      <c r="AJ895" s="140"/>
      <c r="AK895" s="140"/>
      <c r="AL895" s="140"/>
      <c r="AM895" s="140"/>
      <c r="AN895" s="142"/>
      <c r="AO895" s="142"/>
      <c r="AP895" s="142"/>
      <c r="AQ895" s="142"/>
    </row>
    <row r="896">
      <c r="L896" s="1"/>
      <c r="M896" s="1"/>
      <c r="N896" s="1"/>
      <c r="O896" s="1"/>
      <c r="P896" s="1"/>
      <c r="Q896" s="1"/>
      <c r="R896" s="1"/>
      <c r="S896" s="1"/>
      <c r="T896" s="1"/>
      <c r="AI896" s="140"/>
      <c r="AJ896" s="140"/>
      <c r="AK896" s="140"/>
      <c r="AL896" s="140"/>
      <c r="AM896" s="140"/>
      <c r="AN896" s="142"/>
      <c r="AO896" s="142"/>
      <c r="AP896" s="142"/>
      <c r="AQ896" s="142"/>
    </row>
    <row r="897">
      <c r="L897" s="1"/>
      <c r="M897" s="1"/>
      <c r="N897" s="1"/>
      <c r="O897" s="1"/>
      <c r="P897" s="1"/>
      <c r="Q897" s="1"/>
      <c r="R897" s="1"/>
      <c r="S897" s="1"/>
      <c r="T897" s="1"/>
      <c r="AI897" s="140"/>
      <c r="AJ897" s="140"/>
      <c r="AK897" s="140"/>
      <c r="AL897" s="140"/>
      <c r="AM897" s="140"/>
      <c r="AN897" s="142"/>
      <c r="AO897" s="142"/>
      <c r="AP897" s="142"/>
      <c r="AQ897" s="142"/>
    </row>
    <row r="898">
      <c r="L898" s="1"/>
      <c r="M898" s="1"/>
      <c r="N898" s="1"/>
      <c r="O898" s="1"/>
      <c r="P898" s="1"/>
      <c r="Q898" s="1"/>
      <c r="R898" s="1"/>
      <c r="S898" s="1"/>
      <c r="T898" s="1"/>
      <c r="AI898" s="140"/>
      <c r="AJ898" s="140"/>
      <c r="AK898" s="140"/>
      <c r="AL898" s="140"/>
      <c r="AM898" s="140"/>
      <c r="AN898" s="142"/>
      <c r="AO898" s="142"/>
      <c r="AP898" s="142"/>
      <c r="AQ898" s="142"/>
    </row>
    <row r="899">
      <c r="L899" s="1"/>
      <c r="M899" s="1"/>
      <c r="N899" s="1"/>
      <c r="O899" s="1"/>
      <c r="P899" s="1"/>
      <c r="Q899" s="1"/>
      <c r="R899" s="1"/>
      <c r="S899" s="1"/>
      <c r="T899" s="1"/>
      <c r="AI899" s="140"/>
      <c r="AJ899" s="140"/>
      <c r="AK899" s="140"/>
      <c r="AL899" s="140"/>
      <c r="AM899" s="140"/>
      <c r="AN899" s="142"/>
      <c r="AO899" s="142"/>
      <c r="AP899" s="142"/>
      <c r="AQ899" s="142"/>
    </row>
    <row r="900">
      <c r="L900" s="1"/>
      <c r="M900" s="1"/>
      <c r="N900" s="1"/>
      <c r="O900" s="1"/>
      <c r="P900" s="1"/>
      <c r="Q900" s="1"/>
      <c r="R900" s="1"/>
      <c r="S900" s="1"/>
      <c r="T900" s="1"/>
      <c r="AI900" s="140"/>
      <c r="AJ900" s="140"/>
      <c r="AK900" s="140"/>
      <c r="AL900" s="140"/>
      <c r="AM900" s="140"/>
      <c r="AN900" s="142"/>
      <c r="AO900" s="142"/>
      <c r="AP900" s="142"/>
      <c r="AQ900" s="142"/>
    </row>
    <row r="901">
      <c r="L901" s="1"/>
      <c r="M901" s="1"/>
      <c r="N901" s="1"/>
      <c r="O901" s="1"/>
      <c r="P901" s="1"/>
      <c r="Q901" s="1"/>
      <c r="R901" s="1"/>
      <c r="S901" s="1"/>
      <c r="T901" s="1"/>
      <c r="AI901" s="140"/>
      <c r="AJ901" s="140"/>
      <c r="AK901" s="140"/>
      <c r="AL901" s="140"/>
      <c r="AM901" s="140"/>
      <c r="AN901" s="142"/>
      <c r="AO901" s="142"/>
      <c r="AP901" s="142"/>
      <c r="AQ901" s="142"/>
    </row>
    <row r="902">
      <c r="L902" s="1"/>
      <c r="M902" s="1"/>
      <c r="N902" s="1"/>
      <c r="O902" s="1"/>
      <c r="P902" s="1"/>
      <c r="Q902" s="1"/>
      <c r="R902" s="1"/>
      <c r="S902" s="1"/>
      <c r="T902" s="1"/>
      <c r="AI902" s="140"/>
      <c r="AJ902" s="140"/>
      <c r="AK902" s="140"/>
      <c r="AL902" s="140"/>
      <c r="AM902" s="140"/>
      <c r="AN902" s="142"/>
      <c r="AO902" s="142"/>
      <c r="AP902" s="142"/>
      <c r="AQ902" s="142"/>
    </row>
    <row r="903">
      <c r="L903" s="1"/>
      <c r="M903" s="1"/>
      <c r="N903" s="1"/>
      <c r="O903" s="1"/>
      <c r="P903" s="1"/>
      <c r="Q903" s="1"/>
      <c r="R903" s="1"/>
      <c r="S903" s="1"/>
      <c r="T903" s="1"/>
      <c r="AI903" s="140"/>
      <c r="AJ903" s="140"/>
      <c r="AK903" s="140"/>
      <c r="AL903" s="140"/>
      <c r="AM903" s="140"/>
      <c r="AN903" s="142"/>
      <c r="AO903" s="142"/>
      <c r="AP903" s="142"/>
      <c r="AQ903" s="142"/>
    </row>
    <row r="904">
      <c r="L904" s="1"/>
      <c r="M904" s="1"/>
      <c r="N904" s="1"/>
      <c r="O904" s="1"/>
      <c r="P904" s="1"/>
      <c r="Q904" s="1"/>
      <c r="R904" s="1"/>
      <c r="S904" s="1"/>
      <c r="T904" s="1"/>
      <c r="AI904" s="140"/>
      <c r="AJ904" s="140"/>
      <c r="AK904" s="140"/>
      <c r="AL904" s="140"/>
      <c r="AM904" s="140"/>
      <c r="AN904" s="142"/>
      <c r="AO904" s="142"/>
      <c r="AP904" s="142"/>
      <c r="AQ904" s="142"/>
    </row>
    <row r="905">
      <c r="L905" s="1"/>
      <c r="M905" s="1"/>
      <c r="N905" s="1"/>
      <c r="O905" s="1"/>
      <c r="P905" s="1"/>
      <c r="Q905" s="1"/>
      <c r="R905" s="1"/>
      <c r="S905" s="1"/>
      <c r="T905" s="1"/>
      <c r="AI905" s="140"/>
      <c r="AJ905" s="140"/>
      <c r="AK905" s="140"/>
      <c r="AL905" s="140"/>
      <c r="AM905" s="140"/>
      <c r="AN905" s="142"/>
      <c r="AO905" s="142"/>
      <c r="AP905" s="142"/>
      <c r="AQ905" s="142"/>
    </row>
    <row r="906">
      <c r="L906" s="1"/>
      <c r="M906" s="1"/>
      <c r="N906" s="1"/>
      <c r="O906" s="1"/>
      <c r="P906" s="1"/>
      <c r="Q906" s="1"/>
      <c r="R906" s="1"/>
      <c r="S906" s="1"/>
      <c r="T906" s="1"/>
      <c r="AI906" s="140"/>
      <c r="AJ906" s="140"/>
      <c r="AK906" s="140"/>
      <c r="AL906" s="140"/>
      <c r="AM906" s="140"/>
      <c r="AN906" s="142"/>
      <c r="AO906" s="142"/>
      <c r="AP906" s="142"/>
      <c r="AQ906" s="142"/>
    </row>
    <row r="907">
      <c r="L907" s="1"/>
      <c r="M907" s="1"/>
      <c r="N907" s="1"/>
      <c r="O907" s="1"/>
      <c r="P907" s="1"/>
      <c r="Q907" s="1"/>
      <c r="R907" s="1"/>
      <c r="S907" s="1"/>
      <c r="T907" s="1"/>
      <c r="AI907" s="140"/>
      <c r="AJ907" s="140"/>
      <c r="AK907" s="140"/>
      <c r="AL907" s="140"/>
      <c r="AM907" s="140"/>
      <c r="AN907" s="142"/>
      <c r="AO907" s="142"/>
      <c r="AP907" s="142"/>
      <c r="AQ907" s="142"/>
    </row>
    <row r="908">
      <c r="L908" s="1"/>
      <c r="M908" s="1"/>
      <c r="N908" s="1"/>
      <c r="O908" s="1"/>
      <c r="P908" s="1"/>
      <c r="Q908" s="1"/>
      <c r="R908" s="1"/>
      <c r="S908" s="1"/>
      <c r="T908" s="1"/>
      <c r="AI908" s="140"/>
      <c r="AJ908" s="140"/>
      <c r="AK908" s="140"/>
      <c r="AL908" s="140"/>
      <c r="AM908" s="140"/>
      <c r="AN908" s="142"/>
      <c r="AO908" s="142"/>
      <c r="AP908" s="142"/>
      <c r="AQ908" s="142"/>
    </row>
    <row r="909">
      <c r="L909" s="1"/>
      <c r="M909" s="1"/>
      <c r="N909" s="1"/>
      <c r="O909" s="1"/>
      <c r="P909" s="1"/>
      <c r="Q909" s="1"/>
      <c r="R909" s="1"/>
      <c r="S909" s="1"/>
      <c r="T909" s="1"/>
      <c r="AI909" s="140"/>
      <c r="AJ909" s="140"/>
      <c r="AK909" s="140"/>
      <c r="AL909" s="140"/>
      <c r="AM909" s="140"/>
      <c r="AN909" s="142"/>
      <c r="AO909" s="142"/>
      <c r="AP909" s="142"/>
      <c r="AQ909" s="142"/>
    </row>
    <row r="910">
      <c r="L910" s="1"/>
      <c r="M910" s="1"/>
      <c r="N910" s="1"/>
      <c r="O910" s="1"/>
      <c r="P910" s="1"/>
      <c r="Q910" s="1"/>
      <c r="R910" s="1"/>
      <c r="S910" s="1"/>
      <c r="T910" s="1"/>
      <c r="AI910" s="140"/>
      <c r="AJ910" s="140"/>
      <c r="AK910" s="140"/>
      <c r="AL910" s="140"/>
      <c r="AM910" s="140"/>
      <c r="AN910" s="142"/>
      <c r="AO910" s="142"/>
      <c r="AP910" s="142"/>
      <c r="AQ910" s="142"/>
    </row>
    <row r="911">
      <c r="L911" s="1"/>
      <c r="M911" s="1"/>
      <c r="N911" s="1"/>
      <c r="O911" s="1"/>
      <c r="P911" s="1"/>
      <c r="Q911" s="1"/>
      <c r="R911" s="1"/>
      <c r="S911" s="1"/>
      <c r="T911" s="1"/>
      <c r="AI911" s="140"/>
      <c r="AJ911" s="140"/>
      <c r="AK911" s="140"/>
      <c r="AL911" s="140"/>
      <c r="AM911" s="140"/>
      <c r="AN911" s="142"/>
      <c r="AO911" s="142"/>
      <c r="AP911" s="142"/>
      <c r="AQ911" s="142"/>
    </row>
    <row r="912">
      <c r="L912" s="1"/>
      <c r="M912" s="1"/>
      <c r="N912" s="1"/>
      <c r="O912" s="1"/>
      <c r="P912" s="1"/>
      <c r="Q912" s="1"/>
      <c r="R912" s="1"/>
      <c r="S912" s="1"/>
      <c r="T912" s="1"/>
      <c r="AI912" s="140"/>
      <c r="AJ912" s="140"/>
      <c r="AK912" s="140"/>
      <c r="AL912" s="140"/>
      <c r="AM912" s="140"/>
      <c r="AN912" s="142"/>
      <c r="AO912" s="142"/>
      <c r="AP912" s="142"/>
      <c r="AQ912" s="142"/>
    </row>
    <row r="913">
      <c r="L913" s="1"/>
      <c r="M913" s="1"/>
      <c r="N913" s="1"/>
      <c r="O913" s="1"/>
      <c r="P913" s="1"/>
      <c r="Q913" s="1"/>
      <c r="R913" s="1"/>
      <c r="S913" s="1"/>
      <c r="T913" s="1"/>
      <c r="AI913" s="140"/>
      <c r="AJ913" s="140"/>
      <c r="AK913" s="140"/>
      <c r="AL913" s="140"/>
      <c r="AM913" s="140"/>
      <c r="AN913" s="142"/>
      <c r="AO913" s="142"/>
      <c r="AP913" s="142"/>
      <c r="AQ913" s="142"/>
    </row>
    <row r="914">
      <c r="L914" s="1"/>
      <c r="M914" s="1"/>
      <c r="N914" s="1"/>
      <c r="O914" s="1"/>
      <c r="P914" s="1"/>
      <c r="Q914" s="1"/>
      <c r="R914" s="1"/>
      <c r="S914" s="1"/>
      <c r="T914" s="1"/>
      <c r="AI914" s="140"/>
      <c r="AJ914" s="140"/>
      <c r="AK914" s="140"/>
      <c r="AL914" s="140"/>
      <c r="AM914" s="140"/>
      <c r="AN914" s="142"/>
      <c r="AO914" s="142"/>
      <c r="AP914" s="142"/>
      <c r="AQ914" s="142"/>
    </row>
    <row r="915">
      <c r="L915" s="1"/>
      <c r="M915" s="1"/>
      <c r="N915" s="1"/>
      <c r="O915" s="1"/>
      <c r="P915" s="1"/>
      <c r="Q915" s="1"/>
      <c r="R915" s="1"/>
      <c r="S915" s="1"/>
      <c r="T915" s="1"/>
      <c r="AI915" s="140"/>
      <c r="AJ915" s="140"/>
      <c r="AK915" s="140"/>
      <c r="AL915" s="140"/>
      <c r="AM915" s="140"/>
      <c r="AN915" s="142"/>
      <c r="AO915" s="142"/>
      <c r="AP915" s="142"/>
      <c r="AQ915" s="142"/>
    </row>
    <row r="916">
      <c r="L916" s="1"/>
      <c r="M916" s="1"/>
      <c r="N916" s="1"/>
      <c r="O916" s="1"/>
      <c r="P916" s="1"/>
      <c r="Q916" s="1"/>
      <c r="R916" s="1"/>
      <c r="S916" s="1"/>
      <c r="T916" s="1"/>
      <c r="AI916" s="140"/>
      <c r="AJ916" s="140"/>
      <c r="AK916" s="140"/>
      <c r="AL916" s="140"/>
      <c r="AM916" s="140"/>
      <c r="AN916" s="142"/>
      <c r="AO916" s="142"/>
      <c r="AP916" s="142"/>
      <c r="AQ916" s="142"/>
    </row>
    <row r="917">
      <c r="L917" s="1"/>
      <c r="M917" s="1"/>
      <c r="N917" s="1"/>
      <c r="O917" s="1"/>
      <c r="P917" s="1"/>
      <c r="Q917" s="1"/>
      <c r="R917" s="1"/>
      <c r="S917" s="1"/>
      <c r="T917" s="1"/>
      <c r="AI917" s="140"/>
      <c r="AJ917" s="140"/>
      <c r="AK917" s="140"/>
      <c r="AL917" s="140"/>
      <c r="AM917" s="140"/>
      <c r="AN917" s="142"/>
      <c r="AO917" s="142"/>
      <c r="AP917" s="142"/>
      <c r="AQ917" s="142"/>
    </row>
    <row r="918">
      <c r="L918" s="1"/>
      <c r="M918" s="1"/>
      <c r="N918" s="1"/>
      <c r="O918" s="1"/>
      <c r="P918" s="1"/>
      <c r="Q918" s="1"/>
      <c r="R918" s="1"/>
      <c r="S918" s="1"/>
      <c r="T918" s="1"/>
      <c r="AI918" s="140"/>
      <c r="AJ918" s="140"/>
      <c r="AK918" s="140"/>
      <c r="AL918" s="140"/>
      <c r="AM918" s="140"/>
      <c r="AN918" s="142"/>
      <c r="AO918" s="142"/>
      <c r="AP918" s="142"/>
      <c r="AQ918" s="142"/>
    </row>
    <row r="919">
      <c r="L919" s="1"/>
      <c r="M919" s="1"/>
      <c r="N919" s="1"/>
      <c r="O919" s="1"/>
      <c r="P919" s="1"/>
      <c r="Q919" s="1"/>
      <c r="R919" s="1"/>
      <c r="S919" s="1"/>
      <c r="T919" s="1"/>
      <c r="AI919" s="140"/>
      <c r="AJ919" s="140"/>
      <c r="AK919" s="140"/>
      <c r="AL919" s="140"/>
      <c r="AM919" s="140"/>
      <c r="AN919" s="142"/>
      <c r="AO919" s="142"/>
      <c r="AP919" s="142"/>
      <c r="AQ919" s="142"/>
    </row>
    <row r="920">
      <c r="L920" s="1"/>
      <c r="M920" s="1"/>
      <c r="N920" s="1"/>
      <c r="O920" s="1"/>
      <c r="P920" s="1"/>
      <c r="Q920" s="1"/>
      <c r="R920" s="1"/>
      <c r="S920" s="1"/>
      <c r="T920" s="1"/>
      <c r="AI920" s="140"/>
      <c r="AJ920" s="140"/>
      <c r="AK920" s="140"/>
      <c r="AL920" s="140"/>
      <c r="AM920" s="140"/>
      <c r="AN920" s="142"/>
      <c r="AO920" s="142"/>
      <c r="AP920" s="142"/>
      <c r="AQ920" s="142"/>
    </row>
    <row r="921">
      <c r="L921" s="1"/>
      <c r="M921" s="1"/>
      <c r="N921" s="1"/>
      <c r="O921" s="1"/>
      <c r="P921" s="1"/>
      <c r="Q921" s="1"/>
      <c r="R921" s="1"/>
      <c r="S921" s="1"/>
      <c r="T921" s="1"/>
      <c r="AI921" s="140"/>
      <c r="AJ921" s="140"/>
      <c r="AK921" s="140"/>
      <c r="AL921" s="140"/>
      <c r="AM921" s="140"/>
      <c r="AN921" s="142"/>
      <c r="AO921" s="142"/>
      <c r="AP921" s="142"/>
      <c r="AQ921" s="142"/>
    </row>
    <row r="922">
      <c r="L922" s="1"/>
      <c r="M922" s="1"/>
      <c r="N922" s="1"/>
      <c r="O922" s="1"/>
      <c r="P922" s="1"/>
      <c r="Q922" s="1"/>
      <c r="R922" s="1"/>
      <c r="S922" s="1"/>
      <c r="T922" s="1"/>
      <c r="AI922" s="140"/>
      <c r="AJ922" s="140"/>
      <c r="AK922" s="140"/>
      <c r="AL922" s="140"/>
      <c r="AM922" s="140"/>
      <c r="AN922" s="142"/>
      <c r="AO922" s="142"/>
      <c r="AP922" s="142"/>
      <c r="AQ922" s="142"/>
    </row>
    <row r="923">
      <c r="L923" s="1"/>
      <c r="M923" s="1"/>
      <c r="N923" s="1"/>
      <c r="O923" s="1"/>
      <c r="P923" s="1"/>
      <c r="Q923" s="1"/>
      <c r="R923" s="1"/>
      <c r="S923" s="1"/>
      <c r="T923" s="1"/>
      <c r="AI923" s="140"/>
      <c r="AJ923" s="140"/>
      <c r="AK923" s="140"/>
      <c r="AL923" s="140"/>
      <c r="AM923" s="140"/>
      <c r="AN923" s="142"/>
      <c r="AO923" s="142"/>
      <c r="AP923" s="142"/>
      <c r="AQ923" s="142"/>
    </row>
    <row r="924">
      <c r="L924" s="1"/>
      <c r="M924" s="1"/>
      <c r="N924" s="1"/>
      <c r="O924" s="1"/>
      <c r="P924" s="1"/>
      <c r="Q924" s="1"/>
      <c r="R924" s="1"/>
      <c r="S924" s="1"/>
      <c r="T924" s="1"/>
      <c r="AI924" s="140"/>
      <c r="AJ924" s="140"/>
      <c r="AK924" s="140"/>
      <c r="AL924" s="140"/>
      <c r="AM924" s="140"/>
      <c r="AN924" s="142"/>
      <c r="AO924" s="142"/>
      <c r="AP924" s="142"/>
      <c r="AQ924" s="142"/>
    </row>
    <row r="925">
      <c r="L925" s="1"/>
      <c r="M925" s="1"/>
      <c r="N925" s="1"/>
      <c r="O925" s="1"/>
      <c r="P925" s="1"/>
      <c r="Q925" s="1"/>
      <c r="R925" s="1"/>
      <c r="S925" s="1"/>
      <c r="T925" s="1"/>
      <c r="AI925" s="140"/>
      <c r="AJ925" s="140"/>
      <c r="AK925" s="140"/>
      <c r="AL925" s="140"/>
      <c r="AM925" s="140"/>
      <c r="AN925" s="142"/>
      <c r="AO925" s="142"/>
      <c r="AP925" s="142"/>
      <c r="AQ925" s="142"/>
    </row>
    <row r="926">
      <c r="L926" s="1"/>
      <c r="M926" s="1"/>
      <c r="N926" s="1"/>
      <c r="O926" s="1"/>
      <c r="P926" s="1"/>
      <c r="Q926" s="1"/>
      <c r="R926" s="1"/>
      <c r="S926" s="1"/>
      <c r="T926" s="1"/>
      <c r="AI926" s="140"/>
      <c r="AJ926" s="140"/>
      <c r="AK926" s="140"/>
      <c r="AL926" s="140"/>
      <c r="AM926" s="140"/>
      <c r="AN926" s="142"/>
      <c r="AO926" s="142"/>
      <c r="AP926" s="142"/>
      <c r="AQ926" s="142"/>
    </row>
    <row r="927">
      <c r="L927" s="1"/>
      <c r="M927" s="1"/>
      <c r="N927" s="1"/>
      <c r="O927" s="1"/>
      <c r="P927" s="1"/>
      <c r="Q927" s="1"/>
      <c r="R927" s="1"/>
      <c r="S927" s="1"/>
      <c r="T927" s="1"/>
      <c r="AI927" s="140"/>
      <c r="AJ927" s="140"/>
      <c r="AK927" s="140"/>
      <c r="AL927" s="140"/>
      <c r="AM927" s="140"/>
      <c r="AN927" s="142"/>
      <c r="AO927" s="142"/>
      <c r="AP927" s="142"/>
      <c r="AQ927" s="142"/>
    </row>
    <row r="928">
      <c r="L928" s="1"/>
      <c r="M928" s="1"/>
      <c r="N928" s="1"/>
      <c r="O928" s="1"/>
      <c r="P928" s="1"/>
      <c r="Q928" s="1"/>
      <c r="R928" s="1"/>
      <c r="S928" s="1"/>
      <c r="T928" s="1"/>
      <c r="AI928" s="140"/>
      <c r="AJ928" s="140"/>
      <c r="AK928" s="140"/>
      <c r="AL928" s="140"/>
      <c r="AM928" s="140"/>
      <c r="AN928" s="142"/>
      <c r="AO928" s="142"/>
      <c r="AP928" s="142"/>
      <c r="AQ928" s="142"/>
    </row>
    <row r="929">
      <c r="L929" s="1"/>
      <c r="M929" s="1"/>
      <c r="N929" s="1"/>
      <c r="O929" s="1"/>
      <c r="P929" s="1"/>
      <c r="Q929" s="1"/>
      <c r="R929" s="1"/>
      <c r="S929" s="1"/>
      <c r="T929" s="1"/>
      <c r="AI929" s="140"/>
      <c r="AJ929" s="140"/>
      <c r="AK929" s="140"/>
      <c r="AL929" s="140"/>
      <c r="AM929" s="140"/>
      <c r="AN929" s="142"/>
      <c r="AO929" s="142"/>
      <c r="AP929" s="142"/>
      <c r="AQ929" s="142"/>
    </row>
    <row r="930">
      <c r="L930" s="1"/>
      <c r="M930" s="1"/>
      <c r="N930" s="1"/>
      <c r="O930" s="1"/>
      <c r="P930" s="1"/>
      <c r="Q930" s="1"/>
      <c r="R930" s="1"/>
      <c r="S930" s="1"/>
      <c r="T930" s="1"/>
      <c r="AI930" s="140"/>
      <c r="AJ930" s="140"/>
      <c r="AK930" s="140"/>
      <c r="AL930" s="140"/>
      <c r="AM930" s="140"/>
      <c r="AN930" s="142"/>
      <c r="AO930" s="142"/>
      <c r="AP930" s="142"/>
      <c r="AQ930" s="142"/>
    </row>
    <row r="931">
      <c r="L931" s="1"/>
      <c r="M931" s="1"/>
      <c r="N931" s="1"/>
      <c r="O931" s="1"/>
      <c r="P931" s="1"/>
      <c r="Q931" s="1"/>
      <c r="R931" s="1"/>
      <c r="S931" s="1"/>
      <c r="T931" s="1"/>
      <c r="AI931" s="140"/>
      <c r="AJ931" s="140"/>
      <c r="AK931" s="140"/>
      <c r="AL931" s="140"/>
      <c r="AM931" s="140"/>
      <c r="AN931" s="142"/>
      <c r="AO931" s="142"/>
      <c r="AP931" s="142"/>
      <c r="AQ931" s="142"/>
    </row>
    <row r="932">
      <c r="L932" s="1"/>
      <c r="M932" s="1"/>
      <c r="N932" s="1"/>
      <c r="O932" s="1"/>
      <c r="P932" s="1"/>
      <c r="Q932" s="1"/>
      <c r="R932" s="1"/>
      <c r="S932" s="1"/>
      <c r="T932" s="1"/>
      <c r="AI932" s="140"/>
      <c r="AJ932" s="140"/>
      <c r="AK932" s="140"/>
      <c r="AL932" s="140"/>
      <c r="AM932" s="140"/>
      <c r="AN932" s="142"/>
      <c r="AO932" s="142"/>
      <c r="AP932" s="142"/>
      <c r="AQ932" s="142"/>
    </row>
    <row r="933">
      <c r="L933" s="1"/>
      <c r="M933" s="1"/>
      <c r="N933" s="1"/>
      <c r="O933" s="1"/>
      <c r="P933" s="1"/>
      <c r="Q933" s="1"/>
      <c r="R933" s="1"/>
      <c r="S933" s="1"/>
      <c r="T933" s="1"/>
      <c r="AI933" s="140"/>
      <c r="AJ933" s="140"/>
      <c r="AK933" s="140"/>
      <c r="AL933" s="140"/>
      <c r="AM933" s="140"/>
      <c r="AN933" s="142"/>
      <c r="AO933" s="142"/>
      <c r="AP933" s="142"/>
      <c r="AQ933" s="142"/>
    </row>
    <row r="934">
      <c r="L934" s="1"/>
      <c r="M934" s="1"/>
      <c r="N934" s="1"/>
      <c r="O934" s="1"/>
      <c r="P934" s="1"/>
      <c r="Q934" s="1"/>
      <c r="R934" s="1"/>
      <c r="S934" s="1"/>
      <c r="T934" s="1"/>
      <c r="AI934" s="140"/>
      <c r="AJ934" s="140"/>
      <c r="AK934" s="140"/>
      <c r="AL934" s="140"/>
      <c r="AM934" s="140"/>
      <c r="AN934" s="142"/>
      <c r="AO934" s="142"/>
      <c r="AP934" s="142"/>
      <c r="AQ934" s="142"/>
    </row>
    <row r="935">
      <c r="L935" s="1"/>
      <c r="M935" s="1"/>
      <c r="N935" s="1"/>
      <c r="O935" s="1"/>
      <c r="P935" s="1"/>
      <c r="Q935" s="1"/>
      <c r="R935" s="1"/>
      <c r="S935" s="1"/>
      <c r="T935" s="1"/>
      <c r="AI935" s="140"/>
      <c r="AJ935" s="140"/>
      <c r="AK935" s="140"/>
      <c r="AL935" s="140"/>
      <c r="AM935" s="140"/>
      <c r="AN935" s="142"/>
      <c r="AO935" s="142"/>
      <c r="AP935" s="142"/>
      <c r="AQ935" s="142"/>
    </row>
    <row r="936">
      <c r="L936" s="1"/>
      <c r="M936" s="1"/>
      <c r="N936" s="1"/>
      <c r="O936" s="1"/>
      <c r="P936" s="1"/>
      <c r="Q936" s="1"/>
      <c r="R936" s="1"/>
      <c r="S936" s="1"/>
      <c r="T936" s="1"/>
      <c r="AI936" s="140"/>
      <c r="AJ936" s="140"/>
      <c r="AK936" s="140"/>
      <c r="AL936" s="140"/>
      <c r="AM936" s="140"/>
      <c r="AN936" s="142"/>
      <c r="AO936" s="142"/>
      <c r="AP936" s="142"/>
      <c r="AQ936" s="142"/>
    </row>
    <row r="937">
      <c r="L937" s="1"/>
      <c r="M937" s="1"/>
      <c r="N937" s="1"/>
      <c r="O937" s="1"/>
      <c r="P937" s="1"/>
      <c r="Q937" s="1"/>
      <c r="R937" s="1"/>
      <c r="S937" s="1"/>
      <c r="T937" s="1"/>
      <c r="AI937" s="140"/>
      <c r="AJ937" s="140"/>
      <c r="AK937" s="140"/>
      <c r="AL937" s="140"/>
      <c r="AM937" s="140"/>
      <c r="AN937" s="142"/>
      <c r="AO937" s="142"/>
      <c r="AP937" s="142"/>
      <c r="AQ937" s="142"/>
    </row>
    <row r="938">
      <c r="L938" s="1"/>
      <c r="M938" s="1"/>
      <c r="N938" s="1"/>
      <c r="O938" s="1"/>
      <c r="P938" s="1"/>
      <c r="Q938" s="1"/>
      <c r="R938" s="1"/>
      <c r="S938" s="1"/>
      <c r="T938" s="1"/>
      <c r="AI938" s="140"/>
      <c r="AJ938" s="140"/>
      <c r="AK938" s="140"/>
      <c r="AL938" s="140"/>
      <c r="AM938" s="140"/>
      <c r="AN938" s="142"/>
      <c r="AO938" s="142"/>
      <c r="AP938" s="142"/>
      <c r="AQ938" s="142"/>
    </row>
    <row r="939">
      <c r="L939" s="1"/>
      <c r="M939" s="1"/>
      <c r="N939" s="1"/>
      <c r="O939" s="1"/>
      <c r="P939" s="1"/>
      <c r="Q939" s="1"/>
      <c r="R939" s="1"/>
      <c r="S939" s="1"/>
      <c r="T939" s="1"/>
      <c r="AI939" s="140"/>
      <c r="AJ939" s="140"/>
      <c r="AK939" s="140"/>
      <c r="AL939" s="140"/>
      <c r="AM939" s="140"/>
      <c r="AN939" s="142"/>
      <c r="AO939" s="142"/>
      <c r="AP939" s="142"/>
      <c r="AQ939" s="142"/>
    </row>
    <row r="940">
      <c r="L940" s="1"/>
      <c r="M940" s="1"/>
      <c r="N940" s="1"/>
      <c r="O940" s="1"/>
      <c r="P940" s="1"/>
      <c r="Q940" s="1"/>
      <c r="R940" s="1"/>
      <c r="S940" s="1"/>
      <c r="T940" s="1"/>
      <c r="AI940" s="140"/>
      <c r="AJ940" s="140"/>
      <c r="AK940" s="140"/>
      <c r="AL940" s="140"/>
      <c r="AM940" s="140"/>
      <c r="AN940" s="142"/>
      <c r="AO940" s="142"/>
      <c r="AP940" s="142"/>
      <c r="AQ940" s="142"/>
    </row>
    <row r="941">
      <c r="L941" s="1"/>
      <c r="M941" s="1"/>
      <c r="N941" s="1"/>
      <c r="O941" s="1"/>
      <c r="P941" s="1"/>
      <c r="Q941" s="1"/>
      <c r="R941" s="1"/>
      <c r="S941" s="1"/>
      <c r="T941" s="1"/>
      <c r="AI941" s="140"/>
      <c r="AJ941" s="140"/>
      <c r="AK941" s="140"/>
      <c r="AL941" s="140"/>
      <c r="AM941" s="140"/>
      <c r="AN941" s="142"/>
      <c r="AO941" s="142"/>
      <c r="AP941" s="142"/>
      <c r="AQ941" s="142"/>
    </row>
    <row r="942">
      <c r="L942" s="1"/>
      <c r="M942" s="1"/>
      <c r="N942" s="1"/>
      <c r="O942" s="1"/>
      <c r="P942" s="1"/>
      <c r="Q942" s="1"/>
      <c r="R942" s="1"/>
      <c r="S942" s="1"/>
      <c r="T942" s="1"/>
      <c r="AI942" s="140"/>
      <c r="AJ942" s="140"/>
      <c r="AK942" s="140"/>
      <c r="AL942" s="140"/>
      <c r="AM942" s="140"/>
      <c r="AN942" s="142"/>
      <c r="AO942" s="142"/>
      <c r="AP942" s="142"/>
      <c r="AQ942" s="142"/>
    </row>
    <row r="943">
      <c r="L943" s="1"/>
      <c r="M943" s="1"/>
      <c r="N943" s="1"/>
      <c r="O943" s="1"/>
      <c r="P943" s="1"/>
      <c r="Q943" s="1"/>
      <c r="R943" s="1"/>
      <c r="S943" s="1"/>
      <c r="T943" s="1"/>
      <c r="AI943" s="140"/>
      <c r="AJ943" s="140"/>
      <c r="AK943" s="140"/>
      <c r="AL943" s="140"/>
      <c r="AM943" s="140"/>
      <c r="AN943" s="142"/>
      <c r="AO943" s="142"/>
      <c r="AP943" s="142"/>
      <c r="AQ943" s="142"/>
    </row>
    <row r="944">
      <c r="L944" s="1"/>
      <c r="M944" s="1"/>
      <c r="N944" s="1"/>
      <c r="O944" s="1"/>
      <c r="P944" s="1"/>
      <c r="Q944" s="1"/>
      <c r="R944" s="1"/>
      <c r="S944" s="1"/>
      <c r="T944" s="1"/>
      <c r="AI944" s="140"/>
      <c r="AJ944" s="140"/>
      <c r="AK944" s="140"/>
      <c r="AL944" s="140"/>
      <c r="AM944" s="140"/>
      <c r="AN944" s="142"/>
      <c r="AO944" s="142"/>
      <c r="AP944" s="142"/>
      <c r="AQ944" s="142"/>
    </row>
    <row r="945">
      <c r="L945" s="1"/>
      <c r="M945" s="1"/>
      <c r="N945" s="1"/>
      <c r="O945" s="1"/>
      <c r="P945" s="1"/>
      <c r="Q945" s="1"/>
      <c r="R945" s="1"/>
      <c r="S945" s="1"/>
      <c r="T945" s="1"/>
      <c r="AI945" s="140"/>
      <c r="AJ945" s="140"/>
      <c r="AK945" s="140"/>
      <c r="AL945" s="140"/>
      <c r="AM945" s="140"/>
      <c r="AN945" s="142"/>
      <c r="AO945" s="142"/>
      <c r="AP945" s="142"/>
      <c r="AQ945" s="142"/>
    </row>
    <row r="946">
      <c r="L946" s="1"/>
      <c r="M946" s="1"/>
      <c r="N946" s="1"/>
      <c r="O946" s="1"/>
      <c r="P946" s="1"/>
      <c r="Q946" s="1"/>
      <c r="R946" s="1"/>
      <c r="S946" s="1"/>
      <c r="T946" s="1"/>
      <c r="AI946" s="140"/>
      <c r="AJ946" s="140"/>
      <c r="AK946" s="140"/>
      <c r="AL946" s="140"/>
      <c r="AM946" s="140"/>
      <c r="AN946" s="142"/>
      <c r="AO946" s="142"/>
      <c r="AP946" s="142"/>
      <c r="AQ946" s="142"/>
    </row>
    <row r="947">
      <c r="L947" s="1"/>
      <c r="M947" s="1"/>
      <c r="N947" s="1"/>
      <c r="O947" s="1"/>
      <c r="P947" s="1"/>
      <c r="Q947" s="1"/>
      <c r="R947" s="1"/>
      <c r="S947" s="1"/>
      <c r="T947" s="1"/>
      <c r="AI947" s="140"/>
      <c r="AJ947" s="140"/>
      <c r="AK947" s="140"/>
      <c r="AL947" s="140"/>
      <c r="AM947" s="140"/>
      <c r="AN947" s="142"/>
      <c r="AO947" s="142"/>
      <c r="AP947" s="142"/>
      <c r="AQ947" s="142"/>
    </row>
    <row r="948">
      <c r="L948" s="1"/>
      <c r="M948" s="1"/>
      <c r="N948" s="1"/>
      <c r="O948" s="1"/>
      <c r="P948" s="1"/>
      <c r="Q948" s="1"/>
      <c r="R948" s="1"/>
      <c r="S948" s="1"/>
      <c r="T948" s="1"/>
      <c r="AI948" s="140"/>
      <c r="AJ948" s="140"/>
      <c r="AK948" s="140"/>
      <c r="AL948" s="140"/>
      <c r="AM948" s="140"/>
      <c r="AN948" s="142"/>
      <c r="AO948" s="142"/>
      <c r="AP948" s="142"/>
      <c r="AQ948" s="142"/>
    </row>
    <row r="949">
      <c r="L949" s="1"/>
      <c r="M949" s="1"/>
      <c r="N949" s="1"/>
      <c r="O949" s="1"/>
      <c r="P949" s="1"/>
      <c r="Q949" s="1"/>
      <c r="R949" s="1"/>
      <c r="S949" s="1"/>
      <c r="T949" s="1"/>
      <c r="AI949" s="140"/>
      <c r="AJ949" s="140"/>
      <c r="AK949" s="140"/>
      <c r="AL949" s="140"/>
      <c r="AM949" s="140"/>
      <c r="AN949" s="142"/>
      <c r="AO949" s="142"/>
      <c r="AP949" s="142"/>
      <c r="AQ949" s="142"/>
    </row>
    <row r="950">
      <c r="L950" s="1"/>
      <c r="M950" s="1"/>
      <c r="N950" s="1"/>
      <c r="O950" s="1"/>
      <c r="P950" s="1"/>
      <c r="Q950" s="1"/>
      <c r="R950" s="1"/>
      <c r="S950" s="1"/>
      <c r="T950" s="1"/>
      <c r="AI950" s="140"/>
      <c r="AJ950" s="140"/>
      <c r="AK950" s="140"/>
      <c r="AL950" s="140"/>
      <c r="AM950" s="140"/>
      <c r="AN950" s="142"/>
      <c r="AO950" s="142"/>
      <c r="AP950" s="142"/>
      <c r="AQ950" s="142"/>
    </row>
    <row r="951">
      <c r="L951" s="1"/>
      <c r="M951" s="1"/>
      <c r="N951" s="1"/>
      <c r="O951" s="1"/>
      <c r="P951" s="1"/>
      <c r="Q951" s="1"/>
      <c r="R951" s="1"/>
      <c r="S951" s="1"/>
      <c r="T951" s="1"/>
      <c r="AI951" s="140"/>
      <c r="AJ951" s="140"/>
      <c r="AK951" s="140"/>
      <c r="AL951" s="140"/>
      <c r="AM951" s="140"/>
      <c r="AN951" s="142"/>
      <c r="AO951" s="142"/>
      <c r="AP951" s="142"/>
      <c r="AQ951" s="142"/>
    </row>
    <row r="952">
      <c r="L952" s="1"/>
      <c r="M952" s="1"/>
      <c r="N952" s="1"/>
      <c r="O952" s="1"/>
      <c r="P952" s="1"/>
      <c r="Q952" s="1"/>
      <c r="R952" s="1"/>
      <c r="S952" s="1"/>
      <c r="T952" s="1"/>
      <c r="AI952" s="140"/>
      <c r="AJ952" s="140"/>
      <c r="AK952" s="140"/>
      <c r="AL952" s="140"/>
      <c r="AM952" s="140"/>
      <c r="AN952" s="142"/>
      <c r="AO952" s="142"/>
      <c r="AP952" s="142"/>
      <c r="AQ952" s="142"/>
    </row>
    <row r="953">
      <c r="L953" s="1"/>
      <c r="M953" s="1"/>
      <c r="N953" s="1"/>
      <c r="O953" s="1"/>
      <c r="P953" s="1"/>
      <c r="Q953" s="1"/>
      <c r="R953" s="1"/>
      <c r="S953" s="1"/>
      <c r="T953" s="1"/>
      <c r="AI953" s="140"/>
      <c r="AJ953" s="140"/>
      <c r="AK953" s="140"/>
      <c r="AL953" s="140"/>
      <c r="AM953" s="140"/>
      <c r="AN953" s="142"/>
      <c r="AO953" s="142"/>
      <c r="AP953" s="142"/>
      <c r="AQ953" s="142"/>
    </row>
    <row r="954">
      <c r="L954" s="1"/>
      <c r="M954" s="1"/>
      <c r="N954" s="1"/>
      <c r="O954" s="1"/>
      <c r="P954" s="1"/>
      <c r="Q954" s="1"/>
      <c r="R954" s="1"/>
      <c r="S954" s="1"/>
      <c r="T954" s="1"/>
      <c r="AI954" s="140"/>
      <c r="AJ954" s="140"/>
      <c r="AK954" s="140"/>
      <c r="AL954" s="140"/>
      <c r="AM954" s="140"/>
      <c r="AN954" s="142"/>
      <c r="AO954" s="142"/>
      <c r="AP954" s="142"/>
      <c r="AQ954" s="142"/>
    </row>
    <row r="955">
      <c r="L955" s="1"/>
      <c r="M955" s="1"/>
      <c r="N955" s="1"/>
      <c r="O955" s="1"/>
      <c r="P955" s="1"/>
      <c r="Q955" s="1"/>
      <c r="R955" s="1"/>
      <c r="S955" s="1"/>
      <c r="T955" s="1"/>
      <c r="AI955" s="140"/>
      <c r="AJ955" s="140"/>
      <c r="AK955" s="140"/>
      <c r="AL955" s="140"/>
      <c r="AM955" s="140"/>
      <c r="AN955" s="142"/>
      <c r="AO955" s="142"/>
      <c r="AP955" s="142"/>
      <c r="AQ955" s="142"/>
    </row>
    <row r="956">
      <c r="L956" s="1"/>
      <c r="M956" s="1"/>
      <c r="N956" s="1"/>
      <c r="O956" s="1"/>
      <c r="P956" s="1"/>
      <c r="Q956" s="1"/>
      <c r="R956" s="1"/>
      <c r="S956" s="1"/>
      <c r="T956" s="1"/>
      <c r="AI956" s="140"/>
      <c r="AJ956" s="140"/>
      <c r="AK956" s="140"/>
      <c r="AL956" s="140"/>
      <c r="AM956" s="140"/>
      <c r="AN956" s="142"/>
      <c r="AO956" s="142"/>
      <c r="AP956" s="142"/>
      <c r="AQ956" s="142"/>
    </row>
    <row r="957">
      <c r="L957" s="1"/>
      <c r="M957" s="1"/>
      <c r="N957" s="1"/>
      <c r="O957" s="1"/>
      <c r="P957" s="1"/>
      <c r="Q957" s="1"/>
      <c r="R957" s="1"/>
      <c r="S957" s="1"/>
      <c r="T957" s="1"/>
      <c r="AI957" s="140"/>
      <c r="AJ957" s="140"/>
      <c r="AK957" s="140"/>
      <c r="AL957" s="140"/>
      <c r="AM957" s="140"/>
      <c r="AN957" s="142"/>
      <c r="AO957" s="142"/>
      <c r="AP957" s="142"/>
      <c r="AQ957" s="142"/>
    </row>
    <row r="958">
      <c r="L958" s="1"/>
      <c r="M958" s="1"/>
      <c r="N958" s="1"/>
      <c r="O958" s="1"/>
      <c r="P958" s="1"/>
      <c r="Q958" s="1"/>
      <c r="R958" s="1"/>
      <c r="S958" s="1"/>
      <c r="T958" s="1"/>
      <c r="AI958" s="140"/>
      <c r="AJ958" s="140"/>
      <c r="AK958" s="140"/>
      <c r="AL958" s="140"/>
      <c r="AM958" s="140"/>
      <c r="AN958" s="142"/>
      <c r="AO958" s="142"/>
      <c r="AP958" s="142"/>
      <c r="AQ958" s="142"/>
    </row>
    <row r="959">
      <c r="L959" s="1"/>
      <c r="M959" s="1"/>
      <c r="N959" s="1"/>
      <c r="O959" s="1"/>
      <c r="P959" s="1"/>
      <c r="Q959" s="1"/>
      <c r="R959" s="1"/>
      <c r="S959" s="1"/>
      <c r="T959" s="1"/>
      <c r="AI959" s="140"/>
      <c r="AJ959" s="140"/>
      <c r="AK959" s="140"/>
      <c r="AL959" s="140"/>
      <c r="AM959" s="140"/>
      <c r="AN959" s="142"/>
      <c r="AO959" s="142"/>
      <c r="AP959" s="142"/>
      <c r="AQ959" s="142"/>
    </row>
    <row r="960">
      <c r="L960" s="1"/>
      <c r="M960" s="1"/>
      <c r="N960" s="1"/>
      <c r="O960" s="1"/>
      <c r="P960" s="1"/>
      <c r="Q960" s="1"/>
      <c r="R960" s="1"/>
      <c r="S960" s="1"/>
      <c r="T960" s="1"/>
      <c r="AI960" s="140"/>
      <c r="AJ960" s="140"/>
      <c r="AK960" s="140"/>
      <c r="AL960" s="140"/>
      <c r="AM960" s="140"/>
      <c r="AN960" s="142"/>
      <c r="AO960" s="142"/>
      <c r="AP960" s="142"/>
      <c r="AQ960" s="142"/>
    </row>
    <row r="961">
      <c r="L961" s="1"/>
      <c r="M961" s="1"/>
      <c r="N961" s="1"/>
      <c r="O961" s="1"/>
      <c r="P961" s="1"/>
      <c r="Q961" s="1"/>
      <c r="R961" s="1"/>
      <c r="S961" s="1"/>
      <c r="T961" s="1"/>
      <c r="AI961" s="140"/>
      <c r="AJ961" s="140"/>
      <c r="AK961" s="140"/>
      <c r="AL961" s="140"/>
      <c r="AM961" s="140"/>
      <c r="AN961" s="142"/>
      <c r="AO961" s="142"/>
      <c r="AP961" s="142"/>
      <c r="AQ961" s="142"/>
    </row>
    <row r="962">
      <c r="L962" s="1"/>
      <c r="M962" s="1"/>
      <c r="N962" s="1"/>
      <c r="O962" s="1"/>
      <c r="P962" s="1"/>
      <c r="Q962" s="1"/>
      <c r="R962" s="1"/>
      <c r="S962" s="1"/>
      <c r="T962" s="1"/>
      <c r="AI962" s="140"/>
      <c r="AJ962" s="140"/>
      <c r="AK962" s="140"/>
      <c r="AL962" s="140"/>
      <c r="AM962" s="140"/>
      <c r="AN962" s="142"/>
      <c r="AO962" s="142"/>
      <c r="AP962" s="142"/>
      <c r="AQ962" s="142"/>
    </row>
    <row r="963">
      <c r="L963" s="1"/>
      <c r="M963" s="1"/>
      <c r="N963" s="1"/>
      <c r="O963" s="1"/>
      <c r="P963" s="1"/>
      <c r="Q963" s="1"/>
      <c r="R963" s="1"/>
      <c r="S963" s="1"/>
      <c r="T963" s="1"/>
      <c r="AI963" s="140"/>
      <c r="AJ963" s="140"/>
      <c r="AK963" s="140"/>
      <c r="AL963" s="140"/>
      <c r="AM963" s="140"/>
      <c r="AN963" s="142"/>
      <c r="AO963" s="142"/>
      <c r="AP963" s="142"/>
      <c r="AQ963" s="142"/>
    </row>
    <row r="964">
      <c r="L964" s="1"/>
      <c r="M964" s="1"/>
      <c r="N964" s="1"/>
      <c r="O964" s="1"/>
      <c r="P964" s="1"/>
      <c r="Q964" s="1"/>
      <c r="R964" s="1"/>
      <c r="S964" s="1"/>
      <c r="T964" s="1"/>
      <c r="AI964" s="140"/>
      <c r="AJ964" s="140"/>
      <c r="AK964" s="140"/>
      <c r="AL964" s="140"/>
      <c r="AM964" s="140"/>
      <c r="AN964" s="142"/>
      <c r="AO964" s="142"/>
      <c r="AP964" s="142"/>
      <c r="AQ964" s="142"/>
    </row>
    <row r="965">
      <c r="L965" s="1"/>
      <c r="M965" s="1"/>
      <c r="N965" s="1"/>
      <c r="O965" s="1"/>
      <c r="P965" s="1"/>
      <c r="Q965" s="1"/>
      <c r="R965" s="1"/>
      <c r="S965" s="1"/>
      <c r="T965" s="1"/>
      <c r="AI965" s="140"/>
      <c r="AJ965" s="140"/>
      <c r="AK965" s="140"/>
      <c r="AL965" s="140"/>
      <c r="AM965" s="140"/>
      <c r="AN965" s="142"/>
      <c r="AO965" s="142"/>
      <c r="AP965" s="142"/>
      <c r="AQ965" s="142"/>
    </row>
    <row r="966">
      <c r="L966" s="1"/>
      <c r="M966" s="1"/>
      <c r="N966" s="1"/>
      <c r="O966" s="1"/>
      <c r="P966" s="1"/>
      <c r="Q966" s="1"/>
      <c r="R966" s="1"/>
      <c r="S966" s="1"/>
      <c r="T966" s="1"/>
      <c r="AI966" s="140"/>
      <c r="AJ966" s="140"/>
      <c r="AK966" s="140"/>
      <c r="AL966" s="140"/>
      <c r="AM966" s="140"/>
      <c r="AN966" s="142"/>
      <c r="AO966" s="142"/>
      <c r="AP966" s="142"/>
      <c r="AQ966" s="142"/>
    </row>
    <row r="967">
      <c r="L967" s="1"/>
      <c r="M967" s="1"/>
      <c r="N967" s="1"/>
      <c r="O967" s="1"/>
      <c r="P967" s="1"/>
      <c r="Q967" s="1"/>
      <c r="R967" s="1"/>
      <c r="S967" s="1"/>
      <c r="T967" s="1"/>
      <c r="AI967" s="140"/>
      <c r="AJ967" s="140"/>
      <c r="AK967" s="140"/>
      <c r="AL967" s="140"/>
      <c r="AM967" s="140"/>
      <c r="AN967" s="142"/>
      <c r="AO967" s="142"/>
      <c r="AP967" s="142"/>
      <c r="AQ967" s="142"/>
    </row>
    <row r="968">
      <c r="L968" s="1"/>
      <c r="M968" s="1"/>
      <c r="N968" s="1"/>
      <c r="O968" s="1"/>
      <c r="P968" s="1"/>
      <c r="Q968" s="1"/>
      <c r="R968" s="1"/>
      <c r="S968" s="1"/>
      <c r="T968" s="1"/>
      <c r="AI968" s="140"/>
      <c r="AJ968" s="140"/>
      <c r="AK968" s="140"/>
      <c r="AL968" s="140"/>
      <c r="AM968" s="140"/>
      <c r="AN968" s="142"/>
      <c r="AO968" s="142"/>
      <c r="AP968" s="142"/>
      <c r="AQ968" s="142"/>
    </row>
    <row r="969">
      <c r="L969" s="1"/>
      <c r="M969" s="1"/>
      <c r="N969" s="1"/>
      <c r="O969" s="1"/>
      <c r="P969" s="1"/>
      <c r="Q969" s="1"/>
      <c r="R969" s="1"/>
      <c r="S969" s="1"/>
      <c r="T969" s="1"/>
      <c r="AI969" s="140"/>
      <c r="AJ969" s="140"/>
      <c r="AK969" s="140"/>
      <c r="AL969" s="140"/>
      <c r="AM969" s="140"/>
      <c r="AN969" s="142"/>
      <c r="AO969" s="142"/>
      <c r="AP969" s="142"/>
      <c r="AQ969" s="142"/>
    </row>
    <row r="970">
      <c r="L970" s="1"/>
      <c r="M970" s="1"/>
      <c r="N970" s="1"/>
      <c r="O970" s="1"/>
      <c r="P970" s="1"/>
      <c r="Q970" s="1"/>
      <c r="R970" s="1"/>
      <c r="S970" s="1"/>
      <c r="T970" s="1"/>
      <c r="AI970" s="140"/>
      <c r="AJ970" s="140"/>
      <c r="AK970" s="140"/>
      <c r="AL970" s="140"/>
      <c r="AM970" s="140"/>
      <c r="AN970" s="142"/>
      <c r="AO970" s="142"/>
      <c r="AP970" s="142"/>
      <c r="AQ970" s="142"/>
    </row>
    <row r="971">
      <c r="L971" s="1"/>
      <c r="M971" s="1"/>
      <c r="N971" s="1"/>
      <c r="O971" s="1"/>
      <c r="P971" s="1"/>
      <c r="Q971" s="1"/>
      <c r="R971" s="1"/>
      <c r="S971" s="1"/>
      <c r="T971" s="1"/>
      <c r="AI971" s="140"/>
      <c r="AJ971" s="140"/>
      <c r="AK971" s="140"/>
      <c r="AL971" s="140"/>
      <c r="AM971" s="140"/>
      <c r="AN971" s="142"/>
      <c r="AO971" s="142"/>
      <c r="AP971" s="142"/>
      <c r="AQ971" s="142"/>
    </row>
    <row r="972">
      <c r="L972" s="1"/>
      <c r="M972" s="1"/>
      <c r="N972" s="1"/>
      <c r="O972" s="1"/>
      <c r="P972" s="1"/>
      <c r="Q972" s="1"/>
      <c r="R972" s="1"/>
      <c r="S972" s="1"/>
      <c r="T972" s="1"/>
      <c r="AI972" s="140"/>
      <c r="AJ972" s="140"/>
      <c r="AK972" s="140"/>
      <c r="AL972" s="140"/>
      <c r="AM972" s="140"/>
      <c r="AN972" s="142"/>
      <c r="AO972" s="142"/>
      <c r="AP972" s="142"/>
      <c r="AQ972" s="142"/>
    </row>
    <row r="973">
      <c r="L973" s="1"/>
      <c r="M973" s="1"/>
      <c r="N973" s="1"/>
      <c r="O973" s="1"/>
      <c r="P973" s="1"/>
      <c r="Q973" s="1"/>
      <c r="R973" s="1"/>
      <c r="S973" s="1"/>
      <c r="T973" s="1"/>
      <c r="AI973" s="140"/>
      <c r="AJ973" s="140"/>
      <c r="AK973" s="140"/>
      <c r="AL973" s="140"/>
      <c r="AM973" s="140"/>
      <c r="AN973" s="142"/>
      <c r="AO973" s="142"/>
      <c r="AP973" s="142"/>
      <c r="AQ973" s="142"/>
    </row>
    <row r="974">
      <c r="L974" s="1"/>
      <c r="M974" s="1"/>
      <c r="N974" s="1"/>
      <c r="O974" s="1"/>
      <c r="P974" s="1"/>
      <c r="Q974" s="1"/>
      <c r="R974" s="1"/>
      <c r="S974" s="1"/>
      <c r="T974" s="1"/>
      <c r="AI974" s="140"/>
      <c r="AJ974" s="140"/>
      <c r="AK974" s="140"/>
      <c r="AL974" s="140"/>
      <c r="AM974" s="140"/>
      <c r="AN974" s="142"/>
      <c r="AO974" s="142"/>
      <c r="AP974" s="142"/>
      <c r="AQ974" s="142"/>
    </row>
    <row r="975">
      <c r="L975" s="1"/>
      <c r="M975" s="1"/>
      <c r="N975" s="1"/>
      <c r="O975" s="1"/>
      <c r="P975" s="1"/>
      <c r="Q975" s="1"/>
      <c r="R975" s="1"/>
      <c r="S975" s="1"/>
      <c r="T975" s="1"/>
      <c r="AI975" s="140"/>
      <c r="AJ975" s="140"/>
      <c r="AK975" s="140"/>
      <c r="AL975" s="140"/>
      <c r="AM975" s="140"/>
      <c r="AN975" s="142"/>
      <c r="AO975" s="142"/>
      <c r="AP975" s="142"/>
      <c r="AQ975" s="142"/>
    </row>
    <row r="976">
      <c r="L976" s="1"/>
      <c r="M976" s="1"/>
      <c r="N976" s="1"/>
      <c r="O976" s="1"/>
      <c r="P976" s="1"/>
      <c r="Q976" s="1"/>
      <c r="R976" s="1"/>
      <c r="S976" s="1"/>
      <c r="T976" s="1"/>
      <c r="AI976" s="140"/>
      <c r="AJ976" s="140"/>
      <c r="AK976" s="140"/>
      <c r="AL976" s="140"/>
      <c r="AM976" s="140"/>
      <c r="AN976" s="142"/>
      <c r="AO976" s="142"/>
      <c r="AP976" s="142"/>
      <c r="AQ976" s="142"/>
    </row>
    <row r="977">
      <c r="L977" s="1"/>
      <c r="M977" s="1"/>
      <c r="N977" s="1"/>
      <c r="O977" s="1"/>
      <c r="P977" s="1"/>
      <c r="Q977" s="1"/>
      <c r="R977" s="1"/>
      <c r="S977" s="1"/>
      <c r="T977" s="1"/>
      <c r="AI977" s="140"/>
      <c r="AJ977" s="140"/>
      <c r="AK977" s="140"/>
      <c r="AL977" s="140"/>
      <c r="AM977" s="140"/>
      <c r="AN977" s="142"/>
      <c r="AO977" s="142"/>
      <c r="AP977" s="142"/>
      <c r="AQ977" s="142"/>
    </row>
    <row r="978">
      <c r="L978" s="1"/>
      <c r="M978" s="1"/>
      <c r="N978" s="1"/>
      <c r="O978" s="1"/>
      <c r="P978" s="1"/>
      <c r="Q978" s="1"/>
      <c r="R978" s="1"/>
      <c r="S978" s="1"/>
      <c r="T978" s="1"/>
      <c r="AI978" s="140"/>
      <c r="AJ978" s="140"/>
      <c r="AK978" s="140"/>
      <c r="AL978" s="140"/>
      <c r="AM978" s="140"/>
      <c r="AN978" s="142"/>
      <c r="AO978" s="142"/>
      <c r="AP978" s="142"/>
      <c r="AQ978" s="142"/>
    </row>
    <row r="979">
      <c r="L979" s="1"/>
      <c r="M979" s="1"/>
      <c r="N979" s="1"/>
      <c r="O979" s="1"/>
      <c r="P979" s="1"/>
      <c r="Q979" s="1"/>
      <c r="R979" s="1"/>
      <c r="S979" s="1"/>
      <c r="T979" s="1"/>
      <c r="AI979" s="140"/>
      <c r="AJ979" s="140"/>
      <c r="AK979" s="140"/>
      <c r="AL979" s="140"/>
      <c r="AM979" s="140"/>
      <c r="AN979" s="142"/>
      <c r="AO979" s="142"/>
      <c r="AP979" s="142"/>
      <c r="AQ979" s="142"/>
    </row>
    <row r="980">
      <c r="L980" s="1"/>
      <c r="M980" s="1"/>
      <c r="N980" s="1"/>
      <c r="O980" s="1"/>
      <c r="P980" s="1"/>
      <c r="Q980" s="1"/>
      <c r="R980" s="1"/>
      <c r="S980" s="1"/>
      <c r="T980" s="1"/>
      <c r="AI980" s="140"/>
      <c r="AJ980" s="140"/>
      <c r="AK980" s="140"/>
      <c r="AL980" s="140"/>
      <c r="AM980" s="140"/>
      <c r="AN980" s="142"/>
      <c r="AO980" s="142"/>
      <c r="AP980" s="142"/>
      <c r="AQ980" s="142"/>
    </row>
    <row r="981">
      <c r="L981" s="1"/>
      <c r="M981" s="1"/>
      <c r="N981" s="1"/>
      <c r="O981" s="1"/>
      <c r="P981" s="1"/>
      <c r="Q981" s="1"/>
      <c r="R981" s="1"/>
      <c r="S981" s="1"/>
      <c r="T981" s="1"/>
      <c r="AI981" s="140"/>
      <c r="AJ981" s="140"/>
      <c r="AK981" s="140"/>
      <c r="AL981" s="140"/>
      <c r="AM981" s="140"/>
      <c r="AN981" s="142"/>
      <c r="AO981" s="142"/>
      <c r="AP981" s="142"/>
      <c r="AQ981" s="142"/>
    </row>
    <row r="982">
      <c r="L982" s="1"/>
      <c r="M982" s="1"/>
      <c r="N982" s="1"/>
      <c r="O982" s="1"/>
      <c r="P982" s="1"/>
      <c r="Q982" s="1"/>
      <c r="R982" s="1"/>
      <c r="S982" s="1"/>
      <c r="T982" s="1"/>
      <c r="AI982" s="140"/>
      <c r="AJ982" s="140"/>
      <c r="AK982" s="140"/>
      <c r="AL982" s="140"/>
      <c r="AM982" s="140"/>
      <c r="AN982" s="142"/>
      <c r="AO982" s="142"/>
      <c r="AP982" s="142"/>
      <c r="AQ982" s="142"/>
    </row>
    <row r="983">
      <c r="L983" s="1"/>
      <c r="M983" s="1"/>
      <c r="N983" s="1"/>
      <c r="O983" s="1"/>
      <c r="P983" s="1"/>
      <c r="Q983" s="1"/>
      <c r="R983" s="1"/>
      <c r="S983" s="1"/>
      <c r="T983" s="1"/>
      <c r="AI983" s="140"/>
      <c r="AJ983" s="140"/>
      <c r="AK983" s="140"/>
      <c r="AL983" s="140"/>
      <c r="AM983" s="140"/>
      <c r="AN983" s="142"/>
      <c r="AO983" s="142"/>
      <c r="AP983" s="142"/>
      <c r="AQ983" s="142"/>
    </row>
    <row r="984">
      <c r="L984" s="1"/>
      <c r="M984" s="1"/>
      <c r="N984" s="1"/>
      <c r="O984" s="1"/>
      <c r="P984" s="1"/>
      <c r="Q984" s="1"/>
      <c r="R984" s="1"/>
      <c r="S984" s="1"/>
      <c r="T984" s="1"/>
      <c r="AI984" s="140"/>
      <c r="AJ984" s="140"/>
      <c r="AK984" s="140"/>
      <c r="AL984" s="140"/>
      <c r="AM984" s="140"/>
      <c r="AN984" s="142"/>
      <c r="AO984" s="142"/>
      <c r="AP984" s="142"/>
      <c r="AQ984" s="142"/>
    </row>
    <row r="985">
      <c r="L985" s="1"/>
      <c r="M985" s="1"/>
      <c r="N985" s="1"/>
      <c r="O985" s="1"/>
      <c r="P985" s="1"/>
      <c r="Q985" s="1"/>
      <c r="R985" s="1"/>
      <c r="S985" s="1"/>
      <c r="T985" s="1"/>
      <c r="AI985" s="140"/>
      <c r="AJ985" s="140"/>
      <c r="AK985" s="140"/>
      <c r="AL985" s="140"/>
      <c r="AM985" s="140"/>
      <c r="AN985" s="142"/>
      <c r="AO985" s="142"/>
      <c r="AP985" s="142"/>
      <c r="AQ985" s="142"/>
    </row>
    <row r="986">
      <c r="L986" s="1"/>
      <c r="M986" s="1"/>
      <c r="N986" s="1"/>
      <c r="O986" s="1"/>
      <c r="P986" s="1"/>
      <c r="Q986" s="1"/>
      <c r="R986" s="1"/>
      <c r="S986" s="1"/>
      <c r="T986" s="1"/>
      <c r="AI986" s="140"/>
      <c r="AJ986" s="140"/>
      <c r="AK986" s="140"/>
      <c r="AL986" s="140"/>
      <c r="AM986" s="140"/>
      <c r="AN986" s="142"/>
      <c r="AO986" s="142"/>
      <c r="AP986" s="142"/>
      <c r="AQ986" s="142"/>
    </row>
    <row r="987">
      <c r="L987" s="1"/>
      <c r="M987" s="1"/>
      <c r="N987" s="1"/>
      <c r="O987" s="1"/>
      <c r="P987" s="1"/>
      <c r="Q987" s="1"/>
      <c r="R987" s="1"/>
      <c r="S987" s="1"/>
      <c r="T987" s="1"/>
      <c r="AI987" s="140"/>
      <c r="AJ987" s="140"/>
      <c r="AK987" s="140"/>
      <c r="AL987" s="140"/>
      <c r="AM987" s="140"/>
      <c r="AN987" s="142"/>
      <c r="AO987" s="142"/>
      <c r="AP987" s="142"/>
      <c r="AQ987" s="142"/>
    </row>
    <row r="988">
      <c r="L988" s="1"/>
      <c r="M988" s="1"/>
      <c r="N988" s="1"/>
      <c r="O988" s="1"/>
      <c r="P988" s="1"/>
      <c r="Q988" s="1"/>
      <c r="R988" s="1"/>
      <c r="S988" s="1"/>
      <c r="T988" s="1"/>
      <c r="AI988" s="140"/>
      <c r="AJ988" s="140"/>
      <c r="AK988" s="140"/>
      <c r="AL988" s="140"/>
      <c r="AM988" s="140"/>
      <c r="AN988" s="142"/>
      <c r="AO988" s="142"/>
      <c r="AP988" s="142"/>
      <c r="AQ988" s="142"/>
    </row>
    <row r="989">
      <c r="L989" s="1"/>
      <c r="M989" s="1"/>
      <c r="N989" s="1"/>
      <c r="O989" s="1"/>
      <c r="P989" s="1"/>
      <c r="Q989" s="1"/>
      <c r="R989" s="1"/>
      <c r="S989" s="1"/>
      <c r="T989" s="1"/>
      <c r="AI989" s="140"/>
      <c r="AJ989" s="140"/>
      <c r="AK989" s="140"/>
      <c r="AL989" s="140"/>
      <c r="AM989" s="140"/>
      <c r="AN989" s="142"/>
      <c r="AO989" s="142"/>
      <c r="AP989" s="142"/>
      <c r="AQ989" s="142"/>
    </row>
    <row r="990">
      <c r="L990" s="1"/>
      <c r="M990" s="1"/>
      <c r="N990" s="1"/>
      <c r="O990" s="1"/>
      <c r="P990" s="1"/>
      <c r="Q990" s="1"/>
      <c r="R990" s="1"/>
      <c r="S990" s="1"/>
      <c r="T990" s="1"/>
      <c r="AI990" s="140"/>
      <c r="AJ990" s="140"/>
      <c r="AK990" s="140"/>
      <c r="AL990" s="140"/>
      <c r="AM990" s="140"/>
      <c r="AN990" s="142"/>
      <c r="AO990" s="142"/>
      <c r="AP990" s="142"/>
      <c r="AQ990" s="142"/>
    </row>
    <row r="991">
      <c r="L991" s="1"/>
      <c r="M991" s="1"/>
      <c r="N991" s="1"/>
      <c r="O991" s="1"/>
      <c r="P991" s="1"/>
      <c r="Q991" s="1"/>
      <c r="R991" s="1"/>
      <c r="S991" s="1"/>
      <c r="T991" s="1"/>
      <c r="AI991" s="140"/>
      <c r="AJ991" s="140"/>
      <c r="AK991" s="140"/>
      <c r="AL991" s="140"/>
      <c r="AM991" s="140"/>
      <c r="AN991" s="142"/>
      <c r="AO991" s="142"/>
      <c r="AP991" s="142"/>
      <c r="AQ991" s="142"/>
    </row>
    <row r="992">
      <c r="L992" s="1"/>
      <c r="M992" s="1"/>
      <c r="N992" s="1"/>
      <c r="O992" s="1"/>
      <c r="P992" s="1"/>
      <c r="Q992" s="1"/>
      <c r="R992" s="1"/>
      <c r="S992" s="1"/>
      <c r="T992" s="1"/>
      <c r="AI992" s="140"/>
      <c r="AJ992" s="140"/>
      <c r="AK992" s="140"/>
      <c r="AL992" s="140"/>
      <c r="AM992" s="140"/>
      <c r="AN992" s="142"/>
      <c r="AO992" s="142"/>
      <c r="AP992" s="142"/>
      <c r="AQ992" s="142"/>
    </row>
    <row r="993">
      <c r="L993" s="1"/>
      <c r="M993" s="1"/>
      <c r="N993" s="1"/>
      <c r="O993" s="1"/>
      <c r="P993" s="1"/>
      <c r="Q993" s="1"/>
      <c r="R993" s="1"/>
      <c r="S993" s="1"/>
      <c r="T993" s="1"/>
      <c r="AI993" s="140"/>
      <c r="AJ993" s="140"/>
      <c r="AK993" s="140"/>
      <c r="AL993" s="140"/>
      <c r="AM993" s="140"/>
      <c r="AN993" s="142"/>
      <c r="AO993" s="142"/>
      <c r="AP993" s="142"/>
      <c r="AQ993" s="142"/>
    </row>
    <row r="994">
      <c r="L994" s="1"/>
      <c r="M994" s="1"/>
      <c r="N994" s="1"/>
      <c r="O994" s="1"/>
      <c r="P994" s="1"/>
      <c r="Q994" s="1"/>
      <c r="R994" s="1"/>
      <c r="S994" s="1"/>
      <c r="T994" s="1"/>
      <c r="AI994" s="140"/>
      <c r="AJ994" s="140"/>
      <c r="AK994" s="140"/>
      <c r="AL994" s="140"/>
      <c r="AM994" s="140"/>
      <c r="AN994" s="142"/>
      <c r="AO994" s="142"/>
      <c r="AP994" s="142"/>
      <c r="AQ994" s="142"/>
    </row>
    <row r="995">
      <c r="L995" s="1"/>
      <c r="M995" s="1"/>
      <c r="N995" s="1"/>
      <c r="O995" s="1"/>
      <c r="P995" s="1"/>
      <c r="Q995" s="1"/>
      <c r="R995" s="1"/>
      <c r="S995" s="1"/>
      <c r="T995" s="1"/>
      <c r="AI995" s="140"/>
      <c r="AJ995" s="140"/>
      <c r="AK995" s="140"/>
      <c r="AL995" s="140"/>
      <c r="AM995" s="140"/>
      <c r="AN995" s="142"/>
      <c r="AO995" s="142"/>
      <c r="AP995" s="142"/>
      <c r="AQ995" s="142"/>
    </row>
    <row r="996">
      <c r="L996" s="1"/>
      <c r="M996" s="1"/>
      <c r="N996" s="1"/>
      <c r="O996" s="1"/>
      <c r="P996" s="1"/>
      <c r="Q996" s="1"/>
      <c r="R996" s="1"/>
      <c r="S996" s="1"/>
      <c r="T996" s="1"/>
      <c r="AI996" s="140"/>
      <c r="AJ996" s="140"/>
      <c r="AK996" s="140"/>
      <c r="AL996" s="140"/>
      <c r="AM996" s="140"/>
      <c r="AN996" s="142"/>
      <c r="AO996" s="142"/>
      <c r="AP996" s="142"/>
      <c r="AQ996" s="142"/>
    </row>
    <row r="997">
      <c r="L997" s="1"/>
      <c r="M997" s="1"/>
      <c r="N997" s="1"/>
      <c r="O997" s="1"/>
      <c r="P997" s="1"/>
      <c r="Q997" s="1"/>
      <c r="R997" s="1"/>
      <c r="S997" s="1"/>
      <c r="T997" s="1"/>
      <c r="AI997" s="140"/>
      <c r="AJ997" s="140"/>
      <c r="AK997" s="140"/>
      <c r="AL997" s="140"/>
      <c r="AM997" s="140"/>
      <c r="AN997" s="142"/>
      <c r="AO997" s="142"/>
      <c r="AP997" s="142"/>
      <c r="AQ997" s="142"/>
    </row>
    <row r="998">
      <c r="L998" s="1"/>
      <c r="M998" s="1"/>
      <c r="N998" s="1"/>
      <c r="O998" s="1"/>
      <c r="P998" s="1"/>
      <c r="Q998" s="1"/>
      <c r="R998" s="1"/>
      <c r="S998" s="1"/>
      <c r="T998" s="1"/>
      <c r="AI998" s="140"/>
      <c r="AJ998" s="140"/>
      <c r="AK998" s="140"/>
      <c r="AL998" s="140"/>
      <c r="AM998" s="140"/>
      <c r="AN998" s="142"/>
      <c r="AO998" s="142"/>
      <c r="AP998" s="142"/>
      <c r="AQ998" s="142"/>
    </row>
    <row r="999">
      <c r="L999" s="1"/>
      <c r="M999" s="1"/>
      <c r="N999" s="1"/>
      <c r="O999" s="1"/>
      <c r="P999" s="1"/>
      <c r="Q999" s="1"/>
      <c r="R999" s="1"/>
      <c r="S999" s="1"/>
      <c r="T999" s="1"/>
      <c r="AI999" s="140"/>
      <c r="AJ999" s="140"/>
      <c r="AK999" s="140"/>
      <c r="AL999" s="140"/>
      <c r="AM999" s="140"/>
      <c r="AN999" s="142"/>
      <c r="AO999" s="142"/>
      <c r="AP999" s="142"/>
      <c r="AQ999" s="142"/>
    </row>
    <row r="1000">
      <c r="L1000" s="1"/>
      <c r="M1000" s="1"/>
      <c r="N1000" s="1"/>
      <c r="O1000" s="1"/>
      <c r="P1000" s="1"/>
      <c r="Q1000" s="1"/>
      <c r="R1000" s="1"/>
      <c r="S1000" s="1"/>
      <c r="T1000" s="1"/>
      <c r="AI1000" s="140"/>
      <c r="AJ1000" s="140"/>
      <c r="AK1000" s="140"/>
      <c r="AL1000" s="140"/>
      <c r="AM1000" s="140"/>
      <c r="AN1000" s="142"/>
      <c r="AO1000" s="142"/>
      <c r="AP1000" s="142"/>
      <c r="AQ1000" s="142"/>
    </row>
    <row r="1001">
      <c r="L1001" s="1"/>
      <c r="M1001" s="1"/>
      <c r="N1001" s="1"/>
      <c r="O1001" s="1"/>
      <c r="P1001" s="1"/>
      <c r="Q1001" s="1"/>
      <c r="R1001" s="1"/>
      <c r="S1001" s="1"/>
      <c r="T1001" s="1"/>
      <c r="AI1001" s="140"/>
      <c r="AJ1001" s="140"/>
      <c r="AK1001" s="140"/>
      <c r="AL1001" s="140"/>
      <c r="AM1001" s="140"/>
      <c r="AN1001" s="142"/>
      <c r="AO1001" s="142"/>
      <c r="AP1001" s="142"/>
      <c r="AQ1001" s="142"/>
    </row>
    <row r="1002">
      <c r="L1002" s="1"/>
      <c r="M1002" s="1"/>
      <c r="N1002" s="1"/>
      <c r="O1002" s="1"/>
      <c r="P1002" s="1"/>
      <c r="Q1002" s="1"/>
      <c r="R1002" s="1"/>
      <c r="S1002" s="1"/>
      <c r="T1002" s="1"/>
      <c r="AI1002" s="140"/>
      <c r="AJ1002" s="140"/>
      <c r="AK1002" s="140"/>
      <c r="AL1002" s="140"/>
      <c r="AM1002" s="140"/>
      <c r="AN1002" s="142"/>
      <c r="AO1002" s="142"/>
      <c r="AP1002" s="142"/>
      <c r="AQ1002" s="142"/>
    </row>
    <row r="1003">
      <c r="L1003" s="1"/>
      <c r="M1003" s="1"/>
      <c r="N1003" s="1"/>
      <c r="O1003" s="1"/>
      <c r="P1003" s="1"/>
      <c r="Q1003" s="1"/>
      <c r="R1003" s="1"/>
      <c r="S1003" s="1"/>
      <c r="T1003" s="1"/>
      <c r="AI1003" s="140"/>
      <c r="AJ1003" s="140"/>
      <c r="AK1003" s="140"/>
      <c r="AL1003" s="140"/>
      <c r="AM1003" s="140"/>
      <c r="AN1003" s="142"/>
      <c r="AO1003" s="142"/>
      <c r="AP1003" s="142"/>
      <c r="AQ1003" s="142"/>
    </row>
    <row r="1004">
      <c r="L1004" s="1"/>
      <c r="M1004" s="1"/>
      <c r="N1004" s="1"/>
      <c r="O1004" s="1"/>
      <c r="P1004" s="1"/>
      <c r="Q1004" s="1"/>
      <c r="R1004" s="1"/>
      <c r="S1004" s="1"/>
      <c r="T1004" s="1"/>
      <c r="AI1004" s="140"/>
      <c r="AJ1004" s="140"/>
      <c r="AK1004" s="140"/>
      <c r="AL1004" s="140"/>
      <c r="AM1004" s="140"/>
      <c r="AN1004" s="142"/>
      <c r="AO1004" s="142"/>
      <c r="AP1004" s="142"/>
      <c r="AQ1004" s="142"/>
    </row>
    <row r="1005">
      <c r="L1005" s="1"/>
      <c r="M1005" s="1"/>
      <c r="N1005" s="1"/>
      <c r="O1005" s="1"/>
      <c r="P1005" s="1"/>
      <c r="Q1005" s="1"/>
      <c r="R1005" s="1"/>
      <c r="S1005" s="1"/>
      <c r="T1005" s="1"/>
      <c r="AI1005" s="140"/>
      <c r="AJ1005" s="140"/>
      <c r="AK1005" s="140"/>
      <c r="AL1005" s="140"/>
      <c r="AM1005" s="140"/>
      <c r="AN1005" s="142"/>
      <c r="AO1005" s="142"/>
      <c r="AP1005" s="142"/>
      <c r="AQ1005" s="142"/>
    </row>
    <row r="1006">
      <c r="L1006" s="1"/>
      <c r="M1006" s="1"/>
      <c r="N1006" s="1"/>
      <c r="O1006" s="1"/>
      <c r="P1006" s="1"/>
      <c r="Q1006" s="1"/>
      <c r="R1006" s="1"/>
      <c r="S1006" s="1"/>
      <c r="T1006" s="1"/>
      <c r="AI1006" s="140"/>
      <c r="AJ1006" s="140"/>
      <c r="AK1006" s="140"/>
      <c r="AL1006" s="140"/>
      <c r="AM1006" s="140"/>
      <c r="AN1006" s="142"/>
      <c r="AO1006" s="142"/>
      <c r="AP1006" s="142"/>
      <c r="AQ1006" s="142"/>
    </row>
    <row r="1007">
      <c r="L1007" s="1"/>
      <c r="M1007" s="1"/>
      <c r="N1007" s="1"/>
      <c r="O1007" s="1"/>
      <c r="P1007" s="1"/>
      <c r="Q1007" s="1"/>
      <c r="R1007" s="1"/>
      <c r="S1007" s="1"/>
      <c r="T1007" s="1"/>
      <c r="AI1007" s="140"/>
      <c r="AJ1007" s="140"/>
      <c r="AK1007" s="140"/>
      <c r="AL1007" s="140"/>
      <c r="AM1007" s="140"/>
      <c r="AN1007" s="142"/>
      <c r="AO1007" s="142"/>
      <c r="AP1007" s="142"/>
      <c r="AQ1007" s="142"/>
    </row>
    <row r="1008">
      <c r="L1008" s="1"/>
      <c r="M1008" s="1"/>
      <c r="N1008" s="1"/>
      <c r="O1008" s="1"/>
      <c r="P1008" s="1"/>
      <c r="Q1008" s="1"/>
      <c r="R1008" s="1"/>
      <c r="S1008" s="1"/>
      <c r="T1008" s="1"/>
      <c r="AI1008" s="140"/>
      <c r="AJ1008" s="140"/>
      <c r="AK1008" s="140"/>
      <c r="AL1008" s="140"/>
      <c r="AM1008" s="140"/>
      <c r="AN1008" s="142"/>
      <c r="AO1008" s="142"/>
      <c r="AP1008" s="142"/>
      <c r="AQ1008" s="142"/>
    </row>
    <row r="1009">
      <c r="L1009" s="1"/>
      <c r="M1009" s="1"/>
      <c r="N1009" s="1"/>
      <c r="O1009" s="1"/>
      <c r="P1009" s="1"/>
      <c r="Q1009" s="1"/>
      <c r="R1009" s="1"/>
      <c r="S1009" s="1"/>
      <c r="T1009" s="1"/>
      <c r="AI1009" s="140"/>
      <c r="AJ1009" s="140"/>
      <c r="AK1009" s="140"/>
      <c r="AL1009" s="140"/>
      <c r="AM1009" s="140"/>
      <c r="AN1009" s="142"/>
      <c r="AO1009" s="142"/>
      <c r="AP1009" s="142"/>
      <c r="AQ1009" s="142"/>
    </row>
    <row r="1010">
      <c r="L1010" s="1"/>
      <c r="M1010" s="1"/>
      <c r="N1010" s="1"/>
      <c r="O1010" s="1"/>
      <c r="P1010" s="1"/>
      <c r="Q1010" s="1"/>
      <c r="R1010" s="1"/>
      <c r="S1010" s="1"/>
      <c r="T1010" s="1"/>
      <c r="AI1010" s="140"/>
      <c r="AJ1010" s="140"/>
      <c r="AK1010" s="140"/>
      <c r="AL1010" s="140"/>
      <c r="AM1010" s="140"/>
      <c r="AN1010" s="142"/>
      <c r="AO1010" s="142"/>
      <c r="AP1010" s="142"/>
      <c r="AQ1010" s="142"/>
    </row>
    <row r="1011">
      <c r="L1011" s="1"/>
      <c r="M1011" s="1"/>
      <c r="N1011" s="1"/>
      <c r="O1011" s="1"/>
      <c r="P1011" s="1"/>
      <c r="Q1011" s="1"/>
      <c r="R1011" s="1"/>
      <c r="S1011" s="1"/>
      <c r="T1011" s="1"/>
      <c r="AI1011" s="140"/>
      <c r="AJ1011" s="140"/>
      <c r="AK1011" s="140"/>
      <c r="AL1011" s="140"/>
      <c r="AM1011" s="140"/>
      <c r="AN1011" s="142"/>
      <c r="AO1011" s="142"/>
      <c r="AP1011" s="142"/>
      <c r="AQ1011" s="142"/>
    </row>
    <row r="1012">
      <c r="L1012" s="1"/>
      <c r="M1012" s="1"/>
      <c r="N1012" s="1"/>
      <c r="O1012" s="1"/>
      <c r="P1012" s="1"/>
      <c r="Q1012" s="1"/>
      <c r="R1012" s="1"/>
      <c r="S1012" s="1"/>
      <c r="T1012" s="1"/>
      <c r="AI1012" s="140"/>
      <c r="AJ1012" s="140"/>
      <c r="AK1012" s="140"/>
      <c r="AL1012" s="140"/>
      <c r="AM1012" s="140"/>
      <c r="AN1012" s="142"/>
      <c r="AO1012" s="142"/>
      <c r="AP1012" s="142"/>
      <c r="AQ1012" s="142"/>
    </row>
    <row r="1013">
      <c r="L1013" s="1"/>
      <c r="M1013" s="1"/>
      <c r="N1013" s="1"/>
      <c r="O1013" s="1"/>
      <c r="P1013" s="1"/>
      <c r="Q1013" s="1"/>
      <c r="R1013" s="1"/>
      <c r="S1013" s="1"/>
      <c r="T1013" s="1"/>
      <c r="AI1013" s="140"/>
      <c r="AJ1013" s="140"/>
      <c r="AK1013" s="140"/>
      <c r="AL1013" s="140"/>
      <c r="AM1013" s="140"/>
      <c r="AN1013" s="142"/>
      <c r="AO1013" s="142"/>
      <c r="AP1013" s="142"/>
      <c r="AQ1013" s="142"/>
    </row>
    <row r="1014">
      <c r="L1014" s="1"/>
      <c r="M1014" s="1"/>
      <c r="N1014" s="1"/>
      <c r="O1014" s="1"/>
      <c r="P1014" s="1"/>
      <c r="Q1014" s="1"/>
      <c r="R1014" s="1"/>
      <c r="S1014" s="1"/>
      <c r="T1014" s="1"/>
      <c r="AI1014" s="140"/>
      <c r="AJ1014" s="140"/>
      <c r="AK1014" s="140"/>
      <c r="AL1014" s="140"/>
      <c r="AM1014" s="140"/>
      <c r="AN1014" s="142"/>
      <c r="AO1014" s="142"/>
      <c r="AP1014" s="142"/>
      <c r="AQ1014" s="142"/>
    </row>
    <row r="1015">
      <c r="L1015" s="1"/>
      <c r="M1015" s="1"/>
      <c r="N1015" s="1"/>
      <c r="O1015" s="1"/>
      <c r="P1015" s="1"/>
      <c r="Q1015" s="1"/>
      <c r="R1015" s="1"/>
      <c r="S1015" s="1"/>
      <c r="T1015" s="1"/>
      <c r="AI1015" s="140"/>
      <c r="AJ1015" s="140"/>
      <c r="AK1015" s="140"/>
      <c r="AL1015" s="140"/>
      <c r="AM1015" s="140"/>
      <c r="AN1015" s="142"/>
      <c r="AO1015" s="142"/>
      <c r="AP1015" s="142"/>
      <c r="AQ1015" s="142"/>
    </row>
    <row r="1016">
      <c r="L1016" s="1"/>
      <c r="M1016" s="1"/>
      <c r="N1016" s="1"/>
      <c r="O1016" s="1"/>
      <c r="P1016" s="1"/>
      <c r="Q1016" s="1"/>
      <c r="R1016" s="1"/>
      <c r="S1016" s="1"/>
      <c r="T1016" s="1"/>
      <c r="AI1016" s="140"/>
      <c r="AJ1016" s="140"/>
      <c r="AK1016" s="140"/>
      <c r="AL1016" s="140"/>
      <c r="AM1016" s="140"/>
      <c r="AN1016" s="142"/>
      <c r="AO1016" s="142"/>
      <c r="AP1016" s="142"/>
      <c r="AQ1016" s="142"/>
    </row>
    <row r="1017">
      <c r="L1017" s="1"/>
      <c r="M1017" s="1"/>
      <c r="N1017" s="1"/>
      <c r="O1017" s="1"/>
      <c r="P1017" s="1"/>
      <c r="Q1017" s="1"/>
      <c r="R1017" s="1"/>
      <c r="S1017" s="1"/>
      <c r="T1017" s="1"/>
      <c r="AI1017" s="140"/>
      <c r="AJ1017" s="140"/>
      <c r="AK1017" s="140"/>
      <c r="AL1017" s="140"/>
      <c r="AM1017" s="140"/>
      <c r="AN1017" s="142"/>
      <c r="AO1017" s="142"/>
      <c r="AP1017" s="142"/>
      <c r="AQ1017" s="142"/>
    </row>
    <row r="1018">
      <c r="L1018" s="1"/>
      <c r="M1018" s="1"/>
      <c r="N1018" s="1"/>
      <c r="O1018" s="1"/>
      <c r="P1018" s="1"/>
      <c r="Q1018" s="1"/>
      <c r="R1018" s="1"/>
      <c r="S1018" s="1"/>
      <c r="T1018" s="1"/>
      <c r="AI1018" s="140"/>
      <c r="AJ1018" s="140"/>
      <c r="AK1018" s="140"/>
      <c r="AL1018" s="140"/>
      <c r="AM1018" s="140"/>
      <c r="AN1018" s="142"/>
      <c r="AO1018" s="142"/>
      <c r="AP1018" s="142"/>
      <c r="AQ1018" s="142"/>
    </row>
    <row r="1019">
      <c r="L1019" s="1"/>
      <c r="M1019" s="1"/>
      <c r="N1019" s="1"/>
      <c r="O1019" s="1"/>
      <c r="P1019" s="1"/>
      <c r="Q1019" s="1"/>
      <c r="R1019" s="1"/>
      <c r="S1019" s="1"/>
      <c r="T1019" s="1"/>
      <c r="AI1019" s="140"/>
      <c r="AJ1019" s="140"/>
      <c r="AK1019" s="140"/>
      <c r="AL1019" s="140"/>
      <c r="AM1019" s="140"/>
      <c r="AN1019" s="142"/>
      <c r="AO1019" s="142"/>
      <c r="AP1019" s="142"/>
      <c r="AQ1019" s="142"/>
    </row>
    <row r="1020">
      <c r="L1020" s="1"/>
      <c r="M1020" s="1"/>
      <c r="N1020" s="1"/>
      <c r="O1020" s="1"/>
      <c r="P1020" s="1"/>
      <c r="Q1020" s="1"/>
      <c r="R1020" s="1"/>
      <c r="S1020" s="1"/>
      <c r="T1020" s="1"/>
      <c r="AI1020" s="140"/>
      <c r="AJ1020" s="140"/>
      <c r="AK1020" s="140"/>
      <c r="AL1020" s="140"/>
      <c r="AM1020" s="140"/>
      <c r="AN1020" s="142"/>
      <c r="AO1020" s="142"/>
      <c r="AP1020" s="142"/>
      <c r="AQ1020" s="142"/>
    </row>
    <row r="1021">
      <c r="L1021" s="1"/>
      <c r="M1021" s="1"/>
      <c r="N1021" s="1"/>
      <c r="O1021" s="1"/>
      <c r="P1021" s="1"/>
      <c r="Q1021" s="1"/>
      <c r="R1021" s="1"/>
      <c r="S1021" s="1"/>
      <c r="T1021" s="1"/>
      <c r="AI1021" s="140"/>
      <c r="AJ1021" s="140"/>
      <c r="AK1021" s="140"/>
      <c r="AL1021" s="140"/>
      <c r="AM1021" s="140"/>
      <c r="AN1021" s="142"/>
      <c r="AO1021" s="142"/>
      <c r="AP1021" s="142"/>
      <c r="AQ1021" s="142"/>
    </row>
    <row r="1022" ht="15.0" customHeight="1">
      <c r="L1022" s="1"/>
      <c r="M1022" s="1"/>
      <c r="N1022" s="1"/>
      <c r="O1022" s="1"/>
      <c r="P1022" s="1"/>
      <c r="Q1022" s="1"/>
      <c r="R1022" s="1"/>
      <c r="S1022" s="1"/>
      <c r="T1022" s="1"/>
      <c r="AI1022" s="140"/>
      <c r="AJ1022" s="140"/>
      <c r="AK1022" s="140"/>
      <c r="AL1022" s="140"/>
      <c r="AM1022" s="140"/>
      <c r="AN1022" s="142"/>
      <c r="AO1022" s="142"/>
      <c r="AP1022" s="142"/>
      <c r="AQ1022" s="142"/>
    </row>
    <row r="1023" ht="15.0" customHeight="1">
      <c r="L1023" s="1"/>
      <c r="M1023" s="1"/>
      <c r="N1023" s="1"/>
      <c r="O1023" s="1"/>
      <c r="P1023" s="1"/>
      <c r="Q1023" s="1"/>
      <c r="R1023" s="1"/>
      <c r="S1023" s="1"/>
      <c r="T1023" s="1"/>
      <c r="AI1023" s="392"/>
      <c r="AJ1023" s="393"/>
      <c r="AK1023" s="393"/>
      <c r="AL1023" s="394" t="s">
        <v>157</v>
      </c>
      <c r="AM1023" s="395"/>
      <c r="AN1023" s="396"/>
      <c r="AO1023" s="392"/>
      <c r="AP1023" s="392"/>
      <c r="AQ1023" s="397"/>
    </row>
    <row r="1024" ht="15.0" customHeight="1">
      <c r="L1024" s="1"/>
      <c r="M1024" s="1"/>
      <c r="N1024" s="1"/>
      <c r="O1024" s="1"/>
      <c r="P1024" s="1"/>
      <c r="Q1024" s="1"/>
      <c r="R1024" s="1"/>
      <c r="S1024" s="1"/>
      <c r="T1024" s="1"/>
      <c r="AI1024" s="398" t="s">
        <v>131</v>
      </c>
      <c r="AJ1024" s="398" t="s">
        <v>132</v>
      </c>
      <c r="AK1024" s="399" t="s">
        <v>133</v>
      </c>
      <c r="AL1024" s="399" t="s">
        <v>134</v>
      </c>
      <c r="AM1024" s="398" t="s">
        <v>14</v>
      </c>
      <c r="AN1024" s="398" t="s">
        <v>135</v>
      </c>
      <c r="AO1024" s="400" t="s">
        <v>136</v>
      </c>
      <c r="AP1024" s="400" t="s">
        <v>137</v>
      </c>
      <c r="AQ1024" s="128" t="s">
        <v>102</v>
      </c>
    </row>
    <row r="1025" ht="15.0" customHeight="1">
      <c r="L1025" s="1"/>
      <c r="M1025" s="1"/>
      <c r="N1025" s="1"/>
      <c r="O1025" s="1"/>
      <c r="P1025" s="1"/>
      <c r="Q1025" s="1"/>
      <c r="R1025" s="1"/>
      <c r="S1025" s="1"/>
      <c r="T1025" s="1"/>
      <c r="AI1025" s="401" t="s">
        <v>158</v>
      </c>
      <c r="AJ1025" s="402">
        <v>663865.61</v>
      </c>
      <c r="AK1025" s="402">
        <v>63682.84</v>
      </c>
      <c r="AL1025" s="403">
        <v>0.0959</v>
      </c>
      <c r="AM1025" s="401">
        <v>289.0</v>
      </c>
      <c r="AN1025" s="404">
        <v>24618.0</v>
      </c>
      <c r="AO1025" s="405">
        <f t="shared" ref="AO1025:AO1029" si="74">AN1025/AM1025</f>
        <v>85.183391</v>
      </c>
      <c r="AP1025" s="406">
        <f t="shared" ref="AP1025:AP1029" si="75">AJ1025/AN1025</f>
        <v>26.9666752</v>
      </c>
      <c r="AQ1025" s="407">
        <f t="shared" ref="AQ1025:AQ1029" si="76">AP1025*AO1025*1</f>
        <v>2297.112837</v>
      </c>
    </row>
    <row r="1026" ht="15.0" customHeight="1">
      <c r="L1026" s="1"/>
      <c r="M1026" s="1"/>
      <c r="N1026" s="1"/>
      <c r="O1026" s="1"/>
      <c r="P1026" s="1"/>
      <c r="Q1026" s="1"/>
      <c r="R1026" s="1"/>
      <c r="S1026" s="1"/>
      <c r="T1026" s="1"/>
      <c r="AI1026" s="401" t="s">
        <v>159</v>
      </c>
      <c r="AJ1026" s="402">
        <v>281035.0</v>
      </c>
      <c r="AK1026" s="402">
        <v>14211.12</v>
      </c>
      <c r="AL1026" s="403">
        <v>0.0697</v>
      </c>
      <c r="AM1026" s="401">
        <v>1267.0</v>
      </c>
      <c r="AN1026" s="404">
        <v>294737.0</v>
      </c>
      <c r="AO1026" s="405">
        <f t="shared" si="74"/>
        <v>232.6258879</v>
      </c>
      <c r="AP1026" s="406">
        <f t="shared" si="75"/>
        <v>0.9535110963</v>
      </c>
      <c r="AQ1026" s="407">
        <f t="shared" si="76"/>
        <v>221.8113654</v>
      </c>
    </row>
    <row r="1027" ht="15.0" customHeight="1">
      <c r="L1027" s="1"/>
      <c r="M1027" s="1"/>
      <c r="N1027" s="1"/>
      <c r="O1027" s="1"/>
      <c r="P1027" s="1"/>
      <c r="Q1027" s="1"/>
      <c r="R1027" s="1"/>
      <c r="S1027" s="1"/>
      <c r="T1027" s="1"/>
      <c r="AI1027" s="401" t="s">
        <v>160</v>
      </c>
      <c r="AJ1027" s="402">
        <v>180532.5</v>
      </c>
      <c r="AK1027" s="402">
        <v>-110.95</v>
      </c>
      <c r="AL1027" s="403">
        <v>-0.0057</v>
      </c>
      <c r="AM1027" s="401">
        <v>572.0</v>
      </c>
      <c r="AN1027" s="404">
        <v>105531.0</v>
      </c>
      <c r="AO1027" s="405">
        <f t="shared" si="74"/>
        <v>184.4947552</v>
      </c>
      <c r="AP1027" s="406">
        <f t="shared" si="75"/>
        <v>1.710705859</v>
      </c>
      <c r="AQ1027" s="407">
        <f t="shared" si="76"/>
        <v>315.6162587</v>
      </c>
    </row>
    <row r="1028" ht="15.0" customHeight="1">
      <c r="L1028" s="1"/>
      <c r="M1028" s="1"/>
      <c r="N1028" s="1"/>
      <c r="O1028" s="1"/>
      <c r="P1028" s="1"/>
      <c r="Q1028" s="1"/>
      <c r="R1028" s="1"/>
      <c r="S1028" s="1"/>
      <c r="T1028" s="1"/>
      <c r="AI1028" s="401" t="s">
        <v>161</v>
      </c>
      <c r="AJ1028" s="402">
        <v>132514.0</v>
      </c>
      <c r="AK1028" s="402">
        <v>5808.55</v>
      </c>
      <c r="AL1028" s="403">
        <v>0.0358</v>
      </c>
      <c r="AM1028" s="401">
        <v>626.0</v>
      </c>
      <c r="AN1028" s="404">
        <v>139045.0</v>
      </c>
      <c r="AO1028" s="405">
        <f t="shared" si="74"/>
        <v>222.1166134</v>
      </c>
      <c r="AP1028" s="406">
        <f t="shared" si="75"/>
        <v>0.9530295947</v>
      </c>
      <c r="AQ1028" s="407">
        <f t="shared" si="76"/>
        <v>211.6837061</v>
      </c>
    </row>
    <row r="1029" ht="15.0" customHeight="1">
      <c r="L1029" s="1"/>
      <c r="M1029" s="1"/>
      <c r="N1029" s="1"/>
      <c r="O1029" s="1"/>
      <c r="P1029" s="1"/>
      <c r="Q1029" s="1"/>
      <c r="R1029" s="1"/>
      <c r="S1029" s="1"/>
      <c r="T1029" s="1"/>
      <c r="AI1029" s="401" t="s">
        <v>162</v>
      </c>
      <c r="AJ1029" s="402">
        <v>105683.73</v>
      </c>
      <c r="AK1029" s="402">
        <v>3053.51</v>
      </c>
      <c r="AL1029" s="403">
        <v>0.0283</v>
      </c>
      <c r="AM1029" s="401">
        <v>485.0</v>
      </c>
      <c r="AN1029" s="404">
        <v>27191.0</v>
      </c>
      <c r="AO1029" s="405">
        <f t="shared" si="74"/>
        <v>56.06391753</v>
      </c>
      <c r="AP1029" s="406">
        <f t="shared" si="75"/>
        <v>3.886717296</v>
      </c>
      <c r="AQ1029" s="407">
        <f t="shared" si="76"/>
        <v>217.9045979</v>
      </c>
    </row>
    <row r="1030" ht="15.0" customHeight="1">
      <c r="L1030" s="1"/>
      <c r="M1030" s="1"/>
      <c r="N1030" s="1"/>
      <c r="O1030" s="1"/>
      <c r="P1030" s="1"/>
      <c r="Q1030" s="1"/>
      <c r="R1030" s="1"/>
      <c r="S1030" s="1"/>
      <c r="T1030" s="1"/>
      <c r="AI1030" s="333"/>
      <c r="AJ1030" s="333"/>
      <c r="AK1030" s="334"/>
      <c r="AL1030" s="334"/>
      <c r="AM1030" s="333"/>
      <c r="AN1030" s="333"/>
      <c r="AO1030" s="335"/>
      <c r="AP1030" s="335"/>
      <c r="AQ1030" s="336"/>
    </row>
    <row r="1031" ht="15.0" customHeight="1">
      <c r="L1031" s="1"/>
      <c r="M1031" s="1"/>
      <c r="N1031" s="1"/>
      <c r="O1031" s="1"/>
      <c r="P1031" s="1"/>
      <c r="Q1031" s="1"/>
      <c r="R1031" s="1"/>
      <c r="S1031" s="1"/>
      <c r="T1031" s="1"/>
      <c r="AI1031" s="151"/>
    </row>
    <row r="1032" ht="15.0" customHeight="1">
      <c r="L1032" s="1"/>
      <c r="M1032" s="1"/>
      <c r="N1032" s="1"/>
      <c r="O1032" s="1"/>
      <c r="P1032" s="1"/>
      <c r="Q1032" s="1"/>
      <c r="R1032" s="1"/>
      <c r="S1032" s="1"/>
      <c r="T1032" s="1"/>
      <c r="AI1032" s="326"/>
      <c r="AJ1032" s="327"/>
      <c r="AK1032" s="327"/>
      <c r="AL1032" s="328"/>
      <c r="AM1032" s="326"/>
      <c r="AN1032" s="329"/>
      <c r="AO1032" s="330"/>
      <c r="AP1032" s="331"/>
      <c r="AQ1032" s="331"/>
    </row>
    <row r="1033" ht="15.0" customHeight="1">
      <c r="L1033" s="1"/>
      <c r="M1033" s="1"/>
      <c r="N1033" s="1"/>
      <c r="O1033" s="1"/>
      <c r="P1033" s="1"/>
      <c r="Q1033" s="1"/>
      <c r="R1033" s="1"/>
      <c r="S1033" s="1"/>
      <c r="T1033" s="1"/>
      <c r="AI1033" s="326"/>
      <c r="AJ1033" s="327"/>
      <c r="AK1033" s="327"/>
      <c r="AL1033" s="328"/>
      <c r="AM1033" s="326"/>
      <c r="AN1033" s="329"/>
      <c r="AO1033" s="330"/>
      <c r="AP1033" s="331"/>
      <c r="AQ1033" s="331"/>
    </row>
    <row r="1034" ht="15.0" customHeight="1">
      <c r="L1034" s="1"/>
      <c r="M1034" s="1"/>
      <c r="N1034" s="1"/>
      <c r="O1034" s="1"/>
      <c r="P1034" s="1"/>
      <c r="Q1034" s="1"/>
      <c r="R1034" s="1"/>
      <c r="S1034" s="1"/>
      <c r="T1034" s="1"/>
      <c r="AI1034" s="326"/>
      <c r="AJ1034" s="327"/>
      <c r="AK1034" s="327"/>
      <c r="AL1034" s="328"/>
      <c r="AM1034" s="326"/>
      <c r="AN1034" s="329"/>
      <c r="AO1034" s="330"/>
      <c r="AP1034" s="331"/>
      <c r="AQ1034" s="331"/>
    </row>
    <row r="1035" ht="15.0" customHeight="1">
      <c r="L1035" s="1"/>
      <c r="M1035" s="1"/>
      <c r="N1035" s="1"/>
      <c r="O1035" s="1"/>
      <c r="P1035" s="1"/>
      <c r="Q1035" s="1"/>
      <c r="R1035" s="1"/>
      <c r="S1035" s="1"/>
      <c r="T1035" s="1"/>
      <c r="AI1035" s="326"/>
      <c r="AJ1035" s="327"/>
      <c r="AK1035" s="327"/>
      <c r="AL1035" s="328"/>
      <c r="AM1035" s="326"/>
      <c r="AN1035" s="329"/>
      <c r="AO1035" s="330"/>
      <c r="AP1035" s="331"/>
      <c r="AQ1035" s="331"/>
    </row>
    <row r="1036" ht="15.0" customHeight="1">
      <c r="L1036" s="1"/>
      <c r="M1036" s="1"/>
      <c r="N1036" s="1"/>
      <c r="O1036" s="1"/>
      <c r="P1036" s="1"/>
      <c r="Q1036" s="1"/>
      <c r="R1036" s="1"/>
      <c r="S1036" s="1"/>
      <c r="T1036" s="1"/>
      <c r="AI1036" s="326"/>
      <c r="AJ1036" s="327"/>
      <c r="AK1036" s="327"/>
      <c r="AL1036" s="328"/>
      <c r="AM1036" s="326"/>
      <c r="AN1036" s="329"/>
      <c r="AO1036" s="330"/>
      <c r="AP1036" s="331"/>
      <c r="AQ1036" s="331"/>
    </row>
    <row r="1037" ht="15.0" customHeight="1">
      <c r="L1037" s="1"/>
      <c r="M1037" s="1"/>
      <c r="N1037" s="1"/>
      <c r="O1037" s="1"/>
      <c r="P1037" s="1"/>
      <c r="Q1037" s="1"/>
      <c r="R1037" s="1"/>
      <c r="S1037" s="1"/>
      <c r="T1037" s="1"/>
      <c r="AI1037" s="151"/>
    </row>
    <row r="1038" ht="15.0" customHeight="1">
      <c r="L1038" s="1"/>
      <c r="M1038" s="1"/>
      <c r="N1038" s="1"/>
      <c r="O1038" s="1"/>
      <c r="P1038" s="1"/>
      <c r="Q1038" s="1"/>
      <c r="R1038" s="1"/>
      <c r="S1038" s="1"/>
      <c r="T1038" s="1"/>
      <c r="AI1038" s="140"/>
      <c r="AJ1038" s="140"/>
      <c r="AK1038" s="140"/>
      <c r="AL1038" s="140"/>
      <c r="AM1038" s="140"/>
      <c r="AN1038" s="142"/>
      <c r="AO1038" s="142"/>
      <c r="AP1038" s="142"/>
      <c r="AQ1038" s="142"/>
    </row>
    <row r="1039" ht="15.0" customHeight="1">
      <c r="L1039" s="1"/>
      <c r="M1039" s="1"/>
      <c r="N1039" s="1"/>
      <c r="O1039" s="1"/>
      <c r="P1039" s="1"/>
      <c r="Q1039" s="1"/>
      <c r="R1039" s="1"/>
      <c r="S1039" s="1"/>
      <c r="T1039" s="1"/>
      <c r="AI1039" s="6"/>
      <c r="AJ1039" s="6"/>
      <c r="AK1039" s="6"/>
      <c r="AL1039" s="6"/>
      <c r="AM1039" s="6"/>
    </row>
    <row r="1040" ht="15.0" customHeight="1">
      <c r="L1040" s="1"/>
      <c r="M1040" s="1"/>
      <c r="N1040" s="1"/>
      <c r="O1040" s="1"/>
      <c r="P1040" s="1"/>
      <c r="Q1040" s="1"/>
      <c r="R1040" s="1"/>
      <c r="S1040" s="1"/>
      <c r="T1040" s="1"/>
      <c r="AI1040" s="6"/>
      <c r="AJ1040" s="6"/>
      <c r="AK1040" s="6"/>
      <c r="AL1040" s="6"/>
      <c r="AM1040" s="6"/>
    </row>
    <row r="1041" ht="15.0" customHeight="1">
      <c r="L1041" s="1"/>
      <c r="M1041" s="1"/>
      <c r="N1041" s="1"/>
      <c r="O1041" s="1"/>
      <c r="P1041" s="1"/>
      <c r="Q1041" s="1"/>
      <c r="R1041" s="1"/>
      <c r="S1041" s="1"/>
      <c r="T1041" s="1"/>
      <c r="AI1041" s="6"/>
      <c r="AJ1041" s="6"/>
      <c r="AK1041" s="6"/>
      <c r="AL1041" s="6"/>
      <c r="AM1041" s="6"/>
    </row>
    <row r="1042" ht="15.0" customHeight="1">
      <c r="L1042" s="1"/>
      <c r="M1042" s="1"/>
      <c r="N1042" s="1"/>
      <c r="O1042" s="1"/>
      <c r="P1042" s="1"/>
      <c r="Q1042" s="1"/>
      <c r="R1042" s="1"/>
      <c r="S1042" s="1"/>
      <c r="T1042" s="1"/>
      <c r="AI1042" s="6"/>
      <c r="AJ1042" s="6"/>
      <c r="AK1042" s="6"/>
      <c r="AL1042" s="6"/>
      <c r="AM1042" s="6"/>
    </row>
    <row r="1043" ht="15.0" customHeight="1">
      <c r="L1043" s="1"/>
      <c r="M1043" s="1"/>
      <c r="N1043" s="1"/>
      <c r="O1043" s="1"/>
      <c r="P1043" s="1"/>
      <c r="Q1043" s="1"/>
      <c r="R1043" s="1"/>
      <c r="S1043" s="1"/>
      <c r="T1043" s="1"/>
      <c r="AI1043" s="6"/>
      <c r="AJ1043" s="6"/>
      <c r="AK1043" s="6"/>
      <c r="AL1043" s="6"/>
      <c r="AM1043" s="6"/>
    </row>
    <row r="1044" ht="15.0" customHeight="1">
      <c r="L1044" s="1"/>
      <c r="M1044" s="1"/>
      <c r="N1044" s="1"/>
      <c r="O1044" s="1"/>
      <c r="P1044" s="1"/>
      <c r="Q1044" s="1"/>
      <c r="R1044" s="1"/>
      <c r="S1044" s="1"/>
      <c r="T1044" s="1"/>
      <c r="AI1044" s="6"/>
      <c r="AJ1044" s="6"/>
      <c r="AK1044" s="6"/>
      <c r="AL1044" s="6"/>
      <c r="AM1044" s="6"/>
    </row>
    <row r="1045" ht="15.0" customHeight="1">
      <c r="L1045" s="1"/>
      <c r="M1045" s="1"/>
      <c r="N1045" s="1"/>
      <c r="O1045" s="1"/>
      <c r="P1045" s="1"/>
      <c r="Q1045" s="1"/>
      <c r="R1045" s="1"/>
      <c r="S1045" s="1"/>
      <c r="T1045" s="1"/>
      <c r="AI1045" s="6"/>
      <c r="AJ1045" s="6"/>
      <c r="AK1045" s="6"/>
      <c r="AL1045" s="6"/>
      <c r="AM1045" s="6"/>
    </row>
    <row r="1046" ht="15.0" customHeight="1">
      <c r="L1046" s="1"/>
      <c r="M1046" s="1"/>
      <c r="N1046" s="1"/>
      <c r="O1046" s="1"/>
      <c r="P1046" s="1"/>
      <c r="Q1046" s="1"/>
      <c r="R1046" s="1"/>
      <c r="S1046" s="1"/>
      <c r="T1046" s="1"/>
      <c r="AI1046" s="6"/>
      <c r="AJ1046" s="6"/>
      <c r="AK1046" s="6"/>
      <c r="AL1046" s="6"/>
      <c r="AM1046" s="6"/>
    </row>
    <row r="1047" ht="15.0" customHeight="1">
      <c r="L1047" s="1"/>
      <c r="M1047" s="1"/>
      <c r="N1047" s="1"/>
      <c r="O1047" s="1"/>
      <c r="P1047" s="1"/>
      <c r="Q1047" s="1"/>
      <c r="R1047" s="1"/>
      <c r="S1047" s="1"/>
      <c r="T1047" s="1"/>
      <c r="AI1047" s="6"/>
      <c r="AJ1047" s="6"/>
      <c r="AK1047" s="6"/>
      <c r="AL1047" s="6"/>
      <c r="AM1047" s="6"/>
    </row>
    <row r="1048" ht="15.0" customHeight="1">
      <c r="L1048" s="1"/>
      <c r="M1048" s="1"/>
      <c r="N1048" s="1"/>
      <c r="O1048" s="1"/>
      <c r="P1048" s="1"/>
      <c r="Q1048" s="1"/>
      <c r="R1048" s="1"/>
      <c r="S1048" s="1"/>
      <c r="T1048" s="1"/>
      <c r="AI1048" s="6"/>
      <c r="AJ1048" s="6"/>
      <c r="AK1048" s="6"/>
      <c r="AL1048" s="6"/>
      <c r="AM1048" s="6"/>
    </row>
    <row r="1049" ht="15.0" customHeight="1">
      <c r="L1049" s="1"/>
      <c r="M1049" s="1"/>
      <c r="N1049" s="1"/>
      <c r="O1049" s="1"/>
      <c r="P1049" s="1"/>
      <c r="Q1049" s="1"/>
      <c r="R1049" s="1"/>
      <c r="S1049" s="1"/>
      <c r="T1049" s="1"/>
      <c r="AI1049" s="6"/>
      <c r="AJ1049" s="6"/>
      <c r="AK1049" s="6"/>
      <c r="AL1049" s="6"/>
      <c r="AM1049" s="6"/>
    </row>
    <row r="1050" ht="15.0" customHeight="1">
      <c r="L1050" s="1"/>
      <c r="M1050" s="1"/>
      <c r="N1050" s="1"/>
      <c r="O1050" s="1"/>
      <c r="P1050" s="1"/>
      <c r="Q1050" s="1"/>
      <c r="R1050" s="1"/>
      <c r="S1050" s="1"/>
      <c r="T1050" s="1"/>
      <c r="AI1050" s="6"/>
      <c r="AJ1050" s="6"/>
      <c r="AK1050" s="6"/>
      <c r="AL1050" s="6"/>
      <c r="AM1050" s="6"/>
    </row>
    <row r="1051" ht="15.0" customHeight="1">
      <c r="L1051" s="1"/>
      <c r="M1051" s="1"/>
      <c r="N1051" s="1"/>
      <c r="O1051" s="1"/>
      <c r="P1051" s="1"/>
      <c r="Q1051" s="1"/>
      <c r="R1051" s="1"/>
      <c r="S1051" s="1"/>
      <c r="T1051" s="1"/>
      <c r="AI1051" s="6"/>
      <c r="AJ1051" s="6"/>
      <c r="AK1051" s="6"/>
      <c r="AL1051" s="6"/>
      <c r="AM1051" s="6"/>
    </row>
    <row r="1052" ht="15.0" customHeight="1">
      <c r="L1052" s="1"/>
      <c r="M1052" s="1"/>
      <c r="N1052" s="1"/>
      <c r="O1052" s="1"/>
      <c r="P1052" s="1"/>
      <c r="Q1052" s="1"/>
      <c r="R1052" s="1"/>
      <c r="S1052" s="1"/>
      <c r="T1052" s="1"/>
      <c r="AI1052" s="6"/>
      <c r="AJ1052" s="6"/>
      <c r="AK1052" s="6"/>
      <c r="AL1052" s="6"/>
      <c r="AM1052" s="6"/>
    </row>
    <row r="1053" ht="15.0" customHeight="1">
      <c r="L1053" s="1"/>
      <c r="M1053" s="1"/>
      <c r="N1053" s="1"/>
      <c r="O1053" s="1"/>
      <c r="P1053" s="1"/>
      <c r="Q1053" s="1"/>
      <c r="R1053" s="1"/>
      <c r="S1053" s="1"/>
      <c r="T1053" s="1"/>
      <c r="AI1053" s="6"/>
      <c r="AJ1053" s="6"/>
      <c r="AK1053" s="6"/>
      <c r="AL1053" s="6"/>
      <c r="AM1053" s="6"/>
    </row>
    <row r="1054" ht="15.0" customHeight="1">
      <c r="L1054" s="1"/>
      <c r="M1054" s="1"/>
      <c r="N1054" s="1"/>
      <c r="O1054" s="1"/>
      <c r="P1054" s="1"/>
      <c r="Q1054" s="1"/>
      <c r="R1054" s="1"/>
      <c r="S1054" s="1"/>
      <c r="T1054" s="1"/>
      <c r="AI1054" s="6"/>
      <c r="AJ1054" s="6"/>
      <c r="AK1054" s="6"/>
      <c r="AL1054" s="6"/>
      <c r="AM1054" s="6"/>
    </row>
    <row r="1055" ht="15.0" customHeight="1">
      <c r="L1055" s="1"/>
      <c r="M1055" s="1"/>
      <c r="N1055" s="1"/>
      <c r="O1055" s="1"/>
      <c r="P1055" s="1"/>
      <c r="Q1055" s="1"/>
      <c r="R1055" s="1"/>
      <c r="S1055" s="1"/>
      <c r="T1055" s="1"/>
      <c r="AI1055" s="6"/>
      <c r="AJ1055" s="6"/>
      <c r="AK1055" s="6"/>
      <c r="AL1055" s="6"/>
      <c r="AM1055" s="6"/>
    </row>
    <row r="1056" ht="15.0" customHeight="1">
      <c r="L1056" s="1"/>
      <c r="M1056" s="1"/>
      <c r="N1056" s="1"/>
      <c r="O1056" s="1"/>
      <c r="P1056" s="1"/>
      <c r="Q1056" s="1"/>
      <c r="R1056" s="1"/>
      <c r="S1056" s="1"/>
      <c r="T1056" s="1"/>
      <c r="AI1056" s="6"/>
      <c r="AJ1056" s="6"/>
      <c r="AK1056" s="6"/>
      <c r="AL1056" s="6"/>
      <c r="AM1056" s="6"/>
    </row>
    <row r="1057" ht="15.0" customHeight="1">
      <c r="L1057" s="1"/>
      <c r="M1057" s="1"/>
      <c r="N1057" s="1"/>
      <c r="O1057" s="1"/>
      <c r="P1057" s="1"/>
      <c r="Q1057" s="1"/>
      <c r="R1057" s="1"/>
      <c r="S1057" s="1"/>
      <c r="T1057" s="1"/>
      <c r="AI1057" s="6"/>
      <c r="AJ1057" s="6"/>
      <c r="AK1057" s="6"/>
      <c r="AL1057" s="6"/>
      <c r="AM1057" s="6"/>
    </row>
    <row r="1058" ht="15.0" customHeight="1">
      <c r="L1058" s="1"/>
      <c r="M1058" s="1"/>
      <c r="N1058" s="1"/>
      <c r="O1058" s="1"/>
      <c r="P1058" s="1"/>
      <c r="Q1058" s="1"/>
      <c r="R1058" s="1"/>
      <c r="S1058" s="1"/>
      <c r="T1058" s="1"/>
      <c r="AI1058" s="6"/>
      <c r="AJ1058" s="6"/>
      <c r="AK1058" s="6"/>
      <c r="AL1058" s="6"/>
      <c r="AM1058" s="6"/>
    </row>
    <row r="1059" ht="15.0" customHeight="1">
      <c r="L1059" s="1"/>
      <c r="M1059" s="1"/>
      <c r="N1059" s="1"/>
      <c r="O1059" s="1"/>
      <c r="P1059" s="1"/>
      <c r="Q1059" s="1"/>
      <c r="R1059" s="1"/>
      <c r="S1059" s="1"/>
      <c r="T1059" s="1"/>
      <c r="AI1059" s="6"/>
      <c r="AJ1059" s="6"/>
      <c r="AK1059" s="6"/>
      <c r="AL1059" s="6"/>
      <c r="AM1059" s="6"/>
    </row>
    <row r="1060" ht="15.0" customHeight="1">
      <c r="L1060" s="1"/>
      <c r="M1060" s="1"/>
      <c r="N1060" s="1"/>
      <c r="O1060" s="1"/>
      <c r="P1060" s="1"/>
      <c r="Q1060" s="1"/>
      <c r="R1060" s="1"/>
      <c r="S1060" s="1"/>
      <c r="T1060" s="1"/>
      <c r="AI1060" s="6"/>
      <c r="AJ1060" s="6"/>
      <c r="AK1060" s="6"/>
      <c r="AL1060" s="6"/>
      <c r="AM1060" s="6"/>
    </row>
    <row r="1061" ht="15.0" customHeight="1">
      <c r="L1061" s="1"/>
      <c r="M1061" s="1"/>
      <c r="N1061" s="1"/>
      <c r="O1061" s="1"/>
      <c r="P1061" s="1"/>
      <c r="Q1061" s="1"/>
      <c r="R1061" s="1"/>
      <c r="S1061" s="1"/>
      <c r="T1061" s="1"/>
      <c r="AI1061" s="6"/>
      <c r="AJ1061" s="6"/>
      <c r="AK1061" s="6"/>
      <c r="AL1061" s="6"/>
      <c r="AM1061" s="6"/>
    </row>
    <row r="1062" ht="15.0" customHeight="1">
      <c r="L1062" s="1"/>
      <c r="M1062" s="1"/>
      <c r="N1062" s="1"/>
      <c r="O1062" s="1"/>
      <c r="P1062" s="1"/>
      <c r="Q1062" s="1"/>
      <c r="R1062" s="1"/>
      <c r="S1062" s="1"/>
      <c r="T1062" s="1"/>
      <c r="AI1062" s="6"/>
      <c r="AJ1062" s="6"/>
      <c r="AK1062" s="6"/>
      <c r="AL1062" s="6"/>
      <c r="AM1062" s="6"/>
    </row>
    <row r="1063" ht="15.0" customHeight="1">
      <c r="L1063" s="1"/>
      <c r="M1063" s="1"/>
      <c r="N1063" s="1"/>
      <c r="O1063" s="1"/>
      <c r="P1063" s="1"/>
      <c r="Q1063" s="1"/>
      <c r="R1063" s="1"/>
      <c r="S1063" s="1"/>
      <c r="T1063" s="1"/>
      <c r="AI1063" s="6"/>
      <c r="AJ1063" s="6"/>
      <c r="AK1063" s="6"/>
      <c r="AL1063" s="6"/>
      <c r="AM1063" s="6"/>
    </row>
    <row r="1064" ht="15.0" customHeight="1">
      <c r="L1064" s="1"/>
      <c r="M1064" s="1"/>
      <c r="N1064" s="1"/>
      <c r="O1064" s="1"/>
      <c r="P1064" s="1"/>
      <c r="Q1064" s="1"/>
      <c r="R1064" s="1"/>
      <c r="S1064" s="1"/>
      <c r="T1064" s="1"/>
      <c r="AI1064" s="6"/>
      <c r="AJ1064" s="6"/>
      <c r="AK1064" s="6"/>
      <c r="AL1064" s="6"/>
      <c r="AM1064" s="6"/>
    </row>
    <row r="1065" ht="15.0" customHeight="1">
      <c r="L1065" s="1"/>
      <c r="M1065" s="1"/>
      <c r="N1065" s="1"/>
      <c r="O1065" s="1"/>
      <c r="P1065" s="1"/>
      <c r="Q1065" s="1"/>
      <c r="R1065" s="1"/>
      <c r="S1065" s="1"/>
      <c r="T1065" s="1"/>
      <c r="AI1065" s="6"/>
      <c r="AJ1065" s="6"/>
      <c r="AK1065" s="6"/>
      <c r="AL1065" s="6"/>
      <c r="AM1065" s="6"/>
    </row>
    <row r="1066" ht="15.0" customHeight="1">
      <c r="L1066" s="1"/>
      <c r="M1066" s="1"/>
      <c r="N1066" s="1"/>
      <c r="O1066" s="1"/>
      <c r="P1066" s="1"/>
      <c r="Q1066" s="1"/>
      <c r="R1066" s="1"/>
      <c r="S1066" s="1"/>
      <c r="T1066" s="1"/>
      <c r="AI1066" s="6"/>
      <c r="AJ1066" s="6"/>
      <c r="AK1066" s="6"/>
      <c r="AL1066" s="6"/>
      <c r="AM1066" s="6"/>
    </row>
    <row r="1067" ht="15.0" customHeight="1">
      <c r="L1067" s="1"/>
      <c r="M1067" s="1"/>
      <c r="N1067" s="1"/>
      <c r="O1067" s="1"/>
      <c r="P1067" s="1"/>
      <c r="Q1067" s="1"/>
      <c r="R1067" s="1"/>
      <c r="S1067" s="1"/>
      <c r="T1067" s="1"/>
      <c r="AI1067" s="6"/>
      <c r="AJ1067" s="6"/>
      <c r="AK1067" s="6"/>
      <c r="AL1067" s="6"/>
      <c r="AM1067" s="6"/>
    </row>
    <row r="1068" ht="15.0" customHeight="1">
      <c r="L1068" s="1"/>
      <c r="M1068" s="1"/>
      <c r="N1068" s="1"/>
      <c r="O1068" s="1"/>
      <c r="P1068" s="1"/>
      <c r="Q1068" s="1"/>
      <c r="R1068" s="1"/>
      <c r="S1068" s="1"/>
      <c r="T1068" s="1"/>
      <c r="AI1068" s="6"/>
      <c r="AJ1068" s="6"/>
      <c r="AK1068" s="6"/>
      <c r="AL1068" s="6"/>
      <c r="AM1068" s="6"/>
    </row>
    <row r="1069" ht="15.0" customHeight="1">
      <c r="L1069" s="1"/>
      <c r="M1069" s="1"/>
      <c r="N1069" s="1"/>
      <c r="O1069" s="1"/>
      <c r="P1069" s="1"/>
      <c r="Q1069" s="1"/>
      <c r="R1069" s="1"/>
      <c r="S1069" s="1"/>
      <c r="T1069" s="1"/>
      <c r="AI1069" s="6"/>
      <c r="AJ1069" s="6"/>
      <c r="AK1069" s="6"/>
      <c r="AL1069" s="6"/>
      <c r="AM1069" s="6"/>
    </row>
    <row r="1070" ht="15.0" customHeight="1">
      <c r="L1070" s="1"/>
      <c r="M1070" s="1"/>
      <c r="N1070" s="1"/>
      <c r="O1070" s="1"/>
      <c r="P1070" s="1"/>
      <c r="Q1070" s="1"/>
      <c r="R1070" s="1"/>
      <c r="S1070" s="1"/>
      <c r="T1070" s="1"/>
      <c r="AI1070" s="6"/>
      <c r="AJ1070" s="6"/>
      <c r="AK1070" s="6"/>
      <c r="AL1070" s="6"/>
      <c r="AM1070" s="6"/>
    </row>
    <row r="1071" ht="15.0" customHeight="1">
      <c r="L1071" s="1"/>
      <c r="M1071" s="1"/>
      <c r="N1071" s="1"/>
      <c r="O1071" s="1"/>
      <c r="P1071" s="1"/>
      <c r="Q1071" s="1"/>
      <c r="R1071" s="1"/>
      <c r="S1071" s="1"/>
      <c r="T1071" s="1"/>
      <c r="AI1071" s="6"/>
      <c r="AJ1071" s="6"/>
      <c r="AK1071" s="6"/>
      <c r="AL1071" s="6"/>
      <c r="AM1071" s="6"/>
    </row>
    <row r="1072" ht="15.0" customHeight="1">
      <c r="L1072" s="1"/>
      <c r="M1072" s="1"/>
      <c r="N1072" s="1"/>
      <c r="O1072" s="1"/>
      <c r="P1072" s="1"/>
      <c r="Q1072" s="1"/>
      <c r="R1072" s="1"/>
      <c r="S1072" s="1"/>
      <c r="T1072" s="1"/>
      <c r="AI1072" s="6"/>
      <c r="AJ1072" s="6"/>
      <c r="AK1072" s="6"/>
      <c r="AL1072" s="6"/>
      <c r="AM1072" s="6"/>
    </row>
    <row r="1073" ht="15.0" customHeight="1">
      <c r="L1073" s="1"/>
      <c r="M1073" s="1"/>
      <c r="N1073" s="1"/>
      <c r="O1073" s="1"/>
      <c r="P1073" s="1"/>
      <c r="Q1073" s="1"/>
      <c r="R1073" s="1"/>
      <c r="S1073" s="1"/>
      <c r="T1073" s="1"/>
      <c r="AI1073" s="6"/>
      <c r="AJ1073" s="6"/>
      <c r="AK1073" s="6"/>
      <c r="AL1073" s="6"/>
      <c r="AM1073" s="6"/>
    </row>
    <row r="1074" ht="15.0" customHeight="1">
      <c r="L1074" s="1"/>
      <c r="M1074" s="1"/>
      <c r="N1074" s="1"/>
      <c r="O1074" s="1"/>
      <c r="P1074" s="1"/>
      <c r="Q1074" s="1"/>
      <c r="R1074" s="1"/>
      <c r="S1074" s="1"/>
      <c r="T1074" s="1"/>
      <c r="AI1074" s="6"/>
      <c r="AJ1074" s="6"/>
      <c r="AK1074" s="6"/>
      <c r="AL1074" s="6"/>
      <c r="AM1074" s="6"/>
    </row>
    <row r="1075" ht="15.0" customHeight="1">
      <c r="L1075" s="1"/>
      <c r="M1075" s="1"/>
      <c r="N1075" s="1"/>
      <c r="O1075" s="1"/>
      <c r="P1075" s="1"/>
      <c r="Q1075" s="1"/>
      <c r="R1075" s="1"/>
      <c r="S1075" s="1"/>
      <c r="T1075" s="1"/>
      <c r="AI1075" s="6"/>
      <c r="AJ1075" s="6"/>
      <c r="AK1075" s="6"/>
      <c r="AL1075" s="6"/>
      <c r="AM1075" s="6"/>
    </row>
    <row r="1076" ht="15.0" customHeight="1">
      <c r="L1076" s="1"/>
      <c r="M1076" s="1"/>
      <c r="N1076" s="1"/>
      <c r="O1076" s="1"/>
      <c r="P1076" s="1"/>
      <c r="Q1076" s="1"/>
      <c r="R1076" s="1"/>
      <c r="S1076" s="1"/>
      <c r="T1076" s="1"/>
      <c r="AI1076" s="6"/>
      <c r="AJ1076" s="6"/>
      <c r="AK1076" s="6"/>
      <c r="AL1076" s="6"/>
      <c r="AM1076" s="6"/>
    </row>
    <row r="1077" ht="15.0" customHeight="1">
      <c r="L1077" s="1"/>
      <c r="M1077" s="1"/>
      <c r="N1077" s="1"/>
      <c r="O1077" s="1"/>
      <c r="P1077" s="1"/>
      <c r="Q1077" s="1"/>
      <c r="R1077" s="1"/>
      <c r="S1077" s="1"/>
      <c r="T1077" s="1"/>
      <c r="AI1077" s="6"/>
      <c r="AJ1077" s="6"/>
      <c r="AK1077" s="6"/>
      <c r="AL1077" s="6"/>
      <c r="AM1077" s="6"/>
    </row>
    <row r="1078" ht="15.0" customHeight="1">
      <c r="L1078" s="1"/>
      <c r="M1078" s="1"/>
      <c r="N1078" s="1"/>
      <c r="O1078" s="1"/>
      <c r="P1078" s="1"/>
      <c r="Q1078" s="1"/>
      <c r="R1078" s="1"/>
      <c r="S1078" s="1"/>
      <c r="T1078" s="1"/>
      <c r="AI1078" s="6"/>
      <c r="AJ1078" s="6"/>
      <c r="AK1078" s="6"/>
      <c r="AL1078" s="6"/>
      <c r="AM1078" s="6"/>
    </row>
    <row r="1079" ht="15.0" customHeight="1">
      <c r="L1079" s="1"/>
      <c r="M1079" s="1"/>
      <c r="N1079" s="1"/>
      <c r="O1079" s="1"/>
      <c r="P1079" s="1"/>
      <c r="Q1079" s="1"/>
      <c r="R1079" s="1"/>
      <c r="S1079" s="1"/>
      <c r="T1079" s="1"/>
      <c r="AI1079" s="6"/>
      <c r="AJ1079" s="6"/>
      <c r="AK1079" s="6"/>
      <c r="AL1079" s="6"/>
      <c r="AM1079" s="6"/>
    </row>
    <row r="1080" ht="15.0" customHeight="1">
      <c r="L1080" s="1"/>
      <c r="M1080" s="1"/>
      <c r="N1080" s="1"/>
      <c r="O1080" s="1"/>
      <c r="P1080" s="1"/>
      <c r="Q1080" s="1"/>
      <c r="R1080" s="1"/>
      <c r="S1080" s="1"/>
      <c r="T1080" s="1"/>
      <c r="AI1080" s="6"/>
      <c r="AJ1080" s="6"/>
      <c r="AK1080" s="6"/>
      <c r="AL1080" s="6"/>
      <c r="AM1080" s="6"/>
    </row>
    <row r="1081" ht="15.0" customHeight="1">
      <c r="L1081" s="1"/>
      <c r="M1081" s="1"/>
      <c r="N1081" s="1"/>
      <c r="O1081" s="1"/>
      <c r="P1081" s="1"/>
      <c r="Q1081" s="1"/>
      <c r="R1081" s="1"/>
      <c r="S1081" s="1"/>
      <c r="T1081" s="1"/>
      <c r="AI1081" s="6"/>
      <c r="AJ1081" s="6"/>
      <c r="AK1081" s="6"/>
      <c r="AL1081" s="6"/>
      <c r="AM1081" s="6"/>
    </row>
    <row r="1082" ht="15.0" customHeight="1">
      <c r="L1082" s="1"/>
      <c r="M1082" s="1"/>
      <c r="N1082" s="1"/>
      <c r="O1082" s="1"/>
      <c r="P1082" s="1"/>
      <c r="Q1082" s="1"/>
      <c r="R1082" s="1"/>
      <c r="S1082" s="1"/>
      <c r="T1082" s="1"/>
      <c r="AI1082" s="6"/>
      <c r="AJ1082" s="6"/>
      <c r="AK1082" s="6"/>
      <c r="AL1082" s="6"/>
      <c r="AM1082" s="6"/>
    </row>
    <row r="1083" ht="15.0" customHeight="1">
      <c r="L1083" s="1"/>
      <c r="M1083" s="1"/>
      <c r="N1083" s="1"/>
      <c r="O1083" s="1"/>
      <c r="P1083" s="1"/>
      <c r="Q1083" s="1"/>
      <c r="R1083" s="1"/>
      <c r="S1083" s="1"/>
      <c r="T1083" s="1"/>
      <c r="AI1083" s="6"/>
      <c r="AJ1083" s="6"/>
      <c r="AK1083" s="6"/>
      <c r="AL1083" s="6"/>
      <c r="AM1083" s="6"/>
    </row>
    <row r="1084" ht="15.0" customHeight="1">
      <c r="L1084" s="1"/>
      <c r="M1084" s="1"/>
      <c r="N1084" s="1"/>
      <c r="O1084" s="1"/>
      <c r="P1084" s="1"/>
      <c r="Q1084" s="1"/>
      <c r="R1084" s="1"/>
      <c r="S1084" s="1"/>
      <c r="T1084" s="1"/>
      <c r="AI1084" s="6"/>
      <c r="AJ1084" s="6"/>
      <c r="AK1084" s="6"/>
      <c r="AL1084" s="6"/>
      <c r="AM1084" s="6"/>
    </row>
    <row r="1085" ht="15.0" customHeight="1">
      <c r="L1085" s="1"/>
      <c r="M1085" s="1"/>
      <c r="N1085" s="1"/>
      <c r="O1085" s="1"/>
      <c r="P1085" s="1"/>
      <c r="Q1085" s="1"/>
      <c r="R1085" s="1"/>
      <c r="S1085" s="1"/>
      <c r="T1085" s="1"/>
      <c r="AI1085" s="6"/>
      <c r="AJ1085" s="6"/>
      <c r="AK1085" s="6"/>
      <c r="AL1085" s="6"/>
      <c r="AM1085" s="6"/>
    </row>
    <row r="1086" ht="15.0" customHeight="1">
      <c r="L1086" s="1"/>
      <c r="M1086" s="1"/>
      <c r="N1086" s="1"/>
      <c r="O1086" s="1"/>
      <c r="P1086" s="1"/>
      <c r="Q1086" s="1"/>
      <c r="R1086" s="1"/>
      <c r="S1086" s="1"/>
      <c r="T1086" s="1"/>
      <c r="AI1086" s="6"/>
      <c r="AJ1086" s="6"/>
      <c r="AK1086" s="6"/>
      <c r="AL1086" s="6"/>
      <c r="AM1086" s="6"/>
    </row>
    <row r="1087" ht="15.0" customHeight="1">
      <c r="L1087" s="1"/>
      <c r="M1087" s="1"/>
      <c r="N1087" s="1"/>
      <c r="O1087" s="1"/>
      <c r="P1087" s="1"/>
      <c r="Q1087" s="1"/>
      <c r="R1087" s="1"/>
      <c r="S1087" s="1"/>
      <c r="T1087" s="1"/>
      <c r="AI1087" s="6"/>
      <c r="AJ1087" s="6"/>
      <c r="AK1087" s="6"/>
      <c r="AL1087" s="6"/>
      <c r="AM1087" s="6"/>
    </row>
    <row r="1088" ht="15.0" customHeight="1">
      <c r="L1088" s="1"/>
      <c r="M1088" s="1"/>
      <c r="N1088" s="1"/>
      <c r="O1088" s="1"/>
      <c r="P1088" s="1"/>
      <c r="Q1088" s="1"/>
      <c r="R1088" s="1"/>
      <c r="S1088" s="1"/>
      <c r="T1088" s="1"/>
      <c r="AI1088" s="6"/>
      <c r="AJ1088" s="6"/>
      <c r="AK1088" s="6"/>
      <c r="AL1088" s="6"/>
      <c r="AM1088" s="6"/>
    </row>
    <row r="1089" ht="15.0" customHeight="1">
      <c r="L1089" s="1"/>
      <c r="M1089" s="1"/>
      <c r="N1089" s="1"/>
      <c r="O1089" s="1"/>
      <c r="P1089" s="1"/>
      <c r="Q1089" s="1"/>
      <c r="R1089" s="1"/>
      <c r="S1089" s="1"/>
      <c r="T1089" s="1"/>
      <c r="AI1089" s="6"/>
      <c r="AJ1089" s="6"/>
      <c r="AK1089" s="6"/>
      <c r="AL1089" s="6"/>
      <c r="AM1089" s="6"/>
    </row>
    <row r="1090" ht="15.0" customHeight="1">
      <c r="L1090" s="1"/>
      <c r="M1090" s="1"/>
      <c r="N1090" s="1"/>
      <c r="O1090" s="1"/>
      <c r="P1090" s="1"/>
      <c r="Q1090" s="1"/>
      <c r="R1090" s="1"/>
      <c r="S1090" s="1"/>
      <c r="T1090" s="1"/>
      <c r="AI1090" s="6"/>
      <c r="AJ1090" s="6"/>
      <c r="AK1090" s="6"/>
      <c r="AL1090" s="6"/>
      <c r="AM1090" s="6"/>
    </row>
    <row r="1091" ht="15.0" customHeight="1">
      <c r="L1091" s="1"/>
      <c r="M1091" s="1"/>
      <c r="N1091" s="1"/>
      <c r="O1091" s="1"/>
      <c r="P1091" s="1"/>
      <c r="Q1091" s="1"/>
      <c r="R1091" s="1"/>
      <c r="S1091" s="1"/>
      <c r="T1091" s="1"/>
      <c r="AI1091" s="6"/>
      <c r="AJ1091" s="6"/>
      <c r="AK1091" s="6"/>
      <c r="AL1091" s="6"/>
      <c r="AM1091" s="6"/>
    </row>
    <row r="1092" ht="15.0" customHeight="1">
      <c r="L1092" s="1"/>
      <c r="M1092" s="1"/>
      <c r="N1092" s="1"/>
      <c r="O1092" s="1"/>
      <c r="P1092" s="1"/>
      <c r="Q1092" s="1"/>
      <c r="R1092" s="1"/>
      <c r="S1092" s="1"/>
      <c r="T1092" s="1"/>
      <c r="AI1092" s="6"/>
      <c r="AJ1092" s="6"/>
      <c r="AK1092" s="6"/>
      <c r="AL1092" s="6"/>
      <c r="AM1092" s="6"/>
    </row>
    <row r="1093" ht="15.0" customHeight="1">
      <c r="L1093" s="1"/>
      <c r="M1093" s="1"/>
      <c r="N1093" s="1"/>
      <c r="O1093" s="1"/>
      <c r="P1093" s="1"/>
      <c r="Q1093" s="1"/>
      <c r="R1093" s="1"/>
      <c r="S1093" s="1"/>
      <c r="T1093" s="1"/>
      <c r="AI1093" s="6"/>
      <c r="AJ1093" s="6"/>
      <c r="AK1093" s="6"/>
      <c r="AL1093" s="6"/>
      <c r="AM1093" s="6"/>
    </row>
    <row r="1094" ht="15.0" customHeight="1">
      <c r="L1094" s="1"/>
      <c r="M1094" s="1"/>
      <c r="N1094" s="1"/>
      <c r="O1094" s="1"/>
      <c r="P1094" s="1"/>
      <c r="Q1094" s="1"/>
      <c r="R1094" s="1"/>
      <c r="S1094" s="1"/>
      <c r="T1094" s="1"/>
      <c r="AI1094" s="6"/>
      <c r="AJ1094" s="6"/>
      <c r="AK1094" s="6"/>
      <c r="AL1094" s="6"/>
      <c r="AM1094" s="6"/>
    </row>
    <row r="1095" ht="15.0" customHeight="1">
      <c r="L1095" s="1"/>
      <c r="M1095" s="1"/>
      <c r="N1095" s="1"/>
      <c r="O1095" s="1"/>
      <c r="P1095" s="1"/>
      <c r="Q1095" s="1"/>
      <c r="R1095" s="1"/>
      <c r="S1095" s="1"/>
      <c r="T1095" s="1"/>
      <c r="AI1095" s="6"/>
      <c r="AJ1095" s="6"/>
      <c r="AK1095" s="6"/>
      <c r="AL1095" s="6"/>
      <c r="AM1095" s="6"/>
    </row>
    <row r="1096" ht="15.0" customHeight="1">
      <c r="L1096" s="1"/>
      <c r="M1096" s="1"/>
      <c r="N1096" s="1"/>
      <c r="O1096" s="1"/>
      <c r="P1096" s="1"/>
      <c r="Q1096" s="1"/>
      <c r="R1096" s="1"/>
      <c r="S1096" s="1"/>
      <c r="T1096" s="1"/>
      <c r="AI1096" s="6"/>
      <c r="AJ1096" s="6"/>
      <c r="AK1096" s="6"/>
      <c r="AL1096" s="6"/>
      <c r="AM1096" s="6"/>
    </row>
    <row r="1097" ht="15.0" customHeight="1">
      <c r="L1097" s="1"/>
      <c r="M1097" s="1"/>
      <c r="N1097" s="1"/>
      <c r="O1097" s="1"/>
      <c r="P1097" s="1"/>
      <c r="Q1097" s="1"/>
      <c r="R1097" s="1"/>
      <c r="S1097" s="1"/>
      <c r="T1097" s="1"/>
      <c r="AI1097" s="6"/>
      <c r="AJ1097" s="6"/>
      <c r="AK1097" s="6"/>
      <c r="AL1097" s="6"/>
      <c r="AM1097" s="6"/>
    </row>
    <row r="1098" ht="15.0" customHeight="1">
      <c r="L1098" s="1"/>
      <c r="M1098" s="1"/>
      <c r="N1098" s="1"/>
      <c r="O1098" s="1"/>
      <c r="P1098" s="1"/>
      <c r="Q1098" s="1"/>
      <c r="R1098" s="1"/>
      <c r="S1098" s="1"/>
      <c r="T1098" s="1"/>
      <c r="AI1098" s="6"/>
      <c r="AJ1098" s="6"/>
      <c r="AK1098" s="6"/>
      <c r="AL1098" s="6"/>
      <c r="AM1098" s="6"/>
    </row>
    <row r="1099" ht="15.0" customHeight="1">
      <c r="L1099" s="1"/>
      <c r="M1099" s="1"/>
      <c r="N1099" s="1"/>
      <c r="O1099" s="1"/>
      <c r="P1099" s="1"/>
      <c r="Q1099" s="1"/>
      <c r="R1099" s="1"/>
      <c r="S1099" s="1"/>
      <c r="T1099" s="1"/>
      <c r="AI1099" s="6"/>
      <c r="AJ1099" s="6"/>
      <c r="AK1099" s="6"/>
      <c r="AL1099" s="6"/>
      <c r="AM1099" s="6"/>
    </row>
    <row r="1100" ht="15.0" customHeight="1">
      <c r="L1100" s="1"/>
      <c r="M1100" s="1"/>
      <c r="N1100" s="1"/>
      <c r="O1100" s="1"/>
      <c r="P1100" s="1"/>
      <c r="Q1100" s="1"/>
      <c r="R1100" s="1"/>
      <c r="S1100" s="1"/>
      <c r="T1100" s="1"/>
      <c r="AI1100" s="6"/>
      <c r="AJ1100" s="6"/>
      <c r="AK1100" s="6"/>
      <c r="AL1100" s="6"/>
      <c r="AM1100" s="6"/>
    </row>
    <row r="1101" ht="15.0" customHeight="1">
      <c r="L1101" s="1"/>
      <c r="M1101" s="1"/>
      <c r="N1101" s="1"/>
      <c r="O1101" s="1"/>
      <c r="P1101" s="1"/>
      <c r="Q1101" s="1"/>
      <c r="R1101" s="1"/>
      <c r="S1101" s="1"/>
      <c r="T1101" s="1"/>
      <c r="AI1101" s="6"/>
      <c r="AJ1101" s="6"/>
      <c r="AK1101" s="6"/>
      <c r="AL1101" s="6"/>
      <c r="AM1101" s="6"/>
    </row>
    <row r="1102" ht="15.0" customHeight="1">
      <c r="L1102" s="1"/>
      <c r="M1102" s="1"/>
      <c r="N1102" s="1"/>
      <c r="O1102" s="1"/>
      <c r="P1102" s="1"/>
      <c r="Q1102" s="1"/>
      <c r="R1102" s="1"/>
      <c r="S1102" s="1"/>
      <c r="T1102" s="1"/>
      <c r="AI1102" s="6"/>
      <c r="AJ1102" s="6"/>
      <c r="AK1102" s="6"/>
      <c r="AL1102" s="6"/>
      <c r="AM1102" s="6"/>
    </row>
    <row r="1103" ht="15.0" customHeight="1">
      <c r="L1103" s="1"/>
      <c r="M1103" s="1"/>
      <c r="N1103" s="1"/>
      <c r="O1103" s="1"/>
      <c r="P1103" s="1"/>
      <c r="Q1103" s="1"/>
      <c r="R1103" s="1"/>
      <c r="S1103" s="1"/>
      <c r="T1103" s="1"/>
      <c r="AI1103" s="6"/>
      <c r="AJ1103" s="6"/>
      <c r="AK1103" s="6"/>
      <c r="AL1103" s="6"/>
      <c r="AM1103" s="6"/>
    </row>
    <row r="1104" ht="15.0" customHeight="1">
      <c r="L1104" s="1"/>
      <c r="M1104" s="1"/>
      <c r="N1104" s="1"/>
      <c r="O1104" s="1"/>
      <c r="P1104" s="1"/>
      <c r="Q1104" s="1"/>
      <c r="R1104" s="1"/>
      <c r="S1104" s="1"/>
      <c r="T1104" s="1"/>
      <c r="AI1104" s="6"/>
      <c r="AJ1104" s="6"/>
      <c r="AK1104" s="6"/>
      <c r="AL1104" s="6"/>
      <c r="AM1104" s="6"/>
    </row>
    <row r="1105" ht="15.0" customHeight="1">
      <c r="L1105" s="1"/>
      <c r="M1105" s="1"/>
      <c r="N1105" s="1"/>
      <c r="O1105" s="1"/>
      <c r="P1105" s="1"/>
      <c r="Q1105" s="1"/>
      <c r="R1105" s="1"/>
      <c r="S1105" s="1"/>
      <c r="T1105" s="1"/>
      <c r="AI1105" s="6"/>
      <c r="AJ1105" s="6"/>
      <c r="AK1105" s="6"/>
      <c r="AL1105" s="6"/>
      <c r="AM1105" s="6"/>
    </row>
    <row r="1106" ht="15.0" customHeight="1">
      <c r="L1106" s="1"/>
      <c r="M1106" s="1"/>
      <c r="N1106" s="1"/>
      <c r="O1106" s="1"/>
      <c r="P1106" s="1"/>
      <c r="Q1106" s="1"/>
      <c r="R1106" s="1"/>
      <c r="S1106" s="1"/>
      <c r="T1106" s="1"/>
      <c r="AI1106" s="6"/>
      <c r="AJ1106" s="6"/>
      <c r="AK1106" s="6"/>
      <c r="AL1106" s="6"/>
      <c r="AM1106" s="6"/>
    </row>
    <row r="1107" ht="15.0" customHeight="1">
      <c r="L1107" s="1"/>
      <c r="M1107" s="1"/>
      <c r="N1107" s="1"/>
      <c r="O1107" s="1"/>
      <c r="P1107" s="1"/>
      <c r="Q1107" s="1"/>
      <c r="R1107" s="1"/>
      <c r="S1107" s="1"/>
      <c r="T1107" s="1"/>
      <c r="AI1107" s="6"/>
      <c r="AJ1107" s="6"/>
      <c r="AK1107" s="6"/>
      <c r="AL1107" s="6"/>
      <c r="AM1107" s="6"/>
    </row>
    <row r="1108" ht="15.0" customHeight="1">
      <c r="L1108" s="1"/>
      <c r="M1108" s="1"/>
      <c r="N1108" s="1"/>
      <c r="O1108" s="1"/>
      <c r="P1108" s="1"/>
      <c r="Q1108" s="1"/>
      <c r="R1108" s="1"/>
      <c r="S1108" s="1"/>
      <c r="T1108" s="1"/>
      <c r="AI1108" s="6"/>
      <c r="AJ1108" s="6"/>
      <c r="AK1108" s="6"/>
      <c r="AL1108" s="6"/>
      <c r="AM1108" s="6"/>
    </row>
    <row r="1109" ht="15.0" customHeight="1">
      <c r="L1109" s="1"/>
      <c r="M1109" s="1"/>
      <c r="N1109" s="1"/>
      <c r="O1109" s="1"/>
      <c r="P1109" s="1"/>
      <c r="Q1109" s="1"/>
      <c r="R1109" s="1"/>
      <c r="S1109" s="1"/>
      <c r="T1109" s="1"/>
      <c r="AI1109" s="6"/>
      <c r="AJ1109" s="6"/>
      <c r="AK1109" s="6"/>
      <c r="AL1109" s="6"/>
      <c r="AM1109" s="6"/>
    </row>
    <row r="1110" ht="15.0" customHeight="1">
      <c r="L1110" s="1"/>
      <c r="M1110" s="1"/>
      <c r="N1110" s="1"/>
      <c r="O1110" s="1"/>
      <c r="P1110" s="1"/>
      <c r="Q1110" s="1"/>
      <c r="R1110" s="1"/>
      <c r="S1110" s="1"/>
      <c r="T1110" s="1"/>
      <c r="AI1110" s="6"/>
      <c r="AJ1110" s="6"/>
      <c r="AK1110" s="6"/>
      <c r="AL1110" s="6"/>
      <c r="AM1110" s="6"/>
    </row>
    <row r="1111" ht="15.0" customHeight="1">
      <c r="L1111" s="1"/>
      <c r="M1111" s="1"/>
      <c r="N1111" s="1"/>
      <c r="O1111" s="1"/>
      <c r="P1111" s="1"/>
      <c r="Q1111" s="1"/>
      <c r="R1111" s="1"/>
      <c r="S1111" s="1"/>
      <c r="T1111" s="1"/>
      <c r="AI1111" s="6"/>
      <c r="AJ1111" s="6"/>
      <c r="AK1111" s="6"/>
      <c r="AL1111" s="6"/>
      <c r="AM1111" s="6"/>
    </row>
    <row r="1112" ht="15.0" customHeight="1">
      <c r="L1112" s="1"/>
      <c r="M1112" s="1"/>
      <c r="N1112" s="1"/>
      <c r="O1112" s="1"/>
      <c r="P1112" s="1"/>
      <c r="Q1112" s="1"/>
      <c r="R1112" s="1"/>
      <c r="S1112" s="1"/>
      <c r="T1112" s="1"/>
      <c r="AI1112" s="6"/>
      <c r="AJ1112" s="6"/>
      <c r="AK1112" s="6"/>
      <c r="AL1112" s="6"/>
      <c r="AM1112" s="6"/>
    </row>
    <row r="1113" ht="15.0" customHeight="1">
      <c r="L1113" s="1"/>
      <c r="M1113" s="1"/>
      <c r="N1113" s="1"/>
      <c r="O1113" s="1"/>
      <c r="P1113" s="1"/>
      <c r="Q1113" s="1"/>
      <c r="R1113" s="1"/>
      <c r="S1113" s="1"/>
      <c r="T1113" s="1"/>
      <c r="AI1113" s="6"/>
      <c r="AJ1113" s="6"/>
      <c r="AK1113" s="6"/>
      <c r="AL1113" s="6"/>
      <c r="AM1113" s="6"/>
    </row>
    <row r="1114" ht="15.0" customHeight="1">
      <c r="L1114" s="1"/>
      <c r="M1114" s="1"/>
      <c r="N1114" s="1"/>
      <c r="O1114" s="1"/>
      <c r="P1114" s="1"/>
      <c r="Q1114" s="1"/>
      <c r="R1114" s="1"/>
      <c r="S1114" s="1"/>
      <c r="T1114" s="1"/>
      <c r="AI1114" s="6"/>
      <c r="AJ1114" s="6"/>
      <c r="AK1114" s="6"/>
      <c r="AL1114" s="6"/>
      <c r="AM1114" s="6"/>
    </row>
    <row r="1115" ht="15.0" customHeight="1">
      <c r="L1115" s="1"/>
      <c r="M1115" s="1"/>
      <c r="N1115" s="1"/>
      <c r="O1115" s="1"/>
      <c r="P1115" s="1"/>
      <c r="Q1115" s="1"/>
      <c r="R1115" s="1"/>
      <c r="S1115" s="1"/>
      <c r="T1115" s="1"/>
      <c r="AI1115" s="6"/>
      <c r="AJ1115" s="6"/>
      <c r="AK1115" s="6"/>
      <c r="AL1115" s="6"/>
      <c r="AM1115" s="6"/>
    </row>
    <row r="1116" ht="15.0" customHeight="1">
      <c r="L1116" s="1"/>
      <c r="M1116" s="1"/>
      <c r="N1116" s="1"/>
      <c r="O1116" s="1"/>
      <c r="P1116" s="1"/>
      <c r="Q1116" s="1"/>
      <c r="R1116" s="1"/>
      <c r="S1116" s="1"/>
      <c r="T1116" s="1"/>
      <c r="AI1116" s="6"/>
      <c r="AJ1116" s="6"/>
      <c r="AK1116" s="6"/>
      <c r="AL1116" s="6"/>
      <c r="AM1116" s="6"/>
    </row>
    <row r="1117" ht="15.0" customHeight="1">
      <c r="L1117" s="1"/>
      <c r="M1117" s="1"/>
      <c r="N1117" s="1"/>
      <c r="O1117" s="1"/>
      <c r="P1117" s="1"/>
      <c r="Q1117" s="1"/>
      <c r="R1117" s="1"/>
      <c r="S1117" s="1"/>
      <c r="T1117" s="1"/>
      <c r="AI1117" s="6"/>
      <c r="AJ1117" s="6"/>
      <c r="AK1117" s="6"/>
      <c r="AL1117" s="6"/>
      <c r="AM1117" s="6"/>
    </row>
    <row r="1118" ht="15.0" customHeight="1">
      <c r="L1118" s="1"/>
      <c r="M1118" s="1"/>
      <c r="N1118" s="1"/>
      <c r="O1118" s="1"/>
      <c r="P1118" s="1"/>
      <c r="Q1118" s="1"/>
      <c r="R1118" s="1"/>
      <c r="S1118" s="1"/>
      <c r="T1118" s="1"/>
      <c r="AI1118" s="6"/>
      <c r="AJ1118" s="6"/>
      <c r="AK1118" s="6"/>
      <c r="AL1118" s="6"/>
      <c r="AM1118" s="6"/>
    </row>
    <row r="1119" ht="15.0" customHeight="1">
      <c r="L1119" s="1"/>
      <c r="M1119" s="1"/>
      <c r="N1119" s="1"/>
      <c r="O1119" s="1"/>
      <c r="P1119" s="1"/>
      <c r="Q1119" s="1"/>
      <c r="R1119" s="1"/>
      <c r="S1119" s="1"/>
      <c r="T1119" s="1"/>
      <c r="AI1119" s="6"/>
      <c r="AJ1119" s="6"/>
      <c r="AK1119" s="6"/>
      <c r="AL1119" s="6"/>
      <c r="AM1119" s="6"/>
    </row>
    <row r="1120" ht="15.0" customHeight="1">
      <c r="L1120" s="1"/>
      <c r="M1120" s="1"/>
      <c r="N1120" s="1"/>
      <c r="O1120" s="1"/>
      <c r="P1120" s="1"/>
      <c r="Q1120" s="1"/>
      <c r="R1120" s="1"/>
      <c r="S1120" s="1"/>
      <c r="T1120" s="1"/>
      <c r="AI1120" s="6"/>
      <c r="AJ1120" s="6"/>
      <c r="AK1120" s="6"/>
      <c r="AL1120" s="6"/>
      <c r="AM1120" s="6"/>
    </row>
    <row r="1121" ht="15.0" customHeight="1">
      <c r="L1121" s="1"/>
      <c r="M1121" s="1"/>
      <c r="N1121" s="1"/>
      <c r="O1121" s="1"/>
      <c r="P1121" s="1"/>
      <c r="Q1121" s="1"/>
      <c r="R1121" s="1"/>
      <c r="S1121" s="1"/>
      <c r="T1121" s="1"/>
      <c r="AI1121" s="6"/>
      <c r="AJ1121" s="6"/>
      <c r="AK1121" s="6"/>
      <c r="AL1121" s="6"/>
      <c r="AM1121" s="6"/>
    </row>
    <row r="1122" ht="15.0" customHeight="1">
      <c r="L1122" s="1"/>
      <c r="M1122" s="1"/>
      <c r="N1122" s="1"/>
      <c r="O1122" s="1"/>
      <c r="P1122" s="1"/>
      <c r="Q1122" s="1"/>
      <c r="R1122" s="1"/>
      <c r="S1122" s="1"/>
      <c r="T1122" s="1"/>
      <c r="AI1122" s="6"/>
      <c r="AJ1122" s="6"/>
      <c r="AK1122" s="6"/>
      <c r="AL1122" s="6"/>
      <c r="AM1122" s="6"/>
    </row>
  </sheetData>
  <mergeCells count="13">
    <mergeCell ref="E10:F10"/>
    <mergeCell ref="G44:H44"/>
    <mergeCell ref="G45:H45"/>
    <mergeCell ref="AL1023:AN1023"/>
    <mergeCell ref="AI1031:AQ1031"/>
    <mergeCell ref="AI1037:AQ1037"/>
    <mergeCell ref="A9:AE9"/>
    <mergeCell ref="A10:A11"/>
    <mergeCell ref="B10:D10"/>
    <mergeCell ref="G10:M10"/>
    <mergeCell ref="O10:V10"/>
    <mergeCell ref="X10:AE10"/>
    <mergeCell ref="AF11:AO11"/>
  </mergeCells>
  <conditionalFormatting sqref="K12:K42 T12:T42 AC12:AC42 U28:U31 L31:L32">
    <cfRule type="containsText" dxfId="4" priority="1" operator="containsText" text="-">
      <formula>NOT(ISERROR(SEARCH(("-"),(K12))))</formula>
    </cfRule>
  </conditionalFormatting>
  <conditionalFormatting sqref="K12:K42 T12:T42 AC12:AC42 U28:U31 L31:L32">
    <cfRule type="beginsWith" dxfId="5" priority="2" operator="beginsWith" text="R">
      <formula>LEFT((K12),LEN("R"))=("R")</formula>
    </cfRule>
  </conditionalFormatting>
  <conditionalFormatting sqref="K12:K42 T12:T42 AC12:AC42 U28:U31 L31:L32">
    <cfRule type="containsBlanks" dxfId="6" priority="3">
      <formula>LEN(TRIM(K12))=0</formula>
    </cfRule>
  </conditionalFormatting>
  <drawing r:id="rId2"/>
  <legacyDrawing r:id="rId3"/>
  <tableParts count="1">
    <tablePart r:id="rId5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4.5"/>
    <col customWidth="1" min="8" max="8" width="15.0"/>
    <col customWidth="1" min="10" max="10" width="14.25"/>
    <col customWidth="1" min="11" max="11" width="12.5"/>
    <col customWidth="1" min="12" max="12" width="11.88"/>
    <col customWidth="1" min="13" max="13" width="8.0"/>
    <col customWidth="1" min="14" max="14" width="1.88"/>
    <col customWidth="1" min="15" max="15" width="12.75"/>
    <col customWidth="1" min="16" max="16" width="10.0"/>
    <col customWidth="1" min="17" max="17" width="11.88"/>
    <col customWidth="1" min="18" max="18" width="9.13"/>
    <col customWidth="1" min="19" max="19" width="7.75"/>
    <col customWidth="1" min="23" max="23" width="1.38"/>
    <col customWidth="1" min="24" max="24" width="7.5"/>
    <col customWidth="1" min="25" max="25" width="8.63"/>
    <col customWidth="1" min="26" max="26" width="18.13"/>
    <col customWidth="1" min="27" max="27" width="12.13"/>
    <col customWidth="1" min="31" max="31" width="1.5"/>
    <col customWidth="1" min="33" max="33" width="9.88"/>
    <col hidden="1" min="41" max="49" width="12.63"/>
  </cols>
  <sheetData>
    <row r="1" hidden="1">
      <c r="A1" s="123"/>
      <c r="B1" s="123"/>
      <c r="C1" s="123"/>
      <c r="D1" s="123"/>
      <c r="E1" s="123"/>
      <c r="F1" s="123"/>
      <c r="G1" s="123"/>
      <c r="H1" s="123"/>
      <c r="K1" s="1"/>
      <c r="L1" s="1"/>
      <c r="M1" s="1"/>
      <c r="N1" s="1"/>
      <c r="O1" s="1"/>
      <c r="P1" s="1"/>
      <c r="Q1" s="1"/>
      <c r="R1" s="1"/>
      <c r="S1" s="1"/>
      <c r="AH1" s="6"/>
      <c r="AI1" s="6"/>
      <c r="AJ1" s="6"/>
      <c r="AK1" s="6"/>
    </row>
    <row r="2" hidden="1">
      <c r="A2" s="123"/>
      <c r="B2" s="123"/>
      <c r="C2" s="123"/>
      <c r="D2" s="123"/>
      <c r="E2" s="123"/>
      <c r="F2" s="123"/>
      <c r="G2" s="123"/>
      <c r="H2" s="123"/>
      <c r="K2" s="1"/>
      <c r="L2" s="1"/>
      <c r="M2" s="1"/>
      <c r="N2" s="1"/>
      <c r="O2" s="1"/>
      <c r="P2" s="1"/>
      <c r="Q2" s="1"/>
      <c r="R2" s="1"/>
      <c r="S2" s="1"/>
      <c r="AH2" s="6"/>
      <c r="AI2" s="6"/>
      <c r="AJ2" s="6"/>
      <c r="AK2" s="6"/>
    </row>
    <row r="3" hidden="1">
      <c r="A3" s="123"/>
      <c r="B3" s="123"/>
      <c r="C3" s="123"/>
      <c r="D3" s="123"/>
      <c r="E3" s="123"/>
      <c r="F3" s="123"/>
      <c r="G3" s="123"/>
      <c r="H3" s="123"/>
      <c r="K3" s="1"/>
      <c r="L3" s="1"/>
      <c r="M3" s="1"/>
      <c r="N3" s="1"/>
      <c r="O3" s="1"/>
      <c r="P3" s="1"/>
      <c r="Q3" s="1"/>
      <c r="R3" s="1"/>
      <c r="S3" s="1"/>
      <c r="AH3" s="6"/>
      <c r="AI3" s="6"/>
      <c r="AJ3" s="6"/>
      <c r="AK3" s="6"/>
    </row>
    <row r="4" hidden="1">
      <c r="A4" s="123"/>
      <c r="B4" s="123"/>
      <c r="C4" s="123"/>
      <c r="D4" s="123"/>
      <c r="E4" s="123"/>
      <c r="F4" s="123"/>
      <c r="G4" s="123"/>
      <c r="H4" s="123"/>
      <c r="K4" s="1"/>
      <c r="L4" s="1"/>
      <c r="M4" s="1"/>
      <c r="N4" s="1"/>
      <c r="O4" s="1"/>
      <c r="P4" s="1"/>
      <c r="Q4" s="1"/>
      <c r="R4" s="1"/>
      <c r="S4" s="1"/>
      <c r="AH4" s="6"/>
      <c r="AI4" s="6"/>
      <c r="AJ4" s="6"/>
      <c r="AK4" s="6"/>
    </row>
    <row r="5" hidden="1">
      <c r="A5" s="123"/>
      <c r="B5" s="123"/>
      <c r="C5" s="123"/>
      <c r="D5" s="123"/>
      <c r="E5" s="123"/>
      <c r="F5" s="123"/>
      <c r="G5" s="123"/>
      <c r="H5" s="123"/>
      <c r="K5" s="1"/>
      <c r="L5" s="1"/>
      <c r="M5" s="1"/>
      <c r="N5" s="1"/>
      <c r="O5" s="1"/>
      <c r="P5" s="1"/>
      <c r="Q5" s="1"/>
      <c r="R5" s="1"/>
      <c r="S5" s="1"/>
      <c r="AH5" s="6"/>
      <c r="AI5" s="6"/>
      <c r="AJ5" s="6"/>
      <c r="AK5" s="6"/>
    </row>
    <row r="6" hidden="1">
      <c r="A6" s="123"/>
      <c r="B6" s="123"/>
      <c r="C6" s="123"/>
      <c r="D6" s="123"/>
      <c r="E6" s="123"/>
      <c r="F6" s="123"/>
      <c r="G6" s="123"/>
      <c r="H6" s="123"/>
      <c r="K6" s="1"/>
      <c r="L6" s="1"/>
      <c r="M6" s="1"/>
      <c r="N6" s="1"/>
      <c r="O6" s="1"/>
      <c r="P6" s="1"/>
      <c r="Q6" s="1"/>
      <c r="R6" s="1"/>
      <c r="S6" s="1"/>
      <c r="AH6" s="6"/>
      <c r="AI6" s="6"/>
      <c r="AJ6" s="6"/>
      <c r="AK6" s="6"/>
    </row>
    <row r="7" hidden="1">
      <c r="K7" s="1"/>
      <c r="L7" s="1"/>
      <c r="M7" s="1"/>
      <c r="N7" s="1"/>
      <c r="O7" s="1"/>
      <c r="P7" s="1"/>
      <c r="Q7" s="1"/>
      <c r="R7" s="1"/>
      <c r="S7" s="1"/>
      <c r="AH7" s="6"/>
      <c r="AI7" s="6"/>
      <c r="AJ7" s="6"/>
      <c r="AK7" s="6"/>
    </row>
    <row r="8" hidden="1">
      <c r="K8" s="6"/>
      <c r="L8" s="6"/>
      <c r="M8" s="6"/>
      <c r="N8" s="6"/>
      <c r="O8" s="6"/>
      <c r="P8" s="6"/>
      <c r="Q8" s="6"/>
      <c r="R8" s="6"/>
      <c r="S8" s="6"/>
      <c r="AH8" s="6"/>
      <c r="AI8" s="6"/>
      <c r="AJ8" s="6"/>
      <c r="AK8" s="6"/>
    </row>
    <row r="9" ht="35.25" customHeight="1">
      <c r="A9" s="125" t="s">
        <v>71</v>
      </c>
      <c r="AF9" s="124" t="s">
        <v>163</v>
      </c>
      <c r="AO9" s="125"/>
      <c r="AP9" s="125"/>
      <c r="AQ9" s="125"/>
      <c r="AR9" s="125"/>
      <c r="AS9" s="125"/>
      <c r="AT9" s="125"/>
      <c r="AU9" s="125"/>
      <c r="AV9" s="125"/>
      <c r="AW9" s="125"/>
    </row>
    <row r="10" ht="24.75" customHeight="1">
      <c r="A10" s="19" t="s">
        <v>4</v>
      </c>
      <c r="B10" s="337" t="s">
        <v>140</v>
      </c>
      <c r="E10" s="337" t="s">
        <v>1</v>
      </c>
      <c r="G10" s="19" t="s">
        <v>3</v>
      </c>
      <c r="N10" s="17"/>
      <c r="O10" s="156"/>
      <c r="P10" s="156" t="s">
        <v>72</v>
      </c>
      <c r="X10" s="126" t="s">
        <v>73</v>
      </c>
      <c r="AO10" s="126"/>
      <c r="AP10" s="126"/>
      <c r="AQ10" s="126"/>
      <c r="AR10" s="126"/>
      <c r="AS10" s="126"/>
      <c r="AT10" s="126"/>
      <c r="AU10" s="126"/>
      <c r="AV10" s="126"/>
      <c r="AW10" s="126"/>
    </row>
    <row r="11">
      <c r="B11" s="19" t="s">
        <v>70</v>
      </c>
      <c r="C11" s="19" t="s">
        <v>115</v>
      </c>
      <c r="D11" s="19" t="s">
        <v>8</v>
      </c>
      <c r="E11" s="19" t="s">
        <v>70</v>
      </c>
      <c r="F11" s="19" t="s">
        <v>115</v>
      </c>
      <c r="G11" s="19" t="s">
        <v>12</v>
      </c>
      <c r="H11" s="19" t="s">
        <v>13</v>
      </c>
      <c r="I11" s="19" t="s">
        <v>14</v>
      </c>
      <c r="J11" s="19" t="s">
        <v>76</v>
      </c>
      <c r="K11" s="19" t="s">
        <v>67</v>
      </c>
      <c r="L11" s="19" t="s">
        <v>68</v>
      </c>
      <c r="M11" s="19" t="s">
        <v>69</v>
      </c>
      <c r="N11" s="17"/>
      <c r="O11" s="157" t="s">
        <v>14</v>
      </c>
      <c r="P11" s="157" t="s">
        <v>77</v>
      </c>
      <c r="Q11" s="157" t="s">
        <v>76</v>
      </c>
      <c r="R11" s="157" t="s">
        <v>78</v>
      </c>
      <c r="S11" s="157" t="s">
        <v>8</v>
      </c>
      <c r="T11" s="157" t="s">
        <v>67</v>
      </c>
      <c r="U11" s="157" t="s">
        <v>68</v>
      </c>
      <c r="V11" s="157" t="s">
        <v>69</v>
      </c>
      <c r="X11" s="128" t="s">
        <v>14</v>
      </c>
      <c r="Y11" s="128" t="s">
        <v>79</v>
      </c>
      <c r="Z11" s="128" t="s">
        <v>76</v>
      </c>
      <c r="AA11" s="128" t="s">
        <v>164</v>
      </c>
      <c r="AB11" s="128" t="s">
        <v>67</v>
      </c>
      <c r="AC11" s="128" t="s">
        <v>68</v>
      </c>
      <c r="AD11" s="128" t="s">
        <v>69</v>
      </c>
      <c r="AF11" s="376"/>
      <c r="AN11" s="377"/>
      <c r="AO11" s="128"/>
      <c r="AP11" s="128"/>
      <c r="AQ11" s="128"/>
      <c r="AR11" s="128"/>
      <c r="AS11" s="128"/>
      <c r="AT11" s="128"/>
      <c r="AU11" s="128"/>
      <c r="AV11" s="128"/>
      <c r="AW11" s="128"/>
    </row>
    <row r="12" ht="39.0" customHeight="1">
      <c r="A12" s="408">
        <v>45108.0</v>
      </c>
      <c r="B12" s="235">
        <v>50693.86</v>
      </c>
      <c r="C12" s="236">
        <v>1275.0</v>
      </c>
      <c r="D12" s="231">
        <f t="shared" ref="D12:D42" si="1">B12/C12</f>
        <v>39.7598902</v>
      </c>
      <c r="E12" s="235">
        <v>26179.12</v>
      </c>
      <c r="F12" s="236">
        <v>228.0</v>
      </c>
      <c r="G12" s="188">
        <v>331.0</v>
      </c>
      <c r="H12" s="188">
        <v>176.0</v>
      </c>
      <c r="I12" s="188">
        <v>789.0</v>
      </c>
      <c r="J12" s="186">
        <v>381106.11</v>
      </c>
      <c r="K12" s="409">
        <f t="shared" ref="K12:K42" si="2">T12+AB12</f>
        <v>3257.65</v>
      </c>
      <c r="L12" s="186">
        <v>3257.65</v>
      </c>
      <c r="M12" s="182">
        <v>0.0085</v>
      </c>
      <c r="N12" s="38"/>
      <c r="O12" s="188">
        <v>100.0</v>
      </c>
      <c r="P12" s="188">
        <v>341.0</v>
      </c>
      <c r="Q12" s="186">
        <v>19300.09</v>
      </c>
      <c r="R12" s="184">
        <f t="shared" ref="R12:R42" si="3">P12/O12</f>
        <v>3.41</v>
      </c>
      <c r="S12" s="184"/>
      <c r="T12" s="257">
        <v>-7070.31</v>
      </c>
      <c r="U12" s="186">
        <v>-7070.31</v>
      </c>
      <c r="V12" s="182">
        <v>-0.3663</v>
      </c>
      <c r="W12" s="189"/>
      <c r="X12" s="188">
        <v>741.0</v>
      </c>
      <c r="Y12" s="238" t="s">
        <v>165</v>
      </c>
      <c r="Z12" s="186">
        <v>361806.02</v>
      </c>
      <c r="AA12" s="184">
        <f t="shared" ref="AA12:AA42" si="4">Y12/X12</f>
        <v>207.5263158</v>
      </c>
      <c r="AB12" s="410">
        <v>10327.96</v>
      </c>
      <c r="AC12" s="186">
        <v>10327.96</v>
      </c>
      <c r="AD12" s="182">
        <v>0.0285</v>
      </c>
      <c r="AF12" s="161" t="s">
        <v>81</v>
      </c>
      <c r="AG12" s="411" t="s">
        <v>166</v>
      </c>
      <c r="AH12" s="412" t="s">
        <v>167</v>
      </c>
      <c r="AI12" s="413" t="s">
        <v>84</v>
      </c>
      <c r="AJ12" s="166" t="s">
        <v>86</v>
      </c>
      <c r="AK12" s="414" t="s">
        <v>168</v>
      </c>
      <c r="AL12" s="168" t="s">
        <v>88</v>
      </c>
      <c r="AM12" s="415" t="s">
        <v>169</v>
      </c>
      <c r="AN12" s="413" t="s">
        <v>170</v>
      </c>
      <c r="AO12" s="129"/>
      <c r="AP12" s="129"/>
      <c r="AQ12" s="129"/>
      <c r="AR12" s="129"/>
      <c r="AS12" s="129"/>
      <c r="AT12" s="129"/>
      <c r="AU12" s="129"/>
      <c r="AV12" s="129"/>
      <c r="AW12" s="129"/>
    </row>
    <row r="13" ht="27.0" customHeight="1">
      <c r="A13" s="408">
        <v>45109.0</v>
      </c>
      <c r="B13" s="235">
        <v>43198.37</v>
      </c>
      <c r="C13" s="236">
        <v>1188.0</v>
      </c>
      <c r="D13" s="231">
        <f t="shared" si="1"/>
        <v>36.36226431</v>
      </c>
      <c r="E13" s="235">
        <v>29058.52</v>
      </c>
      <c r="F13" s="236">
        <v>213.0</v>
      </c>
      <c r="G13" s="188">
        <v>763.0</v>
      </c>
      <c r="H13" s="188">
        <v>303.0</v>
      </c>
      <c r="I13" s="188">
        <v>871.0</v>
      </c>
      <c r="J13" s="186">
        <v>394423.09</v>
      </c>
      <c r="K13" s="409">
        <f t="shared" si="2"/>
        <v>17407.24</v>
      </c>
      <c r="L13" s="186">
        <v>17407.24</v>
      </c>
      <c r="M13" s="182">
        <v>0.0441</v>
      </c>
      <c r="N13" s="38"/>
      <c r="O13" s="188">
        <v>134.0</v>
      </c>
      <c r="P13" s="188">
        <v>386.0</v>
      </c>
      <c r="Q13" s="186">
        <v>26981.09</v>
      </c>
      <c r="R13" s="184">
        <f t="shared" si="3"/>
        <v>2.880597015</v>
      </c>
      <c r="S13" s="184"/>
      <c r="T13" s="257">
        <v>-41.37</v>
      </c>
      <c r="U13" s="186">
        <v>-41.37</v>
      </c>
      <c r="V13" s="182">
        <v>-0.0015</v>
      </c>
      <c r="W13" s="189"/>
      <c r="X13" s="188">
        <v>803.0</v>
      </c>
      <c r="Y13" s="238" t="s">
        <v>171</v>
      </c>
      <c r="Z13" s="186">
        <v>367442.0</v>
      </c>
      <c r="AA13" s="184">
        <f t="shared" si="4"/>
        <v>197.0373599</v>
      </c>
      <c r="AB13" s="410">
        <v>17448.61</v>
      </c>
      <c r="AC13" s="186">
        <v>17448.61</v>
      </c>
      <c r="AD13" s="182">
        <v>0.0475</v>
      </c>
      <c r="AF13" s="416">
        <f>D43</f>
        <v>48.43412348</v>
      </c>
      <c r="AG13" s="417">
        <f>G43</f>
        <v>12831</v>
      </c>
      <c r="AH13" s="418">
        <f>AG13-AI13</f>
        <v>6034</v>
      </c>
      <c r="AI13" s="418">
        <f>H43</f>
        <v>6797</v>
      </c>
      <c r="AJ13" s="419">
        <f>AH13/AG13</f>
        <v>0.4702673213</v>
      </c>
      <c r="AK13" s="420">
        <f>AF13*2*1</f>
        <v>96.86824697</v>
      </c>
      <c r="AL13" s="421" t="str">
        <f>AM13/AI13</f>
        <v>#REF!</v>
      </c>
      <c r="AM13" s="422" t="str">
        <f>'CUSTOS 2023'!T3</f>
        <v>#REF!</v>
      </c>
      <c r="AO13" s="129"/>
      <c r="AP13" s="129"/>
      <c r="AQ13" s="129"/>
      <c r="AR13" s="129"/>
      <c r="AS13" s="129"/>
      <c r="AT13" s="129"/>
      <c r="AU13" s="129"/>
      <c r="AV13" s="129"/>
      <c r="AW13" s="129"/>
    </row>
    <row r="14" ht="27.0" customHeight="1">
      <c r="A14" s="408">
        <v>45110.0</v>
      </c>
      <c r="B14" s="235">
        <v>45058.13</v>
      </c>
      <c r="C14" s="236">
        <v>1029.0</v>
      </c>
      <c r="D14" s="231">
        <f t="shared" si="1"/>
        <v>43.78827017</v>
      </c>
      <c r="E14" s="235">
        <v>37281.15</v>
      </c>
      <c r="F14" s="236">
        <v>191.0</v>
      </c>
      <c r="G14" s="188">
        <v>265.0</v>
      </c>
      <c r="H14" s="188">
        <v>175.0</v>
      </c>
      <c r="I14" s="188">
        <v>729.0</v>
      </c>
      <c r="J14" s="186">
        <v>427383.41</v>
      </c>
      <c r="K14" s="409">
        <f t="shared" si="2"/>
        <v>8685.24</v>
      </c>
      <c r="L14" s="186">
        <v>8685.24</v>
      </c>
      <c r="M14" s="182">
        <v>0.0203</v>
      </c>
      <c r="N14" s="38"/>
      <c r="O14" s="188">
        <v>57.0</v>
      </c>
      <c r="P14" s="188">
        <v>167.0</v>
      </c>
      <c r="Q14" s="186">
        <v>14714.55</v>
      </c>
      <c r="R14" s="184">
        <f t="shared" si="3"/>
        <v>2.929824561</v>
      </c>
      <c r="S14" s="184"/>
      <c r="T14" s="410">
        <v>4820.28</v>
      </c>
      <c r="U14" s="186">
        <v>4820.28</v>
      </c>
      <c r="V14" s="182">
        <v>0.3276</v>
      </c>
      <c r="W14" s="189"/>
      <c r="X14" s="188">
        <v>699.0</v>
      </c>
      <c r="Y14" s="238" t="s">
        <v>172</v>
      </c>
      <c r="Z14" s="186">
        <v>412668.86</v>
      </c>
      <c r="AA14" s="184">
        <f t="shared" si="4"/>
        <v>217.3347639</v>
      </c>
      <c r="AB14" s="410">
        <v>3864.96</v>
      </c>
      <c r="AC14" s="186">
        <v>3864.96</v>
      </c>
      <c r="AD14" s="182">
        <v>0.0094</v>
      </c>
      <c r="AO14" s="132"/>
      <c r="AP14" s="132"/>
      <c r="AQ14" s="132"/>
      <c r="AR14" s="132"/>
      <c r="AS14" s="132"/>
      <c r="AT14" s="132"/>
      <c r="AU14" s="132"/>
      <c r="AV14" s="132"/>
      <c r="AW14" s="132"/>
    </row>
    <row r="15">
      <c r="A15" s="408">
        <v>45111.0</v>
      </c>
      <c r="B15" s="235">
        <v>46141.62</v>
      </c>
      <c r="C15" s="236">
        <v>1001.0</v>
      </c>
      <c r="D15" s="231">
        <f t="shared" si="1"/>
        <v>46.09552448</v>
      </c>
      <c r="E15" s="235">
        <v>25644.52</v>
      </c>
      <c r="F15" s="236">
        <v>186.0</v>
      </c>
      <c r="G15" s="188">
        <v>205.0</v>
      </c>
      <c r="H15" s="188">
        <v>142.0</v>
      </c>
      <c r="I15" s="188">
        <v>687.0</v>
      </c>
      <c r="J15" s="186">
        <v>404226.42</v>
      </c>
      <c r="K15" s="409">
        <f t="shared" si="2"/>
        <v>31446.92</v>
      </c>
      <c r="L15" s="186">
        <v>31446.92</v>
      </c>
      <c r="M15" s="182">
        <v>0.0778</v>
      </c>
      <c r="N15" s="38"/>
      <c r="O15" s="188">
        <v>54.0</v>
      </c>
      <c r="P15" s="188">
        <v>192.0</v>
      </c>
      <c r="Q15" s="186">
        <v>26985.91</v>
      </c>
      <c r="R15" s="184">
        <f t="shared" si="3"/>
        <v>3.555555556</v>
      </c>
      <c r="S15" s="184"/>
      <c r="T15" s="410">
        <v>9451.74</v>
      </c>
      <c r="U15" s="186">
        <v>9451.74</v>
      </c>
      <c r="V15" s="182">
        <v>0.3502</v>
      </c>
      <c r="W15" s="189"/>
      <c r="X15" s="188">
        <v>658.0</v>
      </c>
      <c r="Y15" s="238" t="s">
        <v>173</v>
      </c>
      <c r="Z15" s="186">
        <v>377240.51</v>
      </c>
      <c r="AA15" s="184">
        <f t="shared" si="4"/>
        <v>189.3677812</v>
      </c>
      <c r="AB15" s="410">
        <v>21995.18</v>
      </c>
      <c r="AC15" s="186">
        <v>21995.18</v>
      </c>
      <c r="AD15" s="182">
        <v>0.0583</v>
      </c>
      <c r="AO15" s="132"/>
      <c r="AP15" s="132"/>
      <c r="AQ15" s="132"/>
      <c r="AR15" s="132"/>
      <c r="AS15" s="132"/>
      <c r="AT15" s="132"/>
      <c r="AU15" s="132"/>
      <c r="AV15" s="132"/>
      <c r="AW15" s="132"/>
    </row>
    <row r="16">
      <c r="A16" s="408">
        <v>45112.0</v>
      </c>
      <c r="B16" s="235">
        <v>59525.74</v>
      </c>
      <c r="C16" s="236">
        <v>1097.0</v>
      </c>
      <c r="D16" s="231">
        <f t="shared" si="1"/>
        <v>54.26229717</v>
      </c>
      <c r="E16" s="235">
        <v>28297.71</v>
      </c>
      <c r="F16" s="236">
        <v>165.0</v>
      </c>
      <c r="G16" s="188">
        <v>217.0</v>
      </c>
      <c r="H16" s="188">
        <v>138.0</v>
      </c>
      <c r="I16" s="188">
        <v>757.0</v>
      </c>
      <c r="J16" s="186">
        <v>522364.92</v>
      </c>
      <c r="K16" s="409">
        <f t="shared" si="2"/>
        <v>23809.2</v>
      </c>
      <c r="L16" s="186">
        <v>23809.2</v>
      </c>
      <c r="M16" s="182">
        <v>0.0456</v>
      </c>
      <c r="N16" s="38"/>
      <c r="O16" s="188">
        <v>96.0</v>
      </c>
      <c r="P16" s="188">
        <v>298.0</v>
      </c>
      <c r="Q16" s="186">
        <v>31001.11</v>
      </c>
      <c r="R16" s="184">
        <f t="shared" si="3"/>
        <v>3.104166667</v>
      </c>
      <c r="S16" s="184"/>
      <c r="T16" s="410">
        <v>6458.19</v>
      </c>
      <c r="U16" s="186">
        <v>6458.19</v>
      </c>
      <c r="V16" s="182">
        <v>0.2083</v>
      </c>
      <c r="W16" s="189"/>
      <c r="X16" s="188">
        <v>704.0</v>
      </c>
      <c r="Y16" s="238" t="s">
        <v>174</v>
      </c>
      <c r="Z16" s="186">
        <v>491363.81</v>
      </c>
      <c r="AA16" s="184">
        <f t="shared" si="4"/>
        <v>193.6335227</v>
      </c>
      <c r="AB16" s="410">
        <v>17351.01</v>
      </c>
      <c r="AC16" s="186">
        <v>17351.01</v>
      </c>
      <c r="AD16" s="182">
        <v>0.0353</v>
      </c>
      <c r="AO16" s="132"/>
      <c r="AP16" s="132"/>
      <c r="AQ16" s="132"/>
      <c r="AR16" s="132"/>
      <c r="AS16" s="132"/>
      <c r="AT16" s="132"/>
      <c r="AU16" s="132"/>
      <c r="AV16" s="132"/>
      <c r="AW16" s="132"/>
    </row>
    <row r="17" ht="24.75" customHeight="1">
      <c r="A17" s="408">
        <v>45113.0</v>
      </c>
      <c r="B17" s="235">
        <v>50762.94</v>
      </c>
      <c r="C17" s="236">
        <v>1103.0</v>
      </c>
      <c r="D17" s="231">
        <f t="shared" si="1"/>
        <v>46.02261106</v>
      </c>
      <c r="E17" s="235">
        <v>37858.39</v>
      </c>
      <c r="F17" s="236">
        <v>195.0</v>
      </c>
      <c r="G17" s="188">
        <v>198.0</v>
      </c>
      <c r="H17" s="188">
        <v>152.0</v>
      </c>
      <c r="I17" s="188">
        <v>772.0</v>
      </c>
      <c r="J17" s="186">
        <v>429725.63</v>
      </c>
      <c r="K17" s="409">
        <f t="shared" si="2"/>
        <v>15076.28</v>
      </c>
      <c r="L17" s="186">
        <v>15076.28</v>
      </c>
      <c r="M17" s="182">
        <v>0.0351</v>
      </c>
      <c r="N17" s="38"/>
      <c r="O17" s="188">
        <v>70.0</v>
      </c>
      <c r="P17" s="188">
        <v>237.0</v>
      </c>
      <c r="Q17" s="186">
        <v>50368.46</v>
      </c>
      <c r="R17" s="184">
        <f t="shared" si="3"/>
        <v>3.385714286</v>
      </c>
      <c r="S17" s="184"/>
      <c r="T17" s="257">
        <v>-3335.27</v>
      </c>
      <c r="U17" s="186">
        <v>-3335.27</v>
      </c>
      <c r="V17" s="182">
        <v>-0.0662</v>
      </c>
      <c r="W17" s="189"/>
      <c r="X17" s="188">
        <v>732.0</v>
      </c>
      <c r="Y17" s="238" t="s">
        <v>175</v>
      </c>
      <c r="Z17" s="186">
        <v>379357.17</v>
      </c>
      <c r="AA17" s="184">
        <f t="shared" si="4"/>
        <v>188.6311475</v>
      </c>
      <c r="AB17" s="410">
        <v>18411.55</v>
      </c>
      <c r="AC17" s="186">
        <v>18411.55</v>
      </c>
      <c r="AD17" s="182">
        <v>0.0485</v>
      </c>
      <c r="AO17" s="132"/>
      <c r="AP17" s="132"/>
      <c r="AQ17" s="132"/>
      <c r="AR17" s="132"/>
      <c r="AS17" s="132"/>
      <c r="AT17" s="132"/>
      <c r="AU17" s="132"/>
      <c r="AV17" s="132"/>
      <c r="AW17" s="132"/>
    </row>
    <row r="18" ht="23.25" customHeight="1">
      <c r="A18" s="408">
        <v>45114.0</v>
      </c>
      <c r="B18" s="235">
        <v>47455.31</v>
      </c>
      <c r="C18" s="236">
        <v>1161.0</v>
      </c>
      <c r="D18" s="231">
        <f t="shared" si="1"/>
        <v>40.87451335</v>
      </c>
      <c r="E18" s="235">
        <v>32747.14</v>
      </c>
      <c r="F18" s="236">
        <v>201.0</v>
      </c>
      <c r="G18" s="188">
        <v>156.0</v>
      </c>
      <c r="H18" s="188">
        <v>113.0</v>
      </c>
      <c r="I18" s="188">
        <v>753.0</v>
      </c>
      <c r="J18" s="186">
        <v>395116.3</v>
      </c>
      <c r="K18" s="409">
        <f t="shared" si="2"/>
        <v>18731.72</v>
      </c>
      <c r="L18" s="186">
        <v>18731.72</v>
      </c>
      <c r="M18" s="182">
        <v>0.0474</v>
      </c>
      <c r="N18" s="38"/>
      <c r="O18" s="188">
        <v>59.0</v>
      </c>
      <c r="P18" s="188">
        <v>189.0</v>
      </c>
      <c r="Q18" s="186">
        <v>13243.76</v>
      </c>
      <c r="R18" s="184">
        <f t="shared" si="3"/>
        <v>3.203389831</v>
      </c>
      <c r="S18" s="184"/>
      <c r="T18" s="410">
        <v>2732.0</v>
      </c>
      <c r="U18" s="186">
        <v>2732.0</v>
      </c>
      <c r="V18" s="182">
        <v>0.2063</v>
      </c>
      <c r="W18" s="189"/>
      <c r="X18" s="188">
        <v>718.0</v>
      </c>
      <c r="Y18" s="188">
        <v>143232.0</v>
      </c>
      <c r="Z18" s="186">
        <v>381872.54</v>
      </c>
      <c r="AA18" s="184">
        <f t="shared" si="4"/>
        <v>199.4874652</v>
      </c>
      <c r="AB18" s="410">
        <v>15999.72</v>
      </c>
      <c r="AC18" s="186">
        <v>15999.72</v>
      </c>
      <c r="AD18" s="182">
        <v>0.0419</v>
      </c>
      <c r="AO18" s="132"/>
      <c r="AP18" s="132"/>
      <c r="AQ18" s="132"/>
      <c r="AR18" s="132"/>
      <c r="AS18" s="132"/>
      <c r="AT18" s="132"/>
      <c r="AU18" s="132"/>
      <c r="AV18" s="132"/>
      <c r="AW18" s="132"/>
    </row>
    <row r="19">
      <c r="A19" s="408">
        <v>45115.0</v>
      </c>
      <c r="B19" s="235">
        <v>65876.19</v>
      </c>
      <c r="C19" s="236">
        <v>1091.0</v>
      </c>
      <c r="D19" s="231">
        <f t="shared" si="1"/>
        <v>60.38147571</v>
      </c>
      <c r="E19" s="235">
        <v>39995.08</v>
      </c>
      <c r="F19" s="236">
        <v>207.0</v>
      </c>
      <c r="G19" s="188">
        <v>167.0</v>
      </c>
      <c r="H19" s="188">
        <v>123.0</v>
      </c>
      <c r="I19" s="188">
        <v>718.0</v>
      </c>
      <c r="J19" s="186">
        <v>449289.08</v>
      </c>
      <c r="K19" s="409">
        <f t="shared" si="2"/>
        <v>23117.27</v>
      </c>
      <c r="L19" s="186">
        <v>23117.27</v>
      </c>
      <c r="M19" s="182">
        <v>0.0515</v>
      </c>
      <c r="N19" s="38"/>
      <c r="O19" s="188">
        <v>91.0</v>
      </c>
      <c r="P19" s="188">
        <v>316.0</v>
      </c>
      <c r="Q19" s="186">
        <v>36489.45</v>
      </c>
      <c r="R19" s="184">
        <f t="shared" si="3"/>
        <v>3.472527473</v>
      </c>
      <c r="S19" s="184"/>
      <c r="T19" s="410">
        <v>3517.37</v>
      </c>
      <c r="U19" s="186">
        <v>3517.37</v>
      </c>
      <c r="V19" s="182">
        <v>0.0964</v>
      </c>
      <c r="W19" s="189"/>
      <c r="X19" s="188">
        <v>667.0</v>
      </c>
      <c r="Y19" s="188">
        <v>153784.0</v>
      </c>
      <c r="Z19" s="186">
        <v>412799.63</v>
      </c>
      <c r="AA19" s="184">
        <f t="shared" si="4"/>
        <v>230.5607196</v>
      </c>
      <c r="AB19" s="410">
        <v>19599.9</v>
      </c>
      <c r="AC19" s="186">
        <v>19599.9</v>
      </c>
      <c r="AD19" s="182">
        <v>0.0475</v>
      </c>
      <c r="AO19" s="132"/>
      <c r="AP19" s="132"/>
      <c r="AQ19" s="132"/>
      <c r="AR19" s="132"/>
      <c r="AS19" s="132"/>
      <c r="AT19" s="132"/>
      <c r="AU19" s="132"/>
      <c r="AV19" s="132"/>
      <c r="AW19" s="132"/>
    </row>
    <row r="20" ht="34.5" customHeight="1">
      <c r="A20" s="408">
        <v>45116.0</v>
      </c>
      <c r="B20" s="235">
        <v>46320.62</v>
      </c>
      <c r="C20" s="236">
        <v>879.0</v>
      </c>
      <c r="D20" s="231">
        <f t="shared" si="1"/>
        <v>52.69695108</v>
      </c>
      <c r="E20" s="235">
        <v>32020.89</v>
      </c>
      <c r="F20" s="236">
        <v>147.0</v>
      </c>
      <c r="G20" s="188">
        <v>164.0</v>
      </c>
      <c r="H20" s="188">
        <v>110.0</v>
      </c>
      <c r="I20" s="188">
        <v>634.0</v>
      </c>
      <c r="J20" s="186">
        <v>269151.09</v>
      </c>
      <c r="K20" s="409">
        <f t="shared" si="2"/>
        <v>15157.77</v>
      </c>
      <c r="L20" s="186">
        <v>15157.77</v>
      </c>
      <c r="M20" s="182">
        <v>0.0563</v>
      </c>
      <c r="N20" s="38"/>
      <c r="O20" s="188">
        <v>95.0</v>
      </c>
      <c r="P20" s="188">
        <v>289.0</v>
      </c>
      <c r="Q20" s="186">
        <v>17637.27</v>
      </c>
      <c r="R20" s="184">
        <f t="shared" si="3"/>
        <v>3.042105263</v>
      </c>
      <c r="S20" s="184"/>
      <c r="T20" s="257">
        <v>-3408.54</v>
      </c>
      <c r="U20" s="186">
        <v>-3408.54</v>
      </c>
      <c r="V20" s="182">
        <v>-0.1933</v>
      </c>
      <c r="W20" s="189"/>
      <c r="X20" s="188">
        <v>588.0</v>
      </c>
      <c r="Y20" s="188">
        <v>127075.0</v>
      </c>
      <c r="Z20" s="186">
        <v>251513.82</v>
      </c>
      <c r="AA20" s="184">
        <f t="shared" si="4"/>
        <v>216.1139456</v>
      </c>
      <c r="AB20" s="410">
        <v>18566.31</v>
      </c>
      <c r="AC20" s="186">
        <v>18566.31</v>
      </c>
      <c r="AD20" s="182">
        <v>0.0738</v>
      </c>
      <c r="AO20" s="132"/>
      <c r="AP20" s="132"/>
      <c r="AQ20" s="132"/>
      <c r="AR20" s="132"/>
      <c r="AS20" s="132"/>
      <c r="AT20" s="132"/>
      <c r="AU20" s="132"/>
      <c r="AV20" s="132"/>
      <c r="AW20" s="132"/>
    </row>
    <row r="21" ht="22.5" customHeight="1">
      <c r="A21" s="408">
        <v>45117.0</v>
      </c>
      <c r="B21" s="235">
        <v>54420.81</v>
      </c>
      <c r="C21" s="236">
        <v>941.0</v>
      </c>
      <c r="D21" s="231">
        <f t="shared" si="1"/>
        <v>57.8329543</v>
      </c>
      <c r="E21" s="235">
        <v>42321.97</v>
      </c>
      <c r="F21" s="236">
        <v>144.0</v>
      </c>
      <c r="G21" s="188">
        <v>176.0</v>
      </c>
      <c r="H21" s="188">
        <v>105.0</v>
      </c>
      <c r="I21" s="188">
        <v>616.0</v>
      </c>
      <c r="J21" s="186">
        <v>303477.84</v>
      </c>
      <c r="K21" s="409">
        <f t="shared" si="2"/>
        <v>10504.89</v>
      </c>
      <c r="L21" s="186">
        <v>10504.89</v>
      </c>
      <c r="M21" s="182">
        <v>0.0346</v>
      </c>
      <c r="N21" s="38"/>
      <c r="O21" s="188">
        <v>46.0</v>
      </c>
      <c r="P21" s="188">
        <v>146.0</v>
      </c>
      <c r="Q21" s="186">
        <v>19977.15</v>
      </c>
      <c r="R21" s="184">
        <f t="shared" si="3"/>
        <v>3.173913043</v>
      </c>
      <c r="S21" s="184"/>
      <c r="T21" s="410">
        <v>1837.35</v>
      </c>
      <c r="U21" s="186">
        <v>1837.35</v>
      </c>
      <c r="V21" s="182">
        <v>0.092</v>
      </c>
      <c r="W21" s="189"/>
      <c r="X21" s="188">
        <v>580.0</v>
      </c>
      <c r="Y21" s="188">
        <v>123861.0</v>
      </c>
      <c r="Z21" s="186">
        <v>283500.69</v>
      </c>
      <c r="AA21" s="184">
        <f t="shared" si="4"/>
        <v>213.5534483</v>
      </c>
      <c r="AB21" s="410">
        <v>8667.54</v>
      </c>
      <c r="AC21" s="186">
        <v>8667.54</v>
      </c>
      <c r="AD21" s="182">
        <v>0.0306</v>
      </c>
      <c r="AO21" s="132"/>
      <c r="AP21" s="132"/>
      <c r="AQ21" s="132"/>
      <c r="AR21" s="132"/>
      <c r="AS21" s="132"/>
      <c r="AT21" s="132"/>
      <c r="AU21" s="132"/>
      <c r="AV21" s="132"/>
      <c r="AW21" s="132"/>
    </row>
    <row r="22">
      <c r="A22" s="408">
        <v>45118.0</v>
      </c>
      <c r="B22" s="235">
        <v>51358.54</v>
      </c>
      <c r="C22" s="236">
        <v>895.0</v>
      </c>
      <c r="D22" s="231">
        <f t="shared" si="1"/>
        <v>57.38384358</v>
      </c>
      <c r="E22" s="235">
        <v>49617.76</v>
      </c>
      <c r="F22" s="236">
        <v>168.0</v>
      </c>
      <c r="G22" s="188">
        <v>188.0</v>
      </c>
      <c r="H22" s="188">
        <v>105.0</v>
      </c>
      <c r="I22" s="188">
        <v>620.0</v>
      </c>
      <c r="J22" s="186">
        <v>333297.52</v>
      </c>
      <c r="K22" s="409">
        <f t="shared" si="2"/>
        <v>11844.35</v>
      </c>
      <c r="L22" s="186">
        <v>11844.35</v>
      </c>
      <c r="M22" s="182">
        <v>0.0355</v>
      </c>
      <c r="N22" s="38"/>
      <c r="O22" s="188">
        <v>57.0</v>
      </c>
      <c r="P22" s="188">
        <v>186.0</v>
      </c>
      <c r="Q22" s="186">
        <v>16675.29</v>
      </c>
      <c r="R22" s="184">
        <f t="shared" si="3"/>
        <v>3.263157895</v>
      </c>
      <c r="S22" s="184"/>
      <c r="T22" s="410">
        <v>1304.63</v>
      </c>
      <c r="U22" s="186">
        <v>1304.63</v>
      </c>
      <c r="V22" s="182">
        <v>0.0782</v>
      </c>
      <c r="W22" s="189"/>
      <c r="X22" s="188">
        <v>584.0</v>
      </c>
      <c r="Y22" s="188">
        <v>116849.0</v>
      </c>
      <c r="Z22" s="186">
        <v>316622.23</v>
      </c>
      <c r="AA22" s="184">
        <f t="shared" si="4"/>
        <v>200.0839041</v>
      </c>
      <c r="AB22" s="410">
        <v>10539.72</v>
      </c>
      <c r="AC22" s="186">
        <v>10539.72</v>
      </c>
      <c r="AD22" s="182">
        <v>0.0333</v>
      </c>
      <c r="AO22" s="132"/>
      <c r="AP22" s="132"/>
      <c r="AQ22" s="132"/>
      <c r="AR22" s="132"/>
      <c r="AS22" s="132"/>
      <c r="AT22" s="132"/>
      <c r="AU22" s="132"/>
      <c r="AV22" s="132"/>
      <c r="AW22" s="132"/>
    </row>
    <row r="23">
      <c r="A23" s="408">
        <v>45119.0</v>
      </c>
      <c r="B23" s="235">
        <v>40306.09</v>
      </c>
      <c r="C23" s="236">
        <v>842.0</v>
      </c>
      <c r="D23" s="231">
        <f t="shared" si="1"/>
        <v>47.86946556</v>
      </c>
      <c r="E23" s="235">
        <v>31973.76</v>
      </c>
      <c r="F23" s="236">
        <v>126.0</v>
      </c>
      <c r="G23" s="188">
        <v>120.0</v>
      </c>
      <c r="H23" s="188">
        <v>73.0</v>
      </c>
      <c r="I23" s="188">
        <v>556.0</v>
      </c>
      <c r="J23" s="186">
        <v>247756.71</v>
      </c>
      <c r="K23" s="409">
        <f t="shared" si="2"/>
        <v>4762.37</v>
      </c>
      <c r="L23" s="186">
        <v>4762.37</v>
      </c>
      <c r="M23" s="182">
        <v>0.0192</v>
      </c>
      <c r="N23" s="38"/>
      <c r="O23" s="188">
        <v>69.0</v>
      </c>
      <c r="P23" s="188">
        <v>179.0</v>
      </c>
      <c r="Q23" s="186">
        <v>7101.98</v>
      </c>
      <c r="R23" s="184">
        <f t="shared" si="3"/>
        <v>2.594202899</v>
      </c>
      <c r="S23" s="184"/>
      <c r="T23" s="410">
        <v>2968.88</v>
      </c>
      <c r="U23" s="186">
        <v>2968.88</v>
      </c>
      <c r="V23" s="182">
        <v>0.418</v>
      </c>
      <c r="W23" s="189"/>
      <c r="X23" s="188">
        <v>515.0</v>
      </c>
      <c r="Y23" s="188">
        <v>110160.0</v>
      </c>
      <c r="Z23" s="186">
        <v>240654.73</v>
      </c>
      <c r="AA23" s="184">
        <f t="shared" si="4"/>
        <v>213.9029126</v>
      </c>
      <c r="AB23" s="410">
        <v>1793.49</v>
      </c>
      <c r="AC23" s="186">
        <v>1793.49</v>
      </c>
      <c r="AD23" s="182">
        <v>0.0075</v>
      </c>
      <c r="AO23" s="132"/>
      <c r="AP23" s="132"/>
      <c r="AQ23" s="132"/>
      <c r="AR23" s="132"/>
      <c r="AS23" s="132"/>
      <c r="AT23" s="132"/>
      <c r="AU23" s="132"/>
      <c r="AV23" s="132"/>
      <c r="AW23" s="132"/>
    </row>
    <row r="24">
      <c r="A24" s="408">
        <v>45120.0</v>
      </c>
      <c r="B24" s="235">
        <v>45471.17</v>
      </c>
      <c r="C24" s="236">
        <v>815.0</v>
      </c>
      <c r="D24" s="231">
        <f t="shared" si="1"/>
        <v>55.79284663</v>
      </c>
      <c r="E24" s="235">
        <v>27086.33</v>
      </c>
      <c r="F24" s="236">
        <v>159.0</v>
      </c>
      <c r="G24" s="188">
        <v>192.0</v>
      </c>
      <c r="H24" s="188">
        <v>103.0</v>
      </c>
      <c r="I24" s="188">
        <v>573.0</v>
      </c>
      <c r="J24" s="186">
        <v>343850.19</v>
      </c>
      <c r="K24" s="409">
        <f t="shared" si="2"/>
        <v>20840.26</v>
      </c>
      <c r="L24" s="186">
        <v>20840.26</v>
      </c>
      <c r="M24" s="182">
        <v>0.0606</v>
      </c>
      <c r="N24" s="38"/>
      <c r="O24" s="188">
        <v>57.0</v>
      </c>
      <c r="P24" s="188">
        <v>87.0</v>
      </c>
      <c r="Q24" s="186">
        <v>10017.54</v>
      </c>
      <c r="R24" s="184">
        <f t="shared" si="3"/>
        <v>1.526315789</v>
      </c>
      <c r="S24" s="184"/>
      <c r="T24" s="410">
        <v>2273.09</v>
      </c>
      <c r="U24" s="186">
        <v>2273.09</v>
      </c>
      <c r="V24" s="182">
        <v>0.2269</v>
      </c>
      <c r="W24" s="189"/>
      <c r="X24" s="188">
        <v>544.0</v>
      </c>
      <c r="Y24" s="188">
        <v>108553.0</v>
      </c>
      <c r="Z24" s="186">
        <v>333832.65</v>
      </c>
      <c r="AA24" s="184">
        <f t="shared" si="4"/>
        <v>199.5459559</v>
      </c>
      <c r="AB24" s="410">
        <v>18567.17</v>
      </c>
      <c r="AC24" s="186">
        <v>18567.17</v>
      </c>
      <c r="AD24" s="182">
        <v>0.0556</v>
      </c>
      <c r="AO24" s="132"/>
      <c r="AP24" s="132"/>
      <c r="AQ24" s="132"/>
      <c r="AR24" s="132"/>
      <c r="AS24" s="132"/>
      <c r="AT24" s="132"/>
      <c r="AU24" s="132"/>
      <c r="AV24" s="132"/>
      <c r="AW24" s="132"/>
    </row>
    <row r="25">
      <c r="A25" s="408">
        <v>45121.0</v>
      </c>
      <c r="B25" s="235">
        <v>52748.11</v>
      </c>
      <c r="C25" s="236">
        <v>770.0</v>
      </c>
      <c r="D25" s="231">
        <f t="shared" si="1"/>
        <v>68.50403896</v>
      </c>
      <c r="E25" s="235">
        <v>43934.05</v>
      </c>
      <c r="F25" s="236">
        <v>128.0</v>
      </c>
      <c r="G25" s="188">
        <v>131.0</v>
      </c>
      <c r="H25" s="188">
        <v>67.0</v>
      </c>
      <c r="I25" s="188">
        <v>496.0</v>
      </c>
      <c r="J25" s="186">
        <v>248831.96</v>
      </c>
      <c r="K25" s="409">
        <f t="shared" si="2"/>
        <v>4918.29</v>
      </c>
      <c r="L25" s="186">
        <v>4918.29</v>
      </c>
      <c r="M25" s="182">
        <v>0.0198</v>
      </c>
      <c r="N25" s="38"/>
      <c r="O25" s="188">
        <v>35.0</v>
      </c>
      <c r="P25" s="188">
        <v>137.0</v>
      </c>
      <c r="Q25" s="186">
        <v>6847.18</v>
      </c>
      <c r="R25" s="184">
        <f t="shared" si="3"/>
        <v>3.914285714</v>
      </c>
      <c r="S25" s="184"/>
      <c r="T25" s="257">
        <v>-1027.48</v>
      </c>
      <c r="U25" s="186">
        <v>-1027.48</v>
      </c>
      <c r="V25" s="182">
        <v>-0.1501</v>
      </c>
      <c r="W25" s="189"/>
      <c r="X25" s="188">
        <v>472.0</v>
      </c>
      <c r="Y25" s="188">
        <v>129574.0</v>
      </c>
      <c r="Z25" s="186">
        <v>241984.78</v>
      </c>
      <c r="AA25" s="184">
        <f t="shared" si="4"/>
        <v>274.5211864</v>
      </c>
      <c r="AB25" s="410">
        <v>5945.77</v>
      </c>
      <c r="AC25" s="186">
        <v>5945.77</v>
      </c>
      <c r="AD25" s="182">
        <v>0.0246</v>
      </c>
      <c r="AO25" s="132"/>
      <c r="AP25" s="132"/>
      <c r="AQ25" s="132"/>
      <c r="AR25" s="132"/>
      <c r="AS25" s="132"/>
      <c r="AT25" s="132"/>
      <c r="AU25" s="132"/>
      <c r="AV25" s="132"/>
      <c r="AW25" s="132"/>
    </row>
    <row r="26">
      <c r="A26" s="408">
        <v>45122.0</v>
      </c>
      <c r="B26" s="235">
        <v>59031.59</v>
      </c>
      <c r="C26" s="236">
        <v>1085.0</v>
      </c>
      <c r="D26" s="231">
        <f t="shared" si="1"/>
        <v>54.40699539</v>
      </c>
      <c r="E26" s="235">
        <v>44764.22</v>
      </c>
      <c r="F26" s="236">
        <v>193.0</v>
      </c>
      <c r="G26" s="188">
        <v>894.0</v>
      </c>
      <c r="H26" s="188">
        <v>231.0</v>
      </c>
      <c r="I26" s="188">
        <v>689.0</v>
      </c>
      <c r="J26" s="186">
        <v>274266.6</v>
      </c>
      <c r="K26" s="409">
        <f t="shared" si="2"/>
        <v>10721.88</v>
      </c>
      <c r="L26" s="186">
        <v>10721.88</v>
      </c>
      <c r="M26" s="182">
        <v>0.0391</v>
      </c>
      <c r="N26" s="38"/>
      <c r="O26" s="188">
        <v>79.0</v>
      </c>
      <c r="P26" s="188">
        <v>222.0</v>
      </c>
      <c r="Q26" s="186">
        <v>14719.09</v>
      </c>
      <c r="R26" s="184">
        <f t="shared" si="3"/>
        <v>2.810126582</v>
      </c>
      <c r="S26" s="184"/>
      <c r="T26" s="257">
        <v>-242.16</v>
      </c>
      <c r="U26" s="186">
        <v>-242.16</v>
      </c>
      <c r="V26" s="182">
        <v>-0.0165</v>
      </c>
      <c r="W26" s="189"/>
      <c r="X26" s="188">
        <v>647.0</v>
      </c>
      <c r="Y26" s="188">
        <v>148141.0</v>
      </c>
      <c r="Z26" s="186">
        <v>259547.51</v>
      </c>
      <c r="AA26" s="184">
        <f t="shared" si="4"/>
        <v>228.9659969</v>
      </c>
      <c r="AB26" s="410">
        <v>10964.04</v>
      </c>
      <c r="AC26" s="186">
        <v>10964.04</v>
      </c>
      <c r="AD26" s="182">
        <v>0.0422</v>
      </c>
      <c r="AO26" s="132"/>
      <c r="AP26" s="132"/>
      <c r="AQ26" s="132"/>
      <c r="AR26" s="132"/>
      <c r="AS26" s="132"/>
      <c r="AT26" s="132"/>
      <c r="AU26" s="132"/>
      <c r="AV26" s="132"/>
      <c r="AW26" s="132"/>
    </row>
    <row r="27" ht="21.0" customHeight="1">
      <c r="A27" s="408">
        <v>45123.0</v>
      </c>
      <c r="B27" s="235">
        <v>43673.95</v>
      </c>
      <c r="C27" s="236">
        <v>962.0</v>
      </c>
      <c r="D27" s="231">
        <f t="shared" si="1"/>
        <v>45.39911642</v>
      </c>
      <c r="E27" s="235">
        <v>31470.11</v>
      </c>
      <c r="F27" s="236">
        <v>134.0</v>
      </c>
      <c r="G27" s="188">
        <v>354.0</v>
      </c>
      <c r="H27" s="188">
        <v>167.0</v>
      </c>
      <c r="I27" s="188">
        <v>661.0</v>
      </c>
      <c r="J27" s="186">
        <v>373739.18</v>
      </c>
      <c r="K27" s="409">
        <f t="shared" si="2"/>
        <v>14644.38</v>
      </c>
      <c r="L27" s="186">
        <v>14644.38</v>
      </c>
      <c r="M27" s="182">
        <v>0.0392</v>
      </c>
      <c r="N27" s="38"/>
      <c r="O27" s="188">
        <v>110.0</v>
      </c>
      <c r="P27" s="188">
        <v>258.0</v>
      </c>
      <c r="Q27" s="186">
        <v>8601.97</v>
      </c>
      <c r="R27" s="184">
        <f t="shared" si="3"/>
        <v>2.345454545</v>
      </c>
      <c r="S27" s="184"/>
      <c r="T27" s="410">
        <v>2039.99</v>
      </c>
      <c r="U27" s="186">
        <v>2039.99</v>
      </c>
      <c r="V27" s="182">
        <v>0.2372</v>
      </c>
      <c r="W27" s="189"/>
      <c r="X27" s="188">
        <v>601.0</v>
      </c>
      <c r="Y27" s="188">
        <v>144394.0</v>
      </c>
      <c r="Z27" s="186">
        <v>365137.21</v>
      </c>
      <c r="AA27" s="184">
        <f t="shared" si="4"/>
        <v>240.2562396</v>
      </c>
      <c r="AB27" s="410">
        <v>12604.39</v>
      </c>
      <c r="AC27" s="186">
        <v>12604.39</v>
      </c>
      <c r="AD27" s="182">
        <v>0.0345</v>
      </c>
      <c r="AO27" s="132"/>
      <c r="AP27" s="132"/>
      <c r="AQ27" s="132"/>
      <c r="AR27" s="132"/>
      <c r="AS27" s="132"/>
      <c r="AT27" s="132"/>
      <c r="AU27" s="132"/>
      <c r="AV27" s="132"/>
      <c r="AW27" s="132"/>
    </row>
    <row r="28" ht="21.0" customHeight="1">
      <c r="A28" s="23">
        <v>45124.0</v>
      </c>
      <c r="B28" s="235">
        <v>45304.46</v>
      </c>
      <c r="C28" s="236">
        <v>1130.0</v>
      </c>
      <c r="D28" s="231">
        <f t="shared" si="1"/>
        <v>40.09244248</v>
      </c>
      <c r="E28" s="235">
        <v>34227.23</v>
      </c>
      <c r="F28" s="236">
        <v>177.0</v>
      </c>
      <c r="G28" s="188">
        <v>826.0</v>
      </c>
      <c r="H28" s="188">
        <v>303.0</v>
      </c>
      <c r="I28" s="188">
        <v>751.0</v>
      </c>
      <c r="J28" s="186">
        <v>308445.75</v>
      </c>
      <c r="K28" s="409">
        <f t="shared" si="2"/>
        <v>12379.06</v>
      </c>
      <c r="L28" s="186">
        <v>12379.06</v>
      </c>
      <c r="M28" s="182">
        <v>0.0401</v>
      </c>
      <c r="N28" s="38"/>
      <c r="O28" s="188">
        <v>56.0</v>
      </c>
      <c r="P28" s="188">
        <v>174.0</v>
      </c>
      <c r="Q28" s="186">
        <v>9060.57</v>
      </c>
      <c r="R28" s="184">
        <f t="shared" si="3"/>
        <v>3.107142857</v>
      </c>
      <c r="S28" s="184"/>
      <c r="T28" s="410">
        <v>1814.67</v>
      </c>
      <c r="U28" s="186">
        <v>1814.67</v>
      </c>
      <c r="V28" s="182">
        <v>0.2003</v>
      </c>
      <c r="W28" s="189"/>
      <c r="X28" s="188">
        <v>723.0</v>
      </c>
      <c r="Y28" s="188">
        <v>156615.0</v>
      </c>
      <c r="Z28" s="186">
        <v>299385.18</v>
      </c>
      <c r="AA28" s="184">
        <f t="shared" si="4"/>
        <v>216.6182573</v>
      </c>
      <c r="AB28" s="410">
        <v>10564.39</v>
      </c>
      <c r="AC28" s="186">
        <v>10564.39</v>
      </c>
      <c r="AD28" s="182">
        <v>0.0353</v>
      </c>
      <c r="AO28" s="132"/>
      <c r="AP28" s="132"/>
      <c r="AQ28" s="132"/>
      <c r="AR28" s="132"/>
      <c r="AS28" s="132"/>
      <c r="AT28" s="132"/>
      <c r="AU28" s="132"/>
      <c r="AV28" s="132"/>
      <c r="AW28" s="132"/>
    </row>
    <row r="29">
      <c r="A29" s="23">
        <v>45125.0</v>
      </c>
      <c r="B29" s="235">
        <v>56492.11</v>
      </c>
      <c r="C29" s="236">
        <v>1404.0</v>
      </c>
      <c r="D29" s="231">
        <f t="shared" si="1"/>
        <v>40.23654558</v>
      </c>
      <c r="E29" s="235">
        <v>41104.58</v>
      </c>
      <c r="F29" s="236">
        <v>234.0</v>
      </c>
      <c r="G29" s="188">
        <v>756.0</v>
      </c>
      <c r="H29" s="188">
        <v>382.0</v>
      </c>
      <c r="I29" s="188">
        <v>934.0</v>
      </c>
      <c r="J29" s="186">
        <v>402205.27</v>
      </c>
      <c r="K29" s="409">
        <f t="shared" si="2"/>
        <v>16163.77</v>
      </c>
      <c r="L29" s="186">
        <v>16163.77</v>
      </c>
      <c r="M29" s="182">
        <v>0.0402</v>
      </c>
      <c r="N29" s="38"/>
      <c r="O29" s="188">
        <v>62.0</v>
      </c>
      <c r="P29" s="188">
        <v>181.0</v>
      </c>
      <c r="Q29" s="186">
        <v>11996.37</v>
      </c>
      <c r="R29" s="184">
        <f t="shared" si="3"/>
        <v>2.919354839</v>
      </c>
      <c r="S29" s="184"/>
      <c r="T29" s="257">
        <v>-3032.77</v>
      </c>
      <c r="U29" s="186">
        <v>-3032.77</v>
      </c>
      <c r="V29" s="182">
        <v>-0.2528</v>
      </c>
      <c r="W29" s="189"/>
      <c r="X29" s="188">
        <v>905.0</v>
      </c>
      <c r="Y29" s="188">
        <v>198281.0</v>
      </c>
      <c r="Z29" s="186">
        <v>390208.9</v>
      </c>
      <c r="AA29" s="184">
        <f t="shared" si="4"/>
        <v>219.0950276</v>
      </c>
      <c r="AB29" s="410">
        <v>19196.54</v>
      </c>
      <c r="AC29" s="186">
        <v>19196.54</v>
      </c>
      <c r="AD29" s="182">
        <v>0.0492</v>
      </c>
      <c r="AO29" s="132"/>
      <c r="AP29" s="132"/>
      <c r="AQ29" s="132"/>
      <c r="AR29" s="132"/>
      <c r="AS29" s="132"/>
      <c r="AT29" s="132"/>
      <c r="AU29" s="132"/>
      <c r="AV29" s="132"/>
      <c r="AW29" s="132"/>
    </row>
    <row r="30">
      <c r="A30" s="23">
        <v>45126.0</v>
      </c>
      <c r="B30" s="235">
        <v>59741.56</v>
      </c>
      <c r="C30" s="236">
        <v>1372.0</v>
      </c>
      <c r="D30" s="231">
        <f t="shared" si="1"/>
        <v>43.54341108</v>
      </c>
      <c r="E30" s="235">
        <v>51259.58</v>
      </c>
      <c r="F30" s="236">
        <v>258.0</v>
      </c>
      <c r="G30" s="188">
        <v>691.0</v>
      </c>
      <c r="H30" s="188">
        <v>399.0</v>
      </c>
      <c r="I30" s="188">
        <v>964.0</v>
      </c>
      <c r="J30" s="186">
        <v>410643.52</v>
      </c>
      <c r="K30" s="409">
        <f t="shared" si="2"/>
        <v>7878.99</v>
      </c>
      <c r="L30" s="280">
        <v>7878.99</v>
      </c>
      <c r="M30" s="182">
        <v>0.0192</v>
      </c>
      <c r="N30" s="38"/>
      <c r="O30" s="188">
        <v>69.0</v>
      </c>
      <c r="P30" s="188">
        <v>221.0</v>
      </c>
      <c r="Q30" s="186">
        <v>14558.66</v>
      </c>
      <c r="R30" s="184">
        <f t="shared" si="3"/>
        <v>3.202898551</v>
      </c>
      <c r="S30" s="184"/>
      <c r="T30" s="257">
        <v>-1599.06</v>
      </c>
      <c r="U30" s="186">
        <v>-1599.06</v>
      </c>
      <c r="V30" s="182">
        <v>-0.1098</v>
      </c>
      <c r="W30" s="189"/>
      <c r="X30" s="188">
        <v>927.0</v>
      </c>
      <c r="Y30" s="188">
        <v>231535.0</v>
      </c>
      <c r="Z30" s="186">
        <v>396084.86</v>
      </c>
      <c r="AA30" s="184">
        <f t="shared" si="4"/>
        <v>249.768069</v>
      </c>
      <c r="AB30" s="410">
        <v>9478.05</v>
      </c>
      <c r="AC30" s="186">
        <v>9478.05</v>
      </c>
      <c r="AD30" s="182">
        <v>0.0239</v>
      </c>
      <c r="AO30" s="132"/>
      <c r="AP30" s="132"/>
      <c r="AQ30" s="132"/>
      <c r="AR30" s="132"/>
      <c r="AS30" s="132"/>
      <c r="AT30" s="132"/>
      <c r="AU30" s="132"/>
      <c r="AV30" s="132"/>
      <c r="AW30" s="132"/>
    </row>
    <row r="31">
      <c r="A31" s="23">
        <v>45127.0</v>
      </c>
      <c r="B31" s="235">
        <v>68595.76</v>
      </c>
      <c r="C31" s="236">
        <v>1291.0</v>
      </c>
      <c r="D31" s="231">
        <f t="shared" si="1"/>
        <v>53.13381875</v>
      </c>
      <c r="E31" s="235">
        <v>46281.4</v>
      </c>
      <c r="F31" s="236">
        <v>216.0</v>
      </c>
      <c r="G31" s="188">
        <v>791.0</v>
      </c>
      <c r="H31" s="188">
        <v>309.0</v>
      </c>
      <c r="I31" s="188">
        <v>887.0</v>
      </c>
      <c r="J31" s="186">
        <v>423529.07</v>
      </c>
      <c r="K31" s="409">
        <f t="shared" si="2"/>
        <v>19331.65</v>
      </c>
      <c r="L31" s="280">
        <v>19331.65</v>
      </c>
      <c r="M31" s="182">
        <v>0.0456</v>
      </c>
      <c r="N31" s="38"/>
      <c r="O31" s="188">
        <v>58.0</v>
      </c>
      <c r="P31" s="188">
        <v>140.0</v>
      </c>
      <c r="Q31" s="186">
        <v>8401.57</v>
      </c>
      <c r="R31" s="184">
        <f t="shared" si="3"/>
        <v>2.413793103</v>
      </c>
      <c r="S31" s="184"/>
      <c r="T31" s="257">
        <v>-1054.71</v>
      </c>
      <c r="U31" s="186">
        <v>-1054.71</v>
      </c>
      <c r="V31" s="182">
        <v>-0.1255</v>
      </c>
      <c r="W31" s="189"/>
      <c r="X31" s="188">
        <v>860.0</v>
      </c>
      <c r="Y31" s="188">
        <v>194019.0</v>
      </c>
      <c r="Z31" s="186">
        <v>415127.5</v>
      </c>
      <c r="AA31" s="184">
        <f t="shared" si="4"/>
        <v>225.6034884</v>
      </c>
      <c r="AB31" s="410">
        <v>20386.36</v>
      </c>
      <c r="AC31" s="186">
        <v>20386.36</v>
      </c>
      <c r="AD31" s="182">
        <v>0.0491</v>
      </c>
      <c r="AO31" s="132"/>
      <c r="AP31" s="132"/>
      <c r="AQ31" s="132"/>
      <c r="AR31" s="132"/>
      <c r="AS31" s="132"/>
      <c r="AT31" s="132"/>
      <c r="AU31" s="132"/>
      <c r="AV31" s="132"/>
      <c r="AW31" s="132"/>
    </row>
    <row r="32">
      <c r="A32" s="23">
        <v>45128.0</v>
      </c>
      <c r="B32" s="235">
        <v>66786.79</v>
      </c>
      <c r="C32" s="236">
        <v>1623.0</v>
      </c>
      <c r="D32" s="231">
        <f t="shared" si="1"/>
        <v>41.15020949</v>
      </c>
      <c r="E32" s="235">
        <v>56982.32</v>
      </c>
      <c r="F32" s="236">
        <v>315.0</v>
      </c>
      <c r="G32" s="188">
        <v>883.0</v>
      </c>
      <c r="H32" s="188">
        <v>485.0</v>
      </c>
      <c r="I32" s="188">
        <v>1168.0</v>
      </c>
      <c r="J32" s="186">
        <v>545010.86</v>
      </c>
      <c r="K32" s="409">
        <f t="shared" si="2"/>
        <v>9298.19</v>
      </c>
      <c r="L32" s="186">
        <v>9298.19</v>
      </c>
      <c r="M32" s="182">
        <v>0.0171</v>
      </c>
      <c r="N32" s="38"/>
      <c r="O32" s="188">
        <v>48.0</v>
      </c>
      <c r="P32" s="188">
        <v>127.0</v>
      </c>
      <c r="Q32" s="186">
        <v>5700.56</v>
      </c>
      <c r="R32" s="184">
        <f t="shared" si="3"/>
        <v>2.645833333</v>
      </c>
      <c r="S32" s="184"/>
      <c r="T32" s="410">
        <v>1915.2</v>
      </c>
      <c r="U32" s="186">
        <v>1915.2</v>
      </c>
      <c r="V32" s="182">
        <v>0.336</v>
      </c>
      <c r="W32" s="189"/>
      <c r="X32" s="188">
        <v>1147.0</v>
      </c>
      <c r="Y32" s="188">
        <v>253936.0</v>
      </c>
      <c r="Z32" s="186">
        <v>539310.3</v>
      </c>
      <c r="AA32" s="184">
        <f t="shared" si="4"/>
        <v>221.391456</v>
      </c>
      <c r="AB32" s="410">
        <v>7382.99</v>
      </c>
      <c r="AC32" s="186">
        <v>7382.99</v>
      </c>
      <c r="AD32" s="182">
        <v>0.0137</v>
      </c>
      <c r="AO32" s="132"/>
      <c r="AP32" s="132"/>
      <c r="AQ32" s="132"/>
      <c r="AR32" s="132"/>
      <c r="AS32" s="132"/>
      <c r="AT32" s="132"/>
      <c r="AU32" s="132"/>
      <c r="AV32" s="132"/>
      <c r="AW32" s="132"/>
    </row>
    <row r="33">
      <c r="A33" s="23">
        <v>45129.0</v>
      </c>
      <c r="B33" s="235">
        <v>63067.79</v>
      </c>
      <c r="C33" s="236">
        <v>1666.0</v>
      </c>
      <c r="D33" s="231">
        <f t="shared" si="1"/>
        <v>37.85581633</v>
      </c>
      <c r="E33" s="235">
        <v>47661.97</v>
      </c>
      <c r="F33" s="236">
        <v>282.0</v>
      </c>
      <c r="G33" s="188">
        <v>793.0</v>
      </c>
      <c r="H33" s="188">
        <v>492.0</v>
      </c>
      <c r="I33" s="188">
        <v>1160.0</v>
      </c>
      <c r="J33" s="186">
        <v>468701.77</v>
      </c>
      <c r="K33" s="409">
        <f t="shared" si="2"/>
        <v>13273.55</v>
      </c>
      <c r="L33" s="186">
        <v>13273.55</v>
      </c>
      <c r="M33" s="182">
        <v>0.0283</v>
      </c>
      <c r="N33" s="38"/>
      <c r="O33" s="188">
        <v>89.0</v>
      </c>
      <c r="P33" s="188">
        <v>252.0</v>
      </c>
      <c r="Q33" s="186">
        <v>11427.74</v>
      </c>
      <c r="R33" s="184">
        <f t="shared" si="3"/>
        <v>2.831460674</v>
      </c>
      <c r="S33" s="184"/>
      <c r="T33" s="410">
        <v>2924.75</v>
      </c>
      <c r="U33" s="186">
        <v>2924.75</v>
      </c>
      <c r="V33" s="182">
        <v>0.2559</v>
      </c>
      <c r="W33" s="189"/>
      <c r="X33" s="188">
        <v>1117.0</v>
      </c>
      <c r="Y33" s="188">
        <v>247878.0</v>
      </c>
      <c r="Z33" s="186">
        <v>457274.03</v>
      </c>
      <c r="AA33" s="184">
        <f t="shared" si="4"/>
        <v>221.9140555</v>
      </c>
      <c r="AB33" s="410">
        <v>10348.8</v>
      </c>
      <c r="AC33" s="186">
        <v>10348.8</v>
      </c>
      <c r="AD33" s="182">
        <v>0.0226</v>
      </c>
      <c r="AO33" s="132"/>
      <c r="AP33" s="132"/>
      <c r="AQ33" s="132"/>
      <c r="AR33" s="132"/>
      <c r="AS33" s="132"/>
      <c r="AT33" s="132"/>
      <c r="AU33" s="132"/>
      <c r="AV33" s="132"/>
      <c r="AW33" s="132"/>
    </row>
    <row r="34">
      <c r="A34" s="23">
        <v>45130.0</v>
      </c>
      <c r="B34" s="235">
        <v>59113.91</v>
      </c>
      <c r="C34" s="236">
        <v>1321.0</v>
      </c>
      <c r="D34" s="231">
        <f t="shared" si="1"/>
        <v>44.74936412</v>
      </c>
      <c r="E34" s="235">
        <v>42438.6</v>
      </c>
      <c r="F34" s="236">
        <v>240.0</v>
      </c>
      <c r="G34" s="188">
        <v>404.0</v>
      </c>
      <c r="H34" s="188">
        <v>287.0</v>
      </c>
      <c r="I34" s="188">
        <v>920.0</v>
      </c>
      <c r="J34" s="186">
        <v>472362.49</v>
      </c>
      <c r="K34" s="409">
        <f t="shared" si="2"/>
        <v>19327.1</v>
      </c>
      <c r="L34" s="186">
        <v>19327.1</v>
      </c>
      <c r="M34" s="182">
        <v>0.0409</v>
      </c>
      <c r="N34" s="38"/>
      <c r="O34" s="188">
        <v>70.0</v>
      </c>
      <c r="P34" s="188">
        <v>178.0</v>
      </c>
      <c r="Q34" s="186">
        <v>7572.14</v>
      </c>
      <c r="R34" s="184">
        <f t="shared" si="3"/>
        <v>2.542857143</v>
      </c>
      <c r="S34" s="184"/>
      <c r="T34" s="410">
        <v>1637.18</v>
      </c>
      <c r="U34" s="186">
        <v>1637.18</v>
      </c>
      <c r="V34" s="182">
        <v>0.2162</v>
      </c>
      <c r="W34" s="189"/>
      <c r="X34" s="188">
        <v>882.0</v>
      </c>
      <c r="Y34" s="188">
        <v>209086.0</v>
      </c>
      <c r="Z34" s="186">
        <v>464790.35</v>
      </c>
      <c r="AA34" s="184">
        <f t="shared" si="4"/>
        <v>237.0589569</v>
      </c>
      <c r="AB34" s="410">
        <v>17689.92</v>
      </c>
      <c r="AC34" s="186">
        <v>17689.92</v>
      </c>
      <c r="AD34" s="182">
        <v>0.0381</v>
      </c>
      <c r="AO34" s="132"/>
      <c r="AP34" s="132"/>
      <c r="AQ34" s="132"/>
      <c r="AR34" s="132"/>
      <c r="AS34" s="132"/>
      <c r="AT34" s="132"/>
      <c r="AU34" s="132"/>
      <c r="AV34" s="132"/>
      <c r="AW34" s="132"/>
    </row>
    <row r="35">
      <c r="A35" s="23">
        <v>45131.0</v>
      </c>
      <c r="B35" s="235">
        <v>81901.54</v>
      </c>
      <c r="C35" s="236">
        <v>1186.0</v>
      </c>
      <c r="D35" s="231">
        <f t="shared" si="1"/>
        <v>69.05694772</v>
      </c>
      <c r="E35" s="235">
        <v>75277.09</v>
      </c>
      <c r="F35" s="236">
        <v>222.0</v>
      </c>
      <c r="G35" s="188">
        <v>389.0</v>
      </c>
      <c r="H35" s="188">
        <v>234.0</v>
      </c>
      <c r="I35" s="188">
        <v>817.0</v>
      </c>
      <c r="J35" s="186">
        <v>453789.89</v>
      </c>
      <c r="K35" s="409">
        <f t="shared" si="2"/>
        <v>7635.94</v>
      </c>
      <c r="L35" s="280">
        <v>7635.94</v>
      </c>
      <c r="M35" s="182">
        <v>0.0168</v>
      </c>
      <c r="N35" s="38"/>
      <c r="O35" s="188">
        <v>42.0</v>
      </c>
      <c r="P35" s="188">
        <v>142.0</v>
      </c>
      <c r="Q35" s="186">
        <v>5558.24</v>
      </c>
      <c r="R35" s="184">
        <f t="shared" si="3"/>
        <v>3.380952381</v>
      </c>
      <c r="S35" s="184"/>
      <c r="T35" s="257">
        <v>-252.12</v>
      </c>
      <c r="U35" s="186">
        <v>-252.12</v>
      </c>
      <c r="V35" s="182">
        <v>-0.0454</v>
      </c>
      <c r="W35" s="189"/>
      <c r="X35" s="188">
        <v>788.0</v>
      </c>
      <c r="Y35" s="188">
        <v>198215.0</v>
      </c>
      <c r="Z35" s="186">
        <v>448231.65</v>
      </c>
      <c r="AA35" s="184">
        <f t="shared" si="4"/>
        <v>251.5418782</v>
      </c>
      <c r="AB35" s="410">
        <v>7888.06</v>
      </c>
      <c r="AC35" s="186">
        <v>7888.06</v>
      </c>
      <c r="AD35" s="182">
        <v>0.0176</v>
      </c>
      <c r="AO35" s="132"/>
      <c r="AP35" s="132"/>
      <c r="AQ35" s="132"/>
      <c r="AR35" s="132"/>
      <c r="AS35" s="132"/>
      <c r="AT35" s="132"/>
      <c r="AU35" s="132"/>
      <c r="AV35" s="132"/>
      <c r="AW35" s="132"/>
    </row>
    <row r="36">
      <c r="A36" s="23">
        <v>45132.0</v>
      </c>
      <c r="B36" s="235">
        <v>64145.83</v>
      </c>
      <c r="C36" s="236">
        <v>1384.0</v>
      </c>
      <c r="D36" s="231">
        <f t="shared" si="1"/>
        <v>46.34814306</v>
      </c>
      <c r="E36" s="235">
        <v>47628.5</v>
      </c>
      <c r="F36" s="236">
        <v>222.0</v>
      </c>
      <c r="G36" s="188">
        <v>489.0</v>
      </c>
      <c r="H36" s="188">
        <v>315.0</v>
      </c>
      <c r="I36" s="188">
        <v>911.0</v>
      </c>
      <c r="J36" s="186">
        <v>455904.21</v>
      </c>
      <c r="K36" s="409">
        <f t="shared" si="2"/>
        <v>13042.28</v>
      </c>
      <c r="L36" s="280">
        <v>13042.28</v>
      </c>
      <c r="M36" s="182">
        <v>0.0286</v>
      </c>
      <c r="N36" s="38"/>
      <c r="O36" s="188">
        <v>69.0</v>
      </c>
      <c r="P36" s="188">
        <v>161.0</v>
      </c>
      <c r="Q36" s="186">
        <v>2916.02</v>
      </c>
      <c r="R36" s="184">
        <f t="shared" si="3"/>
        <v>2.333333333</v>
      </c>
      <c r="S36" s="184"/>
      <c r="T36" s="257">
        <v>-140.33</v>
      </c>
      <c r="U36" s="186">
        <v>-140.33</v>
      </c>
      <c r="V36" s="182">
        <v>-0.0481</v>
      </c>
      <c r="W36" s="189"/>
      <c r="X36" s="188">
        <v>876.0</v>
      </c>
      <c r="Y36" s="188">
        <v>218130.0</v>
      </c>
      <c r="Z36" s="186">
        <v>452988.19</v>
      </c>
      <c r="AA36" s="184">
        <f t="shared" si="4"/>
        <v>249.0068493</v>
      </c>
      <c r="AB36" s="410">
        <v>13182.61</v>
      </c>
      <c r="AC36" s="186">
        <v>13182.61</v>
      </c>
      <c r="AD36" s="182">
        <v>0.0291</v>
      </c>
      <c r="AO36" s="132"/>
      <c r="AP36" s="132"/>
      <c r="AQ36" s="132"/>
      <c r="AR36" s="132"/>
      <c r="AS36" s="132"/>
      <c r="AT36" s="132"/>
      <c r="AU36" s="132"/>
      <c r="AV36" s="132"/>
      <c r="AW36" s="132"/>
    </row>
    <row r="37">
      <c r="A37" s="23">
        <v>45133.0</v>
      </c>
      <c r="B37" s="235">
        <v>56097.2</v>
      </c>
      <c r="C37" s="236">
        <v>1338.0</v>
      </c>
      <c r="D37" s="231">
        <f t="shared" si="1"/>
        <v>41.92615845</v>
      </c>
      <c r="E37" s="235">
        <v>43552.36</v>
      </c>
      <c r="F37" s="236">
        <v>242.0</v>
      </c>
      <c r="G37" s="188">
        <v>709.0</v>
      </c>
      <c r="H37" s="188">
        <v>351.0</v>
      </c>
      <c r="I37" s="188">
        <v>918.0</v>
      </c>
      <c r="J37" s="186">
        <v>441587.16</v>
      </c>
      <c r="K37" s="409">
        <f t="shared" si="2"/>
        <v>12102.78</v>
      </c>
      <c r="L37" s="186">
        <v>12102.78</v>
      </c>
      <c r="M37" s="182">
        <v>0.0274</v>
      </c>
      <c r="N37" s="38"/>
      <c r="O37" s="188">
        <v>76.0</v>
      </c>
      <c r="P37" s="188">
        <v>249.0</v>
      </c>
      <c r="Q37" s="186">
        <v>7837.83</v>
      </c>
      <c r="R37" s="184">
        <f t="shared" si="3"/>
        <v>3.276315789</v>
      </c>
      <c r="S37" s="184"/>
      <c r="T37" s="257">
        <v>-2821.17</v>
      </c>
      <c r="U37" s="186">
        <v>-2821.17</v>
      </c>
      <c r="V37" s="182">
        <v>-0.3599</v>
      </c>
      <c r="W37" s="189"/>
      <c r="X37" s="188">
        <v>883.0</v>
      </c>
      <c r="Y37" s="188">
        <v>201016.0</v>
      </c>
      <c r="Z37" s="186">
        <v>433749.33</v>
      </c>
      <c r="AA37" s="184">
        <f t="shared" si="4"/>
        <v>227.6511891</v>
      </c>
      <c r="AB37" s="410">
        <v>14923.95</v>
      </c>
      <c r="AC37" s="186">
        <v>14923.95</v>
      </c>
      <c r="AD37" s="182">
        <v>0.0344</v>
      </c>
      <c r="AO37" s="132"/>
      <c r="AP37" s="132"/>
      <c r="AQ37" s="132"/>
      <c r="AR37" s="132"/>
      <c r="AS37" s="132"/>
      <c r="AT37" s="132"/>
      <c r="AU37" s="132"/>
      <c r="AV37" s="132"/>
      <c r="AW37" s="132"/>
    </row>
    <row r="38">
      <c r="A38" s="23">
        <v>45134.0</v>
      </c>
      <c r="B38" s="235">
        <v>51840.38</v>
      </c>
      <c r="C38" s="236">
        <v>1178.0</v>
      </c>
      <c r="D38" s="231">
        <f t="shared" si="1"/>
        <v>44.00711375</v>
      </c>
      <c r="E38" s="235">
        <v>52623.93</v>
      </c>
      <c r="F38" s="236">
        <v>230.0</v>
      </c>
      <c r="G38" s="188">
        <v>361.0</v>
      </c>
      <c r="H38" s="188">
        <v>217.0</v>
      </c>
      <c r="I38" s="188">
        <v>785.0</v>
      </c>
      <c r="J38" s="186">
        <v>418410.14</v>
      </c>
      <c r="K38" s="409">
        <f t="shared" si="2"/>
        <v>2183.75</v>
      </c>
      <c r="L38" s="186">
        <v>2183.75</v>
      </c>
      <c r="M38" s="182">
        <v>0.0052</v>
      </c>
      <c r="N38" s="189"/>
      <c r="O38" s="188">
        <v>57.0</v>
      </c>
      <c r="P38" s="188">
        <v>272.0</v>
      </c>
      <c r="Q38" s="186">
        <v>5097.68</v>
      </c>
      <c r="R38" s="184">
        <f t="shared" si="3"/>
        <v>4.771929825</v>
      </c>
      <c r="S38" s="184"/>
      <c r="T38" s="410">
        <v>444.9</v>
      </c>
      <c r="U38" s="186">
        <v>444.9</v>
      </c>
      <c r="V38" s="182">
        <v>0.0873</v>
      </c>
      <c r="W38" s="189"/>
      <c r="X38" s="188">
        <v>755.0</v>
      </c>
      <c r="Y38" s="188">
        <v>213926.0</v>
      </c>
      <c r="Z38" s="186">
        <v>413312.46</v>
      </c>
      <c r="AA38" s="184">
        <f t="shared" si="4"/>
        <v>283.3456954</v>
      </c>
      <c r="AB38" s="410">
        <v>1738.85</v>
      </c>
      <c r="AC38" s="186">
        <v>1738.85</v>
      </c>
      <c r="AD38" s="182">
        <v>0.0042</v>
      </c>
    </row>
    <row r="39">
      <c r="A39" s="23">
        <v>45135.0</v>
      </c>
      <c r="B39" s="235">
        <v>52482.61</v>
      </c>
      <c r="C39" s="236">
        <v>1137.0</v>
      </c>
      <c r="D39" s="231">
        <f t="shared" si="1"/>
        <v>46.15884785</v>
      </c>
      <c r="E39" s="235">
        <v>33015.08</v>
      </c>
      <c r="F39" s="236">
        <v>203.0</v>
      </c>
      <c r="G39" s="188">
        <v>211.0</v>
      </c>
      <c r="H39" s="188">
        <v>143.0</v>
      </c>
      <c r="I39" s="188">
        <v>742.0</v>
      </c>
      <c r="J39" s="186">
        <v>392096.18</v>
      </c>
      <c r="K39" s="409">
        <f t="shared" si="2"/>
        <v>19225.95</v>
      </c>
      <c r="L39" s="186">
        <v>19225.95</v>
      </c>
      <c r="M39" s="182">
        <v>0.049</v>
      </c>
      <c r="N39" s="189"/>
      <c r="O39" s="188">
        <v>41.0</v>
      </c>
      <c r="P39" s="188">
        <v>161.0</v>
      </c>
      <c r="Q39" s="186">
        <v>3100.1</v>
      </c>
      <c r="R39" s="184">
        <f t="shared" si="3"/>
        <v>3.926829268</v>
      </c>
      <c r="S39" s="184"/>
      <c r="T39" s="257">
        <v>-29.23</v>
      </c>
      <c r="U39" s="186">
        <v>-29.23</v>
      </c>
      <c r="V39" s="182">
        <v>-0.0094</v>
      </c>
      <c r="W39" s="189"/>
      <c r="X39" s="188">
        <v>721.0</v>
      </c>
      <c r="Y39" s="188">
        <v>192147.0</v>
      </c>
      <c r="Z39" s="186">
        <v>388996.08</v>
      </c>
      <c r="AA39" s="184">
        <f t="shared" si="4"/>
        <v>266.5006935</v>
      </c>
      <c r="AB39" s="410">
        <v>19255.18</v>
      </c>
      <c r="AC39" s="186">
        <v>19255.18</v>
      </c>
      <c r="AD39" s="182">
        <v>0.0495</v>
      </c>
    </row>
    <row r="40">
      <c r="A40" s="23">
        <v>45136.0</v>
      </c>
      <c r="B40" s="235">
        <v>65251.3</v>
      </c>
      <c r="C40" s="236">
        <v>1222.0</v>
      </c>
      <c r="D40" s="231">
        <f t="shared" si="1"/>
        <v>53.39713584</v>
      </c>
      <c r="E40" s="235">
        <v>44909.41</v>
      </c>
      <c r="F40" s="236">
        <v>215.0</v>
      </c>
      <c r="G40" s="188">
        <v>307.0</v>
      </c>
      <c r="H40" s="188">
        <v>186.0</v>
      </c>
      <c r="I40" s="188">
        <v>845.0</v>
      </c>
      <c r="J40" s="186">
        <v>376142.48</v>
      </c>
      <c r="K40" s="409">
        <f t="shared" si="2"/>
        <v>19054.19</v>
      </c>
      <c r="L40" s="186">
        <v>19054.19</v>
      </c>
      <c r="M40" s="182">
        <v>0.0507</v>
      </c>
      <c r="N40" s="181"/>
      <c r="O40" s="188">
        <v>97.0</v>
      </c>
      <c r="P40" s="188">
        <v>271.0</v>
      </c>
      <c r="Q40" s="186">
        <v>10615.23</v>
      </c>
      <c r="R40" s="184">
        <f t="shared" si="3"/>
        <v>2.793814433</v>
      </c>
      <c r="S40" s="184"/>
      <c r="T40" s="410">
        <v>1894.02</v>
      </c>
      <c r="U40" s="186">
        <v>1894.02</v>
      </c>
      <c r="V40" s="182">
        <v>0.1784</v>
      </c>
      <c r="W40" s="189"/>
      <c r="X40" s="188">
        <v>790.0</v>
      </c>
      <c r="Y40" s="188">
        <v>194269.0</v>
      </c>
      <c r="Z40" s="186">
        <v>365527.25</v>
      </c>
      <c r="AA40" s="184">
        <f t="shared" si="4"/>
        <v>245.9101266</v>
      </c>
      <c r="AB40" s="410">
        <v>17160.17</v>
      </c>
      <c r="AC40" s="186">
        <v>17160.17</v>
      </c>
      <c r="AD40" s="182">
        <v>0.0469</v>
      </c>
    </row>
    <row r="41">
      <c r="A41" s="23">
        <v>45137.0</v>
      </c>
      <c r="B41" s="235">
        <v>44940.97</v>
      </c>
      <c r="C41" s="236">
        <v>1122.0</v>
      </c>
      <c r="D41" s="231">
        <f t="shared" si="1"/>
        <v>40.05434046</v>
      </c>
      <c r="E41" s="235">
        <v>32356.57</v>
      </c>
      <c r="F41" s="236">
        <v>192.0</v>
      </c>
      <c r="G41" s="188">
        <v>290.0</v>
      </c>
      <c r="H41" s="188">
        <v>178.0</v>
      </c>
      <c r="I41" s="188">
        <v>772.0</v>
      </c>
      <c r="J41" s="186">
        <v>343135.45</v>
      </c>
      <c r="K41" s="409">
        <f t="shared" si="2"/>
        <v>17233.05</v>
      </c>
      <c r="L41" s="186">
        <v>17233.05</v>
      </c>
      <c r="M41" s="182">
        <v>0.0502</v>
      </c>
      <c r="N41" s="189"/>
      <c r="O41" s="188">
        <v>85.0</v>
      </c>
      <c r="P41" s="188">
        <v>251.0</v>
      </c>
      <c r="Q41" s="186">
        <v>9512.52</v>
      </c>
      <c r="R41" s="184">
        <f t="shared" si="3"/>
        <v>2.952941176</v>
      </c>
      <c r="S41" s="184"/>
      <c r="T41" s="410">
        <v>37.51</v>
      </c>
      <c r="U41" s="186">
        <v>37.51</v>
      </c>
      <c r="V41" s="182">
        <v>0.0039</v>
      </c>
      <c r="W41" s="189"/>
      <c r="X41" s="188">
        <v>726.0</v>
      </c>
      <c r="Y41" s="188">
        <v>213000.0</v>
      </c>
      <c r="Z41" s="186">
        <v>333622.93</v>
      </c>
      <c r="AA41" s="184">
        <f t="shared" si="4"/>
        <v>293.3884298</v>
      </c>
      <c r="AB41" s="410">
        <v>17195.54</v>
      </c>
      <c r="AC41" s="186">
        <v>17195.54</v>
      </c>
      <c r="AD41" s="182">
        <v>0.0515</v>
      </c>
    </row>
    <row r="42">
      <c r="A42" s="423">
        <v>45138.0</v>
      </c>
      <c r="B42" s="235">
        <v>71200.0</v>
      </c>
      <c r="C42" s="236">
        <v>1361.0</v>
      </c>
      <c r="D42" s="231">
        <f t="shared" si="1"/>
        <v>52.31447465</v>
      </c>
      <c r="E42" s="235">
        <v>55256.0</v>
      </c>
      <c r="F42" s="236">
        <v>242.0</v>
      </c>
      <c r="G42" s="188">
        <v>410.0</v>
      </c>
      <c r="H42" s="188">
        <v>233.0</v>
      </c>
      <c r="I42" s="188">
        <v>797.0</v>
      </c>
      <c r="J42" s="186">
        <v>390267.93</v>
      </c>
      <c r="K42" s="409">
        <f t="shared" si="2"/>
        <v>27034.91</v>
      </c>
      <c r="L42" s="186">
        <v>27034.91</v>
      </c>
      <c r="M42" s="182">
        <v>0.0693</v>
      </c>
      <c r="N42" s="189"/>
      <c r="O42" s="188">
        <v>34.0</v>
      </c>
      <c r="P42" s="188">
        <v>135.0</v>
      </c>
      <c r="Q42" s="186">
        <v>1933.72</v>
      </c>
      <c r="R42" s="184">
        <f t="shared" si="3"/>
        <v>3.970588235</v>
      </c>
      <c r="S42" s="184"/>
      <c r="T42" s="410">
        <v>50.86</v>
      </c>
      <c r="U42" s="186">
        <v>50.86</v>
      </c>
      <c r="V42" s="182">
        <v>0.0263</v>
      </c>
      <c r="W42" s="189"/>
      <c r="X42" s="188">
        <v>779.0</v>
      </c>
      <c r="Y42" s="188">
        <v>214422.0</v>
      </c>
      <c r="Z42" s="186">
        <v>388334.21</v>
      </c>
      <c r="AA42" s="184">
        <f t="shared" si="4"/>
        <v>275.2528883</v>
      </c>
      <c r="AB42" s="410">
        <v>26984.05</v>
      </c>
      <c r="AC42" s="186">
        <v>26984.05</v>
      </c>
      <c r="AD42" s="182">
        <v>0.0695</v>
      </c>
    </row>
    <row r="43">
      <c r="A43" s="350" t="s">
        <v>22</v>
      </c>
      <c r="B43" s="351">
        <f t="shared" ref="B43:C43" si="5">SUM(B12:B42)</f>
        <v>1709005.25</v>
      </c>
      <c r="C43" s="352">
        <f t="shared" si="5"/>
        <v>35869</v>
      </c>
      <c r="D43" s="351">
        <f>AVERAGE(D12:D42)</f>
        <v>48.43412348</v>
      </c>
      <c r="E43" s="351">
        <f t="shared" ref="E43:H43" si="6">SUM(E12:E42)</f>
        <v>1264825.34</v>
      </c>
      <c r="F43" s="352">
        <f t="shared" si="6"/>
        <v>6275</v>
      </c>
      <c r="G43" s="352">
        <f t="shared" si="6"/>
        <v>12831</v>
      </c>
      <c r="H43" s="352">
        <f t="shared" si="6"/>
        <v>6797</v>
      </c>
      <c r="I43" s="424">
        <f>AVERAGE(I12:I42)</f>
        <v>783.6129032</v>
      </c>
      <c r="J43" s="351">
        <f t="shared" ref="J43:K43" si="7">SUM(J12:J42)</f>
        <v>12100238.22</v>
      </c>
      <c r="K43" s="425">
        <f t="shared" si="7"/>
        <v>450090.87</v>
      </c>
      <c r="L43" s="351">
        <f>AVERAGE(L11:L42)</f>
        <v>14519.06032</v>
      </c>
      <c r="M43" s="354">
        <f>K43/J43</f>
        <v>0.03719686024</v>
      </c>
      <c r="N43" s="352"/>
      <c r="O43" s="352">
        <f t="shared" ref="O43:P43" si="8">SUM(O11:O42)</f>
        <v>2162</v>
      </c>
      <c r="P43" s="352">
        <f t="shared" si="8"/>
        <v>6545</v>
      </c>
      <c r="Q43" s="351">
        <f>SUM(Q12:Q42)</f>
        <v>435950.84</v>
      </c>
      <c r="R43" s="426">
        <f>AVERAGE(R12:R42)</f>
        <v>3.086496195</v>
      </c>
      <c r="S43" s="427"/>
      <c r="T43" s="351">
        <f t="shared" ref="T43:U43" si="9">SUM(T12:T42)</f>
        <v>24068.09</v>
      </c>
      <c r="U43" s="351">
        <f t="shared" si="9"/>
        <v>24068.09</v>
      </c>
      <c r="V43" s="352"/>
      <c r="W43" s="352"/>
      <c r="X43" s="352">
        <f>SUM(X12:X42)</f>
        <v>23132</v>
      </c>
      <c r="Y43" s="352">
        <v>214422.0</v>
      </c>
      <c r="Z43" s="351">
        <f>SUM(Z12:Z42)</f>
        <v>11664287.38</v>
      </c>
      <c r="AA43" s="353">
        <f>AVERAGE(AA12:AA42)</f>
        <v>228.8570879</v>
      </c>
      <c r="AB43" s="351">
        <f t="shared" ref="AB43:AC43" si="10">SUM(AB12:AB42)</f>
        <v>426022.78</v>
      </c>
      <c r="AC43" s="351">
        <f t="shared" si="10"/>
        <v>426022.78</v>
      </c>
      <c r="AD43" s="352">
        <f>SUM(AT6:AT37)</f>
        <v>0</v>
      </c>
      <c r="AO43" s="303"/>
      <c r="AP43" s="303"/>
      <c r="AQ43" s="303"/>
    </row>
    <row r="44">
      <c r="A44" s="191" t="s">
        <v>11</v>
      </c>
      <c r="B44" s="12" t="s">
        <v>0</v>
      </c>
      <c r="C44" s="61" t="s">
        <v>23</v>
      </c>
      <c r="D44" s="63" t="s">
        <v>127</v>
      </c>
      <c r="E44" s="14" t="s">
        <v>1</v>
      </c>
      <c r="F44" s="62" t="s">
        <v>128</v>
      </c>
      <c r="G44" s="63" t="s">
        <v>28</v>
      </c>
      <c r="H44" s="64"/>
      <c r="I44" s="304" t="s">
        <v>97</v>
      </c>
      <c r="J44" s="63" t="s">
        <v>76</v>
      </c>
      <c r="K44" s="61" t="s">
        <v>99</v>
      </c>
      <c r="L44" s="61" t="s">
        <v>100</v>
      </c>
      <c r="M44" s="67" t="s">
        <v>35</v>
      </c>
      <c r="O44" s="221" t="s">
        <v>101</v>
      </c>
      <c r="P44" s="428">
        <v>200.0</v>
      </c>
      <c r="Y44" s="226" t="s">
        <v>102</v>
      </c>
      <c r="Z44" s="149">
        <f>Z45*AB43*1</f>
        <v>181495409079</v>
      </c>
      <c r="AA44" s="178"/>
      <c r="AB44" s="178"/>
      <c r="AC44" s="178"/>
      <c r="AD44" s="178"/>
      <c r="AO44" s="150"/>
    </row>
    <row r="45" ht="27.75" customHeight="1">
      <c r="A45" s="68">
        <f>B43-E43</f>
        <v>444179.91</v>
      </c>
      <c r="G45" s="69">
        <f>H43/G43</f>
        <v>0.5297326787</v>
      </c>
      <c r="H45" s="64"/>
      <c r="I45" s="305"/>
      <c r="J45" s="6"/>
      <c r="K45" s="227"/>
      <c r="M45" s="3"/>
      <c r="O45" s="221" t="s">
        <v>103</v>
      </c>
      <c r="P45" s="429">
        <v>70.0</v>
      </c>
      <c r="Y45" s="226" t="s">
        <v>104</v>
      </c>
      <c r="Z45" s="149">
        <f>AC43</f>
        <v>426022.78</v>
      </c>
      <c r="AA45" s="178"/>
      <c r="AB45" s="178"/>
      <c r="AC45" s="178"/>
      <c r="AD45" s="178"/>
      <c r="AO45" s="178"/>
    </row>
    <row r="46">
      <c r="A46" s="388"/>
      <c r="B46" s="250"/>
      <c r="C46" s="389"/>
      <c r="D46" s="389"/>
      <c r="E46" s="389"/>
      <c r="F46" s="389"/>
      <c r="G46" s="250"/>
      <c r="H46" s="250"/>
      <c r="I46" s="388"/>
      <c r="J46" s="307"/>
      <c r="K46" s="307"/>
      <c r="L46" s="250"/>
      <c r="M46" s="250"/>
      <c r="N46" s="250"/>
      <c r="O46" s="250"/>
      <c r="P46" s="250"/>
      <c r="Q46" s="250"/>
      <c r="R46" s="250"/>
      <c r="S46" s="307"/>
      <c r="T46" s="307"/>
      <c r="AH46" s="178"/>
      <c r="AI46" s="430"/>
      <c r="AJ46" s="431"/>
      <c r="AK46" s="431"/>
      <c r="AL46" s="432"/>
      <c r="AM46" s="433"/>
      <c r="AN46" s="5"/>
    </row>
    <row r="47">
      <c r="A47" s="388"/>
      <c r="B47" s="250"/>
      <c r="C47" s="389"/>
      <c r="D47" s="389"/>
      <c r="E47" s="389"/>
      <c r="F47" s="250"/>
      <c r="G47" s="250"/>
      <c r="H47" s="250"/>
      <c r="I47" s="388"/>
      <c r="J47" s="307"/>
      <c r="K47" s="307"/>
      <c r="L47" s="250"/>
      <c r="M47" s="250"/>
      <c r="N47" s="250"/>
      <c r="O47" s="250"/>
      <c r="P47" s="250"/>
      <c r="Q47" s="250"/>
      <c r="R47" s="250"/>
      <c r="S47" s="307"/>
      <c r="T47" s="307"/>
      <c r="AH47" s="178"/>
      <c r="AI47" s="430"/>
      <c r="AJ47" s="431"/>
      <c r="AK47" s="431"/>
      <c r="AL47" s="432"/>
      <c r="AM47" s="433"/>
      <c r="AN47" s="5"/>
    </row>
    <row r="48" ht="25.5" customHeight="1">
      <c r="A48" s="250"/>
      <c r="B48" s="250"/>
      <c r="C48" s="388"/>
      <c r="D48" s="388"/>
      <c r="E48" s="388"/>
      <c r="F48" s="388"/>
      <c r="G48" s="388"/>
      <c r="H48" s="250"/>
      <c r="I48" s="388"/>
      <c r="J48" s="307"/>
      <c r="K48" s="307"/>
      <c r="L48" s="250"/>
      <c r="M48" s="250"/>
      <c r="N48" s="250"/>
      <c r="O48" s="250"/>
      <c r="P48" s="250"/>
      <c r="Q48" s="250"/>
      <c r="R48" s="250"/>
      <c r="S48" s="307"/>
      <c r="T48" s="307"/>
      <c r="AH48" s="178"/>
      <c r="AI48" s="430"/>
      <c r="AJ48" s="431"/>
      <c r="AK48" s="431"/>
      <c r="AL48" s="432"/>
      <c r="AM48" s="433"/>
      <c r="AN48" s="5"/>
    </row>
    <row r="49">
      <c r="A49" s="388"/>
      <c r="B49" s="250"/>
      <c r="C49" s="250"/>
      <c r="D49" s="388"/>
      <c r="E49" s="388"/>
      <c r="F49" s="388"/>
      <c r="G49" s="388"/>
      <c r="H49" s="388"/>
      <c r="I49" s="434"/>
      <c r="J49" s="307"/>
      <c r="K49" s="307"/>
      <c r="L49" s="250"/>
      <c r="M49" s="250"/>
      <c r="N49" s="250"/>
      <c r="O49" s="250"/>
      <c r="P49" s="250"/>
      <c r="Q49" s="250"/>
      <c r="R49" s="250"/>
      <c r="S49" s="307"/>
      <c r="T49" s="307"/>
      <c r="AH49" s="178"/>
      <c r="AI49" s="430"/>
      <c r="AJ49" s="431"/>
      <c r="AK49" s="431"/>
      <c r="AL49" s="432"/>
      <c r="AM49" s="433"/>
      <c r="AN49" s="5"/>
    </row>
    <row r="50">
      <c r="A50" s="388"/>
      <c r="B50" s="250"/>
      <c r="C50" s="388"/>
      <c r="D50" s="388"/>
      <c r="E50" s="388"/>
      <c r="F50" s="388"/>
      <c r="G50" s="388"/>
      <c r="H50" s="388"/>
      <c r="I50" s="434"/>
      <c r="J50" s="307"/>
      <c r="K50" s="307"/>
      <c r="L50" s="250"/>
      <c r="M50" s="250"/>
      <c r="N50" s="250"/>
      <c r="O50" s="250"/>
      <c r="P50" s="250"/>
      <c r="Q50" s="250"/>
      <c r="R50" s="250"/>
      <c r="S50" s="307"/>
      <c r="T50" s="307"/>
      <c r="AH50" s="178"/>
      <c r="AI50" s="430"/>
      <c r="AJ50" s="431"/>
      <c r="AK50" s="431"/>
      <c r="AL50" s="432"/>
      <c r="AM50" s="433"/>
      <c r="AN50" s="5"/>
    </row>
    <row r="51">
      <c r="A51" s="388"/>
      <c r="B51" s="250"/>
      <c r="C51" s="434"/>
      <c r="D51" s="388"/>
      <c r="E51" s="388"/>
      <c r="F51" s="388"/>
      <c r="G51" s="388"/>
      <c r="H51" s="388"/>
      <c r="I51" s="434"/>
      <c r="J51" s="307"/>
      <c r="K51" s="307"/>
      <c r="L51" s="250"/>
      <c r="M51" s="250"/>
      <c r="N51" s="250"/>
      <c r="O51" s="250"/>
      <c r="P51" s="250"/>
      <c r="Q51" s="250"/>
      <c r="R51" s="250"/>
      <c r="S51" s="307"/>
      <c r="T51" s="307"/>
      <c r="AH51" s="6"/>
      <c r="AI51" s="6"/>
      <c r="AJ51" s="6"/>
      <c r="AK51" s="6"/>
    </row>
    <row r="52" ht="27.0" customHeight="1">
      <c r="A52" s="388"/>
      <c r="B52" s="250"/>
      <c r="C52" s="389"/>
      <c r="D52" s="388"/>
      <c r="E52" s="388"/>
      <c r="F52" s="388"/>
      <c r="G52" s="388"/>
      <c r="H52" s="388"/>
      <c r="I52" s="434"/>
      <c r="J52" s="307"/>
      <c r="K52" s="307"/>
      <c r="L52" s="250"/>
      <c r="M52" s="250"/>
      <c r="N52" s="250"/>
      <c r="O52" s="250"/>
      <c r="P52" s="250"/>
      <c r="Q52" s="250"/>
      <c r="R52" s="250"/>
      <c r="S52" s="307"/>
      <c r="T52" s="307"/>
      <c r="AH52" s="6"/>
      <c r="AI52" s="6"/>
      <c r="AJ52" s="6"/>
      <c r="AK52" s="6"/>
    </row>
    <row r="53">
      <c r="A53" s="388"/>
      <c r="B53" s="250"/>
      <c r="C53" s="389"/>
      <c r="D53" s="388"/>
      <c r="E53" s="388"/>
      <c r="F53" s="388"/>
      <c r="G53" s="388"/>
      <c r="H53" s="388"/>
      <c r="I53" s="388"/>
      <c r="J53" s="307"/>
      <c r="K53" s="307"/>
      <c r="L53" s="250"/>
      <c r="M53" s="250"/>
      <c r="N53" s="250"/>
      <c r="O53" s="250"/>
      <c r="P53" s="250"/>
      <c r="Q53" s="250"/>
      <c r="R53" s="250"/>
      <c r="S53" s="307"/>
      <c r="T53" s="307"/>
    </row>
    <row r="54">
      <c r="A54" s="388"/>
      <c r="B54" s="388"/>
      <c r="C54" s="388"/>
      <c r="D54" s="388"/>
      <c r="E54" s="388"/>
      <c r="F54" s="388"/>
      <c r="G54" s="388"/>
      <c r="H54" s="388"/>
      <c r="I54" s="388"/>
      <c r="J54" s="307"/>
      <c r="K54" s="307"/>
      <c r="L54" s="250"/>
      <c r="M54" s="250"/>
      <c r="N54" s="250"/>
      <c r="O54" s="250"/>
      <c r="P54" s="250"/>
      <c r="Q54" s="250"/>
      <c r="R54" s="250"/>
      <c r="S54" s="307"/>
      <c r="T54" s="307"/>
    </row>
    <row r="55">
      <c r="A55" s="388"/>
      <c r="B55" s="388"/>
      <c r="C55" s="388"/>
      <c r="D55" s="388"/>
      <c r="E55" s="388"/>
      <c r="F55" s="388"/>
      <c r="G55" s="388"/>
      <c r="H55" s="388"/>
      <c r="I55" s="388"/>
      <c r="J55" s="307"/>
      <c r="K55" s="307"/>
      <c r="L55" s="1"/>
      <c r="M55" s="1"/>
      <c r="N55" s="1"/>
      <c r="O55" s="1"/>
      <c r="P55" s="1"/>
      <c r="Q55" s="1"/>
      <c r="R55" s="1"/>
    </row>
    <row r="56">
      <c r="A56" s="388"/>
      <c r="B56" s="388"/>
      <c r="C56" s="388"/>
      <c r="D56" s="388"/>
      <c r="E56" s="388"/>
      <c r="F56" s="388"/>
      <c r="G56" s="388"/>
      <c r="H56" s="250"/>
      <c r="I56" s="434"/>
      <c r="J56" s="307"/>
      <c r="K56" s="307"/>
      <c r="L56" s="6"/>
      <c r="M56" s="6"/>
      <c r="N56" s="6"/>
      <c r="O56" s="6"/>
      <c r="P56" s="6"/>
      <c r="Q56" s="6"/>
      <c r="R56" s="6"/>
      <c r="S56" s="6"/>
    </row>
    <row r="57">
      <c r="A57" s="250"/>
      <c r="B57" s="250"/>
      <c r="C57" s="250"/>
      <c r="D57" s="250"/>
      <c r="E57" s="250"/>
      <c r="F57" s="250"/>
      <c r="G57" s="250"/>
      <c r="H57" s="250"/>
      <c r="I57" s="250"/>
      <c r="J57" s="307"/>
      <c r="K57" s="307"/>
      <c r="L57" s="6"/>
      <c r="M57" s="6"/>
      <c r="N57" s="6"/>
      <c r="O57" s="6"/>
      <c r="P57" s="6"/>
      <c r="Q57" s="6"/>
      <c r="R57" s="6"/>
      <c r="S57" s="6"/>
    </row>
    <row r="58">
      <c r="A58" s="250"/>
      <c r="B58" s="250"/>
      <c r="C58" s="250"/>
      <c r="D58" s="250"/>
      <c r="E58" s="250"/>
      <c r="F58" s="250"/>
      <c r="G58" s="250"/>
      <c r="H58" s="250"/>
      <c r="I58" s="250"/>
      <c r="J58" s="307"/>
      <c r="K58" s="307"/>
      <c r="L58" s="6"/>
      <c r="M58" s="6"/>
      <c r="N58" s="6"/>
      <c r="O58" s="6"/>
      <c r="P58" s="6"/>
      <c r="Q58" s="6"/>
      <c r="R58" s="6"/>
      <c r="S58" s="6"/>
      <c r="AH58" s="6"/>
      <c r="AI58" s="6"/>
      <c r="AJ58" s="6"/>
      <c r="AK58" s="6"/>
    </row>
    <row r="59">
      <c r="A59" s="250"/>
      <c r="B59" s="250"/>
      <c r="C59" s="250"/>
      <c r="D59" s="250"/>
      <c r="E59" s="250"/>
      <c r="F59" s="250"/>
      <c r="G59" s="250"/>
      <c r="H59" s="250"/>
      <c r="I59" s="250"/>
      <c r="J59" s="307"/>
      <c r="K59" s="307"/>
      <c r="L59" s="1"/>
      <c r="M59" s="1"/>
      <c r="N59" s="1"/>
      <c r="O59" s="1"/>
      <c r="P59" s="1"/>
      <c r="Q59" s="1"/>
      <c r="R59" s="1"/>
      <c r="S59" s="1"/>
      <c r="AH59" s="6"/>
      <c r="AI59" s="6"/>
      <c r="AJ59" s="6"/>
      <c r="AK59" s="6"/>
    </row>
    <row r="60" hidden="1">
      <c r="K60" s="1"/>
      <c r="L60" s="1"/>
      <c r="M60" s="1"/>
      <c r="N60" s="1"/>
      <c r="O60" s="1"/>
      <c r="P60" s="1"/>
      <c r="Q60" s="1"/>
      <c r="R60" s="1"/>
      <c r="S60" s="1"/>
      <c r="AH60" s="6"/>
      <c r="AI60" s="6"/>
      <c r="AJ60" s="6"/>
      <c r="AK60" s="6"/>
    </row>
    <row r="61" hidden="1">
      <c r="K61" s="1"/>
      <c r="L61" s="1"/>
      <c r="M61" s="1"/>
      <c r="N61" s="1"/>
      <c r="O61" s="1"/>
      <c r="P61" s="1"/>
      <c r="Q61" s="1"/>
      <c r="R61" s="1"/>
      <c r="S61" s="1"/>
      <c r="AH61" s="6"/>
      <c r="AI61" s="6"/>
      <c r="AJ61" s="6"/>
      <c r="AK61" s="6"/>
    </row>
    <row r="62" hidden="1">
      <c r="K62" s="1"/>
      <c r="L62" s="1"/>
      <c r="M62" s="1"/>
      <c r="N62" s="1"/>
      <c r="O62" s="1"/>
      <c r="P62" s="1"/>
      <c r="Q62" s="1"/>
      <c r="R62" s="1"/>
      <c r="S62" s="1"/>
      <c r="AH62" s="6"/>
      <c r="AI62" s="6"/>
      <c r="AJ62" s="6"/>
      <c r="AK62" s="6"/>
    </row>
    <row r="63" hidden="1">
      <c r="K63" s="1"/>
      <c r="L63" s="1"/>
      <c r="M63" s="1"/>
      <c r="N63" s="1"/>
      <c r="O63" s="1"/>
      <c r="P63" s="1"/>
      <c r="Q63" s="1"/>
      <c r="R63" s="1"/>
      <c r="S63" s="1"/>
      <c r="AH63" s="6"/>
      <c r="AI63" s="6"/>
      <c r="AJ63" s="6"/>
      <c r="AK63" s="6"/>
    </row>
    <row r="64" hidden="1">
      <c r="K64" s="1"/>
      <c r="L64" s="1"/>
      <c r="M64" s="1"/>
      <c r="N64" s="1"/>
      <c r="O64" s="1"/>
      <c r="P64" s="1"/>
      <c r="Q64" s="1"/>
      <c r="R64" s="1"/>
      <c r="S64" s="1"/>
      <c r="AH64" s="6"/>
      <c r="AI64" s="6"/>
      <c r="AJ64" s="6"/>
      <c r="AK64" s="6"/>
    </row>
    <row r="65" hidden="1">
      <c r="K65" s="1"/>
      <c r="L65" s="1"/>
      <c r="M65" s="1"/>
      <c r="N65" s="1"/>
      <c r="O65" s="1"/>
      <c r="P65" s="1"/>
      <c r="Q65" s="1"/>
      <c r="R65" s="1"/>
      <c r="S65" s="1"/>
      <c r="AH65" s="6"/>
      <c r="AI65" s="6"/>
      <c r="AJ65" s="6"/>
      <c r="AK65" s="6"/>
    </row>
    <row r="66" hidden="1">
      <c r="K66" s="1"/>
      <c r="L66" s="1"/>
      <c r="M66" s="1"/>
      <c r="N66" s="1"/>
      <c r="O66" s="1"/>
      <c r="P66" s="1"/>
      <c r="Q66" s="1"/>
      <c r="R66" s="1"/>
      <c r="S66" s="1"/>
      <c r="AH66" s="6"/>
      <c r="AI66" s="6"/>
      <c r="AJ66" s="6"/>
      <c r="AK66" s="6"/>
    </row>
    <row r="67" hidden="1">
      <c r="K67" s="1"/>
      <c r="L67" s="1"/>
      <c r="M67" s="1"/>
      <c r="N67" s="1"/>
      <c r="O67" s="1"/>
      <c r="P67" s="1"/>
      <c r="Q67" s="1"/>
      <c r="R67" s="1"/>
      <c r="S67" s="1"/>
      <c r="AH67" s="6"/>
      <c r="AI67" s="6"/>
      <c r="AJ67" s="6"/>
      <c r="AK67" s="6"/>
    </row>
    <row r="68" hidden="1">
      <c r="K68" s="1"/>
      <c r="L68" s="1"/>
      <c r="M68" s="1"/>
      <c r="N68" s="1"/>
      <c r="O68" s="1"/>
      <c r="P68" s="1"/>
      <c r="Q68" s="1"/>
      <c r="R68" s="1"/>
      <c r="S68" s="1"/>
      <c r="AH68" s="6"/>
      <c r="AI68" s="6"/>
      <c r="AJ68" s="6"/>
      <c r="AK68" s="6"/>
    </row>
    <row r="69" hidden="1">
      <c r="K69" s="1"/>
      <c r="L69" s="1"/>
      <c r="M69" s="1"/>
      <c r="N69" s="1"/>
      <c r="O69" s="1"/>
      <c r="P69" s="1"/>
      <c r="Q69" s="1"/>
      <c r="R69" s="1"/>
      <c r="S69" s="1"/>
      <c r="AH69" s="6"/>
      <c r="AI69" s="6"/>
      <c r="AJ69" s="6"/>
      <c r="AK69" s="6"/>
    </row>
    <row r="70" hidden="1">
      <c r="K70" s="1"/>
      <c r="L70" s="1"/>
      <c r="M70" s="1"/>
      <c r="N70" s="1"/>
      <c r="O70" s="1"/>
      <c r="P70" s="1"/>
      <c r="Q70" s="1"/>
      <c r="R70" s="1"/>
      <c r="S70" s="1"/>
      <c r="AH70" s="6"/>
      <c r="AI70" s="6"/>
      <c r="AJ70" s="6"/>
      <c r="AK70" s="6"/>
    </row>
    <row r="71" hidden="1">
      <c r="K71" s="1"/>
      <c r="L71" s="1"/>
      <c r="M71" s="1"/>
      <c r="N71" s="1"/>
      <c r="O71" s="1"/>
      <c r="P71" s="1"/>
      <c r="Q71" s="1"/>
      <c r="R71" s="1"/>
      <c r="S71" s="1"/>
      <c r="AH71" s="6"/>
      <c r="AI71" s="6"/>
      <c r="AJ71" s="6"/>
      <c r="AK71" s="6"/>
    </row>
    <row r="72" hidden="1">
      <c r="K72" s="1"/>
      <c r="L72" s="1"/>
      <c r="M72" s="1"/>
      <c r="N72" s="1"/>
      <c r="O72" s="1"/>
      <c r="P72" s="1"/>
      <c r="Q72" s="1"/>
      <c r="R72" s="1"/>
      <c r="S72" s="1"/>
      <c r="AH72" s="6"/>
      <c r="AI72" s="6"/>
      <c r="AJ72" s="6"/>
      <c r="AK72" s="6"/>
    </row>
    <row r="73" hidden="1">
      <c r="K73" s="1"/>
      <c r="L73" s="1"/>
      <c r="M73" s="1"/>
      <c r="N73" s="1"/>
      <c r="O73" s="1"/>
      <c r="P73" s="1"/>
      <c r="Q73" s="1"/>
      <c r="R73" s="1"/>
      <c r="S73" s="1"/>
      <c r="AH73" s="6"/>
      <c r="AI73" s="6"/>
      <c r="AJ73" s="6"/>
      <c r="AK73" s="6"/>
    </row>
    <row r="74" hidden="1">
      <c r="K74" s="1"/>
      <c r="L74" s="1"/>
      <c r="M74" s="1"/>
      <c r="N74" s="1"/>
      <c r="O74" s="1"/>
      <c r="P74" s="1"/>
      <c r="Q74" s="1"/>
      <c r="R74" s="1"/>
      <c r="S74" s="1"/>
      <c r="AH74" s="6"/>
      <c r="AI74" s="6"/>
      <c r="AJ74" s="6"/>
      <c r="AK74" s="6"/>
    </row>
    <row r="75" hidden="1">
      <c r="K75" s="1"/>
      <c r="L75" s="1"/>
      <c r="M75" s="1"/>
      <c r="N75" s="1"/>
      <c r="O75" s="1"/>
      <c r="P75" s="1"/>
      <c r="Q75" s="1"/>
      <c r="R75" s="1"/>
      <c r="S75" s="1"/>
      <c r="AH75" s="6"/>
      <c r="AI75" s="6"/>
      <c r="AJ75" s="6"/>
      <c r="AK75" s="6"/>
    </row>
    <row r="76" hidden="1">
      <c r="K76" s="1"/>
      <c r="L76" s="1"/>
      <c r="M76" s="1"/>
      <c r="N76" s="1"/>
      <c r="O76" s="1"/>
      <c r="P76" s="1"/>
      <c r="Q76" s="1"/>
      <c r="R76" s="1"/>
      <c r="S76" s="1"/>
      <c r="AH76" s="6"/>
      <c r="AI76" s="6"/>
      <c r="AJ76" s="6"/>
      <c r="AK76" s="6"/>
    </row>
    <row r="77" hidden="1">
      <c r="K77" s="1"/>
      <c r="L77" s="1"/>
      <c r="M77" s="1"/>
      <c r="N77" s="1"/>
      <c r="O77" s="1"/>
      <c r="P77" s="1"/>
      <c r="Q77" s="1"/>
      <c r="R77" s="1"/>
      <c r="S77" s="1"/>
      <c r="AH77" s="6"/>
      <c r="AI77" s="6"/>
      <c r="AJ77" s="6"/>
      <c r="AK77" s="6"/>
    </row>
    <row r="78" hidden="1">
      <c r="K78" s="1"/>
      <c r="L78" s="1"/>
      <c r="M78" s="1"/>
      <c r="N78" s="1"/>
      <c r="O78" s="1"/>
      <c r="P78" s="1"/>
      <c r="Q78" s="1"/>
      <c r="R78" s="1"/>
      <c r="S78" s="1"/>
      <c r="AH78" s="6"/>
      <c r="AI78" s="6"/>
      <c r="AJ78" s="6"/>
      <c r="AK78" s="6"/>
    </row>
    <row r="79" hidden="1">
      <c r="K79" s="1"/>
      <c r="L79" s="1"/>
      <c r="M79" s="1"/>
      <c r="N79" s="1"/>
      <c r="O79" s="1"/>
      <c r="P79" s="1"/>
      <c r="Q79" s="1"/>
      <c r="R79" s="1"/>
      <c r="S79" s="1"/>
      <c r="AH79" s="6"/>
      <c r="AI79" s="6"/>
      <c r="AJ79" s="6"/>
      <c r="AK79" s="6"/>
    </row>
    <row r="80" hidden="1">
      <c r="K80" s="1"/>
      <c r="L80" s="1"/>
      <c r="M80" s="1"/>
      <c r="N80" s="1"/>
      <c r="O80" s="1"/>
      <c r="P80" s="1"/>
      <c r="Q80" s="1"/>
      <c r="R80" s="1"/>
      <c r="S80" s="1"/>
      <c r="AH80" s="6"/>
      <c r="AI80" s="6"/>
      <c r="AJ80" s="6"/>
      <c r="AK80" s="6"/>
    </row>
    <row r="81" hidden="1">
      <c r="K81" s="1"/>
      <c r="L81" s="1"/>
      <c r="M81" s="1"/>
      <c r="N81" s="1"/>
      <c r="O81" s="1"/>
      <c r="P81" s="1"/>
      <c r="Q81" s="1"/>
      <c r="R81" s="1"/>
      <c r="S81" s="1"/>
      <c r="AH81" s="6"/>
      <c r="AI81" s="6"/>
      <c r="AJ81" s="6"/>
      <c r="AK81" s="6"/>
    </row>
    <row r="82" hidden="1">
      <c r="K82" s="1"/>
      <c r="L82" s="1"/>
      <c r="M82" s="1"/>
      <c r="N82" s="1"/>
      <c r="O82" s="1"/>
      <c r="P82" s="1"/>
      <c r="Q82" s="1"/>
      <c r="R82" s="1"/>
      <c r="S82" s="1"/>
      <c r="AH82" s="6"/>
      <c r="AI82" s="6"/>
      <c r="AJ82" s="6"/>
      <c r="AK82" s="6"/>
    </row>
    <row r="83" hidden="1">
      <c r="K83" s="1"/>
      <c r="L83" s="1"/>
      <c r="M83" s="1"/>
      <c r="N83" s="1"/>
      <c r="O83" s="1"/>
      <c r="P83" s="1"/>
      <c r="Q83" s="1"/>
      <c r="R83" s="1"/>
      <c r="S83" s="1"/>
      <c r="AH83" s="6"/>
      <c r="AI83" s="6"/>
      <c r="AJ83" s="6"/>
      <c r="AK83" s="6"/>
    </row>
    <row r="84" hidden="1">
      <c r="K84" s="1"/>
      <c r="L84" s="1"/>
      <c r="M84" s="1"/>
      <c r="N84" s="1"/>
      <c r="O84" s="1"/>
      <c r="P84" s="1"/>
      <c r="Q84" s="1"/>
      <c r="R84" s="1"/>
      <c r="S84" s="1"/>
      <c r="AH84" s="6"/>
      <c r="AI84" s="6"/>
      <c r="AJ84" s="6"/>
      <c r="AK84" s="6"/>
    </row>
    <row r="85" hidden="1">
      <c r="K85" s="1"/>
      <c r="L85" s="1"/>
      <c r="M85" s="1"/>
      <c r="N85" s="1"/>
      <c r="O85" s="1"/>
      <c r="P85" s="1"/>
      <c r="Q85" s="1"/>
      <c r="R85" s="1"/>
      <c r="S85" s="1"/>
      <c r="AH85" s="6"/>
      <c r="AI85" s="6"/>
      <c r="AJ85" s="6"/>
      <c r="AK85" s="6"/>
    </row>
    <row r="86" hidden="1">
      <c r="K86" s="1"/>
      <c r="L86" s="1"/>
      <c r="M86" s="1"/>
      <c r="N86" s="1"/>
      <c r="O86" s="1"/>
      <c r="P86" s="1"/>
      <c r="Q86" s="1"/>
      <c r="R86" s="1"/>
      <c r="S86" s="1"/>
      <c r="AH86" s="6"/>
      <c r="AI86" s="6"/>
      <c r="AJ86" s="6"/>
      <c r="AK86" s="6"/>
    </row>
    <row r="87" hidden="1">
      <c r="K87" s="1"/>
      <c r="L87" s="1"/>
      <c r="M87" s="1"/>
      <c r="N87" s="1"/>
      <c r="O87" s="1"/>
      <c r="P87" s="1"/>
      <c r="Q87" s="1"/>
      <c r="R87" s="1"/>
      <c r="S87" s="1"/>
      <c r="AH87" s="6"/>
      <c r="AI87" s="6"/>
      <c r="AJ87" s="6"/>
      <c r="AK87" s="6"/>
    </row>
    <row r="88" hidden="1">
      <c r="K88" s="1"/>
      <c r="L88" s="1"/>
      <c r="M88" s="1"/>
      <c r="N88" s="1"/>
      <c r="O88" s="1"/>
      <c r="P88" s="1"/>
      <c r="Q88" s="1"/>
      <c r="R88" s="1"/>
      <c r="S88" s="1"/>
      <c r="AH88" s="6"/>
      <c r="AI88" s="6"/>
      <c r="AJ88" s="6"/>
      <c r="AK88" s="6"/>
    </row>
    <row r="89" hidden="1">
      <c r="K89" s="1"/>
      <c r="L89" s="1"/>
      <c r="M89" s="1"/>
      <c r="N89" s="1"/>
      <c r="O89" s="1"/>
      <c r="P89" s="1"/>
      <c r="Q89" s="1"/>
      <c r="R89" s="1"/>
      <c r="S89" s="1"/>
      <c r="AH89" s="6"/>
      <c r="AI89" s="6"/>
      <c r="AJ89" s="6"/>
      <c r="AK89" s="6"/>
    </row>
    <row r="90" hidden="1">
      <c r="K90" s="1"/>
      <c r="L90" s="1"/>
      <c r="M90" s="1"/>
      <c r="N90" s="1"/>
      <c r="O90" s="1"/>
      <c r="P90" s="1"/>
      <c r="Q90" s="1"/>
      <c r="R90" s="1"/>
      <c r="S90" s="1"/>
      <c r="AH90" s="6"/>
      <c r="AI90" s="6"/>
      <c r="AJ90" s="6"/>
      <c r="AK90" s="6"/>
    </row>
    <row r="91" hidden="1">
      <c r="K91" s="1"/>
      <c r="L91" s="1"/>
      <c r="M91" s="1"/>
      <c r="N91" s="1"/>
      <c r="O91" s="1"/>
      <c r="P91" s="1"/>
      <c r="Q91" s="1"/>
      <c r="R91" s="1"/>
      <c r="S91" s="1"/>
      <c r="AH91" s="6"/>
      <c r="AI91" s="6"/>
      <c r="AJ91" s="6"/>
      <c r="AK91" s="6"/>
    </row>
    <row r="92" hidden="1">
      <c r="K92" s="1"/>
      <c r="L92" s="1"/>
      <c r="M92" s="1"/>
      <c r="N92" s="1"/>
      <c r="O92" s="1"/>
      <c r="P92" s="1"/>
      <c r="Q92" s="1"/>
      <c r="R92" s="1"/>
      <c r="S92" s="1"/>
      <c r="AH92" s="6"/>
      <c r="AI92" s="6"/>
      <c r="AJ92" s="6"/>
      <c r="AK92" s="6"/>
    </row>
    <row r="93" hidden="1">
      <c r="K93" s="1"/>
      <c r="L93" s="1"/>
      <c r="M93" s="1"/>
      <c r="N93" s="1"/>
      <c r="O93" s="1"/>
      <c r="P93" s="1"/>
      <c r="Q93" s="1"/>
      <c r="R93" s="1"/>
      <c r="S93" s="1"/>
      <c r="AH93" s="6"/>
      <c r="AI93" s="6"/>
      <c r="AJ93" s="6"/>
      <c r="AK93" s="6"/>
    </row>
    <row r="94" hidden="1">
      <c r="K94" s="1"/>
      <c r="L94" s="1"/>
      <c r="M94" s="1"/>
      <c r="N94" s="1"/>
      <c r="O94" s="1"/>
      <c r="P94" s="1"/>
      <c r="Q94" s="1"/>
      <c r="R94" s="1"/>
      <c r="S94" s="1"/>
      <c r="AH94" s="6"/>
      <c r="AI94" s="6"/>
      <c r="AJ94" s="6"/>
      <c r="AK94" s="6"/>
    </row>
    <row r="95" hidden="1">
      <c r="K95" s="1"/>
      <c r="L95" s="1"/>
      <c r="M95" s="1"/>
      <c r="N95" s="1"/>
      <c r="O95" s="1"/>
      <c r="P95" s="1"/>
      <c r="Q95" s="1"/>
      <c r="R95" s="1"/>
      <c r="S95" s="1"/>
      <c r="AH95" s="6"/>
      <c r="AI95" s="6"/>
      <c r="AJ95" s="6"/>
      <c r="AK95" s="6"/>
    </row>
    <row r="96" hidden="1">
      <c r="K96" s="1"/>
      <c r="L96" s="1"/>
      <c r="M96" s="1"/>
      <c r="N96" s="1"/>
      <c r="O96" s="1"/>
      <c r="P96" s="1"/>
      <c r="Q96" s="1"/>
      <c r="R96" s="1"/>
      <c r="S96" s="1"/>
      <c r="AH96" s="6"/>
      <c r="AI96" s="6"/>
      <c r="AJ96" s="6"/>
      <c r="AK96" s="6"/>
    </row>
    <row r="97" hidden="1">
      <c r="K97" s="1"/>
      <c r="L97" s="1"/>
      <c r="M97" s="1"/>
      <c r="N97" s="1"/>
      <c r="O97" s="1"/>
      <c r="P97" s="1"/>
      <c r="Q97" s="1"/>
      <c r="R97" s="1"/>
      <c r="S97" s="1"/>
      <c r="AH97" s="6"/>
      <c r="AI97" s="6"/>
      <c r="AJ97" s="6"/>
      <c r="AK97" s="6"/>
    </row>
    <row r="98" hidden="1">
      <c r="K98" s="1"/>
      <c r="L98" s="1"/>
      <c r="M98" s="1"/>
      <c r="N98" s="1"/>
      <c r="O98" s="1"/>
      <c r="P98" s="1"/>
      <c r="Q98" s="1"/>
      <c r="R98" s="1"/>
      <c r="S98" s="1"/>
      <c r="AH98" s="6"/>
      <c r="AI98" s="6"/>
      <c r="AJ98" s="6"/>
      <c r="AK98" s="6"/>
    </row>
    <row r="99" hidden="1">
      <c r="K99" s="1"/>
      <c r="L99" s="1"/>
      <c r="M99" s="1"/>
      <c r="N99" s="1"/>
      <c r="O99" s="1"/>
      <c r="P99" s="1"/>
      <c r="Q99" s="1"/>
      <c r="R99" s="1"/>
      <c r="S99" s="1"/>
      <c r="AH99" s="6"/>
      <c r="AI99" s="6"/>
      <c r="AJ99" s="6"/>
      <c r="AK99" s="6"/>
    </row>
    <row r="100" hidden="1">
      <c r="K100" s="1"/>
      <c r="L100" s="1"/>
      <c r="M100" s="1"/>
      <c r="N100" s="1"/>
      <c r="O100" s="1"/>
      <c r="P100" s="1"/>
      <c r="Q100" s="1"/>
      <c r="R100" s="1"/>
      <c r="S100" s="1"/>
      <c r="AH100" s="6"/>
      <c r="AI100" s="6"/>
      <c r="AJ100" s="6"/>
      <c r="AK100" s="6"/>
    </row>
    <row r="101" hidden="1">
      <c r="K101" s="1"/>
      <c r="L101" s="1"/>
      <c r="M101" s="1"/>
      <c r="N101" s="1"/>
      <c r="O101" s="1"/>
      <c r="P101" s="1"/>
      <c r="Q101" s="1"/>
      <c r="R101" s="1"/>
      <c r="S101" s="1"/>
      <c r="AH101" s="6"/>
      <c r="AI101" s="6"/>
      <c r="AJ101" s="6"/>
      <c r="AK101" s="6"/>
    </row>
    <row r="102" hidden="1">
      <c r="K102" s="1"/>
      <c r="L102" s="1"/>
      <c r="M102" s="1"/>
      <c r="N102" s="1"/>
      <c r="O102" s="1"/>
      <c r="P102" s="1"/>
      <c r="Q102" s="1"/>
      <c r="R102" s="1"/>
      <c r="S102" s="1"/>
      <c r="AH102" s="6"/>
      <c r="AI102" s="6"/>
      <c r="AJ102" s="6"/>
      <c r="AK102" s="6"/>
    </row>
    <row r="103" hidden="1">
      <c r="K103" s="1"/>
      <c r="L103" s="1"/>
      <c r="M103" s="1"/>
      <c r="N103" s="1"/>
      <c r="O103" s="1"/>
      <c r="P103" s="1"/>
      <c r="Q103" s="1"/>
      <c r="R103" s="1"/>
      <c r="S103" s="1"/>
      <c r="AH103" s="6"/>
      <c r="AI103" s="6"/>
      <c r="AJ103" s="6"/>
      <c r="AK103" s="6"/>
    </row>
    <row r="104" hidden="1">
      <c r="K104" s="1"/>
      <c r="L104" s="1"/>
      <c r="M104" s="1"/>
      <c r="N104" s="1"/>
      <c r="O104" s="1"/>
      <c r="P104" s="1"/>
      <c r="Q104" s="1"/>
      <c r="R104" s="1"/>
      <c r="S104" s="1"/>
      <c r="AH104" s="6"/>
      <c r="AI104" s="6"/>
      <c r="AJ104" s="6"/>
      <c r="AK104" s="6"/>
    </row>
    <row r="105" hidden="1">
      <c r="K105" s="1"/>
      <c r="L105" s="1"/>
      <c r="M105" s="1"/>
      <c r="N105" s="1"/>
      <c r="O105" s="1"/>
      <c r="P105" s="1"/>
      <c r="Q105" s="1"/>
      <c r="R105" s="1"/>
      <c r="S105" s="1"/>
      <c r="AH105" s="6"/>
      <c r="AI105" s="6"/>
      <c r="AJ105" s="6"/>
      <c r="AK105" s="6"/>
    </row>
    <row r="106" hidden="1">
      <c r="K106" s="1"/>
      <c r="L106" s="1"/>
      <c r="M106" s="1"/>
      <c r="N106" s="1"/>
      <c r="O106" s="1"/>
      <c r="P106" s="1"/>
      <c r="Q106" s="1"/>
      <c r="R106" s="1"/>
      <c r="S106" s="1"/>
      <c r="AH106" s="6"/>
      <c r="AI106" s="6"/>
      <c r="AJ106" s="6"/>
      <c r="AK106" s="6"/>
    </row>
    <row r="107" hidden="1">
      <c r="K107" s="1"/>
      <c r="L107" s="1"/>
      <c r="M107" s="1"/>
      <c r="N107" s="1"/>
      <c r="O107" s="1"/>
      <c r="P107" s="1"/>
      <c r="Q107" s="1"/>
      <c r="R107" s="1"/>
      <c r="S107" s="1"/>
      <c r="AH107" s="6"/>
      <c r="AI107" s="6"/>
      <c r="AJ107" s="6"/>
      <c r="AK107" s="6"/>
    </row>
    <row r="108" hidden="1">
      <c r="K108" s="1"/>
      <c r="L108" s="1"/>
      <c r="M108" s="1"/>
      <c r="N108" s="1"/>
      <c r="O108" s="1"/>
      <c r="P108" s="1"/>
      <c r="Q108" s="1"/>
      <c r="R108" s="1"/>
      <c r="S108" s="1"/>
      <c r="AH108" s="6"/>
      <c r="AI108" s="6"/>
      <c r="AJ108" s="6"/>
      <c r="AK108" s="6"/>
    </row>
    <row r="109" hidden="1">
      <c r="K109" s="1"/>
      <c r="L109" s="1"/>
      <c r="M109" s="1"/>
      <c r="N109" s="1"/>
      <c r="O109" s="1"/>
      <c r="P109" s="1"/>
      <c r="Q109" s="1"/>
      <c r="R109" s="1"/>
      <c r="S109" s="1"/>
      <c r="AH109" s="6"/>
      <c r="AI109" s="6"/>
      <c r="AJ109" s="6"/>
      <c r="AK109" s="6"/>
    </row>
    <row r="110" hidden="1">
      <c r="K110" s="1"/>
      <c r="L110" s="1"/>
      <c r="M110" s="1"/>
      <c r="N110" s="1"/>
      <c r="O110" s="1"/>
      <c r="P110" s="1"/>
      <c r="Q110" s="1"/>
      <c r="R110" s="1"/>
      <c r="S110" s="1"/>
      <c r="AH110" s="6"/>
      <c r="AI110" s="6"/>
      <c r="AJ110" s="6"/>
      <c r="AK110" s="6"/>
    </row>
    <row r="111" hidden="1">
      <c r="K111" s="1"/>
      <c r="L111" s="1"/>
      <c r="M111" s="1"/>
      <c r="N111" s="1"/>
      <c r="O111" s="1"/>
      <c r="P111" s="1"/>
      <c r="Q111" s="1"/>
      <c r="R111" s="1"/>
      <c r="S111" s="1"/>
      <c r="AH111" s="6"/>
      <c r="AI111" s="6"/>
      <c r="AJ111" s="6"/>
      <c r="AK111" s="6"/>
    </row>
    <row r="112" hidden="1">
      <c r="K112" s="1"/>
      <c r="L112" s="1"/>
      <c r="M112" s="1"/>
      <c r="N112" s="1"/>
      <c r="O112" s="1"/>
      <c r="P112" s="1"/>
      <c r="Q112" s="1"/>
      <c r="R112" s="1"/>
      <c r="S112" s="1"/>
      <c r="AH112" s="6"/>
      <c r="AI112" s="6"/>
      <c r="AJ112" s="6"/>
      <c r="AK112" s="6"/>
    </row>
    <row r="113" hidden="1">
      <c r="K113" s="1"/>
      <c r="L113" s="1"/>
      <c r="M113" s="1"/>
      <c r="N113" s="1"/>
      <c r="O113" s="1"/>
      <c r="P113" s="1"/>
      <c r="Q113" s="1"/>
      <c r="R113" s="1"/>
      <c r="S113" s="1"/>
      <c r="AH113" s="6"/>
      <c r="AI113" s="6"/>
      <c r="AJ113" s="6"/>
      <c r="AK113" s="6"/>
    </row>
    <row r="114" hidden="1">
      <c r="K114" s="1"/>
      <c r="L114" s="1"/>
      <c r="M114" s="1"/>
      <c r="N114" s="1"/>
      <c r="O114" s="1"/>
      <c r="P114" s="1"/>
      <c r="Q114" s="1"/>
      <c r="R114" s="1"/>
      <c r="S114" s="1"/>
      <c r="AH114" s="6"/>
      <c r="AI114" s="6"/>
      <c r="AJ114" s="6"/>
      <c r="AK114" s="6"/>
    </row>
    <row r="115" hidden="1">
      <c r="K115" s="1"/>
      <c r="L115" s="1"/>
      <c r="M115" s="1"/>
      <c r="N115" s="1"/>
      <c r="O115" s="1"/>
      <c r="P115" s="1"/>
      <c r="Q115" s="1"/>
      <c r="R115" s="1"/>
      <c r="S115" s="1"/>
      <c r="AH115" s="6"/>
      <c r="AI115" s="6"/>
      <c r="AJ115" s="6"/>
      <c r="AK115" s="6"/>
    </row>
    <row r="116" hidden="1">
      <c r="K116" s="1"/>
      <c r="L116" s="1"/>
      <c r="M116" s="1"/>
      <c r="N116" s="1"/>
      <c r="O116" s="1"/>
      <c r="P116" s="1"/>
      <c r="Q116" s="1"/>
      <c r="R116" s="1"/>
      <c r="S116" s="1"/>
      <c r="AH116" s="6"/>
      <c r="AI116" s="6"/>
      <c r="AJ116" s="6"/>
      <c r="AK116" s="6"/>
    </row>
    <row r="117" hidden="1">
      <c r="K117" s="1"/>
      <c r="L117" s="1"/>
      <c r="M117" s="1"/>
      <c r="N117" s="1"/>
      <c r="O117" s="1"/>
      <c r="P117" s="1"/>
      <c r="Q117" s="1"/>
      <c r="R117" s="1"/>
      <c r="S117" s="1"/>
      <c r="AH117" s="6"/>
      <c r="AI117" s="6"/>
      <c r="AJ117" s="6"/>
      <c r="AK117" s="6"/>
    </row>
    <row r="118" hidden="1">
      <c r="K118" s="1"/>
      <c r="L118" s="1"/>
      <c r="M118" s="1"/>
      <c r="N118" s="1"/>
      <c r="O118" s="1"/>
      <c r="P118" s="1"/>
      <c r="Q118" s="1"/>
      <c r="R118" s="1"/>
      <c r="S118" s="1"/>
      <c r="AH118" s="6"/>
      <c r="AI118" s="6"/>
      <c r="AJ118" s="6"/>
      <c r="AK118" s="6"/>
    </row>
    <row r="119" hidden="1">
      <c r="K119" s="1"/>
      <c r="L119" s="1"/>
      <c r="M119" s="1"/>
      <c r="N119" s="1"/>
      <c r="O119" s="1"/>
      <c r="P119" s="1"/>
      <c r="Q119" s="1"/>
      <c r="R119" s="1"/>
      <c r="S119" s="1"/>
      <c r="AH119" s="6"/>
      <c r="AI119" s="6"/>
      <c r="AJ119" s="6"/>
      <c r="AK119" s="6"/>
    </row>
    <row r="120" hidden="1">
      <c r="K120" s="1"/>
      <c r="L120" s="1"/>
      <c r="M120" s="1"/>
      <c r="N120" s="1"/>
      <c r="O120" s="1"/>
      <c r="P120" s="1"/>
      <c r="Q120" s="1"/>
      <c r="R120" s="1"/>
      <c r="S120" s="1"/>
      <c r="AH120" s="6"/>
      <c r="AI120" s="6"/>
      <c r="AJ120" s="6"/>
      <c r="AK120" s="6"/>
    </row>
    <row r="121" hidden="1">
      <c r="K121" s="1"/>
      <c r="L121" s="1"/>
      <c r="M121" s="1"/>
      <c r="N121" s="1"/>
      <c r="O121" s="1"/>
      <c r="P121" s="1"/>
      <c r="Q121" s="1"/>
      <c r="R121" s="1"/>
      <c r="S121" s="1"/>
      <c r="AH121" s="6"/>
      <c r="AI121" s="6"/>
      <c r="AJ121" s="6"/>
      <c r="AK121" s="6"/>
    </row>
    <row r="122" hidden="1">
      <c r="K122" s="1"/>
      <c r="L122" s="1"/>
      <c r="M122" s="1"/>
      <c r="N122" s="1"/>
      <c r="O122" s="1"/>
      <c r="P122" s="1"/>
      <c r="Q122" s="1"/>
      <c r="R122" s="1"/>
      <c r="S122" s="1"/>
      <c r="AH122" s="6"/>
      <c r="AI122" s="6"/>
      <c r="AJ122" s="6"/>
      <c r="AK122" s="6"/>
    </row>
    <row r="123" hidden="1">
      <c r="K123" s="1"/>
      <c r="L123" s="1"/>
      <c r="M123" s="1"/>
      <c r="N123" s="1"/>
      <c r="O123" s="1"/>
      <c r="P123" s="1"/>
      <c r="Q123" s="1"/>
      <c r="R123" s="1"/>
      <c r="S123" s="1"/>
      <c r="AH123" s="6"/>
      <c r="AI123" s="6"/>
      <c r="AJ123" s="6"/>
      <c r="AK123" s="6"/>
    </row>
    <row r="124" hidden="1">
      <c r="K124" s="1"/>
      <c r="L124" s="1"/>
      <c r="M124" s="1"/>
      <c r="N124" s="1"/>
      <c r="O124" s="1"/>
      <c r="P124" s="1"/>
      <c r="Q124" s="1"/>
      <c r="R124" s="1"/>
      <c r="S124" s="1"/>
      <c r="AH124" s="6"/>
      <c r="AI124" s="6"/>
      <c r="AJ124" s="6"/>
      <c r="AK124" s="6"/>
    </row>
    <row r="125" hidden="1">
      <c r="K125" s="1"/>
      <c r="L125" s="1"/>
      <c r="M125" s="1"/>
      <c r="N125" s="1"/>
      <c r="O125" s="1"/>
      <c r="P125" s="1"/>
      <c r="Q125" s="1"/>
      <c r="R125" s="1"/>
      <c r="S125" s="1"/>
      <c r="AH125" s="6"/>
      <c r="AI125" s="6"/>
      <c r="AJ125" s="6"/>
      <c r="AK125" s="6"/>
    </row>
    <row r="126" hidden="1">
      <c r="K126" s="1"/>
      <c r="L126" s="1"/>
      <c r="M126" s="1"/>
      <c r="N126" s="1"/>
      <c r="O126" s="1"/>
      <c r="P126" s="1"/>
      <c r="Q126" s="1"/>
      <c r="R126" s="1"/>
      <c r="S126" s="1"/>
      <c r="AH126" s="6"/>
      <c r="AI126" s="6"/>
      <c r="AJ126" s="6"/>
      <c r="AK126" s="6"/>
    </row>
    <row r="127" hidden="1">
      <c r="K127" s="1"/>
      <c r="L127" s="1"/>
      <c r="M127" s="1"/>
      <c r="N127" s="1"/>
      <c r="O127" s="1"/>
      <c r="P127" s="1"/>
      <c r="Q127" s="1"/>
      <c r="R127" s="1"/>
      <c r="S127" s="1"/>
      <c r="AH127" s="6"/>
      <c r="AI127" s="6"/>
      <c r="AJ127" s="6"/>
      <c r="AK127" s="6"/>
    </row>
    <row r="128" hidden="1">
      <c r="K128" s="1"/>
      <c r="L128" s="1"/>
      <c r="M128" s="1"/>
      <c r="N128" s="1"/>
      <c r="O128" s="1"/>
      <c r="P128" s="1"/>
      <c r="Q128" s="1"/>
      <c r="R128" s="1"/>
      <c r="S128" s="1"/>
      <c r="AH128" s="6"/>
      <c r="AI128" s="6"/>
      <c r="AJ128" s="6"/>
      <c r="AK128" s="6"/>
    </row>
    <row r="129" hidden="1">
      <c r="K129" s="1"/>
      <c r="L129" s="1"/>
      <c r="M129" s="1"/>
      <c r="N129" s="1"/>
      <c r="O129" s="1"/>
      <c r="P129" s="1"/>
      <c r="Q129" s="1"/>
      <c r="R129" s="1"/>
      <c r="S129" s="1"/>
      <c r="AH129" s="6"/>
      <c r="AI129" s="6"/>
      <c r="AJ129" s="6"/>
      <c r="AK129" s="6"/>
    </row>
    <row r="130" hidden="1">
      <c r="K130" s="1"/>
      <c r="L130" s="1"/>
      <c r="M130" s="1"/>
      <c r="N130" s="1"/>
      <c r="O130" s="1"/>
      <c r="P130" s="1"/>
      <c r="Q130" s="1"/>
      <c r="R130" s="1"/>
      <c r="S130" s="1"/>
      <c r="AH130" s="6"/>
      <c r="AI130" s="6"/>
      <c r="AJ130" s="6"/>
      <c r="AK130" s="6"/>
    </row>
    <row r="131" hidden="1">
      <c r="K131" s="1"/>
      <c r="L131" s="1"/>
      <c r="M131" s="1"/>
      <c r="N131" s="1"/>
      <c r="O131" s="1"/>
      <c r="P131" s="1"/>
      <c r="Q131" s="1"/>
      <c r="R131" s="1"/>
      <c r="S131" s="1"/>
      <c r="AH131" s="6"/>
      <c r="AI131" s="6"/>
      <c r="AJ131" s="6"/>
      <c r="AK131" s="6"/>
    </row>
    <row r="132" hidden="1">
      <c r="K132" s="1"/>
      <c r="L132" s="1"/>
      <c r="M132" s="1"/>
      <c r="N132" s="1"/>
      <c r="O132" s="1"/>
      <c r="P132" s="1"/>
      <c r="Q132" s="1"/>
      <c r="R132" s="1"/>
      <c r="S132" s="1"/>
      <c r="AH132" s="6"/>
      <c r="AI132" s="6"/>
      <c r="AJ132" s="6"/>
      <c r="AK132" s="6"/>
    </row>
    <row r="133" hidden="1">
      <c r="K133" s="1"/>
      <c r="L133" s="1"/>
      <c r="M133" s="1"/>
      <c r="N133" s="1"/>
      <c r="O133" s="1"/>
      <c r="P133" s="1"/>
      <c r="Q133" s="1"/>
      <c r="R133" s="1"/>
      <c r="S133" s="1"/>
      <c r="AH133" s="6"/>
      <c r="AI133" s="6"/>
      <c r="AJ133" s="6"/>
      <c r="AK133" s="6"/>
    </row>
    <row r="134" hidden="1">
      <c r="K134" s="1"/>
      <c r="L134" s="1"/>
      <c r="M134" s="1"/>
      <c r="N134" s="1"/>
      <c r="O134" s="1"/>
      <c r="P134" s="1"/>
      <c r="Q134" s="1"/>
      <c r="R134" s="1"/>
      <c r="S134" s="1"/>
      <c r="AH134" s="6"/>
      <c r="AI134" s="6"/>
      <c r="AJ134" s="6"/>
      <c r="AK134" s="6"/>
    </row>
    <row r="135" hidden="1">
      <c r="K135" s="1"/>
      <c r="L135" s="1"/>
      <c r="M135" s="1"/>
      <c r="N135" s="1"/>
      <c r="O135" s="1"/>
      <c r="P135" s="1"/>
      <c r="Q135" s="1"/>
      <c r="R135" s="1"/>
      <c r="S135" s="1"/>
      <c r="AH135" s="6"/>
      <c r="AI135" s="6"/>
      <c r="AJ135" s="6"/>
      <c r="AK135" s="6"/>
    </row>
    <row r="136" hidden="1">
      <c r="K136" s="1"/>
      <c r="L136" s="1"/>
      <c r="M136" s="1"/>
      <c r="N136" s="1"/>
      <c r="O136" s="1"/>
      <c r="P136" s="1"/>
      <c r="Q136" s="1"/>
      <c r="R136" s="1"/>
      <c r="S136" s="1"/>
      <c r="AH136" s="6"/>
      <c r="AI136" s="6"/>
      <c r="AJ136" s="6"/>
      <c r="AK136" s="6"/>
    </row>
    <row r="137" hidden="1">
      <c r="K137" s="1"/>
      <c r="L137" s="1"/>
      <c r="M137" s="1"/>
      <c r="N137" s="1"/>
      <c r="O137" s="1"/>
      <c r="P137" s="1"/>
      <c r="Q137" s="1"/>
      <c r="R137" s="1"/>
      <c r="S137" s="1"/>
      <c r="AH137" s="6"/>
      <c r="AI137" s="6"/>
      <c r="AJ137" s="6"/>
      <c r="AK137" s="6"/>
    </row>
    <row r="138" hidden="1">
      <c r="K138" s="1"/>
      <c r="L138" s="1"/>
      <c r="M138" s="1"/>
      <c r="N138" s="1"/>
      <c r="O138" s="1"/>
      <c r="P138" s="1"/>
      <c r="Q138" s="1"/>
      <c r="R138" s="1"/>
      <c r="S138" s="1"/>
      <c r="AH138" s="6"/>
      <c r="AI138" s="6"/>
      <c r="AJ138" s="6"/>
      <c r="AK138" s="6"/>
    </row>
    <row r="139" hidden="1">
      <c r="K139" s="1"/>
      <c r="L139" s="1"/>
      <c r="M139" s="1"/>
      <c r="N139" s="1"/>
      <c r="O139" s="1"/>
      <c r="P139" s="1"/>
      <c r="Q139" s="1"/>
      <c r="R139" s="1"/>
      <c r="S139" s="1"/>
      <c r="AH139" s="6"/>
      <c r="AI139" s="6"/>
      <c r="AJ139" s="6"/>
      <c r="AK139" s="6"/>
    </row>
    <row r="140" hidden="1">
      <c r="K140" s="1"/>
      <c r="L140" s="1"/>
      <c r="M140" s="1"/>
      <c r="N140" s="1"/>
      <c r="O140" s="1"/>
      <c r="P140" s="1"/>
      <c r="Q140" s="1"/>
      <c r="R140" s="1"/>
      <c r="S140" s="1"/>
      <c r="AH140" s="6"/>
      <c r="AI140" s="6"/>
      <c r="AJ140" s="6"/>
      <c r="AK140" s="6"/>
    </row>
    <row r="141" hidden="1">
      <c r="K141" s="1"/>
      <c r="L141" s="1"/>
      <c r="M141" s="1"/>
      <c r="N141" s="1"/>
      <c r="O141" s="1"/>
      <c r="P141" s="1"/>
      <c r="Q141" s="1"/>
      <c r="R141" s="1"/>
      <c r="S141" s="1"/>
      <c r="AH141" s="6"/>
      <c r="AI141" s="6"/>
      <c r="AJ141" s="6"/>
      <c r="AK141" s="6"/>
    </row>
    <row r="142" hidden="1">
      <c r="K142" s="1"/>
      <c r="L142" s="1"/>
      <c r="M142" s="1"/>
      <c r="N142" s="1"/>
      <c r="O142" s="1"/>
      <c r="P142" s="1"/>
      <c r="Q142" s="1"/>
      <c r="R142" s="1"/>
      <c r="S142" s="1"/>
      <c r="AH142" s="6"/>
      <c r="AI142" s="6"/>
      <c r="AJ142" s="6"/>
      <c r="AK142" s="6"/>
    </row>
    <row r="143" hidden="1">
      <c r="K143" s="1"/>
      <c r="L143" s="1"/>
      <c r="M143" s="1"/>
      <c r="N143" s="1"/>
      <c r="O143" s="1"/>
      <c r="P143" s="1"/>
      <c r="Q143" s="1"/>
      <c r="R143" s="1"/>
      <c r="S143" s="1"/>
      <c r="AH143" s="6"/>
      <c r="AI143" s="6"/>
      <c r="AJ143" s="6"/>
      <c r="AK143" s="6"/>
    </row>
    <row r="144" hidden="1">
      <c r="K144" s="1"/>
      <c r="L144" s="1"/>
      <c r="M144" s="1"/>
      <c r="N144" s="1"/>
      <c r="O144" s="1"/>
      <c r="P144" s="1"/>
      <c r="Q144" s="1"/>
      <c r="R144" s="1"/>
      <c r="S144" s="1"/>
      <c r="AH144" s="6"/>
      <c r="AI144" s="6"/>
      <c r="AJ144" s="6"/>
      <c r="AK144" s="6"/>
    </row>
    <row r="145" hidden="1">
      <c r="K145" s="1"/>
      <c r="L145" s="1"/>
      <c r="M145" s="1"/>
      <c r="N145" s="1"/>
      <c r="O145" s="1"/>
      <c r="P145" s="1"/>
      <c r="Q145" s="1"/>
      <c r="R145" s="1"/>
      <c r="S145" s="1"/>
      <c r="AH145" s="6"/>
      <c r="AI145" s="6"/>
      <c r="AJ145" s="6"/>
      <c r="AK145" s="6"/>
    </row>
    <row r="146" hidden="1">
      <c r="K146" s="1"/>
      <c r="L146" s="1"/>
      <c r="M146" s="1"/>
      <c r="N146" s="1"/>
      <c r="O146" s="1"/>
      <c r="P146" s="1"/>
      <c r="Q146" s="1"/>
      <c r="R146" s="1"/>
      <c r="S146" s="1"/>
      <c r="AH146" s="6"/>
      <c r="AI146" s="6"/>
      <c r="AJ146" s="6"/>
      <c r="AK146" s="6"/>
    </row>
    <row r="147" hidden="1">
      <c r="K147" s="1"/>
      <c r="L147" s="1"/>
      <c r="M147" s="1"/>
      <c r="N147" s="1"/>
      <c r="O147" s="1"/>
      <c r="P147" s="1"/>
      <c r="Q147" s="1"/>
      <c r="R147" s="1"/>
      <c r="S147" s="1"/>
      <c r="AH147" s="6"/>
      <c r="AI147" s="6"/>
      <c r="AJ147" s="6"/>
      <c r="AK147" s="6"/>
    </row>
    <row r="148" hidden="1">
      <c r="K148" s="1"/>
      <c r="L148" s="1"/>
      <c r="M148" s="1"/>
      <c r="N148" s="1"/>
      <c r="O148" s="1"/>
      <c r="P148" s="1"/>
      <c r="Q148" s="1"/>
      <c r="R148" s="1"/>
      <c r="S148" s="1"/>
      <c r="AH148" s="6"/>
      <c r="AI148" s="6"/>
      <c r="AJ148" s="6"/>
      <c r="AK148" s="6"/>
    </row>
    <row r="149" hidden="1">
      <c r="K149" s="1"/>
      <c r="L149" s="1"/>
      <c r="M149" s="1"/>
      <c r="N149" s="1"/>
      <c r="O149" s="1"/>
      <c r="P149" s="1"/>
      <c r="Q149" s="1"/>
      <c r="R149" s="1"/>
      <c r="S149" s="1"/>
      <c r="AH149" s="6"/>
      <c r="AI149" s="6"/>
      <c r="AJ149" s="6"/>
      <c r="AK149" s="6"/>
    </row>
    <row r="150" hidden="1">
      <c r="K150" s="1"/>
      <c r="L150" s="1"/>
      <c r="M150" s="1"/>
      <c r="N150" s="1"/>
      <c r="O150" s="1"/>
      <c r="P150" s="1"/>
      <c r="Q150" s="1"/>
      <c r="R150" s="1"/>
      <c r="S150" s="1"/>
      <c r="AH150" s="6"/>
      <c r="AI150" s="6"/>
      <c r="AJ150" s="6"/>
      <c r="AK150" s="6"/>
    </row>
    <row r="151" hidden="1">
      <c r="K151" s="1"/>
      <c r="L151" s="1"/>
      <c r="M151" s="1"/>
      <c r="N151" s="1"/>
      <c r="O151" s="1"/>
      <c r="P151" s="1"/>
      <c r="Q151" s="1"/>
      <c r="R151" s="1"/>
      <c r="S151" s="1"/>
      <c r="AH151" s="6"/>
      <c r="AI151" s="6"/>
      <c r="AJ151" s="6"/>
      <c r="AK151" s="6"/>
    </row>
    <row r="152" hidden="1">
      <c r="K152" s="1"/>
      <c r="L152" s="1"/>
      <c r="M152" s="1"/>
      <c r="N152" s="1"/>
      <c r="O152" s="1"/>
      <c r="P152" s="1"/>
      <c r="Q152" s="1"/>
      <c r="R152" s="1"/>
      <c r="S152" s="1"/>
      <c r="AH152" s="6"/>
      <c r="AI152" s="6"/>
      <c r="AJ152" s="6"/>
      <c r="AK152" s="6"/>
    </row>
    <row r="153" hidden="1">
      <c r="K153" s="1"/>
      <c r="L153" s="1"/>
      <c r="M153" s="1"/>
      <c r="N153" s="1"/>
      <c r="O153" s="1"/>
      <c r="P153" s="1"/>
      <c r="Q153" s="1"/>
      <c r="R153" s="1"/>
      <c r="S153" s="1"/>
      <c r="AH153" s="6"/>
      <c r="AI153" s="6"/>
      <c r="AJ153" s="6"/>
      <c r="AK153" s="6"/>
    </row>
    <row r="154" hidden="1">
      <c r="K154" s="1"/>
      <c r="L154" s="1"/>
      <c r="M154" s="1"/>
      <c r="N154" s="1"/>
      <c r="O154" s="1"/>
      <c r="P154" s="1"/>
      <c r="Q154" s="1"/>
      <c r="R154" s="1"/>
      <c r="S154" s="1"/>
      <c r="AH154" s="6"/>
      <c r="AI154" s="6"/>
      <c r="AJ154" s="6"/>
      <c r="AK154" s="6"/>
    </row>
    <row r="155" hidden="1">
      <c r="K155" s="1"/>
      <c r="L155" s="1"/>
      <c r="M155" s="1"/>
      <c r="N155" s="1"/>
      <c r="O155" s="1"/>
      <c r="P155" s="1"/>
      <c r="Q155" s="1"/>
      <c r="R155" s="1"/>
      <c r="S155" s="1"/>
      <c r="AH155" s="6"/>
      <c r="AI155" s="6"/>
      <c r="AJ155" s="6"/>
      <c r="AK155" s="6"/>
    </row>
    <row r="156" hidden="1">
      <c r="K156" s="1"/>
      <c r="L156" s="1"/>
      <c r="M156" s="1"/>
      <c r="N156" s="1"/>
      <c r="O156" s="1"/>
      <c r="P156" s="1"/>
      <c r="Q156" s="1"/>
      <c r="R156" s="1"/>
      <c r="S156" s="1"/>
      <c r="AH156" s="6"/>
      <c r="AI156" s="6"/>
      <c r="AJ156" s="6"/>
      <c r="AK156" s="6"/>
    </row>
    <row r="157" hidden="1">
      <c r="K157" s="1"/>
      <c r="L157" s="1"/>
      <c r="M157" s="1"/>
      <c r="N157" s="1"/>
      <c r="O157" s="1"/>
      <c r="P157" s="1"/>
      <c r="Q157" s="1"/>
      <c r="R157" s="1"/>
      <c r="S157" s="1"/>
      <c r="AH157" s="6"/>
      <c r="AI157" s="6"/>
      <c r="AJ157" s="6"/>
      <c r="AK157" s="6"/>
    </row>
    <row r="158" hidden="1">
      <c r="K158" s="1"/>
      <c r="L158" s="1"/>
      <c r="M158" s="1"/>
      <c r="N158" s="1"/>
      <c r="O158" s="1"/>
      <c r="P158" s="1"/>
      <c r="Q158" s="1"/>
      <c r="R158" s="1"/>
      <c r="S158" s="1"/>
      <c r="AH158" s="6"/>
      <c r="AI158" s="6"/>
      <c r="AJ158" s="6"/>
      <c r="AK158" s="6"/>
    </row>
    <row r="159" hidden="1">
      <c r="K159" s="1"/>
      <c r="L159" s="1"/>
      <c r="M159" s="1"/>
      <c r="N159" s="1"/>
      <c r="O159" s="1"/>
      <c r="P159" s="1"/>
      <c r="Q159" s="1"/>
      <c r="R159" s="1"/>
      <c r="S159" s="1"/>
      <c r="AH159" s="6"/>
      <c r="AI159" s="6"/>
      <c r="AJ159" s="6"/>
      <c r="AK159" s="6"/>
    </row>
    <row r="160" hidden="1">
      <c r="K160" s="1"/>
      <c r="L160" s="1"/>
      <c r="M160" s="1"/>
      <c r="N160" s="1"/>
      <c r="O160" s="1"/>
      <c r="P160" s="1"/>
      <c r="Q160" s="1"/>
      <c r="R160" s="1"/>
      <c r="S160" s="1"/>
      <c r="AH160" s="6"/>
      <c r="AI160" s="6"/>
      <c r="AJ160" s="6"/>
      <c r="AK160" s="6"/>
    </row>
    <row r="161" hidden="1">
      <c r="K161" s="1"/>
      <c r="L161" s="1"/>
      <c r="M161" s="1"/>
      <c r="N161" s="1"/>
      <c r="O161" s="1"/>
      <c r="P161" s="1"/>
      <c r="Q161" s="1"/>
      <c r="R161" s="1"/>
      <c r="S161" s="1"/>
      <c r="AH161" s="6"/>
      <c r="AI161" s="6"/>
      <c r="AJ161" s="6"/>
      <c r="AK161" s="6"/>
    </row>
    <row r="162" hidden="1">
      <c r="K162" s="1"/>
      <c r="L162" s="1"/>
      <c r="M162" s="1"/>
      <c r="N162" s="1"/>
      <c r="O162" s="1"/>
      <c r="P162" s="1"/>
      <c r="Q162" s="1"/>
      <c r="R162" s="1"/>
      <c r="S162" s="1"/>
      <c r="AH162" s="6"/>
      <c r="AI162" s="6"/>
      <c r="AJ162" s="6"/>
      <c r="AK162" s="6"/>
    </row>
    <row r="163" hidden="1">
      <c r="K163" s="1"/>
      <c r="L163" s="1"/>
      <c r="M163" s="1"/>
      <c r="N163" s="1"/>
      <c r="O163" s="1"/>
      <c r="P163" s="1"/>
      <c r="Q163" s="1"/>
      <c r="R163" s="1"/>
      <c r="S163" s="1"/>
      <c r="AH163" s="6"/>
      <c r="AI163" s="6"/>
      <c r="AJ163" s="6"/>
      <c r="AK163" s="6"/>
    </row>
    <row r="164" hidden="1">
      <c r="K164" s="1"/>
      <c r="L164" s="1"/>
      <c r="M164" s="1"/>
      <c r="N164" s="1"/>
      <c r="O164" s="1"/>
      <c r="P164" s="1"/>
      <c r="Q164" s="1"/>
      <c r="R164" s="1"/>
      <c r="S164" s="1"/>
      <c r="AH164" s="6"/>
      <c r="AI164" s="6"/>
      <c r="AJ164" s="6"/>
      <c r="AK164" s="6"/>
    </row>
    <row r="165" hidden="1">
      <c r="K165" s="1"/>
      <c r="L165" s="1"/>
      <c r="M165" s="1"/>
      <c r="N165" s="1"/>
      <c r="O165" s="1"/>
      <c r="P165" s="1"/>
      <c r="Q165" s="1"/>
      <c r="R165" s="1"/>
      <c r="S165" s="1"/>
      <c r="AH165" s="6"/>
      <c r="AI165" s="6"/>
      <c r="AJ165" s="6"/>
      <c r="AK165" s="6"/>
    </row>
    <row r="166" hidden="1">
      <c r="K166" s="1"/>
      <c r="L166" s="1"/>
      <c r="M166" s="1"/>
      <c r="N166" s="1"/>
      <c r="O166" s="1"/>
      <c r="P166" s="1"/>
      <c r="Q166" s="1"/>
      <c r="R166" s="1"/>
      <c r="S166" s="1"/>
      <c r="AH166" s="6"/>
      <c r="AI166" s="6"/>
      <c r="AJ166" s="6"/>
      <c r="AK166" s="6"/>
    </row>
    <row r="167" hidden="1">
      <c r="K167" s="1"/>
      <c r="L167" s="1"/>
      <c r="M167" s="1"/>
      <c r="N167" s="1"/>
      <c r="O167" s="1"/>
      <c r="P167" s="1"/>
      <c r="Q167" s="1"/>
      <c r="R167" s="1"/>
      <c r="S167" s="1"/>
      <c r="AH167" s="6"/>
      <c r="AI167" s="6"/>
      <c r="AJ167" s="6"/>
      <c r="AK167" s="6"/>
    </row>
    <row r="168" hidden="1">
      <c r="K168" s="1"/>
      <c r="L168" s="1"/>
      <c r="M168" s="1"/>
      <c r="N168" s="1"/>
      <c r="O168" s="1"/>
      <c r="P168" s="1"/>
      <c r="Q168" s="1"/>
      <c r="R168" s="1"/>
      <c r="S168" s="1"/>
      <c r="AH168" s="6"/>
      <c r="AI168" s="6"/>
      <c r="AJ168" s="6"/>
      <c r="AK168" s="6"/>
    </row>
    <row r="169" hidden="1">
      <c r="K169" s="1"/>
      <c r="L169" s="1"/>
      <c r="M169" s="1"/>
      <c r="N169" s="1"/>
      <c r="O169" s="1"/>
      <c r="P169" s="1"/>
      <c r="Q169" s="1"/>
      <c r="R169" s="1"/>
      <c r="S169" s="1"/>
      <c r="AH169" s="6"/>
      <c r="AI169" s="6"/>
      <c r="AJ169" s="6"/>
      <c r="AK169" s="6"/>
    </row>
    <row r="170" hidden="1">
      <c r="K170" s="1"/>
      <c r="L170" s="1"/>
      <c r="M170" s="1"/>
      <c r="N170" s="1"/>
      <c r="O170" s="1"/>
      <c r="P170" s="1"/>
      <c r="Q170" s="1"/>
      <c r="R170" s="1"/>
      <c r="S170" s="1"/>
      <c r="AH170" s="6"/>
      <c r="AI170" s="6"/>
      <c r="AJ170" s="6"/>
      <c r="AK170" s="6"/>
    </row>
    <row r="171" hidden="1">
      <c r="K171" s="1"/>
      <c r="L171" s="1"/>
      <c r="M171" s="1"/>
      <c r="N171" s="1"/>
      <c r="O171" s="1"/>
      <c r="P171" s="1"/>
      <c r="Q171" s="1"/>
      <c r="R171" s="1"/>
      <c r="S171" s="1"/>
      <c r="AH171" s="6"/>
      <c r="AI171" s="6"/>
      <c r="AJ171" s="6"/>
      <c r="AK171" s="6"/>
    </row>
    <row r="172" hidden="1">
      <c r="K172" s="1"/>
      <c r="L172" s="1"/>
      <c r="M172" s="1"/>
      <c r="N172" s="1"/>
      <c r="O172" s="1"/>
      <c r="P172" s="1"/>
      <c r="Q172" s="1"/>
      <c r="R172" s="1"/>
      <c r="S172" s="1"/>
      <c r="AH172" s="6"/>
      <c r="AI172" s="6"/>
      <c r="AJ172" s="6"/>
      <c r="AK172" s="6"/>
    </row>
    <row r="173" hidden="1">
      <c r="K173" s="1"/>
      <c r="L173" s="1"/>
      <c r="M173" s="1"/>
      <c r="N173" s="1"/>
      <c r="O173" s="1"/>
      <c r="P173" s="1"/>
      <c r="Q173" s="1"/>
      <c r="R173" s="1"/>
      <c r="S173" s="1"/>
      <c r="AH173" s="6"/>
      <c r="AI173" s="6"/>
      <c r="AJ173" s="6"/>
      <c r="AK173" s="6"/>
    </row>
    <row r="174" hidden="1">
      <c r="K174" s="1"/>
      <c r="L174" s="1"/>
      <c r="M174" s="1"/>
      <c r="N174" s="1"/>
      <c r="O174" s="1"/>
      <c r="P174" s="1"/>
      <c r="Q174" s="1"/>
      <c r="R174" s="1"/>
      <c r="S174" s="1"/>
      <c r="AH174" s="6"/>
      <c r="AI174" s="6"/>
      <c r="AJ174" s="6"/>
      <c r="AK174" s="6"/>
    </row>
    <row r="175" hidden="1">
      <c r="K175" s="1"/>
      <c r="L175" s="1"/>
      <c r="M175" s="1"/>
      <c r="N175" s="1"/>
      <c r="O175" s="1"/>
      <c r="P175" s="1"/>
      <c r="Q175" s="1"/>
      <c r="R175" s="1"/>
      <c r="S175" s="1"/>
      <c r="AH175" s="6"/>
      <c r="AI175" s="6"/>
      <c r="AJ175" s="6"/>
      <c r="AK175" s="6"/>
    </row>
    <row r="176" hidden="1">
      <c r="K176" s="1"/>
      <c r="L176" s="1"/>
      <c r="M176" s="1"/>
      <c r="N176" s="1"/>
      <c r="O176" s="1"/>
      <c r="P176" s="1"/>
      <c r="Q176" s="1"/>
      <c r="R176" s="1"/>
      <c r="S176" s="1"/>
      <c r="AH176" s="6"/>
      <c r="AI176" s="6"/>
      <c r="AJ176" s="6"/>
      <c r="AK176" s="6"/>
    </row>
    <row r="177" hidden="1">
      <c r="K177" s="1"/>
      <c r="L177" s="1"/>
      <c r="M177" s="1"/>
      <c r="N177" s="1"/>
      <c r="O177" s="1"/>
      <c r="P177" s="1"/>
      <c r="Q177" s="1"/>
      <c r="R177" s="1"/>
      <c r="S177" s="1"/>
      <c r="AH177" s="6"/>
      <c r="AI177" s="6"/>
      <c r="AJ177" s="6"/>
      <c r="AK177" s="6"/>
    </row>
    <row r="178" hidden="1">
      <c r="K178" s="1"/>
      <c r="L178" s="1"/>
      <c r="M178" s="1"/>
      <c r="N178" s="1"/>
      <c r="O178" s="1"/>
      <c r="P178" s="1"/>
      <c r="Q178" s="1"/>
      <c r="R178" s="1"/>
      <c r="S178" s="1"/>
      <c r="AH178" s="6"/>
      <c r="AI178" s="6"/>
      <c r="AJ178" s="6"/>
      <c r="AK178" s="6"/>
    </row>
    <row r="179" hidden="1">
      <c r="K179" s="1"/>
      <c r="L179" s="1"/>
      <c r="M179" s="1"/>
      <c r="N179" s="1"/>
      <c r="O179" s="1"/>
      <c r="P179" s="1"/>
      <c r="Q179" s="1"/>
      <c r="R179" s="1"/>
      <c r="S179" s="1"/>
      <c r="AH179" s="6"/>
      <c r="AI179" s="6"/>
      <c r="AJ179" s="6"/>
      <c r="AK179" s="6"/>
    </row>
    <row r="180" hidden="1">
      <c r="K180" s="1"/>
      <c r="L180" s="1"/>
      <c r="M180" s="1"/>
      <c r="N180" s="1"/>
      <c r="O180" s="1"/>
      <c r="P180" s="1"/>
      <c r="Q180" s="1"/>
      <c r="R180" s="1"/>
      <c r="S180" s="1"/>
      <c r="AH180" s="6"/>
      <c r="AI180" s="6"/>
      <c r="AJ180" s="6"/>
      <c r="AK180" s="6"/>
    </row>
    <row r="181" hidden="1">
      <c r="K181" s="1"/>
      <c r="L181" s="1"/>
      <c r="M181" s="1"/>
      <c r="N181" s="1"/>
      <c r="O181" s="1"/>
      <c r="P181" s="1"/>
      <c r="Q181" s="1"/>
      <c r="R181" s="1"/>
      <c r="S181" s="1"/>
      <c r="AH181" s="6"/>
      <c r="AI181" s="6"/>
      <c r="AJ181" s="6"/>
      <c r="AK181" s="6"/>
    </row>
    <row r="182" hidden="1">
      <c r="K182" s="1"/>
      <c r="L182" s="1"/>
      <c r="M182" s="1"/>
      <c r="N182" s="1"/>
      <c r="O182" s="1"/>
      <c r="P182" s="1"/>
      <c r="Q182" s="1"/>
      <c r="R182" s="1"/>
      <c r="S182" s="1"/>
      <c r="AH182" s="6"/>
      <c r="AI182" s="6"/>
      <c r="AJ182" s="6"/>
      <c r="AK182" s="6"/>
    </row>
    <row r="183" hidden="1">
      <c r="K183" s="1"/>
      <c r="L183" s="1"/>
      <c r="M183" s="1"/>
      <c r="N183" s="1"/>
      <c r="O183" s="1"/>
      <c r="P183" s="1"/>
      <c r="Q183" s="1"/>
      <c r="R183" s="1"/>
      <c r="S183" s="1"/>
      <c r="AH183" s="6"/>
      <c r="AI183" s="6"/>
      <c r="AJ183" s="6"/>
      <c r="AK183" s="6"/>
    </row>
    <row r="184" hidden="1">
      <c r="K184" s="1"/>
      <c r="L184" s="1"/>
      <c r="M184" s="1"/>
      <c r="N184" s="1"/>
      <c r="O184" s="1"/>
      <c r="P184" s="1"/>
      <c r="Q184" s="1"/>
      <c r="R184" s="1"/>
      <c r="S184" s="1"/>
      <c r="AH184" s="6"/>
      <c r="AI184" s="6"/>
      <c r="AJ184" s="6"/>
      <c r="AK184" s="6"/>
    </row>
    <row r="185" hidden="1">
      <c r="K185" s="1"/>
      <c r="L185" s="1"/>
      <c r="M185" s="1"/>
      <c r="N185" s="1"/>
      <c r="O185" s="1"/>
      <c r="P185" s="1"/>
      <c r="Q185" s="1"/>
      <c r="R185" s="1"/>
      <c r="S185" s="1"/>
      <c r="AH185" s="6"/>
      <c r="AI185" s="6"/>
      <c r="AJ185" s="6"/>
      <c r="AK185" s="6"/>
    </row>
    <row r="186" hidden="1">
      <c r="K186" s="1"/>
      <c r="L186" s="1"/>
      <c r="M186" s="1"/>
      <c r="N186" s="1"/>
      <c r="O186" s="1"/>
      <c r="P186" s="1"/>
      <c r="Q186" s="1"/>
      <c r="R186" s="1"/>
      <c r="S186" s="1"/>
      <c r="AH186" s="6"/>
      <c r="AI186" s="6"/>
      <c r="AJ186" s="6"/>
      <c r="AK186" s="6"/>
    </row>
    <row r="187" hidden="1">
      <c r="K187" s="1"/>
      <c r="L187" s="1"/>
      <c r="M187" s="1"/>
      <c r="N187" s="1"/>
      <c r="O187" s="1"/>
      <c r="P187" s="1"/>
      <c r="Q187" s="1"/>
      <c r="R187" s="1"/>
      <c r="S187" s="1"/>
      <c r="AH187" s="6"/>
      <c r="AI187" s="6"/>
      <c r="AJ187" s="6"/>
      <c r="AK187" s="6"/>
    </row>
    <row r="188" hidden="1">
      <c r="K188" s="1"/>
      <c r="L188" s="1"/>
      <c r="M188" s="1"/>
      <c r="N188" s="1"/>
      <c r="O188" s="1"/>
      <c r="P188" s="1"/>
      <c r="Q188" s="1"/>
      <c r="R188" s="1"/>
      <c r="S188" s="1"/>
      <c r="AH188" s="6"/>
      <c r="AI188" s="6"/>
      <c r="AJ188" s="6"/>
      <c r="AK188" s="6"/>
    </row>
    <row r="189" hidden="1">
      <c r="K189" s="1"/>
      <c r="L189" s="1"/>
      <c r="M189" s="1"/>
      <c r="N189" s="1"/>
      <c r="O189" s="1"/>
      <c r="P189" s="1"/>
      <c r="Q189" s="1"/>
      <c r="R189" s="1"/>
      <c r="S189" s="1"/>
      <c r="AH189" s="6"/>
      <c r="AI189" s="6"/>
      <c r="AJ189" s="6"/>
      <c r="AK189" s="6"/>
    </row>
    <row r="190" hidden="1">
      <c r="K190" s="1"/>
      <c r="L190" s="1"/>
      <c r="M190" s="1"/>
      <c r="N190" s="1"/>
      <c r="O190" s="1"/>
      <c r="P190" s="1"/>
      <c r="Q190" s="1"/>
      <c r="R190" s="1"/>
      <c r="S190" s="1"/>
      <c r="AH190" s="6"/>
      <c r="AI190" s="6"/>
      <c r="AJ190" s="6"/>
      <c r="AK190" s="6"/>
    </row>
    <row r="191" hidden="1">
      <c r="K191" s="1"/>
      <c r="L191" s="1"/>
      <c r="M191" s="1"/>
      <c r="N191" s="1"/>
      <c r="O191" s="1"/>
      <c r="P191" s="1"/>
      <c r="Q191" s="1"/>
      <c r="R191" s="1"/>
      <c r="S191" s="1"/>
      <c r="AH191" s="6"/>
      <c r="AI191" s="6"/>
      <c r="AJ191" s="6"/>
      <c r="AK191" s="6"/>
    </row>
    <row r="192" hidden="1">
      <c r="K192" s="1"/>
      <c r="L192" s="1"/>
      <c r="M192" s="1"/>
      <c r="N192" s="1"/>
      <c r="O192" s="1"/>
      <c r="P192" s="1"/>
      <c r="Q192" s="1"/>
      <c r="R192" s="1"/>
      <c r="S192" s="1"/>
      <c r="AH192" s="6"/>
      <c r="AI192" s="6"/>
      <c r="AJ192" s="6"/>
      <c r="AK192" s="6"/>
    </row>
    <row r="193" hidden="1">
      <c r="K193" s="1"/>
      <c r="L193" s="1"/>
      <c r="M193" s="1"/>
      <c r="N193" s="1"/>
      <c r="O193" s="1"/>
      <c r="P193" s="1"/>
      <c r="Q193" s="1"/>
      <c r="R193" s="1"/>
      <c r="S193" s="1"/>
      <c r="AH193" s="6"/>
      <c r="AI193" s="6"/>
      <c r="AJ193" s="6"/>
      <c r="AK193" s="6"/>
    </row>
    <row r="194" hidden="1">
      <c r="K194" s="1"/>
      <c r="L194" s="1"/>
      <c r="M194" s="1"/>
      <c r="N194" s="1"/>
      <c r="O194" s="1"/>
      <c r="P194" s="1"/>
      <c r="Q194" s="1"/>
      <c r="R194" s="1"/>
      <c r="S194" s="1"/>
      <c r="AH194" s="6"/>
      <c r="AI194" s="6"/>
      <c r="AJ194" s="6"/>
      <c r="AK194" s="6"/>
    </row>
    <row r="195" hidden="1">
      <c r="K195" s="1"/>
      <c r="L195" s="1"/>
      <c r="M195" s="1"/>
      <c r="N195" s="1"/>
      <c r="O195" s="1"/>
      <c r="P195" s="1"/>
      <c r="Q195" s="1"/>
      <c r="R195" s="1"/>
      <c r="S195" s="1"/>
      <c r="AH195" s="6"/>
      <c r="AI195" s="6"/>
      <c r="AJ195" s="6"/>
      <c r="AK195" s="6"/>
    </row>
    <row r="196" hidden="1">
      <c r="K196" s="1"/>
      <c r="L196" s="1"/>
      <c r="M196" s="1"/>
      <c r="N196" s="1"/>
      <c r="O196" s="1"/>
      <c r="P196" s="1"/>
      <c r="Q196" s="1"/>
      <c r="R196" s="1"/>
      <c r="S196" s="1"/>
      <c r="AH196" s="6"/>
      <c r="AI196" s="6"/>
      <c r="AJ196" s="6"/>
      <c r="AK196" s="6"/>
    </row>
    <row r="197" hidden="1">
      <c r="K197" s="1"/>
      <c r="L197" s="1"/>
      <c r="M197" s="1"/>
      <c r="N197" s="1"/>
      <c r="O197" s="1"/>
      <c r="P197" s="1"/>
      <c r="Q197" s="1"/>
      <c r="R197" s="1"/>
      <c r="S197" s="1"/>
      <c r="AH197" s="6"/>
      <c r="AI197" s="6"/>
      <c r="AJ197" s="6"/>
      <c r="AK197" s="6"/>
    </row>
    <row r="198" hidden="1">
      <c r="K198" s="1"/>
      <c r="L198" s="1"/>
      <c r="M198" s="1"/>
      <c r="N198" s="1"/>
      <c r="O198" s="1"/>
      <c r="P198" s="1"/>
      <c r="Q198" s="1"/>
      <c r="R198" s="1"/>
      <c r="S198" s="1"/>
      <c r="AH198" s="6"/>
      <c r="AI198" s="6"/>
      <c r="AJ198" s="6"/>
      <c r="AK198" s="6"/>
    </row>
    <row r="199" hidden="1">
      <c r="K199" s="1"/>
      <c r="L199" s="1"/>
      <c r="M199" s="1"/>
      <c r="N199" s="1"/>
      <c r="O199" s="1"/>
      <c r="P199" s="1"/>
      <c r="Q199" s="1"/>
      <c r="R199" s="1"/>
      <c r="S199" s="1"/>
      <c r="AH199" s="6"/>
      <c r="AI199" s="6"/>
      <c r="AJ199" s="6"/>
      <c r="AK199" s="6"/>
    </row>
    <row r="200" hidden="1">
      <c r="K200" s="1"/>
      <c r="L200" s="1"/>
      <c r="M200" s="1"/>
      <c r="N200" s="1"/>
      <c r="O200" s="1"/>
      <c r="P200" s="1"/>
      <c r="Q200" s="1"/>
      <c r="R200" s="1"/>
      <c r="S200" s="1"/>
      <c r="AH200" s="6"/>
      <c r="AI200" s="6"/>
      <c r="AJ200" s="6"/>
      <c r="AK200" s="6"/>
    </row>
    <row r="201" hidden="1">
      <c r="K201" s="1"/>
      <c r="L201" s="1"/>
      <c r="M201" s="1"/>
      <c r="N201" s="1"/>
      <c r="O201" s="1"/>
      <c r="P201" s="1"/>
      <c r="Q201" s="1"/>
      <c r="R201" s="1"/>
      <c r="S201" s="1"/>
      <c r="AH201" s="6"/>
      <c r="AI201" s="6"/>
      <c r="AJ201" s="6"/>
      <c r="AK201" s="6"/>
    </row>
    <row r="202" hidden="1">
      <c r="K202" s="1"/>
      <c r="L202" s="1"/>
      <c r="M202" s="1"/>
      <c r="N202" s="1"/>
      <c r="O202" s="1"/>
      <c r="P202" s="1"/>
      <c r="Q202" s="1"/>
      <c r="R202" s="1"/>
      <c r="S202" s="1"/>
      <c r="AH202" s="6"/>
      <c r="AI202" s="6"/>
      <c r="AJ202" s="6"/>
      <c r="AK202" s="6"/>
    </row>
    <row r="203" hidden="1">
      <c r="K203" s="1"/>
      <c r="L203" s="1"/>
      <c r="M203" s="1"/>
      <c r="N203" s="1"/>
      <c r="O203" s="1"/>
      <c r="P203" s="1"/>
      <c r="Q203" s="1"/>
      <c r="R203" s="1"/>
      <c r="S203" s="1"/>
      <c r="AH203" s="6"/>
      <c r="AI203" s="6"/>
      <c r="AJ203" s="6"/>
      <c r="AK203" s="6"/>
    </row>
    <row r="204" hidden="1">
      <c r="K204" s="1"/>
      <c r="L204" s="1"/>
      <c r="M204" s="1"/>
      <c r="N204" s="1"/>
      <c r="O204" s="1"/>
      <c r="P204" s="1"/>
      <c r="Q204" s="1"/>
      <c r="R204" s="1"/>
      <c r="S204" s="1"/>
      <c r="AH204" s="6"/>
      <c r="AI204" s="6"/>
      <c r="AJ204" s="6"/>
      <c r="AK204" s="6"/>
    </row>
    <row r="205" hidden="1">
      <c r="K205" s="1"/>
      <c r="L205" s="1"/>
      <c r="M205" s="1"/>
      <c r="N205" s="1"/>
      <c r="O205" s="1"/>
      <c r="P205" s="1"/>
      <c r="Q205" s="1"/>
      <c r="R205" s="1"/>
      <c r="S205" s="1"/>
      <c r="AH205" s="6"/>
      <c r="AI205" s="6"/>
      <c r="AJ205" s="6"/>
      <c r="AK205" s="6"/>
    </row>
    <row r="206" hidden="1">
      <c r="K206" s="1"/>
      <c r="L206" s="1"/>
      <c r="M206" s="1"/>
      <c r="N206" s="1"/>
      <c r="O206" s="1"/>
      <c r="P206" s="1"/>
      <c r="Q206" s="1"/>
      <c r="R206" s="1"/>
      <c r="S206" s="1"/>
      <c r="AH206" s="6"/>
      <c r="AI206" s="6"/>
      <c r="AJ206" s="6"/>
      <c r="AK206" s="6"/>
    </row>
    <row r="207" hidden="1">
      <c r="K207" s="1"/>
      <c r="L207" s="1"/>
      <c r="M207" s="1"/>
      <c r="N207" s="1"/>
      <c r="O207" s="1"/>
      <c r="P207" s="1"/>
      <c r="Q207" s="1"/>
      <c r="R207" s="1"/>
      <c r="S207" s="1"/>
      <c r="AH207" s="6"/>
      <c r="AI207" s="6"/>
      <c r="AJ207" s="6"/>
      <c r="AK207" s="6"/>
    </row>
    <row r="208" hidden="1">
      <c r="K208" s="1"/>
      <c r="L208" s="1"/>
      <c r="M208" s="1"/>
      <c r="N208" s="1"/>
      <c r="O208" s="1"/>
      <c r="P208" s="1"/>
      <c r="Q208" s="1"/>
      <c r="R208" s="1"/>
      <c r="S208" s="1"/>
      <c r="AH208" s="6"/>
      <c r="AI208" s="6"/>
      <c r="AJ208" s="6"/>
      <c r="AK208" s="6"/>
    </row>
    <row r="209" hidden="1">
      <c r="K209" s="1"/>
      <c r="L209" s="1"/>
      <c r="M209" s="1"/>
      <c r="N209" s="1"/>
      <c r="O209" s="1"/>
      <c r="P209" s="1"/>
      <c r="Q209" s="1"/>
      <c r="R209" s="1"/>
      <c r="S209" s="1"/>
      <c r="AH209" s="6"/>
      <c r="AI209" s="6"/>
      <c r="AJ209" s="6"/>
      <c r="AK209" s="6"/>
    </row>
    <row r="210" hidden="1">
      <c r="K210" s="1"/>
      <c r="L210" s="1"/>
      <c r="M210" s="1"/>
      <c r="N210" s="1"/>
      <c r="O210" s="1"/>
      <c r="P210" s="1"/>
      <c r="Q210" s="1"/>
      <c r="R210" s="1"/>
      <c r="S210" s="1"/>
      <c r="AH210" s="6"/>
      <c r="AI210" s="6"/>
      <c r="AJ210" s="6"/>
      <c r="AK210" s="6"/>
    </row>
    <row r="211" hidden="1">
      <c r="K211" s="1"/>
      <c r="L211" s="1"/>
      <c r="M211" s="1"/>
      <c r="N211" s="1"/>
      <c r="O211" s="1"/>
      <c r="P211" s="1"/>
      <c r="Q211" s="1"/>
      <c r="R211" s="1"/>
      <c r="S211" s="1"/>
      <c r="AH211" s="6"/>
      <c r="AI211" s="6"/>
      <c r="AJ211" s="6"/>
      <c r="AK211" s="6"/>
    </row>
    <row r="212" hidden="1">
      <c r="K212" s="1"/>
      <c r="L212" s="1"/>
      <c r="M212" s="1"/>
      <c r="N212" s="1"/>
      <c r="O212" s="1"/>
      <c r="P212" s="1"/>
      <c r="Q212" s="1"/>
      <c r="R212" s="1"/>
      <c r="S212" s="1"/>
      <c r="AH212" s="6"/>
      <c r="AI212" s="6"/>
      <c r="AJ212" s="6"/>
      <c r="AK212" s="6"/>
    </row>
    <row r="213" hidden="1">
      <c r="K213" s="1"/>
      <c r="L213" s="1"/>
      <c r="M213" s="1"/>
      <c r="N213" s="1"/>
      <c r="O213" s="1"/>
      <c r="P213" s="1"/>
      <c r="Q213" s="1"/>
      <c r="R213" s="1"/>
      <c r="S213" s="1"/>
      <c r="AH213" s="6"/>
      <c r="AI213" s="6"/>
      <c r="AJ213" s="6"/>
      <c r="AK213" s="6"/>
    </row>
    <row r="214" hidden="1">
      <c r="K214" s="1"/>
      <c r="L214" s="1"/>
      <c r="M214" s="1"/>
      <c r="N214" s="1"/>
      <c r="O214" s="1"/>
      <c r="P214" s="1"/>
      <c r="Q214" s="1"/>
      <c r="R214" s="1"/>
      <c r="S214" s="1"/>
      <c r="AH214" s="6"/>
      <c r="AI214" s="6"/>
      <c r="AJ214" s="6"/>
      <c r="AK214" s="6"/>
    </row>
    <row r="215" hidden="1">
      <c r="K215" s="1"/>
      <c r="L215" s="1"/>
      <c r="M215" s="1"/>
      <c r="N215" s="1"/>
      <c r="O215" s="1"/>
      <c r="P215" s="1"/>
      <c r="Q215" s="1"/>
      <c r="R215" s="1"/>
      <c r="S215" s="1"/>
      <c r="AH215" s="6"/>
      <c r="AI215" s="6"/>
      <c r="AJ215" s="6"/>
      <c r="AK215" s="6"/>
    </row>
    <row r="216" hidden="1">
      <c r="K216" s="1"/>
      <c r="L216" s="1"/>
      <c r="M216" s="1"/>
      <c r="N216" s="1"/>
      <c r="O216" s="1"/>
      <c r="P216" s="1"/>
      <c r="Q216" s="1"/>
      <c r="R216" s="1"/>
      <c r="S216" s="1"/>
      <c r="AH216" s="6"/>
      <c r="AI216" s="6"/>
      <c r="AJ216" s="6"/>
      <c r="AK216" s="6"/>
    </row>
    <row r="217" hidden="1">
      <c r="K217" s="1"/>
      <c r="L217" s="1"/>
      <c r="M217" s="1"/>
      <c r="N217" s="1"/>
      <c r="O217" s="1"/>
      <c r="P217" s="1"/>
      <c r="Q217" s="1"/>
      <c r="R217" s="1"/>
      <c r="S217" s="1"/>
      <c r="AH217" s="6"/>
      <c r="AI217" s="6"/>
      <c r="AJ217" s="6"/>
      <c r="AK217" s="6"/>
    </row>
    <row r="218" hidden="1">
      <c r="K218" s="1"/>
      <c r="L218" s="1"/>
      <c r="M218" s="1"/>
      <c r="N218" s="1"/>
      <c r="O218" s="1"/>
      <c r="P218" s="1"/>
      <c r="Q218" s="1"/>
      <c r="R218" s="1"/>
      <c r="S218" s="1"/>
      <c r="AH218" s="6"/>
      <c r="AI218" s="6"/>
      <c r="AJ218" s="6"/>
      <c r="AK218" s="6"/>
    </row>
    <row r="219" hidden="1">
      <c r="K219" s="1"/>
      <c r="L219" s="1"/>
      <c r="M219" s="1"/>
      <c r="N219" s="1"/>
      <c r="O219" s="1"/>
      <c r="P219" s="1"/>
      <c r="Q219" s="1"/>
      <c r="R219" s="1"/>
      <c r="S219" s="1"/>
      <c r="AH219" s="6"/>
      <c r="AI219" s="6"/>
      <c r="AJ219" s="6"/>
      <c r="AK219" s="6"/>
    </row>
    <row r="220" hidden="1">
      <c r="K220" s="1"/>
      <c r="L220" s="1"/>
      <c r="M220" s="1"/>
      <c r="N220" s="1"/>
      <c r="O220" s="1"/>
      <c r="P220" s="1"/>
      <c r="Q220" s="1"/>
      <c r="R220" s="1"/>
      <c r="S220" s="1"/>
      <c r="AH220" s="6"/>
      <c r="AI220" s="6"/>
      <c r="AJ220" s="6"/>
      <c r="AK220" s="6"/>
    </row>
    <row r="221" hidden="1">
      <c r="K221" s="1"/>
      <c r="L221" s="1"/>
      <c r="M221" s="1"/>
      <c r="N221" s="1"/>
      <c r="O221" s="1"/>
      <c r="P221" s="1"/>
      <c r="Q221" s="1"/>
      <c r="R221" s="1"/>
      <c r="S221" s="1"/>
      <c r="AH221" s="6"/>
      <c r="AI221" s="6"/>
      <c r="AJ221" s="6"/>
      <c r="AK221" s="6"/>
    </row>
    <row r="222" hidden="1">
      <c r="K222" s="1"/>
      <c r="L222" s="1"/>
      <c r="M222" s="1"/>
      <c r="N222" s="1"/>
      <c r="O222" s="1"/>
      <c r="P222" s="1"/>
      <c r="Q222" s="1"/>
      <c r="R222" s="1"/>
      <c r="S222" s="1"/>
      <c r="AH222" s="6"/>
      <c r="AI222" s="6"/>
      <c r="AJ222" s="6"/>
      <c r="AK222" s="6"/>
    </row>
    <row r="223" hidden="1">
      <c r="K223" s="1"/>
      <c r="L223" s="1"/>
      <c r="M223" s="1"/>
      <c r="N223" s="1"/>
      <c r="O223" s="1"/>
      <c r="P223" s="1"/>
      <c r="Q223" s="1"/>
      <c r="R223" s="1"/>
      <c r="S223" s="1"/>
      <c r="AH223" s="6"/>
      <c r="AI223" s="6"/>
      <c r="AJ223" s="6"/>
      <c r="AK223" s="6"/>
    </row>
    <row r="224" hidden="1">
      <c r="K224" s="1"/>
      <c r="L224" s="1"/>
      <c r="M224" s="1"/>
      <c r="N224" s="1"/>
      <c r="O224" s="1"/>
      <c r="P224" s="1"/>
      <c r="Q224" s="1"/>
      <c r="R224" s="1"/>
      <c r="S224" s="1"/>
      <c r="AH224" s="6"/>
      <c r="AI224" s="6"/>
      <c r="AJ224" s="6"/>
      <c r="AK224" s="6"/>
    </row>
    <row r="225" hidden="1">
      <c r="K225" s="1"/>
      <c r="L225" s="1"/>
      <c r="M225" s="1"/>
      <c r="N225" s="1"/>
      <c r="O225" s="1"/>
      <c r="P225" s="1"/>
      <c r="Q225" s="1"/>
      <c r="R225" s="1"/>
      <c r="S225" s="1"/>
      <c r="AH225" s="6"/>
      <c r="AI225" s="6"/>
      <c r="AJ225" s="6"/>
      <c r="AK225" s="6"/>
    </row>
    <row r="226" hidden="1">
      <c r="K226" s="1"/>
      <c r="L226" s="1"/>
      <c r="M226" s="1"/>
      <c r="N226" s="1"/>
      <c r="O226" s="1"/>
      <c r="P226" s="1"/>
      <c r="Q226" s="1"/>
      <c r="R226" s="1"/>
      <c r="S226" s="1"/>
      <c r="AH226" s="6"/>
      <c r="AI226" s="6"/>
      <c r="AJ226" s="6"/>
      <c r="AK226" s="6"/>
    </row>
    <row r="227" hidden="1">
      <c r="K227" s="1"/>
      <c r="L227" s="1"/>
      <c r="M227" s="1"/>
      <c r="N227" s="1"/>
      <c r="O227" s="1"/>
      <c r="P227" s="1"/>
      <c r="Q227" s="1"/>
      <c r="R227" s="1"/>
      <c r="S227" s="1"/>
      <c r="AH227" s="6"/>
      <c r="AI227" s="6"/>
      <c r="AJ227" s="6"/>
      <c r="AK227" s="6"/>
    </row>
    <row r="228" hidden="1">
      <c r="K228" s="1"/>
      <c r="L228" s="1"/>
      <c r="M228" s="1"/>
      <c r="N228" s="1"/>
      <c r="O228" s="1"/>
      <c r="P228" s="1"/>
      <c r="Q228" s="1"/>
      <c r="R228" s="1"/>
      <c r="S228" s="1"/>
      <c r="AH228" s="6"/>
      <c r="AI228" s="6"/>
      <c r="AJ228" s="6"/>
      <c r="AK228" s="6"/>
    </row>
    <row r="229" hidden="1">
      <c r="K229" s="1"/>
      <c r="L229" s="1"/>
      <c r="M229" s="1"/>
      <c r="N229" s="1"/>
      <c r="O229" s="1"/>
      <c r="P229" s="1"/>
      <c r="Q229" s="1"/>
      <c r="R229" s="1"/>
      <c r="S229" s="1"/>
      <c r="AH229" s="6"/>
      <c r="AI229" s="6"/>
      <c r="AJ229" s="6"/>
      <c r="AK229" s="6"/>
    </row>
    <row r="230" hidden="1">
      <c r="K230" s="1"/>
      <c r="L230" s="1"/>
      <c r="M230" s="1"/>
      <c r="N230" s="1"/>
      <c r="O230" s="1"/>
      <c r="P230" s="1"/>
      <c r="Q230" s="1"/>
      <c r="R230" s="1"/>
      <c r="S230" s="1"/>
      <c r="AH230" s="6"/>
      <c r="AI230" s="6"/>
      <c r="AJ230" s="6"/>
      <c r="AK230" s="6"/>
    </row>
    <row r="231" hidden="1">
      <c r="K231" s="1"/>
      <c r="L231" s="1"/>
      <c r="M231" s="1"/>
      <c r="N231" s="1"/>
      <c r="O231" s="1"/>
      <c r="P231" s="1"/>
      <c r="Q231" s="1"/>
      <c r="R231" s="1"/>
      <c r="S231" s="1"/>
      <c r="AH231" s="6"/>
      <c r="AI231" s="6"/>
      <c r="AJ231" s="6"/>
      <c r="AK231" s="6"/>
    </row>
    <row r="232" hidden="1">
      <c r="K232" s="1"/>
      <c r="L232" s="1"/>
      <c r="M232" s="1"/>
      <c r="N232" s="1"/>
      <c r="O232" s="1"/>
      <c r="P232" s="1"/>
      <c r="Q232" s="1"/>
      <c r="R232" s="1"/>
      <c r="S232" s="1"/>
      <c r="AH232" s="6"/>
      <c r="AI232" s="6"/>
      <c r="AJ232" s="6"/>
      <c r="AK232" s="6"/>
    </row>
    <row r="233" hidden="1">
      <c r="K233" s="1"/>
      <c r="L233" s="1"/>
      <c r="M233" s="1"/>
      <c r="N233" s="1"/>
      <c r="O233" s="1"/>
      <c r="P233" s="1"/>
      <c r="Q233" s="1"/>
      <c r="R233" s="1"/>
      <c r="S233" s="1"/>
      <c r="AH233" s="6"/>
      <c r="AI233" s="6"/>
      <c r="AJ233" s="6"/>
      <c r="AK233" s="6"/>
    </row>
    <row r="234" hidden="1">
      <c r="K234" s="1"/>
      <c r="L234" s="1"/>
      <c r="M234" s="1"/>
      <c r="N234" s="1"/>
      <c r="O234" s="1"/>
      <c r="P234" s="1"/>
      <c r="Q234" s="1"/>
      <c r="R234" s="1"/>
      <c r="S234" s="1"/>
      <c r="AH234" s="6"/>
      <c r="AI234" s="6"/>
      <c r="AJ234" s="6"/>
      <c r="AK234" s="6"/>
    </row>
    <row r="235" hidden="1">
      <c r="K235" s="1"/>
      <c r="L235" s="1"/>
      <c r="M235" s="1"/>
      <c r="N235" s="1"/>
      <c r="O235" s="1"/>
      <c r="P235" s="1"/>
      <c r="Q235" s="1"/>
      <c r="R235" s="1"/>
      <c r="S235" s="1"/>
      <c r="AH235" s="6"/>
      <c r="AI235" s="6"/>
      <c r="AJ235" s="6"/>
      <c r="AK235" s="6"/>
    </row>
    <row r="236" hidden="1">
      <c r="K236" s="1"/>
      <c r="L236" s="1"/>
      <c r="M236" s="1"/>
      <c r="N236" s="1"/>
      <c r="O236" s="1"/>
      <c r="P236" s="1"/>
      <c r="Q236" s="1"/>
      <c r="R236" s="1"/>
      <c r="S236" s="1"/>
      <c r="AH236" s="6"/>
      <c r="AI236" s="6"/>
      <c r="AJ236" s="6"/>
      <c r="AK236" s="6"/>
    </row>
    <row r="237" hidden="1">
      <c r="K237" s="1"/>
      <c r="L237" s="1"/>
      <c r="M237" s="1"/>
      <c r="N237" s="1"/>
      <c r="O237" s="1"/>
      <c r="P237" s="1"/>
      <c r="Q237" s="1"/>
      <c r="R237" s="1"/>
      <c r="S237" s="1"/>
      <c r="AH237" s="6"/>
      <c r="AI237" s="6"/>
      <c r="AJ237" s="6"/>
      <c r="AK237" s="6"/>
    </row>
    <row r="238" hidden="1">
      <c r="K238" s="1"/>
      <c r="L238" s="1"/>
      <c r="M238" s="1"/>
      <c r="N238" s="1"/>
      <c r="O238" s="1"/>
      <c r="P238" s="1"/>
      <c r="Q238" s="1"/>
      <c r="R238" s="1"/>
      <c r="S238" s="1"/>
      <c r="AH238" s="6"/>
      <c r="AI238" s="6"/>
      <c r="AJ238" s="6"/>
      <c r="AK238" s="6"/>
    </row>
    <row r="239" hidden="1">
      <c r="K239" s="1"/>
      <c r="L239" s="1"/>
      <c r="M239" s="1"/>
      <c r="N239" s="1"/>
      <c r="O239" s="1"/>
      <c r="P239" s="1"/>
      <c r="Q239" s="1"/>
      <c r="R239" s="1"/>
      <c r="S239" s="1"/>
      <c r="AH239" s="6"/>
      <c r="AI239" s="6"/>
      <c r="AJ239" s="6"/>
      <c r="AK239" s="6"/>
    </row>
    <row r="240" hidden="1">
      <c r="K240" s="1"/>
      <c r="L240" s="1"/>
      <c r="M240" s="1"/>
      <c r="N240" s="1"/>
      <c r="O240" s="1"/>
      <c r="P240" s="1"/>
      <c r="Q240" s="1"/>
      <c r="R240" s="1"/>
      <c r="S240" s="1"/>
      <c r="AH240" s="6"/>
      <c r="AI240" s="6"/>
      <c r="AJ240" s="6"/>
      <c r="AK240" s="6"/>
    </row>
    <row r="241" hidden="1">
      <c r="K241" s="1"/>
      <c r="L241" s="1"/>
      <c r="M241" s="1"/>
      <c r="N241" s="1"/>
      <c r="O241" s="1"/>
      <c r="P241" s="1"/>
      <c r="Q241" s="1"/>
      <c r="R241" s="1"/>
      <c r="S241" s="1"/>
      <c r="AH241" s="6"/>
      <c r="AI241" s="6"/>
      <c r="AJ241" s="6"/>
      <c r="AK241" s="6"/>
    </row>
    <row r="242" hidden="1">
      <c r="K242" s="1"/>
      <c r="L242" s="1"/>
      <c r="M242" s="1"/>
      <c r="N242" s="1"/>
      <c r="O242" s="1"/>
      <c r="P242" s="1"/>
      <c r="Q242" s="1"/>
      <c r="R242" s="1"/>
      <c r="S242" s="1"/>
      <c r="AH242" s="6"/>
      <c r="AI242" s="6"/>
      <c r="AJ242" s="6"/>
      <c r="AK242" s="6"/>
    </row>
    <row r="243" hidden="1">
      <c r="K243" s="1"/>
      <c r="L243" s="1"/>
      <c r="M243" s="1"/>
      <c r="N243" s="1"/>
      <c r="O243" s="1"/>
      <c r="P243" s="1"/>
      <c r="Q243" s="1"/>
      <c r="R243" s="1"/>
      <c r="S243" s="1"/>
      <c r="AH243" s="6"/>
      <c r="AI243" s="6"/>
      <c r="AJ243" s="6"/>
      <c r="AK243" s="6"/>
    </row>
    <row r="244" hidden="1">
      <c r="K244" s="1"/>
      <c r="L244" s="1"/>
      <c r="M244" s="1"/>
      <c r="N244" s="1"/>
      <c r="O244" s="1"/>
      <c r="P244" s="1"/>
      <c r="Q244" s="1"/>
      <c r="R244" s="1"/>
      <c r="S244" s="1"/>
      <c r="AH244" s="6"/>
      <c r="AI244" s="6"/>
      <c r="AJ244" s="6"/>
      <c r="AK244" s="6"/>
    </row>
    <row r="245" hidden="1">
      <c r="K245" s="1"/>
      <c r="L245" s="1"/>
      <c r="M245" s="1"/>
      <c r="N245" s="1"/>
      <c r="O245" s="1"/>
      <c r="P245" s="1"/>
      <c r="Q245" s="1"/>
      <c r="R245" s="1"/>
      <c r="S245" s="1"/>
      <c r="AH245" s="6"/>
      <c r="AI245" s="6"/>
      <c r="AJ245" s="6"/>
      <c r="AK245" s="6"/>
    </row>
    <row r="246" hidden="1">
      <c r="K246" s="1"/>
      <c r="L246" s="1"/>
      <c r="M246" s="1"/>
      <c r="N246" s="1"/>
      <c r="O246" s="1"/>
      <c r="P246" s="1"/>
      <c r="Q246" s="1"/>
      <c r="R246" s="1"/>
      <c r="S246" s="1"/>
      <c r="AH246" s="6"/>
      <c r="AI246" s="6"/>
      <c r="AJ246" s="6"/>
      <c r="AK246" s="6"/>
    </row>
    <row r="247" hidden="1">
      <c r="K247" s="1"/>
      <c r="L247" s="1"/>
      <c r="M247" s="1"/>
      <c r="N247" s="1"/>
      <c r="O247" s="1"/>
      <c r="P247" s="1"/>
      <c r="Q247" s="1"/>
      <c r="R247" s="1"/>
      <c r="S247" s="1"/>
      <c r="AH247" s="6"/>
      <c r="AI247" s="6"/>
      <c r="AJ247" s="6"/>
      <c r="AK247" s="6"/>
    </row>
    <row r="248" hidden="1">
      <c r="K248" s="1"/>
      <c r="L248" s="1"/>
      <c r="M248" s="1"/>
      <c r="N248" s="1"/>
      <c r="O248" s="1"/>
      <c r="P248" s="1"/>
      <c r="Q248" s="1"/>
      <c r="R248" s="1"/>
      <c r="S248" s="1"/>
      <c r="AH248" s="6"/>
      <c r="AI248" s="6"/>
      <c r="AJ248" s="6"/>
      <c r="AK248" s="6"/>
    </row>
    <row r="249" hidden="1">
      <c r="K249" s="1"/>
      <c r="L249" s="1"/>
      <c r="M249" s="1"/>
      <c r="N249" s="1"/>
      <c r="O249" s="1"/>
      <c r="P249" s="1"/>
      <c r="Q249" s="1"/>
      <c r="R249" s="1"/>
      <c r="S249" s="1"/>
      <c r="AH249" s="6"/>
      <c r="AI249" s="6"/>
      <c r="AJ249" s="6"/>
      <c r="AK249" s="6"/>
    </row>
    <row r="250" hidden="1">
      <c r="K250" s="1"/>
      <c r="L250" s="1"/>
      <c r="M250" s="1"/>
      <c r="N250" s="1"/>
      <c r="O250" s="1"/>
      <c r="P250" s="1"/>
      <c r="Q250" s="1"/>
      <c r="R250" s="1"/>
      <c r="S250" s="1"/>
      <c r="AH250" s="6"/>
      <c r="AI250" s="6"/>
      <c r="AJ250" s="6"/>
      <c r="AK250" s="6"/>
    </row>
    <row r="251" hidden="1">
      <c r="K251" s="1"/>
      <c r="L251" s="1"/>
      <c r="M251" s="1"/>
      <c r="N251" s="1"/>
      <c r="O251" s="1"/>
      <c r="P251" s="1"/>
      <c r="Q251" s="1"/>
      <c r="R251" s="1"/>
      <c r="S251" s="1"/>
      <c r="AH251" s="6"/>
      <c r="AI251" s="6"/>
      <c r="AJ251" s="6"/>
      <c r="AK251" s="6"/>
    </row>
    <row r="252" hidden="1">
      <c r="K252" s="1"/>
      <c r="L252" s="1"/>
      <c r="M252" s="1"/>
      <c r="N252" s="1"/>
      <c r="O252" s="1"/>
      <c r="P252" s="1"/>
      <c r="Q252" s="1"/>
      <c r="R252" s="1"/>
      <c r="S252" s="1"/>
      <c r="AH252" s="6"/>
      <c r="AI252" s="6"/>
      <c r="AJ252" s="6"/>
      <c r="AK252" s="6"/>
    </row>
    <row r="253" hidden="1">
      <c r="K253" s="1"/>
      <c r="L253" s="1"/>
      <c r="M253" s="1"/>
      <c r="N253" s="1"/>
      <c r="O253" s="1"/>
      <c r="P253" s="1"/>
      <c r="Q253" s="1"/>
      <c r="R253" s="1"/>
      <c r="S253" s="1"/>
      <c r="AH253" s="6"/>
      <c r="AI253" s="6"/>
      <c r="AJ253" s="6"/>
      <c r="AK253" s="6"/>
    </row>
    <row r="254" hidden="1">
      <c r="K254" s="1"/>
      <c r="L254" s="1"/>
      <c r="M254" s="1"/>
      <c r="N254" s="1"/>
      <c r="O254" s="1"/>
      <c r="P254" s="1"/>
      <c r="Q254" s="1"/>
      <c r="R254" s="1"/>
      <c r="S254" s="1"/>
      <c r="AH254" s="6"/>
      <c r="AI254" s="6"/>
      <c r="AJ254" s="6"/>
      <c r="AK254" s="6"/>
    </row>
    <row r="255" hidden="1">
      <c r="K255" s="1"/>
      <c r="L255" s="1"/>
      <c r="M255" s="1"/>
      <c r="N255" s="1"/>
      <c r="O255" s="1"/>
      <c r="P255" s="1"/>
      <c r="Q255" s="1"/>
      <c r="R255" s="1"/>
      <c r="S255" s="1"/>
      <c r="AH255" s="6"/>
      <c r="AI255" s="6"/>
      <c r="AJ255" s="6"/>
      <c r="AK255" s="6"/>
    </row>
    <row r="256" hidden="1">
      <c r="K256" s="1"/>
      <c r="L256" s="1"/>
      <c r="M256" s="1"/>
      <c r="N256" s="1"/>
      <c r="O256" s="1"/>
      <c r="P256" s="1"/>
      <c r="Q256" s="1"/>
      <c r="R256" s="1"/>
      <c r="S256" s="1"/>
      <c r="AH256" s="6"/>
      <c r="AI256" s="6"/>
      <c r="AJ256" s="6"/>
      <c r="AK256" s="6"/>
    </row>
    <row r="257" hidden="1">
      <c r="K257" s="1"/>
      <c r="L257" s="1"/>
      <c r="M257" s="1"/>
      <c r="N257" s="1"/>
      <c r="O257" s="1"/>
      <c r="P257" s="1"/>
      <c r="Q257" s="1"/>
      <c r="R257" s="1"/>
      <c r="S257" s="1"/>
      <c r="AH257" s="6"/>
      <c r="AI257" s="6"/>
      <c r="AJ257" s="6"/>
      <c r="AK257" s="6"/>
    </row>
    <row r="258" hidden="1">
      <c r="K258" s="1"/>
      <c r="L258" s="1"/>
      <c r="M258" s="1"/>
      <c r="N258" s="1"/>
      <c r="O258" s="1"/>
      <c r="P258" s="1"/>
      <c r="Q258" s="1"/>
      <c r="R258" s="1"/>
      <c r="S258" s="1"/>
      <c r="AH258" s="6"/>
      <c r="AI258" s="6"/>
      <c r="AJ258" s="6"/>
      <c r="AK258" s="6"/>
    </row>
    <row r="259" hidden="1">
      <c r="K259" s="1"/>
      <c r="L259" s="1"/>
      <c r="M259" s="1"/>
      <c r="N259" s="1"/>
      <c r="O259" s="1"/>
      <c r="P259" s="1"/>
      <c r="Q259" s="1"/>
      <c r="R259" s="1"/>
      <c r="S259" s="1"/>
      <c r="AH259" s="6"/>
      <c r="AI259" s="6"/>
      <c r="AJ259" s="6"/>
      <c r="AK259" s="6"/>
    </row>
    <row r="260" hidden="1">
      <c r="K260" s="1"/>
      <c r="L260" s="1"/>
      <c r="M260" s="1"/>
      <c r="N260" s="1"/>
      <c r="O260" s="1"/>
      <c r="P260" s="1"/>
      <c r="Q260" s="1"/>
      <c r="R260" s="1"/>
      <c r="S260" s="1"/>
      <c r="AH260" s="6"/>
      <c r="AI260" s="6"/>
      <c r="AJ260" s="6"/>
      <c r="AK260" s="6"/>
    </row>
    <row r="261" hidden="1">
      <c r="K261" s="1"/>
      <c r="L261" s="1"/>
      <c r="M261" s="1"/>
      <c r="N261" s="1"/>
      <c r="O261" s="1"/>
      <c r="P261" s="1"/>
      <c r="Q261" s="1"/>
      <c r="R261" s="1"/>
      <c r="S261" s="1"/>
      <c r="AH261" s="6"/>
      <c r="AI261" s="6"/>
      <c r="AJ261" s="6"/>
      <c r="AK261" s="6"/>
    </row>
    <row r="262" hidden="1">
      <c r="K262" s="1"/>
      <c r="L262" s="1"/>
      <c r="M262" s="1"/>
      <c r="N262" s="1"/>
      <c r="O262" s="1"/>
      <c r="P262" s="1"/>
      <c r="Q262" s="1"/>
      <c r="R262" s="1"/>
      <c r="S262" s="1"/>
      <c r="AH262" s="6"/>
      <c r="AI262" s="6"/>
      <c r="AJ262" s="6"/>
      <c r="AK262" s="6"/>
    </row>
    <row r="263" hidden="1">
      <c r="K263" s="1"/>
      <c r="L263" s="1"/>
      <c r="M263" s="1"/>
      <c r="N263" s="1"/>
      <c r="O263" s="1"/>
      <c r="P263" s="1"/>
      <c r="Q263" s="1"/>
      <c r="R263" s="1"/>
      <c r="S263" s="1"/>
      <c r="AH263" s="6"/>
      <c r="AI263" s="6"/>
      <c r="AJ263" s="6"/>
      <c r="AK263" s="6"/>
    </row>
    <row r="264" hidden="1">
      <c r="K264" s="1"/>
      <c r="L264" s="1"/>
      <c r="M264" s="1"/>
      <c r="N264" s="1"/>
      <c r="O264" s="1"/>
      <c r="P264" s="1"/>
      <c r="Q264" s="1"/>
      <c r="R264" s="1"/>
      <c r="S264" s="1"/>
      <c r="AH264" s="6"/>
      <c r="AI264" s="6"/>
      <c r="AJ264" s="6"/>
      <c r="AK264" s="6"/>
    </row>
    <row r="265" hidden="1">
      <c r="K265" s="1"/>
      <c r="L265" s="1"/>
      <c r="M265" s="1"/>
      <c r="N265" s="1"/>
      <c r="O265" s="1"/>
      <c r="P265" s="1"/>
      <c r="Q265" s="1"/>
      <c r="R265" s="1"/>
      <c r="S265" s="1"/>
      <c r="AH265" s="6"/>
      <c r="AI265" s="6"/>
      <c r="AJ265" s="6"/>
      <c r="AK265" s="6"/>
    </row>
    <row r="266" hidden="1">
      <c r="K266" s="1"/>
      <c r="L266" s="1"/>
      <c r="M266" s="1"/>
      <c r="N266" s="1"/>
      <c r="O266" s="1"/>
      <c r="P266" s="1"/>
      <c r="Q266" s="1"/>
      <c r="R266" s="1"/>
      <c r="S266" s="1"/>
      <c r="AH266" s="6"/>
      <c r="AI266" s="6"/>
      <c r="AJ266" s="6"/>
      <c r="AK266" s="6"/>
    </row>
    <row r="267" hidden="1">
      <c r="K267" s="1"/>
      <c r="L267" s="1"/>
      <c r="M267" s="1"/>
      <c r="N267" s="1"/>
      <c r="O267" s="1"/>
      <c r="P267" s="1"/>
      <c r="Q267" s="1"/>
      <c r="R267" s="1"/>
      <c r="S267" s="1"/>
      <c r="AH267" s="6"/>
      <c r="AI267" s="6"/>
      <c r="AJ267" s="6"/>
      <c r="AK267" s="6"/>
    </row>
    <row r="268" hidden="1">
      <c r="K268" s="1"/>
      <c r="L268" s="1"/>
      <c r="M268" s="1"/>
      <c r="N268" s="1"/>
      <c r="O268" s="1"/>
      <c r="P268" s="1"/>
      <c r="Q268" s="1"/>
      <c r="R268" s="1"/>
      <c r="S268" s="1"/>
      <c r="AH268" s="6"/>
      <c r="AI268" s="6"/>
      <c r="AJ268" s="6"/>
      <c r="AK268" s="6"/>
    </row>
    <row r="269" hidden="1">
      <c r="K269" s="1"/>
      <c r="L269" s="1"/>
      <c r="M269" s="1"/>
      <c r="N269" s="1"/>
      <c r="O269" s="1"/>
      <c r="P269" s="1"/>
      <c r="Q269" s="1"/>
      <c r="R269" s="1"/>
      <c r="S269" s="1"/>
      <c r="AH269" s="6"/>
      <c r="AI269" s="6"/>
      <c r="AJ269" s="6"/>
      <c r="AK269" s="6"/>
    </row>
    <row r="270" hidden="1">
      <c r="K270" s="1"/>
      <c r="L270" s="1"/>
      <c r="M270" s="1"/>
      <c r="N270" s="1"/>
      <c r="O270" s="1"/>
      <c r="P270" s="1"/>
      <c r="Q270" s="1"/>
      <c r="R270" s="1"/>
      <c r="S270" s="1"/>
      <c r="AH270" s="6"/>
      <c r="AI270" s="6"/>
      <c r="AJ270" s="6"/>
      <c r="AK270" s="6"/>
    </row>
    <row r="271" hidden="1">
      <c r="K271" s="1"/>
      <c r="L271" s="1"/>
      <c r="M271" s="1"/>
      <c r="N271" s="1"/>
      <c r="O271" s="1"/>
      <c r="P271" s="1"/>
      <c r="Q271" s="1"/>
      <c r="R271" s="1"/>
      <c r="S271" s="1"/>
      <c r="AH271" s="6"/>
      <c r="AI271" s="6"/>
      <c r="AJ271" s="6"/>
      <c r="AK271" s="6"/>
    </row>
    <row r="272" hidden="1">
      <c r="K272" s="1"/>
      <c r="L272" s="1"/>
      <c r="M272" s="1"/>
      <c r="N272" s="1"/>
      <c r="O272" s="1"/>
      <c r="P272" s="1"/>
      <c r="Q272" s="1"/>
      <c r="R272" s="1"/>
      <c r="S272" s="1"/>
      <c r="AH272" s="6"/>
      <c r="AI272" s="6"/>
      <c r="AJ272" s="6"/>
      <c r="AK272" s="6"/>
    </row>
    <row r="273" hidden="1">
      <c r="K273" s="1"/>
      <c r="L273" s="1"/>
      <c r="M273" s="1"/>
      <c r="N273" s="1"/>
      <c r="O273" s="1"/>
      <c r="P273" s="1"/>
      <c r="Q273" s="1"/>
      <c r="R273" s="1"/>
      <c r="S273" s="1"/>
      <c r="AH273" s="6"/>
      <c r="AI273" s="6"/>
      <c r="AJ273" s="6"/>
      <c r="AK273" s="6"/>
    </row>
    <row r="274" hidden="1">
      <c r="K274" s="1"/>
      <c r="L274" s="1"/>
      <c r="M274" s="1"/>
      <c r="N274" s="1"/>
      <c r="O274" s="1"/>
      <c r="P274" s="1"/>
      <c r="Q274" s="1"/>
      <c r="R274" s="1"/>
      <c r="S274" s="1"/>
      <c r="AH274" s="6"/>
      <c r="AI274" s="6"/>
      <c r="AJ274" s="6"/>
      <c r="AK274" s="6"/>
    </row>
    <row r="275" hidden="1">
      <c r="K275" s="1"/>
      <c r="L275" s="1"/>
      <c r="M275" s="1"/>
      <c r="N275" s="1"/>
      <c r="O275" s="1"/>
      <c r="P275" s="1"/>
      <c r="Q275" s="1"/>
      <c r="R275" s="1"/>
      <c r="S275" s="1"/>
      <c r="AH275" s="6"/>
      <c r="AI275" s="6"/>
      <c r="AJ275" s="6"/>
      <c r="AK275" s="6"/>
    </row>
    <row r="276" hidden="1">
      <c r="K276" s="1"/>
      <c r="L276" s="1"/>
      <c r="M276" s="1"/>
      <c r="N276" s="1"/>
      <c r="O276" s="1"/>
      <c r="P276" s="1"/>
      <c r="Q276" s="1"/>
      <c r="R276" s="1"/>
      <c r="S276" s="1"/>
      <c r="AH276" s="6"/>
      <c r="AI276" s="6"/>
      <c r="AJ276" s="6"/>
      <c r="AK276" s="6"/>
    </row>
    <row r="277" hidden="1">
      <c r="K277" s="1"/>
      <c r="L277" s="1"/>
      <c r="M277" s="1"/>
      <c r="N277" s="1"/>
      <c r="O277" s="1"/>
      <c r="P277" s="1"/>
      <c r="Q277" s="1"/>
      <c r="R277" s="1"/>
      <c r="S277" s="1"/>
      <c r="AH277" s="6"/>
      <c r="AI277" s="6"/>
      <c r="AJ277" s="6"/>
      <c r="AK277" s="6"/>
    </row>
    <row r="278" hidden="1">
      <c r="K278" s="1"/>
      <c r="L278" s="1"/>
      <c r="M278" s="1"/>
      <c r="N278" s="1"/>
      <c r="O278" s="1"/>
      <c r="P278" s="1"/>
      <c r="Q278" s="1"/>
      <c r="R278" s="1"/>
      <c r="S278" s="1"/>
      <c r="AH278" s="6"/>
      <c r="AI278" s="6"/>
      <c r="AJ278" s="6"/>
      <c r="AK278" s="6"/>
    </row>
    <row r="279" hidden="1">
      <c r="K279" s="1"/>
      <c r="L279" s="1"/>
      <c r="M279" s="1"/>
      <c r="N279" s="1"/>
      <c r="O279" s="1"/>
      <c r="P279" s="1"/>
      <c r="Q279" s="1"/>
      <c r="R279" s="1"/>
      <c r="S279" s="1"/>
      <c r="AH279" s="6"/>
      <c r="AI279" s="6"/>
      <c r="AJ279" s="6"/>
      <c r="AK279" s="6"/>
    </row>
    <row r="280" hidden="1">
      <c r="K280" s="1"/>
      <c r="L280" s="1"/>
      <c r="M280" s="1"/>
      <c r="N280" s="1"/>
      <c r="O280" s="1"/>
      <c r="P280" s="1"/>
      <c r="Q280" s="1"/>
      <c r="R280" s="1"/>
      <c r="S280" s="1"/>
      <c r="AH280" s="6"/>
      <c r="AI280" s="6"/>
      <c r="AJ280" s="6"/>
      <c r="AK280" s="6"/>
    </row>
    <row r="281" hidden="1">
      <c r="K281" s="1"/>
      <c r="L281" s="1"/>
      <c r="M281" s="1"/>
      <c r="N281" s="1"/>
      <c r="O281" s="1"/>
      <c r="P281" s="1"/>
      <c r="Q281" s="1"/>
      <c r="R281" s="1"/>
      <c r="S281" s="1"/>
      <c r="AH281" s="6"/>
      <c r="AI281" s="6"/>
      <c r="AJ281" s="6"/>
      <c r="AK281" s="6"/>
    </row>
    <row r="282" hidden="1">
      <c r="K282" s="1"/>
      <c r="L282" s="1"/>
      <c r="M282" s="1"/>
      <c r="N282" s="1"/>
      <c r="O282" s="1"/>
      <c r="P282" s="1"/>
      <c r="Q282" s="1"/>
      <c r="R282" s="1"/>
      <c r="S282" s="1"/>
      <c r="AH282" s="6"/>
      <c r="AI282" s="6"/>
      <c r="AJ282" s="6"/>
      <c r="AK282" s="6"/>
    </row>
    <row r="283" hidden="1">
      <c r="K283" s="1"/>
      <c r="L283" s="1"/>
      <c r="M283" s="1"/>
      <c r="N283" s="1"/>
      <c r="O283" s="1"/>
      <c r="P283" s="1"/>
      <c r="Q283" s="1"/>
      <c r="R283" s="1"/>
      <c r="S283" s="1"/>
      <c r="AH283" s="6"/>
      <c r="AI283" s="6"/>
      <c r="AJ283" s="6"/>
      <c r="AK283" s="6"/>
    </row>
    <row r="284" hidden="1">
      <c r="K284" s="1"/>
      <c r="L284" s="1"/>
      <c r="M284" s="1"/>
      <c r="N284" s="1"/>
      <c r="O284" s="1"/>
      <c r="P284" s="1"/>
      <c r="Q284" s="1"/>
      <c r="R284" s="1"/>
      <c r="S284" s="1"/>
      <c r="AH284" s="6"/>
      <c r="AI284" s="6"/>
      <c r="AJ284" s="6"/>
      <c r="AK284" s="6"/>
    </row>
    <row r="285" hidden="1">
      <c r="K285" s="1"/>
      <c r="L285" s="1"/>
      <c r="M285" s="1"/>
      <c r="N285" s="1"/>
      <c r="O285" s="1"/>
      <c r="P285" s="1"/>
      <c r="Q285" s="1"/>
      <c r="R285" s="1"/>
      <c r="S285" s="1"/>
      <c r="AH285" s="6"/>
      <c r="AI285" s="6"/>
      <c r="AJ285" s="6"/>
      <c r="AK285" s="6"/>
    </row>
    <row r="286" hidden="1">
      <c r="K286" s="1"/>
      <c r="L286" s="1"/>
      <c r="M286" s="1"/>
      <c r="N286" s="1"/>
      <c r="O286" s="1"/>
      <c r="P286" s="1"/>
      <c r="Q286" s="1"/>
      <c r="R286" s="1"/>
      <c r="S286" s="1"/>
      <c r="AH286" s="6"/>
      <c r="AI286" s="6"/>
      <c r="AJ286" s="6"/>
      <c r="AK286" s="6"/>
    </row>
    <row r="287" hidden="1">
      <c r="K287" s="1"/>
      <c r="L287" s="1"/>
      <c r="M287" s="1"/>
      <c r="N287" s="1"/>
      <c r="O287" s="1"/>
      <c r="P287" s="1"/>
      <c r="Q287" s="1"/>
      <c r="R287" s="1"/>
      <c r="S287" s="1"/>
      <c r="AH287" s="6"/>
      <c r="AI287" s="6"/>
      <c r="AJ287" s="6"/>
      <c r="AK287" s="6"/>
    </row>
    <row r="288" hidden="1">
      <c r="K288" s="1"/>
      <c r="L288" s="1"/>
      <c r="M288" s="1"/>
      <c r="N288" s="1"/>
      <c r="O288" s="1"/>
      <c r="P288" s="1"/>
      <c r="Q288" s="1"/>
      <c r="R288" s="1"/>
      <c r="S288" s="1"/>
      <c r="AH288" s="6"/>
      <c r="AI288" s="6"/>
      <c r="AJ288" s="6"/>
      <c r="AK288" s="6"/>
    </row>
    <row r="289" hidden="1">
      <c r="K289" s="1"/>
      <c r="L289" s="1"/>
      <c r="M289" s="1"/>
      <c r="N289" s="1"/>
      <c r="O289" s="1"/>
      <c r="P289" s="1"/>
      <c r="Q289" s="1"/>
      <c r="R289" s="1"/>
      <c r="S289" s="1"/>
      <c r="AH289" s="6"/>
      <c r="AI289" s="6"/>
      <c r="AJ289" s="6"/>
      <c r="AK289" s="6"/>
    </row>
    <row r="290" hidden="1">
      <c r="K290" s="1"/>
      <c r="L290" s="1"/>
      <c r="M290" s="1"/>
      <c r="N290" s="1"/>
      <c r="O290" s="1"/>
      <c r="P290" s="1"/>
      <c r="Q290" s="1"/>
      <c r="R290" s="1"/>
      <c r="S290" s="1"/>
      <c r="AH290" s="6"/>
      <c r="AI290" s="6"/>
      <c r="AJ290" s="6"/>
      <c r="AK290" s="6"/>
    </row>
    <row r="291" hidden="1">
      <c r="K291" s="1"/>
      <c r="L291" s="1"/>
      <c r="M291" s="1"/>
      <c r="N291" s="1"/>
      <c r="O291" s="1"/>
      <c r="P291" s="1"/>
      <c r="Q291" s="1"/>
      <c r="R291" s="1"/>
      <c r="S291" s="1"/>
      <c r="AH291" s="6"/>
      <c r="AI291" s="6"/>
      <c r="AJ291" s="6"/>
      <c r="AK291" s="6"/>
    </row>
    <row r="292" hidden="1">
      <c r="K292" s="1"/>
      <c r="L292" s="1"/>
      <c r="M292" s="1"/>
      <c r="N292" s="1"/>
      <c r="O292" s="1"/>
      <c r="P292" s="1"/>
      <c r="Q292" s="1"/>
      <c r="R292" s="1"/>
      <c r="S292" s="1"/>
      <c r="AH292" s="6"/>
      <c r="AI292" s="6"/>
      <c r="AJ292" s="6"/>
      <c r="AK292" s="6"/>
    </row>
    <row r="293" hidden="1">
      <c r="K293" s="1"/>
      <c r="L293" s="1"/>
      <c r="M293" s="1"/>
      <c r="N293" s="1"/>
      <c r="O293" s="1"/>
      <c r="P293" s="1"/>
      <c r="Q293" s="1"/>
      <c r="R293" s="1"/>
      <c r="S293" s="1"/>
      <c r="AH293" s="6"/>
      <c r="AI293" s="6"/>
      <c r="AJ293" s="6"/>
      <c r="AK293" s="6"/>
    </row>
    <row r="294" hidden="1">
      <c r="K294" s="1"/>
      <c r="L294" s="1"/>
      <c r="M294" s="1"/>
      <c r="N294" s="1"/>
      <c r="O294" s="1"/>
      <c r="P294" s="1"/>
      <c r="Q294" s="1"/>
      <c r="R294" s="1"/>
      <c r="S294" s="1"/>
      <c r="AH294" s="6"/>
      <c r="AI294" s="6"/>
      <c r="AJ294" s="6"/>
      <c r="AK294" s="6"/>
    </row>
    <row r="295" hidden="1">
      <c r="K295" s="1"/>
      <c r="L295" s="1"/>
      <c r="M295" s="1"/>
      <c r="N295" s="1"/>
      <c r="O295" s="1"/>
      <c r="P295" s="1"/>
      <c r="Q295" s="1"/>
      <c r="R295" s="1"/>
      <c r="S295" s="1"/>
      <c r="AH295" s="6"/>
      <c r="AI295" s="6"/>
      <c r="AJ295" s="6"/>
      <c r="AK295" s="6"/>
    </row>
    <row r="296" hidden="1">
      <c r="K296" s="1"/>
      <c r="L296" s="1"/>
      <c r="M296" s="1"/>
      <c r="N296" s="1"/>
      <c r="O296" s="1"/>
      <c r="P296" s="1"/>
      <c r="Q296" s="1"/>
      <c r="R296" s="1"/>
      <c r="S296" s="1"/>
      <c r="AH296" s="6"/>
      <c r="AI296" s="6"/>
      <c r="AJ296" s="6"/>
      <c r="AK296" s="6"/>
    </row>
    <row r="297" hidden="1">
      <c r="K297" s="1"/>
      <c r="L297" s="1"/>
      <c r="M297" s="1"/>
      <c r="N297" s="1"/>
      <c r="O297" s="1"/>
      <c r="P297" s="1"/>
      <c r="Q297" s="1"/>
      <c r="R297" s="1"/>
      <c r="S297" s="1"/>
      <c r="AH297" s="6"/>
      <c r="AI297" s="6"/>
      <c r="AJ297" s="6"/>
      <c r="AK297" s="6"/>
    </row>
    <row r="298" hidden="1">
      <c r="K298" s="1"/>
      <c r="L298" s="1"/>
      <c r="M298" s="1"/>
      <c r="N298" s="1"/>
      <c r="O298" s="1"/>
      <c r="P298" s="1"/>
      <c r="Q298" s="1"/>
      <c r="R298" s="1"/>
      <c r="S298" s="1"/>
      <c r="AH298" s="6"/>
      <c r="AI298" s="6"/>
      <c r="AJ298" s="6"/>
      <c r="AK298" s="6"/>
    </row>
    <row r="299" hidden="1">
      <c r="K299" s="1"/>
      <c r="L299" s="1"/>
      <c r="M299" s="1"/>
      <c r="N299" s="1"/>
      <c r="O299" s="1"/>
      <c r="P299" s="1"/>
      <c r="Q299" s="1"/>
      <c r="R299" s="1"/>
      <c r="S299" s="1"/>
      <c r="AH299" s="6"/>
      <c r="AI299" s="6"/>
      <c r="AJ299" s="6"/>
      <c r="AK299" s="6"/>
    </row>
    <row r="300" hidden="1">
      <c r="K300" s="1"/>
      <c r="L300" s="1"/>
      <c r="M300" s="1"/>
      <c r="N300" s="1"/>
      <c r="O300" s="1"/>
      <c r="P300" s="1"/>
      <c r="Q300" s="1"/>
      <c r="R300" s="1"/>
      <c r="S300" s="1"/>
      <c r="AH300" s="6"/>
      <c r="AI300" s="6"/>
      <c r="AJ300" s="6"/>
      <c r="AK300" s="6"/>
    </row>
    <row r="301" hidden="1">
      <c r="K301" s="1"/>
      <c r="L301" s="1"/>
      <c r="M301" s="1"/>
      <c r="N301" s="1"/>
      <c r="O301" s="1"/>
      <c r="P301" s="1"/>
      <c r="Q301" s="1"/>
      <c r="R301" s="1"/>
      <c r="S301" s="1"/>
      <c r="AH301" s="6"/>
      <c r="AI301" s="6"/>
      <c r="AJ301" s="6"/>
      <c r="AK301" s="6"/>
    </row>
    <row r="302" hidden="1">
      <c r="K302" s="1"/>
      <c r="L302" s="1"/>
      <c r="M302" s="1"/>
      <c r="N302" s="1"/>
      <c r="O302" s="1"/>
      <c r="P302" s="1"/>
      <c r="Q302" s="1"/>
      <c r="R302" s="1"/>
      <c r="S302" s="1"/>
      <c r="AH302" s="6"/>
      <c r="AI302" s="6"/>
      <c r="AJ302" s="6"/>
      <c r="AK302" s="6"/>
    </row>
    <row r="303" hidden="1">
      <c r="K303" s="1"/>
      <c r="L303" s="1"/>
      <c r="M303" s="1"/>
      <c r="N303" s="1"/>
      <c r="O303" s="1"/>
      <c r="P303" s="1"/>
      <c r="Q303" s="1"/>
      <c r="R303" s="1"/>
      <c r="S303" s="1"/>
      <c r="AH303" s="6"/>
      <c r="AI303" s="6"/>
      <c r="AJ303" s="6"/>
      <c r="AK303" s="6"/>
    </row>
    <row r="304" hidden="1">
      <c r="K304" s="1"/>
      <c r="L304" s="1"/>
      <c r="M304" s="1"/>
      <c r="N304" s="1"/>
      <c r="O304" s="1"/>
      <c r="P304" s="1"/>
      <c r="Q304" s="1"/>
      <c r="R304" s="1"/>
      <c r="S304" s="1"/>
      <c r="AH304" s="6"/>
      <c r="AI304" s="6"/>
      <c r="AJ304" s="6"/>
      <c r="AK304" s="6"/>
    </row>
    <row r="305" hidden="1">
      <c r="K305" s="1"/>
      <c r="L305" s="1"/>
      <c r="M305" s="1"/>
      <c r="N305" s="1"/>
      <c r="O305" s="1"/>
      <c r="P305" s="1"/>
      <c r="Q305" s="1"/>
      <c r="R305" s="1"/>
      <c r="S305" s="1"/>
      <c r="AH305" s="6"/>
      <c r="AI305" s="6"/>
      <c r="AJ305" s="6"/>
      <c r="AK305" s="6"/>
    </row>
    <row r="306" hidden="1">
      <c r="K306" s="1"/>
      <c r="L306" s="1"/>
      <c r="M306" s="1"/>
      <c r="N306" s="1"/>
      <c r="O306" s="1"/>
      <c r="P306" s="1"/>
      <c r="Q306" s="1"/>
      <c r="R306" s="1"/>
      <c r="S306" s="1"/>
      <c r="AH306" s="6"/>
      <c r="AI306" s="6"/>
      <c r="AJ306" s="6"/>
      <c r="AK306" s="6"/>
    </row>
    <row r="307" hidden="1">
      <c r="K307" s="1"/>
      <c r="L307" s="1"/>
      <c r="M307" s="1"/>
      <c r="N307" s="1"/>
      <c r="O307" s="1"/>
      <c r="P307" s="1"/>
      <c r="Q307" s="1"/>
      <c r="R307" s="1"/>
      <c r="S307" s="1"/>
      <c r="AH307" s="6"/>
      <c r="AI307" s="6"/>
      <c r="AJ307" s="6"/>
      <c r="AK307" s="6"/>
    </row>
    <row r="308" hidden="1">
      <c r="K308" s="1"/>
      <c r="L308" s="1"/>
      <c r="M308" s="1"/>
      <c r="N308" s="1"/>
      <c r="O308" s="1"/>
      <c r="P308" s="1"/>
      <c r="Q308" s="1"/>
      <c r="R308" s="1"/>
      <c r="S308" s="1"/>
      <c r="AH308" s="6"/>
      <c r="AI308" s="6"/>
      <c r="AJ308" s="6"/>
      <c r="AK308" s="6"/>
    </row>
    <row r="309" hidden="1">
      <c r="K309" s="1"/>
      <c r="L309" s="1"/>
      <c r="M309" s="1"/>
      <c r="N309" s="1"/>
      <c r="O309" s="1"/>
      <c r="P309" s="1"/>
      <c r="Q309" s="1"/>
      <c r="R309" s="1"/>
      <c r="S309" s="1"/>
      <c r="AH309" s="6"/>
      <c r="AI309" s="6"/>
      <c r="AJ309" s="6"/>
      <c r="AK309" s="6"/>
    </row>
    <row r="310" hidden="1">
      <c r="K310" s="1"/>
      <c r="L310" s="1"/>
      <c r="M310" s="1"/>
      <c r="N310" s="1"/>
      <c r="O310" s="1"/>
      <c r="P310" s="1"/>
      <c r="Q310" s="1"/>
      <c r="R310" s="1"/>
      <c r="S310" s="1"/>
      <c r="AH310" s="6"/>
      <c r="AI310" s="6"/>
      <c r="AJ310" s="6"/>
      <c r="AK310" s="6"/>
    </row>
    <row r="311" hidden="1">
      <c r="K311" s="1"/>
      <c r="L311" s="1"/>
      <c r="M311" s="1"/>
      <c r="N311" s="1"/>
      <c r="O311" s="1"/>
      <c r="P311" s="1"/>
      <c r="Q311" s="1"/>
      <c r="R311" s="1"/>
      <c r="S311" s="1"/>
      <c r="AH311" s="6"/>
      <c r="AI311" s="6"/>
      <c r="AJ311" s="6"/>
      <c r="AK311" s="6"/>
    </row>
    <row r="312" hidden="1">
      <c r="K312" s="1"/>
      <c r="L312" s="1"/>
      <c r="M312" s="1"/>
      <c r="N312" s="1"/>
      <c r="O312" s="1"/>
      <c r="P312" s="1"/>
      <c r="Q312" s="1"/>
      <c r="R312" s="1"/>
      <c r="S312" s="1"/>
      <c r="AH312" s="6"/>
      <c r="AI312" s="6"/>
      <c r="AJ312" s="6"/>
      <c r="AK312" s="6"/>
    </row>
    <row r="313" hidden="1">
      <c r="K313" s="1"/>
      <c r="L313" s="1"/>
      <c r="M313" s="1"/>
      <c r="N313" s="1"/>
      <c r="O313" s="1"/>
      <c r="P313" s="1"/>
      <c r="Q313" s="1"/>
      <c r="R313" s="1"/>
      <c r="S313" s="1"/>
      <c r="AH313" s="6"/>
      <c r="AI313" s="6"/>
      <c r="AJ313" s="6"/>
      <c r="AK313" s="6"/>
    </row>
    <row r="314" hidden="1">
      <c r="K314" s="1"/>
      <c r="L314" s="1"/>
      <c r="M314" s="1"/>
      <c r="N314" s="1"/>
      <c r="O314" s="1"/>
      <c r="P314" s="1"/>
      <c r="Q314" s="1"/>
      <c r="R314" s="1"/>
      <c r="S314" s="1"/>
      <c r="AH314" s="6"/>
      <c r="AI314" s="6"/>
      <c r="AJ314" s="6"/>
      <c r="AK314" s="6"/>
    </row>
    <row r="315" hidden="1">
      <c r="K315" s="1"/>
      <c r="L315" s="1"/>
      <c r="M315" s="1"/>
      <c r="N315" s="1"/>
      <c r="O315" s="1"/>
      <c r="P315" s="1"/>
      <c r="Q315" s="1"/>
      <c r="R315" s="1"/>
      <c r="S315" s="1"/>
      <c r="AH315" s="6"/>
      <c r="AI315" s="6"/>
      <c r="AJ315" s="6"/>
      <c r="AK315" s="6"/>
    </row>
    <row r="316" hidden="1">
      <c r="K316" s="1"/>
      <c r="L316" s="1"/>
      <c r="M316" s="1"/>
      <c r="N316" s="1"/>
      <c r="O316" s="1"/>
      <c r="P316" s="1"/>
      <c r="Q316" s="1"/>
      <c r="R316" s="1"/>
      <c r="S316" s="1"/>
      <c r="AH316" s="6"/>
      <c r="AI316" s="6"/>
      <c r="AJ316" s="6"/>
      <c r="AK316" s="6"/>
    </row>
    <row r="317" hidden="1">
      <c r="K317" s="1"/>
      <c r="L317" s="1"/>
      <c r="M317" s="1"/>
      <c r="N317" s="1"/>
      <c r="O317" s="1"/>
      <c r="P317" s="1"/>
      <c r="Q317" s="1"/>
      <c r="R317" s="1"/>
      <c r="S317" s="1"/>
      <c r="AH317" s="6"/>
      <c r="AI317" s="6"/>
      <c r="AJ317" s="6"/>
      <c r="AK317" s="6"/>
    </row>
    <row r="318" hidden="1">
      <c r="K318" s="1"/>
      <c r="L318" s="1"/>
      <c r="M318" s="1"/>
      <c r="N318" s="1"/>
      <c r="O318" s="1"/>
      <c r="P318" s="1"/>
      <c r="Q318" s="1"/>
      <c r="R318" s="1"/>
      <c r="S318" s="1"/>
      <c r="AH318" s="6"/>
      <c r="AI318" s="6"/>
      <c r="AJ318" s="6"/>
      <c r="AK318" s="6"/>
    </row>
    <row r="319" hidden="1">
      <c r="K319" s="1"/>
      <c r="L319" s="1"/>
      <c r="M319" s="1"/>
      <c r="N319" s="1"/>
      <c r="O319" s="1"/>
      <c r="P319" s="1"/>
      <c r="Q319" s="1"/>
      <c r="R319" s="1"/>
      <c r="S319" s="1"/>
      <c r="AH319" s="6"/>
      <c r="AI319" s="6"/>
      <c r="AJ319" s="6"/>
      <c r="AK319" s="6"/>
    </row>
    <row r="320" hidden="1">
      <c r="K320" s="1"/>
      <c r="L320" s="1"/>
      <c r="M320" s="1"/>
      <c r="N320" s="1"/>
      <c r="O320" s="1"/>
      <c r="P320" s="1"/>
      <c r="Q320" s="1"/>
      <c r="R320" s="1"/>
      <c r="S320" s="1"/>
      <c r="AH320" s="6"/>
      <c r="AI320" s="6"/>
      <c r="AJ320" s="6"/>
      <c r="AK320" s="6"/>
    </row>
    <row r="321" hidden="1">
      <c r="K321" s="1"/>
      <c r="L321" s="1"/>
      <c r="M321" s="1"/>
      <c r="N321" s="1"/>
      <c r="O321" s="1"/>
      <c r="P321" s="1"/>
      <c r="Q321" s="1"/>
      <c r="R321" s="1"/>
      <c r="S321" s="1"/>
      <c r="AH321" s="6"/>
      <c r="AI321" s="6"/>
      <c r="AJ321" s="6"/>
      <c r="AK321" s="6"/>
    </row>
    <row r="322" hidden="1">
      <c r="K322" s="1"/>
      <c r="L322" s="1"/>
      <c r="M322" s="1"/>
      <c r="N322" s="1"/>
      <c r="O322" s="1"/>
      <c r="P322" s="1"/>
      <c r="Q322" s="1"/>
      <c r="R322" s="1"/>
      <c r="S322" s="1"/>
      <c r="AH322" s="6"/>
      <c r="AI322" s="6"/>
      <c r="AJ322" s="6"/>
      <c r="AK322" s="6"/>
    </row>
    <row r="323" hidden="1">
      <c r="K323" s="1"/>
      <c r="L323" s="1"/>
      <c r="M323" s="1"/>
      <c r="N323" s="1"/>
      <c r="O323" s="1"/>
      <c r="P323" s="1"/>
      <c r="Q323" s="1"/>
      <c r="R323" s="1"/>
      <c r="S323" s="1"/>
      <c r="AH323" s="6"/>
      <c r="AI323" s="6"/>
      <c r="AJ323" s="6"/>
      <c r="AK323" s="6"/>
    </row>
    <row r="324" hidden="1">
      <c r="K324" s="1"/>
      <c r="L324" s="1"/>
      <c r="M324" s="1"/>
      <c r="N324" s="1"/>
      <c r="O324" s="1"/>
      <c r="P324" s="1"/>
      <c r="Q324" s="1"/>
      <c r="R324" s="1"/>
      <c r="S324" s="1"/>
      <c r="AH324" s="6"/>
      <c r="AI324" s="6"/>
      <c r="AJ324" s="6"/>
      <c r="AK324" s="6"/>
    </row>
    <row r="325" hidden="1">
      <c r="K325" s="1"/>
      <c r="L325" s="1"/>
      <c r="M325" s="1"/>
      <c r="N325" s="1"/>
      <c r="O325" s="1"/>
      <c r="P325" s="1"/>
      <c r="Q325" s="1"/>
      <c r="R325" s="1"/>
      <c r="S325" s="1"/>
      <c r="AH325" s="6"/>
      <c r="AI325" s="6"/>
      <c r="AJ325" s="6"/>
      <c r="AK325" s="6"/>
    </row>
    <row r="326" hidden="1">
      <c r="K326" s="1"/>
      <c r="L326" s="1"/>
      <c r="M326" s="1"/>
      <c r="N326" s="1"/>
      <c r="O326" s="1"/>
      <c r="P326" s="1"/>
      <c r="Q326" s="1"/>
      <c r="R326" s="1"/>
      <c r="S326" s="1"/>
      <c r="AH326" s="6"/>
      <c r="AI326" s="6"/>
      <c r="AJ326" s="6"/>
      <c r="AK326" s="6"/>
    </row>
    <row r="327" hidden="1">
      <c r="K327" s="1"/>
      <c r="L327" s="1"/>
      <c r="M327" s="1"/>
      <c r="N327" s="1"/>
      <c r="O327" s="1"/>
      <c r="P327" s="1"/>
      <c r="Q327" s="1"/>
      <c r="R327" s="1"/>
      <c r="S327" s="1"/>
      <c r="AH327" s="6"/>
      <c r="AI327" s="6"/>
      <c r="AJ327" s="6"/>
      <c r="AK327" s="6"/>
    </row>
    <row r="328" hidden="1">
      <c r="K328" s="1"/>
      <c r="L328" s="1"/>
      <c r="M328" s="1"/>
      <c r="N328" s="1"/>
      <c r="O328" s="1"/>
      <c r="P328" s="1"/>
      <c r="Q328" s="1"/>
      <c r="R328" s="1"/>
      <c r="S328" s="1"/>
      <c r="AH328" s="6"/>
      <c r="AI328" s="6"/>
      <c r="AJ328" s="6"/>
      <c r="AK328" s="6"/>
    </row>
    <row r="329" hidden="1">
      <c r="K329" s="1"/>
      <c r="L329" s="1"/>
      <c r="M329" s="1"/>
      <c r="N329" s="1"/>
      <c r="O329" s="1"/>
      <c r="P329" s="1"/>
      <c r="Q329" s="1"/>
      <c r="R329" s="1"/>
      <c r="S329" s="1"/>
      <c r="AH329" s="6"/>
      <c r="AI329" s="6"/>
      <c r="AJ329" s="6"/>
      <c r="AK329" s="6"/>
    </row>
    <row r="330" hidden="1">
      <c r="K330" s="1"/>
      <c r="L330" s="1"/>
      <c r="M330" s="1"/>
      <c r="N330" s="1"/>
      <c r="O330" s="1"/>
      <c r="P330" s="1"/>
      <c r="Q330" s="1"/>
      <c r="R330" s="1"/>
      <c r="S330" s="1"/>
      <c r="AH330" s="6"/>
      <c r="AI330" s="6"/>
      <c r="AJ330" s="6"/>
      <c r="AK330" s="6"/>
    </row>
    <row r="331" hidden="1">
      <c r="K331" s="1"/>
      <c r="L331" s="1"/>
      <c r="M331" s="1"/>
      <c r="N331" s="1"/>
      <c r="O331" s="1"/>
      <c r="P331" s="1"/>
      <c r="Q331" s="1"/>
      <c r="R331" s="1"/>
      <c r="S331" s="1"/>
      <c r="AH331" s="6"/>
      <c r="AI331" s="6"/>
      <c r="AJ331" s="6"/>
      <c r="AK331" s="6"/>
    </row>
    <row r="332" hidden="1">
      <c r="K332" s="1"/>
      <c r="L332" s="1"/>
      <c r="M332" s="1"/>
      <c r="N332" s="1"/>
      <c r="O332" s="1"/>
      <c r="P332" s="1"/>
      <c r="Q332" s="1"/>
      <c r="R332" s="1"/>
      <c r="S332" s="1"/>
      <c r="AH332" s="6"/>
      <c r="AI332" s="6"/>
      <c r="AJ332" s="6"/>
      <c r="AK332" s="6"/>
    </row>
    <row r="333" hidden="1">
      <c r="K333" s="1"/>
      <c r="L333" s="1"/>
      <c r="M333" s="1"/>
      <c r="N333" s="1"/>
      <c r="O333" s="1"/>
      <c r="P333" s="1"/>
      <c r="Q333" s="1"/>
      <c r="R333" s="1"/>
      <c r="S333" s="1"/>
      <c r="AH333" s="6"/>
      <c r="AI333" s="6"/>
      <c r="AJ333" s="6"/>
      <c r="AK333" s="6"/>
    </row>
    <row r="334" hidden="1">
      <c r="K334" s="1"/>
      <c r="L334" s="1"/>
      <c r="M334" s="1"/>
      <c r="N334" s="1"/>
      <c r="O334" s="1"/>
      <c r="P334" s="1"/>
      <c r="Q334" s="1"/>
      <c r="R334" s="1"/>
      <c r="S334" s="1"/>
      <c r="AH334" s="6"/>
      <c r="AI334" s="6"/>
      <c r="AJ334" s="6"/>
      <c r="AK334" s="6"/>
    </row>
    <row r="335" hidden="1">
      <c r="K335" s="1"/>
      <c r="L335" s="1"/>
      <c r="M335" s="1"/>
      <c r="N335" s="1"/>
      <c r="O335" s="1"/>
      <c r="P335" s="1"/>
      <c r="Q335" s="1"/>
      <c r="R335" s="1"/>
      <c r="S335" s="1"/>
      <c r="AH335" s="6"/>
      <c r="AI335" s="6"/>
      <c r="AJ335" s="6"/>
      <c r="AK335" s="6"/>
    </row>
    <row r="336" hidden="1">
      <c r="K336" s="1"/>
      <c r="L336" s="1"/>
      <c r="M336" s="1"/>
      <c r="N336" s="1"/>
      <c r="O336" s="1"/>
      <c r="P336" s="1"/>
      <c r="Q336" s="1"/>
      <c r="R336" s="1"/>
      <c r="S336" s="1"/>
      <c r="AH336" s="6"/>
      <c r="AI336" s="6"/>
      <c r="AJ336" s="6"/>
      <c r="AK336" s="6"/>
    </row>
    <row r="337" hidden="1">
      <c r="K337" s="1"/>
      <c r="L337" s="1"/>
      <c r="M337" s="1"/>
      <c r="N337" s="1"/>
      <c r="O337" s="1"/>
      <c r="P337" s="1"/>
      <c r="Q337" s="1"/>
      <c r="R337" s="1"/>
      <c r="S337" s="1"/>
      <c r="AH337" s="6"/>
      <c r="AI337" s="6"/>
      <c r="AJ337" s="6"/>
      <c r="AK337" s="6"/>
    </row>
    <row r="338" hidden="1">
      <c r="K338" s="1"/>
      <c r="L338" s="1"/>
      <c r="M338" s="1"/>
      <c r="N338" s="1"/>
      <c r="O338" s="1"/>
      <c r="P338" s="1"/>
      <c r="Q338" s="1"/>
      <c r="R338" s="1"/>
      <c r="S338" s="1"/>
      <c r="AH338" s="6"/>
      <c r="AI338" s="6"/>
      <c r="AJ338" s="6"/>
      <c r="AK338" s="6"/>
    </row>
    <row r="339" hidden="1">
      <c r="K339" s="1"/>
      <c r="L339" s="1"/>
      <c r="M339" s="1"/>
      <c r="N339" s="1"/>
      <c r="O339" s="1"/>
      <c r="P339" s="1"/>
      <c r="Q339" s="1"/>
      <c r="R339" s="1"/>
      <c r="S339" s="1"/>
      <c r="AH339" s="6"/>
      <c r="AI339" s="6"/>
      <c r="AJ339" s="6"/>
      <c r="AK339" s="6"/>
    </row>
    <row r="340" hidden="1">
      <c r="K340" s="1"/>
      <c r="L340" s="1"/>
      <c r="M340" s="1"/>
      <c r="N340" s="1"/>
      <c r="O340" s="1"/>
      <c r="P340" s="1"/>
      <c r="Q340" s="1"/>
      <c r="R340" s="1"/>
      <c r="S340" s="1"/>
      <c r="AH340" s="6"/>
      <c r="AI340" s="6"/>
      <c r="AJ340" s="6"/>
      <c r="AK340" s="6"/>
    </row>
    <row r="341" hidden="1">
      <c r="K341" s="1"/>
      <c r="L341" s="1"/>
      <c r="M341" s="1"/>
      <c r="N341" s="1"/>
      <c r="O341" s="1"/>
      <c r="P341" s="1"/>
      <c r="Q341" s="1"/>
      <c r="R341" s="1"/>
      <c r="S341" s="1"/>
      <c r="AH341" s="6"/>
      <c r="AI341" s="6"/>
      <c r="AJ341" s="6"/>
      <c r="AK341" s="6"/>
    </row>
    <row r="342" hidden="1">
      <c r="K342" s="1"/>
      <c r="L342" s="1"/>
      <c r="M342" s="1"/>
      <c r="N342" s="1"/>
      <c r="O342" s="1"/>
      <c r="P342" s="1"/>
      <c r="Q342" s="1"/>
      <c r="R342" s="1"/>
      <c r="S342" s="1"/>
      <c r="AH342" s="6"/>
      <c r="AI342" s="6"/>
      <c r="AJ342" s="6"/>
      <c r="AK342" s="6"/>
    </row>
    <row r="343" hidden="1">
      <c r="K343" s="1"/>
      <c r="L343" s="1"/>
      <c r="M343" s="1"/>
      <c r="N343" s="1"/>
      <c r="O343" s="1"/>
      <c r="P343" s="1"/>
      <c r="Q343" s="1"/>
      <c r="R343" s="1"/>
      <c r="S343" s="1"/>
      <c r="AH343" s="6"/>
      <c r="AI343" s="6"/>
      <c r="AJ343" s="6"/>
      <c r="AK343" s="6"/>
    </row>
    <row r="344" hidden="1">
      <c r="K344" s="1"/>
      <c r="L344" s="1"/>
      <c r="M344" s="1"/>
      <c r="N344" s="1"/>
      <c r="O344" s="1"/>
      <c r="P344" s="1"/>
      <c r="Q344" s="1"/>
      <c r="R344" s="1"/>
      <c r="S344" s="1"/>
      <c r="AH344" s="6"/>
      <c r="AI344" s="6"/>
      <c r="AJ344" s="6"/>
      <c r="AK344" s="6"/>
    </row>
    <row r="345" hidden="1">
      <c r="K345" s="1"/>
      <c r="L345" s="1"/>
      <c r="M345" s="1"/>
      <c r="N345" s="1"/>
      <c r="O345" s="1"/>
      <c r="P345" s="1"/>
      <c r="Q345" s="1"/>
      <c r="R345" s="1"/>
      <c r="S345" s="1"/>
      <c r="AH345" s="6"/>
      <c r="AI345" s="6"/>
      <c r="AJ345" s="6"/>
      <c r="AK345" s="6"/>
    </row>
    <row r="346" hidden="1">
      <c r="K346" s="1"/>
      <c r="L346" s="1"/>
      <c r="M346" s="1"/>
      <c r="N346" s="1"/>
      <c r="O346" s="1"/>
      <c r="P346" s="1"/>
      <c r="Q346" s="1"/>
      <c r="R346" s="1"/>
      <c r="S346" s="1"/>
      <c r="AH346" s="6"/>
      <c r="AI346" s="6"/>
      <c r="AJ346" s="6"/>
      <c r="AK346" s="6"/>
    </row>
    <row r="347" hidden="1">
      <c r="K347" s="1"/>
      <c r="L347" s="1"/>
      <c r="M347" s="1"/>
      <c r="N347" s="1"/>
      <c r="O347" s="1"/>
      <c r="P347" s="1"/>
      <c r="Q347" s="1"/>
      <c r="R347" s="1"/>
      <c r="S347" s="1"/>
      <c r="AH347" s="6"/>
      <c r="AI347" s="6"/>
      <c r="AJ347" s="6"/>
      <c r="AK347" s="6"/>
    </row>
    <row r="348" hidden="1">
      <c r="K348" s="1"/>
      <c r="L348" s="1"/>
      <c r="M348" s="1"/>
      <c r="N348" s="1"/>
      <c r="O348" s="1"/>
      <c r="P348" s="1"/>
      <c r="Q348" s="1"/>
      <c r="R348" s="1"/>
      <c r="S348" s="1"/>
      <c r="AH348" s="6"/>
      <c r="AI348" s="6"/>
      <c r="AJ348" s="6"/>
      <c r="AK348" s="6"/>
    </row>
    <row r="349" hidden="1">
      <c r="K349" s="1"/>
      <c r="L349" s="1"/>
      <c r="M349" s="1"/>
      <c r="N349" s="1"/>
      <c r="O349" s="1"/>
      <c r="P349" s="1"/>
      <c r="Q349" s="1"/>
      <c r="R349" s="1"/>
      <c r="S349" s="1"/>
      <c r="AH349" s="6"/>
      <c r="AI349" s="6"/>
      <c r="AJ349" s="6"/>
      <c r="AK349" s="6"/>
    </row>
    <row r="350" hidden="1">
      <c r="K350" s="1"/>
      <c r="L350" s="1"/>
      <c r="M350" s="1"/>
      <c r="N350" s="1"/>
      <c r="O350" s="1"/>
      <c r="P350" s="1"/>
      <c r="Q350" s="1"/>
      <c r="R350" s="1"/>
      <c r="S350" s="1"/>
      <c r="AH350" s="6"/>
      <c r="AI350" s="6"/>
      <c r="AJ350" s="6"/>
      <c r="AK350" s="6"/>
    </row>
    <row r="351" hidden="1">
      <c r="K351" s="1"/>
      <c r="L351" s="1"/>
      <c r="M351" s="1"/>
      <c r="N351" s="1"/>
      <c r="O351" s="1"/>
      <c r="P351" s="1"/>
      <c r="Q351" s="1"/>
      <c r="R351" s="1"/>
      <c r="S351" s="1"/>
      <c r="AH351" s="6"/>
      <c r="AI351" s="6"/>
      <c r="AJ351" s="6"/>
      <c r="AK351" s="6"/>
    </row>
    <row r="352" hidden="1">
      <c r="K352" s="1"/>
      <c r="L352" s="1"/>
      <c r="M352" s="1"/>
      <c r="N352" s="1"/>
      <c r="O352" s="1"/>
      <c r="P352" s="1"/>
      <c r="Q352" s="1"/>
      <c r="R352" s="1"/>
      <c r="S352" s="1"/>
      <c r="AH352" s="6"/>
      <c r="AI352" s="6"/>
      <c r="AJ352" s="6"/>
      <c r="AK352" s="6"/>
    </row>
    <row r="353" hidden="1">
      <c r="K353" s="1"/>
      <c r="L353" s="1"/>
      <c r="M353" s="1"/>
      <c r="N353" s="1"/>
      <c r="O353" s="1"/>
      <c r="P353" s="1"/>
      <c r="Q353" s="1"/>
      <c r="R353" s="1"/>
      <c r="S353" s="1"/>
      <c r="AH353" s="6"/>
      <c r="AI353" s="6"/>
      <c r="AJ353" s="6"/>
      <c r="AK353" s="6"/>
    </row>
    <row r="354" hidden="1">
      <c r="K354" s="1"/>
      <c r="L354" s="1"/>
      <c r="M354" s="1"/>
      <c r="N354" s="1"/>
      <c r="O354" s="1"/>
      <c r="P354" s="1"/>
      <c r="Q354" s="1"/>
      <c r="R354" s="1"/>
      <c r="S354" s="1"/>
      <c r="AH354" s="6"/>
      <c r="AI354" s="6"/>
      <c r="AJ354" s="6"/>
      <c r="AK354" s="6"/>
    </row>
    <row r="355" hidden="1">
      <c r="K355" s="1"/>
      <c r="L355" s="1"/>
      <c r="M355" s="1"/>
      <c r="N355" s="1"/>
      <c r="O355" s="1"/>
      <c r="P355" s="1"/>
      <c r="Q355" s="1"/>
      <c r="R355" s="1"/>
      <c r="S355" s="1"/>
      <c r="AH355" s="6"/>
      <c r="AI355" s="6"/>
      <c r="AJ355" s="6"/>
      <c r="AK355" s="6"/>
    </row>
    <row r="356" hidden="1">
      <c r="K356" s="1"/>
      <c r="L356" s="1"/>
      <c r="M356" s="1"/>
      <c r="N356" s="1"/>
      <c r="O356" s="1"/>
      <c r="P356" s="1"/>
      <c r="Q356" s="1"/>
      <c r="R356" s="1"/>
      <c r="S356" s="1"/>
      <c r="AH356" s="6"/>
      <c r="AI356" s="6"/>
      <c r="AJ356" s="6"/>
      <c r="AK356" s="6"/>
    </row>
    <row r="357" hidden="1">
      <c r="K357" s="1"/>
      <c r="L357" s="1"/>
      <c r="M357" s="1"/>
      <c r="N357" s="1"/>
      <c r="O357" s="1"/>
      <c r="P357" s="1"/>
      <c r="Q357" s="1"/>
      <c r="R357" s="1"/>
      <c r="S357" s="1"/>
      <c r="AH357" s="6"/>
      <c r="AI357" s="6"/>
      <c r="AJ357" s="6"/>
      <c r="AK357" s="6"/>
    </row>
    <row r="358" hidden="1">
      <c r="K358" s="1"/>
      <c r="L358" s="1"/>
      <c r="M358" s="1"/>
      <c r="N358" s="1"/>
      <c r="O358" s="1"/>
      <c r="P358" s="1"/>
      <c r="Q358" s="1"/>
      <c r="R358" s="1"/>
      <c r="S358" s="1"/>
      <c r="AH358" s="6"/>
      <c r="AI358" s="6"/>
      <c r="AJ358" s="6"/>
      <c r="AK358" s="6"/>
    </row>
    <row r="359" hidden="1">
      <c r="K359" s="1"/>
      <c r="L359" s="1"/>
      <c r="M359" s="1"/>
      <c r="N359" s="1"/>
      <c r="O359" s="1"/>
      <c r="P359" s="1"/>
      <c r="Q359" s="1"/>
      <c r="R359" s="1"/>
      <c r="S359" s="1"/>
      <c r="AH359" s="6"/>
      <c r="AI359" s="6"/>
      <c r="AJ359" s="6"/>
      <c r="AK359" s="6"/>
    </row>
    <row r="360" hidden="1">
      <c r="K360" s="1"/>
      <c r="L360" s="1"/>
      <c r="M360" s="1"/>
      <c r="N360" s="1"/>
      <c r="O360" s="1"/>
      <c r="P360" s="1"/>
      <c r="Q360" s="1"/>
      <c r="R360" s="1"/>
      <c r="S360" s="1"/>
      <c r="AH360" s="6"/>
      <c r="AI360" s="6"/>
      <c r="AJ360" s="6"/>
      <c r="AK360" s="6"/>
    </row>
    <row r="361" hidden="1">
      <c r="K361" s="1"/>
      <c r="L361" s="1"/>
      <c r="M361" s="1"/>
      <c r="N361" s="1"/>
      <c r="O361" s="1"/>
      <c r="P361" s="1"/>
      <c r="Q361" s="1"/>
      <c r="R361" s="1"/>
      <c r="S361" s="1"/>
      <c r="AH361" s="6"/>
      <c r="AI361" s="6"/>
      <c r="AJ361" s="6"/>
      <c r="AK361" s="6"/>
    </row>
    <row r="362" hidden="1">
      <c r="K362" s="1"/>
      <c r="L362" s="1"/>
      <c r="M362" s="1"/>
      <c r="N362" s="1"/>
      <c r="O362" s="1"/>
      <c r="P362" s="1"/>
      <c r="Q362" s="1"/>
      <c r="R362" s="1"/>
      <c r="S362" s="1"/>
      <c r="AH362" s="6"/>
      <c r="AI362" s="6"/>
      <c r="AJ362" s="6"/>
      <c r="AK362" s="6"/>
    </row>
    <row r="363" hidden="1">
      <c r="K363" s="1"/>
      <c r="L363" s="1"/>
      <c r="M363" s="1"/>
      <c r="N363" s="1"/>
      <c r="O363" s="1"/>
      <c r="P363" s="1"/>
      <c r="Q363" s="1"/>
      <c r="R363" s="1"/>
      <c r="S363" s="1"/>
      <c r="AH363" s="6"/>
      <c r="AI363" s="6"/>
      <c r="AJ363" s="6"/>
      <c r="AK363" s="6"/>
    </row>
    <row r="364" hidden="1">
      <c r="K364" s="1"/>
      <c r="L364" s="1"/>
      <c r="M364" s="1"/>
      <c r="N364" s="1"/>
      <c r="O364" s="1"/>
      <c r="P364" s="1"/>
      <c r="Q364" s="1"/>
      <c r="R364" s="1"/>
      <c r="S364" s="1"/>
      <c r="AH364" s="6"/>
      <c r="AI364" s="6"/>
      <c r="AJ364" s="6"/>
      <c r="AK364" s="6"/>
    </row>
    <row r="365" hidden="1">
      <c r="K365" s="1"/>
      <c r="L365" s="1"/>
      <c r="M365" s="1"/>
      <c r="N365" s="1"/>
      <c r="O365" s="1"/>
      <c r="P365" s="1"/>
      <c r="Q365" s="1"/>
      <c r="R365" s="1"/>
      <c r="S365" s="1"/>
      <c r="AH365" s="6"/>
      <c r="AI365" s="6"/>
      <c r="AJ365" s="6"/>
      <c r="AK365" s="6"/>
    </row>
    <row r="366" hidden="1">
      <c r="K366" s="1"/>
      <c r="L366" s="1"/>
      <c r="M366" s="1"/>
      <c r="N366" s="1"/>
      <c r="O366" s="1"/>
      <c r="P366" s="1"/>
      <c r="Q366" s="1"/>
      <c r="R366" s="1"/>
      <c r="S366" s="1"/>
      <c r="AH366" s="6"/>
      <c r="AI366" s="6"/>
      <c r="AJ366" s="6"/>
      <c r="AK366" s="6"/>
    </row>
    <row r="367" hidden="1">
      <c r="K367" s="1"/>
      <c r="L367" s="1"/>
      <c r="M367" s="1"/>
      <c r="N367" s="1"/>
      <c r="O367" s="1"/>
      <c r="P367" s="1"/>
      <c r="Q367" s="1"/>
      <c r="R367" s="1"/>
      <c r="S367" s="1"/>
      <c r="AH367" s="6"/>
      <c r="AI367" s="6"/>
      <c r="AJ367" s="6"/>
      <c r="AK367" s="6"/>
    </row>
    <row r="368" hidden="1">
      <c r="K368" s="1"/>
      <c r="L368" s="1"/>
      <c r="M368" s="1"/>
      <c r="N368" s="1"/>
      <c r="O368" s="1"/>
      <c r="P368" s="1"/>
      <c r="Q368" s="1"/>
      <c r="R368" s="1"/>
      <c r="S368" s="1"/>
      <c r="AH368" s="6"/>
      <c r="AI368" s="6"/>
      <c r="AJ368" s="6"/>
      <c r="AK368" s="6"/>
    </row>
    <row r="369" hidden="1">
      <c r="K369" s="1"/>
      <c r="L369" s="1"/>
      <c r="M369" s="1"/>
      <c r="N369" s="1"/>
      <c r="O369" s="1"/>
      <c r="P369" s="1"/>
      <c r="Q369" s="1"/>
      <c r="R369" s="1"/>
      <c r="S369" s="1"/>
      <c r="AH369" s="6"/>
      <c r="AI369" s="6"/>
      <c r="AJ369" s="6"/>
      <c r="AK369" s="6"/>
    </row>
    <row r="370" hidden="1">
      <c r="K370" s="1"/>
      <c r="L370" s="1"/>
      <c r="M370" s="1"/>
      <c r="N370" s="1"/>
      <c r="O370" s="1"/>
      <c r="P370" s="1"/>
      <c r="Q370" s="1"/>
      <c r="R370" s="1"/>
      <c r="S370" s="1"/>
      <c r="AH370" s="6"/>
      <c r="AI370" s="6"/>
      <c r="AJ370" s="6"/>
      <c r="AK370" s="6"/>
    </row>
    <row r="371" hidden="1">
      <c r="K371" s="1"/>
      <c r="L371" s="1"/>
      <c r="M371" s="1"/>
      <c r="N371" s="1"/>
      <c r="O371" s="1"/>
      <c r="P371" s="1"/>
      <c r="Q371" s="1"/>
      <c r="R371" s="1"/>
      <c r="S371" s="1"/>
      <c r="AH371" s="6"/>
      <c r="AI371" s="6"/>
      <c r="AJ371" s="6"/>
      <c r="AK371" s="6"/>
    </row>
    <row r="372" hidden="1">
      <c r="K372" s="1"/>
      <c r="L372" s="1"/>
      <c r="M372" s="1"/>
      <c r="N372" s="1"/>
      <c r="O372" s="1"/>
      <c r="P372" s="1"/>
      <c r="Q372" s="1"/>
      <c r="R372" s="1"/>
      <c r="S372" s="1"/>
      <c r="AH372" s="6"/>
      <c r="AI372" s="6"/>
      <c r="AJ372" s="6"/>
      <c r="AK372" s="6"/>
    </row>
    <row r="373" hidden="1">
      <c r="K373" s="1"/>
      <c r="L373" s="1"/>
      <c r="M373" s="1"/>
      <c r="N373" s="1"/>
      <c r="O373" s="1"/>
      <c r="P373" s="1"/>
      <c r="Q373" s="1"/>
      <c r="R373" s="1"/>
      <c r="S373" s="1"/>
      <c r="AH373" s="6"/>
      <c r="AI373" s="6"/>
      <c r="AJ373" s="6"/>
      <c r="AK373" s="6"/>
    </row>
    <row r="374" hidden="1">
      <c r="K374" s="1"/>
      <c r="L374" s="1"/>
      <c r="M374" s="1"/>
      <c r="N374" s="1"/>
      <c r="O374" s="1"/>
      <c r="P374" s="1"/>
      <c r="Q374" s="1"/>
      <c r="R374" s="1"/>
      <c r="S374" s="1"/>
      <c r="AH374" s="6"/>
      <c r="AI374" s="6"/>
      <c r="AJ374" s="6"/>
      <c r="AK374" s="6"/>
    </row>
    <row r="375" hidden="1">
      <c r="K375" s="1"/>
      <c r="L375" s="1"/>
      <c r="M375" s="1"/>
      <c r="N375" s="1"/>
      <c r="O375" s="1"/>
      <c r="P375" s="1"/>
      <c r="Q375" s="1"/>
      <c r="R375" s="1"/>
      <c r="S375" s="1"/>
      <c r="AH375" s="6"/>
      <c r="AI375" s="6"/>
      <c r="AJ375" s="6"/>
      <c r="AK375" s="6"/>
    </row>
    <row r="376" hidden="1">
      <c r="K376" s="1"/>
      <c r="L376" s="1"/>
      <c r="M376" s="1"/>
      <c r="N376" s="1"/>
      <c r="O376" s="1"/>
      <c r="P376" s="1"/>
      <c r="Q376" s="1"/>
      <c r="R376" s="1"/>
      <c r="S376" s="1"/>
      <c r="AH376" s="6"/>
      <c r="AI376" s="6"/>
      <c r="AJ376" s="6"/>
      <c r="AK376" s="6"/>
    </row>
    <row r="377" hidden="1">
      <c r="K377" s="1"/>
      <c r="L377" s="1"/>
      <c r="M377" s="1"/>
      <c r="N377" s="1"/>
      <c r="O377" s="1"/>
      <c r="P377" s="1"/>
      <c r="Q377" s="1"/>
      <c r="R377" s="1"/>
      <c r="S377" s="1"/>
      <c r="AH377" s="6"/>
      <c r="AI377" s="6"/>
      <c r="AJ377" s="6"/>
      <c r="AK377" s="6"/>
    </row>
    <row r="378" hidden="1">
      <c r="K378" s="1"/>
      <c r="L378" s="1"/>
      <c r="M378" s="1"/>
      <c r="N378" s="1"/>
      <c r="O378" s="1"/>
      <c r="P378" s="1"/>
      <c r="Q378" s="1"/>
      <c r="R378" s="1"/>
      <c r="S378" s="1"/>
      <c r="AH378" s="6"/>
      <c r="AI378" s="6"/>
      <c r="AJ378" s="6"/>
      <c r="AK378" s="6"/>
    </row>
    <row r="379" hidden="1">
      <c r="K379" s="1"/>
      <c r="L379" s="1"/>
      <c r="M379" s="1"/>
      <c r="N379" s="1"/>
      <c r="O379" s="1"/>
      <c r="P379" s="1"/>
      <c r="Q379" s="1"/>
      <c r="R379" s="1"/>
      <c r="S379" s="1"/>
      <c r="AH379" s="6"/>
      <c r="AI379" s="6"/>
      <c r="AJ379" s="6"/>
      <c r="AK379" s="6"/>
    </row>
    <row r="380" hidden="1">
      <c r="K380" s="1"/>
      <c r="L380" s="1"/>
      <c r="M380" s="1"/>
      <c r="N380" s="1"/>
      <c r="O380" s="1"/>
      <c r="P380" s="1"/>
      <c r="Q380" s="1"/>
      <c r="R380" s="1"/>
      <c r="S380" s="1"/>
      <c r="AH380" s="6"/>
      <c r="AI380" s="6"/>
      <c r="AJ380" s="6"/>
      <c r="AK380" s="6"/>
    </row>
    <row r="381" hidden="1">
      <c r="K381" s="1"/>
      <c r="L381" s="1"/>
      <c r="M381" s="1"/>
      <c r="N381" s="1"/>
      <c r="O381" s="1"/>
      <c r="P381" s="1"/>
      <c r="Q381" s="1"/>
      <c r="R381" s="1"/>
      <c r="S381" s="1"/>
      <c r="AH381" s="6"/>
      <c r="AI381" s="6"/>
      <c r="AJ381" s="6"/>
      <c r="AK381" s="6"/>
    </row>
    <row r="382" hidden="1">
      <c r="K382" s="1"/>
      <c r="L382" s="1"/>
      <c r="M382" s="1"/>
      <c r="N382" s="1"/>
      <c r="O382" s="1"/>
      <c r="P382" s="1"/>
      <c r="Q382" s="1"/>
      <c r="R382" s="1"/>
      <c r="S382" s="1"/>
      <c r="AH382" s="6"/>
      <c r="AI382" s="6"/>
      <c r="AJ382" s="6"/>
      <c r="AK382" s="6"/>
    </row>
    <row r="383" hidden="1">
      <c r="K383" s="1"/>
      <c r="L383" s="1"/>
      <c r="M383" s="1"/>
      <c r="N383" s="1"/>
      <c r="O383" s="1"/>
      <c r="P383" s="1"/>
      <c r="Q383" s="1"/>
      <c r="R383" s="1"/>
      <c r="S383" s="1"/>
      <c r="AH383" s="6"/>
      <c r="AI383" s="6"/>
      <c r="AJ383" s="6"/>
      <c r="AK383" s="6"/>
    </row>
    <row r="384" hidden="1">
      <c r="K384" s="1"/>
      <c r="L384" s="1"/>
      <c r="M384" s="1"/>
      <c r="N384" s="1"/>
      <c r="O384" s="1"/>
      <c r="P384" s="1"/>
      <c r="Q384" s="1"/>
      <c r="R384" s="1"/>
      <c r="S384" s="1"/>
      <c r="AH384" s="6"/>
      <c r="AI384" s="6"/>
      <c r="AJ384" s="6"/>
      <c r="AK384" s="6"/>
    </row>
    <row r="385" hidden="1">
      <c r="K385" s="1"/>
      <c r="L385" s="1"/>
      <c r="M385" s="1"/>
      <c r="N385" s="1"/>
      <c r="O385" s="1"/>
      <c r="P385" s="1"/>
      <c r="Q385" s="1"/>
      <c r="R385" s="1"/>
      <c r="S385" s="1"/>
      <c r="AH385" s="6"/>
      <c r="AI385" s="6"/>
      <c r="AJ385" s="6"/>
      <c r="AK385" s="6"/>
    </row>
    <row r="386" hidden="1">
      <c r="K386" s="1"/>
      <c r="L386" s="1"/>
      <c r="M386" s="1"/>
      <c r="N386" s="1"/>
      <c r="O386" s="1"/>
      <c r="P386" s="1"/>
      <c r="Q386" s="1"/>
      <c r="R386" s="1"/>
      <c r="S386" s="1"/>
      <c r="AH386" s="6"/>
      <c r="AI386" s="6"/>
      <c r="AJ386" s="6"/>
      <c r="AK386" s="6"/>
    </row>
    <row r="387" hidden="1">
      <c r="K387" s="1"/>
      <c r="L387" s="1"/>
      <c r="M387" s="1"/>
      <c r="N387" s="1"/>
      <c r="O387" s="1"/>
      <c r="P387" s="1"/>
      <c r="Q387" s="1"/>
      <c r="R387" s="1"/>
      <c r="S387" s="1"/>
      <c r="AH387" s="6"/>
      <c r="AI387" s="6"/>
      <c r="AJ387" s="6"/>
      <c r="AK387" s="6"/>
    </row>
    <row r="388" hidden="1">
      <c r="K388" s="1"/>
      <c r="L388" s="1"/>
      <c r="M388" s="1"/>
      <c r="N388" s="1"/>
      <c r="O388" s="1"/>
      <c r="P388" s="1"/>
      <c r="Q388" s="1"/>
      <c r="R388" s="1"/>
      <c r="S388" s="1"/>
      <c r="AH388" s="6"/>
      <c r="AI388" s="6"/>
      <c r="AJ388" s="6"/>
      <c r="AK388" s="6"/>
    </row>
    <row r="389" hidden="1">
      <c r="K389" s="1"/>
      <c r="L389" s="1"/>
      <c r="M389" s="1"/>
      <c r="N389" s="1"/>
      <c r="O389" s="1"/>
      <c r="P389" s="1"/>
      <c r="Q389" s="1"/>
      <c r="R389" s="1"/>
      <c r="S389" s="1"/>
      <c r="AH389" s="6"/>
      <c r="AI389" s="6"/>
      <c r="AJ389" s="6"/>
      <c r="AK389" s="6"/>
    </row>
    <row r="390" hidden="1">
      <c r="K390" s="1"/>
      <c r="L390" s="1"/>
      <c r="M390" s="1"/>
      <c r="N390" s="1"/>
      <c r="O390" s="1"/>
      <c r="P390" s="1"/>
      <c r="Q390" s="1"/>
      <c r="R390" s="1"/>
      <c r="S390" s="1"/>
      <c r="AH390" s="6"/>
      <c r="AI390" s="6"/>
      <c r="AJ390" s="6"/>
      <c r="AK390" s="6"/>
    </row>
    <row r="391" hidden="1">
      <c r="K391" s="1"/>
      <c r="L391" s="1"/>
      <c r="M391" s="1"/>
      <c r="N391" s="1"/>
      <c r="O391" s="1"/>
      <c r="P391" s="1"/>
      <c r="Q391" s="1"/>
      <c r="R391" s="1"/>
      <c r="S391" s="1"/>
      <c r="AH391" s="6"/>
      <c r="AI391" s="6"/>
      <c r="AJ391" s="6"/>
      <c r="AK391" s="6"/>
    </row>
    <row r="392" hidden="1">
      <c r="K392" s="1"/>
      <c r="L392" s="1"/>
      <c r="M392" s="1"/>
      <c r="N392" s="1"/>
      <c r="O392" s="1"/>
      <c r="P392" s="1"/>
      <c r="Q392" s="1"/>
      <c r="R392" s="1"/>
      <c r="S392" s="1"/>
      <c r="AH392" s="6"/>
      <c r="AI392" s="6"/>
      <c r="AJ392" s="6"/>
      <c r="AK392" s="6"/>
    </row>
    <row r="393" hidden="1">
      <c r="K393" s="1"/>
      <c r="L393" s="1"/>
      <c r="M393" s="1"/>
      <c r="N393" s="1"/>
      <c r="O393" s="1"/>
      <c r="P393" s="1"/>
      <c r="Q393" s="1"/>
      <c r="R393" s="1"/>
      <c r="S393" s="1"/>
      <c r="AH393" s="6"/>
      <c r="AI393" s="6"/>
      <c r="AJ393" s="6"/>
      <c r="AK393" s="6"/>
    </row>
    <row r="394" hidden="1">
      <c r="K394" s="1"/>
      <c r="L394" s="1"/>
      <c r="M394" s="1"/>
      <c r="N394" s="1"/>
      <c r="O394" s="1"/>
      <c r="P394" s="1"/>
      <c r="Q394" s="1"/>
      <c r="R394" s="1"/>
      <c r="S394" s="1"/>
      <c r="AH394" s="6"/>
      <c r="AI394" s="6"/>
      <c r="AJ394" s="6"/>
      <c r="AK394" s="6"/>
    </row>
    <row r="395" hidden="1">
      <c r="K395" s="1"/>
      <c r="L395" s="1"/>
      <c r="M395" s="1"/>
      <c r="N395" s="1"/>
      <c r="O395" s="1"/>
      <c r="P395" s="1"/>
      <c r="Q395" s="1"/>
      <c r="R395" s="1"/>
      <c r="S395" s="1"/>
      <c r="AH395" s="6"/>
      <c r="AI395" s="6"/>
      <c r="AJ395" s="6"/>
      <c r="AK395" s="6"/>
    </row>
    <row r="396" hidden="1">
      <c r="K396" s="1"/>
      <c r="L396" s="1"/>
      <c r="M396" s="1"/>
      <c r="N396" s="1"/>
      <c r="O396" s="1"/>
      <c r="P396" s="1"/>
      <c r="Q396" s="1"/>
      <c r="R396" s="1"/>
      <c r="S396" s="1"/>
      <c r="AH396" s="6"/>
      <c r="AI396" s="6"/>
      <c r="AJ396" s="6"/>
      <c r="AK396" s="6"/>
    </row>
    <row r="397" hidden="1">
      <c r="K397" s="1"/>
      <c r="L397" s="1"/>
      <c r="M397" s="1"/>
      <c r="N397" s="1"/>
      <c r="O397" s="1"/>
      <c r="P397" s="1"/>
      <c r="Q397" s="1"/>
      <c r="R397" s="1"/>
      <c r="S397" s="1"/>
      <c r="AH397" s="6"/>
      <c r="AI397" s="6"/>
      <c r="AJ397" s="6"/>
      <c r="AK397" s="6"/>
    </row>
    <row r="398" hidden="1">
      <c r="K398" s="1"/>
      <c r="L398" s="1"/>
      <c r="M398" s="1"/>
      <c r="N398" s="1"/>
      <c r="O398" s="1"/>
      <c r="P398" s="1"/>
      <c r="Q398" s="1"/>
      <c r="R398" s="1"/>
      <c r="S398" s="1"/>
      <c r="AH398" s="6"/>
      <c r="AI398" s="6"/>
      <c r="AJ398" s="6"/>
      <c r="AK398" s="6"/>
    </row>
    <row r="399" hidden="1">
      <c r="K399" s="1"/>
      <c r="L399" s="1"/>
      <c r="M399" s="1"/>
      <c r="N399" s="1"/>
      <c r="O399" s="1"/>
      <c r="P399" s="1"/>
      <c r="Q399" s="1"/>
      <c r="R399" s="1"/>
      <c r="S399" s="1"/>
      <c r="AH399" s="6"/>
      <c r="AI399" s="6"/>
      <c r="AJ399" s="6"/>
      <c r="AK399" s="6"/>
    </row>
    <row r="400" hidden="1">
      <c r="K400" s="1"/>
      <c r="L400" s="1"/>
      <c r="M400" s="1"/>
      <c r="N400" s="1"/>
      <c r="O400" s="1"/>
      <c r="P400" s="1"/>
      <c r="Q400" s="1"/>
      <c r="R400" s="1"/>
      <c r="S400" s="1"/>
      <c r="AH400" s="6"/>
      <c r="AI400" s="6"/>
      <c r="AJ400" s="6"/>
      <c r="AK400" s="6"/>
    </row>
    <row r="401" hidden="1">
      <c r="K401" s="1"/>
      <c r="L401" s="1"/>
      <c r="M401" s="1"/>
      <c r="N401" s="1"/>
      <c r="O401" s="1"/>
      <c r="P401" s="1"/>
      <c r="Q401" s="1"/>
      <c r="R401" s="1"/>
      <c r="S401" s="1"/>
      <c r="AH401" s="6"/>
      <c r="AI401" s="6"/>
      <c r="AJ401" s="6"/>
      <c r="AK401" s="6"/>
    </row>
    <row r="402" hidden="1">
      <c r="K402" s="1"/>
      <c r="L402" s="1"/>
      <c r="M402" s="1"/>
      <c r="N402" s="1"/>
      <c r="O402" s="1"/>
      <c r="P402" s="1"/>
      <c r="Q402" s="1"/>
      <c r="R402" s="1"/>
      <c r="S402" s="1"/>
      <c r="AH402" s="6"/>
      <c r="AI402" s="6"/>
      <c r="AJ402" s="6"/>
      <c r="AK402" s="6"/>
    </row>
    <row r="403" hidden="1">
      <c r="K403" s="1"/>
      <c r="L403" s="1"/>
      <c r="M403" s="1"/>
      <c r="N403" s="1"/>
      <c r="O403" s="1"/>
      <c r="P403" s="1"/>
      <c r="Q403" s="1"/>
      <c r="R403" s="1"/>
      <c r="S403" s="1"/>
      <c r="AH403" s="6"/>
      <c r="AI403" s="6"/>
      <c r="AJ403" s="6"/>
      <c r="AK403" s="6"/>
    </row>
    <row r="404" hidden="1">
      <c r="K404" s="1"/>
      <c r="L404" s="1"/>
      <c r="M404" s="1"/>
      <c r="N404" s="1"/>
      <c r="O404" s="1"/>
      <c r="P404" s="1"/>
      <c r="Q404" s="1"/>
      <c r="R404" s="1"/>
      <c r="S404" s="1"/>
      <c r="AH404" s="6"/>
      <c r="AI404" s="6"/>
      <c r="AJ404" s="6"/>
      <c r="AK404" s="6"/>
    </row>
    <row r="405" hidden="1">
      <c r="K405" s="1"/>
      <c r="L405" s="1"/>
      <c r="M405" s="1"/>
      <c r="N405" s="1"/>
      <c r="O405" s="1"/>
      <c r="P405" s="1"/>
      <c r="Q405" s="1"/>
      <c r="R405" s="1"/>
      <c r="S405" s="1"/>
      <c r="AH405" s="6"/>
      <c r="AI405" s="6"/>
      <c r="AJ405" s="6"/>
      <c r="AK405" s="6"/>
    </row>
    <row r="406" hidden="1">
      <c r="K406" s="1"/>
      <c r="L406" s="1"/>
      <c r="M406" s="1"/>
      <c r="N406" s="1"/>
      <c r="O406" s="1"/>
      <c r="P406" s="1"/>
      <c r="Q406" s="1"/>
      <c r="R406" s="1"/>
      <c r="S406" s="1"/>
      <c r="AH406" s="6"/>
      <c r="AI406" s="6"/>
      <c r="AJ406" s="6"/>
      <c r="AK406" s="6"/>
    </row>
    <row r="407" hidden="1">
      <c r="K407" s="1"/>
      <c r="L407" s="1"/>
      <c r="M407" s="1"/>
      <c r="N407" s="1"/>
      <c r="O407" s="1"/>
      <c r="P407" s="1"/>
      <c r="Q407" s="1"/>
      <c r="R407" s="1"/>
      <c r="S407" s="1"/>
      <c r="AH407" s="6"/>
      <c r="AI407" s="6"/>
      <c r="AJ407" s="6"/>
      <c r="AK407" s="6"/>
    </row>
    <row r="408" hidden="1">
      <c r="K408" s="1"/>
      <c r="L408" s="1"/>
      <c r="M408" s="1"/>
      <c r="N408" s="1"/>
      <c r="O408" s="1"/>
      <c r="P408" s="1"/>
      <c r="Q408" s="1"/>
      <c r="R408" s="1"/>
      <c r="S408" s="1"/>
      <c r="AH408" s="6"/>
      <c r="AI408" s="6"/>
      <c r="AJ408" s="6"/>
      <c r="AK408" s="6"/>
    </row>
    <row r="409" hidden="1">
      <c r="K409" s="1"/>
      <c r="L409" s="1"/>
      <c r="M409" s="1"/>
      <c r="N409" s="1"/>
      <c r="O409" s="1"/>
      <c r="P409" s="1"/>
      <c r="Q409" s="1"/>
      <c r="R409" s="1"/>
      <c r="S409" s="1"/>
      <c r="AH409" s="6"/>
      <c r="AI409" s="6"/>
      <c r="AJ409" s="6"/>
      <c r="AK409" s="6"/>
    </row>
    <row r="410" hidden="1">
      <c r="K410" s="1"/>
      <c r="L410" s="1"/>
      <c r="M410" s="1"/>
      <c r="N410" s="1"/>
      <c r="O410" s="1"/>
      <c r="P410" s="1"/>
      <c r="Q410" s="1"/>
      <c r="R410" s="1"/>
      <c r="S410" s="1"/>
      <c r="AH410" s="6"/>
      <c r="AI410" s="6"/>
      <c r="AJ410" s="6"/>
      <c r="AK410" s="6"/>
    </row>
    <row r="411" hidden="1">
      <c r="K411" s="1"/>
      <c r="L411" s="1"/>
      <c r="M411" s="1"/>
      <c r="N411" s="1"/>
      <c r="O411" s="1"/>
      <c r="P411" s="1"/>
      <c r="Q411" s="1"/>
      <c r="R411" s="1"/>
      <c r="S411" s="1"/>
      <c r="AH411" s="6"/>
      <c r="AI411" s="6"/>
      <c r="AJ411" s="6"/>
      <c r="AK411" s="6"/>
    </row>
    <row r="412" hidden="1">
      <c r="K412" s="1"/>
      <c r="L412" s="1"/>
      <c r="M412" s="1"/>
      <c r="N412" s="1"/>
      <c r="O412" s="1"/>
      <c r="P412" s="1"/>
      <c r="Q412" s="1"/>
      <c r="R412" s="1"/>
      <c r="S412" s="1"/>
      <c r="AH412" s="6"/>
      <c r="AI412" s="6"/>
      <c r="AJ412" s="6"/>
      <c r="AK412" s="6"/>
    </row>
    <row r="413" hidden="1">
      <c r="K413" s="1"/>
      <c r="L413" s="1"/>
      <c r="M413" s="1"/>
      <c r="N413" s="1"/>
      <c r="O413" s="1"/>
      <c r="P413" s="1"/>
      <c r="Q413" s="1"/>
      <c r="R413" s="1"/>
      <c r="S413" s="1"/>
      <c r="AH413" s="6"/>
      <c r="AI413" s="6"/>
      <c r="AJ413" s="6"/>
      <c r="AK413" s="6"/>
    </row>
    <row r="414" hidden="1">
      <c r="K414" s="1"/>
      <c r="L414" s="1"/>
      <c r="M414" s="1"/>
      <c r="N414" s="1"/>
      <c r="O414" s="1"/>
      <c r="P414" s="1"/>
      <c r="Q414" s="1"/>
      <c r="R414" s="1"/>
      <c r="S414" s="1"/>
      <c r="AH414" s="6"/>
      <c r="AI414" s="6"/>
      <c r="AJ414" s="6"/>
      <c r="AK414" s="6"/>
    </row>
    <row r="415" hidden="1">
      <c r="K415" s="1"/>
      <c r="L415" s="1"/>
      <c r="M415" s="1"/>
      <c r="N415" s="1"/>
      <c r="O415" s="1"/>
      <c r="P415" s="1"/>
      <c r="Q415" s="1"/>
      <c r="R415" s="1"/>
      <c r="S415" s="1"/>
      <c r="AH415" s="6"/>
      <c r="AI415" s="6"/>
      <c r="AJ415" s="6"/>
      <c r="AK415" s="6"/>
    </row>
    <row r="416" hidden="1">
      <c r="K416" s="1"/>
      <c r="L416" s="1"/>
      <c r="M416" s="1"/>
      <c r="N416" s="1"/>
      <c r="O416" s="1"/>
      <c r="P416" s="1"/>
      <c r="Q416" s="1"/>
      <c r="R416" s="1"/>
      <c r="S416" s="1"/>
      <c r="AH416" s="6"/>
      <c r="AI416" s="6"/>
      <c r="AJ416" s="6"/>
      <c r="AK416" s="6"/>
    </row>
    <row r="417" hidden="1">
      <c r="K417" s="1"/>
      <c r="L417" s="1"/>
      <c r="M417" s="1"/>
      <c r="N417" s="1"/>
      <c r="O417" s="1"/>
      <c r="P417" s="1"/>
      <c r="Q417" s="1"/>
      <c r="R417" s="1"/>
      <c r="S417" s="1"/>
      <c r="AH417" s="6"/>
      <c r="AI417" s="6"/>
      <c r="AJ417" s="6"/>
      <c r="AK417" s="6"/>
    </row>
    <row r="418" hidden="1">
      <c r="K418" s="1"/>
      <c r="L418" s="1"/>
      <c r="M418" s="1"/>
      <c r="N418" s="1"/>
      <c r="O418" s="1"/>
      <c r="P418" s="1"/>
      <c r="Q418" s="1"/>
      <c r="R418" s="1"/>
      <c r="S418" s="1"/>
      <c r="AH418" s="6"/>
      <c r="AI418" s="6"/>
      <c r="AJ418" s="6"/>
      <c r="AK418" s="6"/>
    </row>
    <row r="419" hidden="1">
      <c r="K419" s="1"/>
      <c r="L419" s="1"/>
      <c r="M419" s="1"/>
      <c r="N419" s="1"/>
      <c r="O419" s="1"/>
      <c r="P419" s="1"/>
      <c r="Q419" s="1"/>
      <c r="R419" s="1"/>
      <c r="S419" s="1"/>
      <c r="AH419" s="6"/>
      <c r="AI419" s="6"/>
      <c r="AJ419" s="6"/>
      <c r="AK419" s="6"/>
    </row>
    <row r="420" hidden="1">
      <c r="K420" s="1"/>
      <c r="L420" s="1"/>
      <c r="M420" s="1"/>
      <c r="N420" s="1"/>
      <c r="O420" s="1"/>
      <c r="P420" s="1"/>
      <c r="Q420" s="1"/>
      <c r="R420" s="1"/>
      <c r="S420" s="1"/>
      <c r="AH420" s="6"/>
      <c r="AI420" s="6"/>
      <c r="AJ420" s="6"/>
      <c r="AK420" s="6"/>
    </row>
    <row r="421" hidden="1">
      <c r="K421" s="1"/>
      <c r="L421" s="1"/>
      <c r="M421" s="1"/>
      <c r="N421" s="1"/>
      <c r="O421" s="1"/>
      <c r="P421" s="1"/>
      <c r="Q421" s="1"/>
      <c r="R421" s="1"/>
      <c r="S421" s="1"/>
      <c r="AH421" s="6"/>
      <c r="AI421" s="6"/>
      <c r="AJ421" s="6"/>
      <c r="AK421" s="6"/>
    </row>
    <row r="422" hidden="1">
      <c r="K422" s="1"/>
      <c r="L422" s="1"/>
      <c r="M422" s="1"/>
      <c r="N422" s="1"/>
      <c r="O422" s="1"/>
      <c r="P422" s="1"/>
      <c r="Q422" s="1"/>
      <c r="R422" s="1"/>
      <c r="S422" s="1"/>
      <c r="AH422" s="6"/>
      <c r="AI422" s="6"/>
      <c r="AJ422" s="6"/>
      <c r="AK422" s="6"/>
    </row>
    <row r="423" hidden="1">
      <c r="K423" s="1"/>
      <c r="L423" s="1"/>
      <c r="M423" s="1"/>
      <c r="N423" s="1"/>
      <c r="O423" s="1"/>
      <c r="P423" s="1"/>
      <c r="Q423" s="1"/>
      <c r="R423" s="1"/>
      <c r="S423" s="1"/>
      <c r="AH423" s="6"/>
      <c r="AI423" s="6"/>
      <c r="AJ423" s="6"/>
      <c r="AK423" s="6"/>
    </row>
    <row r="424" hidden="1">
      <c r="K424" s="1"/>
      <c r="L424" s="1"/>
      <c r="M424" s="1"/>
      <c r="N424" s="1"/>
      <c r="O424" s="1"/>
      <c r="P424" s="1"/>
      <c r="Q424" s="1"/>
      <c r="R424" s="1"/>
      <c r="S424" s="1"/>
      <c r="AH424" s="6"/>
      <c r="AI424" s="6"/>
      <c r="AJ424" s="6"/>
      <c r="AK424" s="6"/>
    </row>
    <row r="425" hidden="1">
      <c r="K425" s="1"/>
      <c r="L425" s="1"/>
      <c r="M425" s="1"/>
      <c r="N425" s="1"/>
      <c r="O425" s="1"/>
      <c r="P425" s="1"/>
      <c r="Q425" s="1"/>
      <c r="R425" s="1"/>
      <c r="S425" s="1"/>
      <c r="AH425" s="6"/>
      <c r="AI425" s="6"/>
      <c r="AJ425" s="6"/>
      <c r="AK425" s="6"/>
    </row>
    <row r="426" hidden="1">
      <c r="K426" s="1"/>
      <c r="L426" s="1"/>
      <c r="M426" s="1"/>
      <c r="N426" s="1"/>
      <c r="O426" s="1"/>
      <c r="P426" s="1"/>
      <c r="Q426" s="1"/>
      <c r="R426" s="1"/>
      <c r="S426" s="1"/>
      <c r="AH426" s="6"/>
      <c r="AI426" s="6"/>
      <c r="AJ426" s="6"/>
      <c r="AK426" s="6"/>
    </row>
    <row r="427" hidden="1">
      <c r="K427" s="1"/>
      <c r="L427" s="1"/>
      <c r="M427" s="1"/>
      <c r="N427" s="1"/>
      <c r="O427" s="1"/>
      <c r="P427" s="1"/>
      <c r="Q427" s="1"/>
      <c r="R427" s="1"/>
      <c r="S427" s="1"/>
      <c r="AH427" s="6"/>
      <c r="AI427" s="6"/>
      <c r="AJ427" s="6"/>
      <c r="AK427" s="6"/>
    </row>
    <row r="428" hidden="1">
      <c r="K428" s="1"/>
      <c r="L428" s="1"/>
      <c r="M428" s="1"/>
      <c r="N428" s="1"/>
      <c r="O428" s="1"/>
      <c r="P428" s="1"/>
      <c r="Q428" s="1"/>
      <c r="R428" s="1"/>
      <c r="S428" s="1"/>
      <c r="AH428" s="6"/>
      <c r="AI428" s="6"/>
      <c r="AJ428" s="6"/>
      <c r="AK428" s="6"/>
    </row>
    <row r="429" hidden="1">
      <c r="K429" s="1"/>
      <c r="L429" s="1"/>
      <c r="M429" s="1"/>
      <c r="N429" s="1"/>
      <c r="O429" s="1"/>
      <c r="P429" s="1"/>
      <c r="Q429" s="1"/>
      <c r="R429" s="1"/>
      <c r="S429" s="1"/>
      <c r="AH429" s="6"/>
      <c r="AI429" s="6"/>
      <c r="AJ429" s="6"/>
      <c r="AK429" s="6"/>
    </row>
    <row r="430" hidden="1">
      <c r="K430" s="1"/>
      <c r="L430" s="1"/>
      <c r="M430" s="1"/>
      <c r="N430" s="1"/>
      <c r="O430" s="1"/>
      <c r="P430" s="1"/>
      <c r="Q430" s="1"/>
      <c r="R430" s="1"/>
      <c r="S430" s="1"/>
      <c r="AH430" s="6"/>
      <c r="AI430" s="6"/>
      <c r="AJ430" s="6"/>
      <c r="AK430" s="6"/>
    </row>
    <row r="431" hidden="1">
      <c r="K431" s="1"/>
      <c r="L431" s="1"/>
      <c r="M431" s="1"/>
      <c r="N431" s="1"/>
      <c r="O431" s="1"/>
      <c r="P431" s="1"/>
      <c r="Q431" s="1"/>
      <c r="R431" s="1"/>
      <c r="S431" s="1"/>
      <c r="AH431" s="6"/>
      <c r="AI431" s="6"/>
      <c r="AJ431" s="6"/>
      <c r="AK431" s="6"/>
    </row>
    <row r="432" hidden="1">
      <c r="K432" s="1"/>
      <c r="L432" s="1"/>
      <c r="M432" s="1"/>
      <c r="N432" s="1"/>
      <c r="O432" s="1"/>
      <c r="P432" s="1"/>
      <c r="Q432" s="1"/>
      <c r="R432" s="1"/>
      <c r="S432" s="1"/>
      <c r="AH432" s="6"/>
      <c r="AI432" s="6"/>
      <c r="AJ432" s="6"/>
      <c r="AK432" s="6"/>
    </row>
    <row r="433" hidden="1">
      <c r="K433" s="1"/>
      <c r="L433" s="1"/>
      <c r="M433" s="1"/>
      <c r="N433" s="1"/>
      <c r="O433" s="1"/>
      <c r="P433" s="1"/>
      <c r="Q433" s="1"/>
      <c r="R433" s="1"/>
      <c r="S433" s="1"/>
      <c r="AH433" s="6"/>
      <c r="AI433" s="6"/>
      <c r="AJ433" s="6"/>
      <c r="AK433" s="6"/>
    </row>
    <row r="434" hidden="1">
      <c r="K434" s="1"/>
      <c r="L434" s="1"/>
      <c r="M434" s="1"/>
      <c r="N434" s="1"/>
      <c r="O434" s="1"/>
      <c r="P434" s="1"/>
      <c r="Q434" s="1"/>
      <c r="R434" s="1"/>
      <c r="S434" s="1"/>
      <c r="AH434" s="6"/>
      <c r="AI434" s="6"/>
      <c r="AJ434" s="6"/>
      <c r="AK434" s="6"/>
    </row>
    <row r="435" hidden="1">
      <c r="K435" s="1"/>
      <c r="L435" s="1"/>
      <c r="M435" s="1"/>
      <c r="N435" s="1"/>
      <c r="O435" s="1"/>
      <c r="P435" s="1"/>
      <c r="Q435" s="1"/>
      <c r="R435" s="1"/>
      <c r="S435" s="1"/>
      <c r="AH435" s="6"/>
      <c r="AI435" s="6"/>
      <c r="AJ435" s="6"/>
      <c r="AK435" s="6"/>
    </row>
    <row r="436" hidden="1">
      <c r="K436" s="1"/>
      <c r="L436" s="1"/>
      <c r="M436" s="1"/>
      <c r="N436" s="1"/>
      <c r="O436" s="1"/>
      <c r="P436" s="1"/>
      <c r="Q436" s="1"/>
      <c r="R436" s="1"/>
      <c r="S436" s="1"/>
      <c r="AH436" s="6"/>
      <c r="AI436" s="6"/>
      <c r="AJ436" s="6"/>
      <c r="AK436" s="6"/>
    </row>
    <row r="437" hidden="1">
      <c r="K437" s="1"/>
      <c r="L437" s="1"/>
      <c r="M437" s="1"/>
      <c r="N437" s="1"/>
      <c r="O437" s="1"/>
      <c r="P437" s="1"/>
      <c r="Q437" s="1"/>
      <c r="R437" s="1"/>
      <c r="S437" s="1"/>
      <c r="AH437" s="6"/>
      <c r="AI437" s="6"/>
      <c r="AJ437" s="6"/>
      <c r="AK437" s="6"/>
    </row>
    <row r="438" hidden="1">
      <c r="K438" s="1"/>
      <c r="L438" s="1"/>
      <c r="M438" s="1"/>
      <c r="N438" s="1"/>
      <c r="O438" s="1"/>
      <c r="P438" s="1"/>
      <c r="Q438" s="1"/>
      <c r="R438" s="1"/>
      <c r="S438" s="1"/>
      <c r="AH438" s="6"/>
      <c r="AI438" s="6"/>
      <c r="AJ438" s="6"/>
      <c r="AK438" s="6"/>
    </row>
    <row r="439" hidden="1">
      <c r="K439" s="1"/>
      <c r="L439" s="1"/>
      <c r="M439" s="1"/>
      <c r="N439" s="1"/>
      <c r="O439" s="1"/>
      <c r="P439" s="1"/>
      <c r="Q439" s="1"/>
      <c r="R439" s="1"/>
      <c r="S439" s="1"/>
      <c r="AH439" s="6"/>
      <c r="AI439" s="6"/>
      <c r="AJ439" s="6"/>
      <c r="AK439" s="6"/>
    </row>
    <row r="440" hidden="1">
      <c r="K440" s="1"/>
      <c r="L440" s="1"/>
      <c r="M440" s="1"/>
      <c r="N440" s="1"/>
      <c r="O440" s="1"/>
      <c r="P440" s="1"/>
      <c r="Q440" s="1"/>
      <c r="R440" s="1"/>
      <c r="S440" s="1"/>
      <c r="AH440" s="6"/>
      <c r="AI440" s="6"/>
      <c r="AJ440" s="6"/>
      <c r="AK440" s="6"/>
    </row>
    <row r="441" hidden="1">
      <c r="K441" s="1"/>
      <c r="L441" s="1"/>
      <c r="M441" s="1"/>
      <c r="N441" s="1"/>
      <c r="O441" s="1"/>
      <c r="P441" s="1"/>
      <c r="Q441" s="1"/>
      <c r="R441" s="1"/>
      <c r="S441" s="1"/>
      <c r="AH441" s="6"/>
      <c r="AI441" s="6"/>
      <c r="AJ441" s="6"/>
      <c r="AK441" s="6"/>
    </row>
    <row r="442" hidden="1">
      <c r="K442" s="1"/>
      <c r="L442" s="1"/>
      <c r="M442" s="1"/>
      <c r="N442" s="1"/>
      <c r="O442" s="1"/>
      <c r="P442" s="1"/>
      <c r="Q442" s="1"/>
      <c r="R442" s="1"/>
      <c r="S442" s="1"/>
      <c r="AH442" s="6"/>
      <c r="AI442" s="6"/>
      <c r="AJ442" s="6"/>
      <c r="AK442" s="6"/>
    </row>
    <row r="443" hidden="1">
      <c r="K443" s="1"/>
      <c r="L443" s="1"/>
      <c r="M443" s="1"/>
      <c r="N443" s="1"/>
      <c r="O443" s="1"/>
      <c r="P443" s="1"/>
      <c r="Q443" s="1"/>
      <c r="R443" s="1"/>
      <c r="S443" s="1"/>
      <c r="AH443" s="6"/>
      <c r="AI443" s="6"/>
      <c r="AJ443" s="6"/>
      <c r="AK443" s="6"/>
    </row>
    <row r="444" hidden="1">
      <c r="K444" s="1"/>
      <c r="L444" s="1"/>
      <c r="M444" s="1"/>
      <c r="N444" s="1"/>
      <c r="O444" s="1"/>
      <c r="P444" s="1"/>
      <c r="Q444" s="1"/>
      <c r="R444" s="1"/>
      <c r="S444" s="1"/>
      <c r="AH444" s="6"/>
      <c r="AI444" s="6"/>
      <c r="AJ444" s="6"/>
      <c r="AK444" s="6"/>
    </row>
    <row r="445" hidden="1">
      <c r="K445" s="1"/>
      <c r="L445" s="1"/>
      <c r="M445" s="1"/>
      <c r="N445" s="1"/>
      <c r="O445" s="1"/>
      <c r="P445" s="1"/>
      <c r="Q445" s="1"/>
      <c r="R445" s="1"/>
      <c r="S445" s="1"/>
      <c r="AH445" s="6"/>
      <c r="AI445" s="6"/>
      <c r="AJ445" s="6"/>
      <c r="AK445" s="6"/>
    </row>
    <row r="446" hidden="1">
      <c r="K446" s="1"/>
      <c r="L446" s="1"/>
      <c r="M446" s="1"/>
      <c r="N446" s="1"/>
      <c r="O446" s="1"/>
      <c r="P446" s="1"/>
      <c r="Q446" s="1"/>
      <c r="R446" s="1"/>
      <c r="S446" s="1"/>
      <c r="AH446" s="6"/>
      <c r="AI446" s="6"/>
      <c r="AJ446" s="6"/>
      <c r="AK446" s="6"/>
    </row>
    <row r="447" hidden="1">
      <c r="K447" s="1"/>
      <c r="L447" s="1"/>
      <c r="M447" s="1"/>
      <c r="N447" s="1"/>
      <c r="O447" s="1"/>
      <c r="P447" s="1"/>
      <c r="Q447" s="1"/>
      <c r="R447" s="1"/>
      <c r="S447" s="1"/>
      <c r="AH447" s="6"/>
      <c r="AI447" s="6"/>
      <c r="AJ447" s="6"/>
      <c r="AK447" s="6"/>
    </row>
    <row r="448" hidden="1">
      <c r="K448" s="1"/>
      <c r="L448" s="1"/>
      <c r="M448" s="1"/>
      <c r="N448" s="1"/>
      <c r="O448" s="1"/>
      <c r="P448" s="1"/>
      <c r="Q448" s="1"/>
      <c r="R448" s="1"/>
      <c r="S448" s="1"/>
      <c r="AH448" s="6"/>
      <c r="AI448" s="6"/>
      <c r="AJ448" s="6"/>
      <c r="AK448" s="6"/>
    </row>
    <row r="449" hidden="1">
      <c r="K449" s="1"/>
      <c r="L449" s="1"/>
      <c r="M449" s="1"/>
      <c r="N449" s="1"/>
      <c r="O449" s="1"/>
      <c r="P449" s="1"/>
      <c r="Q449" s="1"/>
      <c r="R449" s="1"/>
      <c r="S449" s="1"/>
      <c r="AH449" s="6"/>
      <c r="AI449" s="6"/>
      <c r="AJ449" s="6"/>
      <c r="AK449" s="6"/>
    </row>
    <row r="450" hidden="1">
      <c r="K450" s="1"/>
      <c r="L450" s="1"/>
      <c r="M450" s="1"/>
      <c r="N450" s="1"/>
      <c r="O450" s="1"/>
      <c r="P450" s="1"/>
      <c r="Q450" s="1"/>
      <c r="R450" s="1"/>
      <c r="S450" s="1"/>
      <c r="AH450" s="6"/>
      <c r="AI450" s="6"/>
      <c r="AJ450" s="6"/>
      <c r="AK450" s="6"/>
    </row>
    <row r="451" hidden="1">
      <c r="K451" s="1"/>
      <c r="L451" s="1"/>
      <c r="M451" s="1"/>
      <c r="N451" s="1"/>
      <c r="O451" s="1"/>
      <c r="P451" s="1"/>
      <c r="Q451" s="1"/>
      <c r="R451" s="1"/>
      <c r="S451" s="1"/>
      <c r="AH451" s="6"/>
      <c r="AI451" s="6"/>
      <c r="AJ451" s="6"/>
      <c r="AK451" s="6"/>
    </row>
    <row r="452" hidden="1">
      <c r="K452" s="1"/>
      <c r="L452" s="1"/>
      <c r="M452" s="1"/>
      <c r="N452" s="1"/>
      <c r="O452" s="1"/>
      <c r="P452" s="1"/>
      <c r="Q452" s="1"/>
      <c r="R452" s="1"/>
      <c r="S452" s="1"/>
      <c r="AH452" s="6"/>
      <c r="AI452" s="6"/>
      <c r="AJ452" s="6"/>
      <c r="AK452" s="6"/>
    </row>
    <row r="453" hidden="1">
      <c r="K453" s="1"/>
      <c r="L453" s="1"/>
      <c r="M453" s="1"/>
      <c r="N453" s="1"/>
      <c r="O453" s="1"/>
      <c r="P453" s="1"/>
      <c r="Q453" s="1"/>
      <c r="R453" s="1"/>
      <c r="S453" s="1"/>
      <c r="AH453" s="6"/>
      <c r="AI453" s="6"/>
      <c r="AJ453" s="6"/>
      <c r="AK453" s="6"/>
    </row>
    <row r="454" hidden="1">
      <c r="K454" s="1"/>
      <c r="L454" s="1"/>
      <c r="M454" s="1"/>
      <c r="N454" s="1"/>
      <c r="O454" s="1"/>
      <c r="P454" s="1"/>
      <c r="Q454" s="1"/>
      <c r="R454" s="1"/>
      <c r="S454" s="1"/>
      <c r="AH454" s="6"/>
      <c r="AI454" s="6"/>
      <c r="AJ454" s="6"/>
      <c r="AK454" s="6"/>
    </row>
    <row r="455" hidden="1">
      <c r="K455" s="1"/>
      <c r="L455" s="1"/>
      <c r="M455" s="1"/>
      <c r="N455" s="1"/>
      <c r="O455" s="1"/>
      <c r="P455" s="1"/>
      <c r="Q455" s="1"/>
      <c r="R455" s="1"/>
      <c r="S455" s="1"/>
      <c r="AH455" s="6"/>
      <c r="AI455" s="6"/>
      <c r="AJ455" s="6"/>
      <c r="AK455" s="6"/>
    </row>
    <row r="456" hidden="1">
      <c r="K456" s="1"/>
      <c r="L456" s="1"/>
      <c r="M456" s="1"/>
      <c r="N456" s="1"/>
      <c r="O456" s="1"/>
      <c r="P456" s="1"/>
      <c r="Q456" s="1"/>
      <c r="R456" s="1"/>
      <c r="S456" s="1"/>
      <c r="AH456" s="6"/>
      <c r="AI456" s="6"/>
      <c r="AJ456" s="6"/>
      <c r="AK456" s="6"/>
    </row>
    <row r="457" hidden="1">
      <c r="K457" s="1"/>
      <c r="L457" s="1"/>
      <c r="M457" s="1"/>
      <c r="N457" s="1"/>
      <c r="O457" s="1"/>
      <c r="P457" s="1"/>
      <c r="Q457" s="1"/>
      <c r="R457" s="1"/>
      <c r="S457" s="1"/>
      <c r="AH457" s="6"/>
      <c r="AI457" s="6"/>
      <c r="AJ457" s="6"/>
      <c r="AK457" s="6"/>
    </row>
    <row r="458" hidden="1">
      <c r="K458" s="1"/>
      <c r="L458" s="1"/>
      <c r="M458" s="1"/>
      <c r="N458" s="1"/>
      <c r="O458" s="1"/>
      <c r="P458" s="1"/>
      <c r="Q458" s="1"/>
      <c r="R458" s="1"/>
      <c r="S458" s="1"/>
      <c r="AH458" s="6"/>
      <c r="AI458" s="6"/>
      <c r="AJ458" s="6"/>
      <c r="AK458" s="6"/>
    </row>
    <row r="459" hidden="1">
      <c r="K459" s="1"/>
      <c r="L459" s="1"/>
      <c r="M459" s="1"/>
      <c r="N459" s="1"/>
      <c r="O459" s="1"/>
      <c r="P459" s="1"/>
      <c r="Q459" s="1"/>
      <c r="R459" s="1"/>
      <c r="S459" s="1"/>
      <c r="AH459" s="6"/>
      <c r="AI459" s="6"/>
      <c r="AJ459" s="6"/>
      <c r="AK459" s="6"/>
    </row>
    <row r="460" hidden="1">
      <c r="K460" s="1"/>
      <c r="L460" s="1"/>
      <c r="M460" s="1"/>
      <c r="N460" s="1"/>
      <c r="O460" s="1"/>
      <c r="P460" s="1"/>
      <c r="Q460" s="1"/>
      <c r="R460" s="1"/>
      <c r="S460" s="1"/>
      <c r="AH460" s="6"/>
      <c r="AI460" s="6"/>
      <c r="AJ460" s="6"/>
      <c r="AK460" s="6"/>
    </row>
    <row r="461" hidden="1">
      <c r="K461" s="1"/>
      <c r="L461" s="1"/>
      <c r="M461" s="1"/>
      <c r="N461" s="1"/>
      <c r="O461" s="1"/>
      <c r="P461" s="1"/>
      <c r="Q461" s="1"/>
      <c r="R461" s="1"/>
      <c r="S461" s="1"/>
      <c r="AH461" s="6"/>
      <c r="AI461" s="6"/>
      <c r="AJ461" s="6"/>
      <c r="AK461" s="6"/>
    </row>
    <row r="462" hidden="1">
      <c r="K462" s="1"/>
      <c r="L462" s="1"/>
      <c r="M462" s="1"/>
      <c r="N462" s="1"/>
      <c r="O462" s="1"/>
      <c r="P462" s="1"/>
      <c r="Q462" s="1"/>
      <c r="R462" s="1"/>
      <c r="S462" s="1"/>
      <c r="AH462" s="6"/>
      <c r="AI462" s="6"/>
      <c r="AJ462" s="6"/>
      <c r="AK462" s="6"/>
    </row>
    <row r="463" hidden="1">
      <c r="K463" s="1"/>
      <c r="L463" s="1"/>
      <c r="M463" s="1"/>
      <c r="N463" s="1"/>
      <c r="O463" s="1"/>
      <c r="P463" s="1"/>
      <c r="Q463" s="1"/>
      <c r="R463" s="1"/>
      <c r="S463" s="1"/>
      <c r="AH463" s="6"/>
      <c r="AI463" s="6"/>
      <c r="AJ463" s="6"/>
      <c r="AK463" s="6"/>
    </row>
    <row r="464" hidden="1">
      <c r="K464" s="1"/>
      <c r="L464" s="1"/>
      <c r="M464" s="1"/>
      <c r="N464" s="1"/>
      <c r="O464" s="1"/>
      <c r="P464" s="1"/>
      <c r="Q464" s="1"/>
      <c r="R464" s="1"/>
      <c r="S464" s="1"/>
      <c r="AH464" s="6"/>
      <c r="AI464" s="6"/>
      <c r="AJ464" s="6"/>
      <c r="AK464" s="6"/>
    </row>
    <row r="465" hidden="1">
      <c r="K465" s="1"/>
      <c r="L465" s="1"/>
      <c r="M465" s="1"/>
      <c r="N465" s="1"/>
      <c r="O465" s="1"/>
      <c r="P465" s="1"/>
      <c r="Q465" s="1"/>
      <c r="R465" s="1"/>
      <c r="S465" s="1"/>
      <c r="AH465" s="6"/>
      <c r="AI465" s="6"/>
      <c r="AJ465" s="6"/>
      <c r="AK465" s="6"/>
    </row>
    <row r="466" hidden="1">
      <c r="K466" s="1"/>
      <c r="L466" s="1"/>
      <c r="M466" s="1"/>
      <c r="N466" s="1"/>
      <c r="O466" s="1"/>
      <c r="P466" s="1"/>
      <c r="Q466" s="1"/>
      <c r="R466" s="1"/>
      <c r="S466" s="1"/>
      <c r="AH466" s="6"/>
      <c r="AI466" s="6"/>
      <c r="AJ466" s="6"/>
      <c r="AK466" s="6"/>
    </row>
    <row r="467" hidden="1">
      <c r="K467" s="1"/>
      <c r="L467" s="1"/>
      <c r="M467" s="1"/>
      <c r="N467" s="1"/>
      <c r="O467" s="1"/>
      <c r="P467" s="1"/>
      <c r="Q467" s="1"/>
      <c r="R467" s="1"/>
      <c r="S467" s="1"/>
      <c r="AH467" s="6"/>
      <c r="AI467" s="6"/>
      <c r="AJ467" s="6"/>
      <c r="AK467" s="6"/>
    </row>
    <row r="468" hidden="1">
      <c r="K468" s="1"/>
      <c r="L468" s="1"/>
      <c r="M468" s="1"/>
      <c r="N468" s="1"/>
      <c r="O468" s="1"/>
      <c r="P468" s="1"/>
      <c r="Q468" s="1"/>
      <c r="R468" s="1"/>
      <c r="S468" s="1"/>
      <c r="AH468" s="6"/>
      <c r="AI468" s="6"/>
      <c r="AJ468" s="6"/>
      <c r="AK468" s="6"/>
    </row>
    <row r="469" hidden="1">
      <c r="K469" s="1"/>
      <c r="L469" s="1"/>
      <c r="M469" s="1"/>
      <c r="N469" s="1"/>
      <c r="O469" s="1"/>
      <c r="P469" s="1"/>
      <c r="Q469" s="1"/>
      <c r="R469" s="1"/>
      <c r="S469" s="1"/>
      <c r="AH469" s="6"/>
      <c r="AI469" s="6"/>
      <c r="AJ469" s="6"/>
      <c r="AK469" s="6"/>
    </row>
    <row r="470" hidden="1">
      <c r="K470" s="1"/>
      <c r="L470" s="1"/>
      <c r="M470" s="1"/>
      <c r="N470" s="1"/>
      <c r="O470" s="1"/>
      <c r="P470" s="1"/>
      <c r="Q470" s="1"/>
      <c r="R470" s="1"/>
      <c r="S470" s="1"/>
      <c r="AH470" s="6"/>
      <c r="AI470" s="6"/>
      <c r="AJ470" s="6"/>
      <c r="AK470" s="6"/>
    </row>
    <row r="471" hidden="1">
      <c r="K471" s="1"/>
      <c r="L471" s="1"/>
      <c r="M471" s="1"/>
      <c r="N471" s="1"/>
      <c r="O471" s="1"/>
      <c r="P471" s="1"/>
      <c r="Q471" s="1"/>
      <c r="R471" s="1"/>
      <c r="S471" s="1"/>
      <c r="AH471" s="6"/>
      <c r="AI471" s="6"/>
      <c r="AJ471" s="6"/>
      <c r="AK471" s="6"/>
    </row>
    <row r="472" hidden="1">
      <c r="K472" s="1"/>
      <c r="L472" s="1"/>
      <c r="M472" s="1"/>
      <c r="N472" s="1"/>
      <c r="O472" s="1"/>
      <c r="P472" s="1"/>
      <c r="Q472" s="1"/>
      <c r="R472" s="1"/>
      <c r="S472" s="1"/>
      <c r="AH472" s="6"/>
      <c r="AI472" s="6"/>
      <c r="AJ472" s="6"/>
      <c r="AK472" s="6"/>
    </row>
    <row r="473" hidden="1">
      <c r="K473" s="1"/>
      <c r="L473" s="1"/>
      <c r="M473" s="1"/>
      <c r="N473" s="1"/>
      <c r="O473" s="1"/>
      <c r="P473" s="1"/>
      <c r="Q473" s="1"/>
      <c r="R473" s="1"/>
      <c r="S473" s="1"/>
      <c r="AH473" s="6"/>
      <c r="AI473" s="6"/>
      <c r="AJ473" s="6"/>
      <c r="AK473" s="6"/>
    </row>
    <row r="474" hidden="1">
      <c r="K474" s="1"/>
      <c r="L474" s="1"/>
      <c r="M474" s="1"/>
      <c r="N474" s="1"/>
      <c r="O474" s="1"/>
      <c r="P474" s="1"/>
      <c r="Q474" s="1"/>
      <c r="R474" s="1"/>
      <c r="S474" s="1"/>
      <c r="AH474" s="6"/>
      <c r="AI474" s="6"/>
      <c r="AJ474" s="6"/>
      <c r="AK474" s="6"/>
    </row>
    <row r="475" hidden="1">
      <c r="K475" s="1"/>
      <c r="L475" s="1"/>
      <c r="M475" s="1"/>
      <c r="N475" s="1"/>
      <c r="O475" s="1"/>
      <c r="P475" s="1"/>
      <c r="Q475" s="1"/>
      <c r="R475" s="1"/>
      <c r="S475" s="1"/>
      <c r="AH475" s="6"/>
      <c r="AI475" s="6"/>
      <c r="AJ475" s="6"/>
      <c r="AK475" s="6"/>
    </row>
    <row r="476" hidden="1">
      <c r="K476" s="1"/>
      <c r="L476" s="1"/>
      <c r="M476" s="1"/>
      <c r="N476" s="1"/>
      <c r="O476" s="1"/>
      <c r="P476" s="1"/>
      <c r="Q476" s="1"/>
      <c r="R476" s="1"/>
      <c r="S476" s="1"/>
      <c r="AH476" s="6"/>
      <c r="AI476" s="6"/>
      <c r="AJ476" s="6"/>
      <c r="AK476" s="6"/>
    </row>
    <row r="477" hidden="1">
      <c r="K477" s="1"/>
      <c r="L477" s="1"/>
      <c r="M477" s="1"/>
      <c r="N477" s="1"/>
      <c r="O477" s="1"/>
      <c r="P477" s="1"/>
      <c r="Q477" s="1"/>
      <c r="R477" s="1"/>
      <c r="S477" s="1"/>
      <c r="AH477" s="6"/>
      <c r="AI477" s="6"/>
      <c r="AJ477" s="6"/>
      <c r="AK477" s="6"/>
    </row>
    <row r="478" hidden="1">
      <c r="K478" s="1"/>
      <c r="L478" s="1"/>
      <c r="M478" s="1"/>
      <c r="N478" s="1"/>
      <c r="O478" s="1"/>
      <c r="P478" s="1"/>
      <c r="Q478" s="1"/>
      <c r="R478" s="1"/>
      <c r="S478" s="1"/>
      <c r="AH478" s="6"/>
      <c r="AI478" s="6"/>
      <c r="AJ478" s="6"/>
      <c r="AK478" s="6"/>
    </row>
    <row r="479" hidden="1">
      <c r="K479" s="1"/>
      <c r="L479" s="1"/>
      <c r="M479" s="1"/>
      <c r="N479" s="1"/>
      <c r="O479" s="1"/>
      <c r="P479" s="1"/>
      <c r="Q479" s="1"/>
      <c r="R479" s="1"/>
      <c r="S479" s="1"/>
      <c r="AH479" s="6"/>
      <c r="AI479" s="6"/>
      <c r="AJ479" s="6"/>
      <c r="AK479" s="6"/>
    </row>
    <row r="480" hidden="1">
      <c r="K480" s="1"/>
      <c r="L480" s="1"/>
      <c r="M480" s="1"/>
      <c r="N480" s="1"/>
      <c r="O480" s="1"/>
      <c r="P480" s="1"/>
      <c r="Q480" s="1"/>
      <c r="R480" s="1"/>
      <c r="S480" s="1"/>
      <c r="AH480" s="6"/>
      <c r="AI480" s="6"/>
      <c r="AJ480" s="6"/>
      <c r="AK480" s="6"/>
    </row>
    <row r="481" hidden="1">
      <c r="K481" s="1"/>
      <c r="L481" s="1"/>
      <c r="M481" s="1"/>
      <c r="N481" s="1"/>
      <c r="O481" s="1"/>
      <c r="P481" s="1"/>
      <c r="Q481" s="1"/>
      <c r="R481" s="1"/>
      <c r="S481" s="1"/>
      <c r="AH481" s="6"/>
      <c r="AI481" s="6"/>
      <c r="AJ481" s="6"/>
      <c r="AK481" s="6"/>
    </row>
    <row r="482" hidden="1">
      <c r="K482" s="1"/>
      <c r="L482" s="1"/>
      <c r="M482" s="1"/>
      <c r="N482" s="1"/>
      <c r="O482" s="1"/>
      <c r="P482" s="1"/>
      <c r="Q482" s="1"/>
      <c r="R482" s="1"/>
      <c r="S482" s="1"/>
      <c r="AH482" s="6"/>
      <c r="AI482" s="6"/>
      <c r="AJ482" s="6"/>
      <c r="AK482" s="6"/>
    </row>
    <row r="483" hidden="1">
      <c r="K483" s="1"/>
      <c r="L483" s="1"/>
      <c r="M483" s="1"/>
      <c r="N483" s="1"/>
      <c r="O483" s="1"/>
      <c r="P483" s="1"/>
      <c r="Q483" s="1"/>
      <c r="R483" s="1"/>
      <c r="S483" s="1"/>
      <c r="AH483" s="6"/>
      <c r="AI483" s="6"/>
      <c r="AJ483" s="6"/>
      <c r="AK483" s="6"/>
    </row>
    <row r="484" hidden="1">
      <c r="K484" s="1"/>
      <c r="L484" s="1"/>
      <c r="M484" s="1"/>
      <c r="N484" s="1"/>
      <c r="O484" s="1"/>
      <c r="P484" s="1"/>
      <c r="Q484" s="1"/>
      <c r="R484" s="1"/>
      <c r="S484" s="1"/>
      <c r="AH484" s="6"/>
      <c r="AI484" s="6"/>
      <c r="AJ484" s="6"/>
      <c r="AK484" s="6"/>
    </row>
    <row r="485" hidden="1">
      <c r="K485" s="1"/>
      <c r="L485" s="1"/>
      <c r="M485" s="1"/>
      <c r="N485" s="1"/>
      <c r="O485" s="1"/>
      <c r="P485" s="1"/>
      <c r="Q485" s="1"/>
      <c r="R485" s="1"/>
      <c r="S485" s="1"/>
      <c r="AH485" s="6"/>
      <c r="AI485" s="6"/>
      <c r="AJ485" s="6"/>
      <c r="AK485" s="6"/>
    </row>
    <row r="486" hidden="1">
      <c r="K486" s="1"/>
      <c r="L486" s="1"/>
      <c r="M486" s="1"/>
      <c r="N486" s="1"/>
      <c r="O486" s="1"/>
      <c r="P486" s="1"/>
      <c r="Q486" s="1"/>
      <c r="R486" s="1"/>
      <c r="S486" s="1"/>
      <c r="AH486" s="6"/>
      <c r="AI486" s="6"/>
      <c r="AJ486" s="6"/>
      <c r="AK486" s="6"/>
    </row>
    <row r="487" hidden="1">
      <c r="K487" s="1"/>
      <c r="L487" s="1"/>
      <c r="M487" s="1"/>
      <c r="N487" s="1"/>
      <c r="O487" s="1"/>
      <c r="P487" s="1"/>
      <c r="Q487" s="1"/>
      <c r="R487" s="1"/>
      <c r="S487" s="1"/>
      <c r="AH487" s="6"/>
      <c r="AI487" s="6"/>
      <c r="AJ487" s="6"/>
      <c r="AK487" s="6"/>
    </row>
    <row r="488" hidden="1">
      <c r="K488" s="1"/>
      <c r="L488" s="1"/>
      <c r="M488" s="1"/>
      <c r="N488" s="1"/>
      <c r="O488" s="1"/>
      <c r="P488" s="1"/>
      <c r="Q488" s="1"/>
      <c r="R488" s="1"/>
      <c r="S488" s="1"/>
      <c r="AH488" s="6"/>
      <c r="AI488" s="6"/>
      <c r="AJ488" s="6"/>
      <c r="AK488" s="6"/>
    </row>
    <row r="489" hidden="1">
      <c r="K489" s="1"/>
      <c r="L489" s="1"/>
      <c r="M489" s="1"/>
      <c r="N489" s="1"/>
      <c r="O489" s="1"/>
      <c r="P489" s="1"/>
      <c r="Q489" s="1"/>
      <c r="R489" s="1"/>
      <c r="S489" s="1"/>
      <c r="AH489" s="6"/>
      <c r="AI489" s="6"/>
      <c r="AJ489" s="6"/>
      <c r="AK489" s="6"/>
    </row>
    <row r="490" hidden="1">
      <c r="K490" s="1"/>
      <c r="L490" s="1"/>
      <c r="M490" s="1"/>
      <c r="N490" s="1"/>
      <c r="O490" s="1"/>
      <c r="P490" s="1"/>
      <c r="Q490" s="1"/>
      <c r="R490" s="1"/>
      <c r="S490" s="1"/>
      <c r="AH490" s="6"/>
      <c r="AI490" s="6"/>
      <c r="AJ490" s="6"/>
      <c r="AK490" s="6"/>
    </row>
    <row r="491" hidden="1">
      <c r="K491" s="1"/>
      <c r="L491" s="1"/>
      <c r="M491" s="1"/>
      <c r="N491" s="1"/>
      <c r="O491" s="1"/>
      <c r="P491" s="1"/>
      <c r="Q491" s="1"/>
      <c r="R491" s="1"/>
      <c r="S491" s="1"/>
      <c r="AH491" s="6"/>
      <c r="AI491" s="6"/>
      <c r="AJ491" s="6"/>
      <c r="AK491" s="6"/>
    </row>
    <row r="492" hidden="1">
      <c r="K492" s="1"/>
      <c r="L492" s="1"/>
      <c r="M492" s="1"/>
      <c r="N492" s="1"/>
      <c r="O492" s="1"/>
      <c r="P492" s="1"/>
      <c r="Q492" s="1"/>
      <c r="R492" s="1"/>
      <c r="S492" s="1"/>
      <c r="AH492" s="6"/>
      <c r="AI492" s="6"/>
      <c r="AJ492" s="6"/>
      <c r="AK492" s="6"/>
    </row>
    <row r="493" hidden="1">
      <c r="K493" s="1"/>
      <c r="L493" s="1"/>
      <c r="M493" s="1"/>
      <c r="N493" s="1"/>
      <c r="O493" s="1"/>
      <c r="P493" s="1"/>
      <c r="Q493" s="1"/>
      <c r="R493" s="1"/>
      <c r="S493" s="1"/>
      <c r="AH493" s="6"/>
      <c r="AI493" s="6"/>
      <c r="AJ493" s="6"/>
      <c r="AK493" s="6"/>
    </row>
    <row r="494" hidden="1">
      <c r="K494" s="1"/>
      <c r="L494" s="1"/>
      <c r="M494" s="1"/>
      <c r="N494" s="1"/>
      <c r="O494" s="1"/>
      <c r="P494" s="1"/>
      <c r="Q494" s="1"/>
      <c r="R494" s="1"/>
      <c r="S494" s="1"/>
      <c r="AH494" s="6"/>
      <c r="AI494" s="6"/>
      <c r="AJ494" s="6"/>
      <c r="AK494" s="6"/>
    </row>
    <row r="495" hidden="1">
      <c r="K495" s="1"/>
      <c r="L495" s="1"/>
      <c r="M495" s="1"/>
      <c r="N495" s="1"/>
      <c r="O495" s="1"/>
      <c r="P495" s="1"/>
      <c r="Q495" s="1"/>
      <c r="R495" s="1"/>
      <c r="S495" s="1"/>
      <c r="AH495" s="6"/>
      <c r="AI495" s="6"/>
      <c r="AJ495" s="6"/>
      <c r="AK495" s="6"/>
    </row>
    <row r="496" hidden="1">
      <c r="K496" s="1"/>
      <c r="L496" s="1"/>
      <c r="M496" s="1"/>
      <c r="N496" s="1"/>
      <c r="O496" s="1"/>
      <c r="P496" s="1"/>
      <c r="Q496" s="1"/>
      <c r="R496" s="1"/>
      <c r="S496" s="1"/>
      <c r="AH496" s="6"/>
      <c r="AI496" s="6"/>
      <c r="AJ496" s="6"/>
      <c r="AK496" s="6"/>
    </row>
    <row r="497" hidden="1">
      <c r="K497" s="1"/>
      <c r="L497" s="1"/>
      <c r="M497" s="1"/>
      <c r="N497" s="1"/>
      <c r="O497" s="1"/>
      <c r="P497" s="1"/>
      <c r="Q497" s="1"/>
      <c r="R497" s="1"/>
      <c r="S497" s="1"/>
      <c r="AH497" s="6"/>
      <c r="AI497" s="6"/>
      <c r="AJ497" s="6"/>
      <c r="AK497" s="6"/>
    </row>
    <row r="498" hidden="1">
      <c r="K498" s="1"/>
      <c r="L498" s="1"/>
      <c r="M498" s="1"/>
      <c r="N498" s="1"/>
      <c r="O498" s="1"/>
      <c r="P498" s="1"/>
      <c r="Q498" s="1"/>
      <c r="R498" s="1"/>
      <c r="S498" s="1"/>
      <c r="AH498" s="6"/>
      <c r="AI498" s="6"/>
      <c r="AJ498" s="6"/>
      <c r="AK498" s="6"/>
    </row>
    <row r="499" hidden="1">
      <c r="K499" s="1"/>
      <c r="L499" s="1"/>
      <c r="M499" s="1"/>
      <c r="N499" s="1"/>
      <c r="O499" s="1"/>
      <c r="P499" s="1"/>
      <c r="Q499" s="1"/>
      <c r="R499" s="1"/>
      <c r="S499" s="1"/>
      <c r="AH499" s="6"/>
      <c r="AI499" s="6"/>
      <c r="AJ499" s="6"/>
      <c r="AK499" s="6"/>
    </row>
    <row r="500" hidden="1">
      <c r="K500" s="1"/>
      <c r="L500" s="1"/>
      <c r="M500" s="1"/>
      <c r="N500" s="1"/>
      <c r="O500" s="1"/>
      <c r="P500" s="1"/>
      <c r="Q500" s="1"/>
      <c r="R500" s="1"/>
      <c r="S500" s="1"/>
      <c r="AH500" s="6"/>
      <c r="AI500" s="6"/>
      <c r="AJ500" s="6"/>
      <c r="AK500" s="6"/>
    </row>
    <row r="501" hidden="1">
      <c r="K501" s="1"/>
      <c r="L501" s="1"/>
      <c r="M501" s="1"/>
      <c r="N501" s="1"/>
      <c r="O501" s="1"/>
      <c r="P501" s="1"/>
      <c r="Q501" s="1"/>
      <c r="R501" s="1"/>
      <c r="S501" s="1"/>
      <c r="AH501" s="6"/>
      <c r="AI501" s="6"/>
      <c r="AJ501" s="6"/>
      <c r="AK501" s="6"/>
    </row>
    <row r="502" hidden="1">
      <c r="K502" s="1"/>
      <c r="L502" s="1"/>
      <c r="M502" s="1"/>
      <c r="N502" s="1"/>
      <c r="O502" s="1"/>
      <c r="P502" s="1"/>
      <c r="Q502" s="1"/>
      <c r="R502" s="1"/>
      <c r="S502" s="1"/>
      <c r="AH502" s="6"/>
      <c r="AI502" s="6"/>
      <c r="AJ502" s="6"/>
      <c r="AK502" s="6"/>
    </row>
    <row r="503" hidden="1">
      <c r="K503" s="1"/>
      <c r="L503" s="1"/>
      <c r="M503" s="1"/>
      <c r="N503" s="1"/>
      <c r="O503" s="1"/>
      <c r="P503" s="1"/>
      <c r="Q503" s="1"/>
      <c r="R503" s="1"/>
      <c r="S503" s="1"/>
      <c r="AH503" s="6"/>
      <c r="AI503" s="6"/>
      <c r="AJ503" s="6"/>
      <c r="AK503" s="6"/>
    </row>
    <row r="504" hidden="1">
      <c r="K504" s="1"/>
      <c r="L504" s="1"/>
      <c r="M504" s="1"/>
      <c r="N504" s="1"/>
      <c r="O504" s="1"/>
      <c r="P504" s="1"/>
      <c r="Q504" s="1"/>
      <c r="R504" s="1"/>
      <c r="S504" s="1"/>
      <c r="AH504" s="6"/>
      <c r="AI504" s="6"/>
      <c r="AJ504" s="6"/>
      <c r="AK504" s="6"/>
    </row>
    <row r="505" hidden="1">
      <c r="K505" s="1"/>
      <c r="L505" s="1"/>
      <c r="M505" s="1"/>
      <c r="N505" s="1"/>
      <c r="O505" s="1"/>
      <c r="P505" s="1"/>
      <c r="Q505" s="1"/>
      <c r="R505" s="1"/>
      <c r="S505" s="1"/>
      <c r="AH505" s="6"/>
      <c r="AI505" s="6"/>
      <c r="AJ505" s="6"/>
      <c r="AK505" s="6"/>
    </row>
    <row r="506" hidden="1">
      <c r="K506" s="1"/>
      <c r="L506" s="1"/>
      <c r="M506" s="1"/>
      <c r="N506" s="1"/>
      <c r="O506" s="1"/>
      <c r="P506" s="1"/>
      <c r="Q506" s="1"/>
      <c r="R506" s="1"/>
      <c r="S506" s="1"/>
      <c r="AH506" s="6"/>
      <c r="AI506" s="6"/>
      <c r="AJ506" s="6"/>
      <c r="AK506" s="6"/>
    </row>
    <row r="507" hidden="1">
      <c r="K507" s="1"/>
      <c r="L507" s="1"/>
      <c r="M507" s="1"/>
      <c r="N507" s="1"/>
      <c r="O507" s="1"/>
      <c r="P507" s="1"/>
      <c r="Q507" s="1"/>
      <c r="R507" s="1"/>
      <c r="S507" s="1"/>
      <c r="AH507" s="6"/>
      <c r="AI507" s="6"/>
      <c r="AJ507" s="6"/>
      <c r="AK507" s="6"/>
    </row>
    <row r="508" hidden="1">
      <c r="K508" s="1"/>
      <c r="L508" s="1"/>
      <c r="M508" s="1"/>
      <c r="N508" s="1"/>
      <c r="O508" s="1"/>
      <c r="P508" s="1"/>
      <c r="Q508" s="1"/>
      <c r="R508" s="1"/>
      <c r="S508" s="1"/>
      <c r="AH508" s="6"/>
      <c r="AI508" s="6"/>
      <c r="AJ508" s="6"/>
      <c r="AK508" s="6"/>
    </row>
    <row r="509" hidden="1">
      <c r="K509" s="1"/>
      <c r="L509" s="1"/>
      <c r="M509" s="1"/>
      <c r="N509" s="1"/>
      <c r="O509" s="1"/>
      <c r="P509" s="1"/>
      <c r="Q509" s="1"/>
      <c r="R509" s="1"/>
      <c r="S509" s="1"/>
      <c r="AH509" s="6"/>
      <c r="AI509" s="6"/>
      <c r="AJ509" s="6"/>
      <c r="AK509" s="6"/>
    </row>
    <row r="510" hidden="1">
      <c r="K510" s="1"/>
      <c r="L510" s="1"/>
      <c r="M510" s="1"/>
      <c r="N510" s="1"/>
      <c r="O510" s="1"/>
      <c r="P510" s="1"/>
      <c r="Q510" s="1"/>
      <c r="R510" s="1"/>
      <c r="S510" s="1"/>
      <c r="AH510" s="6"/>
      <c r="AI510" s="6"/>
      <c r="AJ510" s="6"/>
      <c r="AK510" s="6"/>
    </row>
    <row r="511" hidden="1">
      <c r="K511" s="1"/>
      <c r="L511" s="1"/>
      <c r="M511" s="1"/>
      <c r="N511" s="1"/>
      <c r="O511" s="1"/>
      <c r="P511" s="1"/>
      <c r="Q511" s="1"/>
      <c r="R511" s="1"/>
      <c r="S511" s="1"/>
      <c r="AH511" s="6"/>
      <c r="AI511" s="6"/>
      <c r="AJ511" s="6"/>
      <c r="AK511" s="6"/>
    </row>
    <row r="512" hidden="1">
      <c r="K512" s="1"/>
      <c r="L512" s="1"/>
      <c r="M512" s="1"/>
      <c r="N512" s="1"/>
      <c r="O512" s="1"/>
      <c r="P512" s="1"/>
      <c r="Q512" s="1"/>
      <c r="R512" s="1"/>
      <c r="S512" s="1"/>
      <c r="AH512" s="6"/>
      <c r="AI512" s="6"/>
      <c r="AJ512" s="6"/>
      <c r="AK512" s="6"/>
    </row>
    <row r="513" hidden="1">
      <c r="K513" s="1"/>
      <c r="L513" s="1"/>
      <c r="M513" s="1"/>
      <c r="N513" s="1"/>
      <c r="O513" s="1"/>
      <c r="P513" s="1"/>
      <c r="Q513" s="1"/>
      <c r="R513" s="1"/>
      <c r="S513" s="1"/>
      <c r="AH513" s="6"/>
      <c r="AI513" s="6"/>
      <c r="AJ513" s="6"/>
      <c r="AK513" s="6"/>
    </row>
    <row r="514" hidden="1">
      <c r="K514" s="1"/>
      <c r="L514" s="1"/>
      <c r="M514" s="1"/>
      <c r="N514" s="1"/>
      <c r="O514" s="1"/>
      <c r="P514" s="1"/>
      <c r="Q514" s="1"/>
      <c r="R514" s="1"/>
      <c r="S514" s="1"/>
      <c r="AH514" s="6"/>
      <c r="AI514" s="6"/>
      <c r="AJ514" s="6"/>
      <c r="AK514" s="6"/>
    </row>
    <row r="515" hidden="1">
      <c r="K515" s="1"/>
      <c r="L515" s="1"/>
      <c r="M515" s="1"/>
      <c r="N515" s="1"/>
      <c r="O515" s="1"/>
      <c r="P515" s="1"/>
      <c r="Q515" s="1"/>
      <c r="R515" s="1"/>
      <c r="S515" s="1"/>
      <c r="AH515" s="6"/>
      <c r="AI515" s="6"/>
      <c r="AJ515" s="6"/>
      <c r="AK515" s="6"/>
    </row>
    <row r="516" hidden="1">
      <c r="K516" s="1"/>
      <c r="L516" s="1"/>
      <c r="M516" s="1"/>
      <c r="N516" s="1"/>
      <c r="O516" s="1"/>
      <c r="P516" s="1"/>
      <c r="Q516" s="1"/>
      <c r="R516" s="1"/>
      <c r="S516" s="1"/>
      <c r="AH516" s="6"/>
      <c r="AI516" s="6"/>
      <c r="AJ516" s="6"/>
      <c r="AK516" s="6"/>
    </row>
    <row r="517" hidden="1">
      <c r="K517" s="1"/>
      <c r="L517" s="1"/>
      <c r="M517" s="1"/>
      <c r="N517" s="1"/>
      <c r="O517" s="1"/>
      <c r="P517" s="1"/>
      <c r="Q517" s="1"/>
      <c r="R517" s="1"/>
      <c r="S517" s="1"/>
      <c r="AH517" s="6"/>
      <c r="AI517" s="6"/>
      <c r="AJ517" s="6"/>
      <c r="AK517" s="6"/>
    </row>
    <row r="518" hidden="1">
      <c r="K518" s="1"/>
      <c r="L518" s="1"/>
      <c r="M518" s="1"/>
      <c r="N518" s="1"/>
      <c r="O518" s="1"/>
      <c r="P518" s="1"/>
      <c r="Q518" s="1"/>
      <c r="R518" s="1"/>
      <c r="S518" s="1"/>
      <c r="AH518" s="6"/>
      <c r="AI518" s="6"/>
      <c r="AJ518" s="6"/>
      <c r="AK518" s="6"/>
    </row>
    <row r="519" hidden="1">
      <c r="K519" s="1"/>
      <c r="L519" s="1"/>
      <c r="M519" s="1"/>
      <c r="N519" s="1"/>
      <c r="O519" s="1"/>
      <c r="P519" s="1"/>
      <c r="Q519" s="1"/>
      <c r="R519" s="1"/>
      <c r="S519" s="1"/>
      <c r="AH519" s="6"/>
      <c r="AI519" s="6"/>
      <c r="AJ519" s="6"/>
      <c r="AK519" s="6"/>
    </row>
    <row r="520" hidden="1">
      <c r="K520" s="1"/>
      <c r="L520" s="1"/>
      <c r="M520" s="1"/>
      <c r="N520" s="1"/>
      <c r="O520" s="1"/>
      <c r="P520" s="1"/>
      <c r="Q520" s="1"/>
      <c r="R520" s="1"/>
      <c r="S520" s="1"/>
      <c r="AH520" s="6"/>
      <c r="AI520" s="6"/>
      <c r="AJ520" s="6"/>
      <c r="AK520" s="6"/>
    </row>
    <row r="521" hidden="1">
      <c r="K521" s="1"/>
      <c r="L521" s="1"/>
      <c r="M521" s="1"/>
      <c r="N521" s="1"/>
      <c r="O521" s="1"/>
      <c r="P521" s="1"/>
      <c r="Q521" s="1"/>
      <c r="R521" s="1"/>
      <c r="S521" s="1"/>
      <c r="AH521" s="6"/>
      <c r="AI521" s="6"/>
      <c r="AJ521" s="6"/>
      <c r="AK521" s="6"/>
    </row>
    <row r="522" hidden="1">
      <c r="K522" s="1"/>
      <c r="L522" s="1"/>
      <c r="M522" s="1"/>
      <c r="N522" s="1"/>
      <c r="O522" s="1"/>
      <c r="P522" s="1"/>
      <c r="Q522" s="1"/>
      <c r="R522" s="1"/>
      <c r="S522" s="1"/>
      <c r="AH522" s="6"/>
      <c r="AI522" s="6"/>
      <c r="AJ522" s="6"/>
      <c r="AK522" s="6"/>
    </row>
    <row r="523" hidden="1">
      <c r="K523" s="1"/>
      <c r="L523" s="1"/>
      <c r="M523" s="1"/>
      <c r="N523" s="1"/>
      <c r="O523" s="1"/>
      <c r="P523" s="1"/>
      <c r="Q523" s="1"/>
      <c r="R523" s="1"/>
      <c r="S523" s="1"/>
      <c r="AH523" s="6"/>
      <c r="AI523" s="6"/>
      <c r="AJ523" s="6"/>
      <c r="AK523" s="6"/>
    </row>
    <row r="524" hidden="1">
      <c r="K524" s="1"/>
      <c r="L524" s="1"/>
      <c r="M524" s="1"/>
      <c r="N524" s="1"/>
      <c r="O524" s="1"/>
      <c r="P524" s="1"/>
      <c r="Q524" s="1"/>
      <c r="R524" s="1"/>
      <c r="S524" s="1"/>
      <c r="AH524" s="6"/>
      <c r="AI524" s="6"/>
      <c r="AJ524" s="6"/>
      <c r="AK524" s="6"/>
    </row>
    <row r="525" hidden="1">
      <c r="K525" s="1"/>
      <c r="L525" s="1"/>
      <c r="M525" s="1"/>
      <c r="N525" s="1"/>
      <c r="O525" s="1"/>
      <c r="P525" s="1"/>
      <c r="Q525" s="1"/>
      <c r="R525" s="1"/>
      <c r="S525" s="1"/>
      <c r="AH525" s="6"/>
      <c r="AI525" s="6"/>
      <c r="AJ525" s="6"/>
      <c r="AK525" s="6"/>
    </row>
    <row r="526" hidden="1">
      <c r="K526" s="1"/>
      <c r="L526" s="1"/>
      <c r="M526" s="1"/>
      <c r="N526" s="1"/>
      <c r="O526" s="1"/>
      <c r="P526" s="1"/>
      <c r="Q526" s="1"/>
      <c r="R526" s="1"/>
      <c r="S526" s="1"/>
      <c r="AH526" s="6"/>
      <c r="AI526" s="6"/>
      <c r="AJ526" s="6"/>
      <c r="AK526" s="6"/>
    </row>
    <row r="527" hidden="1">
      <c r="K527" s="1"/>
      <c r="L527" s="1"/>
      <c r="M527" s="1"/>
      <c r="N527" s="1"/>
      <c r="O527" s="1"/>
      <c r="P527" s="1"/>
      <c r="Q527" s="1"/>
      <c r="R527" s="1"/>
      <c r="S527" s="1"/>
      <c r="AH527" s="6"/>
      <c r="AI527" s="6"/>
      <c r="AJ527" s="6"/>
      <c r="AK527" s="6"/>
    </row>
    <row r="528" hidden="1">
      <c r="K528" s="1"/>
      <c r="L528" s="1"/>
      <c r="M528" s="1"/>
      <c r="N528" s="1"/>
      <c r="O528" s="1"/>
      <c r="P528" s="1"/>
      <c r="Q528" s="1"/>
      <c r="R528" s="1"/>
      <c r="S528" s="1"/>
      <c r="AH528" s="6"/>
      <c r="AI528" s="6"/>
      <c r="AJ528" s="6"/>
      <c r="AK528" s="6"/>
    </row>
    <row r="529" hidden="1">
      <c r="K529" s="1"/>
      <c r="L529" s="1"/>
      <c r="M529" s="1"/>
      <c r="N529" s="1"/>
      <c r="O529" s="1"/>
      <c r="P529" s="1"/>
      <c r="Q529" s="1"/>
      <c r="R529" s="1"/>
      <c r="S529" s="1"/>
      <c r="AH529" s="6"/>
      <c r="AI529" s="6"/>
      <c r="AJ529" s="6"/>
      <c r="AK529" s="6"/>
    </row>
    <row r="530" hidden="1">
      <c r="K530" s="1"/>
      <c r="L530" s="1"/>
      <c r="M530" s="1"/>
      <c r="N530" s="1"/>
      <c r="O530" s="1"/>
      <c r="P530" s="1"/>
      <c r="Q530" s="1"/>
      <c r="R530" s="1"/>
      <c r="S530" s="1"/>
      <c r="AH530" s="6"/>
      <c r="AI530" s="6"/>
      <c r="AJ530" s="6"/>
      <c r="AK530" s="6"/>
    </row>
    <row r="531" hidden="1">
      <c r="K531" s="1"/>
      <c r="L531" s="1"/>
      <c r="M531" s="1"/>
      <c r="N531" s="1"/>
      <c r="O531" s="1"/>
      <c r="P531" s="1"/>
      <c r="Q531" s="1"/>
      <c r="R531" s="1"/>
      <c r="S531" s="1"/>
      <c r="AH531" s="6"/>
      <c r="AI531" s="6"/>
      <c r="AJ531" s="6"/>
      <c r="AK531" s="6"/>
    </row>
    <row r="532" hidden="1">
      <c r="K532" s="1"/>
      <c r="L532" s="1"/>
      <c r="M532" s="1"/>
      <c r="N532" s="1"/>
      <c r="O532" s="1"/>
      <c r="P532" s="1"/>
      <c r="Q532" s="1"/>
      <c r="R532" s="1"/>
      <c r="S532" s="1"/>
      <c r="AH532" s="6"/>
      <c r="AI532" s="6"/>
      <c r="AJ532" s="6"/>
      <c r="AK532" s="6"/>
    </row>
    <row r="533" hidden="1">
      <c r="K533" s="1"/>
      <c r="L533" s="1"/>
      <c r="M533" s="1"/>
      <c r="N533" s="1"/>
      <c r="O533" s="1"/>
      <c r="P533" s="1"/>
      <c r="Q533" s="1"/>
      <c r="R533" s="1"/>
      <c r="S533" s="1"/>
      <c r="AH533" s="6"/>
      <c r="AI533" s="6"/>
      <c r="AJ533" s="6"/>
      <c r="AK533" s="6"/>
    </row>
    <row r="534" hidden="1">
      <c r="K534" s="1"/>
      <c r="L534" s="1"/>
      <c r="M534" s="1"/>
      <c r="N534" s="1"/>
      <c r="O534" s="1"/>
      <c r="P534" s="1"/>
      <c r="Q534" s="1"/>
      <c r="R534" s="1"/>
      <c r="S534" s="1"/>
      <c r="AH534" s="6"/>
      <c r="AI534" s="6"/>
      <c r="AJ534" s="6"/>
      <c r="AK534" s="6"/>
    </row>
    <row r="535" hidden="1">
      <c r="K535" s="1"/>
      <c r="L535" s="1"/>
      <c r="M535" s="1"/>
      <c r="N535" s="1"/>
      <c r="O535" s="1"/>
      <c r="P535" s="1"/>
      <c r="Q535" s="1"/>
      <c r="R535" s="1"/>
      <c r="S535" s="1"/>
      <c r="AH535" s="6"/>
      <c r="AI535" s="6"/>
      <c r="AJ535" s="6"/>
      <c r="AK535" s="6"/>
    </row>
    <row r="536" hidden="1">
      <c r="K536" s="1"/>
      <c r="L536" s="1"/>
      <c r="M536" s="1"/>
      <c r="N536" s="1"/>
      <c r="O536" s="1"/>
      <c r="P536" s="1"/>
      <c r="Q536" s="1"/>
      <c r="R536" s="1"/>
      <c r="S536" s="1"/>
      <c r="AH536" s="6"/>
      <c r="AI536" s="6"/>
      <c r="AJ536" s="6"/>
      <c r="AK536" s="6"/>
    </row>
    <row r="537" hidden="1">
      <c r="K537" s="1"/>
      <c r="L537" s="1"/>
      <c r="M537" s="1"/>
      <c r="N537" s="1"/>
      <c r="O537" s="1"/>
      <c r="P537" s="1"/>
      <c r="Q537" s="1"/>
      <c r="R537" s="1"/>
      <c r="S537" s="1"/>
      <c r="AH537" s="6"/>
      <c r="AI537" s="6"/>
      <c r="AJ537" s="6"/>
      <c r="AK537" s="6"/>
    </row>
    <row r="538" hidden="1">
      <c r="K538" s="1"/>
      <c r="L538" s="1"/>
      <c r="M538" s="1"/>
      <c r="N538" s="1"/>
      <c r="O538" s="1"/>
      <c r="P538" s="1"/>
      <c r="Q538" s="1"/>
      <c r="R538" s="1"/>
      <c r="S538" s="1"/>
      <c r="AH538" s="6"/>
      <c r="AI538" s="6"/>
      <c r="AJ538" s="6"/>
      <c r="AK538" s="6"/>
    </row>
    <row r="539" hidden="1">
      <c r="K539" s="1"/>
      <c r="L539" s="1"/>
      <c r="M539" s="1"/>
      <c r="N539" s="1"/>
      <c r="O539" s="1"/>
      <c r="P539" s="1"/>
      <c r="Q539" s="1"/>
      <c r="R539" s="1"/>
      <c r="S539" s="1"/>
      <c r="AH539" s="6"/>
      <c r="AI539" s="6"/>
      <c r="AJ539" s="6"/>
      <c r="AK539" s="6"/>
    </row>
    <row r="540" hidden="1">
      <c r="K540" s="1"/>
      <c r="L540" s="1"/>
      <c r="M540" s="1"/>
      <c r="N540" s="1"/>
      <c r="O540" s="1"/>
      <c r="P540" s="1"/>
      <c r="Q540" s="1"/>
      <c r="R540" s="1"/>
      <c r="S540" s="1"/>
      <c r="AH540" s="6"/>
      <c r="AI540" s="6"/>
      <c r="AJ540" s="6"/>
      <c r="AK540" s="6"/>
    </row>
    <row r="541" hidden="1">
      <c r="K541" s="1"/>
      <c r="L541" s="1"/>
      <c r="M541" s="1"/>
      <c r="N541" s="1"/>
      <c r="O541" s="1"/>
      <c r="P541" s="1"/>
      <c r="Q541" s="1"/>
      <c r="R541" s="1"/>
      <c r="S541" s="1"/>
      <c r="AH541" s="6"/>
      <c r="AI541" s="6"/>
      <c r="AJ541" s="6"/>
      <c r="AK541" s="6"/>
    </row>
    <row r="542" hidden="1">
      <c r="K542" s="1"/>
      <c r="L542" s="1"/>
      <c r="M542" s="1"/>
      <c r="N542" s="1"/>
      <c r="O542" s="1"/>
      <c r="P542" s="1"/>
      <c r="Q542" s="1"/>
      <c r="R542" s="1"/>
      <c r="S542" s="1"/>
      <c r="AH542" s="6"/>
      <c r="AI542" s="6"/>
      <c r="AJ542" s="6"/>
      <c r="AK542" s="6"/>
    </row>
    <row r="543" hidden="1">
      <c r="K543" s="1"/>
      <c r="L543" s="1"/>
      <c r="M543" s="1"/>
      <c r="N543" s="1"/>
      <c r="O543" s="1"/>
      <c r="P543" s="1"/>
      <c r="Q543" s="1"/>
      <c r="R543" s="1"/>
      <c r="S543" s="1"/>
      <c r="AH543" s="6"/>
      <c r="AI543" s="6"/>
      <c r="AJ543" s="6"/>
      <c r="AK543" s="6"/>
    </row>
    <row r="544" hidden="1">
      <c r="K544" s="1"/>
      <c r="L544" s="1"/>
      <c r="M544" s="1"/>
      <c r="N544" s="1"/>
      <c r="O544" s="1"/>
      <c r="P544" s="1"/>
      <c r="Q544" s="1"/>
      <c r="R544" s="1"/>
      <c r="S544" s="1"/>
      <c r="AH544" s="6"/>
      <c r="AI544" s="6"/>
      <c r="AJ544" s="6"/>
      <c r="AK544" s="6"/>
    </row>
    <row r="545" hidden="1">
      <c r="K545" s="1"/>
      <c r="L545" s="1"/>
      <c r="M545" s="1"/>
      <c r="N545" s="1"/>
      <c r="O545" s="1"/>
      <c r="P545" s="1"/>
      <c r="Q545" s="1"/>
      <c r="R545" s="1"/>
      <c r="S545" s="1"/>
      <c r="AH545" s="6"/>
      <c r="AI545" s="6"/>
      <c r="AJ545" s="6"/>
      <c r="AK545" s="6"/>
    </row>
    <row r="546" hidden="1">
      <c r="K546" s="1"/>
      <c r="L546" s="1"/>
      <c r="M546" s="1"/>
      <c r="N546" s="1"/>
      <c r="O546" s="1"/>
      <c r="P546" s="1"/>
      <c r="Q546" s="1"/>
      <c r="R546" s="1"/>
      <c r="S546" s="1"/>
      <c r="AH546" s="6"/>
      <c r="AI546" s="6"/>
      <c r="AJ546" s="6"/>
      <c r="AK546" s="6"/>
    </row>
    <row r="547" hidden="1">
      <c r="K547" s="1"/>
      <c r="L547" s="1"/>
      <c r="M547" s="1"/>
      <c r="N547" s="1"/>
      <c r="O547" s="1"/>
      <c r="P547" s="1"/>
      <c r="Q547" s="1"/>
      <c r="R547" s="1"/>
      <c r="S547" s="1"/>
      <c r="AH547" s="6"/>
      <c r="AI547" s="6"/>
      <c r="AJ547" s="6"/>
      <c r="AK547" s="6"/>
    </row>
    <row r="548" hidden="1">
      <c r="K548" s="1"/>
      <c r="L548" s="1"/>
      <c r="M548" s="1"/>
      <c r="N548" s="1"/>
      <c r="O548" s="1"/>
      <c r="P548" s="1"/>
      <c r="Q548" s="1"/>
      <c r="R548" s="1"/>
      <c r="S548" s="1"/>
      <c r="AH548" s="6"/>
      <c r="AI548" s="6"/>
      <c r="AJ548" s="6"/>
      <c r="AK548" s="6"/>
    </row>
    <row r="549" hidden="1">
      <c r="K549" s="1"/>
      <c r="L549" s="1"/>
      <c r="M549" s="1"/>
      <c r="N549" s="1"/>
      <c r="O549" s="1"/>
      <c r="P549" s="1"/>
      <c r="Q549" s="1"/>
      <c r="R549" s="1"/>
      <c r="S549" s="1"/>
      <c r="AH549" s="6"/>
      <c r="AI549" s="6"/>
      <c r="AJ549" s="6"/>
      <c r="AK549" s="6"/>
    </row>
    <row r="550" hidden="1">
      <c r="K550" s="1"/>
      <c r="L550" s="1"/>
      <c r="M550" s="1"/>
      <c r="N550" s="1"/>
      <c r="O550" s="1"/>
      <c r="P550" s="1"/>
      <c r="Q550" s="1"/>
      <c r="R550" s="1"/>
      <c r="S550" s="1"/>
      <c r="AH550" s="6"/>
      <c r="AI550" s="6"/>
      <c r="AJ550" s="6"/>
      <c r="AK550" s="6"/>
    </row>
    <row r="551" hidden="1">
      <c r="K551" s="1"/>
      <c r="L551" s="1"/>
      <c r="M551" s="1"/>
      <c r="N551" s="1"/>
      <c r="O551" s="1"/>
      <c r="P551" s="1"/>
      <c r="Q551" s="1"/>
      <c r="R551" s="1"/>
      <c r="S551" s="1"/>
      <c r="AH551" s="6"/>
      <c r="AI551" s="6"/>
      <c r="AJ551" s="6"/>
      <c r="AK551" s="6"/>
    </row>
    <row r="552" hidden="1">
      <c r="K552" s="1"/>
      <c r="L552" s="1"/>
      <c r="M552" s="1"/>
      <c r="N552" s="1"/>
      <c r="O552" s="1"/>
      <c r="P552" s="1"/>
      <c r="Q552" s="1"/>
      <c r="R552" s="1"/>
      <c r="S552" s="1"/>
      <c r="AH552" s="6"/>
      <c r="AI552" s="6"/>
      <c r="AJ552" s="6"/>
      <c r="AK552" s="6"/>
    </row>
    <row r="553" hidden="1">
      <c r="K553" s="1"/>
      <c r="L553" s="1"/>
      <c r="M553" s="1"/>
      <c r="N553" s="1"/>
      <c r="O553" s="1"/>
      <c r="P553" s="1"/>
      <c r="Q553" s="1"/>
      <c r="R553" s="1"/>
      <c r="S553" s="1"/>
      <c r="AH553" s="6"/>
      <c r="AI553" s="6"/>
      <c r="AJ553" s="6"/>
      <c r="AK553" s="6"/>
    </row>
    <row r="554" hidden="1">
      <c r="K554" s="1"/>
      <c r="L554" s="1"/>
      <c r="M554" s="1"/>
      <c r="N554" s="1"/>
      <c r="O554" s="1"/>
      <c r="P554" s="1"/>
      <c r="Q554" s="1"/>
      <c r="R554" s="1"/>
      <c r="S554" s="1"/>
      <c r="AH554" s="6"/>
      <c r="AI554" s="6"/>
      <c r="AJ554" s="6"/>
      <c r="AK554" s="6"/>
    </row>
    <row r="555" hidden="1">
      <c r="K555" s="1"/>
      <c r="L555" s="1"/>
      <c r="M555" s="1"/>
      <c r="N555" s="1"/>
      <c r="O555" s="1"/>
      <c r="P555" s="1"/>
      <c r="Q555" s="1"/>
      <c r="R555" s="1"/>
      <c r="S555" s="1"/>
      <c r="AH555" s="6"/>
      <c r="AI555" s="6"/>
      <c r="AJ555" s="6"/>
      <c r="AK555" s="6"/>
    </row>
    <row r="556" hidden="1">
      <c r="K556" s="1"/>
      <c r="L556" s="1"/>
      <c r="M556" s="1"/>
      <c r="N556" s="1"/>
      <c r="O556" s="1"/>
      <c r="P556" s="1"/>
      <c r="Q556" s="1"/>
      <c r="R556" s="1"/>
      <c r="S556" s="1"/>
      <c r="AH556" s="6"/>
      <c r="AI556" s="6"/>
      <c r="AJ556" s="6"/>
      <c r="AK556" s="6"/>
    </row>
    <row r="557" hidden="1">
      <c r="K557" s="1"/>
      <c r="L557" s="1"/>
      <c r="M557" s="1"/>
      <c r="N557" s="1"/>
      <c r="O557" s="1"/>
      <c r="P557" s="1"/>
      <c r="Q557" s="1"/>
      <c r="R557" s="1"/>
      <c r="S557" s="1"/>
      <c r="AH557" s="6"/>
      <c r="AI557" s="6"/>
      <c r="AJ557" s="6"/>
      <c r="AK557" s="6"/>
    </row>
    <row r="558" hidden="1">
      <c r="K558" s="1"/>
      <c r="L558" s="1"/>
      <c r="M558" s="1"/>
      <c r="N558" s="1"/>
      <c r="O558" s="1"/>
      <c r="P558" s="1"/>
      <c r="Q558" s="1"/>
      <c r="R558" s="1"/>
      <c r="S558" s="1"/>
      <c r="AH558" s="6"/>
      <c r="AI558" s="6"/>
      <c r="AJ558" s="6"/>
      <c r="AK558" s="6"/>
    </row>
    <row r="559" hidden="1">
      <c r="K559" s="1"/>
      <c r="L559" s="1"/>
      <c r="M559" s="1"/>
      <c r="N559" s="1"/>
      <c r="O559" s="1"/>
      <c r="P559" s="1"/>
      <c r="Q559" s="1"/>
      <c r="R559" s="1"/>
      <c r="S559" s="1"/>
      <c r="AH559" s="6"/>
      <c r="AI559" s="6"/>
      <c r="AJ559" s="6"/>
      <c r="AK559" s="6"/>
    </row>
    <row r="560" hidden="1">
      <c r="K560" s="1"/>
      <c r="L560" s="1"/>
      <c r="M560" s="1"/>
      <c r="N560" s="1"/>
      <c r="O560" s="1"/>
      <c r="P560" s="1"/>
      <c r="Q560" s="1"/>
      <c r="R560" s="1"/>
      <c r="S560" s="1"/>
      <c r="AH560" s="6"/>
      <c r="AI560" s="6"/>
      <c r="AJ560" s="6"/>
      <c r="AK560" s="6"/>
    </row>
    <row r="561" hidden="1">
      <c r="K561" s="1"/>
      <c r="L561" s="1"/>
      <c r="M561" s="1"/>
      <c r="N561" s="1"/>
      <c r="O561" s="1"/>
      <c r="P561" s="1"/>
      <c r="Q561" s="1"/>
      <c r="R561" s="1"/>
      <c r="S561" s="1"/>
      <c r="AH561" s="6"/>
      <c r="AI561" s="6"/>
      <c r="AJ561" s="6"/>
      <c r="AK561" s="6"/>
    </row>
    <row r="562" hidden="1">
      <c r="K562" s="1"/>
      <c r="L562" s="1"/>
      <c r="M562" s="1"/>
      <c r="N562" s="1"/>
      <c r="O562" s="1"/>
      <c r="P562" s="1"/>
      <c r="Q562" s="1"/>
      <c r="R562" s="1"/>
      <c r="S562" s="1"/>
      <c r="AH562" s="6"/>
      <c r="AI562" s="6"/>
      <c r="AJ562" s="6"/>
      <c r="AK562" s="6"/>
    </row>
    <row r="563" hidden="1">
      <c r="K563" s="1"/>
      <c r="L563" s="1"/>
      <c r="M563" s="1"/>
      <c r="N563" s="1"/>
      <c r="O563" s="1"/>
      <c r="P563" s="1"/>
      <c r="Q563" s="1"/>
      <c r="R563" s="1"/>
      <c r="S563" s="1"/>
      <c r="AH563" s="6"/>
      <c r="AI563" s="6"/>
      <c r="AJ563" s="6"/>
      <c r="AK563" s="6"/>
    </row>
    <row r="564" hidden="1">
      <c r="K564" s="1"/>
      <c r="L564" s="1"/>
      <c r="M564" s="1"/>
      <c r="N564" s="1"/>
      <c r="O564" s="1"/>
      <c r="P564" s="1"/>
      <c r="Q564" s="1"/>
      <c r="R564" s="1"/>
      <c r="S564" s="1"/>
      <c r="AH564" s="6"/>
      <c r="AI564" s="6"/>
      <c r="AJ564" s="6"/>
      <c r="AK564" s="6"/>
    </row>
    <row r="565" hidden="1">
      <c r="K565" s="1"/>
      <c r="L565" s="1"/>
      <c r="M565" s="1"/>
      <c r="N565" s="1"/>
      <c r="O565" s="1"/>
      <c r="P565" s="1"/>
      <c r="Q565" s="1"/>
      <c r="R565" s="1"/>
      <c r="S565" s="1"/>
      <c r="AH565" s="6"/>
      <c r="AI565" s="6"/>
      <c r="AJ565" s="6"/>
      <c r="AK565" s="6"/>
    </row>
    <row r="566" hidden="1">
      <c r="K566" s="1"/>
      <c r="L566" s="1"/>
      <c r="M566" s="1"/>
      <c r="N566" s="1"/>
      <c r="O566" s="1"/>
      <c r="P566" s="1"/>
      <c r="Q566" s="1"/>
      <c r="R566" s="1"/>
      <c r="S566" s="1"/>
      <c r="AH566" s="6"/>
      <c r="AI566" s="6"/>
      <c r="AJ566" s="6"/>
      <c r="AK566" s="6"/>
    </row>
    <row r="567" hidden="1">
      <c r="K567" s="1"/>
      <c r="L567" s="1"/>
      <c r="M567" s="1"/>
      <c r="N567" s="1"/>
      <c r="O567" s="1"/>
      <c r="P567" s="1"/>
      <c r="Q567" s="1"/>
      <c r="R567" s="1"/>
      <c r="S567" s="1"/>
      <c r="AH567" s="6"/>
      <c r="AI567" s="6"/>
      <c r="AJ567" s="6"/>
      <c r="AK567" s="6"/>
    </row>
    <row r="568" hidden="1">
      <c r="K568" s="1"/>
      <c r="L568" s="1"/>
      <c r="M568" s="1"/>
      <c r="N568" s="1"/>
      <c r="O568" s="1"/>
      <c r="P568" s="1"/>
      <c r="Q568" s="1"/>
      <c r="R568" s="1"/>
      <c r="S568" s="1"/>
      <c r="AH568" s="6"/>
      <c r="AI568" s="6"/>
      <c r="AJ568" s="6"/>
      <c r="AK568" s="6"/>
    </row>
    <row r="569" hidden="1">
      <c r="K569" s="1"/>
      <c r="L569" s="1"/>
      <c r="M569" s="1"/>
      <c r="N569" s="1"/>
      <c r="O569" s="1"/>
      <c r="P569" s="1"/>
      <c r="Q569" s="1"/>
      <c r="R569" s="1"/>
      <c r="S569" s="1"/>
      <c r="AH569" s="6"/>
      <c r="AI569" s="6"/>
      <c r="AJ569" s="6"/>
      <c r="AK569" s="6"/>
    </row>
    <row r="570" hidden="1">
      <c r="K570" s="1"/>
      <c r="L570" s="1"/>
      <c r="M570" s="1"/>
      <c r="N570" s="1"/>
      <c r="O570" s="1"/>
      <c r="P570" s="1"/>
      <c r="Q570" s="1"/>
      <c r="R570" s="1"/>
      <c r="S570" s="1"/>
      <c r="AH570" s="6"/>
      <c r="AI570" s="6"/>
      <c r="AJ570" s="6"/>
      <c r="AK570" s="6"/>
    </row>
    <row r="571" hidden="1">
      <c r="K571" s="1"/>
      <c r="L571" s="1"/>
      <c r="M571" s="1"/>
      <c r="N571" s="1"/>
      <c r="O571" s="1"/>
      <c r="P571" s="1"/>
      <c r="Q571" s="1"/>
      <c r="R571" s="1"/>
      <c r="S571" s="1"/>
      <c r="AH571" s="6"/>
      <c r="AI571" s="6"/>
      <c r="AJ571" s="6"/>
      <c r="AK571" s="6"/>
    </row>
    <row r="572" hidden="1">
      <c r="K572" s="1"/>
      <c r="L572" s="1"/>
      <c r="M572" s="1"/>
      <c r="N572" s="1"/>
      <c r="O572" s="1"/>
      <c r="P572" s="1"/>
      <c r="Q572" s="1"/>
      <c r="R572" s="1"/>
      <c r="S572" s="1"/>
      <c r="AH572" s="6"/>
      <c r="AI572" s="6"/>
      <c r="AJ572" s="6"/>
      <c r="AK572" s="6"/>
    </row>
    <row r="573" hidden="1">
      <c r="K573" s="1"/>
      <c r="L573" s="1"/>
      <c r="M573" s="1"/>
      <c r="N573" s="1"/>
      <c r="O573" s="1"/>
      <c r="P573" s="1"/>
      <c r="Q573" s="1"/>
      <c r="R573" s="1"/>
      <c r="S573" s="1"/>
      <c r="AH573" s="6"/>
      <c r="AI573" s="6"/>
      <c r="AJ573" s="6"/>
      <c r="AK573" s="6"/>
    </row>
    <row r="574" hidden="1">
      <c r="K574" s="1"/>
      <c r="L574" s="1"/>
      <c r="M574" s="1"/>
      <c r="N574" s="1"/>
      <c r="O574" s="1"/>
      <c r="P574" s="1"/>
      <c r="Q574" s="1"/>
      <c r="R574" s="1"/>
      <c r="S574" s="1"/>
      <c r="AH574" s="6"/>
      <c r="AI574" s="6"/>
      <c r="AJ574" s="6"/>
      <c r="AK574" s="6"/>
    </row>
    <row r="575" hidden="1">
      <c r="K575" s="1"/>
      <c r="L575" s="1"/>
      <c r="M575" s="1"/>
      <c r="N575" s="1"/>
      <c r="O575" s="1"/>
      <c r="P575" s="1"/>
      <c r="Q575" s="1"/>
      <c r="R575" s="1"/>
      <c r="S575" s="1"/>
      <c r="AH575" s="6"/>
      <c r="AI575" s="6"/>
      <c r="AJ575" s="6"/>
      <c r="AK575" s="6"/>
    </row>
    <row r="576" hidden="1">
      <c r="K576" s="1"/>
      <c r="L576" s="1"/>
      <c r="M576" s="1"/>
      <c r="N576" s="1"/>
      <c r="O576" s="1"/>
      <c r="P576" s="1"/>
      <c r="Q576" s="1"/>
      <c r="R576" s="1"/>
      <c r="S576" s="1"/>
      <c r="AH576" s="6"/>
      <c r="AI576" s="6"/>
      <c r="AJ576" s="6"/>
      <c r="AK576" s="6"/>
    </row>
    <row r="577" hidden="1">
      <c r="K577" s="1"/>
      <c r="L577" s="1"/>
      <c r="M577" s="1"/>
      <c r="N577" s="1"/>
      <c r="O577" s="1"/>
      <c r="P577" s="1"/>
      <c r="Q577" s="1"/>
      <c r="R577" s="1"/>
      <c r="S577" s="1"/>
      <c r="AH577" s="6"/>
      <c r="AI577" s="6"/>
      <c r="AJ577" s="6"/>
      <c r="AK577" s="6"/>
    </row>
    <row r="578" hidden="1">
      <c r="K578" s="1"/>
      <c r="L578" s="1"/>
      <c r="M578" s="1"/>
      <c r="N578" s="1"/>
      <c r="O578" s="1"/>
      <c r="P578" s="1"/>
      <c r="Q578" s="1"/>
      <c r="R578" s="1"/>
      <c r="S578" s="1"/>
      <c r="AH578" s="6"/>
      <c r="AI578" s="6"/>
      <c r="AJ578" s="6"/>
      <c r="AK578" s="6"/>
    </row>
    <row r="579" hidden="1">
      <c r="K579" s="1"/>
      <c r="L579" s="1"/>
      <c r="M579" s="1"/>
      <c r="N579" s="1"/>
      <c r="O579" s="1"/>
      <c r="P579" s="1"/>
      <c r="Q579" s="1"/>
      <c r="R579" s="1"/>
      <c r="S579" s="1"/>
      <c r="AH579" s="6"/>
      <c r="AI579" s="6"/>
      <c r="AJ579" s="6"/>
      <c r="AK579" s="6"/>
    </row>
    <row r="580" hidden="1">
      <c r="K580" s="1"/>
      <c r="L580" s="1"/>
      <c r="M580" s="1"/>
      <c r="N580" s="1"/>
      <c r="O580" s="1"/>
      <c r="P580" s="1"/>
      <c r="Q580" s="1"/>
      <c r="R580" s="1"/>
      <c r="S580" s="1"/>
      <c r="AH580" s="6"/>
      <c r="AI580" s="6"/>
      <c r="AJ580" s="6"/>
      <c r="AK580" s="6"/>
    </row>
    <row r="581" hidden="1">
      <c r="K581" s="1"/>
      <c r="L581" s="1"/>
      <c r="M581" s="1"/>
      <c r="N581" s="1"/>
      <c r="O581" s="1"/>
      <c r="P581" s="1"/>
      <c r="Q581" s="1"/>
      <c r="R581" s="1"/>
      <c r="S581" s="1"/>
      <c r="AH581" s="6"/>
      <c r="AI581" s="6"/>
      <c r="AJ581" s="6"/>
      <c r="AK581" s="6"/>
    </row>
    <row r="582" hidden="1">
      <c r="K582" s="1"/>
      <c r="L582" s="1"/>
      <c r="M582" s="1"/>
      <c r="N582" s="1"/>
      <c r="O582" s="1"/>
      <c r="P582" s="1"/>
      <c r="Q582" s="1"/>
      <c r="R582" s="1"/>
      <c r="S582" s="1"/>
      <c r="AH582" s="6"/>
      <c r="AI582" s="6"/>
      <c r="AJ582" s="6"/>
      <c r="AK582" s="6"/>
    </row>
    <row r="583" hidden="1">
      <c r="K583" s="1"/>
      <c r="L583" s="1"/>
      <c r="M583" s="1"/>
      <c r="N583" s="1"/>
      <c r="O583" s="1"/>
      <c r="P583" s="1"/>
      <c r="Q583" s="1"/>
      <c r="R583" s="1"/>
      <c r="S583" s="1"/>
      <c r="AH583" s="6"/>
      <c r="AI583" s="6"/>
      <c r="AJ583" s="6"/>
      <c r="AK583" s="6"/>
    </row>
    <row r="584" hidden="1">
      <c r="K584" s="1"/>
      <c r="L584" s="1"/>
      <c r="M584" s="1"/>
      <c r="N584" s="1"/>
      <c r="O584" s="1"/>
      <c r="P584" s="1"/>
      <c r="Q584" s="1"/>
      <c r="R584" s="1"/>
      <c r="S584" s="1"/>
      <c r="AH584" s="6"/>
      <c r="AI584" s="6"/>
      <c r="AJ584" s="6"/>
      <c r="AK584" s="6"/>
    </row>
    <row r="585" hidden="1">
      <c r="K585" s="1"/>
      <c r="L585" s="1"/>
      <c r="M585" s="1"/>
      <c r="N585" s="1"/>
      <c r="O585" s="1"/>
      <c r="P585" s="1"/>
      <c r="Q585" s="1"/>
      <c r="R585" s="1"/>
      <c r="S585" s="1"/>
      <c r="AH585" s="6"/>
      <c r="AI585" s="6"/>
      <c r="AJ585" s="6"/>
      <c r="AK585" s="6"/>
    </row>
    <row r="586" hidden="1">
      <c r="K586" s="1"/>
      <c r="L586" s="1"/>
      <c r="M586" s="1"/>
      <c r="N586" s="1"/>
      <c r="O586" s="1"/>
      <c r="P586" s="1"/>
      <c r="Q586" s="1"/>
      <c r="R586" s="1"/>
      <c r="S586" s="1"/>
      <c r="AH586" s="6"/>
      <c r="AI586" s="6"/>
      <c r="AJ586" s="6"/>
      <c r="AK586" s="6"/>
    </row>
    <row r="587" hidden="1">
      <c r="K587" s="1"/>
      <c r="L587" s="1"/>
      <c r="M587" s="1"/>
      <c r="N587" s="1"/>
      <c r="O587" s="1"/>
      <c r="P587" s="1"/>
      <c r="Q587" s="1"/>
      <c r="R587" s="1"/>
      <c r="S587" s="1"/>
      <c r="AH587" s="6"/>
      <c r="AI587" s="6"/>
      <c r="AJ587" s="6"/>
      <c r="AK587" s="6"/>
    </row>
    <row r="588" hidden="1">
      <c r="K588" s="1"/>
      <c r="L588" s="1"/>
      <c r="M588" s="1"/>
      <c r="N588" s="1"/>
      <c r="O588" s="1"/>
      <c r="P588" s="1"/>
      <c r="Q588" s="1"/>
      <c r="R588" s="1"/>
      <c r="S588" s="1"/>
      <c r="AH588" s="6"/>
      <c r="AI588" s="6"/>
      <c r="AJ588" s="6"/>
      <c r="AK588" s="6"/>
    </row>
    <row r="589" hidden="1">
      <c r="K589" s="1"/>
      <c r="L589" s="1"/>
      <c r="M589" s="1"/>
      <c r="N589" s="1"/>
      <c r="O589" s="1"/>
      <c r="P589" s="1"/>
      <c r="Q589" s="1"/>
      <c r="R589" s="1"/>
      <c r="S589" s="1"/>
      <c r="AH589" s="6"/>
      <c r="AI589" s="6"/>
      <c r="AJ589" s="6"/>
      <c r="AK589" s="6"/>
    </row>
    <row r="590" hidden="1">
      <c r="K590" s="1"/>
      <c r="L590" s="1"/>
      <c r="M590" s="1"/>
      <c r="N590" s="1"/>
      <c r="O590" s="1"/>
      <c r="P590" s="1"/>
      <c r="Q590" s="1"/>
      <c r="R590" s="1"/>
      <c r="S590" s="1"/>
      <c r="AH590" s="6"/>
      <c r="AI590" s="6"/>
      <c r="AJ590" s="6"/>
      <c r="AK590" s="6"/>
    </row>
    <row r="591" hidden="1">
      <c r="K591" s="1"/>
      <c r="L591" s="1"/>
      <c r="M591" s="1"/>
      <c r="N591" s="1"/>
      <c r="O591" s="1"/>
      <c r="P591" s="1"/>
      <c r="Q591" s="1"/>
      <c r="R591" s="1"/>
      <c r="S591" s="1"/>
      <c r="AH591" s="6"/>
      <c r="AI591" s="6"/>
      <c r="AJ591" s="6"/>
      <c r="AK591" s="6"/>
    </row>
    <row r="592" hidden="1">
      <c r="K592" s="1"/>
      <c r="L592" s="1"/>
      <c r="M592" s="1"/>
      <c r="N592" s="1"/>
      <c r="O592" s="1"/>
      <c r="P592" s="1"/>
      <c r="Q592" s="1"/>
      <c r="R592" s="1"/>
      <c r="S592" s="1"/>
      <c r="AH592" s="6"/>
      <c r="AI592" s="6"/>
      <c r="AJ592" s="6"/>
      <c r="AK592" s="6"/>
    </row>
    <row r="593" hidden="1">
      <c r="K593" s="1"/>
      <c r="L593" s="1"/>
      <c r="M593" s="1"/>
      <c r="N593" s="1"/>
      <c r="O593" s="1"/>
      <c r="P593" s="1"/>
      <c r="Q593" s="1"/>
      <c r="R593" s="1"/>
      <c r="S593" s="1"/>
      <c r="AH593" s="6"/>
      <c r="AI593" s="6"/>
      <c r="AJ593" s="6"/>
      <c r="AK593" s="6"/>
    </row>
    <row r="594" hidden="1">
      <c r="K594" s="1"/>
      <c r="L594" s="1"/>
      <c r="M594" s="1"/>
      <c r="N594" s="1"/>
      <c r="O594" s="1"/>
      <c r="P594" s="1"/>
      <c r="Q594" s="1"/>
      <c r="R594" s="1"/>
      <c r="S594" s="1"/>
      <c r="AH594" s="6"/>
      <c r="AI594" s="6"/>
      <c r="AJ594" s="6"/>
      <c r="AK594" s="6"/>
    </row>
    <row r="595" hidden="1">
      <c r="K595" s="1"/>
      <c r="L595" s="1"/>
      <c r="M595" s="1"/>
      <c r="N595" s="1"/>
      <c r="O595" s="1"/>
      <c r="P595" s="1"/>
      <c r="Q595" s="1"/>
      <c r="R595" s="1"/>
      <c r="S595" s="1"/>
      <c r="AH595" s="6"/>
      <c r="AI595" s="6"/>
      <c r="AJ595" s="6"/>
      <c r="AK595" s="6"/>
    </row>
    <row r="596" hidden="1">
      <c r="K596" s="1"/>
      <c r="L596" s="1"/>
      <c r="M596" s="1"/>
      <c r="N596" s="1"/>
      <c r="O596" s="1"/>
      <c r="P596" s="1"/>
      <c r="Q596" s="1"/>
      <c r="R596" s="1"/>
      <c r="S596" s="1"/>
      <c r="AH596" s="6"/>
      <c r="AI596" s="6"/>
      <c r="AJ596" s="6"/>
      <c r="AK596" s="6"/>
    </row>
    <row r="597" hidden="1">
      <c r="K597" s="1"/>
      <c r="L597" s="1"/>
      <c r="M597" s="1"/>
      <c r="N597" s="1"/>
      <c r="O597" s="1"/>
      <c r="P597" s="1"/>
      <c r="Q597" s="1"/>
      <c r="R597" s="1"/>
      <c r="S597" s="1"/>
      <c r="AH597" s="6"/>
      <c r="AI597" s="6"/>
      <c r="AJ597" s="6"/>
      <c r="AK597" s="6"/>
    </row>
    <row r="598" hidden="1">
      <c r="K598" s="1"/>
      <c r="L598" s="1"/>
      <c r="M598" s="1"/>
      <c r="N598" s="1"/>
      <c r="O598" s="1"/>
      <c r="P598" s="1"/>
      <c r="Q598" s="1"/>
      <c r="R598" s="1"/>
      <c r="S598" s="1"/>
      <c r="AH598" s="6"/>
      <c r="AI598" s="6"/>
      <c r="AJ598" s="6"/>
      <c r="AK598" s="6"/>
    </row>
    <row r="599" hidden="1">
      <c r="K599" s="1"/>
      <c r="L599" s="1"/>
      <c r="M599" s="1"/>
      <c r="N599" s="1"/>
      <c r="O599" s="1"/>
      <c r="P599" s="1"/>
      <c r="Q599" s="1"/>
      <c r="R599" s="1"/>
      <c r="S599" s="1"/>
      <c r="AH599" s="6"/>
      <c r="AI599" s="6"/>
      <c r="AJ599" s="6"/>
      <c r="AK599" s="6"/>
    </row>
    <row r="600" hidden="1">
      <c r="K600" s="1"/>
      <c r="L600" s="1"/>
      <c r="M600" s="1"/>
      <c r="N600" s="1"/>
      <c r="O600" s="1"/>
      <c r="P600" s="1"/>
      <c r="Q600" s="1"/>
      <c r="R600" s="1"/>
      <c r="S600" s="1"/>
      <c r="AH600" s="6"/>
      <c r="AI600" s="6"/>
      <c r="AJ600" s="6"/>
      <c r="AK600" s="6"/>
    </row>
    <row r="601" hidden="1">
      <c r="K601" s="1"/>
      <c r="L601" s="1"/>
      <c r="M601" s="1"/>
      <c r="N601" s="1"/>
      <c r="O601" s="1"/>
      <c r="P601" s="1"/>
      <c r="Q601" s="1"/>
      <c r="R601" s="1"/>
      <c r="S601" s="1"/>
      <c r="AH601" s="6"/>
      <c r="AI601" s="6"/>
      <c r="AJ601" s="6"/>
      <c r="AK601" s="6"/>
    </row>
    <row r="602" hidden="1">
      <c r="K602" s="1"/>
      <c r="L602" s="1"/>
      <c r="M602" s="1"/>
      <c r="N602" s="1"/>
      <c r="O602" s="1"/>
      <c r="P602" s="1"/>
      <c r="Q602" s="1"/>
      <c r="R602" s="1"/>
      <c r="S602" s="1"/>
      <c r="AH602" s="6"/>
      <c r="AI602" s="6"/>
      <c r="AJ602" s="6"/>
      <c r="AK602" s="6"/>
    </row>
    <row r="603" hidden="1">
      <c r="K603" s="1"/>
      <c r="L603" s="1"/>
      <c r="M603" s="1"/>
      <c r="N603" s="1"/>
      <c r="O603" s="1"/>
      <c r="P603" s="1"/>
      <c r="Q603" s="1"/>
      <c r="R603" s="1"/>
      <c r="S603" s="1"/>
      <c r="AH603" s="6"/>
      <c r="AI603" s="6"/>
      <c r="AJ603" s="6"/>
      <c r="AK603" s="6"/>
    </row>
    <row r="604" hidden="1">
      <c r="K604" s="1"/>
      <c r="L604" s="1"/>
      <c r="M604" s="1"/>
      <c r="N604" s="1"/>
      <c r="O604" s="1"/>
      <c r="P604" s="1"/>
      <c r="Q604" s="1"/>
      <c r="R604" s="1"/>
      <c r="S604" s="1"/>
      <c r="AH604" s="6"/>
      <c r="AI604" s="6"/>
      <c r="AJ604" s="6"/>
      <c r="AK604" s="6"/>
    </row>
    <row r="605" hidden="1">
      <c r="K605" s="1"/>
      <c r="L605" s="1"/>
      <c r="M605" s="1"/>
      <c r="N605" s="1"/>
      <c r="O605" s="1"/>
      <c r="P605" s="1"/>
      <c r="Q605" s="1"/>
      <c r="R605" s="1"/>
      <c r="S605" s="1"/>
      <c r="AH605" s="6"/>
      <c r="AI605" s="6"/>
      <c r="AJ605" s="6"/>
      <c r="AK605" s="6"/>
    </row>
    <row r="606" hidden="1">
      <c r="K606" s="1"/>
      <c r="L606" s="1"/>
      <c r="M606" s="1"/>
      <c r="N606" s="1"/>
      <c r="O606" s="1"/>
      <c r="P606" s="1"/>
      <c r="Q606" s="1"/>
      <c r="R606" s="1"/>
      <c r="S606" s="1"/>
      <c r="AH606" s="6"/>
      <c r="AI606" s="6"/>
      <c r="AJ606" s="6"/>
      <c r="AK606" s="6"/>
    </row>
    <row r="607" hidden="1">
      <c r="K607" s="1"/>
      <c r="L607" s="1"/>
      <c r="M607" s="1"/>
      <c r="N607" s="1"/>
      <c r="O607" s="1"/>
      <c r="P607" s="1"/>
      <c r="Q607" s="1"/>
      <c r="R607" s="1"/>
      <c r="S607" s="1"/>
      <c r="AH607" s="6"/>
      <c r="AI607" s="6"/>
      <c r="AJ607" s="6"/>
      <c r="AK607" s="6"/>
    </row>
    <row r="608" hidden="1">
      <c r="K608" s="1"/>
      <c r="L608" s="1"/>
      <c r="M608" s="1"/>
      <c r="N608" s="1"/>
      <c r="O608" s="1"/>
      <c r="P608" s="1"/>
      <c r="Q608" s="1"/>
      <c r="R608" s="1"/>
      <c r="S608" s="1"/>
      <c r="AH608" s="6"/>
      <c r="AI608" s="6"/>
      <c r="AJ608" s="6"/>
      <c r="AK608" s="6"/>
    </row>
    <row r="609" hidden="1">
      <c r="K609" s="1"/>
      <c r="L609" s="1"/>
      <c r="M609" s="1"/>
      <c r="N609" s="1"/>
      <c r="O609" s="1"/>
      <c r="P609" s="1"/>
      <c r="Q609" s="1"/>
      <c r="R609" s="1"/>
      <c r="S609" s="1"/>
      <c r="AH609" s="6"/>
      <c r="AI609" s="6"/>
      <c r="AJ609" s="6"/>
      <c r="AK609" s="6"/>
    </row>
    <row r="610" hidden="1">
      <c r="K610" s="1"/>
      <c r="L610" s="1"/>
      <c r="M610" s="1"/>
      <c r="N610" s="1"/>
      <c r="O610" s="1"/>
      <c r="P610" s="1"/>
      <c r="Q610" s="1"/>
      <c r="R610" s="1"/>
      <c r="S610" s="1"/>
      <c r="AH610" s="6"/>
      <c r="AI610" s="6"/>
      <c r="AJ610" s="6"/>
      <c r="AK610" s="6"/>
    </row>
    <row r="611" hidden="1">
      <c r="K611" s="1"/>
      <c r="L611" s="1"/>
      <c r="M611" s="1"/>
      <c r="N611" s="1"/>
      <c r="O611" s="1"/>
      <c r="P611" s="1"/>
      <c r="Q611" s="1"/>
      <c r="R611" s="1"/>
      <c r="S611" s="1"/>
      <c r="AH611" s="6"/>
      <c r="AI611" s="6"/>
      <c r="AJ611" s="6"/>
      <c r="AK611" s="6"/>
    </row>
    <row r="612" hidden="1">
      <c r="K612" s="1"/>
      <c r="L612" s="1"/>
      <c r="M612" s="1"/>
      <c r="N612" s="1"/>
      <c r="O612" s="1"/>
      <c r="P612" s="1"/>
      <c r="Q612" s="1"/>
      <c r="R612" s="1"/>
      <c r="S612" s="1"/>
      <c r="AH612" s="6"/>
      <c r="AI612" s="6"/>
      <c r="AJ612" s="6"/>
      <c r="AK612" s="6"/>
    </row>
    <row r="613" hidden="1">
      <c r="K613" s="1"/>
      <c r="L613" s="1"/>
      <c r="M613" s="1"/>
      <c r="N613" s="1"/>
      <c r="O613" s="1"/>
      <c r="P613" s="1"/>
      <c r="Q613" s="1"/>
      <c r="R613" s="1"/>
      <c r="S613" s="1"/>
      <c r="AH613" s="6"/>
      <c r="AI613" s="6"/>
      <c r="AJ613" s="6"/>
      <c r="AK613" s="6"/>
    </row>
    <row r="614" hidden="1">
      <c r="K614" s="1"/>
      <c r="L614" s="1"/>
      <c r="M614" s="1"/>
      <c r="N614" s="1"/>
      <c r="O614" s="1"/>
      <c r="P614" s="1"/>
      <c r="Q614" s="1"/>
      <c r="R614" s="1"/>
      <c r="S614" s="1"/>
      <c r="AH614" s="6"/>
      <c r="AI614" s="6"/>
      <c r="AJ614" s="6"/>
      <c r="AK614" s="6"/>
    </row>
    <row r="615" hidden="1">
      <c r="K615" s="1"/>
      <c r="L615" s="1"/>
      <c r="M615" s="1"/>
      <c r="N615" s="1"/>
      <c r="O615" s="1"/>
      <c r="P615" s="1"/>
      <c r="Q615" s="1"/>
      <c r="R615" s="1"/>
      <c r="S615" s="1"/>
      <c r="AH615" s="6"/>
      <c r="AI615" s="6"/>
      <c r="AJ615" s="6"/>
      <c r="AK615" s="6"/>
    </row>
    <row r="616" hidden="1">
      <c r="K616" s="1"/>
      <c r="L616" s="1"/>
      <c r="M616" s="1"/>
      <c r="N616" s="1"/>
      <c r="O616" s="1"/>
      <c r="P616" s="1"/>
      <c r="Q616" s="1"/>
      <c r="R616" s="1"/>
      <c r="S616" s="1"/>
      <c r="AH616" s="6"/>
      <c r="AI616" s="6"/>
      <c r="AJ616" s="6"/>
      <c r="AK616" s="6"/>
    </row>
    <row r="617" hidden="1">
      <c r="K617" s="1"/>
      <c r="L617" s="1"/>
      <c r="M617" s="1"/>
      <c r="N617" s="1"/>
      <c r="O617" s="1"/>
      <c r="P617" s="1"/>
      <c r="Q617" s="1"/>
      <c r="R617" s="1"/>
      <c r="S617" s="1"/>
      <c r="AH617" s="6"/>
      <c r="AI617" s="6"/>
      <c r="AJ617" s="6"/>
      <c r="AK617" s="6"/>
    </row>
    <row r="618" hidden="1">
      <c r="K618" s="1"/>
      <c r="L618" s="1"/>
      <c r="M618" s="1"/>
      <c r="N618" s="1"/>
      <c r="O618" s="1"/>
      <c r="P618" s="1"/>
      <c r="Q618" s="1"/>
      <c r="R618" s="1"/>
      <c r="S618" s="1"/>
      <c r="AH618" s="6"/>
      <c r="AI618" s="6"/>
      <c r="AJ618" s="6"/>
      <c r="AK618" s="6"/>
    </row>
    <row r="619" hidden="1">
      <c r="K619" s="1"/>
      <c r="L619" s="1"/>
      <c r="M619" s="1"/>
      <c r="N619" s="1"/>
      <c r="O619" s="1"/>
      <c r="P619" s="1"/>
      <c r="Q619" s="1"/>
      <c r="R619" s="1"/>
      <c r="S619" s="1"/>
      <c r="AH619" s="6"/>
      <c r="AI619" s="6"/>
      <c r="AJ619" s="6"/>
      <c r="AK619" s="6"/>
    </row>
    <row r="620" hidden="1">
      <c r="K620" s="1"/>
      <c r="L620" s="1"/>
      <c r="M620" s="1"/>
      <c r="N620" s="1"/>
      <c r="O620" s="1"/>
      <c r="P620" s="1"/>
      <c r="Q620" s="1"/>
      <c r="R620" s="1"/>
      <c r="S620" s="1"/>
      <c r="AH620" s="6"/>
      <c r="AI620" s="6"/>
      <c r="AJ620" s="6"/>
      <c r="AK620" s="6"/>
    </row>
    <row r="621" hidden="1">
      <c r="K621" s="1"/>
      <c r="L621" s="1"/>
      <c r="M621" s="1"/>
      <c r="N621" s="1"/>
      <c r="O621" s="1"/>
      <c r="P621" s="1"/>
      <c r="Q621" s="1"/>
      <c r="R621" s="1"/>
      <c r="S621" s="1"/>
      <c r="AH621" s="6"/>
      <c r="AI621" s="6"/>
      <c r="AJ621" s="6"/>
      <c r="AK621" s="6"/>
    </row>
    <row r="622" hidden="1">
      <c r="K622" s="1"/>
      <c r="L622" s="1"/>
      <c r="M622" s="1"/>
      <c r="N622" s="1"/>
      <c r="O622" s="1"/>
      <c r="P622" s="1"/>
      <c r="Q622" s="1"/>
      <c r="R622" s="1"/>
      <c r="S622" s="1"/>
      <c r="AH622" s="6"/>
      <c r="AI622" s="6"/>
      <c r="AJ622" s="6"/>
      <c r="AK622" s="6"/>
    </row>
    <row r="623" hidden="1">
      <c r="K623" s="1"/>
      <c r="L623" s="1"/>
      <c r="M623" s="1"/>
      <c r="N623" s="1"/>
      <c r="O623" s="1"/>
      <c r="P623" s="1"/>
      <c r="Q623" s="1"/>
      <c r="R623" s="1"/>
      <c r="S623" s="1"/>
      <c r="AH623" s="6"/>
      <c r="AI623" s="6"/>
      <c r="AJ623" s="6"/>
      <c r="AK623" s="6"/>
    </row>
    <row r="624" hidden="1">
      <c r="K624" s="1"/>
      <c r="L624" s="1"/>
      <c r="M624" s="1"/>
      <c r="N624" s="1"/>
      <c r="O624" s="1"/>
      <c r="P624" s="1"/>
      <c r="Q624" s="1"/>
      <c r="R624" s="1"/>
      <c r="S624" s="1"/>
      <c r="AH624" s="6"/>
      <c r="AI624" s="6"/>
      <c r="AJ624" s="6"/>
      <c r="AK624" s="6"/>
    </row>
    <row r="625" hidden="1">
      <c r="K625" s="1"/>
      <c r="L625" s="1"/>
      <c r="M625" s="1"/>
      <c r="N625" s="1"/>
      <c r="O625" s="1"/>
      <c r="P625" s="1"/>
      <c r="Q625" s="1"/>
      <c r="R625" s="1"/>
      <c r="S625" s="1"/>
      <c r="AH625" s="6"/>
      <c r="AI625" s="6"/>
      <c r="AJ625" s="6"/>
      <c r="AK625" s="6"/>
    </row>
    <row r="626" hidden="1">
      <c r="K626" s="1"/>
      <c r="L626" s="1"/>
      <c r="M626" s="1"/>
      <c r="N626" s="1"/>
      <c r="O626" s="1"/>
      <c r="P626" s="1"/>
      <c r="Q626" s="1"/>
      <c r="R626" s="1"/>
      <c r="S626" s="1"/>
      <c r="AH626" s="6"/>
      <c r="AI626" s="6"/>
      <c r="AJ626" s="6"/>
      <c r="AK626" s="6"/>
    </row>
    <row r="627" hidden="1">
      <c r="K627" s="1"/>
      <c r="L627" s="1"/>
      <c r="M627" s="1"/>
      <c r="N627" s="1"/>
      <c r="O627" s="1"/>
      <c r="P627" s="1"/>
      <c r="Q627" s="1"/>
      <c r="R627" s="1"/>
      <c r="S627" s="1"/>
      <c r="AH627" s="6"/>
      <c r="AI627" s="6"/>
      <c r="AJ627" s="6"/>
      <c r="AK627" s="6"/>
    </row>
    <row r="628" hidden="1">
      <c r="K628" s="1"/>
      <c r="L628" s="1"/>
      <c r="M628" s="1"/>
      <c r="N628" s="1"/>
      <c r="O628" s="1"/>
      <c r="P628" s="1"/>
      <c r="Q628" s="1"/>
      <c r="R628" s="1"/>
      <c r="S628" s="1"/>
      <c r="AH628" s="6"/>
      <c r="AI628" s="6"/>
      <c r="AJ628" s="6"/>
      <c r="AK628" s="6"/>
    </row>
    <row r="629" hidden="1">
      <c r="K629" s="1"/>
      <c r="L629" s="1"/>
      <c r="M629" s="1"/>
      <c r="N629" s="1"/>
      <c r="O629" s="1"/>
      <c r="P629" s="1"/>
      <c r="Q629" s="1"/>
      <c r="R629" s="1"/>
      <c r="S629" s="1"/>
      <c r="AH629" s="6"/>
      <c r="AI629" s="6"/>
      <c r="AJ629" s="6"/>
      <c r="AK629" s="6"/>
    </row>
    <row r="630" hidden="1">
      <c r="K630" s="1"/>
      <c r="L630" s="1"/>
      <c r="M630" s="1"/>
      <c r="N630" s="1"/>
      <c r="O630" s="1"/>
      <c r="P630" s="1"/>
      <c r="Q630" s="1"/>
      <c r="R630" s="1"/>
      <c r="S630" s="1"/>
      <c r="AH630" s="6"/>
      <c r="AI630" s="6"/>
      <c r="AJ630" s="6"/>
      <c r="AK630" s="6"/>
    </row>
    <row r="631" hidden="1">
      <c r="K631" s="1"/>
      <c r="L631" s="1"/>
      <c r="M631" s="1"/>
      <c r="N631" s="1"/>
      <c r="O631" s="1"/>
      <c r="P631" s="1"/>
      <c r="Q631" s="1"/>
      <c r="R631" s="1"/>
      <c r="S631" s="1"/>
      <c r="AH631" s="6"/>
      <c r="AI631" s="6"/>
      <c r="AJ631" s="6"/>
      <c r="AK631" s="6"/>
    </row>
    <row r="632" hidden="1">
      <c r="K632" s="1"/>
      <c r="L632" s="1"/>
      <c r="M632" s="1"/>
      <c r="N632" s="1"/>
      <c r="O632" s="1"/>
      <c r="P632" s="1"/>
      <c r="Q632" s="1"/>
      <c r="R632" s="1"/>
      <c r="S632" s="1"/>
      <c r="AH632" s="6"/>
      <c r="AI632" s="6"/>
      <c r="AJ632" s="6"/>
      <c r="AK632" s="6"/>
    </row>
    <row r="633" hidden="1">
      <c r="K633" s="1"/>
      <c r="L633" s="1"/>
      <c r="M633" s="1"/>
      <c r="N633" s="1"/>
      <c r="O633" s="1"/>
      <c r="P633" s="1"/>
      <c r="Q633" s="1"/>
      <c r="R633" s="1"/>
      <c r="S633" s="1"/>
      <c r="AH633" s="6"/>
      <c r="AI633" s="6"/>
      <c r="AJ633" s="6"/>
      <c r="AK633" s="6"/>
    </row>
    <row r="634" hidden="1">
      <c r="K634" s="1"/>
      <c r="L634" s="1"/>
      <c r="M634" s="1"/>
      <c r="N634" s="1"/>
      <c r="O634" s="1"/>
      <c r="P634" s="1"/>
      <c r="Q634" s="1"/>
      <c r="R634" s="1"/>
      <c r="S634" s="1"/>
      <c r="AH634" s="6"/>
      <c r="AI634" s="6"/>
      <c r="AJ634" s="6"/>
      <c r="AK634" s="6"/>
    </row>
    <row r="635" hidden="1">
      <c r="K635" s="1"/>
      <c r="L635" s="1"/>
      <c r="M635" s="1"/>
      <c r="N635" s="1"/>
      <c r="O635" s="1"/>
      <c r="P635" s="1"/>
      <c r="Q635" s="1"/>
      <c r="R635" s="1"/>
      <c r="S635" s="1"/>
      <c r="AH635" s="6"/>
      <c r="AI635" s="6"/>
      <c r="AJ635" s="6"/>
      <c r="AK635" s="6"/>
    </row>
    <row r="636" hidden="1">
      <c r="K636" s="1"/>
      <c r="L636" s="1"/>
      <c r="M636" s="1"/>
      <c r="N636" s="1"/>
      <c r="O636" s="1"/>
      <c r="P636" s="1"/>
      <c r="Q636" s="1"/>
      <c r="R636" s="1"/>
      <c r="S636" s="1"/>
      <c r="AH636" s="6"/>
      <c r="AI636" s="6"/>
      <c r="AJ636" s="6"/>
      <c r="AK636" s="6"/>
    </row>
    <row r="637" hidden="1">
      <c r="K637" s="1"/>
      <c r="L637" s="1"/>
      <c r="M637" s="1"/>
      <c r="N637" s="1"/>
      <c r="O637" s="1"/>
      <c r="P637" s="1"/>
      <c r="Q637" s="1"/>
      <c r="R637" s="1"/>
      <c r="S637" s="1"/>
      <c r="AH637" s="6"/>
      <c r="AI637" s="6"/>
      <c r="AJ637" s="6"/>
      <c r="AK637" s="6"/>
    </row>
    <row r="638" hidden="1">
      <c r="K638" s="1"/>
      <c r="L638" s="1"/>
      <c r="M638" s="1"/>
      <c r="N638" s="1"/>
      <c r="O638" s="1"/>
      <c r="P638" s="1"/>
      <c r="Q638" s="1"/>
      <c r="R638" s="1"/>
      <c r="S638" s="1"/>
      <c r="AH638" s="6"/>
      <c r="AI638" s="6"/>
      <c r="AJ638" s="6"/>
      <c r="AK638" s="6"/>
    </row>
    <row r="639" hidden="1">
      <c r="K639" s="1"/>
      <c r="L639" s="1"/>
      <c r="M639" s="1"/>
      <c r="N639" s="1"/>
      <c r="O639" s="1"/>
      <c r="P639" s="1"/>
      <c r="Q639" s="1"/>
      <c r="R639" s="1"/>
      <c r="S639" s="1"/>
      <c r="AH639" s="6"/>
      <c r="AI639" s="6"/>
      <c r="AJ639" s="6"/>
      <c r="AK639" s="6"/>
    </row>
    <row r="640" hidden="1">
      <c r="K640" s="1"/>
      <c r="L640" s="1"/>
      <c r="M640" s="1"/>
      <c r="N640" s="1"/>
      <c r="O640" s="1"/>
      <c r="P640" s="1"/>
      <c r="Q640" s="1"/>
      <c r="R640" s="1"/>
      <c r="S640" s="1"/>
      <c r="AH640" s="6"/>
      <c r="AI640" s="6"/>
      <c r="AJ640" s="6"/>
      <c r="AK640" s="6"/>
    </row>
    <row r="641" hidden="1">
      <c r="K641" s="1"/>
      <c r="L641" s="1"/>
      <c r="M641" s="1"/>
      <c r="N641" s="1"/>
      <c r="O641" s="1"/>
      <c r="P641" s="1"/>
      <c r="Q641" s="1"/>
      <c r="R641" s="1"/>
      <c r="S641" s="1"/>
      <c r="AH641" s="6"/>
      <c r="AI641" s="6"/>
      <c r="AJ641" s="6"/>
      <c r="AK641" s="6"/>
    </row>
    <row r="642" hidden="1">
      <c r="K642" s="1"/>
      <c r="L642" s="1"/>
      <c r="M642" s="1"/>
      <c r="N642" s="1"/>
      <c r="O642" s="1"/>
      <c r="P642" s="1"/>
      <c r="Q642" s="1"/>
      <c r="R642" s="1"/>
      <c r="S642" s="1"/>
      <c r="AH642" s="6"/>
      <c r="AI642" s="6"/>
      <c r="AJ642" s="6"/>
      <c r="AK642" s="6"/>
    </row>
    <row r="643" hidden="1">
      <c r="K643" s="1"/>
      <c r="L643" s="1"/>
      <c r="M643" s="1"/>
      <c r="N643" s="1"/>
      <c r="O643" s="1"/>
      <c r="P643" s="1"/>
      <c r="Q643" s="1"/>
      <c r="R643" s="1"/>
      <c r="S643" s="1"/>
      <c r="AH643" s="6"/>
      <c r="AI643" s="6"/>
      <c r="AJ643" s="6"/>
      <c r="AK643" s="6"/>
    </row>
    <row r="644" hidden="1">
      <c r="K644" s="1"/>
      <c r="L644" s="1"/>
      <c r="M644" s="1"/>
      <c r="N644" s="1"/>
      <c r="O644" s="1"/>
      <c r="P644" s="1"/>
      <c r="Q644" s="1"/>
      <c r="R644" s="1"/>
      <c r="S644" s="1"/>
      <c r="AH644" s="6"/>
      <c r="AI644" s="6"/>
      <c r="AJ644" s="6"/>
      <c r="AK644" s="6"/>
    </row>
    <row r="645" hidden="1">
      <c r="K645" s="1"/>
      <c r="L645" s="1"/>
      <c r="M645" s="1"/>
      <c r="N645" s="1"/>
      <c r="O645" s="1"/>
      <c r="P645" s="1"/>
      <c r="Q645" s="1"/>
      <c r="R645" s="1"/>
      <c r="S645" s="1"/>
      <c r="AH645" s="6"/>
      <c r="AI645" s="6"/>
      <c r="AJ645" s="6"/>
      <c r="AK645" s="6"/>
    </row>
    <row r="646" hidden="1">
      <c r="K646" s="1"/>
      <c r="L646" s="1"/>
      <c r="M646" s="1"/>
      <c r="N646" s="1"/>
      <c r="O646" s="1"/>
      <c r="P646" s="1"/>
      <c r="Q646" s="1"/>
      <c r="R646" s="1"/>
      <c r="S646" s="1"/>
      <c r="AH646" s="6"/>
      <c r="AI646" s="6"/>
      <c r="AJ646" s="6"/>
      <c r="AK646" s="6"/>
    </row>
    <row r="647" hidden="1">
      <c r="K647" s="1"/>
      <c r="L647" s="1"/>
      <c r="M647" s="1"/>
      <c r="N647" s="1"/>
      <c r="O647" s="1"/>
      <c r="P647" s="1"/>
      <c r="Q647" s="1"/>
      <c r="R647" s="1"/>
      <c r="S647" s="1"/>
      <c r="AH647" s="6"/>
      <c r="AI647" s="6"/>
      <c r="AJ647" s="6"/>
      <c r="AK647" s="6"/>
    </row>
    <row r="648" hidden="1">
      <c r="K648" s="1"/>
      <c r="L648" s="1"/>
      <c r="M648" s="1"/>
      <c r="N648" s="1"/>
      <c r="O648" s="1"/>
      <c r="P648" s="1"/>
      <c r="Q648" s="1"/>
      <c r="R648" s="1"/>
      <c r="S648" s="1"/>
      <c r="AH648" s="6"/>
      <c r="AI648" s="6"/>
      <c r="AJ648" s="6"/>
      <c r="AK648" s="6"/>
    </row>
    <row r="649" hidden="1">
      <c r="K649" s="1"/>
      <c r="L649" s="1"/>
      <c r="M649" s="1"/>
      <c r="N649" s="1"/>
      <c r="O649" s="1"/>
      <c r="P649" s="1"/>
      <c r="Q649" s="1"/>
      <c r="R649" s="1"/>
      <c r="S649" s="1"/>
      <c r="AH649" s="6"/>
      <c r="AI649" s="6"/>
      <c r="AJ649" s="6"/>
      <c r="AK649" s="6"/>
    </row>
    <row r="650" hidden="1">
      <c r="K650" s="1"/>
      <c r="L650" s="1"/>
      <c r="M650" s="1"/>
      <c r="N650" s="1"/>
      <c r="O650" s="1"/>
      <c r="P650" s="1"/>
      <c r="Q650" s="1"/>
      <c r="R650" s="1"/>
      <c r="S650" s="1"/>
      <c r="AH650" s="6"/>
      <c r="AI650" s="6"/>
      <c r="AJ650" s="6"/>
      <c r="AK650" s="6"/>
    </row>
    <row r="651" hidden="1">
      <c r="K651" s="1"/>
      <c r="L651" s="1"/>
      <c r="M651" s="1"/>
      <c r="N651" s="1"/>
      <c r="O651" s="1"/>
      <c r="P651" s="1"/>
      <c r="Q651" s="1"/>
      <c r="R651" s="1"/>
      <c r="S651" s="1"/>
      <c r="AH651" s="6"/>
      <c r="AI651" s="6"/>
      <c r="AJ651" s="6"/>
      <c r="AK651" s="6"/>
    </row>
    <row r="652" hidden="1">
      <c r="K652" s="1"/>
      <c r="L652" s="1"/>
      <c r="M652" s="1"/>
      <c r="N652" s="1"/>
      <c r="O652" s="1"/>
      <c r="P652" s="1"/>
      <c r="Q652" s="1"/>
      <c r="R652" s="1"/>
      <c r="S652" s="1"/>
      <c r="AH652" s="6"/>
      <c r="AI652" s="6"/>
      <c r="AJ652" s="6"/>
      <c r="AK652" s="6"/>
    </row>
    <row r="653" hidden="1">
      <c r="K653" s="1"/>
      <c r="L653" s="1"/>
      <c r="M653" s="1"/>
      <c r="N653" s="1"/>
      <c r="O653" s="1"/>
      <c r="P653" s="1"/>
      <c r="Q653" s="1"/>
      <c r="R653" s="1"/>
      <c r="S653" s="1"/>
      <c r="AH653" s="6"/>
      <c r="AI653" s="6"/>
      <c r="AJ653" s="6"/>
      <c r="AK653" s="6"/>
    </row>
    <row r="654" hidden="1">
      <c r="K654" s="1"/>
      <c r="L654" s="1"/>
      <c r="M654" s="1"/>
      <c r="N654" s="1"/>
      <c r="O654" s="1"/>
      <c r="P654" s="1"/>
      <c r="Q654" s="1"/>
      <c r="R654" s="1"/>
      <c r="S654" s="1"/>
      <c r="AH654" s="6"/>
      <c r="AI654" s="6"/>
      <c r="AJ654" s="6"/>
      <c r="AK654" s="6"/>
    </row>
    <row r="655" hidden="1">
      <c r="K655" s="1"/>
      <c r="L655" s="1"/>
      <c r="M655" s="1"/>
      <c r="N655" s="1"/>
      <c r="O655" s="1"/>
      <c r="P655" s="1"/>
      <c r="Q655" s="1"/>
      <c r="R655" s="1"/>
      <c r="S655" s="1"/>
      <c r="AH655" s="6"/>
      <c r="AI655" s="6"/>
      <c r="AJ655" s="6"/>
      <c r="AK655" s="6"/>
    </row>
    <row r="656" hidden="1">
      <c r="K656" s="1"/>
      <c r="L656" s="1"/>
      <c r="M656" s="1"/>
      <c r="N656" s="1"/>
      <c r="O656" s="1"/>
      <c r="P656" s="1"/>
      <c r="Q656" s="1"/>
      <c r="R656" s="1"/>
      <c r="S656" s="1"/>
      <c r="AH656" s="6"/>
      <c r="AI656" s="6"/>
      <c r="AJ656" s="6"/>
      <c r="AK656" s="6"/>
    </row>
    <row r="657" hidden="1">
      <c r="K657" s="1"/>
      <c r="L657" s="1"/>
      <c r="M657" s="1"/>
      <c r="N657" s="1"/>
      <c r="O657" s="1"/>
      <c r="P657" s="1"/>
      <c r="Q657" s="1"/>
      <c r="R657" s="1"/>
      <c r="S657" s="1"/>
      <c r="AH657" s="6"/>
      <c r="AI657" s="6"/>
      <c r="AJ657" s="6"/>
      <c r="AK657" s="6"/>
    </row>
    <row r="658" hidden="1">
      <c r="K658" s="1"/>
      <c r="L658" s="1"/>
      <c r="M658" s="1"/>
      <c r="N658" s="1"/>
      <c r="O658" s="1"/>
      <c r="P658" s="1"/>
      <c r="Q658" s="1"/>
      <c r="R658" s="1"/>
      <c r="S658" s="1"/>
      <c r="AH658" s="6"/>
      <c r="AI658" s="6"/>
      <c r="AJ658" s="6"/>
      <c r="AK658" s="6"/>
    </row>
    <row r="659" hidden="1">
      <c r="K659" s="1"/>
      <c r="L659" s="1"/>
      <c r="M659" s="1"/>
      <c r="N659" s="1"/>
      <c r="O659" s="1"/>
      <c r="P659" s="1"/>
      <c r="Q659" s="1"/>
      <c r="R659" s="1"/>
      <c r="S659" s="1"/>
      <c r="AH659" s="6"/>
      <c r="AI659" s="6"/>
      <c r="AJ659" s="6"/>
      <c r="AK659" s="6"/>
    </row>
    <row r="660" hidden="1">
      <c r="K660" s="1"/>
      <c r="L660" s="1"/>
      <c r="M660" s="1"/>
      <c r="N660" s="1"/>
      <c r="O660" s="1"/>
      <c r="P660" s="1"/>
      <c r="Q660" s="1"/>
      <c r="R660" s="1"/>
      <c r="S660" s="1"/>
      <c r="AH660" s="6"/>
      <c r="AI660" s="6"/>
      <c r="AJ660" s="6"/>
      <c r="AK660" s="6"/>
    </row>
    <row r="661" hidden="1">
      <c r="K661" s="1"/>
      <c r="L661" s="1"/>
      <c r="M661" s="1"/>
      <c r="N661" s="1"/>
      <c r="O661" s="1"/>
      <c r="P661" s="1"/>
      <c r="Q661" s="1"/>
      <c r="R661" s="1"/>
      <c r="S661" s="1"/>
      <c r="AH661" s="6"/>
      <c r="AI661" s="6"/>
      <c r="AJ661" s="6"/>
      <c r="AK661" s="6"/>
    </row>
    <row r="662" hidden="1">
      <c r="K662" s="1"/>
      <c r="L662" s="1"/>
      <c r="M662" s="1"/>
      <c r="N662" s="1"/>
      <c r="O662" s="1"/>
      <c r="P662" s="1"/>
      <c r="Q662" s="1"/>
      <c r="R662" s="1"/>
      <c r="S662" s="1"/>
      <c r="AH662" s="6"/>
      <c r="AI662" s="6"/>
      <c r="AJ662" s="6"/>
      <c r="AK662" s="6"/>
    </row>
    <row r="663" hidden="1">
      <c r="K663" s="1"/>
      <c r="L663" s="1"/>
      <c r="M663" s="1"/>
      <c r="N663" s="1"/>
      <c r="O663" s="1"/>
      <c r="P663" s="1"/>
      <c r="Q663" s="1"/>
      <c r="R663" s="1"/>
      <c r="S663" s="1"/>
      <c r="AH663" s="6"/>
      <c r="AI663" s="6"/>
      <c r="AJ663" s="6"/>
      <c r="AK663" s="6"/>
    </row>
    <row r="664" hidden="1">
      <c r="K664" s="1"/>
      <c r="L664" s="1"/>
      <c r="M664" s="1"/>
      <c r="N664" s="1"/>
      <c r="O664" s="1"/>
      <c r="P664" s="1"/>
      <c r="Q664" s="1"/>
      <c r="R664" s="1"/>
      <c r="S664" s="1"/>
      <c r="AH664" s="6"/>
      <c r="AI664" s="6"/>
      <c r="AJ664" s="6"/>
      <c r="AK664" s="6"/>
    </row>
    <row r="665" hidden="1">
      <c r="K665" s="1"/>
      <c r="L665" s="1"/>
      <c r="M665" s="1"/>
      <c r="N665" s="1"/>
      <c r="O665" s="1"/>
      <c r="P665" s="1"/>
      <c r="Q665" s="1"/>
      <c r="R665" s="1"/>
      <c r="S665" s="1"/>
      <c r="AH665" s="6"/>
      <c r="AI665" s="6"/>
      <c r="AJ665" s="6"/>
      <c r="AK665" s="6"/>
    </row>
    <row r="666" hidden="1">
      <c r="K666" s="1"/>
      <c r="L666" s="1"/>
      <c r="M666" s="1"/>
      <c r="N666" s="1"/>
      <c r="O666" s="1"/>
      <c r="P666" s="1"/>
      <c r="Q666" s="1"/>
      <c r="R666" s="1"/>
      <c r="S666" s="1"/>
      <c r="AH666" s="6"/>
      <c r="AI666" s="6"/>
      <c r="AJ666" s="6"/>
      <c r="AK666" s="6"/>
    </row>
    <row r="667" hidden="1">
      <c r="K667" s="1"/>
      <c r="L667" s="1"/>
      <c r="M667" s="1"/>
      <c r="N667" s="1"/>
      <c r="O667" s="1"/>
      <c r="P667" s="1"/>
      <c r="Q667" s="1"/>
      <c r="R667" s="1"/>
      <c r="S667" s="1"/>
      <c r="AH667" s="6"/>
      <c r="AI667" s="6"/>
      <c r="AJ667" s="6"/>
      <c r="AK667" s="6"/>
    </row>
    <row r="668" hidden="1">
      <c r="K668" s="1"/>
      <c r="L668" s="1"/>
      <c r="M668" s="1"/>
      <c r="N668" s="1"/>
      <c r="O668" s="1"/>
      <c r="P668" s="1"/>
      <c r="Q668" s="1"/>
      <c r="R668" s="1"/>
      <c r="S668" s="1"/>
      <c r="AH668" s="6"/>
      <c r="AI668" s="6"/>
      <c r="AJ668" s="6"/>
      <c r="AK668" s="6"/>
    </row>
    <row r="669" hidden="1">
      <c r="K669" s="1"/>
      <c r="L669" s="1"/>
      <c r="M669" s="1"/>
      <c r="N669" s="1"/>
      <c r="O669" s="1"/>
      <c r="P669" s="1"/>
      <c r="Q669" s="1"/>
      <c r="R669" s="1"/>
      <c r="S669" s="1"/>
      <c r="AH669" s="6"/>
      <c r="AI669" s="6"/>
      <c r="AJ669" s="6"/>
      <c r="AK669" s="6"/>
    </row>
    <row r="670" hidden="1">
      <c r="K670" s="1"/>
      <c r="L670" s="1"/>
      <c r="M670" s="1"/>
      <c r="N670" s="1"/>
      <c r="O670" s="1"/>
      <c r="P670" s="1"/>
      <c r="Q670" s="1"/>
      <c r="R670" s="1"/>
      <c r="S670" s="1"/>
      <c r="AH670" s="6"/>
      <c r="AI670" s="6"/>
      <c r="AJ670" s="6"/>
      <c r="AK670" s="6"/>
    </row>
    <row r="671" hidden="1">
      <c r="K671" s="1"/>
      <c r="L671" s="1"/>
      <c r="M671" s="1"/>
      <c r="N671" s="1"/>
      <c r="O671" s="1"/>
      <c r="P671" s="1"/>
      <c r="Q671" s="1"/>
      <c r="R671" s="1"/>
      <c r="S671" s="1"/>
      <c r="AH671" s="6"/>
      <c r="AI671" s="6"/>
      <c r="AJ671" s="6"/>
      <c r="AK671" s="6"/>
    </row>
    <row r="672" hidden="1">
      <c r="K672" s="1"/>
      <c r="L672" s="1"/>
      <c r="M672" s="1"/>
      <c r="N672" s="1"/>
      <c r="O672" s="1"/>
      <c r="P672" s="1"/>
      <c r="Q672" s="1"/>
      <c r="R672" s="1"/>
      <c r="S672" s="1"/>
      <c r="AH672" s="6"/>
      <c r="AI672" s="6"/>
      <c r="AJ672" s="6"/>
      <c r="AK672" s="6"/>
    </row>
    <row r="673" hidden="1">
      <c r="K673" s="1"/>
      <c r="L673" s="1"/>
      <c r="M673" s="1"/>
      <c r="N673" s="1"/>
      <c r="O673" s="1"/>
      <c r="P673" s="1"/>
      <c r="Q673" s="1"/>
      <c r="R673" s="1"/>
      <c r="S673" s="1"/>
      <c r="AH673" s="6"/>
      <c r="AI673" s="6"/>
      <c r="AJ673" s="6"/>
      <c r="AK673" s="6"/>
    </row>
    <row r="674" hidden="1">
      <c r="K674" s="1"/>
      <c r="L674" s="1"/>
      <c r="M674" s="1"/>
      <c r="N674" s="1"/>
      <c r="O674" s="1"/>
      <c r="P674" s="1"/>
      <c r="Q674" s="1"/>
      <c r="R674" s="1"/>
      <c r="S674" s="1"/>
      <c r="AH674" s="6"/>
      <c r="AI674" s="6"/>
      <c r="AJ674" s="6"/>
      <c r="AK674" s="6"/>
    </row>
    <row r="675" hidden="1">
      <c r="K675" s="1"/>
      <c r="L675" s="1"/>
      <c r="M675" s="1"/>
      <c r="N675" s="1"/>
      <c r="O675" s="1"/>
      <c r="P675" s="1"/>
      <c r="Q675" s="1"/>
      <c r="R675" s="1"/>
      <c r="S675" s="1"/>
      <c r="AH675" s="6"/>
      <c r="AI675" s="6"/>
      <c r="AJ675" s="6"/>
      <c r="AK675" s="6"/>
    </row>
    <row r="676" hidden="1">
      <c r="K676" s="1"/>
      <c r="L676" s="1"/>
      <c r="M676" s="1"/>
      <c r="N676" s="1"/>
      <c r="O676" s="1"/>
      <c r="P676" s="1"/>
      <c r="Q676" s="1"/>
      <c r="R676" s="1"/>
      <c r="S676" s="1"/>
      <c r="AH676" s="6"/>
      <c r="AI676" s="6"/>
      <c r="AJ676" s="6"/>
      <c r="AK676" s="6"/>
    </row>
    <row r="677" hidden="1">
      <c r="K677" s="1"/>
      <c r="L677" s="1"/>
      <c r="M677" s="1"/>
      <c r="N677" s="1"/>
      <c r="O677" s="1"/>
      <c r="P677" s="1"/>
      <c r="Q677" s="1"/>
      <c r="R677" s="1"/>
      <c r="S677" s="1"/>
      <c r="AH677" s="6"/>
      <c r="AI677" s="6"/>
      <c r="AJ677" s="6"/>
      <c r="AK677" s="6"/>
    </row>
    <row r="678" hidden="1">
      <c r="K678" s="1"/>
      <c r="L678" s="1"/>
      <c r="M678" s="1"/>
      <c r="N678" s="1"/>
      <c r="O678" s="1"/>
      <c r="P678" s="1"/>
      <c r="Q678" s="1"/>
      <c r="R678" s="1"/>
      <c r="S678" s="1"/>
      <c r="AH678" s="6"/>
      <c r="AI678" s="6"/>
      <c r="AJ678" s="6"/>
      <c r="AK678" s="6"/>
    </row>
    <row r="679" hidden="1">
      <c r="K679" s="1"/>
      <c r="L679" s="1"/>
      <c r="M679" s="1"/>
      <c r="N679" s="1"/>
      <c r="O679" s="1"/>
      <c r="P679" s="1"/>
      <c r="Q679" s="1"/>
      <c r="R679" s="1"/>
      <c r="S679" s="1"/>
      <c r="AH679" s="6"/>
      <c r="AI679" s="6"/>
      <c r="AJ679" s="6"/>
      <c r="AK679" s="6"/>
    </row>
    <row r="680" hidden="1">
      <c r="K680" s="1"/>
      <c r="L680" s="1"/>
      <c r="M680" s="1"/>
      <c r="N680" s="1"/>
      <c r="O680" s="1"/>
      <c r="P680" s="1"/>
      <c r="Q680" s="1"/>
      <c r="R680" s="1"/>
      <c r="S680" s="1"/>
      <c r="AH680" s="6"/>
      <c r="AI680" s="6"/>
      <c r="AJ680" s="6"/>
      <c r="AK680" s="6"/>
    </row>
    <row r="681" hidden="1">
      <c r="K681" s="1"/>
      <c r="L681" s="1"/>
      <c r="M681" s="1"/>
      <c r="N681" s="1"/>
      <c r="O681" s="1"/>
      <c r="P681" s="1"/>
      <c r="Q681" s="1"/>
      <c r="R681" s="1"/>
      <c r="S681" s="1"/>
      <c r="AH681" s="6"/>
      <c r="AI681" s="6"/>
      <c r="AJ681" s="6"/>
      <c r="AK681" s="6"/>
    </row>
    <row r="682" hidden="1">
      <c r="K682" s="1"/>
      <c r="L682" s="1"/>
      <c r="M682" s="1"/>
      <c r="N682" s="1"/>
      <c r="O682" s="1"/>
      <c r="P682" s="1"/>
      <c r="Q682" s="1"/>
      <c r="R682" s="1"/>
      <c r="S682" s="1"/>
      <c r="AH682" s="6"/>
      <c r="AI682" s="6"/>
      <c r="AJ682" s="6"/>
      <c r="AK682" s="6"/>
    </row>
    <row r="683" hidden="1">
      <c r="K683" s="1"/>
      <c r="L683" s="1"/>
      <c r="M683" s="1"/>
      <c r="N683" s="1"/>
      <c r="O683" s="1"/>
      <c r="P683" s="1"/>
      <c r="Q683" s="1"/>
      <c r="R683" s="1"/>
      <c r="S683" s="1"/>
      <c r="AH683" s="6"/>
      <c r="AI683" s="6"/>
      <c r="AJ683" s="6"/>
      <c r="AK683" s="6"/>
    </row>
    <row r="684" hidden="1">
      <c r="K684" s="1"/>
      <c r="L684" s="1"/>
      <c r="M684" s="1"/>
      <c r="N684" s="1"/>
      <c r="O684" s="1"/>
      <c r="P684" s="1"/>
      <c r="Q684" s="1"/>
      <c r="R684" s="1"/>
      <c r="S684" s="1"/>
      <c r="AH684" s="6"/>
      <c r="AI684" s="6"/>
      <c r="AJ684" s="6"/>
      <c r="AK684" s="6"/>
    </row>
    <row r="685" hidden="1">
      <c r="K685" s="1"/>
      <c r="L685" s="1"/>
      <c r="M685" s="1"/>
      <c r="N685" s="1"/>
      <c r="O685" s="1"/>
      <c r="P685" s="1"/>
      <c r="Q685" s="1"/>
      <c r="R685" s="1"/>
      <c r="S685" s="1"/>
      <c r="AH685" s="6"/>
      <c r="AI685" s="6"/>
      <c r="AJ685" s="6"/>
      <c r="AK685" s="6"/>
    </row>
    <row r="686" hidden="1">
      <c r="K686" s="1"/>
      <c r="L686" s="1"/>
      <c r="M686" s="1"/>
      <c r="N686" s="1"/>
      <c r="O686" s="1"/>
      <c r="P686" s="1"/>
      <c r="Q686" s="1"/>
      <c r="R686" s="1"/>
      <c r="S686" s="1"/>
      <c r="AH686" s="6"/>
      <c r="AI686" s="6"/>
      <c r="AJ686" s="6"/>
      <c r="AK686" s="6"/>
    </row>
    <row r="687" hidden="1">
      <c r="K687" s="1"/>
      <c r="L687" s="1"/>
      <c r="M687" s="1"/>
      <c r="N687" s="1"/>
      <c r="O687" s="1"/>
      <c r="P687" s="1"/>
      <c r="Q687" s="1"/>
      <c r="R687" s="1"/>
      <c r="S687" s="1"/>
      <c r="AH687" s="6"/>
      <c r="AI687" s="6"/>
      <c r="AJ687" s="6"/>
      <c r="AK687" s="6"/>
    </row>
    <row r="688" hidden="1">
      <c r="K688" s="1"/>
      <c r="L688" s="1"/>
      <c r="M688" s="1"/>
      <c r="N688" s="1"/>
      <c r="O688" s="1"/>
      <c r="P688" s="1"/>
      <c r="Q688" s="1"/>
      <c r="R688" s="1"/>
      <c r="S688" s="1"/>
      <c r="AH688" s="6"/>
      <c r="AI688" s="6"/>
      <c r="AJ688" s="6"/>
      <c r="AK688" s="6"/>
    </row>
    <row r="689" hidden="1">
      <c r="K689" s="1"/>
      <c r="L689" s="1"/>
      <c r="M689" s="1"/>
      <c r="N689" s="1"/>
      <c r="O689" s="1"/>
      <c r="P689" s="1"/>
      <c r="Q689" s="1"/>
      <c r="R689" s="1"/>
      <c r="S689" s="1"/>
      <c r="AH689" s="6"/>
      <c r="AI689" s="6"/>
      <c r="AJ689" s="6"/>
      <c r="AK689" s="6"/>
    </row>
    <row r="690" hidden="1">
      <c r="K690" s="1"/>
      <c r="L690" s="1"/>
      <c r="M690" s="1"/>
      <c r="N690" s="1"/>
      <c r="O690" s="1"/>
      <c r="P690" s="1"/>
      <c r="Q690" s="1"/>
      <c r="R690" s="1"/>
      <c r="S690" s="1"/>
      <c r="AH690" s="6"/>
      <c r="AI690" s="6"/>
      <c r="AJ690" s="6"/>
      <c r="AK690" s="6"/>
    </row>
    <row r="691" hidden="1">
      <c r="K691" s="1"/>
      <c r="L691" s="1"/>
      <c r="M691" s="1"/>
      <c r="N691" s="1"/>
      <c r="O691" s="1"/>
      <c r="P691" s="1"/>
      <c r="Q691" s="1"/>
      <c r="R691" s="1"/>
      <c r="S691" s="1"/>
      <c r="AH691" s="6"/>
      <c r="AI691" s="6"/>
      <c r="AJ691" s="6"/>
      <c r="AK691" s="6"/>
    </row>
    <row r="692" hidden="1">
      <c r="K692" s="1"/>
      <c r="L692" s="1"/>
      <c r="M692" s="1"/>
      <c r="N692" s="1"/>
      <c r="O692" s="1"/>
      <c r="P692" s="1"/>
      <c r="Q692" s="1"/>
      <c r="R692" s="1"/>
      <c r="S692" s="1"/>
      <c r="AH692" s="6"/>
      <c r="AI692" s="6"/>
      <c r="AJ692" s="6"/>
      <c r="AK692" s="6"/>
    </row>
    <row r="693" hidden="1">
      <c r="K693" s="1"/>
      <c r="L693" s="1"/>
      <c r="M693" s="1"/>
      <c r="N693" s="1"/>
      <c r="O693" s="1"/>
      <c r="P693" s="1"/>
      <c r="Q693" s="1"/>
      <c r="R693" s="1"/>
      <c r="S693" s="1"/>
      <c r="AH693" s="6"/>
      <c r="AI693" s="6"/>
      <c r="AJ693" s="6"/>
      <c r="AK693" s="6"/>
    </row>
    <row r="694" hidden="1">
      <c r="K694" s="1"/>
      <c r="L694" s="1"/>
      <c r="M694" s="1"/>
      <c r="N694" s="1"/>
      <c r="O694" s="1"/>
      <c r="P694" s="1"/>
      <c r="Q694" s="1"/>
      <c r="R694" s="1"/>
      <c r="S694" s="1"/>
      <c r="AH694" s="6"/>
      <c r="AI694" s="6"/>
      <c r="AJ694" s="6"/>
      <c r="AK694" s="6"/>
    </row>
    <row r="695" hidden="1">
      <c r="K695" s="1"/>
      <c r="L695" s="1"/>
      <c r="M695" s="1"/>
      <c r="N695" s="1"/>
      <c r="O695" s="1"/>
      <c r="P695" s="1"/>
      <c r="Q695" s="1"/>
      <c r="R695" s="1"/>
      <c r="S695" s="1"/>
      <c r="AH695" s="6"/>
      <c r="AI695" s="6"/>
      <c r="AJ695" s="6"/>
      <c r="AK695" s="6"/>
    </row>
    <row r="696" hidden="1">
      <c r="K696" s="1"/>
      <c r="L696" s="1"/>
      <c r="M696" s="1"/>
      <c r="N696" s="1"/>
      <c r="O696" s="1"/>
      <c r="P696" s="1"/>
      <c r="Q696" s="1"/>
      <c r="R696" s="1"/>
      <c r="S696" s="1"/>
      <c r="AH696" s="6"/>
      <c r="AI696" s="6"/>
      <c r="AJ696" s="6"/>
      <c r="AK696" s="6"/>
    </row>
    <row r="697" hidden="1">
      <c r="K697" s="1"/>
      <c r="L697" s="1"/>
      <c r="M697" s="1"/>
      <c r="N697" s="1"/>
      <c r="O697" s="1"/>
      <c r="P697" s="1"/>
      <c r="Q697" s="1"/>
      <c r="R697" s="1"/>
      <c r="S697" s="1"/>
      <c r="AH697" s="6"/>
      <c r="AI697" s="6"/>
      <c r="AJ697" s="6"/>
      <c r="AK697" s="6"/>
    </row>
    <row r="698" hidden="1">
      <c r="K698" s="1"/>
      <c r="L698" s="1"/>
      <c r="M698" s="1"/>
      <c r="N698" s="1"/>
      <c r="O698" s="1"/>
      <c r="P698" s="1"/>
      <c r="Q698" s="1"/>
      <c r="R698" s="1"/>
      <c r="S698" s="1"/>
      <c r="AH698" s="6"/>
      <c r="AI698" s="6"/>
      <c r="AJ698" s="6"/>
      <c r="AK698" s="6"/>
    </row>
    <row r="699" hidden="1">
      <c r="K699" s="1"/>
      <c r="L699" s="1"/>
      <c r="M699" s="1"/>
      <c r="N699" s="1"/>
      <c r="O699" s="1"/>
      <c r="P699" s="1"/>
      <c r="Q699" s="1"/>
      <c r="R699" s="1"/>
      <c r="S699" s="1"/>
      <c r="AH699" s="6"/>
      <c r="AI699" s="6"/>
      <c r="AJ699" s="6"/>
      <c r="AK699" s="6"/>
    </row>
    <row r="700" hidden="1">
      <c r="K700" s="1"/>
      <c r="L700" s="1"/>
      <c r="M700" s="1"/>
      <c r="N700" s="1"/>
      <c r="O700" s="1"/>
      <c r="P700" s="1"/>
      <c r="Q700" s="1"/>
      <c r="R700" s="1"/>
      <c r="S700" s="1"/>
      <c r="AH700" s="6"/>
      <c r="AI700" s="6"/>
      <c r="AJ700" s="6"/>
      <c r="AK700" s="6"/>
    </row>
    <row r="701" hidden="1">
      <c r="K701" s="1"/>
      <c r="L701" s="1"/>
      <c r="M701" s="1"/>
      <c r="N701" s="1"/>
      <c r="O701" s="1"/>
      <c r="P701" s="1"/>
      <c r="Q701" s="1"/>
      <c r="R701" s="1"/>
      <c r="S701" s="1"/>
      <c r="AH701" s="6"/>
      <c r="AI701" s="6"/>
      <c r="AJ701" s="6"/>
      <c r="AK701" s="6"/>
    </row>
    <row r="702" hidden="1">
      <c r="K702" s="1"/>
      <c r="L702" s="1"/>
      <c r="M702" s="1"/>
      <c r="N702" s="1"/>
      <c r="O702" s="1"/>
      <c r="P702" s="1"/>
      <c r="Q702" s="1"/>
      <c r="R702" s="1"/>
      <c r="S702" s="1"/>
      <c r="AH702" s="6"/>
      <c r="AI702" s="6"/>
      <c r="AJ702" s="6"/>
      <c r="AK702" s="6"/>
    </row>
    <row r="703" hidden="1">
      <c r="K703" s="1"/>
      <c r="L703" s="1"/>
      <c r="M703" s="1"/>
      <c r="N703" s="1"/>
      <c r="O703" s="1"/>
      <c r="P703" s="1"/>
      <c r="Q703" s="1"/>
      <c r="R703" s="1"/>
      <c r="S703" s="1"/>
      <c r="AH703" s="6"/>
      <c r="AI703" s="6"/>
      <c r="AJ703" s="6"/>
      <c r="AK703" s="6"/>
    </row>
    <row r="704" hidden="1">
      <c r="K704" s="1"/>
      <c r="L704" s="1"/>
      <c r="M704" s="1"/>
      <c r="N704" s="1"/>
      <c r="O704" s="1"/>
      <c r="P704" s="1"/>
      <c r="Q704" s="1"/>
      <c r="R704" s="1"/>
      <c r="S704" s="1"/>
      <c r="AH704" s="6"/>
      <c r="AI704" s="6"/>
      <c r="AJ704" s="6"/>
      <c r="AK704" s="6"/>
    </row>
    <row r="705" hidden="1">
      <c r="K705" s="1"/>
      <c r="L705" s="1"/>
      <c r="M705" s="1"/>
      <c r="N705" s="1"/>
      <c r="O705" s="1"/>
      <c r="P705" s="1"/>
      <c r="Q705" s="1"/>
      <c r="R705" s="1"/>
      <c r="S705" s="1"/>
      <c r="AH705" s="6"/>
      <c r="AI705" s="6"/>
      <c r="AJ705" s="6"/>
      <c r="AK705" s="6"/>
    </row>
    <row r="706" hidden="1">
      <c r="K706" s="1"/>
      <c r="L706" s="1"/>
      <c r="M706" s="1"/>
      <c r="N706" s="1"/>
      <c r="O706" s="1"/>
      <c r="P706" s="1"/>
      <c r="Q706" s="1"/>
      <c r="R706" s="1"/>
      <c r="S706" s="1"/>
      <c r="AH706" s="6"/>
      <c r="AI706" s="6"/>
      <c r="AJ706" s="6"/>
      <c r="AK706" s="6"/>
    </row>
    <row r="707" hidden="1">
      <c r="K707" s="1"/>
      <c r="L707" s="1"/>
      <c r="M707" s="1"/>
      <c r="N707" s="1"/>
      <c r="O707" s="1"/>
      <c r="P707" s="1"/>
      <c r="Q707" s="1"/>
      <c r="R707" s="1"/>
      <c r="S707" s="1"/>
      <c r="AH707" s="6"/>
      <c r="AI707" s="6"/>
      <c r="AJ707" s="6"/>
      <c r="AK707" s="6"/>
    </row>
    <row r="708" hidden="1">
      <c r="K708" s="1"/>
      <c r="L708" s="1"/>
      <c r="M708" s="1"/>
      <c r="N708" s="1"/>
      <c r="O708" s="1"/>
      <c r="P708" s="1"/>
      <c r="Q708" s="1"/>
      <c r="R708" s="1"/>
      <c r="S708" s="1"/>
      <c r="AH708" s="6"/>
      <c r="AI708" s="6"/>
      <c r="AJ708" s="6"/>
      <c r="AK708" s="6"/>
    </row>
    <row r="709" hidden="1">
      <c r="K709" s="1"/>
      <c r="L709" s="1"/>
      <c r="M709" s="1"/>
      <c r="N709" s="1"/>
      <c r="O709" s="1"/>
      <c r="P709" s="1"/>
      <c r="Q709" s="1"/>
      <c r="R709" s="1"/>
      <c r="S709" s="1"/>
      <c r="AH709" s="6"/>
      <c r="AI709" s="6"/>
      <c r="AJ709" s="6"/>
      <c r="AK709" s="6"/>
    </row>
    <row r="710" hidden="1">
      <c r="K710" s="1"/>
      <c r="L710" s="1"/>
      <c r="M710" s="1"/>
      <c r="N710" s="1"/>
      <c r="O710" s="1"/>
      <c r="P710" s="1"/>
      <c r="Q710" s="1"/>
      <c r="R710" s="1"/>
      <c r="S710" s="1"/>
      <c r="AH710" s="6"/>
      <c r="AI710" s="6"/>
      <c r="AJ710" s="6"/>
      <c r="AK710" s="6"/>
    </row>
    <row r="711" hidden="1">
      <c r="K711" s="1"/>
      <c r="L711" s="1"/>
      <c r="M711" s="1"/>
      <c r="N711" s="1"/>
      <c r="O711" s="1"/>
      <c r="P711" s="1"/>
      <c r="Q711" s="1"/>
      <c r="R711" s="1"/>
      <c r="S711" s="1"/>
      <c r="AH711" s="6"/>
      <c r="AI711" s="6"/>
      <c r="AJ711" s="6"/>
      <c r="AK711" s="6"/>
    </row>
    <row r="712" hidden="1">
      <c r="K712" s="1"/>
      <c r="L712" s="1"/>
      <c r="M712" s="1"/>
      <c r="N712" s="1"/>
      <c r="O712" s="1"/>
      <c r="P712" s="1"/>
      <c r="Q712" s="1"/>
      <c r="R712" s="1"/>
      <c r="S712" s="1"/>
      <c r="AH712" s="6"/>
      <c r="AI712" s="6"/>
      <c r="AJ712" s="6"/>
      <c r="AK712" s="6"/>
    </row>
    <row r="713" hidden="1">
      <c r="K713" s="1"/>
      <c r="L713" s="1"/>
      <c r="M713" s="1"/>
      <c r="N713" s="1"/>
      <c r="O713" s="1"/>
      <c r="P713" s="1"/>
      <c r="Q713" s="1"/>
      <c r="R713" s="1"/>
      <c r="S713" s="1"/>
      <c r="AH713" s="6"/>
      <c r="AI713" s="6"/>
      <c r="AJ713" s="6"/>
      <c r="AK713" s="6"/>
    </row>
    <row r="714" hidden="1">
      <c r="K714" s="1"/>
      <c r="L714" s="1"/>
      <c r="M714" s="1"/>
      <c r="N714" s="1"/>
      <c r="O714" s="1"/>
      <c r="P714" s="1"/>
      <c r="Q714" s="1"/>
      <c r="R714" s="1"/>
      <c r="S714" s="1"/>
      <c r="AH714" s="6"/>
      <c r="AI714" s="6"/>
      <c r="AJ714" s="6"/>
      <c r="AK714" s="6"/>
    </row>
    <row r="715" hidden="1">
      <c r="K715" s="1"/>
      <c r="L715" s="1"/>
      <c r="M715" s="1"/>
      <c r="N715" s="1"/>
      <c r="O715" s="1"/>
      <c r="P715" s="1"/>
      <c r="Q715" s="1"/>
      <c r="R715" s="1"/>
      <c r="S715" s="1"/>
      <c r="AH715" s="6"/>
      <c r="AI715" s="6"/>
      <c r="AJ715" s="6"/>
      <c r="AK715" s="6"/>
    </row>
    <row r="716" hidden="1">
      <c r="K716" s="1"/>
      <c r="L716" s="1"/>
      <c r="M716" s="1"/>
      <c r="N716" s="1"/>
      <c r="O716" s="1"/>
      <c r="P716" s="1"/>
      <c r="Q716" s="1"/>
      <c r="R716" s="1"/>
      <c r="S716" s="1"/>
      <c r="AH716" s="6"/>
      <c r="AI716" s="6"/>
      <c r="AJ716" s="6"/>
      <c r="AK716" s="6"/>
    </row>
    <row r="717" hidden="1">
      <c r="K717" s="1"/>
      <c r="L717" s="1"/>
      <c r="M717" s="1"/>
      <c r="N717" s="1"/>
      <c r="O717" s="1"/>
      <c r="P717" s="1"/>
      <c r="Q717" s="1"/>
      <c r="R717" s="1"/>
      <c r="S717" s="1"/>
      <c r="AH717" s="6"/>
      <c r="AI717" s="6"/>
      <c r="AJ717" s="6"/>
      <c r="AK717" s="6"/>
    </row>
    <row r="718" hidden="1">
      <c r="K718" s="1"/>
      <c r="L718" s="1"/>
      <c r="M718" s="1"/>
      <c r="N718" s="1"/>
      <c r="O718" s="1"/>
      <c r="P718" s="1"/>
      <c r="Q718" s="1"/>
      <c r="R718" s="1"/>
      <c r="S718" s="1"/>
      <c r="AH718" s="6"/>
      <c r="AI718" s="6"/>
      <c r="AJ718" s="6"/>
      <c r="AK718" s="6"/>
    </row>
    <row r="719" hidden="1">
      <c r="K719" s="1"/>
      <c r="L719" s="1"/>
      <c r="M719" s="1"/>
      <c r="N719" s="1"/>
      <c r="O719" s="1"/>
      <c r="P719" s="1"/>
      <c r="Q719" s="1"/>
      <c r="R719" s="1"/>
      <c r="S719" s="1"/>
      <c r="AH719" s="6"/>
      <c r="AI719" s="6"/>
      <c r="AJ719" s="6"/>
      <c r="AK719" s="6"/>
    </row>
    <row r="720" hidden="1">
      <c r="K720" s="1"/>
      <c r="L720" s="1"/>
      <c r="M720" s="1"/>
      <c r="N720" s="1"/>
      <c r="O720" s="1"/>
      <c r="P720" s="1"/>
      <c r="Q720" s="1"/>
      <c r="R720" s="1"/>
      <c r="S720" s="1"/>
      <c r="AH720" s="6"/>
      <c r="AI720" s="6"/>
      <c r="AJ720" s="6"/>
      <c r="AK720" s="6"/>
    </row>
    <row r="721" hidden="1">
      <c r="K721" s="1"/>
      <c r="L721" s="1"/>
      <c r="M721" s="1"/>
      <c r="N721" s="1"/>
      <c r="O721" s="1"/>
      <c r="P721" s="1"/>
      <c r="Q721" s="1"/>
      <c r="R721" s="1"/>
      <c r="S721" s="1"/>
      <c r="AH721" s="6"/>
      <c r="AI721" s="6"/>
      <c r="AJ721" s="6"/>
      <c r="AK721" s="6"/>
    </row>
    <row r="722" hidden="1">
      <c r="K722" s="1"/>
      <c r="L722" s="1"/>
      <c r="M722" s="1"/>
      <c r="N722" s="1"/>
      <c r="O722" s="1"/>
      <c r="P722" s="1"/>
      <c r="Q722" s="1"/>
      <c r="R722" s="1"/>
      <c r="S722" s="1"/>
      <c r="AH722" s="6"/>
      <c r="AI722" s="6"/>
      <c r="AJ722" s="6"/>
      <c r="AK722" s="6"/>
    </row>
    <row r="723" hidden="1">
      <c r="K723" s="1"/>
      <c r="L723" s="1"/>
      <c r="M723" s="1"/>
      <c r="N723" s="1"/>
      <c r="O723" s="1"/>
      <c r="P723" s="1"/>
      <c r="Q723" s="1"/>
      <c r="R723" s="1"/>
      <c r="S723" s="1"/>
      <c r="AH723" s="6"/>
      <c r="AI723" s="6"/>
      <c r="AJ723" s="6"/>
      <c r="AK723" s="6"/>
    </row>
    <row r="724" hidden="1">
      <c r="K724" s="1"/>
      <c r="L724" s="1"/>
      <c r="M724" s="1"/>
      <c r="N724" s="1"/>
      <c r="O724" s="1"/>
      <c r="P724" s="1"/>
      <c r="Q724" s="1"/>
      <c r="R724" s="1"/>
      <c r="S724" s="1"/>
      <c r="AH724" s="6"/>
      <c r="AI724" s="6"/>
      <c r="AJ724" s="6"/>
      <c r="AK724" s="6"/>
    </row>
    <row r="725" hidden="1">
      <c r="K725" s="1"/>
      <c r="L725" s="1"/>
      <c r="M725" s="1"/>
      <c r="N725" s="1"/>
      <c r="O725" s="1"/>
      <c r="P725" s="1"/>
      <c r="Q725" s="1"/>
      <c r="R725" s="1"/>
      <c r="S725" s="1"/>
      <c r="AH725" s="6"/>
      <c r="AI725" s="6"/>
      <c r="AJ725" s="6"/>
      <c r="AK725" s="6"/>
    </row>
    <row r="726" hidden="1">
      <c r="K726" s="1"/>
      <c r="L726" s="1"/>
      <c r="M726" s="1"/>
      <c r="N726" s="1"/>
      <c r="O726" s="1"/>
      <c r="P726" s="1"/>
      <c r="Q726" s="1"/>
      <c r="R726" s="1"/>
      <c r="S726" s="1"/>
      <c r="AH726" s="6"/>
      <c r="AI726" s="6"/>
      <c r="AJ726" s="6"/>
      <c r="AK726" s="6"/>
    </row>
    <row r="727" hidden="1">
      <c r="K727" s="1"/>
      <c r="L727" s="1"/>
      <c r="M727" s="1"/>
      <c r="N727" s="1"/>
      <c r="O727" s="1"/>
      <c r="P727" s="1"/>
      <c r="Q727" s="1"/>
      <c r="R727" s="1"/>
      <c r="S727" s="1"/>
      <c r="AH727" s="6"/>
      <c r="AI727" s="6"/>
      <c r="AJ727" s="6"/>
      <c r="AK727" s="6"/>
    </row>
    <row r="728" hidden="1">
      <c r="K728" s="1"/>
      <c r="L728" s="1"/>
      <c r="M728" s="1"/>
      <c r="N728" s="1"/>
      <c r="O728" s="1"/>
      <c r="P728" s="1"/>
      <c r="Q728" s="1"/>
      <c r="R728" s="1"/>
      <c r="S728" s="1"/>
      <c r="AH728" s="6"/>
      <c r="AI728" s="6"/>
      <c r="AJ728" s="6"/>
      <c r="AK728" s="6"/>
    </row>
    <row r="729" hidden="1">
      <c r="K729" s="1"/>
      <c r="L729" s="1"/>
      <c r="M729" s="1"/>
      <c r="N729" s="1"/>
      <c r="O729" s="1"/>
      <c r="P729" s="1"/>
      <c r="Q729" s="1"/>
      <c r="R729" s="1"/>
      <c r="S729" s="1"/>
      <c r="AH729" s="6"/>
      <c r="AI729" s="6"/>
      <c r="AJ729" s="6"/>
      <c r="AK729" s="6"/>
    </row>
    <row r="730" hidden="1">
      <c r="K730" s="1"/>
      <c r="L730" s="1"/>
      <c r="M730" s="1"/>
      <c r="N730" s="1"/>
      <c r="O730" s="1"/>
      <c r="P730" s="1"/>
      <c r="Q730" s="1"/>
      <c r="R730" s="1"/>
      <c r="S730" s="1"/>
      <c r="AH730" s="6"/>
      <c r="AI730" s="6"/>
      <c r="AJ730" s="6"/>
      <c r="AK730" s="6"/>
    </row>
    <row r="731" hidden="1">
      <c r="K731" s="1"/>
      <c r="L731" s="1"/>
      <c r="M731" s="1"/>
      <c r="N731" s="1"/>
      <c r="O731" s="1"/>
      <c r="P731" s="1"/>
      <c r="Q731" s="1"/>
      <c r="R731" s="1"/>
      <c r="S731" s="1"/>
      <c r="AH731" s="6"/>
      <c r="AI731" s="6"/>
      <c r="AJ731" s="6"/>
      <c r="AK731" s="6"/>
    </row>
    <row r="732" hidden="1">
      <c r="K732" s="1"/>
      <c r="L732" s="1"/>
      <c r="M732" s="1"/>
      <c r="N732" s="1"/>
      <c r="O732" s="1"/>
      <c r="P732" s="1"/>
      <c r="Q732" s="1"/>
      <c r="R732" s="1"/>
      <c r="S732" s="1"/>
      <c r="AH732" s="6"/>
      <c r="AI732" s="6"/>
      <c r="AJ732" s="6"/>
      <c r="AK732" s="6"/>
    </row>
    <row r="733" hidden="1">
      <c r="K733" s="1"/>
      <c r="L733" s="1"/>
      <c r="M733" s="1"/>
      <c r="N733" s="1"/>
      <c r="O733" s="1"/>
      <c r="P733" s="1"/>
      <c r="Q733" s="1"/>
      <c r="R733" s="1"/>
      <c r="S733" s="1"/>
      <c r="AH733" s="6"/>
      <c r="AI733" s="6"/>
      <c r="AJ733" s="6"/>
      <c r="AK733" s="6"/>
    </row>
    <row r="734" hidden="1">
      <c r="K734" s="1"/>
      <c r="L734" s="1"/>
      <c r="M734" s="1"/>
      <c r="N734" s="1"/>
      <c r="O734" s="1"/>
      <c r="P734" s="1"/>
      <c r="Q734" s="1"/>
      <c r="R734" s="1"/>
      <c r="S734" s="1"/>
      <c r="AH734" s="6"/>
      <c r="AI734" s="6"/>
      <c r="AJ734" s="6"/>
      <c r="AK734" s="6"/>
    </row>
    <row r="735" hidden="1">
      <c r="K735" s="1"/>
      <c r="L735" s="1"/>
      <c r="M735" s="1"/>
      <c r="N735" s="1"/>
      <c r="O735" s="1"/>
      <c r="P735" s="1"/>
      <c r="Q735" s="1"/>
      <c r="R735" s="1"/>
      <c r="S735" s="1"/>
      <c r="AH735" s="6"/>
      <c r="AI735" s="6"/>
      <c r="AJ735" s="6"/>
      <c r="AK735" s="6"/>
    </row>
    <row r="736" hidden="1">
      <c r="K736" s="1"/>
      <c r="L736" s="1"/>
      <c r="M736" s="1"/>
      <c r="N736" s="1"/>
      <c r="O736" s="1"/>
      <c r="P736" s="1"/>
      <c r="Q736" s="1"/>
      <c r="R736" s="1"/>
      <c r="S736" s="1"/>
      <c r="AH736" s="6"/>
      <c r="AI736" s="6"/>
      <c r="AJ736" s="6"/>
      <c r="AK736" s="6"/>
    </row>
    <row r="737" hidden="1">
      <c r="K737" s="1"/>
      <c r="L737" s="1"/>
      <c r="M737" s="1"/>
      <c r="N737" s="1"/>
      <c r="O737" s="1"/>
      <c r="P737" s="1"/>
      <c r="Q737" s="1"/>
      <c r="R737" s="1"/>
      <c r="S737" s="1"/>
      <c r="AH737" s="6"/>
      <c r="AI737" s="6"/>
      <c r="AJ737" s="6"/>
      <c r="AK737" s="6"/>
    </row>
    <row r="738" hidden="1">
      <c r="K738" s="1"/>
      <c r="L738" s="1"/>
      <c r="M738" s="1"/>
      <c r="N738" s="1"/>
      <c r="O738" s="1"/>
      <c r="P738" s="1"/>
      <c r="Q738" s="1"/>
      <c r="R738" s="1"/>
      <c r="S738" s="1"/>
      <c r="AH738" s="6"/>
      <c r="AI738" s="6"/>
      <c r="AJ738" s="6"/>
      <c r="AK738" s="6"/>
    </row>
    <row r="739" hidden="1">
      <c r="K739" s="1"/>
      <c r="L739" s="1"/>
      <c r="M739" s="1"/>
      <c r="N739" s="1"/>
      <c r="O739" s="1"/>
      <c r="P739" s="1"/>
      <c r="Q739" s="1"/>
      <c r="R739" s="1"/>
      <c r="S739" s="1"/>
      <c r="AH739" s="6"/>
      <c r="AI739" s="6"/>
      <c r="AJ739" s="6"/>
      <c r="AK739" s="6"/>
    </row>
    <row r="740" hidden="1">
      <c r="K740" s="1"/>
      <c r="L740" s="1"/>
      <c r="M740" s="1"/>
      <c r="N740" s="1"/>
      <c r="O740" s="1"/>
      <c r="P740" s="1"/>
      <c r="Q740" s="1"/>
      <c r="R740" s="1"/>
      <c r="S740" s="1"/>
      <c r="AH740" s="6"/>
      <c r="AI740" s="6"/>
      <c r="AJ740" s="6"/>
      <c r="AK740" s="6"/>
    </row>
    <row r="741" hidden="1">
      <c r="K741" s="1"/>
      <c r="L741" s="1"/>
      <c r="M741" s="1"/>
      <c r="N741" s="1"/>
      <c r="O741" s="1"/>
      <c r="P741" s="1"/>
      <c r="Q741" s="1"/>
      <c r="R741" s="1"/>
      <c r="S741" s="1"/>
      <c r="AH741" s="6"/>
      <c r="AI741" s="6"/>
      <c r="AJ741" s="6"/>
      <c r="AK741" s="6"/>
    </row>
    <row r="742" hidden="1">
      <c r="K742" s="1"/>
      <c r="L742" s="1"/>
      <c r="M742" s="1"/>
      <c r="N742" s="1"/>
      <c r="O742" s="1"/>
      <c r="P742" s="1"/>
      <c r="Q742" s="1"/>
      <c r="R742" s="1"/>
      <c r="S742" s="1"/>
      <c r="AH742" s="6"/>
      <c r="AI742" s="6"/>
      <c r="AJ742" s="6"/>
      <c r="AK742" s="6"/>
    </row>
    <row r="743" hidden="1">
      <c r="K743" s="1"/>
      <c r="L743" s="1"/>
      <c r="M743" s="1"/>
      <c r="N743" s="1"/>
      <c r="O743" s="1"/>
      <c r="P743" s="1"/>
      <c r="Q743" s="1"/>
      <c r="R743" s="1"/>
      <c r="S743" s="1"/>
      <c r="AH743" s="6"/>
      <c r="AI743" s="6"/>
      <c r="AJ743" s="6"/>
      <c r="AK743" s="6"/>
    </row>
    <row r="744" hidden="1">
      <c r="K744" s="1"/>
      <c r="L744" s="1"/>
      <c r="M744" s="1"/>
      <c r="N744" s="1"/>
      <c r="O744" s="1"/>
      <c r="P744" s="1"/>
      <c r="Q744" s="1"/>
      <c r="R744" s="1"/>
      <c r="S744" s="1"/>
      <c r="AH744" s="6"/>
      <c r="AI744" s="6"/>
      <c r="AJ744" s="6"/>
      <c r="AK744" s="6"/>
    </row>
    <row r="745" hidden="1">
      <c r="K745" s="1"/>
      <c r="L745" s="1"/>
      <c r="M745" s="1"/>
      <c r="N745" s="1"/>
      <c r="O745" s="1"/>
      <c r="P745" s="1"/>
      <c r="Q745" s="1"/>
      <c r="R745" s="1"/>
      <c r="S745" s="1"/>
      <c r="AH745" s="6"/>
      <c r="AI745" s="6"/>
      <c r="AJ745" s="6"/>
      <c r="AK745" s="6"/>
    </row>
    <row r="746" hidden="1">
      <c r="K746" s="1"/>
      <c r="L746" s="1"/>
      <c r="M746" s="1"/>
      <c r="N746" s="1"/>
      <c r="O746" s="1"/>
      <c r="P746" s="1"/>
      <c r="Q746" s="1"/>
      <c r="R746" s="1"/>
      <c r="S746" s="1"/>
      <c r="AH746" s="6"/>
      <c r="AI746" s="6"/>
      <c r="AJ746" s="6"/>
      <c r="AK746" s="6"/>
    </row>
    <row r="747" hidden="1">
      <c r="K747" s="1"/>
      <c r="L747" s="1"/>
      <c r="M747" s="1"/>
      <c r="N747" s="1"/>
      <c r="O747" s="1"/>
      <c r="P747" s="1"/>
      <c r="Q747" s="1"/>
      <c r="R747" s="1"/>
      <c r="S747" s="1"/>
      <c r="AH747" s="6"/>
      <c r="AI747" s="6"/>
      <c r="AJ747" s="6"/>
      <c r="AK747" s="6"/>
    </row>
    <row r="748" hidden="1">
      <c r="K748" s="1"/>
      <c r="L748" s="1"/>
      <c r="M748" s="1"/>
      <c r="N748" s="1"/>
      <c r="O748" s="1"/>
      <c r="P748" s="1"/>
      <c r="Q748" s="1"/>
      <c r="R748" s="1"/>
      <c r="S748" s="1"/>
      <c r="AH748" s="6"/>
      <c r="AI748" s="6"/>
      <c r="AJ748" s="6"/>
      <c r="AK748" s="6"/>
    </row>
    <row r="749" hidden="1">
      <c r="K749" s="1"/>
      <c r="L749" s="1"/>
      <c r="M749" s="1"/>
      <c r="N749" s="1"/>
      <c r="O749" s="1"/>
      <c r="P749" s="1"/>
      <c r="Q749" s="1"/>
      <c r="R749" s="1"/>
      <c r="S749" s="1"/>
      <c r="AH749" s="6"/>
      <c r="AI749" s="6"/>
      <c r="AJ749" s="6"/>
      <c r="AK749" s="6"/>
    </row>
    <row r="750" hidden="1">
      <c r="K750" s="1"/>
      <c r="L750" s="1"/>
      <c r="M750" s="1"/>
      <c r="N750" s="1"/>
      <c r="O750" s="1"/>
      <c r="P750" s="1"/>
      <c r="Q750" s="1"/>
      <c r="R750" s="1"/>
      <c r="S750" s="1"/>
      <c r="AH750" s="6"/>
      <c r="AI750" s="6"/>
      <c r="AJ750" s="6"/>
      <c r="AK750" s="6"/>
    </row>
    <row r="751" hidden="1">
      <c r="K751" s="1"/>
      <c r="L751" s="1"/>
      <c r="M751" s="1"/>
      <c r="N751" s="1"/>
      <c r="O751" s="1"/>
      <c r="P751" s="1"/>
      <c r="Q751" s="1"/>
      <c r="R751" s="1"/>
      <c r="S751" s="1"/>
      <c r="AH751" s="6"/>
      <c r="AI751" s="6"/>
      <c r="AJ751" s="6"/>
      <c r="AK751" s="6"/>
    </row>
    <row r="752" hidden="1">
      <c r="K752" s="1"/>
      <c r="L752" s="1"/>
      <c r="M752" s="1"/>
      <c r="N752" s="1"/>
      <c r="O752" s="1"/>
      <c r="P752" s="1"/>
      <c r="Q752" s="1"/>
      <c r="R752" s="1"/>
      <c r="S752" s="1"/>
      <c r="AH752" s="6"/>
      <c r="AI752" s="6"/>
      <c r="AJ752" s="6"/>
      <c r="AK752" s="6"/>
    </row>
    <row r="753" hidden="1">
      <c r="K753" s="1"/>
      <c r="L753" s="1"/>
      <c r="M753" s="1"/>
      <c r="N753" s="1"/>
      <c r="O753" s="1"/>
      <c r="P753" s="1"/>
      <c r="Q753" s="1"/>
      <c r="R753" s="1"/>
      <c r="S753" s="1"/>
      <c r="AH753" s="6"/>
      <c r="AI753" s="6"/>
      <c r="AJ753" s="6"/>
      <c r="AK753" s="6"/>
    </row>
    <row r="754" hidden="1">
      <c r="K754" s="1"/>
      <c r="L754" s="1"/>
      <c r="M754" s="1"/>
      <c r="N754" s="1"/>
      <c r="O754" s="1"/>
      <c r="P754" s="1"/>
      <c r="Q754" s="1"/>
      <c r="R754" s="1"/>
      <c r="S754" s="1"/>
      <c r="AH754" s="6"/>
      <c r="AI754" s="6"/>
      <c r="AJ754" s="6"/>
      <c r="AK754" s="6"/>
    </row>
    <row r="755" hidden="1">
      <c r="K755" s="1"/>
      <c r="L755" s="1"/>
      <c r="M755" s="1"/>
      <c r="N755" s="1"/>
      <c r="O755" s="1"/>
      <c r="P755" s="1"/>
      <c r="Q755" s="1"/>
      <c r="R755" s="1"/>
      <c r="S755" s="1"/>
      <c r="AH755" s="6"/>
      <c r="AI755" s="6"/>
      <c r="AJ755" s="6"/>
      <c r="AK755" s="6"/>
    </row>
    <row r="756" hidden="1">
      <c r="K756" s="1"/>
      <c r="L756" s="1"/>
      <c r="M756" s="1"/>
      <c r="N756" s="1"/>
      <c r="O756" s="1"/>
      <c r="P756" s="1"/>
      <c r="Q756" s="1"/>
      <c r="R756" s="1"/>
      <c r="S756" s="1"/>
      <c r="AH756" s="6"/>
      <c r="AI756" s="6"/>
      <c r="AJ756" s="6"/>
      <c r="AK756" s="6"/>
    </row>
    <row r="757" hidden="1">
      <c r="K757" s="1"/>
      <c r="L757" s="1"/>
      <c r="M757" s="1"/>
      <c r="N757" s="1"/>
      <c r="O757" s="1"/>
      <c r="P757" s="1"/>
      <c r="Q757" s="1"/>
      <c r="R757" s="1"/>
      <c r="S757" s="1"/>
      <c r="AH757" s="6"/>
      <c r="AI757" s="6"/>
      <c r="AJ757" s="6"/>
      <c r="AK757" s="6"/>
    </row>
    <row r="758" hidden="1">
      <c r="K758" s="1"/>
      <c r="L758" s="1"/>
      <c r="M758" s="1"/>
      <c r="N758" s="1"/>
      <c r="O758" s="1"/>
      <c r="P758" s="1"/>
      <c r="Q758" s="1"/>
      <c r="R758" s="1"/>
      <c r="S758" s="1"/>
      <c r="AH758" s="6"/>
      <c r="AI758" s="6"/>
      <c r="AJ758" s="6"/>
      <c r="AK758" s="6"/>
    </row>
    <row r="759" hidden="1">
      <c r="K759" s="1"/>
      <c r="L759" s="1"/>
      <c r="M759" s="1"/>
      <c r="N759" s="1"/>
      <c r="O759" s="1"/>
      <c r="P759" s="1"/>
      <c r="Q759" s="1"/>
      <c r="R759" s="1"/>
      <c r="S759" s="1"/>
      <c r="AH759" s="6"/>
      <c r="AI759" s="6"/>
      <c r="AJ759" s="6"/>
      <c r="AK759" s="6"/>
    </row>
    <row r="760" hidden="1">
      <c r="K760" s="1"/>
      <c r="L760" s="1"/>
      <c r="M760" s="1"/>
      <c r="N760" s="1"/>
      <c r="O760" s="1"/>
      <c r="P760" s="1"/>
      <c r="Q760" s="1"/>
      <c r="R760" s="1"/>
      <c r="S760" s="1"/>
      <c r="AH760" s="6"/>
      <c r="AI760" s="6"/>
      <c r="AJ760" s="6"/>
      <c r="AK760" s="6"/>
    </row>
    <row r="761" hidden="1">
      <c r="K761" s="1"/>
      <c r="L761" s="1"/>
      <c r="M761" s="1"/>
      <c r="N761" s="1"/>
      <c r="O761" s="1"/>
      <c r="P761" s="1"/>
      <c r="Q761" s="1"/>
      <c r="R761" s="1"/>
      <c r="S761" s="1"/>
      <c r="AH761" s="6"/>
      <c r="AI761" s="6"/>
      <c r="AJ761" s="6"/>
      <c r="AK761" s="6"/>
    </row>
    <row r="762" hidden="1">
      <c r="K762" s="1"/>
      <c r="L762" s="1"/>
      <c r="M762" s="1"/>
      <c r="N762" s="1"/>
      <c r="O762" s="1"/>
      <c r="P762" s="1"/>
      <c r="Q762" s="1"/>
      <c r="R762" s="1"/>
      <c r="S762" s="1"/>
      <c r="AH762" s="6"/>
      <c r="AI762" s="6"/>
      <c r="AJ762" s="6"/>
      <c r="AK762" s="6"/>
    </row>
    <row r="763" hidden="1">
      <c r="K763" s="1"/>
      <c r="L763" s="1"/>
      <c r="M763" s="1"/>
      <c r="N763" s="1"/>
      <c r="O763" s="1"/>
      <c r="P763" s="1"/>
      <c r="Q763" s="1"/>
      <c r="R763" s="1"/>
      <c r="S763" s="1"/>
      <c r="AH763" s="6"/>
      <c r="AI763" s="6"/>
      <c r="AJ763" s="6"/>
      <c r="AK763" s="6"/>
    </row>
    <row r="764" hidden="1">
      <c r="K764" s="1"/>
      <c r="L764" s="1"/>
      <c r="M764" s="1"/>
      <c r="N764" s="1"/>
      <c r="O764" s="1"/>
      <c r="P764" s="1"/>
      <c r="Q764" s="1"/>
      <c r="R764" s="1"/>
      <c r="S764" s="1"/>
      <c r="AH764" s="6"/>
      <c r="AI764" s="6"/>
      <c r="AJ764" s="6"/>
      <c r="AK764" s="6"/>
    </row>
    <row r="765" hidden="1">
      <c r="K765" s="1"/>
      <c r="L765" s="1"/>
      <c r="M765" s="1"/>
      <c r="N765" s="1"/>
      <c r="O765" s="1"/>
      <c r="P765" s="1"/>
      <c r="Q765" s="1"/>
      <c r="R765" s="1"/>
      <c r="S765" s="1"/>
      <c r="AH765" s="6"/>
      <c r="AI765" s="6"/>
      <c r="AJ765" s="6"/>
      <c r="AK765" s="6"/>
    </row>
    <row r="766" hidden="1">
      <c r="K766" s="1"/>
      <c r="L766" s="1"/>
      <c r="M766" s="1"/>
      <c r="N766" s="1"/>
      <c r="O766" s="1"/>
      <c r="P766" s="1"/>
      <c r="Q766" s="1"/>
      <c r="R766" s="1"/>
      <c r="S766" s="1"/>
      <c r="AH766" s="6"/>
      <c r="AI766" s="6"/>
      <c r="AJ766" s="6"/>
      <c r="AK766" s="6"/>
    </row>
    <row r="767" hidden="1">
      <c r="K767" s="1"/>
      <c r="L767" s="1"/>
      <c r="M767" s="1"/>
      <c r="N767" s="1"/>
      <c r="O767" s="1"/>
      <c r="P767" s="1"/>
      <c r="Q767" s="1"/>
      <c r="R767" s="1"/>
      <c r="S767" s="1"/>
      <c r="AH767" s="6"/>
      <c r="AI767" s="6"/>
      <c r="AJ767" s="6"/>
      <c r="AK767" s="6"/>
    </row>
    <row r="768" hidden="1">
      <c r="K768" s="1"/>
      <c r="L768" s="1"/>
      <c r="M768" s="1"/>
      <c r="N768" s="1"/>
      <c r="O768" s="1"/>
      <c r="P768" s="1"/>
      <c r="Q768" s="1"/>
      <c r="R768" s="1"/>
      <c r="S768" s="1"/>
      <c r="AH768" s="6"/>
      <c r="AI768" s="6"/>
      <c r="AJ768" s="6"/>
      <c r="AK768" s="6"/>
    </row>
    <row r="769" hidden="1">
      <c r="K769" s="1"/>
      <c r="L769" s="1"/>
      <c r="M769" s="1"/>
      <c r="N769" s="1"/>
      <c r="O769" s="1"/>
      <c r="P769" s="1"/>
      <c r="Q769" s="1"/>
      <c r="R769" s="1"/>
      <c r="S769" s="1"/>
      <c r="AH769" s="6"/>
      <c r="AI769" s="6"/>
      <c r="AJ769" s="6"/>
      <c r="AK769" s="6"/>
    </row>
    <row r="770" hidden="1">
      <c r="K770" s="1"/>
      <c r="L770" s="1"/>
      <c r="M770" s="1"/>
      <c r="N770" s="1"/>
      <c r="O770" s="1"/>
      <c r="P770" s="1"/>
      <c r="Q770" s="1"/>
      <c r="R770" s="1"/>
      <c r="S770" s="1"/>
      <c r="AH770" s="6"/>
      <c r="AI770" s="6"/>
      <c r="AJ770" s="6"/>
      <c r="AK770" s="6"/>
    </row>
    <row r="771" hidden="1">
      <c r="K771" s="1"/>
      <c r="L771" s="1"/>
      <c r="M771" s="1"/>
      <c r="N771" s="1"/>
      <c r="O771" s="1"/>
      <c r="P771" s="1"/>
      <c r="Q771" s="1"/>
      <c r="R771" s="1"/>
      <c r="S771" s="1"/>
      <c r="AH771" s="6"/>
      <c r="AI771" s="6"/>
      <c r="AJ771" s="6"/>
      <c r="AK771" s="6"/>
    </row>
    <row r="772" hidden="1">
      <c r="K772" s="1"/>
      <c r="L772" s="1"/>
      <c r="M772" s="1"/>
      <c r="N772" s="1"/>
      <c r="O772" s="1"/>
      <c r="P772" s="1"/>
      <c r="Q772" s="1"/>
      <c r="R772" s="1"/>
      <c r="S772" s="1"/>
      <c r="AH772" s="6"/>
      <c r="AI772" s="6"/>
      <c r="AJ772" s="6"/>
      <c r="AK772" s="6"/>
    </row>
    <row r="773" hidden="1">
      <c r="K773" s="1"/>
      <c r="L773" s="1"/>
      <c r="M773" s="1"/>
      <c r="N773" s="1"/>
      <c r="O773" s="1"/>
      <c r="P773" s="1"/>
      <c r="Q773" s="1"/>
      <c r="R773" s="1"/>
      <c r="S773" s="1"/>
      <c r="AH773" s="6"/>
      <c r="AI773" s="6"/>
      <c r="AJ773" s="6"/>
      <c r="AK773" s="6"/>
    </row>
    <row r="774" hidden="1">
      <c r="K774" s="1"/>
      <c r="L774" s="1"/>
      <c r="M774" s="1"/>
      <c r="N774" s="1"/>
      <c r="O774" s="1"/>
      <c r="P774" s="1"/>
      <c r="Q774" s="1"/>
      <c r="R774" s="1"/>
      <c r="S774" s="1"/>
      <c r="AH774" s="6"/>
      <c r="AI774" s="6"/>
      <c r="AJ774" s="6"/>
      <c r="AK774" s="6"/>
    </row>
    <row r="775" hidden="1">
      <c r="K775" s="1"/>
      <c r="L775" s="1"/>
      <c r="M775" s="1"/>
      <c r="N775" s="1"/>
      <c r="O775" s="1"/>
      <c r="P775" s="1"/>
      <c r="Q775" s="1"/>
      <c r="R775" s="1"/>
      <c r="S775" s="1"/>
      <c r="AH775" s="6"/>
      <c r="AI775" s="6"/>
      <c r="AJ775" s="6"/>
      <c r="AK775" s="6"/>
    </row>
    <row r="776" hidden="1">
      <c r="K776" s="1"/>
      <c r="L776" s="1"/>
      <c r="M776" s="1"/>
      <c r="N776" s="1"/>
      <c r="O776" s="1"/>
      <c r="P776" s="1"/>
      <c r="Q776" s="1"/>
      <c r="R776" s="1"/>
      <c r="S776" s="1"/>
      <c r="AH776" s="6"/>
      <c r="AI776" s="6"/>
      <c r="AJ776" s="6"/>
      <c r="AK776" s="6"/>
    </row>
    <row r="777" hidden="1">
      <c r="K777" s="1"/>
      <c r="L777" s="1"/>
      <c r="M777" s="1"/>
      <c r="N777" s="1"/>
      <c r="O777" s="1"/>
      <c r="P777" s="1"/>
      <c r="Q777" s="1"/>
      <c r="R777" s="1"/>
      <c r="S777" s="1"/>
      <c r="AH777" s="6"/>
      <c r="AI777" s="6"/>
      <c r="AJ777" s="6"/>
      <c r="AK777" s="6"/>
    </row>
    <row r="778" hidden="1">
      <c r="K778" s="1"/>
      <c r="L778" s="1"/>
      <c r="M778" s="1"/>
      <c r="N778" s="1"/>
      <c r="O778" s="1"/>
      <c r="P778" s="1"/>
      <c r="Q778" s="1"/>
      <c r="R778" s="1"/>
      <c r="S778" s="1"/>
      <c r="AH778" s="6"/>
      <c r="AI778" s="6"/>
      <c r="AJ778" s="6"/>
      <c r="AK778" s="6"/>
    </row>
    <row r="779" hidden="1">
      <c r="K779" s="1"/>
      <c r="L779" s="1"/>
      <c r="M779" s="1"/>
      <c r="N779" s="1"/>
      <c r="O779" s="1"/>
      <c r="P779" s="1"/>
      <c r="Q779" s="1"/>
      <c r="R779" s="1"/>
      <c r="S779" s="1"/>
      <c r="AH779" s="6"/>
      <c r="AI779" s="6"/>
      <c r="AJ779" s="6"/>
      <c r="AK779" s="6"/>
    </row>
    <row r="780" hidden="1">
      <c r="K780" s="1"/>
      <c r="L780" s="1"/>
      <c r="M780" s="1"/>
      <c r="N780" s="1"/>
      <c r="O780" s="1"/>
      <c r="P780" s="1"/>
      <c r="Q780" s="1"/>
      <c r="R780" s="1"/>
      <c r="S780" s="1"/>
      <c r="AH780" s="6"/>
      <c r="AI780" s="6"/>
      <c r="AJ780" s="6"/>
      <c r="AK780" s="6"/>
    </row>
    <row r="781" hidden="1">
      <c r="K781" s="1"/>
      <c r="L781" s="1"/>
      <c r="M781" s="1"/>
      <c r="N781" s="1"/>
      <c r="O781" s="1"/>
      <c r="P781" s="1"/>
      <c r="Q781" s="1"/>
      <c r="R781" s="1"/>
      <c r="S781" s="1"/>
      <c r="AH781" s="6"/>
      <c r="AI781" s="6"/>
      <c r="AJ781" s="6"/>
      <c r="AK781" s="6"/>
    </row>
    <row r="782" hidden="1">
      <c r="K782" s="1"/>
      <c r="L782" s="1"/>
      <c r="M782" s="1"/>
      <c r="N782" s="1"/>
      <c r="O782" s="1"/>
      <c r="P782" s="1"/>
      <c r="Q782" s="1"/>
      <c r="R782" s="1"/>
      <c r="S782" s="1"/>
      <c r="AH782" s="6"/>
      <c r="AI782" s="6"/>
      <c r="AJ782" s="6"/>
      <c r="AK782" s="6"/>
    </row>
    <row r="783" hidden="1">
      <c r="K783" s="1"/>
      <c r="L783" s="1"/>
      <c r="M783" s="1"/>
      <c r="N783" s="1"/>
      <c r="O783" s="1"/>
      <c r="P783" s="1"/>
      <c r="Q783" s="1"/>
      <c r="R783" s="1"/>
      <c r="S783" s="1"/>
      <c r="AH783" s="6"/>
      <c r="AI783" s="6"/>
      <c r="AJ783" s="6"/>
      <c r="AK783" s="6"/>
    </row>
    <row r="784" hidden="1">
      <c r="K784" s="1"/>
      <c r="L784" s="1"/>
      <c r="M784" s="1"/>
      <c r="N784" s="1"/>
      <c r="O784" s="1"/>
      <c r="P784" s="1"/>
      <c r="Q784" s="1"/>
      <c r="R784" s="1"/>
      <c r="S784" s="1"/>
      <c r="AH784" s="6"/>
      <c r="AI784" s="6"/>
      <c r="AJ784" s="6"/>
      <c r="AK784" s="6"/>
    </row>
    <row r="785" hidden="1">
      <c r="K785" s="1"/>
      <c r="L785" s="1"/>
      <c r="M785" s="1"/>
      <c r="N785" s="1"/>
      <c r="O785" s="1"/>
      <c r="P785" s="1"/>
      <c r="Q785" s="1"/>
      <c r="R785" s="1"/>
      <c r="S785" s="1"/>
      <c r="AH785" s="6"/>
      <c r="AI785" s="6"/>
      <c r="AJ785" s="6"/>
      <c r="AK785" s="6"/>
    </row>
    <row r="786" hidden="1">
      <c r="K786" s="1"/>
      <c r="L786" s="1"/>
      <c r="M786" s="1"/>
      <c r="N786" s="1"/>
      <c r="O786" s="1"/>
      <c r="P786" s="1"/>
      <c r="Q786" s="1"/>
      <c r="R786" s="1"/>
      <c r="S786" s="1"/>
      <c r="AH786" s="6"/>
      <c r="AI786" s="6"/>
      <c r="AJ786" s="6"/>
      <c r="AK786" s="6"/>
    </row>
    <row r="787" hidden="1">
      <c r="K787" s="1"/>
      <c r="L787" s="1"/>
      <c r="M787" s="1"/>
      <c r="N787" s="1"/>
      <c r="O787" s="1"/>
      <c r="P787" s="1"/>
      <c r="Q787" s="1"/>
      <c r="R787" s="1"/>
      <c r="S787" s="1"/>
      <c r="AH787" s="6"/>
      <c r="AI787" s="6"/>
      <c r="AJ787" s="6"/>
      <c r="AK787" s="6"/>
    </row>
    <row r="788" hidden="1">
      <c r="K788" s="1"/>
      <c r="L788" s="1"/>
      <c r="M788" s="1"/>
      <c r="N788" s="1"/>
      <c r="O788" s="1"/>
      <c r="P788" s="1"/>
      <c r="Q788" s="1"/>
      <c r="R788" s="1"/>
      <c r="S788" s="1"/>
      <c r="AH788" s="6"/>
      <c r="AI788" s="6"/>
      <c r="AJ788" s="6"/>
      <c r="AK788" s="6"/>
    </row>
    <row r="789" hidden="1">
      <c r="K789" s="1"/>
      <c r="L789" s="1"/>
      <c r="M789" s="1"/>
      <c r="N789" s="1"/>
      <c r="O789" s="1"/>
      <c r="P789" s="1"/>
      <c r="Q789" s="1"/>
      <c r="R789" s="1"/>
      <c r="S789" s="1"/>
      <c r="AH789" s="6"/>
      <c r="AI789" s="6"/>
      <c r="AJ789" s="6"/>
      <c r="AK789" s="6"/>
    </row>
    <row r="790" hidden="1">
      <c r="K790" s="1"/>
      <c r="L790" s="1"/>
      <c r="M790" s="1"/>
      <c r="N790" s="1"/>
      <c r="O790" s="1"/>
      <c r="P790" s="1"/>
      <c r="Q790" s="1"/>
      <c r="R790" s="1"/>
      <c r="S790" s="1"/>
      <c r="AH790" s="6"/>
      <c r="AI790" s="6"/>
      <c r="AJ790" s="6"/>
      <c r="AK790" s="6"/>
    </row>
    <row r="791" hidden="1">
      <c r="K791" s="1"/>
      <c r="L791" s="1"/>
      <c r="M791" s="1"/>
      <c r="N791" s="1"/>
      <c r="O791" s="1"/>
      <c r="P791" s="1"/>
      <c r="Q791" s="1"/>
      <c r="R791" s="1"/>
      <c r="S791" s="1"/>
      <c r="AH791" s="6"/>
      <c r="AI791" s="6"/>
      <c r="AJ791" s="6"/>
      <c r="AK791" s="6"/>
    </row>
    <row r="792" hidden="1">
      <c r="K792" s="1"/>
      <c r="L792" s="1"/>
      <c r="M792" s="1"/>
      <c r="N792" s="1"/>
      <c r="O792" s="1"/>
      <c r="P792" s="1"/>
      <c r="Q792" s="1"/>
      <c r="R792" s="1"/>
      <c r="S792" s="1"/>
      <c r="AH792" s="6"/>
      <c r="AI792" s="6"/>
      <c r="AJ792" s="6"/>
      <c r="AK792" s="6"/>
    </row>
    <row r="793" hidden="1">
      <c r="K793" s="1"/>
      <c r="L793" s="1"/>
      <c r="M793" s="1"/>
      <c r="N793" s="1"/>
      <c r="O793" s="1"/>
      <c r="P793" s="1"/>
      <c r="Q793" s="1"/>
      <c r="R793" s="1"/>
      <c r="S793" s="1"/>
      <c r="AH793" s="6"/>
      <c r="AI793" s="6"/>
      <c r="AJ793" s="6"/>
      <c r="AK793" s="6"/>
    </row>
    <row r="794" hidden="1">
      <c r="K794" s="1"/>
      <c r="L794" s="1"/>
      <c r="M794" s="1"/>
      <c r="N794" s="1"/>
      <c r="O794" s="1"/>
      <c r="P794" s="1"/>
      <c r="Q794" s="1"/>
      <c r="R794" s="1"/>
      <c r="S794" s="1"/>
      <c r="AH794" s="6"/>
      <c r="AI794" s="6"/>
      <c r="AJ794" s="6"/>
      <c r="AK794" s="6"/>
    </row>
    <row r="795" hidden="1">
      <c r="K795" s="1"/>
      <c r="L795" s="1"/>
      <c r="M795" s="1"/>
      <c r="N795" s="1"/>
      <c r="O795" s="1"/>
      <c r="P795" s="1"/>
      <c r="Q795" s="1"/>
      <c r="R795" s="1"/>
      <c r="S795" s="1"/>
      <c r="AH795" s="6"/>
      <c r="AI795" s="6"/>
      <c r="AJ795" s="6"/>
      <c r="AK795" s="6"/>
    </row>
    <row r="796" hidden="1">
      <c r="K796" s="1"/>
      <c r="L796" s="1"/>
      <c r="M796" s="1"/>
      <c r="N796" s="1"/>
      <c r="O796" s="1"/>
      <c r="P796" s="1"/>
      <c r="Q796" s="1"/>
      <c r="R796" s="1"/>
      <c r="S796" s="1"/>
      <c r="AH796" s="6"/>
      <c r="AI796" s="6"/>
      <c r="AJ796" s="6"/>
      <c r="AK796" s="6"/>
    </row>
    <row r="797" hidden="1">
      <c r="K797" s="1"/>
      <c r="L797" s="1"/>
      <c r="M797" s="1"/>
      <c r="N797" s="1"/>
      <c r="O797" s="1"/>
      <c r="P797" s="1"/>
      <c r="Q797" s="1"/>
      <c r="R797" s="1"/>
      <c r="S797" s="1"/>
      <c r="AH797" s="6"/>
      <c r="AI797" s="6"/>
      <c r="AJ797" s="6"/>
      <c r="AK797" s="6"/>
    </row>
    <row r="798" hidden="1">
      <c r="K798" s="1"/>
      <c r="L798" s="1"/>
      <c r="M798" s="1"/>
      <c r="N798" s="1"/>
      <c r="O798" s="1"/>
      <c r="P798" s="1"/>
      <c r="Q798" s="1"/>
      <c r="R798" s="1"/>
      <c r="S798" s="1"/>
      <c r="AH798" s="6"/>
      <c r="AI798" s="6"/>
      <c r="AJ798" s="6"/>
      <c r="AK798" s="6"/>
    </row>
    <row r="799" hidden="1">
      <c r="K799" s="1"/>
      <c r="L799" s="1"/>
      <c r="M799" s="1"/>
      <c r="N799" s="1"/>
      <c r="O799" s="1"/>
      <c r="P799" s="1"/>
      <c r="Q799" s="1"/>
      <c r="R799" s="1"/>
      <c r="S799" s="1"/>
      <c r="AH799" s="6"/>
      <c r="AI799" s="6"/>
      <c r="AJ799" s="6"/>
      <c r="AK799" s="6"/>
    </row>
    <row r="800" hidden="1">
      <c r="K800" s="1"/>
      <c r="L800" s="1"/>
      <c r="M800" s="1"/>
      <c r="N800" s="1"/>
      <c r="O800" s="1"/>
      <c r="P800" s="1"/>
      <c r="Q800" s="1"/>
      <c r="R800" s="1"/>
      <c r="S800" s="1"/>
      <c r="AH800" s="6"/>
      <c r="AI800" s="6"/>
      <c r="AJ800" s="6"/>
      <c r="AK800" s="6"/>
    </row>
    <row r="801" hidden="1">
      <c r="K801" s="1"/>
      <c r="L801" s="1"/>
      <c r="M801" s="1"/>
      <c r="N801" s="1"/>
      <c r="O801" s="1"/>
      <c r="P801" s="1"/>
      <c r="Q801" s="1"/>
      <c r="R801" s="1"/>
      <c r="S801" s="1"/>
      <c r="AH801" s="6"/>
      <c r="AI801" s="6"/>
      <c r="AJ801" s="6"/>
      <c r="AK801" s="6"/>
    </row>
    <row r="802" hidden="1">
      <c r="K802" s="1"/>
      <c r="L802" s="1"/>
      <c r="M802" s="1"/>
      <c r="N802" s="1"/>
      <c r="O802" s="1"/>
      <c r="P802" s="1"/>
      <c r="Q802" s="1"/>
      <c r="R802" s="1"/>
      <c r="S802" s="1"/>
      <c r="AH802" s="6"/>
      <c r="AI802" s="6"/>
      <c r="AJ802" s="6"/>
      <c r="AK802" s="6"/>
    </row>
    <row r="803" hidden="1">
      <c r="K803" s="1"/>
      <c r="L803" s="1"/>
      <c r="M803" s="1"/>
      <c r="N803" s="1"/>
      <c r="O803" s="1"/>
      <c r="P803" s="1"/>
      <c r="Q803" s="1"/>
      <c r="R803" s="1"/>
      <c r="S803" s="1"/>
      <c r="AH803" s="6"/>
      <c r="AI803" s="6"/>
      <c r="AJ803" s="6"/>
      <c r="AK803" s="6"/>
    </row>
    <row r="804" hidden="1">
      <c r="K804" s="1"/>
      <c r="L804" s="1"/>
      <c r="M804" s="1"/>
      <c r="N804" s="1"/>
      <c r="O804" s="1"/>
      <c r="P804" s="1"/>
      <c r="Q804" s="1"/>
      <c r="R804" s="1"/>
      <c r="S804" s="1"/>
      <c r="AH804" s="6"/>
      <c r="AI804" s="6"/>
      <c r="AJ804" s="6"/>
      <c r="AK804" s="6"/>
    </row>
    <row r="805" hidden="1">
      <c r="K805" s="1"/>
      <c r="L805" s="1"/>
      <c r="M805" s="1"/>
      <c r="N805" s="1"/>
      <c r="O805" s="1"/>
      <c r="P805" s="1"/>
      <c r="Q805" s="1"/>
      <c r="R805" s="1"/>
      <c r="S805" s="1"/>
      <c r="AH805" s="6"/>
      <c r="AI805" s="6"/>
      <c r="AJ805" s="6"/>
      <c r="AK805" s="6"/>
    </row>
    <row r="806" hidden="1">
      <c r="K806" s="1"/>
      <c r="L806" s="1"/>
      <c r="M806" s="1"/>
      <c r="N806" s="1"/>
      <c r="O806" s="1"/>
      <c r="P806" s="1"/>
      <c r="Q806" s="1"/>
      <c r="R806" s="1"/>
      <c r="S806" s="1"/>
      <c r="AH806" s="6"/>
      <c r="AI806" s="6"/>
      <c r="AJ806" s="6"/>
      <c r="AK806" s="6"/>
    </row>
    <row r="807" hidden="1">
      <c r="K807" s="1"/>
      <c r="L807" s="1"/>
      <c r="M807" s="1"/>
      <c r="N807" s="1"/>
      <c r="O807" s="1"/>
      <c r="P807" s="1"/>
      <c r="Q807" s="1"/>
      <c r="R807" s="1"/>
      <c r="S807" s="1"/>
      <c r="AH807" s="6"/>
      <c r="AI807" s="6"/>
      <c r="AJ807" s="6"/>
      <c r="AK807" s="6"/>
    </row>
    <row r="808" hidden="1">
      <c r="K808" s="1"/>
      <c r="L808" s="1"/>
      <c r="M808" s="1"/>
      <c r="N808" s="1"/>
      <c r="O808" s="1"/>
      <c r="P808" s="1"/>
      <c r="Q808" s="1"/>
      <c r="R808" s="1"/>
      <c r="S808" s="1"/>
      <c r="AH808" s="6"/>
      <c r="AI808" s="6"/>
      <c r="AJ808" s="6"/>
      <c r="AK808" s="6"/>
    </row>
    <row r="809" hidden="1">
      <c r="K809" s="1"/>
      <c r="L809" s="1"/>
      <c r="M809" s="1"/>
      <c r="N809" s="1"/>
      <c r="O809" s="1"/>
      <c r="P809" s="1"/>
      <c r="Q809" s="1"/>
      <c r="R809" s="1"/>
      <c r="S809" s="1"/>
      <c r="AH809" s="6"/>
      <c r="AI809" s="6"/>
      <c r="AJ809" s="6"/>
      <c r="AK809" s="6"/>
    </row>
    <row r="810" hidden="1">
      <c r="K810" s="1"/>
      <c r="L810" s="1"/>
      <c r="M810" s="1"/>
      <c r="N810" s="1"/>
      <c r="O810" s="1"/>
      <c r="P810" s="1"/>
      <c r="Q810" s="1"/>
      <c r="R810" s="1"/>
      <c r="S810" s="1"/>
      <c r="AH810" s="6"/>
      <c r="AI810" s="6"/>
      <c r="AJ810" s="6"/>
      <c r="AK810" s="6"/>
    </row>
    <row r="811" hidden="1">
      <c r="K811" s="1"/>
      <c r="L811" s="1"/>
      <c r="M811" s="1"/>
      <c r="N811" s="1"/>
      <c r="O811" s="1"/>
      <c r="P811" s="1"/>
      <c r="Q811" s="1"/>
      <c r="R811" s="1"/>
      <c r="S811" s="1"/>
      <c r="AH811" s="6"/>
      <c r="AI811" s="6"/>
      <c r="AJ811" s="6"/>
      <c r="AK811" s="6"/>
    </row>
    <row r="812" hidden="1">
      <c r="K812" s="1"/>
      <c r="L812" s="1"/>
      <c r="M812" s="1"/>
      <c r="N812" s="1"/>
      <c r="O812" s="1"/>
      <c r="P812" s="1"/>
      <c r="Q812" s="1"/>
      <c r="R812" s="1"/>
      <c r="S812" s="1"/>
      <c r="AH812" s="6"/>
      <c r="AI812" s="6"/>
      <c r="AJ812" s="6"/>
      <c r="AK812" s="6"/>
    </row>
    <row r="813" hidden="1">
      <c r="K813" s="1"/>
      <c r="L813" s="1"/>
      <c r="M813" s="1"/>
      <c r="N813" s="1"/>
      <c r="O813" s="1"/>
      <c r="P813" s="1"/>
      <c r="Q813" s="1"/>
      <c r="R813" s="1"/>
      <c r="S813" s="1"/>
      <c r="AH813" s="6"/>
      <c r="AI813" s="6"/>
      <c r="AJ813" s="6"/>
      <c r="AK813" s="6"/>
    </row>
    <row r="814" hidden="1">
      <c r="K814" s="1"/>
      <c r="L814" s="1"/>
      <c r="M814" s="1"/>
      <c r="N814" s="1"/>
      <c r="O814" s="1"/>
      <c r="P814" s="1"/>
      <c r="Q814" s="1"/>
      <c r="R814" s="1"/>
      <c r="S814" s="1"/>
      <c r="AH814" s="6"/>
      <c r="AI814" s="6"/>
      <c r="AJ814" s="6"/>
      <c r="AK814" s="6"/>
    </row>
    <row r="815" hidden="1">
      <c r="K815" s="1"/>
      <c r="L815" s="1"/>
      <c r="M815" s="1"/>
      <c r="N815" s="1"/>
      <c r="O815" s="1"/>
      <c r="P815" s="1"/>
      <c r="Q815" s="1"/>
      <c r="R815" s="1"/>
      <c r="S815" s="1"/>
      <c r="AH815" s="6"/>
      <c r="AI815" s="6"/>
      <c r="AJ815" s="6"/>
      <c r="AK815" s="6"/>
    </row>
    <row r="816" hidden="1">
      <c r="K816" s="1"/>
      <c r="L816" s="1"/>
      <c r="M816" s="1"/>
      <c r="N816" s="1"/>
      <c r="O816" s="1"/>
      <c r="P816" s="1"/>
      <c r="Q816" s="1"/>
      <c r="R816" s="1"/>
      <c r="S816" s="1"/>
      <c r="AH816" s="6"/>
      <c r="AI816" s="6"/>
      <c r="AJ816" s="6"/>
      <c r="AK816" s="6"/>
    </row>
    <row r="817" hidden="1">
      <c r="K817" s="1"/>
      <c r="L817" s="1"/>
      <c r="M817" s="1"/>
      <c r="N817" s="1"/>
      <c r="O817" s="1"/>
      <c r="P817" s="1"/>
      <c r="Q817" s="1"/>
      <c r="R817" s="1"/>
      <c r="S817" s="1"/>
      <c r="AH817" s="6"/>
      <c r="AI817" s="6"/>
      <c r="AJ817" s="6"/>
      <c r="AK817" s="6"/>
    </row>
    <row r="818" hidden="1">
      <c r="K818" s="1"/>
      <c r="L818" s="1"/>
      <c r="M818" s="1"/>
      <c r="N818" s="1"/>
      <c r="O818" s="1"/>
      <c r="P818" s="1"/>
      <c r="Q818" s="1"/>
      <c r="R818" s="1"/>
      <c r="S818" s="1"/>
      <c r="AH818" s="6"/>
      <c r="AI818" s="6"/>
      <c r="AJ818" s="6"/>
      <c r="AK818" s="6"/>
    </row>
    <row r="819" hidden="1">
      <c r="K819" s="1"/>
      <c r="L819" s="1"/>
      <c r="M819" s="1"/>
      <c r="N819" s="1"/>
      <c r="O819" s="1"/>
      <c r="P819" s="1"/>
      <c r="Q819" s="1"/>
      <c r="R819" s="1"/>
      <c r="S819" s="1"/>
      <c r="AH819" s="6"/>
      <c r="AI819" s="6"/>
      <c r="AJ819" s="6"/>
      <c r="AK819" s="6"/>
    </row>
    <row r="820" hidden="1">
      <c r="K820" s="1"/>
      <c r="L820" s="1"/>
      <c r="M820" s="1"/>
      <c r="N820" s="1"/>
      <c r="O820" s="1"/>
      <c r="P820" s="1"/>
      <c r="Q820" s="1"/>
      <c r="R820" s="1"/>
      <c r="S820" s="1"/>
      <c r="AH820" s="6"/>
      <c r="AI820" s="6"/>
      <c r="AJ820" s="6"/>
      <c r="AK820" s="6"/>
    </row>
    <row r="821" hidden="1">
      <c r="K821" s="1"/>
      <c r="L821" s="1"/>
      <c r="M821" s="1"/>
      <c r="N821" s="1"/>
      <c r="O821" s="1"/>
      <c r="P821" s="1"/>
      <c r="Q821" s="1"/>
      <c r="R821" s="1"/>
      <c r="S821" s="1"/>
      <c r="AH821" s="6"/>
      <c r="AI821" s="6"/>
      <c r="AJ821" s="6"/>
      <c r="AK821" s="6"/>
    </row>
    <row r="822" hidden="1">
      <c r="K822" s="1"/>
      <c r="L822" s="1"/>
      <c r="M822" s="1"/>
      <c r="N822" s="1"/>
      <c r="O822" s="1"/>
      <c r="P822" s="1"/>
      <c r="Q822" s="1"/>
      <c r="R822" s="1"/>
      <c r="S822" s="1"/>
      <c r="AH822" s="6"/>
      <c r="AI822" s="6"/>
      <c r="AJ822" s="6"/>
      <c r="AK822" s="6"/>
    </row>
    <row r="823" hidden="1">
      <c r="K823" s="1"/>
      <c r="L823" s="1"/>
      <c r="M823" s="1"/>
      <c r="N823" s="1"/>
      <c r="O823" s="1"/>
      <c r="P823" s="1"/>
      <c r="Q823" s="1"/>
      <c r="R823" s="1"/>
      <c r="S823" s="1"/>
      <c r="AH823" s="6"/>
      <c r="AI823" s="6"/>
      <c r="AJ823" s="6"/>
      <c r="AK823" s="6"/>
    </row>
    <row r="824" hidden="1">
      <c r="K824" s="1"/>
      <c r="L824" s="1"/>
      <c r="M824" s="1"/>
      <c r="N824" s="1"/>
      <c r="O824" s="1"/>
      <c r="P824" s="1"/>
      <c r="Q824" s="1"/>
      <c r="R824" s="1"/>
      <c r="S824" s="1"/>
      <c r="AH824" s="6"/>
      <c r="AI824" s="6"/>
      <c r="AJ824" s="6"/>
      <c r="AK824" s="6"/>
    </row>
    <row r="825" hidden="1">
      <c r="K825" s="1"/>
      <c r="L825" s="1"/>
      <c r="M825" s="1"/>
      <c r="N825" s="1"/>
      <c r="O825" s="1"/>
      <c r="P825" s="1"/>
      <c r="Q825" s="1"/>
      <c r="R825" s="1"/>
      <c r="S825" s="1"/>
      <c r="AH825" s="6"/>
      <c r="AI825" s="6"/>
      <c r="AJ825" s="6"/>
      <c r="AK825" s="6"/>
    </row>
    <row r="826" hidden="1">
      <c r="K826" s="1"/>
      <c r="L826" s="1"/>
      <c r="M826" s="1"/>
      <c r="N826" s="1"/>
      <c r="O826" s="1"/>
      <c r="P826" s="1"/>
      <c r="Q826" s="1"/>
      <c r="R826" s="1"/>
      <c r="S826" s="1"/>
      <c r="AH826" s="6"/>
      <c r="AI826" s="6"/>
      <c r="AJ826" s="6"/>
      <c r="AK826" s="6"/>
    </row>
    <row r="827" hidden="1">
      <c r="K827" s="1"/>
      <c r="L827" s="1"/>
      <c r="M827" s="1"/>
      <c r="N827" s="1"/>
      <c r="O827" s="1"/>
      <c r="P827" s="1"/>
      <c r="Q827" s="1"/>
      <c r="R827" s="1"/>
      <c r="S827" s="1"/>
      <c r="AH827" s="6"/>
      <c r="AI827" s="6"/>
      <c r="AJ827" s="6"/>
      <c r="AK827" s="6"/>
    </row>
    <row r="828" hidden="1">
      <c r="K828" s="1"/>
      <c r="L828" s="1"/>
      <c r="M828" s="1"/>
      <c r="N828" s="1"/>
      <c r="O828" s="1"/>
      <c r="P828" s="1"/>
      <c r="Q828" s="1"/>
      <c r="R828" s="1"/>
      <c r="S828" s="1"/>
      <c r="AH828" s="6"/>
      <c r="AI828" s="6"/>
      <c r="AJ828" s="6"/>
      <c r="AK828" s="6"/>
    </row>
    <row r="829" hidden="1">
      <c r="K829" s="1"/>
      <c r="L829" s="1"/>
      <c r="M829" s="1"/>
      <c r="N829" s="1"/>
      <c r="O829" s="1"/>
      <c r="P829" s="1"/>
      <c r="Q829" s="1"/>
      <c r="R829" s="1"/>
      <c r="S829" s="1"/>
      <c r="AH829" s="6"/>
      <c r="AI829" s="6"/>
      <c r="AJ829" s="6"/>
      <c r="AK829" s="6"/>
    </row>
    <row r="830" hidden="1">
      <c r="K830" s="1"/>
      <c r="L830" s="1"/>
      <c r="M830" s="1"/>
      <c r="N830" s="1"/>
      <c r="O830" s="1"/>
      <c r="P830" s="1"/>
      <c r="Q830" s="1"/>
      <c r="R830" s="1"/>
      <c r="S830" s="1"/>
      <c r="AH830" s="6"/>
      <c r="AI830" s="6"/>
      <c r="AJ830" s="6"/>
      <c r="AK830" s="6"/>
    </row>
    <row r="831" hidden="1">
      <c r="K831" s="1"/>
      <c r="L831" s="1"/>
      <c r="M831" s="1"/>
      <c r="N831" s="1"/>
      <c r="O831" s="1"/>
      <c r="P831" s="1"/>
      <c r="Q831" s="1"/>
      <c r="R831" s="1"/>
      <c r="S831" s="1"/>
      <c r="AH831" s="6"/>
      <c r="AI831" s="6"/>
      <c r="AJ831" s="6"/>
      <c r="AK831" s="6"/>
    </row>
    <row r="832" hidden="1">
      <c r="K832" s="1"/>
      <c r="L832" s="1"/>
      <c r="M832" s="1"/>
      <c r="N832" s="1"/>
      <c r="O832" s="1"/>
      <c r="P832" s="1"/>
      <c r="Q832" s="1"/>
      <c r="R832" s="1"/>
      <c r="S832" s="1"/>
      <c r="AH832" s="6"/>
      <c r="AI832" s="6"/>
      <c r="AJ832" s="6"/>
      <c r="AK832" s="6"/>
    </row>
    <row r="833" hidden="1">
      <c r="K833" s="1"/>
      <c r="L833" s="1"/>
      <c r="M833" s="1"/>
      <c r="N833" s="1"/>
      <c r="O833" s="1"/>
      <c r="P833" s="1"/>
      <c r="Q833" s="1"/>
      <c r="R833" s="1"/>
      <c r="S833" s="1"/>
      <c r="AH833" s="6"/>
      <c r="AI833" s="6"/>
      <c r="AJ833" s="6"/>
      <c r="AK833" s="6"/>
    </row>
    <row r="834" hidden="1">
      <c r="K834" s="1"/>
      <c r="L834" s="1"/>
      <c r="M834" s="1"/>
      <c r="N834" s="1"/>
      <c r="O834" s="1"/>
      <c r="P834" s="1"/>
      <c r="Q834" s="1"/>
      <c r="R834" s="1"/>
      <c r="S834" s="1"/>
      <c r="AH834" s="6"/>
      <c r="AI834" s="6"/>
      <c r="AJ834" s="6"/>
      <c r="AK834" s="6"/>
    </row>
    <row r="835" hidden="1">
      <c r="K835" s="1"/>
      <c r="L835" s="1"/>
      <c r="M835" s="1"/>
      <c r="N835" s="1"/>
      <c r="O835" s="1"/>
      <c r="P835" s="1"/>
      <c r="Q835" s="1"/>
      <c r="R835" s="1"/>
      <c r="S835" s="1"/>
      <c r="AH835" s="6"/>
      <c r="AI835" s="6"/>
      <c r="AJ835" s="6"/>
      <c r="AK835" s="6"/>
    </row>
    <row r="836" hidden="1">
      <c r="K836" s="1"/>
      <c r="L836" s="1"/>
      <c r="M836" s="1"/>
      <c r="N836" s="1"/>
      <c r="O836" s="1"/>
      <c r="P836" s="1"/>
      <c r="Q836" s="1"/>
      <c r="R836" s="1"/>
      <c r="S836" s="1"/>
      <c r="AH836" s="6"/>
      <c r="AI836" s="6"/>
      <c r="AJ836" s="6"/>
      <c r="AK836" s="6"/>
    </row>
    <row r="837" hidden="1">
      <c r="K837" s="1"/>
      <c r="L837" s="1"/>
      <c r="M837" s="1"/>
      <c r="N837" s="1"/>
      <c r="O837" s="1"/>
      <c r="P837" s="1"/>
      <c r="Q837" s="1"/>
      <c r="R837" s="1"/>
      <c r="S837" s="1"/>
      <c r="AH837" s="6"/>
      <c r="AI837" s="6"/>
      <c r="AJ837" s="6"/>
      <c r="AK837" s="6"/>
    </row>
    <row r="838" hidden="1">
      <c r="K838" s="1"/>
      <c r="L838" s="1"/>
      <c r="M838" s="1"/>
      <c r="N838" s="1"/>
      <c r="O838" s="1"/>
      <c r="P838" s="1"/>
      <c r="Q838" s="1"/>
      <c r="R838" s="1"/>
      <c r="S838" s="1"/>
      <c r="AH838" s="6"/>
      <c r="AI838" s="6"/>
      <c r="AJ838" s="6"/>
      <c r="AK838" s="6"/>
    </row>
    <row r="839" hidden="1">
      <c r="K839" s="1"/>
      <c r="L839" s="1"/>
      <c r="M839" s="1"/>
      <c r="N839" s="1"/>
      <c r="O839" s="1"/>
      <c r="P839" s="1"/>
      <c r="Q839" s="1"/>
      <c r="R839" s="1"/>
      <c r="S839" s="1"/>
      <c r="AH839" s="6"/>
      <c r="AI839" s="6"/>
      <c r="AJ839" s="6"/>
      <c r="AK839" s="6"/>
    </row>
    <row r="840" hidden="1">
      <c r="K840" s="1"/>
      <c r="L840" s="1"/>
      <c r="M840" s="1"/>
      <c r="N840" s="1"/>
      <c r="O840" s="1"/>
      <c r="P840" s="1"/>
      <c r="Q840" s="1"/>
      <c r="R840" s="1"/>
      <c r="S840" s="1"/>
      <c r="AH840" s="6"/>
      <c r="AI840" s="6"/>
      <c r="AJ840" s="6"/>
      <c r="AK840" s="6"/>
    </row>
    <row r="841" hidden="1">
      <c r="K841" s="1"/>
      <c r="L841" s="1"/>
      <c r="M841" s="1"/>
      <c r="N841" s="1"/>
      <c r="O841" s="1"/>
      <c r="P841" s="1"/>
      <c r="Q841" s="1"/>
      <c r="R841" s="1"/>
      <c r="S841" s="1"/>
      <c r="AH841" s="6"/>
      <c r="AI841" s="6"/>
      <c r="AJ841" s="6"/>
      <c r="AK841" s="6"/>
    </row>
    <row r="842" hidden="1">
      <c r="K842" s="1"/>
      <c r="L842" s="1"/>
      <c r="M842" s="1"/>
      <c r="N842" s="1"/>
      <c r="O842" s="1"/>
      <c r="P842" s="1"/>
      <c r="Q842" s="1"/>
      <c r="R842" s="1"/>
      <c r="S842" s="1"/>
      <c r="AH842" s="6"/>
      <c r="AI842" s="6"/>
      <c r="AJ842" s="6"/>
      <c r="AK842" s="6"/>
    </row>
    <row r="843" hidden="1">
      <c r="K843" s="1"/>
      <c r="L843" s="1"/>
      <c r="M843" s="1"/>
      <c r="N843" s="1"/>
      <c r="O843" s="1"/>
      <c r="P843" s="1"/>
      <c r="Q843" s="1"/>
      <c r="R843" s="1"/>
      <c r="S843" s="1"/>
      <c r="AH843" s="6"/>
      <c r="AI843" s="6"/>
      <c r="AJ843" s="6"/>
      <c r="AK843" s="6"/>
    </row>
    <row r="844" hidden="1">
      <c r="K844" s="1"/>
      <c r="L844" s="1"/>
      <c r="M844" s="1"/>
      <c r="N844" s="1"/>
      <c r="O844" s="1"/>
      <c r="P844" s="1"/>
      <c r="Q844" s="1"/>
      <c r="R844" s="1"/>
      <c r="S844" s="1"/>
      <c r="AH844" s="6"/>
      <c r="AI844" s="6"/>
      <c r="AJ844" s="6"/>
      <c r="AK844" s="6"/>
    </row>
    <row r="845" hidden="1">
      <c r="K845" s="1"/>
      <c r="L845" s="1"/>
      <c r="M845" s="1"/>
      <c r="N845" s="1"/>
      <c r="O845" s="1"/>
      <c r="P845" s="1"/>
      <c r="Q845" s="1"/>
      <c r="R845" s="1"/>
      <c r="S845" s="1"/>
      <c r="AH845" s="6"/>
      <c r="AI845" s="6"/>
      <c r="AJ845" s="6"/>
      <c r="AK845" s="6"/>
    </row>
    <row r="846" hidden="1">
      <c r="K846" s="1"/>
      <c r="L846" s="1"/>
      <c r="M846" s="1"/>
      <c r="N846" s="1"/>
      <c r="O846" s="1"/>
      <c r="P846" s="1"/>
      <c r="Q846" s="1"/>
      <c r="R846" s="1"/>
      <c r="S846" s="1"/>
      <c r="AH846" s="6"/>
      <c r="AI846" s="6"/>
      <c r="AJ846" s="6"/>
      <c r="AK846" s="6"/>
    </row>
    <row r="847" hidden="1">
      <c r="K847" s="1"/>
      <c r="L847" s="1"/>
      <c r="M847" s="1"/>
      <c r="N847" s="1"/>
      <c r="O847" s="1"/>
      <c r="P847" s="1"/>
      <c r="Q847" s="1"/>
      <c r="R847" s="1"/>
      <c r="S847" s="1"/>
      <c r="AH847" s="6"/>
      <c r="AI847" s="6"/>
      <c r="AJ847" s="6"/>
      <c r="AK847" s="6"/>
    </row>
    <row r="848" hidden="1">
      <c r="K848" s="1"/>
      <c r="L848" s="1"/>
      <c r="M848" s="1"/>
      <c r="N848" s="1"/>
      <c r="O848" s="1"/>
      <c r="P848" s="1"/>
      <c r="Q848" s="1"/>
      <c r="R848" s="1"/>
      <c r="S848" s="1"/>
      <c r="AH848" s="6"/>
      <c r="AI848" s="6"/>
      <c r="AJ848" s="6"/>
      <c r="AK848" s="6"/>
    </row>
    <row r="849" hidden="1">
      <c r="K849" s="1"/>
      <c r="L849" s="1"/>
      <c r="M849" s="1"/>
      <c r="N849" s="1"/>
      <c r="O849" s="1"/>
      <c r="P849" s="1"/>
      <c r="Q849" s="1"/>
      <c r="R849" s="1"/>
      <c r="S849" s="1"/>
      <c r="AH849" s="6"/>
      <c r="AI849" s="6"/>
      <c r="AJ849" s="6"/>
      <c r="AK849" s="6"/>
    </row>
    <row r="850" hidden="1">
      <c r="K850" s="1"/>
      <c r="L850" s="1"/>
      <c r="M850" s="1"/>
      <c r="N850" s="1"/>
      <c r="O850" s="1"/>
      <c r="P850" s="1"/>
      <c r="Q850" s="1"/>
      <c r="R850" s="1"/>
      <c r="S850" s="1"/>
      <c r="AH850" s="6"/>
      <c r="AI850" s="6"/>
      <c r="AJ850" s="6"/>
      <c r="AK850" s="6"/>
    </row>
    <row r="851" hidden="1">
      <c r="K851" s="1"/>
      <c r="L851" s="1"/>
      <c r="M851" s="1"/>
      <c r="N851" s="1"/>
      <c r="O851" s="1"/>
      <c r="P851" s="1"/>
      <c r="Q851" s="1"/>
      <c r="R851" s="1"/>
      <c r="S851" s="1"/>
      <c r="AH851" s="6"/>
      <c r="AI851" s="6"/>
      <c r="AJ851" s="6"/>
      <c r="AK851" s="6"/>
    </row>
    <row r="852" hidden="1">
      <c r="K852" s="1"/>
      <c r="L852" s="1"/>
      <c r="M852" s="1"/>
      <c r="N852" s="1"/>
      <c r="O852" s="1"/>
      <c r="P852" s="1"/>
      <c r="Q852" s="1"/>
      <c r="R852" s="1"/>
      <c r="S852" s="1"/>
      <c r="AH852" s="6"/>
      <c r="AI852" s="6"/>
      <c r="AJ852" s="6"/>
      <c r="AK852" s="6"/>
    </row>
    <row r="853" hidden="1">
      <c r="K853" s="1"/>
      <c r="L853" s="1"/>
      <c r="M853" s="1"/>
      <c r="N853" s="1"/>
      <c r="O853" s="1"/>
      <c r="P853" s="1"/>
      <c r="Q853" s="1"/>
      <c r="R853" s="1"/>
      <c r="S853" s="1"/>
      <c r="AH853" s="6"/>
      <c r="AI853" s="6"/>
      <c r="AJ853" s="6"/>
      <c r="AK853" s="6"/>
    </row>
    <row r="854" hidden="1">
      <c r="K854" s="1"/>
      <c r="L854" s="1"/>
      <c r="M854" s="1"/>
      <c r="N854" s="1"/>
      <c r="O854" s="1"/>
      <c r="P854" s="1"/>
      <c r="Q854" s="1"/>
      <c r="R854" s="1"/>
      <c r="S854" s="1"/>
      <c r="AH854" s="6"/>
      <c r="AI854" s="6"/>
      <c r="AJ854" s="6"/>
      <c r="AK854" s="6"/>
    </row>
    <row r="855" hidden="1">
      <c r="K855" s="1"/>
      <c r="L855" s="1"/>
      <c r="M855" s="1"/>
      <c r="N855" s="1"/>
      <c r="O855" s="1"/>
      <c r="P855" s="1"/>
      <c r="Q855" s="1"/>
      <c r="R855" s="1"/>
      <c r="S855" s="1"/>
      <c r="AH855" s="6"/>
      <c r="AI855" s="6"/>
      <c r="AJ855" s="6"/>
      <c r="AK855" s="6"/>
    </row>
    <row r="856" hidden="1">
      <c r="K856" s="1"/>
      <c r="L856" s="1"/>
      <c r="M856" s="1"/>
      <c r="N856" s="1"/>
      <c r="O856" s="1"/>
      <c r="P856" s="1"/>
      <c r="Q856" s="1"/>
      <c r="R856" s="1"/>
      <c r="S856" s="1"/>
      <c r="AH856" s="6"/>
      <c r="AI856" s="6"/>
      <c r="AJ856" s="6"/>
      <c r="AK856" s="6"/>
    </row>
    <row r="857" hidden="1">
      <c r="K857" s="1"/>
      <c r="L857" s="1"/>
      <c r="M857" s="1"/>
      <c r="N857" s="1"/>
      <c r="O857" s="1"/>
      <c r="P857" s="1"/>
      <c r="Q857" s="1"/>
      <c r="R857" s="1"/>
      <c r="S857" s="1"/>
      <c r="AH857" s="6"/>
      <c r="AI857" s="6"/>
      <c r="AJ857" s="6"/>
      <c r="AK857" s="6"/>
    </row>
    <row r="858" hidden="1">
      <c r="K858" s="1"/>
      <c r="L858" s="1"/>
      <c r="M858" s="1"/>
      <c r="N858" s="1"/>
      <c r="O858" s="1"/>
      <c r="P858" s="1"/>
      <c r="Q858" s="1"/>
      <c r="R858" s="1"/>
      <c r="S858" s="1"/>
      <c r="AH858" s="6"/>
      <c r="AI858" s="6"/>
      <c r="AJ858" s="6"/>
      <c r="AK858" s="6"/>
    </row>
    <row r="859" hidden="1">
      <c r="K859" s="1"/>
      <c r="L859" s="1"/>
      <c r="M859" s="1"/>
      <c r="N859" s="1"/>
      <c r="O859" s="1"/>
      <c r="P859" s="1"/>
      <c r="Q859" s="1"/>
      <c r="R859" s="1"/>
      <c r="S859" s="1"/>
      <c r="AH859" s="6"/>
      <c r="AI859" s="6"/>
      <c r="AJ859" s="6"/>
      <c r="AK859" s="6"/>
    </row>
    <row r="860" hidden="1">
      <c r="K860" s="1"/>
      <c r="L860" s="1"/>
      <c r="M860" s="1"/>
      <c r="N860" s="1"/>
      <c r="O860" s="1"/>
      <c r="P860" s="1"/>
      <c r="Q860" s="1"/>
      <c r="R860" s="1"/>
      <c r="S860" s="1"/>
      <c r="AH860" s="6"/>
      <c r="AI860" s="6"/>
      <c r="AJ860" s="6"/>
      <c r="AK860" s="6"/>
    </row>
    <row r="861" hidden="1">
      <c r="K861" s="1"/>
      <c r="L861" s="1"/>
      <c r="M861" s="1"/>
      <c r="N861" s="1"/>
      <c r="O861" s="1"/>
      <c r="P861" s="1"/>
      <c r="Q861" s="1"/>
      <c r="R861" s="1"/>
      <c r="S861" s="1"/>
      <c r="AH861" s="6"/>
      <c r="AI861" s="6"/>
      <c r="AJ861" s="6"/>
      <c r="AK861" s="6"/>
    </row>
    <row r="862" hidden="1">
      <c r="K862" s="1"/>
      <c r="L862" s="1"/>
      <c r="M862" s="1"/>
      <c r="N862" s="1"/>
      <c r="O862" s="1"/>
      <c r="P862" s="1"/>
      <c r="Q862" s="1"/>
      <c r="R862" s="1"/>
      <c r="S862" s="1"/>
      <c r="AH862" s="6"/>
      <c r="AI862" s="6"/>
      <c r="AJ862" s="6"/>
      <c r="AK862" s="6"/>
    </row>
    <row r="863" hidden="1">
      <c r="K863" s="1"/>
      <c r="L863" s="1"/>
      <c r="M863" s="1"/>
      <c r="N863" s="1"/>
      <c r="O863" s="1"/>
      <c r="P863" s="1"/>
      <c r="Q863" s="1"/>
      <c r="R863" s="1"/>
      <c r="S863" s="1"/>
      <c r="AH863" s="6"/>
      <c r="AI863" s="6"/>
      <c r="AJ863" s="6"/>
      <c r="AK863" s="6"/>
    </row>
    <row r="864" hidden="1">
      <c r="K864" s="1"/>
      <c r="L864" s="1"/>
      <c r="M864" s="1"/>
      <c r="N864" s="1"/>
      <c r="O864" s="1"/>
      <c r="P864" s="1"/>
      <c r="Q864" s="1"/>
      <c r="R864" s="1"/>
      <c r="S864" s="1"/>
      <c r="AH864" s="6"/>
      <c r="AI864" s="6"/>
      <c r="AJ864" s="6"/>
      <c r="AK864" s="6"/>
    </row>
    <row r="865" hidden="1">
      <c r="K865" s="1"/>
      <c r="L865" s="1"/>
      <c r="M865" s="1"/>
      <c r="N865" s="1"/>
      <c r="O865" s="1"/>
      <c r="P865" s="1"/>
      <c r="Q865" s="1"/>
      <c r="R865" s="1"/>
      <c r="S865" s="1"/>
      <c r="AH865" s="6"/>
      <c r="AI865" s="6"/>
      <c r="AJ865" s="6"/>
      <c r="AK865" s="6"/>
    </row>
    <row r="866" hidden="1">
      <c r="K866" s="1"/>
      <c r="L866" s="1"/>
      <c r="M866" s="1"/>
      <c r="N866" s="1"/>
      <c r="O866" s="1"/>
      <c r="P866" s="1"/>
      <c r="Q866" s="1"/>
      <c r="R866" s="1"/>
      <c r="S866" s="1"/>
      <c r="AH866" s="6"/>
      <c r="AI866" s="6"/>
      <c r="AJ866" s="6"/>
      <c r="AK866" s="6"/>
    </row>
    <row r="867" hidden="1">
      <c r="K867" s="1"/>
      <c r="L867" s="1"/>
      <c r="M867" s="1"/>
      <c r="N867" s="1"/>
      <c r="O867" s="1"/>
      <c r="P867" s="1"/>
      <c r="Q867" s="1"/>
      <c r="R867" s="1"/>
      <c r="S867" s="1"/>
      <c r="AH867" s="6"/>
      <c r="AI867" s="6"/>
      <c r="AJ867" s="6"/>
      <c r="AK867" s="6"/>
    </row>
    <row r="868" hidden="1">
      <c r="K868" s="1"/>
      <c r="L868" s="1"/>
      <c r="M868" s="1"/>
      <c r="N868" s="1"/>
      <c r="O868" s="1"/>
      <c r="P868" s="1"/>
      <c r="Q868" s="1"/>
      <c r="R868" s="1"/>
      <c r="S868" s="1"/>
      <c r="AH868" s="6"/>
      <c r="AI868" s="6"/>
      <c r="AJ868" s="6"/>
      <c r="AK868" s="6"/>
    </row>
    <row r="869" hidden="1">
      <c r="K869" s="1"/>
      <c r="L869" s="1"/>
      <c r="M869" s="1"/>
      <c r="N869" s="1"/>
      <c r="O869" s="1"/>
      <c r="P869" s="1"/>
      <c r="Q869" s="1"/>
      <c r="R869" s="1"/>
      <c r="S869" s="1"/>
      <c r="AH869" s="6"/>
      <c r="AI869" s="6"/>
      <c r="AJ869" s="6"/>
      <c r="AK869" s="6"/>
    </row>
    <row r="870" hidden="1">
      <c r="K870" s="1"/>
      <c r="L870" s="1"/>
      <c r="M870" s="1"/>
      <c r="N870" s="1"/>
      <c r="O870" s="1"/>
      <c r="P870" s="1"/>
      <c r="Q870" s="1"/>
      <c r="R870" s="1"/>
      <c r="S870" s="1"/>
      <c r="AH870" s="6"/>
      <c r="AI870" s="6"/>
      <c r="AJ870" s="6"/>
      <c r="AK870" s="6"/>
    </row>
    <row r="871" hidden="1">
      <c r="K871" s="1"/>
      <c r="L871" s="1"/>
      <c r="M871" s="1"/>
      <c r="N871" s="1"/>
      <c r="O871" s="1"/>
      <c r="P871" s="1"/>
      <c r="Q871" s="1"/>
      <c r="R871" s="1"/>
      <c r="S871" s="1"/>
      <c r="AH871" s="6"/>
      <c r="AI871" s="6"/>
      <c r="AJ871" s="6"/>
      <c r="AK871" s="6"/>
    </row>
    <row r="872" hidden="1">
      <c r="K872" s="1"/>
      <c r="L872" s="1"/>
      <c r="M872" s="1"/>
      <c r="N872" s="1"/>
      <c r="O872" s="1"/>
      <c r="P872" s="1"/>
      <c r="Q872" s="1"/>
      <c r="R872" s="1"/>
      <c r="S872" s="1"/>
      <c r="AH872" s="6"/>
      <c r="AI872" s="6"/>
      <c r="AJ872" s="6"/>
      <c r="AK872" s="6"/>
    </row>
    <row r="873" hidden="1">
      <c r="K873" s="1"/>
      <c r="L873" s="1"/>
      <c r="M873" s="1"/>
      <c r="N873" s="1"/>
      <c r="O873" s="1"/>
      <c r="P873" s="1"/>
      <c r="Q873" s="1"/>
      <c r="R873" s="1"/>
      <c r="S873" s="1"/>
      <c r="AH873" s="6"/>
      <c r="AI873" s="6"/>
      <c r="AJ873" s="6"/>
      <c r="AK873" s="6"/>
    </row>
    <row r="874" hidden="1">
      <c r="K874" s="1"/>
      <c r="L874" s="1"/>
      <c r="M874" s="1"/>
      <c r="N874" s="1"/>
      <c r="O874" s="1"/>
      <c r="P874" s="1"/>
      <c r="Q874" s="1"/>
      <c r="R874" s="1"/>
      <c r="S874" s="1"/>
      <c r="AH874" s="6"/>
      <c r="AI874" s="6"/>
      <c r="AJ874" s="6"/>
      <c r="AK874" s="6"/>
    </row>
    <row r="875" hidden="1">
      <c r="K875" s="1"/>
      <c r="L875" s="1"/>
      <c r="M875" s="1"/>
      <c r="N875" s="1"/>
      <c r="O875" s="1"/>
      <c r="P875" s="1"/>
      <c r="Q875" s="1"/>
      <c r="R875" s="1"/>
      <c r="S875" s="1"/>
      <c r="AH875" s="6"/>
      <c r="AI875" s="6"/>
      <c r="AJ875" s="6"/>
      <c r="AK875" s="6"/>
    </row>
    <row r="876" hidden="1">
      <c r="K876" s="1"/>
      <c r="L876" s="1"/>
      <c r="M876" s="1"/>
      <c r="N876" s="1"/>
      <c r="O876" s="1"/>
      <c r="P876" s="1"/>
      <c r="Q876" s="1"/>
      <c r="R876" s="1"/>
      <c r="S876" s="1"/>
      <c r="AH876" s="6"/>
      <c r="AI876" s="6"/>
      <c r="AJ876" s="6"/>
      <c r="AK876" s="6"/>
    </row>
    <row r="877" hidden="1">
      <c r="K877" s="1"/>
      <c r="L877" s="1"/>
      <c r="M877" s="1"/>
      <c r="N877" s="1"/>
      <c r="O877" s="1"/>
      <c r="P877" s="1"/>
      <c r="Q877" s="1"/>
      <c r="R877" s="1"/>
      <c r="S877" s="1"/>
      <c r="AH877" s="6"/>
      <c r="AI877" s="6"/>
      <c r="AJ877" s="6"/>
      <c r="AK877" s="6"/>
    </row>
    <row r="878" hidden="1">
      <c r="K878" s="1"/>
      <c r="L878" s="1"/>
      <c r="M878" s="1"/>
      <c r="N878" s="1"/>
      <c r="O878" s="1"/>
      <c r="P878" s="1"/>
      <c r="Q878" s="1"/>
      <c r="R878" s="1"/>
      <c r="S878" s="1"/>
      <c r="AH878" s="6"/>
      <c r="AI878" s="6"/>
      <c r="AJ878" s="6"/>
      <c r="AK878" s="6"/>
    </row>
    <row r="879" hidden="1">
      <c r="K879" s="1"/>
      <c r="L879" s="1"/>
      <c r="M879" s="1"/>
      <c r="N879" s="1"/>
      <c r="O879" s="1"/>
      <c r="P879" s="1"/>
      <c r="Q879" s="1"/>
      <c r="R879" s="1"/>
      <c r="S879" s="1"/>
      <c r="AH879" s="6"/>
      <c r="AI879" s="6"/>
      <c r="AJ879" s="6"/>
      <c r="AK879" s="6"/>
    </row>
    <row r="880" hidden="1">
      <c r="K880" s="1"/>
      <c r="L880" s="1"/>
      <c r="M880" s="1"/>
      <c r="N880" s="1"/>
      <c r="O880" s="1"/>
      <c r="P880" s="1"/>
      <c r="Q880" s="1"/>
      <c r="R880" s="1"/>
      <c r="S880" s="1"/>
      <c r="AH880" s="6"/>
      <c r="AI880" s="6"/>
      <c r="AJ880" s="6"/>
      <c r="AK880" s="6"/>
    </row>
    <row r="881" hidden="1">
      <c r="K881" s="1"/>
      <c r="L881" s="1"/>
      <c r="M881" s="1"/>
      <c r="N881" s="1"/>
      <c r="O881" s="1"/>
      <c r="P881" s="1"/>
      <c r="Q881" s="1"/>
      <c r="R881" s="1"/>
      <c r="S881" s="1"/>
      <c r="AH881" s="6"/>
      <c r="AI881" s="6"/>
      <c r="AJ881" s="6"/>
      <c r="AK881" s="6"/>
    </row>
    <row r="882" hidden="1">
      <c r="K882" s="1"/>
      <c r="L882" s="1"/>
      <c r="M882" s="1"/>
      <c r="N882" s="1"/>
      <c r="O882" s="1"/>
      <c r="P882" s="1"/>
      <c r="Q882" s="1"/>
      <c r="R882" s="1"/>
      <c r="S882" s="1"/>
      <c r="AH882" s="6"/>
      <c r="AI882" s="6"/>
      <c r="AJ882" s="6"/>
      <c r="AK882" s="6"/>
    </row>
    <row r="883" hidden="1">
      <c r="K883" s="1"/>
      <c r="L883" s="1"/>
      <c r="M883" s="1"/>
      <c r="N883" s="1"/>
      <c r="O883" s="1"/>
      <c r="P883" s="1"/>
      <c r="Q883" s="1"/>
      <c r="R883" s="1"/>
      <c r="S883" s="1"/>
      <c r="AH883" s="6"/>
      <c r="AI883" s="6"/>
      <c r="AJ883" s="6"/>
      <c r="AK883" s="6"/>
    </row>
    <row r="884" hidden="1">
      <c r="K884" s="1"/>
      <c r="L884" s="1"/>
      <c r="M884" s="1"/>
      <c r="N884" s="1"/>
      <c r="O884" s="1"/>
      <c r="P884" s="1"/>
      <c r="Q884" s="1"/>
      <c r="R884" s="1"/>
      <c r="S884" s="1"/>
      <c r="AH884" s="6"/>
      <c r="AI884" s="6"/>
      <c r="AJ884" s="6"/>
      <c r="AK884" s="6"/>
    </row>
    <row r="885" hidden="1">
      <c r="K885" s="1"/>
      <c r="L885" s="1"/>
      <c r="M885" s="1"/>
      <c r="N885" s="1"/>
      <c r="O885" s="1"/>
      <c r="P885" s="1"/>
      <c r="Q885" s="1"/>
      <c r="R885" s="1"/>
      <c r="S885" s="1"/>
      <c r="AH885" s="6"/>
      <c r="AI885" s="6"/>
      <c r="AJ885" s="6"/>
      <c r="AK885" s="6"/>
    </row>
    <row r="886" hidden="1">
      <c r="K886" s="1"/>
      <c r="L886" s="1"/>
      <c r="M886" s="1"/>
      <c r="N886" s="1"/>
      <c r="O886" s="1"/>
      <c r="P886" s="1"/>
      <c r="Q886" s="1"/>
      <c r="R886" s="1"/>
      <c r="S886" s="1"/>
      <c r="AH886" s="6"/>
      <c r="AI886" s="6"/>
      <c r="AJ886" s="6"/>
      <c r="AK886" s="6"/>
    </row>
    <row r="887" hidden="1">
      <c r="K887" s="1"/>
      <c r="L887" s="1"/>
      <c r="M887" s="1"/>
      <c r="N887" s="1"/>
      <c r="O887" s="1"/>
      <c r="P887" s="1"/>
      <c r="Q887" s="1"/>
      <c r="R887" s="1"/>
      <c r="S887" s="1"/>
      <c r="AH887" s="6"/>
      <c r="AI887" s="6"/>
      <c r="AJ887" s="6"/>
      <c r="AK887" s="6"/>
    </row>
    <row r="888" hidden="1">
      <c r="K888" s="1"/>
      <c r="L888" s="1"/>
      <c r="M888" s="1"/>
      <c r="N888" s="1"/>
      <c r="O888" s="1"/>
      <c r="P888" s="1"/>
      <c r="Q888" s="1"/>
      <c r="R888" s="1"/>
      <c r="S888" s="1"/>
      <c r="AH888" s="6"/>
      <c r="AI888" s="6"/>
      <c r="AJ888" s="6"/>
      <c r="AK888" s="6"/>
    </row>
    <row r="889" hidden="1">
      <c r="K889" s="1"/>
      <c r="L889" s="1"/>
      <c r="M889" s="1"/>
      <c r="N889" s="1"/>
      <c r="O889" s="1"/>
      <c r="P889" s="1"/>
      <c r="Q889" s="1"/>
      <c r="R889" s="1"/>
      <c r="S889" s="1"/>
      <c r="AH889" s="6"/>
      <c r="AI889" s="6"/>
      <c r="AJ889" s="6"/>
      <c r="AK889" s="6"/>
    </row>
    <row r="890" hidden="1">
      <c r="K890" s="1"/>
      <c r="L890" s="1"/>
      <c r="M890" s="1"/>
      <c r="N890" s="1"/>
      <c r="O890" s="1"/>
      <c r="P890" s="1"/>
      <c r="Q890" s="1"/>
      <c r="R890" s="1"/>
      <c r="S890" s="1"/>
      <c r="AH890" s="6"/>
      <c r="AI890" s="6"/>
      <c r="AJ890" s="6"/>
      <c r="AK890" s="6"/>
    </row>
    <row r="891" hidden="1">
      <c r="K891" s="1"/>
      <c r="L891" s="1"/>
      <c r="M891" s="1"/>
      <c r="N891" s="1"/>
      <c r="O891" s="1"/>
      <c r="P891" s="1"/>
      <c r="Q891" s="1"/>
      <c r="R891" s="1"/>
      <c r="S891" s="1"/>
      <c r="AH891" s="6"/>
      <c r="AI891" s="6"/>
      <c r="AJ891" s="6"/>
      <c r="AK891" s="6"/>
    </row>
    <row r="892" hidden="1">
      <c r="K892" s="1"/>
      <c r="L892" s="1"/>
      <c r="M892" s="1"/>
      <c r="N892" s="1"/>
      <c r="O892" s="1"/>
      <c r="P892" s="1"/>
      <c r="Q892" s="1"/>
      <c r="R892" s="1"/>
      <c r="S892" s="1"/>
      <c r="AH892" s="6"/>
      <c r="AI892" s="6"/>
      <c r="AJ892" s="6"/>
      <c r="AK892" s="6"/>
    </row>
    <row r="893" hidden="1">
      <c r="K893" s="1"/>
      <c r="L893" s="1"/>
      <c r="M893" s="1"/>
      <c r="N893" s="1"/>
      <c r="O893" s="1"/>
      <c r="P893" s="1"/>
      <c r="Q893" s="1"/>
      <c r="R893" s="1"/>
      <c r="S893" s="1"/>
      <c r="AH893" s="6"/>
      <c r="AI893" s="6"/>
      <c r="AJ893" s="6"/>
      <c r="AK893" s="6"/>
    </row>
    <row r="894" hidden="1">
      <c r="K894" s="1"/>
      <c r="L894" s="1"/>
      <c r="M894" s="1"/>
      <c r="N894" s="1"/>
      <c r="O894" s="1"/>
      <c r="P894" s="1"/>
      <c r="Q894" s="1"/>
      <c r="R894" s="1"/>
      <c r="S894" s="1"/>
      <c r="AH894" s="6"/>
      <c r="AI894" s="6"/>
      <c r="AJ894" s="6"/>
      <c r="AK894" s="6"/>
    </row>
    <row r="895" hidden="1">
      <c r="K895" s="1"/>
      <c r="L895" s="1"/>
      <c r="M895" s="1"/>
      <c r="N895" s="1"/>
      <c r="O895" s="1"/>
      <c r="P895" s="1"/>
      <c r="Q895" s="1"/>
      <c r="R895" s="1"/>
      <c r="S895" s="1"/>
      <c r="AH895" s="6"/>
      <c r="AI895" s="6"/>
      <c r="AJ895" s="6"/>
      <c r="AK895" s="6"/>
    </row>
    <row r="896" hidden="1">
      <c r="K896" s="1"/>
      <c r="L896" s="1"/>
      <c r="M896" s="1"/>
      <c r="N896" s="1"/>
      <c r="O896" s="1"/>
      <c r="P896" s="1"/>
      <c r="Q896" s="1"/>
      <c r="R896" s="1"/>
      <c r="S896" s="1"/>
      <c r="AH896" s="6"/>
      <c r="AI896" s="6"/>
      <c r="AJ896" s="6"/>
      <c r="AK896" s="6"/>
    </row>
    <row r="897" hidden="1">
      <c r="K897" s="1"/>
      <c r="L897" s="1"/>
      <c r="M897" s="1"/>
      <c r="N897" s="1"/>
      <c r="O897" s="1"/>
      <c r="P897" s="1"/>
      <c r="Q897" s="1"/>
      <c r="R897" s="1"/>
      <c r="S897" s="1"/>
      <c r="AH897" s="6"/>
      <c r="AI897" s="6"/>
      <c r="AJ897" s="6"/>
      <c r="AK897" s="6"/>
    </row>
    <row r="898" hidden="1">
      <c r="K898" s="1"/>
      <c r="L898" s="1"/>
      <c r="M898" s="1"/>
      <c r="N898" s="1"/>
      <c r="O898" s="1"/>
      <c r="P898" s="1"/>
      <c r="Q898" s="1"/>
      <c r="R898" s="1"/>
      <c r="S898" s="1"/>
      <c r="AH898" s="6"/>
      <c r="AI898" s="6"/>
      <c r="AJ898" s="6"/>
      <c r="AK898" s="6"/>
    </row>
    <row r="899" hidden="1">
      <c r="K899" s="1"/>
      <c r="L899" s="1"/>
      <c r="M899" s="1"/>
      <c r="N899" s="1"/>
      <c r="O899" s="1"/>
      <c r="P899" s="1"/>
      <c r="Q899" s="1"/>
      <c r="R899" s="1"/>
      <c r="S899" s="1"/>
      <c r="AH899" s="6"/>
      <c r="AI899" s="6"/>
      <c r="AJ899" s="6"/>
      <c r="AK899" s="6"/>
    </row>
    <row r="900" hidden="1">
      <c r="K900" s="1"/>
      <c r="L900" s="1"/>
      <c r="M900" s="1"/>
      <c r="N900" s="1"/>
      <c r="O900" s="1"/>
      <c r="P900" s="1"/>
      <c r="Q900" s="1"/>
      <c r="R900" s="1"/>
      <c r="S900" s="1"/>
      <c r="AH900" s="6"/>
      <c r="AI900" s="6"/>
      <c r="AJ900" s="6"/>
      <c r="AK900" s="6"/>
    </row>
    <row r="901" hidden="1">
      <c r="K901" s="1"/>
      <c r="L901" s="1"/>
      <c r="M901" s="1"/>
      <c r="N901" s="1"/>
      <c r="O901" s="1"/>
      <c r="P901" s="1"/>
      <c r="Q901" s="1"/>
      <c r="R901" s="1"/>
      <c r="S901" s="1"/>
      <c r="AH901" s="6"/>
      <c r="AI901" s="6"/>
      <c r="AJ901" s="6"/>
      <c r="AK901" s="6"/>
    </row>
    <row r="902" hidden="1">
      <c r="K902" s="1"/>
      <c r="L902" s="1"/>
      <c r="M902" s="1"/>
      <c r="N902" s="1"/>
      <c r="O902" s="1"/>
      <c r="P902" s="1"/>
      <c r="Q902" s="1"/>
      <c r="R902" s="1"/>
      <c r="S902" s="1"/>
      <c r="AH902" s="6"/>
      <c r="AI902" s="6"/>
      <c r="AJ902" s="6"/>
      <c r="AK902" s="6"/>
    </row>
    <row r="903" hidden="1">
      <c r="K903" s="1"/>
      <c r="L903" s="1"/>
      <c r="M903" s="1"/>
      <c r="N903" s="1"/>
      <c r="O903" s="1"/>
      <c r="P903" s="1"/>
      <c r="Q903" s="1"/>
      <c r="R903" s="1"/>
      <c r="S903" s="1"/>
      <c r="AH903" s="6"/>
      <c r="AI903" s="6"/>
      <c r="AJ903" s="6"/>
      <c r="AK903" s="6"/>
    </row>
    <row r="904" hidden="1">
      <c r="K904" s="1"/>
      <c r="L904" s="1"/>
      <c r="M904" s="1"/>
      <c r="N904" s="1"/>
      <c r="O904" s="1"/>
      <c r="P904" s="1"/>
      <c r="Q904" s="1"/>
      <c r="R904" s="1"/>
      <c r="S904" s="1"/>
      <c r="AH904" s="6"/>
      <c r="AI904" s="6"/>
      <c r="AJ904" s="6"/>
      <c r="AK904" s="6"/>
    </row>
    <row r="905" hidden="1">
      <c r="K905" s="1"/>
      <c r="L905" s="1"/>
      <c r="M905" s="1"/>
      <c r="N905" s="1"/>
      <c r="O905" s="1"/>
      <c r="P905" s="1"/>
      <c r="Q905" s="1"/>
      <c r="R905" s="1"/>
      <c r="S905" s="1"/>
      <c r="AH905" s="6"/>
      <c r="AI905" s="6"/>
      <c r="AJ905" s="6"/>
      <c r="AK905" s="6"/>
    </row>
    <row r="906" hidden="1">
      <c r="K906" s="1"/>
      <c r="L906" s="1"/>
      <c r="M906" s="1"/>
      <c r="N906" s="1"/>
      <c r="O906" s="1"/>
      <c r="P906" s="1"/>
      <c r="Q906" s="1"/>
      <c r="R906" s="1"/>
      <c r="S906" s="1"/>
      <c r="AH906" s="6"/>
      <c r="AI906" s="6"/>
      <c r="AJ906" s="6"/>
      <c r="AK906" s="6"/>
    </row>
    <row r="907" hidden="1">
      <c r="K907" s="1"/>
      <c r="L907" s="1"/>
      <c r="M907" s="1"/>
      <c r="N907" s="1"/>
      <c r="O907" s="1"/>
      <c r="P907" s="1"/>
      <c r="Q907" s="1"/>
      <c r="R907" s="1"/>
      <c r="S907" s="1"/>
      <c r="AH907" s="6"/>
      <c r="AI907" s="6"/>
      <c r="AJ907" s="6"/>
      <c r="AK907" s="6"/>
    </row>
    <row r="908" hidden="1">
      <c r="K908" s="1"/>
      <c r="L908" s="1"/>
      <c r="M908" s="1"/>
      <c r="N908" s="1"/>
      <c r="O908" s="1"/>
      <c r="P908" s="1"/>
      <c r="Q908" s="1"/>
      <c r="R908" s="1"/>
      <c r="S908" s="1"/>
      <c r="AH908" s="6"/>
      <c r="AI908" s="6"/>
      <c r="AJ908" s="6"/>
      <c r="AK908" s="6"/>
    </row>
    <row r="909" hidden="1">
      <c r="K909" s="1"/>
      <c r="L909" s="1"/>
      <c r="M909" s="1"/>
      <c r="N909" s="1"/>
      <c r="O909" s="1"/>
      <c r="P909" s="1"/>
      <c r="Q909" s="1"/>
      <c r="R909" s="1"/>
      <c r="S909" s="1"/>
      <c r="AH909" s="6"/>
      <c r="AI909" s="6"/>
      <c r="AJ909" s="6"/>
      <c r="AK909" s="6"/>
    </row>
    <row r="910" hidden="1">
      <c r="K910" s="1"/>
      <c r="L910" s="1"/>
      <c r="M910" s="1"/>
      <c r="N910" s="1"/>
      <c r="O910" s="1"/>
      <c r="P910" s="1"/>
      <c r="Q910" s="1"/>
      <c r="R910" s="1"/>
      <c r="S910" s="1"/>
      <c r="AH910" s="6"/>
      <c r="AI910" s="6"/>
      <c r="AJ910" s="6"/>
      <c r="AK910" s="6"/>
    </row>
    <row r="911" hidden="1">
      <c r="K911" s="1"/>
      <c r="L911" s="1"/>
      <c r="M911" s="1"/>
      <c r="N911" s="1"/>
      <c r="O911" s="1"/>
      <c r="P911" s="1"/>
      <c r="Q911" s="1"/>
      <c r="R911" s="1"/>
      <c r="S911" s="1"/>
      <c r="AH911" s="6"/>
      <c r="AI911" s="6"/>
      <c r="AJ911" s="6"/>
      <c r="AK911" s="6"/>
    </row>
    <row r="912" hidden="1">
      <c r="K912" s="1"/>
      <c r="L912" s="1"/>
      <c r="M912" s="1"/>
      <c r="N912" s="1"/>
      <c r="O912" s="1"/>
      <c r="P912" s="1"/>
      <c r="Q912" s="1"/>
      <c r="R912" s="1"/>
      <c r="S912" s="1"/>
      <c r="AH912" s="6"/>
      <c r="AI912" s="6"/>
      <c r="AJ912" s="6"/>
      <c r="AK912" s="6"/>
    </row>
    <row r="913" hidden="1">
      <c r="K913" s="1"/>
      <c r="L913" s="1"/>
      <c r="M913" s="1"/>
      <c r="N913" s="1"/>
      <c r="O913" s="1"/>
      <c r="P913" s="1"/>
      <c r="Q913" s="1"/>
      <c r="R913" s="1"/>
      <c r="S913" s="1"/>
      <c r="AH913" s="6"/>
      <c r="AI913" s="6"/>
      <c r="AJ913" s="6"/>
      <c r="AK913" s="6"/>
    </row>
    <row r="914" hidden="1">
      <c r="K914" s="1"/>
      <c r="L914" s="1"/>
      <c r="M914" s="1"/>
      <c r="N914" s="1"/>
      <c r="O914" s="1"/>
      <c r="P914" s="1"/>
      <c r="Q914" s="1"/>
      <c r="R914" s="1"/>
      <c r="S914" s="1"/>
      <c r="AH914" s="6"/>
      <c r="AI914" s="6"/>
      <c r="AJ914" s="6"/>
      <c r="AK914" s="6"/>
    </row>
    <row r="915" hidden="1">
      <c r="K915" s="1"/>
      <c r="L915" s="1"/>
      <c r="M915" s="1"/>
      <c r="N915" s="1"/>
      <c r="O915" s="1"/>
      <c r="P915" s="1"/>
      <c r="Q915" s="1"/>
      <c r="R915" s="1"/>
      <c r="S915" s="1"/>
      <c r="AH915" s="6"/>
      <c r="AI915" s="6"/>
      <c r="AJ915" s="6"/>
      <c r="AK915" s="6"/>
    </row>
    <row r="916" hidden="1">
      <c r="K916" s="1"/>
      <c r="L916" s="1"/>
      <c r="M916" s="1"/>
      <c r="N916" s="1"/>
      <c r="O916" s="1"/>
      <c r="P916" s="1"/>
      <c r="Q916" s="1"/>
      <c r="R916" s="1"/>
      <c r="S916" s="1"/>
      <c r="AH916" s="6"/>
      <c r="AI916" s="6"/>
      <c r="AJ916" s="6"/>
      <c r="AK916" s="6"/>
    </row>
    <row r="917" hidden="1">
      <c r="K917" s="1"/>
      <c r="L917" s="1"/>
      <c r="M917" s="1"/>
      <c r="N917" s="1"/>
      <c r="O917" s="1"/>
      <c r="P917" s="1"/>
      <c r="Q917" s="1"/>
      <c r="R917" s="1"/>
      <c r="S917" s="1"/>
      <c r="AH917" s="6"/>
      <c r="AI917" s="6"/>
      <c r="AJ917" s="6"/>
      <c r="AK917" s="6"/>
    </row>
    <row r="918" hidden="1">
      <c r="K918" s="1"/>
      <c r="L918" s="1"/>
      <c r="M918" s="1"/>
      <c r="N918" s="1"/>
      <c r="O918" s="1"/>
      <c r="P918" s="1"/>
      <c r="Q918" s="1"/>
      <c r="R918" s="1"/>
      <c r="S918" s="1"/>
      <c r="AH918" s="6"/>
      <c r="AI918" s="6"/>
      <c r="AJ918" s="6"/>
      <c r="AK918" s="6"/>
    </row>
    <row r="919" hidden="1">
      <c r="K919" s="1"/>
      <c r="L919" s="1"/>
      <c r="M919" s="1"/>
      <c r="N919" s="1"/>
      <c r="O919" s="1"/>
      <c r="P919" s="1"/>
      <c r="Q919" s="1"/>
      <c r="R919" s="1"/>
      <c r="S919" s="1"/>
      <c r="AH919" s="6"/>
      <c r="AI919" s="6"/>
      <c r="AJ919" s="6"/>
      <c r="AK919" s="6"/>
    </row>
    <row r="920" hidden="1">
      <c r="K920" s="1"/>
      <c r="L920" s="1"/>
      <c r="M920" s="1"/>
      <c r="N920" s="1"/>
      <c r="O920" s="1"/>
      <c r="P920" s="1"/>
      <c r="Q920" s="1"/>
      <c r="R920" s="1"/>
      <c r="S920" s="1"/>
      <c r="AH920" s="6"/>
      <c r="AI920" s="6"/>
      <c r="AJ920" s="6"/>
      <c r="AK920" s="6"/>
    </row>
    <row r="921" hidden="1">
      <c r="K921" s="1"/>
      <c r="L921" s="1"/>
      <c r="M921" s="1"/>
      <c r="N921" s="1"/>
      <c r="O921" s="1"/>
      <c r="P921" s="1"/>
      <c r="Q921" s="1"/>
      <c r="R921" s="1"/>
      <c r="S921" s="1"/>
      <c r="AH921" s="6"/>
      <c r="AI921" s="6"/>
      <c r="AJ921" s="6"/>
      <c r="AK921" s="6"/>
    </row>
    <row r="922" hidden="1">
      <c r="K922" s="1"/>
      <c r="L922" s="1"/>
      <c r="M922" s="1"/>
      <c r="N922" s="1"/>
      <c r="O922" s="1"/>
      <c r="P922" s="1"/>
      <c r="Q922" s="1"/>
      <c r="R922" s="1"/>
      <c r="S922" s="1"/>
      <c r="AH922" s="6"/>
      <c r="AI922" s="6"/>
      <c r="AJ922" s="6"/>
      <c r="AK922" s="6"/>
    </row>
    <row r="923" hidden="1">
      <c r="K923" s="1"/>
      <c r="L923" s="1"/>
      <c r="M923" s="1"/>
      <c r="N923" s="1"/>
      <c r="O923" s="1"/>
      <c r="P923" s="1"/>
      <c r="Q923" s="1"/>
      <c r="R923" s="1"/>
      <c r="S923" s="1"/>
      <c r="AH923" s="6"/>
      <c r="AI923" s="6"/>
      <c r="AJ923" s="6"/>
      <c r="AK923" s="6"/>
    </row>
    <row r="924" hidden="1">
      <c r="K924" s="1"/>
      <c r="L924" s="1"/>
      <c r="M924" s="1"/>
      <c r="N924" s="1"/>
      <c r="O924" s="1"/>
      <c r="P924" s="1"/>
      <c r="Q924" s="1"/>
      <c r="R924" s="1"/>
      <c r="S924" s="1"/>
      <c r="AH924" s="6"/>
      <c r="AI924" s="6"/>
      <c r="AJ924" s="6"/>
      <c r="AK924" s="6"/>
    </row>
    <row r="925" hidden="1">
      <c r="K925" s="1"/>
      <c r="L925" s="1"/>
      <c r="M925" s="1"/>
      <c r="N925" s="1"/>
      <c r="O925" s="1"/>
      <c r="P925" s="1"/>
      <c r="Q925" s="1"/>
      <c r="R925" s="1"/>
      <c r="S925" s="1"/>
      <c r="AH925" s="6"/>
      <c r="AI925" s="6"/>
      <c r="AJ925" s="6"/>
      <c r="AK925" s="6"/>
    </row>
    <row r="926" hidden="1">
      <c r="K926" s="1"/>
      <c r="L926" s="1"/>
      <c r="M926" s="1"/>
      <c r="N926" s="1"/>
      <c r="O926" s="1"/>
      <c r="P926" s="1"/>
      <c r="Q926" s="1"/>
      <c r="R926" s="1"/>
      <c r="S926" s="1"/>
      <c r="AH926" s="6"/>
      <c r="AI926" s="6"/>
      <c r="AJ926" s="6"/>
      <c r="AK926" s="6"/>
    </row>
    <row r="927" hidden="1">
      <c r="K927" s="1"/>
      <c r="L927" s="1"/>
      <c r="M927" s="1"/>
      <c r="N927" s="1"/>
      <c r="O927" s="1"/>
      <c r="P927" s="1"/>
      <c r="Q927" s="1"/>
      <c r="R927" s="1"/>
      <c r="S927" s="1"/>
      <c r="AH927" s="6"/>
      <c r="AI927" s="6"/>
      <c r="AJ927" s="6"/>
      <c r="AK927" s="6"/>
    </row>
    <row r="928" hidden="1">
      <c r="K928" s="1"/>
      <c r="L928" s="1"/>
      <c r="M928" s="1"/>
      <c r="N928" s="1"/>
      <c r="O928" s="1"/>
      <c r="P928" s="1"/>
      <c r="Q928" s="1"/>
      <c r="R928" s="1"/>
      <c r="S928" s="1"/>
      <c r="AH928" s="6"/>
      <c r="AI928" s="6"/>
      <c r="AJ928" s="6"/>
      <c r="AK928" s="6"/>
    </row>
    <row r="929" hidden="1">
      <c r="K929" s="1"/>
      <c r="L929" s="1"/>
      <c r="M929" s="1"/>
      <c r="N929" s="1"/>
      <c r="O929" s="1"/>
      <c r="P929" s="1"/>
      <c r="Q929" s="1"/>
      <c r="R929" s="1"/>
      <c r="S929" s="1"/>
      <c r="AH929" s="6"/>
      <c r="AI929" s="6"/>
      <c r="AJ929" s="6"/>
      <c r="AK929" s="6"/>
    </row>
    <row r="930" hidden="1">
      <c r="K930" s="1"/>
      <c r="L930" s="1"/>
      <c r="M930" s="1"/>
      <c r="N930" s="1"/>
      <c r="O930" s="1"/>
      <c r="P930" s="1"/>
      <c r="Q930" s="1"/>
      <c r="R930" s="1"/>
      <c r="S930" s="1"/>
      <c r="AH930" s="6"/>
      <c r="AI930" s="6"/>
      <c r="AJ930" s="6"/>
      <c r="AK930" s="6"/>
    </row>
    <row r="931" hidden="1">
      <c r="K931" s="1"/>
      <c r="L931" s="1"/>
      <c r="M931" s="1"/>
      <c r="N931" s="1"/>
      <c r="O931" s="1"/>
      <c r="P931" s="1"/>
      <c r="Q931" s="1"/>
      <c r="R931" s="1"/>
      <c r="S931" s="1"/>
      <c r="AH931" s="6"/>
      <c r="AI931" s="6"/>
      <c r="AJ931" s="6"/>
      <c r="AK931" s="6"/>
    </row>
    <row r="932" hidden="1">
      <c r="K932" s="1"/>
      <c r="L932" s="1"/>
      <c r="M932" s="1"/>
      <c r="N932" s="1"/>
      <c r="O932" s="1"/>
      <c r="P932" s="1"/>
      <c r="Q932" s="1"/>
      <c r="R932" s="1"/>
      <c r="S932" s="1"/>
      <c r="AH932" s="6"/>
      <c r="AI932" s="6"/>
      <c r="AJ932" s="6"/>
      <c r="AK932" s="6"/>
    </row>
    <row r="933" hidden="1">
      <c r="K933" s="1"/>
      <c r="L933" s="1"/>
      <c r="M933" s="1"/>
      <c r="N933" s="1"/>
      <c r="O933" s="1"/>
      <c r="P933" s="1"/>
      <c r="Q933" s="1"/>
      <c r="R933" s="1"/>
      <c r="S933" s="1"/>
      <c r="AH933" s="6"/>
      <c r="AI933" s="6"/>
      <c r="AJ933" s="6"/>
      <c r="AK933" s="6"/>
    </row>
    <row r="934" hidden="1">
      <c r="K934" s="1"/>
      <c r="L934" s="1"/>
      <c r="M934" s="1"/>
      <c r="N934" s="1"/>
      <c r="O934" s="1"/>
      <c r="P934" s="1"/>
      <c r="Q934" s="1"/>
      <c r="R934" s="1"/>
      <c r="S934" s="1"/>
      <c r="AH934" s="6"/>
      <c r="AI934" s="6"/>
      <c r="AJ934" s="6"/>
      <c r="AK934" s="6"/>
    </row>
    <row r="935" hidden="1">
      <c r="K935" s="1"/>
      <c r="L935" s="1"/>
      <c r="M935" s="1"/>
      <c r="N935" s="1"/>
      <c r="O935" s="1"/>
      <c r="P935" s="1"/>
      <c r="Q935" s="1"/>
      <c r="R935" s="1"/>
      <c r="S935" s="1"/>
      <c r="AH935" s="6"/>
      <c r="AI935" s="6"/>
      <c r="AJ935" s="6"/>
      <c r="AK935" s="6"/>
    </row>
    <row r="936" hidden="1">
      <c r="K936" s="1"/>
      <c r="L936" s="1"/>
      <c r="M936" s="1"/>
      <c r="N936" s="1"/>
      <c r="O936" s="1"/>
      <c r="P936" s="1"/>
      <c r="Q936" s="1"/>
      <c r="R936" s="1"/>
      <c r="S936" s="1"/>
      <c r="AH936" s="6"/>
      <c r="AI936" s="6"/>
      <c r="AJ936" s="6"/>
      <c r="AK936" s="6"/>
    </row>
    <row r="937" hidden="1">
      <c r="K937" s="1"/>
      <c r="L937" s="1"/>
      <c r="M937" s="1"/>
      <c r="N937" s="1"/>
      <c r="O937" s="1"/>
      <c r="P937" s="1"/>
      <c r="Q937" s="1"/>
      <c r="R937" s="1"/>
      <c r="S937" s="1"/>
      <c r="AH937" s="6"/>
      <c r="AI937" s="6"/>
      <c r="AJ937" s="6"/>
      <c r="AK937" s="6"/>
    </row>
    <row r="938" hidden="1">
      <c r="K938" s="1"/>
      <c r="L938" s="1"/>
      <c r="M938" s="1"/>
      <c r="N938" s="1"/>
      <c r="O938" s="1"/>
      <c r="P938" s="1"/>
      <c r="Q938" s="1"/>
      <c r="R938" s="1"/>
      <c r="S938" s="1"/>
      <c r="AH938" s="6"/>
      <c r="AI938" s="6"/>
      <c r="AJ938" s="6"/>
      <c r="AK938" s="6"/>
    </row>
    <row r="939" hidden="1">
      <c r="K939" s="1"/>
      <c r="L939" s="1"/>
      <c r="M939" s="1"/>
      <c r="N939" s="1"/>
      <c r="O939" s="1"/>
      <c r="P939" s="1"/>
      <c r="Q939" s="1"/>
      <c r="R939" s="1"/>
      <c r="S939" s="1"/>
      <c r="AH939" s="6"/>
      <c r="AI939" s="6"/>
      <c r="AJ939" s="6"/>
      <c r="AK939" s="6"/>
    </row>
    <row r="940" hidden="1">
      <c r="K940" s="1"/>
      <c r="L940" s="1"/>
      <c r="M940" s="1"/>
      <c r="N940" s="1"/>
      <c r="O940" s="1"/>
      <c r="P940" s="1"/>
      <c r="Q940" s="1"/>
      <c r="R940" s="1"/>
      <c r="S940" s="1"/>
      <c r="AH940" s="6"/>
      <c r="AI940" s="6"/>
      <c r="AJ940" s="6"/>
      <c r="AK940" s="6"/>
    </row>
    <row r="941" hidden="1">
      <c r="K941" s="1"/>
      <c r="L941" s="1"/>
      <c r="M941" s="1"/>
      <c r="N941" s="1"/>
      <c r="O941" s="1"/>
      <c r="P941" s="1"/>
      <c r="Q941" s="1"/>
      <c r="R941" s="1"/>
      <c r="S941" s="1"/>
      <c r="AH941" s="6"/>
      <c r="AI941" s="6"/>
      <c r="AJ941" s="6"/>
      <c r="AK941" s="6"/>
    </row>
    <row r="942" hidden="1">
      <c r="K942" s="1"/>
      <c r="L942" s="1"/>
      <c r="M942" s="1"/>
      <c r="N942" s="1"/>
      <c r="O942" s="1"/>
      <c r="P942" s="1"/>
      <c r="Q942" s="1"/>
      <c r="R942" s="1"/>
      <c r="S942" s="1"/>
      <c r="AH942" s="6"/>
      <c r="AI942" s="6"/>
      <c r="AJ942" s="6"/>
      <c r="AK942" s="6"/>
    </row>
    <row r="943" hidden="1">
      <c r="K943" s="1"/>
      <c r="L943" s="1"/>
      <c r="M943" s="1"/>
      <c r="N943" s="1"/>
      <c r="O943" s="1"/>
      <c r="P943" s="1"/>
      <c r="Q943" s="1"/>
      <c r="R943" s="1"/>
      <c r="S943" s="1"/>
      <c r="AH943" s="6"/>
      <c r="AI943" s="6"/>
      <c r="AJ943" s="6"/>
      <c r="AK943" s="6"/>
    </row>
    <row r="944" hidden="1">
      <c r="K944" s="1"/>
      <c r="L944" s="1"/>
      <c r="M944" s="1"/>
      <c r="N944" s="1"/>
      <c r="O944" s="1"/>
      <c r="P944" s="1"/>
      <c r="Q944" s="1"/>
      <c r="R944" s="1"/>
      <c r="S944" s="1"/>
      <c r="AH944" s="6"/>
      <c r="AI944" s="6"/>
      <c r="AJ944" s="6"/>
      <c r="AK944" s="6"/>
    </row>
    <row r="945" hidden="1">
      <c r="K945" s="1"/>
      <c r="L945" s="1"/>
      <c r="M945" s="1"/>
      <c r="N945" s="1"/>
      <c r="O945" s="1"/>
      <c r="P945" s="1"/>
      <c r="Q945" s="1"/>
      <c r="R945" s="1"/>
      <c r="S945" s="1"/>
      <c r="AH945" s="6"/>
      <c r="AI945" s="6"/>
      <c r="AJ945" s="6"/>
      <c r="AK945" s="6"/>
    </row>
    <row r="946" hidden="1">
      <c r="K946" s="1"/>
      <c r="L946" s="1"/>
      <c r="M946" s="1"/>
      <c r="N946" s="1"/>
      <c r="O946" s="1"/>
      <c r="P946" s="1"/>
      <c r="Q946" s="1"/>
      <c r="R946" s="1"/>
      <c r="S946" s="1"/>
      <c r="AH946" s="6"/>
      <c r="AI946" s="6"/>
      <c r="AJ946" s="6"/>
      <c r="AK946" s="6"/>
    </row>
    <row r="947" hidden="1">
      <c r="K947" s="1"/>
      <c r="L947" s="1"/>
      <c r="M947" s="1"/>
      <c r="N947" s="1"/>
      <c r="O947" s="1"/>
      <c r="P947" s="1"/>
      <c r="Q947" s="1"/>
      <c r="R947" s="1"/>
      <c r="S947" s="1"/>
      <c r="AH947" s="6"/>
      <c r="AI947" s="6"/>
      <c r="AJ947" s="6"/>
      <c r="AK947" s="6"/>
    </row>
    <row r="948" hidden="1">
      <c r="K948" s="1"/>
      <c r="L948" s="1"/>
      <c r="M948" s="1"/>
      <c r="N948" s="1"/>
      <c r="O948" s="1"/>
      <c r="P948" s="1"/>
      <c r="Q948" s="1"/>
      <c r="R948" s="1"/>
      <c r="S948" s="1"/>
      <c r="AH948" s="6"/>
      <c r="AI948" s="6"/>
      <c r="AJ948" s="6"/>
      <c r="AK948" s="6"/>
    </row>
    <row r="949" hidden="1">
      <c r="K949" s="1"/>
      <c r="L949" s="1"/>
      <c r="M949" s="1"/>
      <c r="N949" s="1"/>
      <c r="O949" s="1"/>
      <c r="P949" s="1"/>
      <c r="Q949" s="1"/>
      <c r="R949" s="1"/>
      <c r="S949" s="1"/>
      <c r="AH949" s="6"/>
      <c r="AI949" s="6"/>
      <c r="AJ949" s="6"/>
      <c r="AK949" s="6"/>
    </row>
    <row r="950" hidden="1">
      <c r="K950" s="1"/>
      <c r="L950" s="1"/>
      <c r="M950" s="1"/>
      <c r="N950" s="1"/>
      <c r="O950" s="1"/>
      <c r="P950" s="1"/>
      <c r="Q950" s="1"/>
      <c r="R950" s="1"/>
      <c r="S950" s="1"/>
      <c r="AH950" s="6"/>
      <c r="AI950" s="6"/>
      <c r="AJ950" s="6"/>
      <c r="AK950" s="6"/>
    </row>
    <row r="951" hidden="1">
      <c r="K951" s="1"/>
      <c r="L951" s="1"/>
      <c r="M951" s="1"/>
      <c r="N951" s="1"/>
      <c r="O951" s="1"/>
      <c r="P951" s="1"/>
      <c r="Q951" s="1"/>
      <c r="R951" s="1"/>
      <c r="S951" s="1"/>
      <c r="AH951" s="6"/>
      <c r="AI951" s="6"/>
      <c r="AJ951" s="6"/>
      <c r="AK951" s="6"/>
    </row>
    <row r="952" hidden="1">
      <c r="K952" s="1"/>
      <c r="L952" s="1"/>
      <c r="M952" s="1"/>
      <c r="N952" s="1"/>
      <c r="O952" s="1"/>
      <c r="P952" s="1"/>
      <c r="Q952" s="1"/>
      <c r="R952" s="1"/>
      <c r="S952" s="1"/>
      <c r="AH952" s="6"/>
      <c r="AI952" s="6"/>
      <c r="AJ952" s="6"/>
      <c r="AK952" s="6"/>
    </row>
    <row r="953" hidden="1">
      <c r="K953" s="1"/>
      <c r="L953" s="1"/>
      <c r="M953" s="1"/>
      <c r="N953" s="1"/>
      <c r="O953" s="1"/>
      <c r="P953" s="1"/>
      <c r="Q953" s="1"/>
      <c r="R953" s="1"/>
      <c r="S953" s="1"/>
      <c r="AH953" s="6"/>
      <c r="AI953" s="6"/>
      <c r="AJ953" s="6"/>
      <c r="AK953" s="6"/>
    </row>
    <row r="954" hidden="1">
      <c r="K954" s="1"/>
      <c r="L954" s="1"/>
      <c r="M954" s="1"/>
      <c r="N954" s="1"/>
      <c r="O954" s="1"/>
      <c r="P954" s="1"/>
      <c r="Q954" s="1"/>
      <c r="R954" s="1"/>
      <c r="S954" s="1"/>
      <c r="AH954" s="6"/>
      <c r="AI954" s="6"/>
      <c r="AJ954" s="6"/>
      <c r="AK954" s="6"/>
    </row>
    <row r="955" hidden="1">
      <c r="K955" s="1"/>
      <c r="L955" s="1"/>
      <c r="M955" s="1"/>
      <c r="N955" s="1"/>
      <c r="O955" s="1"/>
      <c r="P955" s="1"/>
      <c r="Q955" s="1"/>
      <c r="R955" s="1"/>
      <c r="S955" s="1"/>
      <c r="AH955" s="6"/>
      <c r="AI955" s="6"/>
      <c r="AJ955" s="6"/>
      <c r="AK955" s="6"/>
    </row>
    <row r="956" hidden="1">
      <c r="K956" s="1"/>
      <c r="L956" s="1"/>
      <c r="M956" s="1"/>
      <c r="N956" s="1"/>
      <c r="O956" s="1"/>
      <c r="P956" s="1"/>
      <c r="Q956" s="1"/>
      <c r="R956" s="1"/>
      <c r="S956" s="1"/>
      <c r="AH956" s="6"/>
      <c r="AI956" s="6"/>
      <c r="AJ956" s="6"/>
      <c r="AK956" s="6"/>
    </row>
    <row r="957" hidden="1">
      <c r="K957" s="1"/>
      <c r="L957" s="1"/>
      <c r="M957" s="1"/>
      <c r="N957" s="1"/>
      <c r="O957" s="1"/>
      <c r="P957" s="1"/>
      <c r="Q957" s="1"/>
      <c r="R957" s="1"/>
      <c r="S957" s="1"/>
      <c r="AH957" s="6"/>
      <c r="AI957" s="6"/>
      <c r="AJ957" s="6"/>
      <c r="AK957" s="6"/>
    </row>
    <row r="958" hidden="1">
      <c r="K958" s="1"/>
      <c r="L958" s="1"/>
      <c r="M958" s="1"/>
      <c r="N958" s="1"/>
      <c r="O958" s="1"/>
      <c r="P958" s="1"/>
      <c r="Q958" s="1"/>
      <c r="R958" s="1"/>
      <c r="S958" s="1"/>
      <c r="AH958" s="6"/>
      <c r="AI958" s="6"/>
      <c r="AJ958" s="6"/>
      <c r="AK958" s="6"/>
    </row>
    <row r="959" hidden="1">
      <c r="K959" s="1"/>
      <c r="L959" s="1"/>
      <c r="M959" s="1"/>
      <c r="N959" s="1"/>
      <c r="O959" s="1"/>
      <c r="P959" s="1"/>
      <c r="Q959" s="1"/>
      <c r="R959" s="1"/>
      <c r="S959" s="1"/>
      <c r="AH959" s="6"/>
      <c r="AI959" s="6"/>
      <c r="AJ959" s="6"/>
      <c r="AK959" s="6"/>
    </row>
    <row r="960" hidden="1">
      <c r="K960" s="1"/>
      <c r="L960" s="1"/>
      <c r="M960" s="1"/>
      <c r="N960" s="1"/>
      <c r="O960" s="1"/>
      <c r="P960" s="1"/>
      <c r="Q960" s="1"/>
      <c r="R960" s="1"/>
      <c r="S960" s="1"/>
      <c r="AH960" s="6"/>
      <c r="AI960" s="6"/>
      <c r="AJ960" s="6"/>
      <c r="AK960" s="6"/>
    </row>
    <row r="961" hidden="1">
      <c r="K961" s="1"/>
      <c r="L961" s="1"/>
      <c r="M961" s="1"/>
      <c r="N961" s="1"/>
      <c r="O961" s="1"/>
      <c r="P961" s="1"/>
      <c r="Q961" s="1"/>
      <c r="R961" s="1"/>
      <c r="S961" s="1"/>
      <c r="AH961" s="6"/>
      <c r="AI961" s="6"/>
      <c r="AJ961" s="6"/>
      <c r="AK961" s="6"/>
    </row>
    <row r="962" hidden="1">
      <c r="K962" s="1"/>
      <c r="L962" s="1"/>
      <c r="M962" s="1"/>
      <c r="N962" s="1"/>
      <c r="O962" s="1"/>
      <c r="P962" s="1"/>
      <c r="Q962" s="1"/>
      <c r="R962" s="1"/>
      <c r="S962" s="1"/>
      <c r="AH962" s="6"/>
      <c r="AI962" s="6"/>
      <c r="AJ962" s="6"/>
      <c r="AK962" s="6"/>
    </row>
    <row r="963" hidden="1">
      <c r="K963" s="1"/>
      <c r="L963" s="1"/>
      <c r="M963" s="1"/>
      <c r="N963" s="1"/>
      <c r="O963" s="1"/>
      <c r="P963" s="1"/>
      <c r="Q963" s="1"/>
      <c r="R963" s="1"/>
      <c r="S963" s="1"/>
      <c r="AH963" s="6"/>
      <c r="AI963" s="6"/>
      <c r="AJ963" s="6"/>
      <c r="AK963" s="6"/>
    </row>
    <row r="964" hidden="1">
      <c r="K964" s="1"/>
      <c r="L964" s="1"/>
      <c r="M964" s="1"/>
      <c r="N964" s="1"/>
      <c r="O964" s="1"/>
      <c r="P964" s="1"/>
      <c r="Q964" s="1"/>
      <c r="R964" s="1"/>
      <c r="S964" s="1"/>
      <c r="AH964" s="6"/>
      <c r="AI964" s="6"/>
      <c r="AJ964" s="6"/>
      <c r="AK964" s="6"/>
    </row>
    <row r="965" hidden="1">
      <c r="K965" s="1"/>
      <c r="L965" s="1"/>
      <c r="M965" s="1"/>
      <c r="N965" s="1"/>
      <c r="O965" s="1"/>
      <c r="P965" s="1"/>
      <c r="Q965" s="1"/>
      <c r="R965" s="1"/>
      <c r="S965" s="1"/>
      <c r="AH965" s="6"/>
      <c r="AI965" s="6"/>
      <c r="AJ965" s="6"/>
      <c r="AK965" s="6"/>
    </row>
    <row r="966" hidden="1">
      <c r="K966" s="1"/>
      <c r="L966" s="1"/>
      <c r="M966" s="1"/>
      <c r="N966" s="1"/>
      <c r="O966" s="1"/>
      <c r="P966" s="1"/>
      <c r="Q966" s="1"/>
      <c r="R966" s="1"/>
      <c r="S966" s="1"/>
      <c r="AH966" s="6"/>
      <c r="AI966" s="6"/>
      <c r="AJ966" s="6"/>
      <c r="AK966" s="6"/>
    </row>
    <row r="967" hidden="1">
      <c r="K967" s="1"/>
      <c r="L967" s="1"/>
      <c r="M967" s="1"/>
      <c r="N967" s="1"/>
      <c r="O967" s="1"/>
      <c r="P967" s="1"/>
      <c r="Q967" s="1"/>
      <c r="R967" s="1"/>
      <c r="S967" s="1"/>
      <c r="AH967" s="6"/>
      <c r="AI967" s="6"/>
      <c r="AJ967" s="6"/>
      <c r="AK967" s="6"/>
    </row>
    <row r="968" hidden="1">
      <c r="K968" s="1"/>
      <c r="L968" s="1"/>
      <c r="M968" s="1"/>
      <c r="N968" s="1"/>
      <c r="O968" s="1"/>
      <c r="P968" s="1"/>
      <c r="Q968" s="1"/>
      <c r="R968" s="1"/>
      <c r="S968" s="1"/>
      <c r="AH968" s="6"/>
      <c r="AI968" s="6"/>
      <c r="AJ968" s="6"/>
      <c r="AK968" s="6"/>
    </row>
    <row r="969" hidden="1">
      <c r="K969" s="1"/>
      <c r="L969" s="1"/>
      <c r="M969" s="1"/>
      <c r="N969" s="1"/>
      <c r="O969" s="1"/>
      <c r="P969" s="1"/>
      <c r="Q969" s="1"/>
      <c r="R969" s="1"/>
      <c r="S969" s="1"/>
      <c r="AH969" s="6"/>
      <c r="AI969" s="6"/>
      <c r="AJ969" s="6"/>
      <c r="AK969" s="6"/>
    </row>
    <row r="970" hidden="1">
      <c r="K970" s="1"/>
      <c r="L970" s="1"/>
      <c r="M970" s="1"/>
      <c r="N970" s="1"/>
      <c r="O970" s="1"/>
      <c r="P970" s="1"/>
      <c r="Q970" s="1"/>
      <c r="R970" s="1"/>
      <c r="S970" s="1"/>
      <c r="AH970" s="6"/>
      <c r="AI970" s="6"/>
      <c r="AJ970" s="6"/>
      <c r="AK970" s="6"/>
    </row>
    <row r="971" hidden="1">
      <c r="K971" s="1"/>
      <c r="L971" s="1"/>
      <c r="M971" s="1"/>
      <c r="N971" s="1"/>
      <c r="O971" s="1"/>
      <c r="P971" s="1"/>
      <c r="Q971" s="1"/>
      <c r="R971" s="1"/>
      <c r="S971" s="1"/>
      <c r="AH971" s="6"/>
      <c r="AI971" s="6"/>
      <c r="AJ971" s="6"/>
      <c r="AK971" s="6"/>
    </row>
    <row r="972" hidden="1">
      <c r="K972" s="1"/>
      <c r="L972" s="1"/>
      <c r="M972" s="1"/>
      <c r="N972" s="1"/>
      <c r="O972" s="1"/>
      <c r="P972" s="1"/>
      <c r="Q972" s="1"/>
      <c r="R972" s="1"/>
      <c r="S972" s="1"/>
      <c r="AH972" s="6"/>
      <c r="AI972" s="6"/>
      <c r="AJ972" s="6"/>
      <c r="AK972" s="6"/>
    </row>
    <row r="973" hidden="1">
      <c r="K973" s="1"/>
      <c r="L973" s="1"/>
      <c r="M973" s="1"/>
      <c r="N973" s="1"/>
      <c r="O973" s="1"/>
      <c r="P973" s="1"/>
      <c r="Q973" s="1"/>
      <c r="R973" s="1"/>
      <c r="S973" s="1"/>
      <c r="AH973" s="6"/>
      <c r="AI973" s="6"/>
      <c r="AJ973" s="6"/>
      <c r="AK973" s="6"/>
    </row>
    <row r="974" hidden="1">
      <c r="K974" s="1"/>
      <c r="L974" s="1"/>
      <c r="M974" s="1"/>
      <c r="N974" s="1"/>
      <c r="O974" s="1"/>
      <c r="P974" s="1"/>
      <c r="Q974" s="1"/>
      <c r="R974" s="1"/>
      <c r="S974" s="1"/>
      <c r="AH974" s="6"/>
      <c r="AI974" s="6"/>
      <c r="AJ974" s="6"/>
      <c r="AK974" s="6"/>
    </row>
    <row r="975" hidden="1">
      <c r="K975" s="1"/>
      <c r="L975" s="1"/>
      <c r="M975" s="1"/>
      <c r="N975" s="1"/>
      <c r="O975" s="1"/>
      <c r="P975" s="1"/>
      <c r="Q975" s="1"/>
      <c r="R975" s="1"/>
      <c r="S975" s="1"/>
      <c r="AH975" s="6"/>
      <c r="AI975" s="6"/>
      <c r="AJ975" s="6"/>
      <c r="AK975" s="6"/>
    </row>
    <row r="976" hidden="1">
      <c r="K976" s="1"/>
      <c r="L976" s="1"/>
      <c r="M976" s="1"/>
      <c r="N976" s="1"/>
      <c r="O976" s="1"/>
      <c r="P976" s="1"/>
      <c r="Q976" s="1"/>
      <c r="R976" s="1"/>
      <c r="S976" s="1"/>
      <c r="AH976" s="6"/>
      <c r="AI976" s="6"/>
      <c r="AJ976" s="6"/>
      <c r="AK976" s="6"/>
    </row>
    <row r="977" hidden="1">
      <c r="K977" s="1"/>
      <c r="L977" s="1"/>
      <c r="M977" s="1"/>
      <c r="N977" s="1"/>
      <c r="O977" s="1"/>
      <c r="P977" s="1"/>
      <c r="Q977" s="1"/>
      <c r="R977" s="1"/>
      <c r="S977" s="1"/>
      <c r="AH977" s="6"/>
      <c r="AI977" s="6"/>
      <c r="AJ977" s="6"/>
      <c r="AK977" s="6"/>
    </row>
    <row r="978" hidden="1">
      <c r="K978" s="1"/>
      <c r="L978" s="1"/>
      <c r="M978" s="1"/>
      <c r="N978" s="1"/>
      <c r="O978" s="1"/>
      <c r="P978" s="1"/>
      <c r="Q978" s="1"/>
      <c r="R978" s="1"/>
      <c r="S978" s="1"/>
      <c r="AH978" s="6"/>
      <c r="AI978" s="6"/>
      <c r="AJ978" s="6"/>
      <c r="AK978" s="6"/>
    </row>
    <row r="979" hidden="1">
      <c r="K979" s="1"/>
      <c r="L979" s="1"/>
      <c r="M979" s="1"/>
      <c r="N979" s="1"/>
      <c r="O979" s="1"/>
      <c r="P979" s="1"/>
      <c r="Q979" s="1"/>
      <c r="R979" s="1"/>
      <c r="S979" s="1"/>
      <c r="AH979" s="6"/>
      <c r="AI979" s="6"/>
      <c r="AJ979" s="6"/>
      <c r="AK979" s="6"/>
    </row>
    <row r="980" hidden="1">
      <c r="K980" s="1"/>
      <c r="L980" s="1"/>
      <c r="M980" s="1"/>
      <c r="N980" s="1"/>
      <c r="O980" s="1"/>
      <c r="P980" s="1"/>
      <c r="Q980" s="1"/>
      <c r="R980" s="1"/>
      <c r="S980" s="1"/>
      <c r="AH980" s="6"/>
      <c r="AI980" s="6"/>
      <c r="AJ980" s="6"/>
      <c r="AK980" s="6"/>
    </row>
    <row r="981" hidden="1">
      <c r="K981" s="1"/>
      <c r="L981" s="1"/>
      <c r="M981" s="1"/>
      <c r="N981" s="1"/>
      <c r="O981" s="1"/>
      <c r="P981" s="1"/>
      <c r="Q981" s="1"/>
      <c r="R981" s="1"/>
      <c r="S981" s="1"/>
      <c r="AH981" s="6"/>
      <c r="AI981" s="6"/>
      <c r="AJ981" s="6"/>
      <c r="AK981" s="6"/>
    </row>
    <row r="982" hidden="1">
      <c r="K982" s="1"/>
      <c r="L982" s="1"/>
      <c r="M982" s="1"/>
      <c r="N982" s="1"/>
      <c r="O982" s="1"/>
      <c r="P982" s="1"/>
      <c r="Q982" s="1"/>
      <c r="R982" s="1"/>
      <c r="S982" s="1"/>
      <c r="AH982" s="6"/>
      <c r="AI982" s="6"/>
      <c r="AJ982" s="6"/>
      <c r="AK982" s="6"/>
    </row>
    <row r="983" hidden="1">
      <c r="K983" s="1"/>
      <c r="L983" s="1"/>
      <c r="M983" s="1"/>
      <c r="N983" s="1"/>
      <c r="O983" s="1"/>
      <c r="P983" s="1"/>
      <c r="Q983" s="1"/>
      <c r="R983" s="1"/>
      <c r="S983" s="1"/>
      <c r="AH983" s="6"/>
      <c r="AI983" s="6"/>
      <c r="AJ983" s="6"/>
      <c r="AK983" s="6"/>
    </row>
    <row r="984" hidden="1">
      <c r="K984" s="1"/>
      <c r="L984" s="1"/>
      <c r="M984" s="1"/>
      <c r="N984" s="1"/>
      <c r="O984" s="1"/>
      <c r="P984" s="1"/>
      <c r="Q984" s="1"/>
      <c r="R984" s="1"/>
      <c r="S984" s="1"/>
      <c r="AH984" s="6"/>
      <c r="AI984" s="6"/>
      <c r="AJ984" s="6"/>
      <c r="AK984" s="6"/>
    </row>
    <row r="985" hidden="1">
      <c r="K985" s="1"/>
      <c r="L985" s="1"/>
      <c r="M985" s="1"/>
      <c r="N985" s="1"/>
      <c r="O985" s="1"/>
      <c r="P985" s="1"/>
      <c r="Q985" s="1"/>
      <c r="R985" s="1"/>
      <c r="S985" s="1"/>
      <c r="AH985" s="6"/>
      <c r="AI985" s="6"/>
      <c r="AJ985" s="6"/>
      <c r="AK985" s="6"/>
    </row>
    <row r="986" hidden="1">
      <c r="K986" s="1"/>
      <c r="L986" s="1"/>
      <c r="M986" s="1"/>
      <c r="N986" s="1"/>
      <c r="O986" s="1"/>
      <c r="P986" s="1"/>
      <c r="Q986" s="1"/>
      <c r="R986" s="1"/>
      <c r="S986" s="1"/>
      <c r="AH986" s="6"/>
      <c r="AI986" s="6"/>
      <c r="AJ986" s="6"/>
      <c r="AK986" s="6"/>
    </row>
    <row r="987" hidden="1">
      <c r="K987" s="1"/>
      <c r="L987" s="1"/>
      <c r="M987" s="1"/>
      <c r="N987" s="1"/>
      <c r="O987" s="1"/>
      <c r="P987" s="1"/>
      <c r="Q987" s="1"/>
      <c r="R987" s="1"/>
      <c r="S987" s="1"/>
      <c r="AH987" s="6"/>
      <c r="AI987" s="6"/>
      <c r="AJ987" s="6"/>
      <c r="AK987" s="6"/>
    </row>
    <row r="988" hidden="1">
      <c r="K988" s="1"/>
      <c r="L988" s="1"/>
      <c r="M988" s="1"/>
      <c r="N988" s="1"/>
      <c r="O988" s="1"/>
      <c r="P988" s="1"/>
      <c r="Q988" s="1"/>
      <c r="R988" s="1"/>
      <c r="S988" s="1"/>
      <c r="AH988" s="6"/>
      <c r="AI988" s="6"/>
      <c r="AJ988" s="6"/>
      <c r="AK988" s="6"/>
    </row>
    <row r="989" hidden="1">
      <c r="K989" s="1"/>
      <c r="L989" s="1"/>
      <c r="M989" s="1"/>
      <c r="N989" s="1"/>
      <c r="O989" s="1"/>
      <c r="P989" s="1"/>
      <c r="Q989" s="1"/>
      <c r="R989" s="1"/>
      <c r="S989" s="1"/>
      <c r="AH989" s="6"/>
      <c r="AI989" s="6"/>
      <c r="AJ989" s="6"/>
      <c r="AK989" s="6"/>
    </row>
    <row r="990" hidden="1">
      <c r="K990" s="1"/>
      <c r="L990" s="1"/>
      <c r="M990" s="1"/>
      <c r="N990" s="1"/>
      <c r="O990" s="1"/>
      <c r="P990" s="1"/>
      <c r="Q990" s="1"/>
      <c r="R990" s="1"/>
      <c r="S990" s="1"/>
      <c r="AH990" s="6"/>
      <c r="AI990" s="6"/>
      <c r="AJ990" s="6"/>
      <c r="AK990" s="6"/>
    </row>
    <row r="991" hidden="1">
      <c r="K991" s="1"/>
      <c r="L991" s="1"/>
      <c r="M991" s="1"/>
      <c r="N991" s="1"/>
      <c r="O991" s="1"/>
      <c r="P991" s="1"/>
      <c r="Q991" s="1"/>
      <c r="R991" s="1"/>
      <c r="S991" s="1"/>
      <c r="AH991" s="6"/>
      <c r="AI991" s="6"/>
      <c r="AJ991" s="6"/>
      <c r="AK991" s="6"/>
    </row>
    <row r="992" hidden="1">
      <c r="K992" s="1"/>
      <c r="L992" s="1"/>
      <c r="M992" s="1"/>
      <c r="N992" s="1"/>
      <c r="O992" s="1"/>
      <c r="P992" s="1"/>
      <c r="Q992" s="1"/>
      <c r="R992" s="1"/>
      <c r="S992" s="1"/>
      <c r="AH992" s="6"/>
      <c r="AI992" s="6"/>
      <c r="AJ992" s="6"/>
      <c r="AK992" s="6"/>
    </row>
    <row r="993" hidden="1">
      <c r="K993" s="1"/>
      <c r="L993" s="1"/>
      <c r="M993" s="1"/>
      <c r="N993" s="1"/>
      <c r="O993" s="1"/>
      <c r="P993" s="1"/>
      <c r="Q993" s="1"/>
      <c r="R993" s="1"/>
      <c r="S993" s="1"/>
      <c r="AH993" s="6"/>
      <c r="AI993" s="6"/>
      <c r="AJ993" s="6"/>
      <c r="AK993" s="6"/>
    </row>
    <row r="994" hidden="1">
      <c r="K994" s="1"/>
      <c r="L994" s="1"/>
      <c r="M994" s="1"/>
      <c r="N994" s="1"/>
      <c r="O994" s="1"/>
      <c r="P994" s="1"/>
      <c r="Q994" s="1"/>
      <c r="R994" s="1"/>
      <c r="S994" s="1"/>
      <c r="AH994" s="6"/>
      <c r="AI994" s="6"/>
      <c r="AJ994" s="6"/>
      <c r="AK994" s="6"/>
    </row>
    <row r="995" hidden="1">
      <c r="K995" s="1"/>
      <c r="L995" s="1"/>
      <c r="M995" s="1"/>
      <c r="N995" s="1"/>
      <c r="O995" s="1"/>
      <c r="P995" s="1"/>
      <c r="Q995" s="1"/>
      <c r="R995" s="1"/>
      <c r="S995" s="1"/>
      <c r="AH995" s="6"/>
      <c r="AI995" s="6"/>
      <c r="AJ995" s="6"/>
      <c r="AK995" s="6"/>
    </row>
    <row r="996" hidden="1">
      <c r="K996" s="1"/>
      <c r="L996" s="1"/>
      <c r="M996" s="1"/>
      <c r="N996" s="1"/>
      <c r="O996" s="1"/>
      <c r="P996" s="1"/>
      <c r="Q996" s="1"/>
      <c r="R996" s="1"/>
      <c r="S996" s="1"/>
      <c r="AH996" s="6"/>
      <c r="AI996" s="6"/>
      <c r="AJ996" s="6"/>
      <c r="AK996" s="6"/>
    </row>
    <row r="997" hidden="1">
      <c r="K997" s="1"/>
      <c r="L997" s="1"/>
      <c r="M997" s="1"/>
      <c r="N997" s="1"/>
      <c r="O997" s="1"/>
      <c r="P997" s="1"/>
      <c r="Q997" s="1"/>
      <c r="R997" s="1"/>
      <c r="S997" s="1"/>
      <c r="AH997" s="6"/>
      <c r="AI997" s="6"/>
      <c r="AJ997" s="6"/>
      <c r="AK997" s="6"/>
    </row>
    <row r="998" hidden="1">
      <c r="K998" s="1"/>
      <c r="L998" s="1"/>
      <c r="M998" s="1"/>
      <c r="N998" s="1"/>
      <c r="O998" s="1"/>
      <c r="P998" s="1"/>
      <c r="Q998" s="1"/>
      <c r="R998" s="1"/>
      <c r="S998" s="1"/>
      <c r="AH998" s="6"/>
      <c r="AI998" s="6"/>
      <c r="AJ998" s="6"/>
      <c r="AK998" s="6"/>
    </row>
    <row r="999" hidden="1">
      <c r="K999" s="1"/>
      <c r="L999" s="1"/>
      <c r="M999" s="1"/>
      <c r="N999" s="1"/>
      <c r="O999" s="1"/>
      <c r="P999" s="1"/>
      <c r="Q999" s="1"/>
      <c r="R999" s="1"/>
      <c r="S999" s="1"/>
      <c r="AH999" s="6"/>
      <c r="AI999" s="6"/>
      <c r="AJ999" s="6"/>
      <c r="AK999" s="6"/>
    </row>
    <row r="1000" hidden="1">
      <c r="K1000" s="1"/>
      <c r="L1000" s="1"/>
      <c r="M1000" s="1"/>
      <c r="N1000" s="1"/>
      <c r="O1000" s="1"/>
      <c r="P1000" s="1"/>
      <c r="Q1000" s="1"/>
      <c r="R1000" s="1"/>
      <c r="S1000" s="1"/>
      <c r="AH1000" s="6"/>
      <c r="AI1000" s="6"/>
      <c r="AJ1000" s="6"/>
      <c r="AK1000" s="6"/>
    </row>
    <row r="1001" hidden="1">
      <c r="K1001" s="1"/>
      <c r="L1001" s="1"/>
      <c r="M1001" s="1"/>
      <c r="N1001" s="1"/>
      <c r="O1001" s="1"/>
      <c r="P1001" s="1"/>
      <c r="Q1001" s="1"/>
      <c r="R1001" s="1"/>
      <c r="S1001" s="1"/>
      <c r="AH1001" s="6"/>
      <c r="AI1001" s="6"/>
      <c r="AJ1001" s="6"/>
      <c r="AK1001" s="6"/>
    </row>
    <row r="1002" hidden="1">
      <c r="K1002" s="1"/>
      <c r="L1002" s="1"/>
      <c r="M1002" s="1"/>
      <c r="N1002" s="1"/>
      <c r="O1002" s="1"/>
      <c r="P1002" s="1"/>
      <c r="Q1002" s="1"/>
      <c r="R1002" s="1"/>
      <c r="S1002" s="1"/>
      <c r="AH1002" s="6"/>
      <c r="AI1002" s="6"/>
      <c r="AJ1002" s="6"/>
      <c r="AK1002" s="6"/>
    </row>
    <row r="1003" hidden="1">
      <c r="K1003" s="1"/>
      <c r="L1003" s="1"/>
      <c r="M1003" s="1"/>
      <c r="N1003" s="1"/>
      <c r="O1003" s="1"/>
      <c r="P1003" s="1"/>
      <c r="Q1003" s="1"/>
      <c r="R1003" s="1"/>
      <c r="S1003" s="1"/>
      <c r="AH1003" s="6"/>
      <c r="AI1003" s="6"/>
      <c r="AJ1003" s="6"/>
      <c r="AK1003" s="6"/>
    </row>
    <row r="1004" hidden="1">
      <c r="K1004" s="1"/>
      <c r="L1004" s="1"/>
      <c r="M1004" s="1"/>
      <c r="N1004" s="1"/>
      <c r="O1004" s="1"/>
      <c r="P1004" s="1"/>
      <c r="Q1004" s="1"/>
      <c r="R1004" s="1"/>
      <c r="S1004" s="1"/>
      <c r="AH1004" s="6"/>
      <c r="AI1004" s="6"/>
      <c r="AJ1004" s="6"/>
      <c r="AK1004" s="6"/>
    </row>
    <row r="1005" hidden="1">
      <c r="K1005" s="1"/>
      <c r="L1005" s="1"/>
      <c r="M1005" s="1"/>
      <c r="N1005" s="1"/>
      <c r="O1005" s="1"/>
      <c r="P1005" s="1"/>
      <c r="Q1005" s="1"/>
      <c r="R1005" s="1"/>
      <c r="S1005" s="1"/>
      <c r="AH1005" s="6"/>
      <c r="AI1005" s="6"/>
      <c r="AJ1005" s="6"/>
      <c r="AK1005" s="6"/>
    </row>
    <row r="1006" hidden="1">
      <c r="K1006" s="1"/>
      <c r="L1006" s="1"/>
      <c r="M1006" s="1"/>
      <c r="N1006" s="1"/>
      <c r="O1006" s="1"/>
      <c r="P1006" s="1"/>
      <c r="Q1006" s="1"/>
      <c r="R1006" s="1"/>
      <c r="S1006" s="1"/>
      <c r="AH1006" s="6"/>
      <c r="AI1006" s="6"/>
      <c r="AJ1006" s="6"/>
      <c r="AK1006" s="6"/>
    </row>
    <row r="1007" hidden="1">
      <c r="K1007" s="1"/>
      <c r="L1007" s="1"/>
      <c r="M1007" s="1"/>
      <c r="N1007" s="1"/>
      <c r="O1007" s="1"/>
      <c r="P1007" s="1"/>
      <c r="Q1007" s="1"/>
      <c r="R1007" s="1"/>
      <c r="S1007" s="1"/>
      <c r="AH1007" s="6"/>
      <c r="AI1007" s="6"/>
      <c r="AJ1007" s="6"/>
      <c r="AK1007" s="6"/>
    </row>
    <row r="1008" hidden="1">
      <c r="K1008" s="1"/>
      <c r="L1008" s="1"/>
      <c r="M1008" s="1"/>
      <c r="N1008" s="1"/>
      <c r="O1008" s="1"/>
      <c r="P1008" s="1"/>
      <c r="Q1008" s="1"/>
      <c r="R1008" s="1"/>
      <c r="S1008" s="1"/>
      <c r="AH1008" s="6"/>
      <c r="AI1008" s="6"/>
      <c r="AJ1008" s="6"/>
      <c r="AK1008" s="6"/>
    </row>
    <row r="1009" hidden="1">
      <c r="K1009" s="1"/>
      <c r="L1009" s="1"/>
      <c r="M1009" s="1"/>
      <c r="N1009" s="1"/>
      <c r="O1009" s="1"/>
      <c r="P1009" s="1"/>
      <c r="Q1009" s="1"/>
      <c r="R1009" s="1"/>
      <c r="S1009" s="1"/>
      <c r="AH1009" s="6"/>
      <c r="AI1009" s="6"/>
      <c r="AJ1009" s="6"/>
      <c r="AK1009" s="6"/>
    </row>
    <row r="1010" hidden="1">
      <c r="K1010" s="1"/>
      <c r="L1010" s="1"/>
      <c r="M1010" s="1"/>
      <c r="N1010" s="1"/>
      <c r="O1010" s="1"/>
      <c r="P1010" s="1"/>
      <c r="Q1010" s="1"/>
      <c r="R1010" s="1"/>
      <c r="S1010" s="1"/>
      <c r="AH1010" s="6"/>
      <c r="AI1010" s="6"/>
      <c r="AJ1010" s="6"/>
      <c r="AK1010" s="6"/>
    </row>
    <row r="1011" hidden="1">
      <c r="K1011" s="1"/>
      <c r="L1011" s="1"/>
      <c r="M1011" s="1"/>
      <c r="N1011" s="1"/>
      <c r="O1011" s="1"/>
      <c r="P1011" s="1"/>
      <c r="Q1011" s="1"/>
      <c r="R1011" s="1"/>
      <c r="S1011" s="1"/>
      <c r="AH1011" s="6"/>
      <c r="AI1011" s="6"/>
      <c r="AJ1011" s="6"/>
      <c r="AK1011" s="6"/>
    </row>
    <row r="1012" hidden="1">
      <c r="K1012" s="1"/>
      <c r="L1012" s="1"/>
      <c r="M1012" s="1"/>
      <c r="N1012" s="1"/>
      <c r="O1012" s="1"/>
      <c r="P1012" s="1"/>
      <c r="Q1012" s="1"/>
      <c r="R1012" s="1"/>
      <c r="S1012" s="1"/>
      <c r="AH1012" s="6"/>
      <c r="AI1012" s="6"/>
      <c r="AJ1012" s="6"/>
      <c r="AK1012" s="6"/>
    </row>
    <row r="1013" hidden="1">
      <c r="K1013" s="1"/>
      <c r="L1013" s="1"/>
      <c r="M1013" s="1"/>
      <c r="N1013" s="1"/>
      <c r="O1013" s="1"/>
      <c r="P1013" s="1"/>
      <c r="Q1013" s="1"/>
      <c r="R1013" s="1"/>
      <c r="S1013" s="1"/>
      <c r="AH1013" s="6"/>
      <c r="AI1013" s="6"/>
      <c r="AJ1013" s="6"/>
      <c r="AK1013" s="6"/>
    </row>
    <row r="1014" hidden="1">
      <c r="K1014" s="1"/>
      <c r="L1014" s="1"/>
      <c r="M1014" s="1"/>
      <c r="N1014" s="1"/>
      <c r="O1014" s="1"/>
      <c r="P1014" s="1"/>
      <c r="Q1014" s="1"/>
      <c r="R1014" s="1"/>
      <c r="S1014" s="1"/>
      <c r="AH1014" s="6"/>
      <c r="AI1014" s="6"/>
      <c r="AJ1014" s="6"/>
      <c r="AK1014" s="6"/>
    </row>
    <row r="1015" hidden="1">
      <c r="K1015" s="1"/>
      <c r="L1015" s="1"/>
      <c r="M1015" s="1"/>
      <c r="N1015" s="1"/>
      <c r="O1015" s="1"/>
      <c r="P1015" s="1"/>
      <c r="Q1015" s="1"/>
      <c r="R1015" s="1"/>
      <c r="S1015" s="1"/>
      <c r="AH1015" s="6"/>
      <c r="AI1015" s="6"/>
      <c r="AJ1015" s="6"/>
      <c r="AK1015" s="6"/>
    </row>
    <row r="1016" hidden="1">
      <c r="K1016" s="1"/>
      <c r="L1016" s="1"/>
      <c r="M1016" s="1"/>
      <c r="N1016" s="1"/>
      <c r="O1016" s="1"/>
      <c r="P1016" s="1"/>
      <c r="Q1016" s="1"/>
      <c r="R1016" s="1"/>
      <c r="S1016" s="1"/>
      <c r="AH1016" s="6"/>
      <c r="AI1016" s="6"/>
      <c r="AJ1016" s="6"/>
      <c r="AK1016" s="6"/>
    </row>
    <row r="1017" hidden="1">
      <c r="K1017" s="1"/>
      <c r="L1017" s="1"/>
      <c r="M1017" s="1"/>
      <c r="N1017" s="1"/>
      <c r="O1017" s="1"/>
      <c r="P1017" s="1"/>
      <c r="Q1017" s="1"/>
      <c r="R1017" s="1"/>
      <c r="S1017" s="1"/>
      <c r="AH1017" s="6"/>
      <c r="AI1017" s="6"/>
      <c r="AJ1017" s="6"/>
      <c r="AK1017" s="6"/>
    </row>
    <row r="1018" hidden="1">
      <c r="K1018" s="1"/>
      <c r="L1018" s="1"/>
      <c r="M1018" s="1"/>
      <c r="N1018" s="1"/>
      <c r="O1018" s="1"/>
      <c r="P1018" s="1"/>
      <c r="Q1018" s="1"/>
      <c r="R1018" s="1"/>
      <c r="S1018" s="1"/>
      <c r="AH1018" s="6"/>
      <c r="AI1018" s="6"/>
      <c r="AJ1018" s="6"/>
      <c r="AK1018" s="6"/>
    </row>
    <row r="1019" hidden="1">
      <c r="K1019" s="1"/>
      <c r="L1019" s="1"/>
      <c r="M1019" s="1"/>
      <c r="N1019" s="1"/>
      <c r="O1019" s="1"/>
      <c r="P1019" s="1"/>
      <c r="Q1019" s="1"/>
      <c r="R1019" s="1"/>
      <c r="S1019" s="1"/>
      <c r="AH1019" s="6"/>
      <c r="AI1019" s="6"/>
      <c r="AJ1019" s="6"/>
      <c r="AK1019" s="6"/>
    </row>
    <row r="1020" ht="15.0" hidden="1" customHeight="1">
      <c r="K1020" s="1"/>
      <c r="L1020" s="1"/>
      <c r="M1020" s="1"/>
      <c r="N1020" s="1"/>
      <c r="O1020" s="1"/>
      <c r="P1020" s="1"/>
      <c r="Q1020" s="1"/>
      <c r="R1020" s="1"/>
      <c r="S1020" s="1"/>
      <c r="AH1020" s="6"/>
      <c r="AI1020" s="6"/>
      <c r="AJ1020" s="6"/>
      <c r="AK1020" s="6"/>
    </row>
  </sheetData>
  <mergeCells count="11">
    <mergeCell ref="AF9:AN10"/>
    <mergeCell ref="AF11:AN11"/>
    <mergeCell ref="G44:H44"/>
    <mergeCell ref="G45:H45"/>
    <mergeCell ref="A9:AD9"/>
    <mergeCell ref="A10:A11"/>
    <mergeCell ref="B10:D10"/>
    <mergeCell ref="E10:F10"/>
    <mergeCell ref="G10:M10"/>
    <mergeCell ref="P10:V10"/>
    <mergeCell ref="X10:AD10"/>
  </mergeCells>
  <drawing r:id="rId2"/>
  <legacy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4.5"/>
    <col customWidth="1" min="8" max="8" width="15.0"/>
    <col customWidth="1" min="10" max="10" width="13.38"/>
    <col customWidth="1" min="11" max="11" width="14.0"/>
    <col customWidth="1" min="12" max="12" width="11.88"/>
    <col customWidth="1" min="13" max="13" width="10.63"/>
    <col customWidth="1" min="14" max="14" width="2.38"/>
    <col customWidth="1" min="15" max="15" width="12.75"/>
    <col customWidth="1" min="16" max="16" width="8.5"/>
    <col customWidth="1" min="17" max="17" width="10.88"/>
    <col customWidth="1" min="18" max="18" width="9.13"/>
    <col customWidth="1" min="19" max="19" width="7.75"/>
    <col customWidth="1" min="23" max="23" width="1.5"/>
    <col customWidth="1" min="24" max="24" width="5.63"/>
    <col customWidth="1" min="25" max="25" width="12.25"/>
    <col customWidth="1" min="26" max="26" width="8.25"/>
    <col customWidth="1" min="30" max="30" width="1.38"/>
    <col customWidth="1" min="33" max="33" width="9.25"/>
    <col customWidth="1" min="35" max="35" width="17.13"/>
    <col hidden="1" min="40" max="48" width="12.63"/>
  </cols>
  <sheetData>
    <row r="1" hidden="1">
      <c r="A1" s="123"/>
      <c r="B1" s="123"/>
      <c r="C1" s="123"/>
      <c r="D1" s="123"/>
      <c r="E1" s="123"/>
      <c r="F1" s="123"/>
      <c r="G1" s="123"/>
      <c r="H1" s="123"/>
      <c r="K1" s="1"/>
      <c r="L1" s="1"/>
      <c r="M1" s="1"/>
      <c r="N1" s="1"/>
      <c r="O1" s="1"/>
      <c r="P1" s="1"/>
      <c r="Q1" s="1"/>
      <c r="R1" s="1"/>
      <c r="S1" s="1"/>
      <c r="AH1" s="6"/>
      <c r="AI1" s="6"/>
      <c r="AJ1" s="6"/>
    </row>
    <row r="2" hidden="1">
      <c r="A2" s="123"/>
      <c r="B2" s="123"/>
      <c r="C2" s="123"/>
      <c r="D2" s="123"/>
      <c r="E2" s="123"/>
      <c r="F2" s="123"/>
      <c r="G2" s="123"/>
      <c r="H2" s="123"/>
      <c r="K2" s="1"/>
      <c r="L2" s="1"/>
      <c r="M2" s="1"/>
      <c r="N2" s="1"/>
      <c r="O2" s="1"/>
      <c r="P2" s="1"/>
      <c r="Q2" s="1"/>
      <c r="R2" s="1"/>
      <c r="S2" s="1"/>
      <c r="AH2" s="6"/>
      <c r="AI2" s="6"/>
      <c r="AJ2" s="6"/>
    </row>
    <row r="3" hidden="1">
      <c r="A3" s="123"/>
      <c r="B3" s="123"/>
      <c r="C3" s="123"/>
      <c r="D3" s="123"/>
      <c r="E3" s="123"/>
      <c r="F3" s="123"/>
      <c r="G3" s="123"/>
      <c r="H3" s="123"/>
      <c r="K3" s="1"/>
      <c r="L3" s="1"/>
      <c r="M3" s="1"/>
      <c r="N3" s="1"/>
      <c r="O3" s="1"/>
      <c r="P3" s="1"/>
      <c r="Q3" s="1"/>
      <c r="R3" s="1"/>
      <c r="S3" s="1"/>
      <c r="AH3" s="6"/>
      <c r="AI3" s="6"/>
      <c r="AJ3" s="6"/>
    </row>
    <row r="4" hidden="1">
      <c r="A4" s="123"/>
      <c r="B4" s="123"/>
      <c r="C4" s="123"/>
      <c r="D4" s="123"/>
      <c r="E4" s="123"/>
      <c r="F4" s="123"/>
      <c r="G4" s="123"/>
      <c r="H4" s="123"/>
      <c r="K4" s="1"/>
      <c r="L4" s="1"/>
      <c r="M4" s="1"/>
      <c r="N4" s="1"/>
      <c r="O4" s="1"/>
      <c r="P4" s="1"/>
      <c r="Q4" s="1"/>
      <c r="R4" s="1"/>
      <c r="S4" s="1"/>
      <c r="AH4" s="6"/>
      <c r="AI4" s="6"/>
      <c r="AJ4" s="6"/>
    </row>
    <row r="5" hidden="1">
      <c r="A5" s="123"/>
      <c r="B5" s="123"/>
      <c r="C5" s="123"/>
      <c r="D5" s="123"/>
      <c r="E5" s="123"/>
      <c r="F5" s="123"/>
      <c r="G5" s="123"/>
      <c r="H5" s="123"/>
      <c r="K5" s="1"/>
      <c r="L5" s="1"/>
      <c r="M5" s="1"/>
      <c r="N5" s="1"/>
      <c r="O5" s="1"/>
      <c r="P5" s="1"/>
      <c r="Q5" s="1"/>
      <c r="R5" s="1"/>
      <c r="S5" s="1"/>
      <c r="AH5" s="6"/>
      <c r="AI5" s="6"/>
      <c r="AJ5" s="6"/>
    </row>
    <row r="6" hidden="1">
      <c r="A6" s="123"/>
      <c r="B6" s="123"/>
      <c r="C6" s="123"/>
      <c r="D6" s="123"/>
      <c r="E6" s="123"/>
      <c r="F6" s="123"/>
      <c r="G6" s="123"/>
      <c r="H6" s="123"/>
      <c r="K6" s="1"/>
      <c r="L6" s="1"/>
      <c r="M6" s="1"/>
      <c r="N6" s="1"/>
      <c r="O6" s="1"/>
      <c r="P6" s="1"/>
      <c r="Q6" s="1"/>
      <c r="R6" s="1"/>
      <c r="S6" s="1"/>
      <c r="AH6" s="6"/>
      <c r="AI6" s="6"/>
      <c r="AJ6" s="6"/>
    </row>
    <row r="7" hidden="1">
      <c r="K7" s="1"/>
      <c r="L7" s="1"/>
      <c r="M7" s="1"/>
      <c r="N7" s="1"/>
      <c r="O7" s="1"/>
      <c r="P7" s="1"/>
      <c r="Q7" s="1"/>
      <c r="R7" s="1"/>
      <c r="S7" s="1"/>
      <c r="AH7" s="6"/>
      <c r="AI7" s="6"/>
      <c r="AJ7" s="6"/>
    </row>
    <row r="8" hidden="1">
      <c r="K8" s="6"/>
      <c r="L8" s="6"/>
      <c r="M8" s="6"/>
      <c r="N8" s="6"/>
      <c r="O8" s="6"/>
      <c r="P8" s="6"/>
      <c r="Q8" s="6"/>
      <c r="R8" s="6"/>
      <c r="S8" s="6"/>
      <c r="AH8" s="6"/>
      <c r="AI8" s="6"/>
      <c r="AJ8" s="6"/>
    </row>
    <row r="9" ht="35.25" customHeight="1">
      <c r="A9" s="125" t="s">
        <v>71</v>
      </c>
      <c r="AE9" s="435" t="s">
        <v>176</v>
      </c>
      <c r="AN9" s="125"/>
      <c r="AO9" s="125"/>
      <c r="AP9" s="125"/>
      <c r="AQ9" s="125"/>
      <c r="AR9" s="125"/>
      <c r="AS9" s="125"/>
      <c r="AT9" s="125"/>
      <c r="AU9" s="125"/>
      <c r="AV9" s="125"/>
    </row>
    <row r="10" ht="24.75" customHeight="1">
      <c r="A10" s="19" t="s">
        <v>4</v>
      </c>
      <c r="B10" s="337" t="s">
        <v>140</v>
      </c>
      <c r="E10" s="337" t="s">
        <v>1</v>
      </c>
      <c r="G10" s="19" t="s">
        <v>3</v>
      </c>
      <c r="N10" s="17"/>
      <c r="O10" s="156"/>
      <c r="P10" s="156" t="s">
        <v>72</v>
      </c>
      <c r="X10" s="126"/>
      <c r="Y10" s="126" t="s">
        <v>73</v>
      </c>
      <c r="AN10" s="126"/>
      <c r="AO10" s="126"/>
      <c r="AP10" s="126"/>
      <c r="AQ10" s="126"/>
      <c r="AR10" s="126"/>
      <c r="AS10" s="126"/>
      <c r="AT10" s="126"/>
      <c r="AU10" s="126"/>
      <c r="AV10" s="126"/>
    </row>
    <row r="11" ht="47.25" customHeight="1">
      <c r="B11" s="19" t="s">
        <v>70</v>
      </c>
      <c r="C11" s="19" t="s">
        <v>115</v>
      </c>
      <c r="D11" s="19" t="s">
        <v>8</v>
      </c>
      <c r="E11" s="19" t="s">
        <v>70</v>
      </c>
      <c r="F11" s="19" t="s">
        <v>115</v>
      </c>
      <c r="G11" s="19" t="s">
        <v>12</v>
      </c>
      <c r="H11" s="19" t="s">
        <v>13</v>
      </c>
      <c r="I11" s="19" t="s">
        <v>14</v>
      </c>
      <c r="J11" s="19" t="s">
        <v>76</v>
      </c>
      <c r="K11" s="19" t="s">
        <v>67</v>
      </c>
      <c r="L11" s="19" t="s">
        <v>68</v>
      </c>
      <c r="M11" s="19" t="s">
        <v>69</v>
      </c>
      <c r="N11" s="17"/>
      <c r="O11" s="157" t="s">
        <v>14</v>
      </c>
      <c r="P11" s="157" t="s">
        <v>77</v>
      </c>
      <c r="Q11" s="157" t="s">
        <v>76</v>
      </c>
      <c r="R11" s="157" t="s">
        <v>78</v>
      </c>
      <c r="S11" s="157" t="s">
        <v>177</v>
      </c>
      <c r="T11" s="157" t="s">
        <v>67</v>
      </c>
      <c r="U11" s="157" t="s">
        <v>68</v>
      </c>
      <c r="V11" s="157" t="s">
        <v>69</v>
      </c>
      <c r="X11" s="128" t="s">
        <v>14</v>
      </c>
      <c r="Y11" s="128" t="s">
        <v>79</v>
      </c>
      <c r="Z11" s="128" t="s">
        <v>76</v>
      </c>
      <c r="AA11" s="128" t="s">
        <v>67</v>
      </c>
      <c r="AB11" s="128" t="s">
        <v>68</v>
      </c>
      <c r="AC11" s="128" t="s">
        <v>69</v>
      </c>
      <c r="AE11" s="436"/>
      <c r="AM11" s="377"/>
      <c r="AN11" s="128"/>
      <c r="AO11" s="128"/>
      <c r="AP11" s="128"/>
      <c r="AQ11" s="128"/>
      <c r="AR11" s="128"/>
      <c r="AS11" s="128"/>
      <c r="AT11" s="128"/>
      <c r="AU11" s="128"/>
      <c r="AV11" s="128"/>
    </row>
    <row r="12" ht="39.0" customHeight="1">
      <c r="A12" s="437">
        <v>45078.0</v>
      </c>
      <c r="B12" s="438">
        <v>22399.676</v>
      </c>
      <c r="C12" s="439">
        <v>651.0</v>
      </c>
      <c r="D12" s="440">
        <f t="shared" ref="D12:D42" si="2">B12/C12</f>
        <v>34.40810445</v>
      </c>
      <c r="E12" s="438">
        <v>13819.832</v>
      </c>
      <c r="F12" s="439">
        <v>135.0</v>
      </c>
      <c r="G12" s="441">
        <v>457.0</v>
      </c>
      <c r="H12" s="441">
        <v>173.0</v>
      </c>
      <c r="I12" s="441">
        <v>611.0</v>
      </c>
      <c r="J12" s="442">
        <v>130835.38</v>
      </c>
      <c r="K12" s="442">
        <v>9767.056</v>
      </c>
      <c r="L12" s="442">
        <v>9767.056</v>
      </c>
      <c r="M12" s="129">
        <v>0.0747</v>
      </c>
      <c r="N12" s="441"/>
      <c r="O12" s="441">
        <v>99.0</v>
      </c>
      <c r="P12" s="441">
        <v>258.0</v>
      </c>
      <c r="Q12" s="442">
        <v>4407.624</v>
      </c>
      <c r="R12" s="184">
        <f t="shared" ref="R12:S12" si="1">P12/O12</f>
        <v>2.606060606</v>
      </c>
      <c r="S12" s="179">
        <f t="shared" si="1"/>
        <v>17.08381395</v>
      </c>
      <c r="T12" s="442">
        <v>841.152</v>
      </c>
      <c r="U12" s="442">
        <v>841.152</v>
      </c>
      <c r="V12" s="129">
        <v>0.1908</v>
      </c>
      <c r="X12" s="441">
        <v>543.0</v>
      </c>
      <c r="Y12" s="441">
        <v>56067.0</v>
      </c>
      <c r="Z12" s="276">
        <v>126427.756</v>
      </c>
      <c r="AA12" s="276">
        <v>8925.904</v>
      </c>
      <c r="AB12" s="276">
        <v>8925.904</v>
      </c>
      <c r="AC12" s="129">
        <v>0.0706</v>
      </c>
      <c r="AE12" s="161" t="s">
        <v>81</v>
      </c>
      <c r="AF12" s="411" t="s">
        <v>166</v>
      </c>
      <c r="AG12" s="412" t="s">
        <v>167</v>
      </c>
      <c r="AH12" s="413" t="s">
        <v>84</v>
      </c>
      <c r="AI12" s="166" t="s">
        <v>86</v>
      </c>
      <c r="AJ12" s="414" t="s">
        <v>168</v>
      </c>
      <c r="AK12" s="168" t="s">
        <v>88</v>
      </c>
      <c r="AL12" s="415" t="s">
        <v>169</v>
      </c>
      <c r="AM12" s="413" t="s">
        <v>170</v>
      </c>
      <c r="AN12" s="129"/>
      <c r="AO12" s="129"/>
      <c r="AP12" s="129"/>
      <c r="AQ12" s="129"/>
      <c r="AR12" s="129"/>
      <c r="AS12" s="129"/>
      <c r="AT12" s="129"/>
      <c r="AU12" s="129"/>
      <c r="AV12" s="129"/>
    </row>
    <row r="13" ht="27.0" customHeight="1">
      <c r="A13" s="437">
        <v>45079.0</v>
      </c>
      <c r="B13" s="438">
        <v>23097.048</v>
      </c>
      <c r="C13" s="439">
        <v>751.0</v>
      </c>
      <c r="D13" s="440">
        <f t="shared" si="2"/>
        <v>30.75505726</v>
      </c>
      <c r="E13" s="438">
        <v>13580.424</v>
      </c>
      <c r="F13" s="439">
        <v>153.0</v>
      </c>
      <c r="G13" s="441">
        <v>165.0</v>
      </c>
      <c r="H13" s="441">
        <v>124.0</v>
      </c>
      <c r="I13" s="441">
        <v>614.0</v>
      </c>
      <c r="J13" s="442">
        <v>178186.32</v>
      </c>
      <c r="K13" s="442">
        <v>9396.66</v>
      </c>
      <c r="L13" s="442">
        <v>9396.66</v>
      </c>
      <c r="M13" s="129">
        <v>0.0527</v>
      </c>
      <c r="N13" s="441"/>
      <c r="O13" s="441">
        <v>65.0</v>
      </c>
      <c r="P13" s="441">
        <v>202.0</v>
      </c>
      <c r="Q13" s="442">
        <v>4458.792</v>
      </c>
      <c r="R13" s="184">
        <f t="shared" ref="R13:S13" si="3">P13/O13</f>
        <v>3.107692308</v>
      </c>
      <c r="S13" s="179">
        <f t="shared" si="3"/>
        <v>22.07322772</v>
      </c>
      <c r="T13" s="442">
        <v>1534.26</v>
      </c>
      <c r="U13" s="442">
        <v>1534.26</v>
      </c>
      <c r="V13" s="129">
        <v>0.3441</v>
      </c>
      <c r="X13" s="441">
        <v>434.0</v>
      </c>
      <c r="Y13" s="441">
        <v>38859.0</v>
      </c>
      <c r="Z13" s="276">
        <v>173727.528</v>
      </c>
      <c r="AA13" s="276">
        <v>7862.4</v>
      </c>
      <c r="AB13" s="276">
        <v>7862.4</v>
      </c>
      <c r="AC13" s="129">
        <v>0.0453</v>
      </c>
      <c r="AE13" s="37">
        <f>D42</f>
        <v>30.20139404</v>
      </c>
      <c r="AF13" s="443">
        <f>G42</f>
        <v>15470</v>
      </c>
      <c r="AG13" s="33">
        <f>AF13-AH13</f>
        <v>6562</v>
      </c>
      <c r="AH13" s="33">
        <f>H42</f>
        <v>8908</v>
      </c>
      <c r="AI13" s="34">
        <f>AG13/AF13</f>
        <v>0.4241758242</v>
      </c>
      <c r="AJ13" s="429">
        <f>AE13*2*1</f>
        <v>60.40278808</v>
      </c>
      <c r="AK13" s="36" t="str">
        <f>AL13/AH13</f>
        <v>#REF!</v>
      </c>
      <c r="AL13" s="37" t="str">
        <f>'CUSTOS 2023'!O3</f>
        <v>#REF!</v>
      </c>
      <c r="AM13" s="6"/>
      <c r="AN13" s="129"/>
      <c r="AO13" s="129"/>
      <c r="AP13" s="129"/>
      <c r="AQ13" s="129"/>
      <c r="AR13" s="129"/>
      <c r="AS13" s="129"/>
      <c r="AT13" s="129"/>
      <c r="AU13" s="129"/>
      <c r="AV13" s="129"/>
    </row>
    <row r="14">
      <c r="A14" s="437">
        <v>45080.0</v>
      </c>
      <c r="B14" s="444">
        <v>34566.844</v>
      </c>
      <c r="C14" s="445">
        <v>1036.0</v>
      </c>
      <c r="D14" s="440">
        <f t="shared" si="2"/>
        <v>33.36567954</v>
      </c>
      <c r="E14" s="444">
        <v>10698.012</v>
      </c>
      <c r="F14" s="445">
        <v>174.0</v>
      </c>
      <c r="G14" s="305">
        <v>686.0</v>
      </c>
      <c r="H14" s="305">
        <v>371.0</v>
      </c>
      <c r="I14" s="305">
        <v>821.0</v>
      </c>
      <c r="J14" s="446">
        <v>238493.112</v>
      </c>
      <c r="K14" s="446">
        <v>12952.368</v>
      </c>
      <c r="L14" s="446">
        <v>12952.368</v>
      </c>
      <c r="M14" s="132">
        <v>0.0543</v>
      </c>
      <c r="N14" s="305"/>
      <c r="O14" s="305">
        <v>80.0</v>
      </c>
      <c r="P14" s="305">
        <v>229.0</v>
      </c>
      <c r="Q14" s="447">
        <v>13307.112</v>
      </c>
      <c r="R14" s="184">
        <f t="shared" ref="R14:S14" si="4">P14/O14</f>
        <v>2.8625</v>
      </c>
      <c r="S14" s="179">
        <f t="shared" si="4"/>
        <v>58.10965939</v>
      </c>
      <c r="T14" s="447">
        <v>4580.576</v>
      </c>
      <c r="U14" s="447">
        <v>4580.576</v>
      </c>
      <c r="V14" s="132">
        <v>0.3442</v>
      </c>
      <c r="X14" s="448">
        <v>362.0</v>
      </c>
      <c r="Y14" s="448">
        <v>45421.0</v>
      </c>
      <c r="Z14" s="276">
        <v>225186.0</v>
      </c>
      <c r="AA14" s="449">
        <v>8371.792</v>
      </c>
      <c r="AB14" s="449">
        <v>8371.792</v>
      </c>
      <c r="AC14" s="132">
        <v>0.0372</v>
      </c>
      <c r="AN14" s="132"/>
      <c r="AO14" s="132"/>
      <c r="AP14" s="132"/>
      <c r="AQ14" s="132"/>
      <c r="AR14" s="132"/>
      <c r="AS14" s="132"/>
      <c r="AT14" s="132"/>
      <c r="AU14" s="132"/>
      <c r="AV14" s="132"/>
    </row>
    <row r="15">
      <c r="A15" s="437">
        <v>45081.0</v>
      </c>
      <c r="B15" s="444">
        <v>28641.184</v>
      </c>
      <c r="C15" s="445">
        <v>1180.0</v>
      </c>
      <c r="D15" s="440">
        <f t="shared" si="2"/>
        <v>24.27218983</v>
      </c>
      <c r="E15" s="444">
        <v>23310.924</v>
      </c>
      <c r="F15" s="445">
        <v>226.0</v>
      </c>
      <c r="G15" s="305">
        <v>859.0</v>
      </c>
      <c r="H15" s="305">
        <v>477.0</v>
      </c>
      <c r="I15" s="305">
        <v>954.0</v>
      </c>
      <c r="J15" s="446">
        <v>220100.972</v>
      </c>
      <c r="K15" s="446">
        <v>8530.444</v>
      </c>
      <c r="L15" s="446">
        <v>8530.444</v>
      </c>
      <c r="M15" s="132">
        <v>0.0388</v>
      </c>
      <c r="N15" s="305"/>
      <c r="O15" s="305">
        <v>75.0</v>
      </c>
      <c r="P15" s="305">
        <v>227.0</v>
      </c>
      <c r="Q15" s="447">
        <v>12111.008</v>
      </c>
      <c r="R15" s="184">
        <f t="shared" ref="R15:S15" si="5">P15/O15</f>
        <v>3.026666667</v>
      </c>
      <c r="S15" s="179">
        <f t="shared" si="5"/>
        <v>53.35245815</v>
      </c>
      <c r="T15" s="447">
        <v>1971.372</v>
      </c>
      <c r="U15" s="447">
        <v>1971.372</v>
      </c>
      <c r="V15" s="132">
        <v>0.1628</v>
      </c>
      <c r="X15" s="448">
        <v>321.0</v>
      </c>
      <c r="Y15" s="448">
        <v>30938.0</v>
      </c>
      <c r="Z15" s="276">
        <v>207989.964</v>
      </c>
      <c r="AA15" s="449">
        <v>6559.072</v>
      </c>
      <c r="AB15" s="449">
        <v>6559.072</v>
      </c>
      <c r="AC15" s="132">
        <v>0.0315</v>
      </c>
      <c r="AN15" s="132"/>
      <c r="AO15" s="132"/>
      <c r="AP15" s="132"/>
      <c r="AQ15" s="132"/>
      <c r="AR15" s="132"/>
      <c r="AS15" s="132"/>
      <c r="AT15" s="132"/>
      <c r="AU15" s="132"/>
      <c r="AV15" s="132"/>
    </row>
    <row r="16">
      <c r="A16" s="437">
        <v>45082.0</v>
      </c>
      <c r="B16" s="444">
        <v>22830.444</v>
      </c>
      <c r="C16" s="445">
        <v>1006.0</v>
      </c>
      <c r="D16" s="440">
        <f t="shared" si="2"/>
        <v>22.69427833</v>
      </c>
      <c r="E16" s="444">
        <v>16832.712</v>
      </c>
      <c r="F16" s="445">
        <v>192.0</v>
      </c>
      <c r="G16" s="305">
        <v>397.0</v>
      </c>
      <c r="H16" s="305">
        <v>284.0</v>
      </c>
      <c r="I16" s="305">
        <v>842.0</v>
      </c>
      <c r="J16" s="446">
        <v>190477.04</v>
      </c>
      <c r="K16" s="446">
        <v>8874.476</v>
      </c>
      <c r="L16" s="446">
        <v>8874.476</v>
      </c>
      <c r="M16" s="132">
        <v>0.0466</v>
      </c>
      <c r="N16" s="305"/>
      <c r="O16" s="305">
        <v>56.0</v>
      </c>
      <c r="P16" s="305">
        <v>134.0</v>
      </c>
      <c r="Q16" s="447">
        <v>5435.404</v>
      </c>
      <c r="R16" s="184">
        <f t="shared" ref="R16:S16" si="6">P16/O16</f>
        <v>2.392857143</v>
      </c>
      <c r="S16" s="179">
        <f t="shared" si="6"/>
        <v>40.56271642</v>
      </c>
      <c r="T16" s="447">
        <v>470.548</v>
      </c>
      <c r="U16" s="447">
        <v>470.548</v>
      </c>
      <c r="V16" s="132">
        <v>0.0866</v>
      </c>
      <c r="X16" s="448">
        <v>339.0</v>
      </c>
      <c r="Y16" s="448">
        <v>38012.0</v>
      </c>
      <c r="Z16" s="276">
        <v>185041.636</v>
      </c>
      <c r="AA16" s="449">
        <v>8403.928</v>
      </c>
      <c r="AB16" s="449">
        <v>8403.928</v>
      </c>
      <c r="AC16" s="132">
        <v>0.0454</v>
      </c>
      <c r="AN16" s="132"/>
      <c r="AO16" s="132"/>
      <c r="AP16" s="132"/>
      <c r="AQ16" s="132"/>
      <c r="AR16" s="132"/>
      <c r="AS16" s="132"/>
      <c r="AT16" s="132"/>
      <c r="AU16" s="132"/>
      <c r="AV16" s="132"/>
    </row>
    <row r="17" ht="24.75" customHeight="1">
      <c r="A17" s="437">
        <v>45083.0</v>
      </c>
      <c r="B17" s="444">
        <v>32063.2</v>
      </c>
      <c r="C17" s="445">
        <v>1416.0</v>
      </c>
      <c r="D17" s="440">
        <f t="shared" si="2"/>
        <v>22.64350282</v>
      </c>
      <c r="E17" s="444">
        <v>20601.568</v>
      </c>
      <c r="F17" s="445">
        <v>250.0</v>
      </c>
      <c r="G17" s="305">
        <v>856.0</v>
      </c>
      <c r="H17" s="305">
        <v>525.0</v>
      </c>
      <c r="I17" s="305">
        <v>1116.0</v>
      </c>
      <c r="J17" s="446">
        <v>281815.248</v>
      </c>
      <c r="K17" s="446">
        <v>9889.36</v>
      </c>
      <c r="L17" s="446">
        <v>9889.36</v>
      </c>
      <c r="M17" s="132">
        <v>0.0351</v>
      </c>
      <c r="N17" s="305"/>
      <c r="O17" s="305">
        <v>77.0</v>
      </c>
      <c r="P17" s="305">
        <v>208.0</v>
      </c>
      <c r="Q17" s="447">
        <v>4441.32</v>
      </c>
      <c r="R17" s="184">
        <f t="shared" ref="R17:S17" si="7">P17/O17</f>
        <v>2.701298701</v>
      </c>
      <c r="S17" s="179">
        <f t="shared" si="7"/>
        <v>21.3525</v>
      </c>
      <c r="T17" s="447">
        <v>2019.628</v>
      </c>
      <c r="U17" s="447">
        <v>2019.628</v>
      </c>
      <c r="V17" s="132">
        <v>0.4547</v>
      </c>
      <c r="X17" s="448">
        <v>527.0</v>
      </c>
      <c r="Y17" s="448">
        <v>62817.0</v>
      </c>
      <c r="Z17" s="276">
        <v>277373.928</v>
      </c>
      <c r="AA17" s="449">
        <v>7869.732</v>
      </c>
      <c r="AB17" s="449">
        <v>7869.732</v>
      </c>
      <c r="AC17" s="132">
        <v>0.0284</v>
      </c>
      <c r="AN17" s="132"/>
      <c r="AO17" s="132"/>
      <c r="AP17" s="132"/>
      <c r="AQ17" s="132"/>
      <c r="AR17" s="132"/>
      <c r="AS17" s="132"/>
      <c r="AT17" s="132"/>
      <c r="AU17" s="132"/>
      <c r="AV17" s="132"/>
    </row>
    <row r="18">
      <c r="A18" s="437">
        <v>45084.0</v>
      </c>
      <c r="B18" s="444">
        <v>33016.1</v>
      </c>
      <c r="C18" s="445">
        <v>1319.0</v>
      </c>
      <c r="D18" s="440">
        <f t="shared" si="2"/>
        <v>25.03115997</v>
      </c>
      <c r="E18" s="444">
        <v>22151.636</v>
      </c>
      <c r="F18" s="445">
        <v>251.0</v>
      </c>
      <c r="G18" s="305">
        <v>488.0</v>
      </c>
      <c r="H18" s="305">
        <v>382.0</v>
      </c>
      <c r="I18" s="305">
        <v>1060.0</v>
      </c>
      <c r="J18" s="446">
        <v>239804.344</v>
      </c>
      <c r="K18" s="446">
        <v>13352.3</v>
      </c>
      <c r="L18" s="446">
        <v>13352.3</v>
      </c>
      <c r="M18" s="132">
        <v>0.0557</v>
      </c>
      <c r="N18" s="305"/>
      <c r="O18" s="305">
        <v>92.0</v>
      </c>
      <c r="P18" s="305">
        <v>265.0</v>
      </c>
      <c r="Q18" s="447">
        <v>6599.684</v>
      </c>
      <c r="R18" s="184">
        <f t="shared" ref="R18:S18" si="8">P18/O18</f>
        <v>2.880434783</v>
      </c>
      <c r="S18" s="179">
        <f t="shared" si="8"/>
        <v>24.90446792</v>
      </c>
      <c r="T18" s="447">
        <v>3165.656</v>
      </c>
      <c r="U18" s="447">
        <v>3165.656</v>
      </c>
      <c r="V18" s="132">
        <v>0.4797</v>
      </c>
      <c r="X18" s="448">
        <v>1417.0</v>
      </c>
      <c r="Y18" s="448">
        <v>105949.0</v>
      </c>
      <c r="Z18" s="276">
        <v>233204.66</v>
      </c>
      <c r="AA18" s="449">
        <v>10186.644</v>
      </c>
      <c r="AB18" s="449">
        <v>10186.644</v>
      </c>
      <c r="AC18" s="132">
        <v>0.0437</v>
      </c>
      <c r="AN18" s="132"/>
      <c r="AO18" s="132"/>
      <c r="AP18" s="132"/>
      <c r="AQ18" s="132"/>
      <c r="AR18" s="132"/>
      <c r="AS18" s="132"/>
      <c r="AT18" s="132"/>
      <c r="AU18" s="132"/>
      <c r="AV18" s="132"/>
    </row>
    <row r="19">
      <c r="A19" s="437">
        <v>45085.0</v>
      </c>
      <c r="B19" s="444">
        <v>35398.792</v>
      </c>
      <c r="C19" s="445">
        <v>1209.0</v>
      </c>
      <c r="D19" s="440">
        <f t="shared" si="2"/>
        <v>29.27939785</v>
      </c>
      <c r="E19" s="444">
        <v>24031.072</v>
      </c>
      <c r="F19" s="445">
        <v>280.0</v>
      </c>
      <c r="G19" s="305">
        <v>315.0</v>
      </c>
      <c r="H19" s="305">
        <v>248.0</v>
      </c>
      <c r="I19" s="305">
        <v>927.0</v>
      </c>
      <c r="J19" s="446">
        <v>328494.244</v>
      </c>
      <c r="K19" s="446">
        <v>-1717.924</v>
      </c>
      <c r="L19" s="446">
        <v>-1717.924</v>
      </c>
      <c r="M19" s="132">
        <v>-0.0052</v>
      </c>
      <c r="N19" s="305"/>
      <c r="O19" s="305">
        <v>103.0</v>
      </c>
      <c r="P19" s="305">
        <v>267.0</v>
      </c>
      <c r="Q19" s="447">
        <v>11292.996</v>
      </c>
      <c r="R19" s="184">
        <f t="shared" ref="R19:S19" si="9">P19/O19</f>
        <v>2.59223301</v>
      </c>
      <c r="S19" s="179">
        <f t="shared" si="9"/>
        <v>42.29586517</v>
      </c>
      <c r="T19" s="447">
        <v>5051.332</v>
      </c>
      <c r="U19" s="447">
        <v>5051.332</v>
      </c>
      <c r="V19" s="132">
        <v>0.4473</v>
      </c>
      <c r="X19" s="448">
        <v>1595.0</v>
      </c>
      <c r="Y19" s="448">
        <v>120281.0</v>
      </c>
      <c r="Z19" s="276">
        <v>317201.248</v>
      </c>
      <c r="AA19" s="449">
        <v>-6769.256</v>
      </c>
      <c r="AB19" s="449">
        <v>-6769.256</v>
      </c>
      <c r="AC19" s="132">
        <v>-0.0213</v>
      </c>
      <c r="AN19" s="132"/>
      <c r="AO19" s="132"/>
      <c r="AP19" s="132"/>
      <c r="AQ19" s="132"/>
      <c r="AR19" s="132"/>
      <c r="AS19" s="132"/>
      <c r="AT19" s="132"/>
      <c r="AU19" s="132"/>
      <c r="AV19" s="132"/>
    </row>
    <row r="20">
      <c r="A20" s="437">
        <v>45086.0</v>
      </c>
      <c r="B20" s="444">
        <v>33914.66</v>
      </c>
      <c r="C20" s="445">
        <v>1037.0</v>
      </c>
      <c r="D20" s="440">
        <f t="shared" si="2"/>
        <v>32.70459016</v>
      </c>
      <c r="E20" s="444">
        <v>23535.096</v>
      </c>
      <c r="F20" s="445">
        <v>243.0</v>
      </c>
      <c r="G20" s="305">
        <v>320.0</v>
      </c>
      <c r="H20" s="305">
        <v>232.0</v>
      </c>
      <c r="I20" s="305">
        <v>764.0</v>
      </c>
      <c r="J20" s="446">
        <v>265204.524</v>
      </c>
      <c r="K20" s="446">
        <v>17148.976</v>
      </c>
      <c r="L20" s="446">
        <v>17148.976</v>
      </c>
      <c r="M20" s="132">
        <v>0.0647</v>
      </c>
      <c r="N20" s="305"/>
      <c r="O20" s="305">
        <v>53.0</v>
      </c>
      <c r="P20" s="305">
        <v>143.0</v>
      </c>
      <c r="Q20" s="447">
        <v>13725.296</v>
      </c>
      <c r="R20" s="184">
        <f t="shared" ref="R20:S20" si="10">P20/O20</f>
        <v>2.698113208</v>
      </c>
      <c r="S20" s="179">
        <f t="shared" si="10"/>
        <v>95.98109091</v>
      </c>
      <c r="T20" s="447">
        <v>6381.856</v>
      </c>
      <c r="U20" s="447">
        <v>6381.856</v>
      </c>
      <c r="V20" s="132">
        <v>0.465</v>
      </c>
      <c r="X20" s="448">
        <v>1465.0</v>
      </c>
      <c r="Y20" s="448">
        <v>102230.0</v>
      </c>
      <c r="Z20" s="276">
        <v>251479.228</v>
      </c>
      <c r="AA20" s="449">
        <v>10767.12</v>
      </c>
      <c r="AB20" s="449">
        <v>10767.12</v>
      </c>
      <c r="AC20" s="132">
        <v>0.0428</v>
      </c>
      <c r="AN20" s="132"/>
      <c r="AO20" s="132"/>
      <c r="AP20" s="132"/>
      <c r="AQ20" s="132"/>
      <c r="AR20" s="132"/>
      <c r="AS20" s="132"/>
      <c r="AT20" s="132"/>
      <c r="AU20" s="132"/>
      <c r="AV20" s="132"/>
    </row>
    <row r="21">
      <c r="A21" s="437">
        <v>45087.0</v>
      </c>
      <c r="B21" s="444">
        <v>44821.192</v>
      </c>
      <c r="C21" s="445">
        <v>1393.0</v>
      </c>
      <c r="D21" s="440">
        <f t="shared" si="2"/>
        <v>32.17601723</v>
      </c>
      <c r="E21" s="444">
        <v>31851.664</v>
      </c>
      <c r="F21" s="445">
        <v>289.0</v>
      </c>
      <c r="G21" s="305">
        <v>1005.0</v>
      </c>
      <c r="H21" s="305">
        <v>483.0</v>
      </c>
      <c r="I21" s="305">
        <v>1056.0</v>
      </c>
      <c r="J21" s="446">
        <v>260789.828</v>
      </c>
      <c r="K21" s="446">
        <v>18025.488</v>
      </c>
      <c r="L21" s="446">
        <v>18025.488</v>
      </c>
      <c r="M21" s="132">
        <v>0.0691</v>
      </c>
      <c r="N21" s="305"/>
      <c r="O21" s="305">
        <v>191.0</v>
      </c>
      <c r="P21" s="305">
        <v>425.0</v>
      </c>
      <c r="Q21" s="447">
        <v>15552.316</v>
      </c>
      <c r="R21" s="184">
        <f t="shared" ref="R21:S21" si="11">P21/O21</f>
        <v>2.22513089</v>
      </c>
      <c r="S21" s="179">
        <f t="shared" si="11"/>
        <v>36.59368471</v>
      </c>
      <c r="T21" s="447">
        <v>6374.732</v>
      </c>
      <c r="U21" s="447">
        <v>6374.732</v>
      </c>
      <c r="V21" s="132">
        <v>0.4099</v>
      </c>
      <c r="X21" s="448">
        <v>1502.0</v>
      </c>
      <c r="Y21" s="448">
        <v>98490.0</v>
      </c>
      <c r="Z21" s="276">
        <v>245237.512</v>
      </c>
      <c r="AA21" s="449">
        <v>11650.756</v>
      </c>
      <c r="AB21" s="449">
        <v>11650.756</v>
      </c>
      <c r="AC21" s="132">
        <v>0.0475</v>
      </c>
      <c r="AN21" s="132"/>
      <c r="AO21" s="132"/>
      <c r="AP21" s="132"/>
      <c r="AQ21" s="132"/>
      <c r="AR21" s="132"/>
      <c r="AS21" s="132"/>
      <c r="AT21" s="132"/>
      <c r="AU21" s="132"/>
      <c r="AV21" s="132"/>
    </row>
    <row r="22">
      <c r="A22" s="437">
        <v>45088.0</v>
      </c>
      <c r="B22" s="444">
        <v>39681.668</v>
      </c>
      <c r="C22" s="445">
        <v>1208.0</v>
      </c>
      <c r="D22" s="440">
        <f t="shared" si="2"/>
        <v>32.84906291</v>
      </c>
      <c r="E22" s="444">
        <v>22388.236</v>
      </c>
      <c r="F22" s="445">
        <v>262.0</v>
      </c>
      <c r="G22" s="305">
        <v>655.0</v>
      </c>
      <c r="H22" s="305">
        <v>342.0</v>
      </c>
      <c r="I22" s="305">
        <v>885.0</v>
      </c>
      <c r="J22" s="446">
        <v>239590.988</v>
      </c>
      <c r="K22" s="446">
        <v>8338.408</v>
      </c>
      <c r="L22" s="446">
        <v>8338.408</v>
      </c>
      <c r="M22" s="132">
        <v>0.0348</v>
      </c>
      <c r="N22" s="305"/>
      <c r="O22" s="305">
        <v>133.0</v>
      </c>
      <c r="P22" s="305">
        <v>401.0</v>
      </c>
      <c r="Q22" s="447">
        <v>10034.648</v>
      </c>
      <c r="R22" s="184">
        <f t="shared" ref="R22:S22" si="12">P22/O22</f>
        <v>3.015037594</v>
      </c>
      <c r="S22" s="179">
        <f t="shared" si="12"/>
        <v>25.02405985</v>
      </c>
      <c r="T22" s="447">
        <v>-3208.816</v>
      </c>
      <c r="U22" s="447">
        <v>-3208.816</v>
      </c>
      <c r="V22" s="132">
        <v>-0.3198</v>
      </c>
      <c r="X22" s="448">
        <v>1109.0</v>
      </c>
      <c r="Y22" s="448">
        <v>94598.0</v>
      </c>
      <c r="Z22" s="276">
        <v>229556.34</v>
      </c>
      <c r="AA22" s="449">
        <v>11547.224</v>
      </c>
      <c r="AB22" s="449">
        <v>11547.224</v>
      </c>
      <c r="AC22" s="132">
        <v>0.0503</v>
      </c>
      <c r="AN22" s="132"/>
      <c r="AO22" s="132"/>
      <c r="AP22" s="132"/>
      <c r="AQ22" s="132"/>
      <c r="AR22" s="132"/>
      <c r="AS22" s="132"/>
      <c r="AT22" s="132"/>
      <c r="AU22" s="132"/>
      <c r="AV22" s="132"/>
    </row>
    <row r="23">
      <c r="A23" s="437">
        <v>45089.0</v>
      </c>
      <c r="B23" s="444">
        <v>24457.732</v>
      </c>
      <c r="C23" s="445">
        <v>1088.0</v>
      </c>
      <c r="D23" s="440">
        <f t="shared" si="2"/>
        <v>22.47953309</v>
      </c>
      <c r="E23" s="444">
        <v>21453.484</v>
      </c>
      <c r="F23" s="445">
        <v>239.0</v>
      </c>
      <c r="G23" s="305">
        <v>610.0</v>
      </c>
      <c r="H23" s="305">
        <v>342.0</v>
      </c>
      <c r="I23" s="305">
        <v>801.0</v>
      </c>
      <c r="J23" s="446">
        <v>219895.624</v>
      </c>
      <c r="K23" s="446">
        <v>5095.428</v>
      </c>
      <c r="L23" s="446">
        <v>5095.428</v>
      </c>
      <c r="M23" s="132">
        <v>0.0232</v>
      </c>
      <c r="N23" s="305"/>
      <c r="O23" s="305">
        <v>42.0</v>
      </c>
      <c r="P23" s="305">
        <v>164.0</v>
      </c>
      <c r="Q23" s="447">
        <v>4482.816</v>
      </c>
      <c r="R23" s="184">
        <f t="shared" ref="R23:S23" si="13">P23/O23</f>
        <v>3.904761905</v>
      </c>
      <c r="S23" s="179">
        <f t="shared" si="13"/>
        <v>27.3342439</v>
      </c>
      <c r="T23" s="447">
        <v>774.384</v>
      </c>
      <c r="U23" s="447">
        <v>774.384</v>
      </c>
      <c r="V23" s="132">
        <v>0.1727</v>
      </c>
      <c r="X23" s="448">
        <v>1216.0</v>
      </c>
      <c r="Y23" s="448">
        <v>85346.0</v>
      </c>
      <c r="Z23" s="276">
        <v>215412.808</v>
      </c>
      <c r="AA23" s="449">
        <v>4321.044</v>
      </c>
      <c r="AB23" s="449">
        <v>4321.044</v>
      </c>
      <c r="AC23" s="132">
        <v>0.0201</v>
      </c>
      <c r="AN23" s="132"/>
      <c r="AO23" s="132"/>
      <c r="AP23" s="132"/>
      <c r="AQ23" s="132"/>
      <c r="AR23" s="132"/>
      <c r="AS23" s="132"/>
      <c r="AT23" s="132"/>
      <c r="AU23" s="132"/>
      <c r="AV23" s="132"/>
    </row>
    <row r="24">
      <c r="A24" s="437">
        <v>45090.0</v>
      </c>
      <c r="B24" s="444">
        <v>28122.536</v>
      </c>
      <c r="C24" s="445">
        <v>1431.0</v>
      </c>
      <c r="D24" s="440">
        <f t="shared" si="2"/>
        <v>19.65236618</v>
      </c>
      <c r="E24" s="444">
        <v>21722.74</v>
      </c>
      <c r="F24" s="445">
        <v>295.0</v>
      </c>
      <c r="G24" s="305">
        <v>819.0</v>
      </c>
      <c r="H24" s="305">
        <v>474.0</v>
      </c>
      <c r="I24" s="305">
        <v>1029.0</v>
      </c>
      <c r="J24" s="446">
        <v>226291.312</v>
      </c>
      <c r="K24" s="446">
        <v>1383.096</v>
      </c>
      <c r="L24" s="446">
        <v>1383.096</v>
      </c>
      <c r="M24" s="132">
        <v>0.0061</v>
      </c>
      <c r="N24" s="305"/>
      <c r="O24" s="305">
        <v>47.0</v>
      </c>
      <c r="P24" s="305">
        <v>225.0</v>
      </c>
      <c r="Q24" s="447">
        <v>20143.604</v>
      </c>
      <c r="R24" s="184">
        <f t="shared" ref="R24:S24" si="14">P24/O24</f>
        <v>4.787234043</v>
      </c>
      <c r="S24" s="179">
        <f t="shared" si="14"/>
        <v>89.52712889</v>
      </c>
      <c r="T24" s="447">
        <v>-5244.616</v>
      </c>
      <c r="U24" s="447">
        <v>-5244.616</v>
      </c>
      <c r="V24" s="132">
        <v>-0.2604</v>
      </c>
      <c r="X24" s="448">
        <v>1507.0</v>
      </c>
      <c r="Y24" s="448">
        <v>96708.0</v>
      </c>
      <c r="Z24" s="276">
        <v>206147.708</v>
      </c>
      <c r="AA24" s="449">
        <v>6627.712</v>
      </c>
      <c r="AB24" s="449">
        <v>6627.712</v>
      </c>
      <c r="AC24" s="132">
        <v>0.0322</v>
      </c>
      <c r="AN24" s="132"/>
      <c r="AO24" s="132"/>
      <c r="AP24" s="132"/>
      <c r="AQ24" s="132"/>
      <c r="AR24" s="132"/>
      <c r="AS24" s="132"/>
      <c r="AT24" s="132"/>
      <c r="AU24" s="132"/>
      <c r="AV24" s="132"/>
    </row>
    <row r="25">
      <c r="A25" s="437">
        <v>45091.0</v>
      </c>
      <c r="B25" s="444">
        <v>34132.956</v>
      </c>
      <c r="C25" s="445">
        <v>1306.0</v>
      </c>
      <c r="D25" s="440">
        <f t="shared" si="2"/>
        <v>26.13549464</v>
      </c>
      <c r="E25" s="444">
        <v>29317.808</v>
      </c>
      <c r="F25" s="445">
        <v>260.0</v>
      </c>
      <c r="G25" s="305">
        <v>594.0</v>
      </c>
      <c r="H25" s="305">
        <v>368.0</v>
      </c>
      <c r="I25" s="305">
        <v>964.0</v>
      </c>
      <c r="J25" s="446">
        <v>237894.28</v>
      </c>
      <c r="K25" s="446">
        <v>4895.124</v>
      </c>
      <c r="L25" s="446">
        <v>4895.124</v>
      </c>
      <c r="M25" s="132">
        <v>0.0206</v>
      </c>
      <c r="N25" s="305"/>
      <c r="O25" s="305">
        <v>47.0</v>
      </c>
      <c r="P25" s="305">
        <v>194.0</v>
      </c>
      <c r="Q25" s="447">
        <v>20451.652</v>
      </c>
      <c r="R25" s="184">
        <f t="shared" ref="R25:S25" si="15">P25/O25</f>
        <v>4.127659574</v>
      </c>
      <c r="S25" s="179">
        <f t="shared" si="15"/>
        <v>105.4208866</v>
      </c>
      <c r="T25" s="447">
        <v>-7820.228</v>
      </c>
      <c r="U25" s="447">
        <v>-7820.228</v>
      </c>
      <c r="V25" s="132">
        <v>-0.3824</v>
      </c>
      <c r="X25" s="448">
        <v>1690.0</v>
      </c>
      <c r="Y25" s="448">
        <v>94034.0</v>
      </c>
      <c r="Z25" s="276">
        <v>217442.628</v>
      </c>
      <c r="AA25" s="449">
        <v>12715.352</v>
      </c>
      <c r="AB25" s="449">
        <v>12715.352</v>
      </c>
      <c r="AC25" s="132">
        <v>0.0585</v>
      </c>
      <c r="AN25" s="132"/>
      <c r="AO25" s="132"/>
      <c r="AP25" s="132"/>
      <c r="AQ25" s="132"/>
      <c r="AR25" s="132"/>
      <c r="AS25" s="132"/>
      <c r="AT25" s="132"/>
      <c r="AU25" s="132"/>
      <c r="AV25" s="132"/>
    </row>
    <row r="26">
      <c r="A26" s="437">
        <v>45092.0</v>
      </c>
      <c r="B26" s="444">
        <v>39849.836</v>
      </c>
      <c r="C26" s="445">
        <v>1571.0</v>
      </c>
      <c r="D26" s="440">
        <f t="shared" si="2"/>
        <v>25.36590452</v>
      </c>
      <c r="E26" s="444">
        <v>25554.464</v>
      </c>
      <c r="F26" s="445">
        <v>348.0</v>
      </c>
      <c r="G26" s="305">
        <v>1009.0</v>
      </c>
      <c r="H26" s="305">
        <v>495.0</v>
      </c>
      <c r="I26" s="305">
        <v>1103.0</v>
      </c>
      <c r="J26" s="446">
        <v>266308.172</v>
      </c>
      <c r="K26" s="446">
        <v>18417.36</v>
      </c>
      <c r="L26" s="446">
        <v>18417.36</v>
      </c>
      <c r="M26" s="132">
        <v>0.0692</v>
      </c>
      <c r="N26" s="305"/>
      <c r="O26" s="305">
        <v>72.0</v>
      </c>
      <c r="P26" s="305">
        <v>281.0</v>
      </c>
      <c r="Q26" s="447">
        <v>19135.688</v>
      </c>
      <c r="R26" s="184">
        <f t="shared" ref="R26:S26" si="16">P26/O26</f>
        <v>3.902777778</v>
      </c>
      <c r="S26" s="179">
        <f t="shared" si="16"/>
        <v>68.09853381</v>
      </c>
      <c r="T26" s="447">
        <v>6052.124</v>
      </c>
      <c r="U26" s="447">
        <v>6052.124</v>
      </c>
      <c r="V26" s="132">
        <v>0.3163</v>
      </c>
      <c r="X26" s="448">
        <v>1726.0</v>
      </c>
      <c r="Y26" s="448">
        <v>105961.0</v>
      </c>
      <c r="Z26" s="276">
        <v>247172.484</v>
      </c>
      <c r="AA26" s="449">
        <v>12365.236</v>
      </c>
      <c r="AB26" s="449">
        <v>12365.236</v>
      </c>
      <c r="AC26" s="132">
        <v>0.05</v>
      </c>
      <c r="AN26" s="132"/>
      <c r="AO26" s="132"/>
      <c r="AP26" s="132"/>
      <c r="AQ26" s="132"/>
      <c r="AR26" s="132"/>
      <c r="AS26" s="132"/>
      <c r="AT26" s="132"/>
      <c r="AU26" s="132"/>
      <c r="AV26" s="132"/>
    </row>
    <row r="27">
      <c r="A27" s="437">
        <v>45093.0</v>
      </c>
      <c r="B27" s="444">
        <v>45922.812</v>
      </c>
      <c r="C27" s="445">
        <v>1465.0</v>
      </c>
      <c r="D27" s="440">
        <f t="shared" si="2"/>
        <v>31.34662935</v>
      </c>
      <c r="E27" s="444">
        <v>34802.612</v>
      </c>
      <c r="F27" s="445">
        <v>309.0</v>
      </c>
      <c r="G27" s="305">
        <v>588.0</v>
      </c>
      <c r="H27" s="305">
        <v>352.0</v>
      </c>
      <c r="I27" s="305">
        <v>973.0</v>
      </c>
      <c r="J27" s="446">
        <v>341831.36</v>
      </c>
      <c r="K27" s="446">
        <v>13436.02</v>
      </c>
      <c r="L27" s="446">
        <v>13436.02</v>
      </c>
      <c r="M27" s="132">
        <v>0.0393</v>
      </c>
      <c r="N27" s="305"/>
      <c r="O27" s="305">
        <v>50.0</v>
      </c>
      <c r="P27" s="305">
        <v>235.0</v>
      </c>
      <c r="Q27" s="447">
        <v>27370.876</v>
      </c>
      <c r="R27" s="184">
        <f t="shared" ref="R27:S27" si="17">P27/O27</f>
        <v>4.7</v>
      </c>
      <c r="S27" s="179">
        <f t="shared" si="17"/>
        <v>116.4718128</v>
      </c>
      <c r="T27" s="447">
        <v>4131.66</v>
      </c>
      <c r="U27" s="447">
        <v>4131.66</v>
      </c>
      <c r="V27" s="132">
        <v>0.151</v>
      </c>
      <c r="X27" s="448">
        <v>1719.0</v>
      </c>
      <c r="Y27" s="448">
        <v>139352.0</v>
      </c>
      <c r="Z27" s="276">
        <v>314460.484</v>
      </c>
      <c r="AA27" s="449">
        <v>9304.36</v>
      </c>
      <c r="AB27" s="449">
        <v>9304.36</v>
      </c>
      <c r="AC27" s="132">
        <v>0.0296</v>
      </c>
      <c r="AN27" s="132"/>
      <c r="AO27" s="132"/>
      <c r="AP27" s="132"/>
      <c r="AQ27" s="132"/>
      <c r="AR27" s="132"/>
      <c r="AS27" s="132"/>
      <c r="AT27" s="132"/>
      <c r="AU27" s="132"/>
      <c r="AV27" s="132"/>
    </row>
    <row r="28">
      <c r="A28" s="437">
        <v>45094.0</v>
      </c>
      <c r="B28" s="444">
        <v>47896.94</v>
      </c>
      <c r="C28" s="445">
        <v>1608.0</v>
      </c>
      <c r="D28" s="440">
        <f t="shared" si="2"/>
        <v>29.78665423</v>
      </c>
      <c r="E28" s="444">
        <v>45660.992</v>
      </c>
      <c r="F28" s="445">
        <v>379.0</v>
      </c>
      <c r="G28" s="305">
        <v>698.0</v>
      </c>
      <c r="H28" s="305">
        <v>433.0</v>
      </c>
      <c r="I28" s="305">
        <v>1087.0</v>
      </c>
      <c r="J28" s="446">
        <v>474573.32</v>
      </c>
      <c r="K28" s="446">
        <v>4790.032</v>
      </c>
      <c r="L28" s="446">
        <v>4790.032</v>
      </c>
      <c r="M28" s="132">
        <v>0.0101</v>
      </c>
      <c r="N28" s="305"/>
      <c r="O28" s="305">
        <v>70.0</v>
      </c>
      <c r="P28" s="305">
        <v>218.0</v>
      </c>
      <c r="Q28" s="447">
        <v>15191.644</v>
      </c>
      <c r="R28" s="184">
        <f t="shared" ref="R28:S28" si="18">P28/O28</f>
        <v>3.114285714</v>
      </c>
      <c r="S28" s="179">
        <f t="shared" si="18"/>
        <v>69.68644037</v>
      </c>
      <c r="T28" s="447">
        <v>4329.78</v>
      </c>
      <c r="U28" s="447">
        <v>4329.78</v>
      </c>
      <c r="V28" s="132">
        <v>0.285</v>
      </c>
      <c r="X28" s="448">
        <v>1615.0</v>
      </c>
      <c r="Y28" s="448">
        <v>148999.0</v>
      </c>
      <c r="Z28" s="276">
        <v>459381.676</v>
      </c>
      <c r="AA28" s="449">
        <v>460.252</v>
      </c>
      <c r="AB28" s="449">
        <v>460.252</v>
      </c>
      <c r="AC28" s="132">
        <v>0.001</v>
      </c>
      <c r="AN28" s="132"/>
      <c r="AO28" s="132"/>
      <c r="AP28" s="132"/>
      <c r="AQ28" s="132"/>
      <c r="AR28" s="132"/>
      <c r="AS28" s="132"/>
      <c r="AT28" s="132"/>
      <c r="AU28" s="132"/>
      <c r="AV28" s="132"/>
    </row>
    <row r="29">
      <c r="A29" s="437">
        <v>45095.0</v>
      </c>
      <c r="B29" s="444">
        <v>38018.864</v>
      </c>
      <c r="C29" s="445">
        <v>1281.0</v>
      </c>
      <c r="D29" s="440">
        <f t="shared" si="2"/>
        <v>29.67905074</v>
      </c>
      <c r="E29" s="444">
        <v>24387.844</v>
      </c>
      <c r="F29" s="445">
        <v>315.0</v>
      </c>
      <c r="G29" s="305">
        <v>316.0</v>
      </c>
      <c r="H29" s="305">
        <v>241.0</v>
      </c>
      <c r="I29" s="305">
        <v>869.0</v>
      </c>
      <c r="J29" s="446">
        <v>215628.92</v>
      </c>
      <c r="K29" s="446">
        <v>11656.684</v>
      </c>
      <c r="L29" s="446">
        <v>11656.684</v>
      </c>
      <c r="M29" s="132">
        <v>0.0541</v>
      </c>
      <c r="N29" s="305"/>
      <c r="O29" s="305">
        <v>67.0</v>
      </c>
      <c r="P29" s="305">
        <v>198.0</v>
      </c>
      <c r="Q29" s="447">
        <v>17498.676</v>
      </c>
      <c r="R29" s="184">
        <f t="shared" ref="R29:S29" si="19">P29/O29</f>
        <v>2.955223881</v>
      </c>
      <c r="S29" s="179">
        <f t="shared" si="19"/>
        <v>88.37715152</v>
      </c>
      <c r="T29" s="447">
        <v>-4180.176</v>
      </c>
      <c r="U29" s="447">
        <v>-4180.176</v>
      </c>
      <c r="V29" s="132">
        <v>-0.2389</v>
      </c>
      <c r="X29" s="448">
        <v>1339.0</v>
      </c>
      <c r="Y29" s="448">
        <v>111066.0</v>
      </c>
      <c r="Z29" s="276">
        <v>198130.244</v>
      </c>
      <c r="AA29" s="449">
        <v>15836.86</v>
      </c>
      <c r="AB29" s="449">
        <v>15836.86</v>
      </c>
      <c r="AC29" s="132">
        <v>0.0799</v>
      </c>
      <c r="AN29" s="132"/>
      <c r="AO29" s="132"/>
      <c r="AP29" s="132"/>
      <c r="AQ29" s="132"/>
      <c r="AR29" s="132"/>
      <c r="AS29" s="132"/>
      <c r="AT29" s="132"/>
      <c r="AU29" s="132"/>
      <c r="AV29" s="132"/>
    </row>
    <row r="30">
      <c r="A30" s="437">
        <v>45096.0</v>
      </c>
      <c r="B30" s="444">
        <v>32175.676</v>
      </c>
      <c r="C30" s="445">
        <v>1040.0</v>
      </c>
      <c r="D30" s="440">
        <f t="shared" si="2"/>
        <v>30.93815</v>
      </c>
      <c r="E30" s="444">
        <v>24341.564</v>
      </c>
      <c r="F30" s="445">
        <v>289.0</v>
      </c>
      <c r="G30" s="305">
        <v>282.0</v>
      </c>
      <c r="H30" s="305">
        <v>187.0</v>
      </c>
      <c r="I30" s="305">
        <v>778.0</v>
      </c>
      <c r="J30" s="446">
        <v>191590.776</v>
      </c>
      <c r="K30" s="446">
        <v>8854.508</v>
      </c>
      <c r="L30" s="446">
        <v>8854.508</v>
      </c>
      <c r="M30" s="132">
        <v>0.0462</v>
      </c>
      <c r="N30" s="305"/>
      <c r="O30" s="305">
        <v>60.0</v>
      </c>
      <c r="P30" s="305">
        <v>234.0</v>
      </c>
      <c r="Q30" s="447">
        <v>10044.996</v>
      </c>
      <c r="R30" s="184">
        <f t="shared" ref="R30:S30" si="20">P30/O30</f>
        <v>3.9</v>
      </c>
      <c r="S30" s="179">
        <f t="shared" si="20"/>
        <v>42.92733333</v>
      </c>
      <c r="T30" s="447">
        <v>1364.792</v>
      </c>
      <c r="U30" s="447">
        <v>1364.792</v>
      </c>
      <c r="V30" s="132">
        <v>0.1359</v>
      </c>
      <c r="X30" s="448">
        <v>1392.0</v>
      </c>
      <c r="Y30" s="448">
        <v>100933.0</v>
      </c>
      <c r="Z30" s="276">
        <v>181545.78</v>
      </c>
      <c r="AA30" s="449">
        <v>7489.716</v>
      </c>
      <c r="AB30" s="449">
        <v>7489.716</v>
      </c>
      <c r="AC30" s="132">
        <v>0.0413</v>
      </c>
      <c r="AN30" s="132"/>
      <c r="AO30" s="132"/>
      <c r="AP30" s="132"/>
      <c r="AQ30" s="132"/>
      <c r="AR30" s="132"/>
      <c r="AS30" s="132"/>
      <c r="AT30" s="132"/>
      <c r="AU30" s="132"/>
      <c r="AV30" s="132"/>
    </row>
    <row r="31">
      <c r="A31" s="437">
        <v>45097.0</v>
      </c>
      <c r="B31" s="444">
        <v>48653.748</v>
      </c>
      <c r="C31" s="445">
        <v>1254.0</v>
      </c>
      <c r="D31" s="440">
        <f t="shared" si="2"/>
        <v>38.79884211</v>
      </c>
      <c r="E31" s="444">
        <v>36042.812</v>
      </c>
      <c r="F31" s="445">
        <v>289.0</v>
      </c>
      <c r="G31" s="305">
        <v>239.0</v>
      </c>
      <c r="H31" s="305">
        <v>172.0</v>
      </c>
      <c r="I31" s="305">
        <v>788.0</v>
      </c>
      <c r="J31" s="446">
        <v>295788.272</v>
      </c>
      <c r="K31" s="446">
        <v>16083.86</v>
      </c>
      <c r="L31" s="446">
        <v>16083.86</v>
      </c>
      <c r="M31" s="132">
        <v>0.0544</v>
      </c>
      <c r="N31" s="305"/>
      <c r="O31" s="305">
        <v>70.0</v>
      </c>
      <c r="P31" s="305">
        <v>245.0</v>
      </c>
      <c r="Q31" s="447">
        <v>15728.908</v>
      </c>
      <c r="R31" s="184">
        <f t="shared" ref="R31:S31" si="21">P31/O31</f>
        <v>3.5</v>
      </c>
      <c r="S31" s="179">
        <f t="shared" si="21"/>
        <v>64.19962449</v>
      </c>
      <c r="T31" s="447">
        <v>6004.128</v>
      </c>
      <c r="U31" s="447">
        <v>6004.128</v>
      </c>
      <c r="V31" s="132">
        <v>0.3817</v>
      </c>
      <c r="X31" s="448">
        <v>1696.0</v>
      </c>
      <c r="Y31" s="448">
        <v>131867.0</v>
      </c>
      <c r="Z31" s="276">
        <v>280059.364</v>
      </c>
      <c r="AA31" s="449">
        <v>10079.732</v>
      </c>
      <c r="AB31" s="449">
        <v>10079.732</v>
      </c>
      <c r="AC31" s="132">
        <v>0.036</v>
      </c>
      <c r="AN31" s="132"/>
      <c r="AO31" s="132"/>
      <c r="AP31" s="132"/>
      <c r="AQ31" s="132"/>
      <c r="AR31" s="132"/>
      <c r="AS31" s="132"/>
      <c r="AT31" s="132"/>
      <c r="AU31" s="132"/>
      <c r="AV31" s="132"/>
    </row>
    <row r="32">
      <c r="A32" s="437">
        <v>45098.0</v>
      </c>
      <c r="B32" s="444">
        <v>44100.68</v>
      </c>
      <c r="C32" s="445">
        <v>1230.0</v>
      </c>
      <c r="D32" s="440">
        <f t="shared" si="2"/>
        <v>35.85421138</v>
      </c>
      <c r="E32" s="444">
        <v>39555.36</v>
      </c>
      <c r="F32" s="445">
        <v>321.0</v>
      </c>
      <c r="G32" s="305">
        <v>276.0</v>
      </c>
      <c r="H32" s="305">
        <v>192.0</v>
      </c>
      <c r="I32" s="305">
        <v>795.0</v>
      </c>
      <c r="J32" s="446">
        <v>287692.756</v>
      </c>
      <c r="K32" s="446">
        <v>3279.276</v>
      </c>
      <c r="L32" s="446">
        <v>3279.276</v>
      </c>
      <c r="M32" s="132">
        <v>0.0114</v>
      </c>
      <c r="N32" s="305"/>
      <c r="O32" s="305">
        <v>73.0</v>
      </c>
      <c r="P32" s="305">
        <v>211.0</v>
      </c>
      <c r="Q32" s="447">
        <v>10498.124</v>
      </c>
      <c r="R32" s="184">
        <f t="shared" ref="R32:S32" si="22">P32/O32</f>
        <v>2.890410959</v>
      </c>
      <c r="S32" s="179">
        <f t="shared" si="22"/>
        <v>49.75414218</v>
      </c>
      <c r="T32" s="447">
        <v>2005.952</v>
      </c>
      <c r="U32" s="447">
        <v>2005.952</v>
      </c>
      <c r="V32" s="132">
        <v>0.1911</v>
      </c>
      <c r="X32" s="448">
        <v>1831.0</v>
      </c>
      <c r="Y32" s="448">
        <v>135362.0</v>
      </c>
      <c r="Z32" s="276">
        <v>277194.632</v>
      </c>
      <c r="AA32" s="449">
        <v>1273.324</v>
      </c>
      <c r="AB32" s="449">
        <v>1273.324</v>
      </c>
      <c r="AC32" s="132">
        <v>0.0046</v>
      </c>
      <c r="AN32" s="132"/>
      <c r="AO32" s="132"/>
      <c r="AP32" s="132"/>
      <c r="AQ32" s="132"/>
      <c r="AR32" s="132"/>
      <c r="AS32" s="132"/>
      <c r="AT32" s="132"/>
      <c r="AU32" s="132"/>
      <c r="AV32" s="132"/>
    </row>
    <row r="33">
      <c r="A33" s="437">
        <v>45099.0</v>
      </c>
      <c r="B33" s="444">
        <v>51202.528</v>
      </c>
      <c r="C33" s="445">
        <v>1350.0</v>
      </c>
      <c r="D33" s="440">
        <f t="shared" si="2"/>
        <v>37.92779852</v>
      </c>
      <c r="E33" s="444">
        <v>39545.116</v>
      </c>
      <c r="F33" s="445">
        <v>282.0</v>
      </c>
      <c r="G33" s="305">
        <v>435.0</v>
      </c>
      <c r="H33" s="305">
        <v>270.0</v>
      </c>
      <c r="I33" s="305">
        <v>838.0</v>
      </c>
      <c r="J33" s="446">
        <v>261259.856</v>
      </c>
      <c r="K33" s="446">
        <v>8609.224</v>
      </c>
      <c r="L33" s="446">
        <v>8609.224</v>
      </c>
      <c r="M33" s="132">
        <v>0.033</v>
      </c>
      <c r="N33" s="305"/>
      <c r="O33" s="305">
        <v>69.0</v>
      </c>
      <c r="P33" s="305">
        <v>204.0</v>
      </c>
      <c r="Q33" s="447">
        <v>14798.524</v>
      </c>
      <c r="R33" s="184">
        <f t="shared" ref="R33:S33" si="23">P33/O33</f>
        <v>2.956521739</v>
      </c>
      <c r="S33" s="179">
        <f t="shared" si="23"/>
        <v>72.54178431</v>
      </c>
      <c r="T33" s="447">
        <v>3750.032</v>
      </c>
      <c r="U33" s="447">
        <v>3750.032</v>
      </c>
      <c r="V33" s="132">
        <v>0.2534</v>
      </c>
      <c r="X33" s="448">
        <v>1748.0</v>
      </c>
      <c r="Y33" s="448">
        <v>136937.0</v>
      </c>
      <c r="Z33" s="276">
        <v>246461.332</v>
      </c>
      <c r="AA33" s="449">
        <v>4859.192</v>
      </c>
      <c r="AB33" s="449">
        <v>4859.192</v>
      </c>
      <c r="AC33" s="132">
        <v>0.0197</v>
      </c>
      <c r="AN33" s="132"/>
      <c r="AO33" s="132"/>
      <c r="AP33" s="132"/>
      <c r="AQ33" s="132"/>
      <c r="AR33" s="132"/>
      <c r="AS33" s="132"/>
      <c r="AT33" s="132"/>
      <c r="AU33" s="132"/>
      <c r="AV33" s="132"/>
    </row>
    <row r="34">
      <c r="A34" s="437">
        <v>45100.0</v>
      </c>
      <c r="B34" s="444">
        <v>51532.936</v>
      </c>
      <c r="C34" s="445">
        <v>1264.0</v>
      </c>
      <c r="D34" s="440">
        <f t="shared" si="2"/>
        <v>40.76972785</v>
      </c>
      <c r="E34" s="444">
        <v>41331.576</v>
      </c>
      <c r="F34" s="445">
        <v>312.0</v>
      </c>
      <c r="G34" s="305">
        <v>455.0</v>
      </c>
      <c r="H34" s="305">
        <v>262.0</v>
      </c>
      <c r="I34" s="305">
        <v>853.0</v>
      </c>
      <c r="J34" s="446">
        <v>327861.144</v>
      </c>
      <c r="K34" s="446">
        <v>7946.016</v>
      </c>
      <c r="L34" s="446">
        <v>7946.016</v>
      </c>
      <c r="M34" s="132">
        <v>0.0242</v>
      </c>
      <c r="N34" s="305"/>
      <c r="O34" s="305">
        <v>58.0</v>
      </c>
      <c r="P34" s="305">
        <v>138.0</v>
      </c>
      <c r="Q34" s="447">
        <v>14638.104</v>
      </c>
      <c r="R34" s="184">
        <f t="shared" ref="R34:S34" si="24">P34/O34</f>
        <v>2.379310345</v>
      </c>
      <c r="S34" s="179">
        <f t="shared" si="24"/>
        <v>106.0732174</v>
      </c>
      <c r="T34" s="447">
        <v>2361.476</v>
      </c>
      <c r="U34" s="447">
        <v>2361.476</v>
      </c>
      <c r="V34" s="132">
        <v>0.1613</v>
      </c>
      <c r="X34" s="448">
        <v>1678.0</v>
      </c>
      <c r="Y34" s="448">
        <v>132894.0</v>
      </c>
      <c r="Z34" s="276">
        <v>313223.04</v>
      </c>
      <c r="AA34" s="449">
        <v>5584.54</v>
      </c>
      <c r="AB34" s="449">
        <v>5584.54</v>
      </c>
      <c r="AC34" s="132">
        <v>0.0178</v>
      </c>
      <c r="AN34" s="132"/>
      <c r="AO34" s="132"/>
      <c r="AP34" s="132"/>
      <c r="AQ34" s="132"/>
      <c r="AR34" s="132"/>
      <c r="AS34" s="132"/>
      <c r="AT34" s="132"/>
      <c r="AU34" s="132"/>
      <c r="AV34" s="132"/>
    </row>
    <row r="35">
      <c r="A35" s="437">
        <v>45101.0</v>
      </c>
      <c r="B35" s="438">
        <v>43217.46</v>
      </c>
      <c r="C35" s="439">
        <v>1273.0</v>
      </c>
      <c r="D35" s="440">
        <f t="shared" si="2"/>
        <v>33.94930086</v>
      </c>
      <c r="E35" s="438">
        <v>24325.496</v>
      </c>
      <c r="F35" s="439">
        <v>277.0</v>
      </c>
      <c r="G35" s="441">
        <v>306.0</v>
      </c>
      <c r="H35" s="441">
        <v>204.0</v>
      </c>
      <c r="I35" s="305">
        <v>803.0</v>
      </c>
      <c r="J35" s="446">
        <v>223542.488</v>
      </c>
      <c r="K35" s="446">
        <v>1351.428</v>
      </c>
      <c r="L35" s="446">
        <v>1351.428</v>
      </c>
      <c r="M35" s="129">
        <v>0.006</v>
      </c>
      <c r="N35" s="305"/>
      <c r="O35" s="305">
        <v>91.0</v>
      </c>
      <c r="P35" s="305">
        <v>264.0</v>
      </c>
      <c r="Q35" s="447">
        <v>16045.276</v>
      </c>
      <c r="R35" s="184">
        <f t="shared" ref="R35:S35" si="25">P35/O35</f>
        <v>2.901098901</v>
      </c>
      <c r="S35" s="179">
        <f t="shared" si="25"/>
        <v>60.77756061</v>
      </c>
      <c r="T35" s="447">
        <v>-8782.176</v>
      </c>
      <c r="U35" s="447">
        <v>-8782.176</v>
      </c>
      <c r="V35" s="129">
        <v>-0.5473</v>
      </c>
      <c r="X35" s="448">
        <v>1474.0</v>
      </c>
      <c r="Y35" s="448">
        <v>130163.0</v>
      </c>
      <c r="Z35" s="276">
        <v>207497.212</v>
      </c>
      <c r="AA35" s="449">
        <v>10133.604</v>
      </c>
      <c r="AB35" s="449">
        <v>10133.604</v>
      </c>
      <c r="AC35" s="129">
        <v>0.0488</v>
      </c>
      <c r="AN35" s="129"/>
      <c r="AO35" s="132"/>
      <c r="AP35" s="132"/>
      <c r="AQ35" s="132"/>
      <c r="AR35" s="132"/>
      <c r="AS35" s="132"/>
      <c r="AT35" s="132"/>
      <c r="AU35" s="132"/>
      <c r="AV35" s="132"/>
    </row>
    <row r="36">
      <c r="A36" s="437">
        <v>45102.0</v>
      </c>
      <c r="B36" s="438">
        <v>21782.696</v>
      </c>
      <c r="C36" s="439">
        <v>940.0</v>
      </c>
      <c r="D36" s="440">
        <f t="shared" si="2"/>
        <v>23.17308085</v>
      </c>
      <c r="E36" s="438">
        <v>28780.232</v>
      </c>
      <c r="F36" s="439">
        <v>240.0</v>
      </c>
      <c r="G36" s="305">
        <v>213.0</v>
      </c>
      <c r="H36" s="305">
        <v>138.0</v>
      </c>
      <c r="I36" s="305">
        <v>720.0</v>
      </c>
      <c r="J36" s="446">
        <v>173214.496</v>
      </c>
      <c r="K36" s="446">
        <v>-19014.216</v>
      </c>
      <c r="L36" s="446">
        <v>-19014.216</v>
      </c>
      <c r="M36" s="132">
        <v>-0.1098</v>
      </c>
      <c r="N36" s="305"/>
      <c r="O36" s="305">
        <v>93.0</v>
      </c>
      <c r="P36" s="305">
        <v>246.0</v>
      </c>
      <c r="Q36" s="447">
        <v>26697.476</v>
      </c>
      <c r="R36" s="184">
        <f t="shared" ref="R36:S36" si="26">P36/O36</f>
        <v>2.64516129</v>
      </c>
      <c r="S36" s="179">
        <f t="shared" si="26"/>
        <v>108.5263252</v>
      </c>
      <c r="T36" s="447">
        <v>-27820.416</v>
      </c>
      <c r="U36" s="447">
        <v>-27820.416</v>
      </c>
      <c r="V36" s="132">
        <v>-1.0421</v>
      </c>
      <c r="X36" s="448">
        <v>1200.0</v>
      </c>
      <c r="Y36" s="448">
        <v>97212.0</v>
      </c>
      <c r="Z36" s="276">
        <v>146517.02</v>
      </c>
      <c r="AA36" s="449">
        <v>8806.2</v>
      </c>
      <c r="AB36" s="449">
        <v>8806.2</v>
      </c>
      <c r="AC36" s="132">
        <v>0.0601</v>
      </c>
      <c r="AN36" s="129"/>
      <c r="AO36" s="132"/>
      <c r="AP36" s="132"/>
      <c r="AQ36" s="132"/>
      <c r="AR36" s="132"/>
      <c r="AS36" s="132"/>
      <c r="AT36" s="132"/>
      <c r="AU36" s="132"/>
      <c r="AV36" s="132"/>
    </row>
    <row r="37">
      <c r="A37" s="437">
        <v>45103.0</v>
      </c>
      <c r="B37" s="444">
        <v>35875.892</v>
      </c>
      <c r="C37" s="445">
        <v>1054.0</v>
      </c>
      <c r="D37" s="440">
        <f t="shared" si="2"/>
        <v>34.0378482</v>
      </c>
      <c r="E37" s="444">
        <v>35301.604</v>
      </c>
      <c r="F37" s="445">
        <v>246.0</v>
      </c>
      <c r="G37" s="305">
        <v>324.0</v>
      </c>
      <c r="H37" s="305">
        <v>176.0</v>
      </c>
      <c r="I37" s="305">
        <v>684.0</v>
      </c>
      <c r="J37" s="446">
        <v>211885.544</v>
      </c>
      <c r="K37" s="446">
        <v>16884.348</v>
      </c>
      <c r="L37" s="446">
        <v>16884.348</v>
      </c>
      <c r="M37" s="132">
        <v>0.0797</v>
      </c>
      <c r="N37" s="305"/>
      <c r="O37" s="305">
        <v>45.0</v>
      </c>
      <c r="P37" s="305">
        <v>169.0</v>
      </c>
      <c r="Q37" s="447">
        <v>17151.94</v>
      </c>
      <c r="R37" s="184">
        <f t="shared" ref="R37:S37" si="27">P37/O37</f>
        <v>3.755555556</v>
      </c>
      <c r="S37" s="179">
        <f t="shared" si="27"/>
        <v>101.4907692</v>
      </c>
      <c r="T37" s="447">
        <v>7727.148</v>
      </c>
      <c r="U37" s="447">
        <v>7727.148</v>
      </c>
      <c r="V37" s="132">
        <v>0.4505</v>
      </c>
      <c r="X37" s="448">
        <v>1552.0</v>
      </c>
      <c r="Y37" s="448">
        <v>122585.0</v>
      </c>
      <c r="Z37" s="276">
        <v>194733.604</v>
      </c>
      <c r="AA37" s="449">
        <v>9157.2</v>
      </c>
      <c r="AB37" s="449">
        <v>9157.2</v>
      </c>
      <c r="AC37" s="132">
        <v>0.047</v>
      </c>
      <c r="AN37" s="132"/>
      <c r="AO37" s="132"/>
      <c r="AP37" s="132"/>
      <c r="AQ37" s="132"/>
      <c r="AR37" s="132"/>
      <c r="AS37" s="132"/>
      <c r="AT37" s="132"/>
      <c r="AU37" s="132"/>
      <c r="AV37" s="132"/>
    </row>
    <row r="38">
      <c r="A38" s="437">
        <v>45104.0</v>
      </c>
      <c r="B38" s="444">
        <v>33534.592</v>
      </c>
      <c r="C38" s="445">
        <v>1250.0</v>
      </c>
      <c r="D38" s="440">
        <f t="shared" si="2"/>
        <v>26.8276736</v>
      </c>
      <c r="E38" s="444">
        <v>30397.12</v>
      </c>
      <c r="F38" s="445">
        <v>289.0</v>
      </c>
      <c r="G38" s="305">
        <v>820.0</v>
      </c>
      <c r="H38" s="305">
        <v>329.0</v>
      </c>
      <c r="I38" s="305">
        <v>844.0</v>
      </c>
      <c r="J38" s="446">
        <v>210890.732</v>
      </c>
      <c r="K38" s="446">
        <v>14381.016</v>
      </c>
      <c r="L38" s="446">
        <v>14381.016</v>
      </c>
      <c r="M38" s="132">
        <v>0.0682</v>
      </c>
      <c r="O38" s="305">
        <v>73.0</v>
      </c>
      <c r="P38" s="305">
        <v>243.0</v>
      </c>
      <c r="Q38" s="447">
        <v>28046.564</v>
      </c>
      <c r="R38" s="184">
        <f t="shared" ref="R38:S38" si="28">P38/O38</f>
        <v>3.328767123</v>
      </c>
      <c r="S38" s="179">
        <f t="shared" si="28"/>
        <v>115.4179588</v>
      </c>
      <c r="T38" s="447">
        <v>3830.788</v>
      </c>
      <c r="U38" s="447">
        <v>3830.788</v>
      </c>
      <c r="V38" s="132">
        <v>0.1366</v>
      </c>
      <c r="X38" s="448">
        <v>1822.0</v>
      </c>
      <c r="Y38" s="448">
        <v>125875.0</v>
      </c>
      <c r="Z38" s="276">
        <v>182844.168</v>
      </c>
      <c r="AA38" s="449">
        <v>10550.228</v>
      </c>
      <c r="AB38" s="449">
        <v>10550.228</v>
      </c>
      <c r="AC38" s="132">
        <v>0.0577</v>
      </c>
      <c r="AN38" s="132"/>
    </row>
    <row r="39">
      <c r="A39" s="437">
        <v>45105.0</v>
      </c>
      <c r="B39" s="444">
        <v>40304.576</v>
      </c>
      <c r="C39" s="445">
        <v>1229.0</v>
      </c>
      <c r="D39" s="440">
        <f t="shared" si="2"/>
        <v>32.79461025</v>
      </c>
      <c r="E39" s="444">
        <v>26212.472</v>
      </c>
      <c r="F39" s="445">
        <v>265.0</v>
      </c>
      <c r="G39" s="441">
        <v>528.0</v>
      </c>
      <c r="H39" s="441">
        <v>226.0</v>
      </c>
      <c r="I39" s="305">
        <v>779.0</v>
      </c>
      <c r="J39" s="446">
        <v>236036.684</v>
      </c>
      <c r="K39" s="446">
        <v>22041.084</v>
      </c>
      <c r="L39" s="446">
        <v>22041.084</v>
      </c>
      <c r="M39" s="132">
        <v>0.0934</v>
      </c>
      <c r="O39" s="305">
        <v>78.0</v>
      </c>
      <c r="P39" s="305">
        <v>271.0</v>
      </c>
      <c r="Q39" s="447">
        <v>21834.644</v>
      </c>
      <c r="R39" s="184">
        <f t="shared" ref="R39:S39" si="29">P39/O39</f>
        <v>3.474358974</v>
      </c>
      <c r="S39" s="179">
        <f t="shared" si="29"/>
        <v>80.57064207</v>
      </c>
      <c r="T39" s="447">
        <v>15369.484</v>
      </c>
      <c r="U39" s="447">
        <v>15369.484</v>
      </c>
      <c r="V39" s="132">
        <v>0.7039</v>
      </c>
      <c r="X39" s="448">
        <v>2027.0</v>
      </c>
      <c r="Y39" s="448">
        <v>140895.0</v>
      </c>
      <c r="Z39" s="276">
        <v>214202.04</v>
      </c>
      <c r="AA39" s="449">
        <v>6671.6</v>
      </c>
      <c r="AB39" s="449">
        <v>6671.6</v>
      </c>
      <c r="AC39" s="132">
        <v>0.0311</v>
      </c>
      <c r="AN39" s="132"/>
    </row>
    <row r="40">
      <c r="A40" s="437">
        <v>45106.0</v>
      </c>
      <c r="B40" s="444">
        <v>38918.308</v>
      </c>
      <c r="C40" s="445">
        <v>1149.0</v>
      </c>
      <c r="D40" s="440">
        <f t="shared" si="2"/>
        <v>33.8714604</v>
      </c>
      <c r="E40" s="444">
        <v>28080.884</v>
      </c>
      <c r="F40" s="445">
        <v>270.0</v>
      </c>
      <c r="G40" s="305">
        <v>316.0</v>
      </c>
      <c r="H40" s="305">
        <v>161.0</v>
      </c>
      <c r="I40" s="305">
        <v>672.0</v>
      </c>
      <c r="J40" s="446">
        <v>257220.756</v>
      </c>
      <c r="K40" s="446">
        <v>11643.424</v>
      </c>
      <c r="L40" s="446">
        <v>11643.424</v>
      </c>
      <c r="M40" s="129">
        <v>0.0453</v>
      </c>
      <c r="N40" s="5"/>
      <c r="O40" s="305">
        <v>59.0</v>
      </c>
      <c r="P40" s="305">
        <v>175.0</v>
      </c>
      <c r="Q40" s="447">
        <v>26123.76</v>
      </c>
      <c r="R40" s="184">
        <f t="shared" ref="R40:S40" si="30">P40/O40</f>
        <v>2.966101695</v>
      </c>
      <c r="S40" s="179">
        <f t="shared" si="30"/>
        <v>149.2786286</v>
      </c>
      <c r="T40" s="447">
        <v>-2235.688</v>
      </c>
      <c r="U40" s="447">
        <v>-2235.688</v>
      </c>
      <c r="V40" s="129">
        <v>-0.0856</v>
      </c>
      <c r="X40" s="448">
        <v>2124.0</v>
      </c>
      <c r="Y40" s="448">
        <v>138324.0</v>
      </c>
      <c r="Z40" s="276">
        <v>231096.996</v>
      </c>
      <c r="AA40" s="449">
        <v>13879.112</v>
      </c>
      <c r="AB40" s="449">
        <v>13879.112</v>
      </c>
      <c r="AC40" s="129">
        <v>0.0601</v>
      </c>
      <c r="AN40" s="132"/>
    </row>
    <row r="41">
      <c r="A41" s="437">
        <v>45107.0</v>
      </c>
      <c r="B41" s="444">
        <v>46360.236</v>
      </c>
      <c r="C41" s="450">
        <v>1317.0</v>
      </c>
      <c r="D41" s="440">
        <f t="shared" si="2"/>
        <v>35.20139408</v>
      </c>
      <c r="E41" s="444">
        <v>44533.996</v>
      </c>
      <c r="F41" s="450">
        <v>342.0</v>
      </c>
      <c r="G41" s="441">
        <v>439.0</v>
      </c>
      <c r="H41" s="441">
        <v>245.0</v>
      </c>
      <c r="I41" s="451">
        <v>818.0</v>
      </c>
      <c r="J41" s="446">
        <v>331804.2879</v>
      </c>
      <c r="K41" s="446">
        <v>3754.4</v>
      </c>
      <c r="L41" s="446">
        <v>3754.4</v>
      </c>
      <c r="M41" s="452">
        <v>0.0113</v>
      </c>
      <c r="O41" s="451">
        <v>59.0</v>
      </c>
      <c r="P41" s="451">
        <v>166.0</v>
      </c>
      <c r="Q41" s="447">
        <v>16212.90787</v>
      </c>
      <c r="R41" s="184">
        <f t="shared" ref="R41:S41" si="31">P41/O41</f>
        <v>2.813559322</v>
      </c>
      <c r="S41" s="179">
        <f t="shared" si="31"/>
        <v>97.6681197</v>
      </c>
      <c r="T41" s="447">
        <v>-79.2228892</v>
      </c>
      <c r="U41" s="447">
        <v>-79.2228892</v>
      </c>
      <c r="V41" s="452">
        <v>-0.0049</v>
      </c>
      <c r="X41" s="448">
        <v>2300.0</v>
      </c>
      <c r="Y41" s="448">
        <v>143911.0</v>
      </c>
      <c r="Z41" s="276">
        <v>315591.38</v>
      </c>
      <c r="AA41" s="449">
        <v>19799.728</v>
      </c>
      <c r="AB41" s="449">
        <v>19799.728</v>
      </c>
      <c r="AC41" s="453">
        <v>0.0121475054229935</v>
      </c>
      <c r="AN41" s="132"/>
    </row>
    <row r="42">
      <c r="A42" s="350" t="s">
        <v>22</v>
      </c>
      <c r="B42" s="351">
        <f t="shared" ref="B42:C42" si="32">SUM(B12:B41)</f>
        <v>1096491.812</v>
      </c>
      <c r="C42" s="352">
        <f t="shared" si="32"/>
        <v>36306</v>
      </c>
      <c r="D42" s="351">
        <f t="shared" si="2"/>
        <v>30.20139404</v>
      </c>
      <c r="E42" s="351">
        <f>SUM(E11:E41)</f>
        <v>824149.352</v>
      </c>
      <c r="F42" s="352">
        <f t="shared" ref="F42:H42" si="33">SUM(F12:F41)</f>
        <v>8022</v>
      </c>
      <c r="G42" s="352">
        <f t="shared" si="33"/>
        <v>15470</v>
      </c>
      <c r="H42" s="352">
        <f t="shared" si="33"/>
        <v>8908</v>
      </c>
      <c r="I42" s="352">
        <f>MEDIAN(I12:I41)</f>
        <v>840</v>
      </c>
      <c r="J42" s="351">
        <f t="shared" ref="J42:K42" si="34">SUM(J12:J41)</f>
        <v>7565002.78</v>
      </c>
      <c r="K42" s="351">
        <f t="shared" si="34"/>
        <v>270045.724</v>
      </c>
      <c r="L42" s="351">
        <f>AVERAGE(L12:L41)</f>
        <v>9001.524133</v>
      </c>
      <c r="M42" s="352"/>
      <c r="N42" s="352"/>
      <c r="O42" s="352">
        <f t="shared" ref="O42:P42" si="35">SUM(O11:O41)</f>
        <v>2247</v>
      </c>
      <c r="P42" s="352">
        <f t="shared" si="35"/>
        <v>6840</v>
      </c>
      <c r="Q42" s="351">
        <f>SUM(Q12:Q41)</f>
        <v>443462.3799</v>
      </c>
      <c r="R42" s="353">
        <f t="shared" ref="R42:S42" si="36">P42/O42</f>
        <v>3.044058745</v>
      </c>
      <c r="S42" s="351">
        <f t="shared" si="36"/>
        <v>64.83368127</v>
      </c>
      <c r="T42" s="351">
        <f>SUM(T12:T41)</f>
        <v>30721.52111</v>
      </c>
      <c r="U42" s="351" t="str">
        <f>SUM(AL7:AL37)</f>
        <v>#REF!</v>
      </c>
      <c r="V42" s="352"/>
      <c r="W42" s="352"/>
      <c r="X42" s="352">
        <f t="shared" ref="X42:AB42" si="37">SUM(X12:X41)</f>
        <v>41270</v>
      </c>
      <c r="Y42" s="352">
        <f t="shared" si="37"/>
        <v>3112086</v>
      </c>
      <c r="Z42" s="351">
        <f t="shared" si="37"/>
        <v>7121540.4</v>
      </c>
      <c r="AA42" s="351">
        <f t="shared" si="37"/>
        <v>255290.308</v>
      </c>
      <c r="AB42" s="351">
        <f t="shared" si="37"/>
        <v>255290.308</v>
      </c>
      <c r="AC42" s="352">
        <f>SUM(AS6:AS37)</f>
        <v>0</v>
      </c>
      <c r="AN42" s="303"/>
      <c r="AO42" s="303"/>
      <c r="AP42" s="303"/>
    </row>
    <row r="43">
      <c r="A43" s="191" t="s">
        <v>11</v>
      </c>
      <c r="B43" s="12" t="s">
        <v>0</v>
      </c>
      <c r="C43" s="61" t="s">
        <v>23</v>
      </c>
      <c r="D43" s="63" t="s">
        <v>127</v>
      </c>
      <c r="E43" s="14" t="s">
        <v>1</v>
      </c>
      <c r="F43" s="62" t="s">
        <v>128</v>
      </c>
      <c r="G43" s="63" t="s">
        <v>28</v>
      </c>
      <c r="H43" s="64"/>
      <c r="I43" s="304" t="s">
        <v>97</v>
      </c>
      <c r="J43" s="63" t="s">
        <v>76</v>
      </c>
      <c r="K43" s="61" t="s">
        <v>99</v>
      </c>
      <c r="L43" s="61" t="s">
        <v>100</v>
      </c>
      <c r="M43" s="67" t="s">
        <v>35</v>
      </c>
      <c r="O43" s="221" t="s">
        <v>101</v>
      </c>
      <c r="P43" s="222">
        <f>S42*R42*1</f>
        <v>197.3575344</v>
      </c>
      <c r="X43" s="128" t="s">
        <v>178</v>
      </c>
      <c r="Y43" s="454"/>
    </row>
    <row r="44" ht="27.75" customHeight="1">
      <c r="A44" s="68">
        <f>B42-E42</f>
        <v>272342.46</v>
      </c>
      <c r="G44" s="69">
        <f>H42/G42</f>
        <v>0.5758241758</v>
      </c>
      <c r="H44" s="64"/>
      <c r="I44" s="305"/>
      <c r="J44" s="6"/>
      <c r="K44" s="6"/>
      <c r="M44" s="3"/>
      <c r="O44" s="221" t="s">
        <v>103</v>
      </c>
      <c r="P44" s="122">
        <f>S42</f>
        <v>64.83368127</v>
      </c>
      <c r="X44" s="126" t="s">
        <v>179</v>
      </c>
      <c r="Y44" s="6"/>
    </row>
    <row r="45">
      <c r="J45" s="45"/>
      <c r="K45" s="6"/>
      <c r="L45" s="6"/>
      <c r="M45" s="6"/>
      <c r="N45" s="6"/>
      <c r="Q45" s="6"/>
      <c r="R45" s="6"/>
      <c r="S45" s="6"/>
    </row>
    <row r="46">
      <c r="J46" s="45"/>
      <c r="K46" s="318"/>
      <c r="L46" s="319"/>
      <c r="M46" s="306"/>
      <c r="N46" s="307"/>
      <c r="O46" s="307"/>
      <c r="P46" s="307"/>
      <c r="Q46" s="6"/>
      <c r="R46" s="6"/>
      <c r="S46" s="6"/>
    </row>
    <row r="47">
      <c r="A47" s="455"/>
      <c r="B47" s="317"/>
      <c r="C47" s="357"/>
      <c r="D47" s="357"/>
      <c r="E47" s="357"/>
      <c r="F47" s="357"/>
      <c r="G47" s="388"/>
      <c r="H47" s="250"/>
      <c r="I47" s="388"/>
      <c r="J47" s="307"/>
      <c r="K47" s="6"/>
      <c r="L47" s="6"/>
      <c r="M47" s="6"/>
      <c r="N47" s="6"/>
      <c r="O47" s="6"/>
      <c r="P47" s="6"/>
      <c r="Q47" s="6"/>
      <c r="R47" s="6"/>
      <c r="S47" s="6"/>
    </row>
    <row r="48">
      <c r="A48" s="388"/>
      <c r="B48" s="388"/>
      <c r="C48" s="388"/>
      <c r="D48" s="388"/>
      <c r="E48" s="388"/>
      <c r="F48" s="388"/>
      <c r="G48" s="388"/>
      <c r="H48" s="388"/>
      <c r="I48" s="434"/>
      <c r="J48" s="307"/>
      <c r="K48" s="6"/>
      <c r="L48" s="6"/>
      <c r="M48" s="6"/>
      <c r="N48" s="6"/>
      <c r="O48" s="6"/>
      <c r="P48" s="6"/>
      <c r="Q48" s="6"/>
      <c r="R48" s="6"/>
      <c r="S48" s="6"/>
    </row>
    <row r="49">
      <c r="A49" s="388"/>
      <c r="B49" s="388"/>
      <c r="C49" s="388"/>
      <c r="D49" s="388"/>
      <c r="E49" s="388"/>
      <c r="F49" s="388"/>
      <c r="G49" s="388"/>
      <c r="H49" s="388"/>
      <c r="I49" s="434"/>
      <c r="J49" s="307"/>
    </row>
    <row r="50">
      <c r="A50" s="388"/>
      <c r="B50" s="388"/>
      <c r="C50" s="388"/>
      <c r="D50" s="388"/>
      <c r="E50" s="388"/>
      <c r="F50" s="388"/>
      <c r="G50" s="388"/>
      <c r="H50" s="388"/>
      <c r="I50" s="434"/>
      <c r="J50" s="307"/>
    </row>
    <row r="51" ht="27.0" customHeight="1">
      <c r="A51" s="388"/>
      <c r="B51" s="388"/>
      <c r="C51" s="388"/>
      <c r="D51" s="388"/>
      <c r="E51" s="388"/>
      <c r="F51" s="388"/>
      <c r="G51" s="388"/>
      <c r="H51" s="388"/>
      <c r="I51" s="434"/>
      <c r="J51" s="307"/>
    </row>
    <row r="52">
      <c r="A52" s="388"/>
      <c r="B52" s="388"/>
      <c r="C52" s="388"/>
      <c r="D52" s="388"/>
      <c r="E52" s="388"/>
      <c r="F52" s="388"/>
      <c r="G52" s="388"/>
      <c r="H52" s="388"/>
      <c r="I52" s="388"/>
      <c r="J52" s="307"/>
      <c r="AJ52" s="6"/>
    </row>
    <row r="53">
      <c r="A53" s="388"/>
      <c r="B53" s="388"/>
      <c r="C53" s="388"/>
      <c r="D53" s="388"/>
      <c r="E53" s="388"/>
      <c r="F53" s="388"/>
      <c r="G53" s="388"/>
      <c r="H53" s="388"/>
      <c r="I53" s="388"/>
      <c r="J53" s="307"/>
      <c r="AJ53" s="6"/>
    </row>
    <row r="54">
      <c r="A54" s="388"/>
      <c r="B54" s="388"/>
      <c r="C54" s="388"/>
      <c r="D54" s="388"/>
      <c r="E54" s="388"/>
      <c r="F54" s="388"/>
      <c r="G54" s="388"/>
      <c r="H54" s="388"/>
      <c r="I54" s="388"/>
      <c r="J54" s="307"/>
      <c r="AH54" s="6"/>
      <c r="AI54" s="6"/>
      <c r="AJ54" s="6"/>
    </row>
    <row r="55">
      <c r="A55" s="388"/>
      <c r="B55" s="388"/>
      <c r="C55" s="388"/>
      <c r="D55" s="388"/>
      <c r="E55" s="388"/>
      <c r="F55" s="388"/>
      <c r="G55" s="388"/>
      <c r="H55" s="250"/>
      <c r="I55" s="434"/>
      <c r="J55" s="307"/>
      <c r="AH55" s="6"/>
      <c r="AI55" s="6"/>
      <c r="AJ55" s="6"/>
    </row>
    <row r="56">
      <c r="AH56" s="6"/>
      <c r="AI56" s="6"/>
      <c r="AJ56" s="6"/>
    </row>
    <row r="57">
      <c r="AH57" s="6"/>
      <c r="AI57" s="6"/>
      <c r="AJ57" s="6"/>
    </row>
    <row r="58">
      <c r="AH58" s="6"/>
      <c r="AI58" s="6"/>
      <c r="AJ58" s="6"/>
    </row>
    <row r="59" hidden="1">
      <c r="AH59" s="6"/>
      <c r="AI59" s="6"/>
      <c r="AJ59" s="6"/>
    </row>
    <row r="60" hidden="1">
      <c r="R60" s="246" t="str">
        <f>'TRÁFEGO'!E44</f>
        <v>#REF!</v>
      </c>
      <c r="S60" s="456" t="str">
        <f>SUM(P60:R60)</f>
        <v>#REF!</v>
      </c>
      <c r="AH60" s="6"/>
      <c r="AI60" s="6"/>
      <c r="AJ60" s="6"/>
    </row>
    <row r="61" hidden="1">
      <c r="K61" s="457" t="s">
        <v>180</v>
      </c>
      <c r="R61" s="458">
        <f>G14</f>
        <v>686</v>
      </c>
      <c r="S61" s="265">
        <f>SUM(L61:R61)</f>
        <v>686</v>
      </c>
      <c r="AH61" s="6"/>
      <c r="AI61" s="6"/>
      <c r="AJ61" s="6"/>
    </row>
    <row r="62" hidden="1">
      <c r="K62" s="459" t="s">
        <v>13</v>
      </c>
      <c r="O62" s="460"/>
      <c r="P62" s="458">
        <f>H12</f>
        <v>173</v>
      </c>
      <c r="Q62" s="458">
        <f>H13</f>
        <v>124</v>
      </c>
      <c r="R62" s="458">
        <f>H14</f>
        <v>371</v>
      </c>
      <c r="S62" s="461">
        <f>SUM(P62:R62)</f>
        <v>668</v>
      </c>
      <c r="AH62" s="6"/>
      <c r="AI62" s="6"/>
      <c r="AJ62" s="6"/>
    </row>
    <row r="63" hidden="1">
      <c r="K63" s="462"/>
      <c r="L63" s="463">
        <v>4.0</v>
      </c>
      <c r="M63" s="463">
        <v>5.0</v>
      </c>
      <c r="N63" s="463">
        <v>6.0</v>
      </c>
      <c r="O63" s="463">
        <v>7.0</v>
      </c>
      <c r="P63" s="463">
        <v>8.0</v>
      </c>
      <c r="Q63" s="463">
        <v>9.0</v>
      </c>
      <c r="R63" s="463">
        <v>10.0</v>
      </c>
      <c r="S63" s="464" t="s">
        <v>181</v>
      </c>
      <c r="AH63" s="6"/>
      <c r="AI63" s="6"/>
      <c r="AJ63" s="6"/>
    </row>
    <row r="64" hidden="1">
      <c r="K64" s="465" t="s">
        <v>182</v>
      </c>
      <c r="L64" s="293"/>
      <c r="M64" s="293"/>
      <c r="N64" s="293"/>
      <c r="R64" s="293"/>
      <c r="S64" s="267" t="str">
        <f>#REF!</f>
        <v>#REF!</v>
      </c>
      <c r="AH64" s="6"/>
      <c r="AI64" s="6"/>
      <c r="AJ64" s="6"/>
    </row>
    <row r="65" hidden="1">
      <c r="K65" s="465" t="s">
        <v>183</v>
      </c>
      <c r="L65" s="466"/>
      <c r="M65" s="466"/>
      <c r="N65" s="466"/>
      <c r="O65" s="466"/>
      <c r="P65" s="466"/>
      <c r="Q65" s="466"/>
      <c r="R65" s="466"/>
      <c r="S65" s="246">
        <f>'CUSTOS 2023'!T86</f>
        <v>18000</v>
      </c>
      <c r="AH65" s="6"/>
      <c r="AI65" s="6"/>
      <c r="AJ65" s="6"/>
    </row>
    <row r="66" hidden="1">
      <c r="K66" s="467" t="s">
        <v>184</v>
      </c>
      <c r="L66" s="246" t="str">
        <f>'TRÁFEGO'!E45</f>
        <v>#REF!</v>
      </c>
      <c r="M66" s="246" t="str">
        <f>'TRÁFEGO'!E46</f>
        <v>#REF!</v>
      </c>
      <c r="N66" s="246" t="str">
        <f>'TRÁFEGO'!E47</f>
        <v>#REF!</v>
      </c>
      <c r="O66" s="246" t="str">
        <f>'TRÁFEGO'!E48</f>
        <v>#REF!</v>
      </c>
      <c r="P66" s="246" t="str">
        <f>'TRÁFEGO'!E49</f>
        <v>#REF!</v>
      </c>
      <c r="Q66" s="246" t="str">
        <f>'TRÁFEGO'!E50</f>
        <v>#REF!</v>
      </c>
      <c r="R66" s="246" t="str">
        <f>'TRÁFEGO'!E51</f>
        <v>#REF!</v>
      </c>
      <c r="S66" s="268" t="str">
        <f t="shared" ref="S66:S68" si="38">SUM(L66:R66)</f>
        <v>#REF!</v>
      </c>
      <c r="AH66" s="6"/>
      <c r="AI66" s="6"/>
      <c r="AJ66" s="6"/>
    </row>
    <row r="67" hidden="1">
      <c r="K67" s="468" t="s">
        <v>180</v>
      </c>
      <c r="L67" s="458">
        <f>G15</f>
        <v>859</v>
      </c>
      <c r="M67" s="458">
        <f>G16</f>
        <v>397</v>
      </c>
      <c r="N67" s="458">
        <f>G17</f>
        <v>856</v>
      </c>
      <c r="O67" s="458">
        <f>G18</f>
        <v>488</v>
      </c>
      <c r="P67" s="458">
        <f>G19</f>
        <v>315</v>
      </c>
      <c r="Q67" s="458">
        <f>G20</f>
        <v>320</v>
      </c>
      <c r="R67" s="458">
        <f>G21</f>
        <v>1005</v>
      </c>
      <c r="S67" s="265">
        <f t="shared" si="38"/>
        <v>4240</v>
      </c>
      <c r="AH67" s="6"/>
      <c r="AI67" s="6"/>
      <c r="AJ67" s="6"/>
    </row>
    <row r="68" hidden="1">
      <c r="K68" s="469" t="s">
        <v>13</v>
      </c>
      <c r="L68" s="458">
        <f>H15</f>
        <v>477</v>
      </c>
      <c r="M68" s="458">
        <f>H16</f>
        <v>284</v>
      </c>
      <c r="N68" s="458">
        <f>H17</f>
        <v>525</v>
      </c>
      <c r="O68" s="458">
        <f>H18</f>
        <v>382</v>
      </c>
      <c r="P68" s="458">
        <f>H19</f>
        <v>248</v>
      </c>
      <c r="Q68" s="458">
        <f>H20</f>
        <v>232</v>
      </c>
      <c r="R68" s="458">
        <f>H21</f>
        <v>483</v>
      </c>
      <c r="S68" s="470">
        <f t="shared" si="38"/>
        <v>2631</v>
      </c>
      <c r="AH68" s="6"/>
      <c r="AI68" s="6"/>
      <c r="AJ68" s="6"/>
    </row>
    <row r="69" hidden="1">
      <c r="K69" s="462"/>
      <c r="L69" s="463">
        <v>11.0</v>
      </c>
      <c r="M69" s="463">
        <v>12.0</v>
      </c>
      <c r="N69" s="463">
        <v>13.0</v>
      </c>
      <c r="O69" s="463">
        <v>14.0</v>
      </c>
      <c r="P69" s="463">
        <v>15.0</v>
      </c>
      <c r="Q69" s="463">
        <v>16.0</v>
      </c>
      <c r="R69" s="463">
        <v>17.0</v>
      </c>
      <c r="S69" s="464" t="s">
        <v>181</v>
      </c>
      <c r="AH69" s="6"/>
      <c r="AI69" s="6"/>
      <c r="AJ69" s="6"/>
    </row>
    <row r="70" hidden="1">
      <c r="K70" s="465" t="s">
        <v>182</v>
      </c>
      <c r="S70" s="272"/>
      <c r="AH70" s="6"/>
      <c r="AI70" s="6"/>
      <c r="AJ70" s="6"/>
    </row>
    <row r="71" hidden="1">
      <c r="K71" s="465" t="s">
        <v>183</v>
      </c>
      <c r="L71" s="471"/>
      <c r="S71" s="272"/>
      <c r="AH71" s="6"/>
      <c r="AI71" s="6"/>
      <c r="AJ71" s="6"/>
    </row>
    <row r="72" hidden="1">
      <c r="K72" s="465" t="s">
        <v>184</v>
      </c>
      <c r="L72" s="246" t="str">
        <f>'TRÁFEGO'!E52</f>
        <v>#REF!</v>
      </c>
      <c r="M72" s="246" t="str">
        <f>'TRÁFEGO'!E53</f>
        <v>#REF!</v>
      </c>
      <c r="N72" s="246" t="str">
        <f>'TRÁFEGO'!E54</f>
        <v>#REF!</v>
      </c>
      <c r="O72" s="246" t="str">
        <f>'TRÁFEGO'!E55</f>
        <v>#REF!</v>
      </c>
      <c r="P72" s="246" t="str">
        <f>'TRÁFEGO'!E56</f>
        <v>#REF!</v>
      </c>
      <c r="Q72" s="246" t="str">
        <f>'TRÁFEGO'!E57</f>
        <v>#REF!</v>
      </c>
      <c r="R72" s="246" t="str">
        <f>'TRÁFEGO'!E58</f>
        <v>#REF!</v>
      </c>
      <c r="S72" s="268" t="str">
        <f t="shared" ref="S72:S74" si="39">SUM(L72:R72)</f>
        <v>#REF!</v>
      </c>
      <c r="AH72" s="6"/>
      <c r="AI72" s="6"/>
      <c r="AJ72" s="6"/>
    </row>
    <row r="73" hidden="1">
      <c r="K73" s="468" t="s">
        <v>180</v>
      </c>
      <c r="L73" s="458">
        <f>G22</f>
        <v>655</v>
      </c>
      <c r="M73" s="458">
        <f>G23</f>
        <v>610</v>
      </c>
      <c r="N73" s="458">
        <f>G24</f>
        <v>819</v>
      </c>
      <c r="O73" s="458">
        <f>G25</f>
        <v>594</v>
      </c>
      <c r="P73" s="458">
        <f>G26</f>
        <v>1009</v>
      </c>
      <c r="Q73" s="458">
        <f>G27</f>
        <v>588</v>
      </c>
      <c r="R73" s="458">
        <f>G28</f>
        <v>698</v>
      </c>
      <c r="S73" s="265">
        <f t="shared" si="39"/>
        <v>4973</v>
      </c>
      <c r="AH73" s="6"/>
      <c r="AI73" s="6"/>
      <c r="AJ73" s="6"/>
    </row>
    <row r="74" hidden="1">
      <c r="K74" s="459" t="s">
        <v>13</v>
      </c>
      <c r="L74" s="472">
        <f>H22</f>
        <v>342</v>
      </c>
      <c r="M74" s="472">
        <f>H23</f>
        <v>342</v>
      </c>
      <c r="N74" s="458">
        <f>H24</f>
        <v>474</v>
      </c>
      <c r="O74" s="458">
        <f>H25</f>
        <v>368</v>
      </c>
      <c r="P74" s="458">
        <f>H26</f>
        <v>495</v>
      </c>
      <c r="Q74" s="458">
        <f>H27</f>
        <v>352</v>
      </c>
      <c r="R74" s="458">
        <f>H28</f>
        <v>433</v>
      </c>
      <c r="S74" s="461">
        <f t="shared" si="39"/>
        <v>2806</v>
      </c>
      <c r="AH74" s="6"/>
      <c r="AI74" s="6"/>
      <c r="AJ74" s="6"/>
    </row>
    <row r="75" hidden="1">
      <c r="K75" s="462"/>
      <c r="L75" s="463">
        <v>18.0</v>
      </c>
      <c r="M75" s="463">
        <v>19.0</v>
      </c>
      <c r="N75" s="463">
        <v>20.0</v>
      </c>
      <c r="O75" s="463">
        <v>21.0</v>
      </c>
      <c r="P75" s="463">
        <v>22.0</v>
      </c>
      <c r="Q75" s="463">
        <v>23.0</v>
      </c>
      <c r="R75" s="463">
        <v>24.0</v>
      </c>
      <c r="S75" s="464" t="s">
        <v>181</v>
      </c>
      <c r="AH75" s="6"/>
      <c r="AI75" s="6"/>
      <c r="AJ75" s="6"/>
    </row>
    <row r="76" hidden="1">
      <c r="K76" s="465" t="s">
        <v>182</v>
      </c>
      <c r="AH76" s="6"/>
      <c r="AI76" s="6"/>
      <c r="AJ76" s="6"/>
    </row>
    <row r="77" hidden="1">
      <c r="K77" s="465" t="s">
        <v>183</v>
      </c>
      <c r="AH77" s="6"/>
      <c r="AI77" s="6"/>
      <c r="AJ77" s="6"/>
    </row>
    <row r="78" hidden="1">
      <c r="K78" s="465" t="s">
        <v>184</v>
      </c>
      <c r="L78" s="246" t="str">
        <f>'TRÁFEGO'!E59</f>
        <v>#REF!</v>
      </c>
      <c r="M78" s="246" t="str">
        <f>'TRÁFEGO'!E60</f>
        <v>#REF!</v>
      </c>
      <c r="N78" s="246" t="str">
        <f>'TRÁFEGO'!E61</f>
        <v>#REF!</v>
      </c>
      <c r="O78" s="246" t="str">
        <f>'TRÁFEGO'!E62</f>
        <v>#REF!</v>
      </c>
      <c r="P78" s="246" t="str">
        <f>'TRÁFEGO'!E63</f>
        <v>#REF!</v>
      </c>
      <c r="Q78" s="246" t="str">
        <f>'TRÁFEGO'!E64</f>
        <v>#REF!</v>
      </c>
      <c r="R78" s="246" t="str">
        <f>'TRÁFEGO'!E65</f>
        <v>#REF!</v>
      </c>
      <c r="S78" s="289" t="str">
        <f t="shared" ref="S78:S80" si="40">SUM(L78:R78)</f>
        <v>#REF!</v>
      </c>
      <c r="AH78" s="6"/>
      <c r="AI78" s="6"/>
      <c r="AJ78" s="6"/>
    </row>
    <row r="79" hidden="1">
      <c r="K79" s="468" t="s">
        <v>180</v>
      </c>
      <c r="L79" s="458">
        <f>G29</f>
        <v>316</v>
      </c>
      <c r="M79" s="458">
        <f>G30</f>
        <v>282</v>
      </c>
      <c r="N79" s="458">
        <f>G31</f>
        <v>239</v>
      </c>
      <c r="O79" s="458">
        <f>G32</f>
        <v>276</v>
      </c>
      <c r="P79" s="458">
        <f>G33</f>
        <v>435</v>
      </c>
      <c r="Q79" s="458">
        <f>G34</f>
        <v>455</v>
      </c>
      <c r="R79" s="458">
        <f>G35</f>
        <v>306</v>
      </c>
      <c r="S79" s="470">
        <f t="shared" si="40"/>
        <v>2309</v>
      </c>
      <c r="AH79" s="6"/>
      <c r="AI79" s="6"/>
      <c r="AJ79" s="6"/>
    </row>
    <row r="80" hidden="1">
      <c r="K80" s="459" t="s">
        <v>13</v>
      </c>
      <c r="L80" s="458">
        <f>H29</f>
        <v>241</v>
      </c>
      <c r="M80" s="458">
        <f>H30</f>
        <v>187</v>
      </c>
      <c r="N80" s="458">
        <f>H31</f>
        <v>172</v>
      </c>
      <c r="O80" s="458">
        <f>H32</f>
        <v>192</v>
      </c>
      <c r="P80" s="458">
        <f>H33</f>
        <v>270</v>
      </c>
      <c r="Q80" s="458">
        <f>H34</f>
        <v>262</v>
      </c>
      <c r="R80" s="458">
        <f>H35</f>
        <v>204</v>
      </c>
      <c r="S80" s="461">
        <f t="shared" si="40"/>
        <v>1528</v>
      </c>
      <c r="AH80" s="6"/>
      <c r="AI80" s="6"/>
      <c r="AJ80" s="6"/>
    </row>
    <row r="81" hidden="1">
      <c r="K81" s="462"/>
      <c r="L81" s="463">
        <v>25.0</v>
      </c>
      <c r="M81" s="463">
        <v>26.0</v>
      </c>
      <c r="N81" s="463">
        <v>27.0</v>
      </c>
      <c r="O81" s="463">
        <v>28.0</v>
      </c>
      <c r="P81" s="463">
        <v>29.0</v>
      </c>
      <c r="Q81" s="463">
        <v>30.0</v>
      </c>
      <c r="R81" s="473"/>
      <c r="S81" s="464" t="s">
        <v>181</v>
      </c>
      <c r="AH81" s="6"/>
      <c r="AI81" s="6"/>
      <c r="AJ81" s="6"/>
    </row>
    <row r="82" hidden="1">
      <c r="K82" s="465" t="s">
        <v>182</v>
      </c>
      <c r="L82" s="474"/>
      <c r="M82" s="474"/>
      <c r="N82" s="474"/>
      <c r="O82" s="475"/>
      <c r="S82" s="293"/>
      <c r="AH82" s="6"/>
      <c r="AI82" s="6"/>
      <c r="AJ82" s="6"/>
    </row>
    <row r="83" hidden="1">
      <c r="K83" s="465" t="s">
        <v>183</v>
      </c>
      <c r="S83" s="295"/>
      <c r="AH83" s="6"/>
      <c r="AI83" s="6"/>
      <c r="AJ83" s="6"/>
    </row>
    <row r="84" hidden="1">
      <c r="K84" s="465" t="s">
        <v>184</v>
      </c>
      <c r="L84" s="246" t="str">
        <f>'TRÁFEGO'!E66</f>
        <v>#REF!</v>
      </c>
      <c r="M84" s="246" t="str">
        <f>'TRÁFEGO'!E67</f>
        <v>#REF!</v>
      </c>
      <c r="N84" s="246" t="str">
        <f>'TRÁFEGO'!E68</f>
        <v>#REF!</v>
      </c>
      <c r="O84" s="246" t="str">
        <f>'TRÁFEGO'!E69</f>
        <v>#REF!</v>
      </c>
      <c r="P84" s="246" t="str">
        <f>'TRÁFEGO'!E70</f>
        <v>#REF!</v>
      </c>
      <c r="S84" s="268" t="str">
        <f>SUM(L84:R84)</f>
        <v>#REF!</v>
      </c>
      <c r="AH84" s="6"/>
      <c r="AI84" s="6"/>
      <c r="AJ84" s="6"/>
    </row>
    <row r="85" hidden="1">
      <c r="K85" s="468" t="s">
        <v>180</v>
      </c>
      <c r="L85" s="458">
        <f>G36</f>
        <v>213</v>
      </c>
      <c r="M85" s="458">
        <f>G37</f>
        <v>324</v>
      </c>
      <c r="N85" s="458">
        <f>G38</f>
        <v>820</v>
      </c>
      <c r="O85" s="458">
        <f>G39</f>
        <v>528</v>
      </c>
      <c r="P85" s="476">
        <f>G40</f>
        <v>316</v>
      </c>
      <c r="Q85" s="476">
        <f>G41</f>
        <v>439</v>
      </c>
      <c r="S85" s="269"/>
      <c r="AH85" s="6"/>
      <c r="AI85" s="6"/>
      <c r="AJ85" s="6"/>
    </row>
    <row r="86" hidden="1">
      <c r="K86" s="459" t="s">
        <v>13</v>
      </c>
      <c r="L86" s="458">
        <f>H36</f>
        <v>138</v>
      </c>
      <c r="M86" s="458">
        <f>H37</f>
        <v>176</v>
      </c>
      <c r="N86" s="458">
        <f>H38</f>
        <v>329</v>
      </c>
      <c r="O86" s="476">
        <f>H39</f>
        <v>226</v>
      </c>
      <c r="P86" s="476">
        <f>H40</f>
        <v>161</v>
      </c>
      <c r="Q86" s="476">
        <f>H41</f>
        <v>245</v>
      </c>
      <c r="S86" s="470">
        <f>SUM(L86:R86)</f>
        <v>1275</v>
      </c>
      <c r="AH86" s="6"/>
      <c r="AI86" s="6"/>
      <c r="AJ86" s="6"/>
    </row>
    <row r="87" hidden="1">
      <c r="K87" s="1"/>
      <c r="L87" s="1"/>
      <c r="M87" s="1"/>
      <c r="N87" s="1"/>
      <c r="O87" s="1"/>
      <c r="P87" s="1"/>
      <c r="Q87" s="1"/>
      <c r="R87" s="1"/>
      <c r="S87" s="1"/>
      <c r="AH87" s="6"/>
      <c r="AI87" s="6"/>
      <c r="AJ87" s="6"/>
    </row>
    <row r="88" hidden="1">
      <c r="K88" s="1"/>
      <c r="L88" s="1"/>
      <c r="M88" s="1"/>
      <c r="N88" s="1"/>
      <c r="O88" s="1"/>
      <c r="P88" s="1"/>
      <c r="Q88" s="1"/>
      <c r="R88" s="1"/>
      <c r="S88" s="1"/>
      <c r="AH88" s="6"/>
      <c r="AI88" s="6"/>
      <c r="AJ88" s="6"/>
    </row>
    <row r="89" hidden="1">
      <c r="K89" s="1"/>
      <c r="L89" s="1"/>
      <c r="M89" s="1"/>
      <c r="N89" s="1"/>
      <c r="O89" s="1"/>
      <c r="P89" s="1"/>
      <c r="Q89" s="1"/>
      <c r="R89" s="1"/>
      <c r="S89" s="1"/>
      <c r="AH89" s="6"/>
      <c r="AI89" s="6"/>
      <c r="AJ89" s="6"/>
    </row>
    <row r="90" hidden="1">
      <c r="K90" s="1"/>
      <c r="L90" s="1"/>
      <c r="M90" s="1"/>
      <c r="N90" s="1"/>
      <c r="O90" s="1"/>
      <c r="P90" s="1"/>
      <c r="Q90" s="1"/>
      <c r="R90" s="1"/>
      <c r="S90" s="1"/>
      <c r="AH90" s="6"/>
      <c r="AI90" s="6"/>
      <c r="AJ90" s="6"/>
    </row>
    <row r="91" hidden="1">
      <c r="K91" s="1"/>
      <c r="L91" s="1"/>
      <c r="M91" s="1"/>
      <c r="N91" s="1"/>
      <c r="O91" s="1"/>
      <c r="P91" s="1"/>
      <c r="Q91" s="1"/>
      <c r="R91" s="1"/>
      <c r="S91" s="1"/>
      <c r="AH91" s="6"/>
      <c r="AI91" s="6"/>
      <c r="AJ91" s="6"/>
    </row>
    <row r="92" hidden="1">
      <c r="K92" s="1"/>
      <c r="L92" s="1"/>
      <c r="M92" s="1"/>
      <c r="N92" s="1"/>
      <c r="O92" s="1"/>
      <c r="P92" s="1"/>
      <c r="Q92" s="1"/>
      <c r="R92" s="1"/>
      <c r="S92" s="1"/>
      <c r="AH92" s="6"/>
      <c r="AI92" s="6"/>
      <c r="AJ92" s="6"/>
    </row>
    <row r="93" hidden="1">
      <c r="K93" s="1"/>
      <c r="L93" s="1"/>
      <c r="M93" s="1"/>
      <c r="N93" s="1"/>
      <c r="O93" s="1"/>
      <c r="P93" s="1"/>
      <c r="Q93" s="1"/>
      <c r="R93" s="1"/>
      <c r="S93" s="1"/>
      <c r="AH93" s="6"/>
      <c r="AI93" s="6"/>
      <c r="AJ93" s="6"/>
    </row>
    <row r="94" hidden="1">
      <c r="K94" s="1"/>
      <c r="L94" s="1"/>
      <c r="M94" s="1"/>
      <c r="N94" s="1"/>
      <c r="O94" s="1"/>
      <c r="P94" s="1"/>
      <c r="Q94" s="1"/>
      <c r="R94" s="1"/>
      <c r="S94" s="1"/>
      <c r="AH94" s="6"/>
      <c r="AI94" s="6"/>
      <c r="AJ94" s="6"/>
    </row>
    <row r="95" hidden="1">
      <c r="K95" s="1"/>
      <c r="L95" s="1"/>
      <c r="M95" s="1"/>
      <c r="N95" s="1"/>
      <c r="O95" s="1"/>
      <c r="P95" s="1"/>
      <c r="Q95" s="1"/>
      <c r="R95" s="1"/>
      <c r="S95" s="1"/>
      <c r="AH95" s="6"/>
      <c r="AI95" s="6"/>
      <c r="AJ95" s="6"/>
    </row>
    <row r="96" hidden="1">
      <c r="K96" s="1"/>
      <c r="L96" s="1"/>
      <c r="M96" s="1"/>
      <c r="N96" s="1"/>
      <c r="O96" s="1"/>
      <c r="P96" s="1"/>
      <c r="Q96" s="1"/>
      <c r="R96" s="1"/>
      <c r="S96" s="1"/>
      <c r="AH96" s="6"/>
      <c r="AI96" s="6"/>
      <c r="AJ96" s="6"/>
    </row>
    <row r="97" hidden="1">
      <c r="K97" s="1"/>
      <c r="L97" s="1"/>
      <c r="M97" s="1"/>
      <c r="N97" s="1"/>
      <c r="O97" s="1"/>
      <c r="P97" s="1"/>
      <c r="Q97" s="1"/>
      <c r="R97" s="1"/>
      <c r="S97" s="1"/>
      <c r="AH97" s="6"/>
      <c r="AI97" s="6"/>
      <c r="AJ97" s="6"/>
    </row>
    <row r="98" hidden="1">
      <c r="K98" s="1"/>
      <c r="L98" s="1"/>
      <c r="M98" s="1"/>
      <c r="N98" s="1"/>
      <c r="O98" s="1"/>
      <c r="P98" s="1"/>
      <c r="Q98" s="1"/>
      <c r="R98" s="1"/>
      <c r="S98" s="1"/>
      <c r="AH98" s="6"/>
      <c r="AI98" s="6"/>
      <c r="AJ98" s="6"/>
    </row>
    <row r="99" hidden="1">
      <c r="K99" s="1"/>
      <c r="L99" s="1"/>
      <c r="M99" s="1"/>
      <c r="N99" s="1"/>
      <c r="O99" s="1"/>
      <c r="P99" s="1"/>
      <c r="Q99" s="1"/>
      <c r="R99" s="1"/>
      <c r="S99" s="1"/>
      <c r="AH99" s="6"/>
      <c r="AI99" s="6"/>
      <c r="AJ99" s="6"/>
    </row>
    <row r="100" hidden="1">
      <c r="K100" s="1"/>
      <c r="L100" s="1"/>
      <c r="M100" s="1"/>
      <c r="N100" s="1"/>
      <c r="O100" s="1"/>
      <c r="P100" s="1"/>
      <c r="Q100" s="1"/>
      <c r="R100" s="1"/>
      <c r="S100" s="1"/>
      <c r="AH100" s="6"/>
      <c r="AI100" s="6"/>
      <c r="AJ100" s="6"/>
    </row>
    <row r="101" hidden="1">
      <c r="K101" s="1"/>
      <c r="L101" s="1"/>
      <c r="M101" s="1"/>
      <c r="N101" s="1"/>
      <c r="O101" s="1"/>
      <c r="P101" s="1"/>
      <c r="Q101" s="1"/>
      <c r="R101" s="1"/>
      <c r="S101" s="1"/>
      <c r="AH101" s="6"/>
      <c r="AI101" s="6"/>
      <c r="AJ101" s="6"/>
    </row>
    <row r="102" hidden="1">
      <c r="K102" s="1"/>
      <c r="L102" s="1"/>
      <c r="M102" s="1"/>
      <c r="N102" s="1"/>
      <c r="O102" s="1"/>
      <c r="P102" s="1"/>
      <c r="Q102" s="1"/>
      <c r="R102" s="1"/>
      <c r="S102" s="1"/>
      <c r="AH102" s="6"/>
      <c r="AI102" s="6"/>
      <c r="AJ102" s="6"/>
    </row>
    <row r="103" hidden="1">
      <c r="K103" s="1"/>
      <c r="L103" s="1"/>
      <c r="M103" s="1"/>
      <c r="N103" s="1"/>
      <c r="O103" s="1"/>
      <c r="P103" s="1"/>
      <c r="Q103" s="1"/>
      <c r="R103" s="1"/>
      <c r="S103" s="1"/>
      <c r="AH103" s="6"/>
      <c r="AI103" s="6"/>
      <c r="AJ103" s="6"/>
    </row>
    <row r="104" hidden="1">
      <c r="K104" s="1"/>
      <c r="L104" s="1"/>
      <c r="M104" s="1"/>
      <c r="N104" s="1"/>
      <c r="O104" s="1"/>
      <c r="P104" s="1"/>
      <c r="Q104" s="1"/>
      <c r="R104" s="1"/>
      <c r="S104" s="1"/>
      <c r="AH104" s="6"/>
      <c r="AI104" s="6"/>
      <c r="AJ104" s="6"/>
    </row>
    <row r="105" hidden="1">
      <c r="K105" s="1"/>
      <c r="L105" s="1"/>
      <c r="M105" s="1"/>
      <c r="N105" s="1"/>
      <c r="O105" s="1"/>
      <c r="P105" s="1"/>
      <c r="Q105" s="1"/>
      <c r="R105" s="1"/>
      <c r="S105" s="1"/>
      <c r="AH105" s="6"/>
      <c r="AI105" s="6"/>
      <c r="AJ105" s="6"/>
    </row>
    <row r="106" hidden="1">
      <c r="K106" s="1"/>
      <c r="L106" s="1"/>
      <c r="M106" s="1"/>
      <c r="N106" s="1"/>
      <c r="O106" s="1"/>
      <c r="P106" s="1"/>
      <c r="Q106" s="1"/>
      <c r="R106" s="1"/>
      <c r="S106" s="1"/>
      <c r="AH106" s="6"/>
      <c r="AI106" s="6"/>
      <c r="AJ106" s="6"/>
    </row>
    <row r="107" hidden="1">
      <c r="K107" s="1"/>
      <c r="L107" s="1"/>
      <c r="M107" s="1"/>
      <c r="N107" s="1"/>
      <c r="O107" s="1"/>
      <c r="P107" s="1"/>
      <c r="Q107" s="1"/>
      <c r="R107" s="1"/>
      <c r="S107" s="1"/>
      <c r="AH107" s="6"/>
      <c r="AI107" s="6"/>
      <c r="AJ107" s="6"/>
    </row>
    <row r="108" hidden="1">
      <c r="K108" s="1"/>
      <c r="L108" s="1"/>
      <c r="M108" s="1"/>
      <c r="N108" s="1"/>
      <c r="O108" s="1"/>
      <c r="P108" s="1"/>
      <c r="Q108" s="1"/>
      <c r="R108" s="1"/>
      <c r="S108" s="1"/>
      <c r="AH108" s="6"/>
      <c r="AI108" s="6"/>
      <c r="AJ108" s="6"/>
    </row>
    <row r="109" hidden="1">
      <c r="K109" s="1"/>
      <c r="L109" s="1"/>
      <c r="M109" s="1"/>
      <c r="N109" s="1"/>
      <c r="O109" s="1"/>
      <c r="P109" s="1"/>
      <c r="Q109" s="1"/>
      <c r="R109" s="1"/>
      <c r="S109" s="1"/>
      <c r="AH109" s="6"/>
      <c r="AI109" s="6"/>
      <c r="AJ109" s="6"/>
    </row>
    <row r="110" hidden="1">
      <c r="K110" s="1"/>
      <c r="L110" s="1"/>
      <c r="M110" s="1"/>
      <c r="N110" s="1"/>
      <c r="O110" s="1"/>
      <c r="P110" s="1"/>
      <c r="Q110" s="1"/>
      <c r="R110" s="1"/>
      <c r="S110" s="1"/>
      <c r="AH110" s="6"/>
      <c r="AI110" s="6"/>
      <c r="AJ110" s="6"/>
    </row>
    <row r="111" hidden="1">
      <c r="K111" s="1"/>
      <c r="L111" s="1"/>
      <c r="M111" s="1"/>
      <c r="N111" s="1"/>
      <c r="O111" s="1"/>
      <c r="P111" s="1"/>
      <c r="Q111" s="1"/>
      <c r="R111" s="1"/>
      <c r="S111" s="1"/>
      <c r="AH111" s="6"/>
      <c r="AI111" s="6"/>
      <c r="AJ111" s="6"/>
    </row>
    <row r="112" hidden="1">
      <c r="K112" s="1"/>
      <c r="L112" s="1"/>
      <c r="M112" s="1"/>
      <c r="N112" s="1"/>
      <c r="O112" s="1"/>
      <c r="P112" s="1"/>
      <c r="Q112" s="1"/>
      <c r="R112" s="1"/>
      <c r="S112" s="1"/>
      <c r="AH112" s="6"/>
      <c r="AI112" s="6"/>
      <c r="AJ112" s="6"/>
    </row>
    <row r="113" hidden="1">
      <c r="K113" s="1"/>
      <c r="L113" s="1"/>
      <c r="M113" s="1"/>
      <c r="N113" s="1"/>
      <c r="O113" s="1"/>
      <c r="P113" s="1"/>
      <c r="Q113" s="1"/>
      <c r="R113" s="1"/>
      <c r="S113" s="1"/>
      <c r="AH113" s="6"/>
      <c r="AI113" s="6"/>
      <c r="AJ113" s="6"/>
    </row>
    <row r="114" hidden="1">
      <c r="K114" s="1"/>
      <c r="L114" s="1"/>
      <c r="M114" s="1"/>
      <c r="N114" s="1"/>
      <c r="O114" s="1"/>
      <c r="P114" s="1"/>
      <c r="Q114" s="1"/>
      <c r="R114" s="1"/>
      <c r="S114" s="1"/>
      <c r="AH114" s="6"/>
      <c r="AI114" s="6"/>
      <c r="AJ114" s="6"/>
    </row>
    <row r="115" hidden="1">
      <c r="K115" s="1"/>
      <c r="L115" s="1"/>
      <c r="M115" s="1"/>
      <c r="N115" s="1"/>
      <c r="O115" s="1"/>
      <c r="P115" s="1"/>
      <c r="Q115" s="1"/>
      <c r="R115" s="1"/>
      <c r="S115" s="1"/>
      <c r="AH115" s="6"/>
      <c r="AI115" s="6"/>
      <c r="AJ115" s="6"/>
    </row>
    <row r="116" hidden="1">
      <c r="K116" s="1"/>
      <c r="L116" s="1"/>
      <c r="M116" s="1"/>
      <c r="N116" s="1"/>
      <c r="O116" s="1"/>
      <c r="P116" s="1"/>
      <c r="Q116" s="1"/>
      <c r="R116" s="1"/>
      <c r="S116" s="1"/>
      <c r="AH116" s="6"/>
      <c r="AI116" s="6"/>
      <c r="AJ116" s="6"/>
    </row>
    <row r="117" hidden="1">
      <c r="K117" s="1"/>
      <c r="L117" s="1"/>
      <c r="M117" s="1"/>
      <c r="N117" s="1"/>
      <c r="O117" s="1"/>
      <c r="P117" s="1"/>
      <c r="Q117" s="1"/>
      <c r="R117" s="1"/>
      <c r="S117" s="1"/>
      <c r="AH117" s="6"/>
      <c r="AI117" s="6"/>
      <c r="AJ117" s="6"/>
    </row>
    <row r="118" hidden="1">
      <c r="K118" s="1"/>
      <c r="L118" s="1"/>
      <c r="M118" s="1"/>
      <c r="N118" s="1"/>
      <c r="O118" s="1"/>
      <c r="P118" s="1"/>
      <c r="Q118" s="1"/>
      <c r="R118" s="1"/>
      <c r="S118" s="1"/>
      <c r="AH118" s="6"/>
      <c r="AI118" s="6"/>
      <c r="AJ118" s="6"/>
    </row>
    <row r="119" hidden="1">
      <c r="K119" s="1"/>
      <c r="L119" s="1"/>
      <c r="M119" s="1"/>
      <c r="N119" s="1"/>
      <c r="O119" s="1"/>
      <c r="P119" s="1"/>
      <c r="Q119" s="1"/>
      <c r="R119" s="1"/>
      <c r="S119" s="1"/>
      <c r="AH119" s="6"/>
      <c r="AI119" s="6"/>
      <c r="AJ119" s="6"/>
    </row>
    <row r="120" hidden="1">
      <c r="K120" s="1"/>
      <c r="L120" s="1"/>
      <c r="M120" s="1"/>
      <c r="N120" s="1"/>
      <c r="O120" s="1"/>
      <c r="P120" s="1"/>
      <c r="Q120" s="1"/>
      <c r="R120" s="1"/>
      <c r="S120" s="1"/>
      <c r="AH120" s="6"/>
      <c r="AI120" s="6"/>
      <c r="AJ120" s="6"/>
    </row>
    <row r="121" hidden="1">
      <c r="K121" s="1"/>
      <c r="L121" s="1"/>
      <c r="M121" s="1"/>
      <c r="N121" s="1"/>
      <c r="O121" s="1"/>
      <c r="P121" s="1"/>
      <c r="Q121" s="1"/>
      <c r="R121" s="1"/>
      <c r="S121" s="1"/>
      <c r="AH121" s="6"/>
      <c r="AI121" s="6"/>
      <c r="AJ121" s="6"/>
    </row>
    <row r="122" hidden="1">
      <c r="K122" s="1"/>
      <c r="L122" s="1"/>
      <c r="M122" s="1"/>
      <c r="N122" s="1"/>
      <c r="O122" s="1"/>
      <c r="P122" s="1"/>
      <c r="Q122" s="1"/>
      <c r="R122" s="1"/>
      <c r="S122" s="1"/>
      <c r="AH122" s="6"/>
      <c r="AI122" s="6"/>
      <c r="AJ122" s="6"/>
    </row>
    <row r="123" hidden="1">
      <c r="K123" s="1"/>
      <c r="L123" s="1"/>
      <c r="M123" s="1"/>
      <c r="N123" s="1"/>
      <c r="O123" s="1"/>
      <c r="P123" s="1"/>
      <c r="Q123" s="1"/>
      <c r="R123" s="1"/>
      <c r="S123" s="1"/>
      <c r="AH123" s="6"/>
      <c r="AI123" s="6"/>
      <c r="AJ123" s="6"/>
    </row>
    <row r="124" hidden="1">
      <c r="K124" s="1"/>
      <c r="L124" s="1"/>
      <c r="M124" s="1"/>
      <c r="N124" s="1"/>
      <c r="O124" s="1"/>
      <c r="P124" s="1"/>
      <c r="Q124" s="1"/>
      <c r="R124" s="1"/>
      <c r="S124" s="1"/>
      <c r="AH124" s="6"/>
      <c r="AI124" s="6"/>
      <c r="AJ124" s="6"/>
    </row>
    <row r="125" hidden="1">
      <c r="K125" s="1"/>
      <c r="L125" s="1"/>
      <c r="M125" s="1"/>
      <c r="N125" s="1"/>
      <c r="O125" s="1"/>
      <c r="P125" s="1"/>
      <c r="Q125" s="1"/>
      <c r="R125" s="1"/>
      <c r="S125" s="1"/>
      <c r="AH125" s="6"/>
      <c r="AI125" s="6"/>
      <c r="AJ125" s="6"/>
    </row>
    <row r="126" hidden="1">
      <c r="K126" s="1"/>
      <c r="L126" s="1"/>
      <c r="M126" s="1"/>
      <c r="N126" s="1"/>
      <c r="O126" s="1"/>
      <c r="P126" s="1"/>
      <c r="Q126" s="1"/>
      <c r="R126" s="1"/>
      <c r="S126" s="1"/>
      <c r="AH126" s="6"/>
      <c r="AI126" s="6"/>
      <c r="AJ126" s="6"/>
    </row>
    <row r="127" hidden="1">
      <c r="K127" s="1"/>
      <c r="L127" s="1"/>
      <c r="M127" s="1"/>
      <c r="N127" s="1"/>
      <c r="O127" s="1"/>
      <c r="P127" s="1"/>
      <c r="Q127" s="1"/>
      <c r="R127" s="1"/>
      <c r="S127" s="1"/>
      <c r="AH127" s="6"/>
      <c r="AI127" s="6"/>
      <c r="AJ127" s="6"/>
    </row>
    <row r="128" hidden="1">
      <c r="K128" s="1"/>
      <c r="L128" s="1"/>
      <c r="M128" s="1"/>
      <c r="N128" s="1"/>
      <c r="O128" s="1"/>
      <c r="P128" s="1"/>
      <c r="Q128" s="1"/>
      <c r="R128" s="1"/>
      <c r="S128" s="1"/>
      <c r="AH128" s="6"/>
      <c r="AI128" s="6"/>
      <c r="AJ128" s="6"/>
    </row>
    <row r="129" hidden="1">
      <c r="K129" s="1"/>
      <c r="L129" s="1"/>
      <c r="M129" s="1"/>
      <c r="N129" s="1"/>
      <c r="O129" s="1"/>
      <c r="P129" s="1"/>
      <c r="Q129" s="1"/>
      <c r="R129" s="1"/>
      <c r="S129" s="1"/>
      <c r="AH129" s="6"/>
      <c r="AI129" s="6"/>
      <c r="AJ129" s="6"/>
    </row>
    <row r="130" hidden="1">
      <c r="K130" s="1"/>
      <c r="L130" s="1"/>
      <c r="M130" s="1"/>
      <c r="N130" s="1"/>
      <c r="O130" s="1"/>
      <c r="P130" s="1"/>
      <c r="Q130" s="1"/>
      <c r="R130" s="1"/>
      <c r="S130" s="1"/>
      <c r="AH130" s="6"/>
      <c r="AI130" s="6"/>
      <c r="AJ130" s="6"/>
    </row>
    <row r="131" hidden="1">
      <c r="K131" s="1"/>
      <c r="L131" s="1"/>
      <c r="M131" s="1"/>
      <c r="N131" s="1"/>
      <c r="O131" s="1"/>
      <c r="P131" s="1"/>
      <c r="Q131" s="1"/>
      <c r="R131" s="1"/>
      <c r="S131" s="1"/>
      <c r="AH131" s="6"/>
      <c r="AI131" s="6"/>
      <c r="AJ131" s="6"/>
    </row>
    <row r="132" hidden="1">
      <c r="K132" s="1"/>
      <c r="L132" s="1"/>
      <c r="M132" s="1"/>
      <c r="N132" s="1"/>
      <c r="O132" s="1"/>
      <c r="P132" s="1"/>
      <c r="Q132" s="1"/>
      <c r="R132" s="1"/>
      <c r="S132" s="1"/>
      <c r="AH132" s="6"/>
      <c r="AI132" s="6"/>
      <c r="AJ132" s="6"/>
    </row>
    <row r="133" hidden="1">
      <c r="K133" s="1"/>
      <c r="L133" s="1"/>
      <c r="M133" s="1"/>
      <c r="N133" s="1"/>
      <c r="O133" s="1"/>
      <c r="P133" s="1"/>
      <c r="Q133" s="1"/>
      <c r="R133" s="1"/>
      <c r="S133" s="1"/>
      <c r="AH133" s="6"/>
      <c r="AI133" s="6"/>
      <c r="AJ133" s="6"/>
    </row>
    <row r="134" hidden="1">
      <c r="K134" s="1"/>
      <c r="L134" s="1"/>
      <c r="M134" s="1"/>
      <c r="N134" s="1"/>
      <c r="O134" s="1"/>
      <c r="P134" s="1"/>
      <c r="Q134" s="1"/>
      <c r="R134" s="1"/>
      <c r="S134" s="1"/>
      <c r="AH134" s="6"/>
      <c r="AI134" s="6"/>
      <c r="AJ134" s="6"/>
    </row>
    <row r="135" hidden="1">
      <c r="K135" s="1"/>
      <c r="L135" s="1"/>
      <c r="M135" s="1"/>
      <c r="N135" s="1"/>
      <c r="O135" s="1"/>
      <c r="P135" s="1"/>
      <c r="Q135" s="1"/>
      <c r="R135" s="1"/>
      <c r="S135" s="1"/>
      <c r="AH135" s="6"/>
      <c r="AI135" s="6"/>
      <c r="AJ135" s="6"/>
    </row>
    <row r="136" hidden="1">
      <c r="K136" s="1"/>
      <c r="L136" s="1"/>
      <c r="M136" s="1"/>
      <c r="N136" s="1"/>
      <c r="O136" s="1"/>
      <c r="P136" s="1"/>
      <c r="Q136" s="1"/>
      <c r="R136" s="1"/>
      <c r="S136" s="1"/>
      <c r="AH136" s="6"/>
      <c r="AI136" s="6"/>
      <c r="AJ136" s="6"/>
    </row>
    <row r="137" hidden="1">
      <c r="K137" s="1"/>
      <c r="L137" s="1"/>
      <c r="M137" s="1"/>
      <c r="N137" s="1"/>
      <c r="O137" s="1"/>
      <c r="P137" s="1"/>
      <c r="Q137" s="1"/>
      <c r="R137" s="1"/>
      <c r="S137" s="1"/>
      <c r="AH137" s="6"/>
      <c r="AI137" s="6"/>
      <c r="AJ137" s="6"/>
    </row>
    <row r="138" hidden="1">
      <c r="K138" s="1"/>
      <c r="L138" s="1"/>
      <c r="M138" s="1"/>
      <c r="N138" s="1"/>
      <c r="O138" s="1"/>
      <c r="P138" s="1"/>
      <c r="Q138" s="1"/>
      <c r="R138" s="1"/>
      <c r="S138" s="1"/>
      <c r="AH138" s="6"/>
      <c r="AI138" s="6"/>
      <c r="AJ138" s="6"/>
    </row>
    <row r="139" hidden="1">
      <c r="K139" s="1"/>
      <c r="L139" s="1"/>
      <c r="M139" s="1"/>
      <c r="N139" s="1"/>
      <c r="O139" s="1"/>
      <c r="P139" s="1"/>
      <c r="Q139" s="1"/>
      <c r="R139" s="1"/>
      <c r="S139" s="1"/>
      <c r="AH139" s="6"/>
      <c r="AI139" s="6"/>
      <c r="AJ139" s="6"/>
    </row>
    <row r="140" hidden="1">
      <c r="K140" s="1"/>
      <c r="L140" s="1"/>
      <c r="M140" s="1"/>
      <c r="N140" s="1"/>
      <c r="O140" s="1"/>
      <c r="P140" s="1"/>
      <c r="Q140" s="1"/>
      <c r="R140" s="1"/>
      <c r="S140" s="1"/>
      <c r="AH140" s="6"/>
      <c r="AI140" s="6"/>
      <c r="AJ140" s="6"/>
    </row>
    <row r="141" hidden="1">
      <c r="K141" s="1"/>
      <c r="L141" s="1"/>
      <c r="M141" s="1"/>
      <c r="N141" s="1"/>
      <c r="O141" s="1"/>
      <c r="P141" s="1"/>
      <c r="Q141" s="1"/>
      <c r="R141" s="1"/>
      <c r="S141" s="1"/>
      <c r="AH141" s="6"/>
      <c r="AI141" s="6"/>
      <c r="AJ141" s="6"/>
    </row>
    <row r="142" hidden="1">
      <c r="K142" s="1"/>
      <c r="L142" s="1"/>
      <c r="M142" s="1"/>
      <c r="N142" s="1"/>
      <c r="O142" s="1"/>
      <c r="P142" s="1"/>
      <c r="Q142" s="1"/>
      <c r="R142" s="1"/>
      <c r="S142" s="1"/>
      <c r="AH142" s="6"/>
      <c r="AI142" s="6"/>
      <c r="AJ142" s="6"/>
    </row>
    <row r="143" hidden="1">
      <c r="K143" s="1"/>
      <c r="L143" s="1"/>
      <c r="M143" s="1"/>
      <c r="N143" s="1"/>
      <c r="O143" s="1"/>
      <c r="P143" s="1"/>
      <c r="Q143" s="1"/>
      <c r="R143" s="1"/>
      <c r="S143" s="1"/>
      <c r="AH143" s="6"/>
      <c r="AI143" s="6"/>
      <c r="AJ143" s="6"/>
    </row>
    <row r="144" hidden="1">
      <c r="K144" s="1"/>
      <c r="L144" s="1"/>
      <c r="M144" s="1"/>
      <c r="N144" s="1"/>
      <c r="O144" s="1"/>
      <c r="P144" s="1"/>
      <c r="Q144" s="1"/>
      <c r="R144" s="1"/>
      <c r="S144" s="1"/>
      <c r="AH144" s="6"/>
      <c r="AI144" s="6"/>
      <c r="AJ144" s="6"/>
    </row>
    <row r="145" hidden="1">
      <c r="K145" s="1"/>
      <c r="L145" s="1"/>
      <c r="M145" s="1"/>
      <c r="N145" s="1"/>
      <c r="O145" s="1"/>
      <c r="P145" s="1"/>
      <c r="Q145" s="1"/>
      <c r="R145" s="1"/>
      <c r="S145" s="1"/>
      <c r="AH145" s="6"/>
      <c r="AI145" s="6"/>
      <c r="AJ145" s="6"/>
    </row>
    <row r="146" hidden="1">
      <c r="K146" s="1"/>
      <c r="L146" s="1"/>
      <c r="M146" s="1"/>
      <c r="N146" s="1"/>
      <c r="O146" s="1"/>
      <c r="P146" s="1"/>
      <c r="Q146" s="1"/>
      <c r="R146" s="1"/>
      <c r="S146" s="1"/>
      <c r="AH146" s="6"/>
      <c r="AI146" s="6"/>
      <c r="AJ146" s="6"/>
    </row>
    <row r="147" hidden="1">
      <c r="K147" s="1"/>
      <c r="L147" s="1"/>
      <c r="M147" s="1"/>
      <c r="N147" s="1"/>
      <c r="O147" s="1"/>
      <c r="P147" s="1"/>
      <c r="Q147" s="1"/>
      <c r="R147" s="1"/>
      <c r="S147" s="1"/>
      <c r="AH147" s="6"/>
      <c r="AI147" s="6"/>
      <c r="AJ147" s="6"/>
    </row>
    <row r="148" hidden="1">
      <c r="K148" s="1"/>
      <c r="L148" s="1"/>
      <c r="M148" s="1"/>
      <c r="N148" s="1"/>
      <c r="O148" s="1"/>
      <c r="P148" s="1"/>
      <c r="Q148" s="1"/>
      <c r="R148" s="1"/>
      <c r="S148" s="1"/>
      <c r="AH148" s="6"/>
      <c r="AI148" s="6"/>
      <c r="AJ148" s="6"/>
    </row>
    <row r="149" hidden="1">
      <c r="K149" s="1"/>
      <c r="L149" s="1"/>
      <c r="M149" s="1"/>
      <c r="N149" s="1"/>
      <c r="O149" s="1"/>
      <c r="P149" s="1"/>
      <c r="Q149" s="1"/>
      <c r="R149" s="1"/>
      <c r="S149" s="1"/>
      <c r="AH149" s="6"/>
      <c r="AI149" s="6"/>
      <c r="AJ149" s="6"/>
    </row>
    <row r="150" hidden="1">
      <c r="K150" s="1"/>
      <c r="L150" s="1"/>
      <c r="M150" s="1"/>
      <c r="N150" s="1"/>
      <c r="O150" s="1"/>
      <c r="P150" s="1"/>
      <c r="Q150" s="1"/>
      <c r="R150" s="1"/>
      <c r="S150" s="1"/>
      <c r="AH150" s="6"/>
      <c r="AI150" s="6"/>
      <c r="AJ150" s="6"/>
    </row>
    <row r="151" hidden="1">
      <c r="K151" s="1"/>
      <c r="L151" s="1"/>
      <c r="M151" s="1"/>
      <c r="N151" s="1"/>
      <c r="O151" s="1"/>
      <c r="P151" s="1"/>
      <c r="Q151" s="1"/>
      <c r="R151" s="1"/>
      <c r="S151" s="1"/>
      <c r="AH151" s="6"/>
      <c r="AI151" s="6"/>
      <c r="AJ151" s="6"/>
    </row>
    <row r="152" hidden="1">
      <c r="K152" s="1"/>
      <c r="L152" s="1"/>
      <c r="M152" s="1"/>
      <c r="N152" s="1"/>
      <c r="O152" s="1"/>
      <c r="P152" s="1"/>
      <c r="Q152" s="1"/>
      <c r="R152" s="1"/>
      <c r="S152" s="1"/>
      <c r="AH152" s="6"/>
      <c r="AI152" s="6"/>
      <c r="AJ152" s="6"/>
    </row>
    <row r="153" hidden="1">
      <c r="K153" s="1"/>
      <c r="L153" s="1"/>
      <c r="M153" s="1"/>
      <c r="N153" s="1"/>
      <c r="O153" s="1"/>
      <c r="P153" s="1"/>
      <c r="Q153" s="1"/>
      <c r="R153" s="1"/>
      <c r="S153" s="1"/>
      <c r="AH153" s="6"/>
      <c r="AI153" s="6"/>
      <c r="AJ153" s="6"/>
    </row>
    <row r="154" hidden="1">
      <c r="K154" s="1"/>
      <c r="L154" s="1"/>
      <c r="M154" s="1"/>
      <c r="N154" s="1"/>
      <c r="O154" s="1"/>
      <c r="P154" s="1"/>
      <c r="Q154" s="1"/>
      <c r="R154" s="1"/>
      <c r="S154" s="1"/>
      <c r="AH154" s="6"/>
      <c r="AI154" s="6"/>
      <c r="AJ154" s="6"/>
    </row>
    <row r="155" hidden="1">
      <c r="K155" s="1"/>
      <c r="L155" s="1"/>
      <c r="M155" s="1"/>
      <c r="N155" s="1"/>
      <c r="O155" s="1"/>
      <c r="P155" s="1"/>
      <c r="Q155" s="1"/>
      <c r="R155" s="1"/>
      <c r="S155" s="1"/>
      <c r="AH155" s="6"/>
      <c r="AI155" s="6"/>
      <c r="AJ155" s="6"/>
    </row>
    <row r="156" hidden="1">
      <c r="K156" s="1"/>
      <c r="L156" s="1"/>
      <c r="M156" s="1"/>
      <c r="N156" s="1"/>
      <c r="O156" s="1"/>
      <c r="P156" s="1"/>
      <c r="Q156" s="1"/>
      <c r="R156" s="1"/>
      <c r="S156" s="1"/>
      <c r="AH156" s="6"/>
      <c r="AI156" s="6"/>
      <c r="AJ156" s="6"/>
    </row>
    <row r="157" hidden="1">
      <c r="K157" s="1"/>
      <c r="L157" s="1"/>
      <c r="M157" s="1"/>
      <c r="N157" s="1"/>
      <c r="O157" s="1"/>
      <c r="P157" s="1"/>
      <c r="Q157" s="1"/>
      <c r="R157" s="1"/>
      <c r="S157" s="1"/>
      <c r="AH157" s="6"/>
      <c r="AI157" s="6"/>
      <c r="AJ157" s="6"/>
    </row>
    <row r="158" hidden="1">
      <c r="K158" s="1"/>
      <c r="L158" s="1"/>
      <c r="M158" s="1"/>
      <c r="N158" s="1"/>
      <c r="O158" s="1"/>
      <c r="P158" s="1"/>
      <c r="Q158" s="1"/>
      <c r="R158" s="1"/>
      <c r="S158" s="1"/>
      <c r="AH158" s="6"/>
      <c r="AI158" s="6"/>
      <c r="AJ158" s="6"/>
    </row>
    <row r="159" hidden="1">
      <c r="K159" s="1"/>
      <c r="L159" s="1"/>
      <c r="M159" s="1"/>
      <c r="N159" s="1"/>
      <c r="O159" s="1"/>
      <c r="P159" s="1"/>
      <c r="Q159" s="1"/>
      <c r="R159" s="1"/>
      <c r="S159" s="1"/>
      <c r="AH159" s="6"/>
      <c r="AI159" s="6"/>
      <c r="AJ159" s="6"/>
    </row>
    <row r="160" hidden="1">
      <c r="K160" s="1"/>
      <c r="L160" s="1"/>
      <c r="M160" s="1"/>
      <c r="N160" s="1"/>
      <c r="O160" s="1"/>
      <c r="P160" s="1"/>
      <c r="Q160" s="1"/>
      <c r="R160" s="1"/>
      <c r="S160" s="1"/>
      <c r="AH160" s="6"/>
      <c r="AI160" s="6"/>
      <c r="AJ160" s="6"/>
    </row>
    <row r="161" hidden="1">
      <c r="K161" s="1"/>
      <c r="L161" s="1"/>
      <c r="M161" s="1"/>
      <c r="N161" s="1"/>
      <c r="O161" s="1"/>
      <c r="P161" s="1"/>
      <c r="Q161" s="1"/>
      <c r="R161" s="1"/>
      <c r="S161" s="1"/>
      <c r="AH161" s="6"/>
      <c r="AI161" s="6"/>
      <c r="AJ161" s="6"/>
    </row>
    <row r="162" hidden="1">
      <c r="K162" s="1"/>
      <c r="L162" s="1"/>
      <c r="M162" s="1"/>
      <c r="N162" s="1"/>
      <c r="O162" s="1"/>
      <c r="P162" s="1"/>
      <c r="Q162" s="1"/>
      <c r="R162" s="1"/>
      <c r="S162" s="1"/>
      <c r="AH162" s="6"/>
      <c r="AI162" s="6"/>
      <c r="AJ162" s="6"/>
    </row>
    <row r="163" hidden="1">
      <c r="K163" s="1"/>
      <c r="L163" s="1"/>
      <c r="M163" s="1"/>
      <c r="N163" s="1"/>
      <c r="O163" s="1"/>
      <c r="P163" s="1"/>
      <c r="Q163" s="1"/>
      <c r="R163" s="1"/>
      <c r="S163" s="1"/>
      <c r="AH163" s="6"/>
      <c r="AI163" s="6"/>
      <c r="AJ163" s="6"/>
    </row>
    <row r="164" hidden="1">
      <c r="K164" s="1"/>
      <c r="L164" s="1"/>
      <c r="M164" s="1"/>
      <c r="N164" s="1"/>
      <c r="O164" s="1"/>
      <c r="P164" s="1"/>
      <c r="Q164" s="1"/>
      <c r="R164" s="1"/>
      <c r="S164" s="1"/>
      <c r="AH164" s="6"/>
      <c r="AI164" s="6"/>
      <c r="AJ164" s="6"/>
    </row>
    <row r="165" hidden="1">
      <c r="K165" s="1"/>
      <c r="L165" s="1"/>
      <c r="M165" s="1"/>
      <c r="N165" s="1"/>
      <c r="O165" s="1"/>
      <c r="P165" s="1"/>
      <c r="Q165" s="1"/>
      <c r="R165" s="1"/>
      <c r="S165" s="1"/>
      <c r="AH165" s="6"/>
      <c r="AI165" s="6"/>
      <c r="AJ165" s="6"/>
    </row>
    <row r="166" hidden="1">
      <c r="K166" s="1"/>
      <c r="L166" s="1"/>
      <c r="M166" s="1"/>
      <c r="N166" s="1"/>
      <c r="O166" s="1"/>
      <c r="P166" s="1"/>
      <c r="Q166" s="1"/>
      <c r="R166" s="1"/>
      <c r="S166" s="1"/>
      <c r="AH166" s="6"/>
      <c r="AI166" s="6"/>
      <c r="AJ166" s="6"/>
    </row>
    <row r="167" hidden="1">
      <c r="K167" s="1"/>
      <c r="L167" s="1"/>
      <c r="M167" s="1"/>
      <c r="N167" s="1"/>
      <c r="O167" s="1"/>
      <c r="P167" s="1"/>
      <c r="Q167" s="1"/>
      <c r="R167" s="1"/>
      <c r="S167" s="1"/>
      <c r="AH167" s="6"/>
      <c r="AI167" s="6"/>
      <c r="AJ167" s="6"/>
    </row>
    <row r="168" hidden="1">
      <c r="K168" s="1"/>
      <c r="L168" s="1"/>
      <c r="M168" s="1"/>
      <c r="N168" s="1"/>
      <c r="O168" s="1"/>
      <c r="P168" s="1"/>
      <c r="Q168" s="1"/>
      <c r="R168" s="1"/>
      <c r="S168" s="1"/>
      <c r="AH168" s="6"/>
      <c r="AI168" s="6"/>
      <c r="AJ168" s="6"/>
    </row>
    <row r="169" hidden="1">
      <c r="K169" s="1"/>
      <c r="L169" s="1"/>
      <c r="M169" s="1"/>
      <c r="N169" s="1"/>
      <c r="O169" s="1"/>
      <c r="P169" s="1"/>
      <c r="Q169" s="1"/>
      <c r="R169" s="1"/>
      <c r="S169" s="1"/>
      <c r="AH169" s="6"/>
      <c r="AI169" s="6"/>
      <c r="AJ169" s="6"/>
    </row>
    <row r="170" hidden="1">
      <c r="K170" s="1"/>
      <c r="L170" s="1"/>
      <c r="M170" s="1"/>
      <c r="N170" s="1"/>
      <c r="O170" s="1"/>
      <c r="P170" s="1"/>
      <c r="Q170" s="1"/>
      <c r="R170" s="1"/>
      <c r="S170" s="1"/>
      <c r="AH170" s="6"/>
      <c r="AI170" s="6"/>
      <c r="AJ170" s="6"/>
    </row>
    <row r="171" hidden="1">
      <c r="K171" s="1"/>
      <c r="L171" s="1"/>
      <c r="M171" s="1"/>
      <c r="N171" s="1"/>
      <c r="O171" s="1"/>
      <c r="P171" s="1"/>
      <c r="Q171" s="1"/>
      <c r="R171" s="1"/>
      <c r="S171" s="1"/>
      <c r="AH171" s="6"/>
      <c r="AI171" s="6"/>
      <c r="AJ171" s="6"/>
    </row>
    <row r="172" hidden="1">
      <c r="K172" s="1"/>
      <c r="L172" s="1"/>
      <c r="M172" s="1"/>
      <c r="N172" s="1"/>
      <c r="O172" s="1"/>
      <c r="P172" s="1"/>
      <c r="Q172" s="1"/>
      <c r="R172" s="1"/>
      <c r="S172" s="1"/>
      <c r="AH172" s="6"/>
      <c r="AI172" s="6"/>
      <c r="AJ172" s="6"/>
    </row>
    <row r="173" hidden="1">
      <c r="K173" s="1"/>
      <c r="L173" s="1"/>
      <c r="M173" s="1"/>
      <c r="N173" s="1"/>
      <c r="O173" s="1"/>
      <c r="P173" s="1"/>
      <c r="Q173" s="1"/>
      <c r="R173" s="1"/>
      <c r="S173" s="1"/>
      <c r="AH173" s="6"/>
      <c r="AI173" s="6"/>
      <c r="AJ173" s="6"/>
    </row>
    <row r="174" hidden="1">
      <c r="K174" s="1"/>
      <c r="L174" s="1"/>
      <c r="M174" s="1"/>
      <c r="N174" s="1"/>
      <c r="O174" s="1"/>
      <c r="P174" s="1"/>
      <c r="Q174" s="1"/>
      <c r="R174" s="1"/>
      <c r="S174" s="1"/>
      <c r="AH174" s="6"/>
      <c r="AI174" s="6"/>
      <c r="AJ174" s="6"/>
    </row>
    <row r="175" hidden="1">
      <c r="K175" s="1"/>
      <c r="L175" s="1"/>
      <c r="M175" s="1"/>
      <c r="N175" s="1"/>
      <c r="O175" s="1"/>
      <c r="P175" s="1"/>
      <c r="Q175" s="1"/>
      <c r="R175" s="1"/>
      <c r="S175" s="1"/>
      <c r="AH175" s="6"/>
      <c r="AI175" s="6"/>
      <c r="AJ175" s="6"/>
    </row>
    <row r="176" hidden="1">
      <c r="K176" s="1"/>
      <c r="L176" s="1"/>
      <c r="M176" s="1"/>
      <c r="N176" s="1"/>
      <c r="O176" s="1"/>
      <c r="P176" s="1"/>
      <c r="Q176" s="1"/>
      <c r="R176" s="1"/>
      <c r="S176" s="1"/>
      <c r="AH176" s="6"/>
      <c r="AI176" s="6"/>
      <c r="AJ176" s="6"/>
    </row>
    <row r="177" hidden="1">
      <c r="K177" s="1"/>
      <c r="L177" s="1"/>
      <c r="M177" s="1"/>
      <c r="N177" s="1"/>
      <c r="O177" s="1"/>
      <c r="P177" s="1"/>
      <c r="Q177" s="1"/>
      <c r="R177" s="1"/>
      <c r="S177" s="1"/>
      <c r="AH177" s="6"/>
      <c r="AI177" s="6"/>
      <c r="AJ177" s="6"/>
    </row>
    <row r="178" hidden="1">
      <c r="K178" s="1"/>
      <c r="L178" s="1"/>
      <c r="M178" s="1"/>
      <c r="N178" s="1"/>
      <c r="O178" s="1"/>
      <c r="P178" s="1"/>
      <c r="Q178" s="1"/>
      <c r="R178" s="1"/>
      <c r="S178" s="1"/>
      <c r="AH178" s="6"/>
      <c r="AI178" s="6"/>
      <c r="AJ178" s="6"/>
    </row>
    <row r="179" hidden="1">
      <c r="K179" s="1"/>
      <c r="L179" s="1"/>
      <c r="M179" s="1"/>
      <c r="N179" s="1"/>
      <c r="O179" s="1"/>
      <c r="P179" s="1"/>
      <c r="Q179" s="1"/>
      <c r="R179" s="1"/>
      <c r="S179" s="1"/>
      <c r="AH179" s="6"/>
      <c r="AI179" s="6"/>
      <c r="AJ179" s="6"/>
    </row>
    <row r="180" hidden="1">
      <c r="K180" s="1"/>
      <c r="L180" s="1"/>
      <c r="M180" s="1"/>
      <c r="N180" s="1"/>
      <c r="O180" s="1"/>
      <c r="P180" s="1"/>
      <c r="Q180" s="1"/>
      <c r="R180" s="1"/>
      <c r="S180" s="1"/>
      <c r="AH180" s="6"/>
      <c r="AI180" s="6"/>
      <c r="AJ180" s="6"/>
    </row>
    <row r="181" hidden="1">
      <c r="K181" s="1"/>
      <c r="L181" s="1"/>
      <c r="M181" s="1"/>
      <c r="N181" s="1"/>
      <c r="O181" s="1"/>
      <c r="P181" s="1"/>
      <c r="Q181" s="1"/>
      <c r="R181" s="1"/>
      <c r="S181" s="1"/>
      <c r="AH181" s="6"/>
      <c r="AI181" s="6"/>
      <c r="AJ181" s="6"/>
    </row>
    <row r="182" hidden="1">
      <c r="K182" s="1"/>
      <c r="L182" s="1"/>
      <c r="M182" s="1"/>
      <c r="N182" s="1"/>
      <c r="O182" s="1"/>
      <c r="P182" s="1"/>
      <c r="Q182" s="1"/>
      <c r="R182" s="1"/>
      <c r="S182" s="1"/>
      <c r="AH182" s="6"/>
      <c r="AI182" s="6"/>
      <c r="AJ182" s="6"/>
    </row>
    <row r="183" hidden="1">
      <c r="K183" s="1"/>
      <c r="L183" s="1"/>
      <c r="M183" s="1"/>
      <c r="N183" s="1"/>
      <c r="O183" s="1"/>
      <c r="P183" s="1"/>
      <c r="Q183" s="1"/>
      <c r="R183" s="1"/>
      <c r="S183" s="1"/>
      <c r="AH183" s="6"/>
      <c r="AI183" s="6"/>
      <c r="AJ183" s="6"/>
    </row>
    <row r="184" hidden="1">
      <c r="K184" s="1"/>
      <c r="L184" s="1"/>
      <c r="M184" s="1"/>
      <c r="N184" s="1"/>
      <c r="O184" s="1"/>
      <c r="P184" s="1"/>
      <c r="Q184" s="1"/>
      <c r="R184" s="1"/>
      <c r="S184" s="1"/>
      <c r="AH184" s="6"/>
      <c r="AI184" s="6"/>
      <c r="AJ184" s="6"/>
    </row>
    <row r="185" hidden="1">
      <c r="K185" s="1"/>
      <c r="L185" s="1"/>
      <c r="M185" s="1"/>
      <c r="N185" s="1"/>
      <c r="O185" s="1"/>
      <c r="P185" s="1"/>
      <c r="Q185" s="1"/>
      <c r="R185" s="1"/>
      <c r="S185" s="1"/>
      <c r="AH185" s="6"/>
      <c r="AI185" s="6"/>
      <c r="AJ185" s="6"/>
    </row>
    <row r="186" hidden="1">
      <c r="K186" s="1"/>
      <c r="L186" s="1"/>
      <c r="M186" s="1"/>
      <c r="N186" s="1"/>
      <c r="O186" s="1"/>
      <c r="P186" s="1"/>
      <c r="Q186" s="1"/>
      <c r="R186" s="1"/>
      <c r="S186" s="1"/>
      <c r="AH186" s="6"/>
      <c r="AI186" s="6"/>
      <c r="AJ186" s="6"/>
    </row>
    <row r="187" hidden="1">
      <c r="K187" s="1"/>
      <c r="L187" s="1"/>
      <c r="M187" s="1"/>
      <c r="N187" s="1"/>
      <c r="O187" s="1"/>
      <c r="P187" s="1"/>
      <c r="Q187" s="1"/>
      <c r="R187" s="1"/>
      <c r="S187" s="1"/>
      <c r="AH187" s="6"/>
      <c r="AI187" s="6"/>
      <c r="AJ187" s="6"/>
    </row>
    <row r="188" hidden="1">
      <c r="K188" s="1"/>
      <c r="L188" s="1"/>
      <c r="M188" s="1"/>
      <c r="N188" s="1"/>
      <c r="O188" s="1"/>
      <c r="P188" s="1"/>
      <c r="Q188" s="1"/>
      <c r="R188" s="1"/>
      <c r="S188" s="1"/>
      <c r="AH188" s="6"/>
      <c r="AI188" s="6"/>
      <c r="AJ188" s="6"/>
    </row>
    <row r="189" hidden="1">
      <c r="K189" s="1"/>
      <c r="L189" s="1"/>
      <c r="M189" s="1"/>
      <c r="N189" s="1"/>
      <c r="O189" s="1"/>
      <c r="P189" s="1"/>
      <c r="Q189" s="1"/>
      <c r="R189" s="1"/>
      <c r="S189" s="1"/>
      <c r="AH189" s="6"/>
      <c r="AI189" s="6"/>
      <c r="AJ189" s="6"/>
    </row>
    <row r="190" hidden="1">
      <c r="K190" s="1"/>
      <c r="L190" s="1"/>
      <c r="M190" s="1"/>
      <c r="N190" s="1"/>
      <c r="O190" s="1"/>
      <c r="P190" s="1"/>
      <c r="Q190" s="1"/>
      <c r="R190" s="1"/>
      <c r="S190" s="1"/>
      <c r="AH190" s="6"/>
      <c r="AI190" s="6"/>
      <c r="AJ190" s="6"/>
    </row>
    <row r="191" hidden="1">
      <c r="K191" s="1"/>
      <c r="L191" s="1"/>
      <c r="M191" s="1"/>
      <c r="N191" s="1"/>
      <c r="O191" s="1"/>
      <c r="P191" s="1"/>
      <c r="Q191" s="1"/>
      <c r="R191" s="1"/>
      <c r="S191" s="1"/>
      <c r="AH191" s="6"/>
      <c r="AI191" s="6"/>
      <c r="AJ191" s="6"/>
    </row>
    <row r="192" hidden="1">
      <c r="K192" s="1"/>
      <c r="L192" s="1"/>
      <c r="M192" s="1"/>
      <c r="N192" s="1"/>
      <c r="O192" s="1"/>
      <c r="P192" s="1"/>
      <c r="Q192" s="1"/>
      <c r="R192" s="1"/>
      <c r="S192" s="1"/>
      <c r="AH192" s="6"/>
      <c r="AI192" s="6"/>
      <c r="AJ192" s="6"/>
    </row>
    <row r="193" hidden="1">
      <c r="K193" s="1"/>
      <c r="L193" s="1"/>
      <c r="M193" s="1"/>
      <c r="N193" s="1"/>
      <c r="O193" s="1"/>
      <c r="P193" s="1"/>
      <c r="Q193" s="1"/>
      <c r="R193" s="1"/>
      <c r="S193" s="1"/>
      <c r="AH193" s="6"/>
      <c r="AI193" s="6"/>
      <c r="AJ193" s="6"/>
    </row>
    <row r="194" hidden="1">
      <c r="K194" s="1"/>
      <c r="L194" s="1"/>
      <c r="M194" s="1"/>
      <c r="N194" s="1"/>
      <c r="O194" s="1"/>
      <c r="P194" s="1"/>
      <c r="Q194" s="1"/>
      <c r="R194" s="1"/>
      <c r="S194" s="1"/>
      <c r="AH194" s="6"/>
      <c r="AI194" s="6"/>
      <c r="AJ194" s="6"/>
    </row>
    <row r="195" hidden="1">
      <c r="K195" s="1"/>
      <c r="L195" s="1"/>
      <c r="M195" s="1"/>
      <c r="N195" s="1"/>
      <c r="O195" s="1"/>
      <c r="P195" s="1"/>
      <c r="Q195" s="1"/>
      <c r="R195" s="1"/>
      <c r="S195" s="1"/>
      <c r="AH195" s="6"/>
      <c r="AI195" s="6"/>
      <c r="AJ195" s="6"/>
    </row>
    <row r="196" hidden="1">
      <c r="K196" s="1"/>
      <c r="L196" s="1"/>
      <c r="M196" s="1"/>
      <c r="N196" s="1"/>
      <c r="O196" s="1"/>
      <c r="P196" s="1"/>
      <c r="Q196" s="1"/>
      <c r="R196" s="1"/>
      <c r="S196" s="1"/>
      <c r="AH196" s="6"/>
      <c r="AI196" s="6"/>
      <c r="AJ196" s="6"/>
    </row>
    <row r="197" hidden="1">
      <c r="K197" s="1"/>
      <c r="L197" s="1"/>
      <c r="M197" s="1"/>
      <c r="N197" s="1"/>
      <c r="O197" s="1"/>
      <c r="P197" s="1"/>
      <c r="Q197" s="1"/>
      <c r="R197" s="1"/>
      <c r="S197" s="1"/>
      <c r="AH197" s="6"/>
      <c r="AI197" s="6"/>
      <c r="AJ197" s="6"/>
    </row>
    <row r="198" hidden="1">
      <c r="K198" s="1"/>
      <c r="L198" s="1"/>
      <c r="M198" s="1"/>
      <c r="N198" s="1"/>
      <c r="O198" s="1"/>
      <c r="P198" s="1"/>
      <c r="Q198" s="1"/>
      <c r="R198" s="1"/>
      <c r="S198" s="1"/>
      <c r="AH198" s="6"/>
      <c r="AI198" s="6"/>
      <c r="AJ198" s="6"/>
    </row>
    <row r="199" hidden="1">
      <c r="K199" s="1"/>
      <c r="L199" s="1"/>
      <c r="M199" s="1"/>
      <c r="N199" s="1"/>
      <c r="O199" s="1"/>
      <c r="P199" s="1"/>
      <c r="Q199" s="1"/>
      <c r="R199" s="1"/>
      <c r="S199" s="1"/>
      <c r="AH199" s="6"/>
      <c r="AI199" s="6"/>
      <c r="AJ199" s="6"/>
    </row>
    <row r="200" hidden="1">
      <c r="K200" s="1"/>
      <c r="L200" s="1"/>
      <c r="M200" s="1"/>
      <c r="N200" s="1"/>
      <c r="O200" s="1"/>
      <c r="P200" s="1"/>
      <c r="Q200" s="1"/>
      <c r="R200" s="1"/>
      <c r="S200" s="1"/>
      <c r="AH200" s="6"/>
      <c r="AI200" s="6"/>
      <c r="AJ200" s="6"/>
    </row>
    <row r="201" hidden="1">
      <c r="K201" s="1"/>
      <c r="L201" s="1"/>
      <c r="M201" s="1"/>
      <c r="N201" s="1"/>
      <c r="O201" s="1"/>
      <c r="P201" s="1"/>
      <c r="Q201" s="1"/>
      <c r="R201" s="1"/>
      <c r="S201" s="1"/>
      <c r="AH201" s="6"/>
      <c r="AI201" s="6"/>
      <c r="AJ201" s="6"/>
    </row>
    <row r="202" hidden="1">
      <c r="K202" s="1"/>
      <c r="L202" s="1"/>
      <c r="M202" s="1"/>
      <c r="N202" s="1"/>
      <c r="O202" s="1"/>
      <c r="P202" s="1"/>
      <c r="Q202" s="1"/>
      <c r="R202" s="1"/>
      <c r="S202" s="1"/>
      <c r="AH202" s="6"/>
      <c r="AI202" s="6"/>
      <c r="AJ202" s="6"/>
    </row>
    <row r="203" hidden="1">
      <c r="K203" s="1"/>
      <c r="L203" s="1"/>
      <c r="M203" s="1"/>
      <c r="N203" s="1"/>
      <c r="O203" s="1"/>
      <c r="P203" s="1"/>
      <c r="Q203" s="1"/>
      <c r="R203" s="1"/>
      <c r="S203" s="1"/>
      <c r="AH203" s="6"/>
      <c r="AI203" s="6"/>
      <c r="AJ203" s="6"/>
    </row>
    <row r="204" hidden="1">
      <c r="K204" s="1"/>
      <c r="L204" s="1"/>
      <c r="M204" s="1"/>
      <c r="N204" s="1"/>
      <c r="O204" s="1"/>
      <c r="P204" s="1"/>
      <c r="Q204" s="1"/>
      <c r="R204" s="1"/>
      <c r="S204" s="1"/>
      <c r="AH204" s="6"/>
      <c r="AI204" s="6"/>
      <c r="AJ204" s="6"/>
    </row>
    <row r="205" hidden="1">
      <c r="K205" s="1"/>
      <c r="L205" s="1"/>
      <c r="M205" s="1"/>
      <c r="N205" s="1"/>
      <c r="O205" s="1"/>
      <c r="P205" s="1"/>
      <c r="Q205" s="1"/>
      <c r="R205" s="1"/>
      <c r="S205" s="1"/>
      <c r="AH205" s="6"/>
      <c r="AI205" s="6"/>
      <c r="AJ205" s="6"/>
    </row>
    <row r="206" hidden="1">
      <c r="K206" s="1"/>
      <c r="L206" s="1"/>
      <c r="M206" s="1"/>
      <c r="N206" s="1"/>
      <c r="O206" s="1"/>
      <c r="P206" s="1"/>
      <c r="Q206" s="1"/>
      <c r="R206" s="1"/>
      <c r="S206" s="1"/>
      <c r="AH206" s="6"/>
      <c r="AI206" s="6"/>
      <c r="AJ206" s="6"/>
    </row>
    <row r="207" hidden="1">
      <c r="K207" s="1"/>
      <c r="L207" s="1"/>
      <c r="M207" s="1"/>
      <c r="N207" s="1"/>
      <c r="O207" s="1"/>
      <c r="P207" s="1"/>
      <c r="Q207" s="1"/>
      <c r="R207" s="1"/>
      <c r="S207" s="1"/>
      <c r="AH207" s="6"/>
      <c r="AI207" s="6"/>
      <c r="AJ207" s="6"/>
    </row>
    <row r="208" hidden="1">
      <c r="K208" s="1"/>
      <c r="L208" s="1"/>
      <c r="M208" s="1"/>
      <c r="N208" s="1"/>
      <c r="O208" s="1"/>
      <c r="P208" s="1"/>
      <c r="Q208" s="1"/>
      <c r="R208" s="1"/>
      <c r="S208" s="1"/>
      <c r="AH208" s="6"/>
      <c r="AI208" s="6"/>
      <c r="AJ208" s="6"/>
    </row>
    <row r="209" hidden="1">
      <c r="K209" s="1"/>
      <c r="L209" s="1"/>
      <c r="M209" s="1"/>
      <c r="N209" s="1"/>
      <c r="O209" s="1"/>
      <c r="P209" s="1"/>
      <c r="Q209" s="1"/>
      <c r="R209" s="1"/>
      <c r="S209" s="1"/>
      <c r="AH209" s="6"/>
      <c r="AI209" s="6"/>
      <c r="AJ209" s="6"/>
    </row>
    <row r="210" hidden="1">
      <c r="K210" s="1"/>
      <c r="L210" s="1"/>
      <c r="M210" s="1"/>
      <c r="N210" s="1"/>
      <c r="O210" s="1"/>
      <c r="P210" s="1"/>
      <c r="Q210" s="1"/>
      <c r="R210" s="1"/>
      <c r="S210" s="1"/>
      <c r="AH210" s="6"/>
      <c r="AI210" s="6"/>
      <c r="AJ210" s="6"/>
    </row>
    <row r="211" hidden="1">
      <c r="K211" s="1"/>
      <c r="L211" s="1"/>
      <c r="M211" s="1"/>
      <c r="N211" s="1"/>
      <c r="O211" s="1"/>
      <c r="P211" s="1"/>
      <c r="Q211" s="1"/>
      <c r="R211" s="1"/>
      <c r="S211" s="1"/>
      <c r="AH211" s="6"/>
      <c r="AI211" s="6"/>
      <c r="AJ211" s="6"/>
    </row>
    <row r="212" hidden="1">
      <c r="K212" s="1"/>
      <c r="L212" s="1"/>
      <c r="M212" s="1"/>
      <c r="N212" s="1"/>
      <c r="O212" s="1"/>
      <c r="P212" s="1"/>
      <c r="Q212" s="1"/>
      <c r="R212" s="1"/>
      <c r="S212" s="1"/>
      <c r="AH212" s="6"/>
      <c r="AI212" s="6"/>
      <c r="AJ212" s="6"/>
    </row>
    <row r="213" hidden="1">
      <c r="K213" s="1"/>
      <c r="L213" s="1"/>
      <c r="M213" s="1"/>
      <c r="N213" s="1"/>
      <c r="O213" s="1"/>
      <c r="P213" s="1"/>
      <c r="Q213" s="1"/>
      <c r="R213" s="1"/>
      <c r="S213" s="1"/>
      <c r="AH213" s="6"/>
      <c r="AI213" s="6"/>
      <c r="AJ213" s="6"/>
    </row>
    <row r="214" hidden="1">
      <c r="K214" s="1"/>
      <c r="L214" s="1"/>
      <c r="M214" s="1"/>
      <c r="N214" s="1"/>
      <c r="O214" s="1"/>
      <c r="P214" s="1"/>
      <c r="Q214" s="1"/>
      <c r="R214" s="1"/>
      <c r="S214" s="1"/>
      <c r="AH214" s="6"/>
      <c r="AI214" s="6"/>
      <c r="AJ214" s="6"/>
    </row>
    <row r="215" hidden="1">
      <c r="K215" s="1"/>
      <c r="L215" s="1"/>
      <c r="M215" s="1"/>
      <c r="N215" s="1"/>
      <c r="O215" s="1"/>
      <c r="P215" s="1"/>
      <c r="Q215" s="1"/>
      <c r="R215" s="1"/>
      <c r="S215" s="1"/>
      <c r="AH215" s="6"/>
      <c r="AI215" s="6"/>
      <c r="AJ215" s="6"/>
    </row>
    <row r="216" hidden="1">
      <c r="K216" s="1"/>
      <c r="L216" s="1"/>
      <c r="M216" s="1"/>
      <c r="N216" s="1"/>
      <c r="O216" s="1"/>
      <c r="P216" s="1"/>
      <c r="Q216" s="1"/>
      <c r="R216" s="1"/>
      <c r="S216" s="1"/>
      <c r="AH216" s="6"/>
      <c r="AI216" s="6"/>
      <c r="AJ216" s="6"/>
    </row>
    <row r="217" hidden="1">
      <c r="K217" s="1"/>
      <c r="L217" s="1"/>
      <c r="M217" s="1"/>
      <c r="N217" s="1"/>
      <c r="O217" s="1"/>
      <c r="P217" s="1"/>
      <c r="Q217" s="1"/>
      <c r="R217" s="1"/>
      <c r="S217" s="1"/>
      <c r="AH217" s="6"/>
      <c r="AI217" s="6"/>
      <c r="AJ217" s="6"/>
    </row>
    <row r="218" hidden="1">
      <c r="K218" s="1"/>
      <c r="L218" s="1"/>
      <c r="M218" s="1"/>
      <c r="N218" s="1"/>
      <c r="O218" s="1"/>
      <c r="P218" s="1"/>
      <c r="Q218" s="1"/>
      <c r="R218" s="1"/>
      <c r="S218" s="1"/>
      <c r="AH218" s="6"/>
      <c r="AI218" s="6"/>
      <c r="AJ218" s="6"/>
    </row>
    <row r="219" hidden="1">
      <c r="K219" s="1"/>
      <c r="L219" s="1"/>
      <c r="M219" s="1"/>
      <c r="N219" s="1"/>
      <c r="O219" s="1"/>
      <c r="P219" s="1"/>
      <c r="Q219" s="1"/>
      <c r="R219" s="1"/>
      <c r="S219" s="1"/>
      <c r="AH219" s="6"/>
      <c r="AI219" s="6"/>
      <c r="AJ219" s="6"/>
    </row>
    <row r="220" hidden="1">
      <c r="K220" s="1"/>
      <c r="L220" s="1"/>
      <c r="M220" s="1"/>
      <c r="N220" s="1"/>
      <c r="O220" s="1"/>
      <c r="P220" s="1"/>
      <c r="Q220" s="1"/>
      <c r="R220" s="1"/>
      <c r="S220" s="1"/>
      <c r="AH220" s="6"/>
      <c r="AI220" s="6"/>
      <c r="AJ220" s="6"/>
    </row>
    <row r="221" hidden="1">
      <c r="K221" s="1"/>
      <c r="L221" s="1"/>
      <c r="M221" s="1"/>
      <c r="N221" s="1"/>
      <c r="O221" s="1"/>
      <c r="P221" s="1"/>
      <c r="Q221" s="1"/>
      <c r="R221" s="1"/>
      <c r="S221" s="1"/>
      <c r="AH221" s="6"/>
      <c r="AI221" s="6"/>
      <c r="AJ221" s="6"/>
    </row>
    <row r="222" hidden="1">
      <c r="K222" s="1"/>
      <c r="L222" s="1"/>
      <c r="M222" s="1"/>
      <c r="N222" s="1"/>
      <c r="O222" s="1"/>
      <c r="P222" s="1"/>
      <c r="Q222" s="1"/>
      <c r="R222" s="1"/>
      <c r="S222" s="1"/>
      <c r="AH222" s="6"/>
      <c r="AI222" s="6"/>
      <c r="AJ222" s="6"/>
    </row>
    <row r="223" hidden="1">
      <c r="K223" s="1"/>
      <c r="L223" s="1"/>
      <c r="M223" s="1"/>
      <c r="N223" s="1"/>
      <c r="O223" s="1"/>
      <c r="P223" s="1"/>
      <c r="Q223" s="1"/>
      <c r="R223" s="1"/>
      <c r="S223" s="1"/>
      <c r="AH223" s="6"/>
      <c r="AI223" s="6"/>
      <c r="AJ223" s="6"/>
    </row>
    <row r="224" hidden="1">
      <c r="K224" s="1"/>
      <c r="L224" s="1"/>
      <c r="M224" s="1"/>
      <c r="N224" s="1"/>
      <c r="O224" s="1"/>
      <c r="P224" s="1"/>
      <c r="Q224" s="1"/>
      <c r="R224" s="1"/>
      <c r="S224" s="1"/>
      <c r="AH224" s="6"/>
      <c r="AI224" s="6"/>
      <c r="AJ224" s="6"/>
    </row>
    <row r="225" hidden="1">
      <c r="K225" s="1"/>
      <c r="L225" s="1"/>
      <c r="M225" s="1"/>
      <c r="N225" s="1"/>
      <c r="O225" s="1"/>
      <c r="P225" s="1"/>
      <c r="Q225" s="1"/>
      <c r="R225" s="1"/>
      <c r="S225" s="1"/>
      <c r="AH225" s="6"/>
      <c r="AI225" s="6"/>
      <c r="AJ225" s="6"/>
    </row>
    <row r="226" hidden="1">
      <c r="K226" s="1"/>
      <c r="L226" s="1"/>
      <c r="M226" s="1"/>
      <c r="N226" s="1"/>
      <c r="O226" s="1"/>
      <c r="P226" s="1"/>
      <c r="Q226" s="1"/>
      <c r="R226" s="1"/>
      <c r="S226" s="1"/>
      <c r="AH226" s="6"/>
      <c r="AI226" s="6"/>
      <c r="AJ226" s="6"/>
    </row>
    <row r="227" hidden="1">
      <c r="K227" s="1"/>
      <c r="L227" s="1"/>
      <c r="M227" s="1"/>
      <c r="N227" s="1"/>
      <c r="O227" s="1"/>
      <c r="P227" s="1"/>
      <c r="Q227" s="1"/>
      <c r="R227" s="1"/>
      <c r="S227" s="1"/>
      <c r="AH227" s="6"/>
      <c r="AI227" s="6"/>
      <c r="AJ227" s="6"/>
    </row>
    <row r="228" hidden="1">
      <c r="K228" s="1"/>
      <c r="L228" s="1"/>
      <c r="M228" s="1"/>
      <c r="N228" s="1"/>
      <c r="O228" s="1"/>
      <c r="P228" s="1"/>
      <c r="Q228" s="1"/>
      <c r="R228" s="1"/>
      <c r="S228" s="1"/>
      <c r="AH228" s="6"/>
      <c r="AI228" s="6"/>
      <c r="AJ228" s="6"/>
    </row>
    <row r="229" hidden="1">
      <c r="K229" s="1"/>
      <c r="L229" s="1"/>
      <c r="M229" s="1"/>
      <c r="N229" s="1"/>
      <c r="O229" s="1"/>
      <c r="P229" s="1"/>
      <c r="Q229" s="1"/>
      <c r="R229" s="1"/>
      <c r="S229" s="1"/>
      <c r="AH229" s="6"/>
      <c r="AI229" s="6"/>
      <c r="AJ229" s="6"/>
    </row>
    <row r="230" hidden="1">
      <c r="K230" s="1"/>
      <c r="L230" s="1"/>
      <c r="M230" s="1"/>
      <c r="N230" s="1"/>
      <c r="O230" s="1"/>
      <c r="P230" s="1"/>
      <c r="Q230" s="1"/>
      <c r="R230" s="1"/>
      <c r="S230" s="1"/>
      <c r="AH230" s="6"/>
      <c r="AI230" s="6"/>
      <c r="AJ230" s="6"/>
    </row>
    <row r="231" hidden="1">
      <c r="K231" s="1"/>
      <c r="L231" s="1"/>
      <c r="M231" s="1"/>
      <c r="N231" s="1"/>
      <c r="O231" s="1"/>
      <c r="P231" s="1"/>
      <c r="Q231" s="1"/>
      <c r="R231" s="1"/>
      <c r="S231" s="1"/>
      <c r="AH231" s="6"/>
      <c r="AI231" s="6"/>
      <c r="AJ231" s="6"/>
    </row>
    <row r="232" hidden="1">
      <c r="K232" s="1"/>
      <c r="L232" s="1"/>
      <c r="M232" s="1"/>
      <c r="N232" s="1"/>
      <c r="O232" s="1"/>
      <c r="P232" s="1"/>
      <c r="Q232" s="1"/>
      <c r="R232" s="1"/>
      <c r="S232" s="1"/>
      <c r="AH232" s="6"/>
      <c r="AI232" s="6"/>
      <c r="AJ232" s="6"/>
    </row>
    <row r="233" hidden="1">
      <c r="K233" s="1"/>
      <c r="L233" s="1"/>
      <c r="M233" s="1"/>
      <c r="N233" s="1"/>
      <c r="O233" s="1"/>
      <c r="P233" s="1"/>
      <c r="Q233" s="1"/>
      <c r="R233" s="1"/>
      <c r="S233" s="1"/>
      <c r="AH233" s="6"/>
      <c r="AI233" s="6"/>
      <c r="AJ233" s="6"/>
    </row>
    <row r="234" hidden="1">
      <c r="K234" s="1"/>
      <c r="L234" s="1"/>
      <c r="M234" s="1"/>
      <c r="N234" s="1"/>
      <c r="O234" s="1"/>
      <c r="P234" s="1"/>
      <c r="Q234" s="1"/>
      <c r="R234" s="1"/>
      <c r="S234" s="1"/>
      <c r="AH234" s="6"/>
      <c r="AI234" s="6"/>
      <c r="AJ234" s="6"/>
    </row>
    <row r="235" hidden="1">
      <c r="K235" s="1"/>
      <c r="L235" s="1"/>
      <c r="M235" s="1"/>
      <c r="N235" s="1"/>
      <c r="O235" s="1"/>
      <c r="P235" s="1"/>
      <c r="Q235" s="1"/>
      <c r="R235" s="1"/>
      <c r="S235" s="1"/>
      <c r="AH235" s="6"/>
      <c r="AI235" s="6"/>
      <c r="AJ235" s="6"/>
    </row>
    <row r="236" hidden="1">
      <c r="K236" s="1"/>
      <c r="L236" s="1"/>
      <c r="M236" s="1"/>
      <c r="N236" s="1"/>
      <c r="O236" s="1"/>
      <c r="P236" s="1"/>
      <c r="Q236" s="1"/>
      <c r="R236" s="1"/>
      <c r="S236" s="1"/>
      <c r="AH236" s="6"/>
      <c r="AI236" s="6"/>
      <c r="AJ236" s="6"/>
    </row>
    <row r="237" hidden="1">
      <c r="K237" s="1"/>
      <c r="L237" s="1"/>
      <c r="M237" s="1"/>
      <c r="N237" s="1"/>
      <c r="O237" s="1"/>
      <c r="P237" s="1"/>
      <c r="Q237" s="1"/>
      <c r="R237" s="1"/>
      <c r="S237" s="1"/>
      <c r="AH237" s="6"/>
      <c r="AI237" s="6"/>
      <c r="AJ237" s="6"/>
    </row>
    <row r="238" hidden="1">
      <c r="K238" s="1"/>
      <c r="L238" s="1"/>
      <c r="M238" s="1"/>
      <c r="N238" s="1"/>
      <c r="O238" s="1"/>
      <c r="P238" s="1"/>
      <c r="Q238" s="1"/>
      <c r="R238" s="1"/>
      <c r="S238" s="1"/>
      <c r="AH238" s="6"/>
      <c r="AI238" s="6"/>
      <c r="AJ238" s="6"/>
    </row>
    <row r="239" hidden="1">
      <c r="K239" s="1"/>
      <c r="L239" s="1"/>
      <c r="M239" s="1"/>
      <c r="N239" s="1"/>
      <c r="O239" s="1"/>
      <c r="P239" s="1"/>
      <c r="Q239" s="1"/>
      <c r="R239" s="1"/>
      <c r="S239" s="1"/>
      <c r="AH239" s="6"/>
      <c r="AI239" s="6"/>
      <c r="AJ239" s="6"/>
    </row>
    <row r="240" hidden="1">
      <c r="K240" s="1"/>
      <c r="L240" s="1"/>
      <c r="M240" s="1"/>
      <c r="N240" s="1"/>
      <c r="O240" s="1"/>
      <c r="P240" s="1"/>
      <c r="Q240" s="1"/>
      <c r="R240" s="1"/>
      <c r="S240" s="1"/>
      <c r="AH240" s="6"/>
      <c r="AI240" s="6"/>
      <c r="AJ240" s="6"/>
    </row>
    <row r="241" hidden="1">
      <c r="K241" s="1"/>
      <c r="L241" s="1"/>
      <c r="M241" s="1"/>
      <c r="N241" s="1"/>
      <c r="O241" s="1"/>
      <c r="P241" s="1"/>
      <c r="Q241" s="1"/>
      <c r="R241" s="1"/>
      <c r="S241" s="1"/>
      <c r="AH241" s="6"/>
      <c r="AI241" s="6"/>
      <c r="AJ241" s="6"/>
    </row>
    <row r="242" hidden="1">
      <c r="K242" s="1"/>
      <c r="L242" s="1"/>
      <c r="M242" s="1"/>
      <c r="N242" s="1"/>
      <c r="O242" s="1"/>
      <c r="P242" s="1"/>
      <c r="Q242" s="1"/>
      <c r="R242" s="1"/>
      <c r="S242" s="1"/>
      <c r="AH242" s="6"/>
      <c r="AI242" s="6"/>
      <c r="AJ242" s="6"/>
    </row>
    <row r="243" hidden="1">
      <c r="K243" s="1"/>
      <c r="L243" s="1"/>
      <c r="M243" s="1"/>
      <c r="N243" s="1"/>
      <c r="O243" s="1"/>
      <c r="P243" s="1"/>
      <c r="Q243" s="1"/>
      <c r="R243" s="1"/>
      <c r="S243" s="1"/>
      <c r="AH243" s="6"/>
      <c r="AI243" s="6"/>
      <c r="AJ243" s="6"/>
    </row>
    <row r="244" hidden="1">
      <c r="K244" s="1"/>
      <c r="L244" s="1"/>
      <c r="M244" s="1"/>
      <c r="N244" s="1"/>
      <c r="O244" s="1"/>
      <c r="P244" s="1"/>
      <c r="Q244" s="1"/>
      <c r="R244" s="1"/>
      <c r="S244" s="1"/>
      <c r="AH244" s="6"/>
      <c r="AI244" s="6"/>
      <c r="AJ244" s="6"/>
    </row>
    <row r="245" hidden="1">
      <c r="K245" s="1"/>
      <c r="L245" s="1"/>
      <c r="M245" s="1"/>
      <c r="N245" s="1"/>
      <c r="O245" s="1"/>
      <c r="P245" s="1"/>
      <c r="Q245" s="1"/>
      <c r="R245" s="1"/>
      <c r="S245" s="1"/>
      <c r="AH245" s="6"/>
      <c r="AI245" s="6"/>
      <c r="AJ245" s="6"/>
    </row>
    <row r="246" hidden="1">
      <c r="K246" s="1"/>
      <c r="L246" s="1"/>
      <c r="M246" s="1"/>
      <c r="N246" s="1"/>
      <c r="O246" s="1"/>
      <c r="P246" s="1"/>
      <c r="Q246" s="1"/>
      <c r="R246" s="1"/>
      <c r="S246" s="1"/>
      <c r="AH246" s="6"/>
      <c r="AI246" s="6"/>
      <c r="AJ246" s="6"/>
    </row>
    <row r="247" hidden="1">
      <c r="K247" s="1"/>
      <c r="L247" s="1"/>
      <c r="M247" s="1"/>
      <c r="N247" s="1"/>
      <c r="O247" s="1"/>
      <c r="P247" s="1"/>
      <c r="Q247" s="1"/>
      <c r="R247" s="1"/>
      <c r="S247" s="1"/>
      <c r="AH247" s="6"/>
      <c r="AI247" s="6"/>
      <c r="AJ247" s="6"/>
    </row>
    <row r="248" hidden="1">
      <c r="K248" s="1"/>
      <c r="L248" s="1"/>
      <c r="M248" s="1"/>
      <c r="N248" s="1"/>
      <c r="O248" s="1"/>
      <c r="P248" s="1"/>
      <c r="Q248" s="1"/>
      <c r="R248" s="1"/>
      <c r="S248" s="1"/>
      <c r="AH248" s="6"/>
      <c r="AI248" s="6"/>
      <c r="AJ248" s="6"/>
    </row>
    <row r="249" hidden="1">
      <c r="K249" s="1"/>
      <c r="L249" s="1"/>
      <c r="M249" s="1"/>
      <c r="N249" s="1"/>
      <c r="O249" s="1"/>
      <c r="P249" s="1"/>
      <c r="Q249" s="1"/>
      <c r="R249" s="1"/>
      <c r="S249" s="1"/>
      <c r="AH249" s="6"/>
      <c r="AI249" s="6"/>
      <c r="AJ249" s="6"/>
    </row>
    <row r="250" hidden="1">
      <c r="K250" s="1"/>
      <c r="L250" s="1"/>
      <c r="M250" s="1"/>
      <c r="N250" s="1"/>
      <c r="O250" s="1"/>
      <c r="P250" s="1"/>
      <c r="Q250" s="1"/>
      <c r="R250" s="1"/>
      <c r="S250" s="1"/>
      <c r="AH250" s="6"/>
      <c r="AI250" s="6"/>
      <c r="AJ250" s="6"/>
    </row>
    <row r="251" hidden="1">
      <c r="K251" s="1"/>
      <c r="L251" s="1"/>
      <c r="M251" s="1"/>
      <c r="N251" s="1"/>
      <c r="O251" s="1"/>
      <c r="P251" s="1"/>
      <c r="Q251" s="1"/>
      <c r="R251" s="1"/>
      <c r="S251" s="1"/>
      <c r="AH251" s="6"/>
      <c r="AI251" s="6"/>
      <c r="AJ251" s="6"/>
    </row>
    <row r="252" hidden="1">
      <c r="K252" s="1"/>
      <c r="L252" s="1"/>
      <c r="M252" s="1"/>
      <c r="N252" s="1"/>
      <c r="O252" s="1"/>
      <c r="P252" s="1"/>
      <c r="Q252" s="1"/>
      <c r="R252" s="1"/>
      <c r="S252" s="1"/>
      <c r="AH252" s="6"/>
      <c r="AI252" s="6"/>
      <c r="AJ252" s="6"/>
    </row>
    <row r="253" hidden="1">
      <c r="K253" s="1"/>
      <c r="L253" s="1"/>
      <c r="M253" s="1"/>
      <c r="N253" s="1"/>
      <c r="O253" s="1"/>
      <c r="P253" s="1"/>
      <c r="Q253" s="1"/>
      <c r="R253" s="1"/>
      <c r="S253" s="1"/>
      <c r="AH253" s="6"/>
      <c r="AI253" s="6"/>
      <c r="AJ253" s="6"/>
    </row>
    <row r="254" hidden="1">
      <c r="K254" s="1"/>
      <c r="L254" s="1"/>
      <c r="M254" s="1"/>
      <c r="N254" s="1"/>
      <c r="O254" s="1"/>
      <c r="P254" s="1"/>
      <c r="Q254" s="1"/>
      <c r="R254" s="1"/>
      <c r="S254" s="1"/>
      <c r="AH254" s="6"/>
      <c r="AI254" s="6"/>
      <c r="AJ254" s="6"/>
    </row>
    <row r="255" hidden="1">
      <c r="K255" s="1"/>
      <c r="L255" s="1"/>
      <c r="M255" s="1"/>
      <c r="N255" s="1"/>
      <c r="O255" s="1"/>
      <c r="P255" s="1"/>
      <c r="Q255" s="1"/>
      <c r="R255" s="1"/>
      <c r="S255" s="1"/>
      <c r="AH255" s="6"/>
      <c r="AI255" s="6"/>
      <c r="AJ255" s="6"/>
    </row>
    <row r="256" hidden="1">
      <c r="K256" s="1"/>
      <c r="L256" s="1"/>
      <c r="M256" s="1"/>
      <c r="N256" s="1"/>
      <c r="O256" s="1"/>
      <c r="P256" s="1"/>
      <c r="Q256" s="1"/>
      <c r="R256" s="1"/>
      <c r="S256" s="1"/>
      <c r="AH256" s="6"/>
      <c r="AI256" s="6"/>
      <c r="AJ256" s="6"/>
    </row>
    <row r="257" hidden="1">
      <c r="K257" s="1"/>
      <c r="L257" s="1"/>
      <c r="M257" s="1"/>
      <c r="N257" s="1"/>
      <c r="O257" s="1"/>
      <c r="P257" s="1"/>
      <c r="Q257" s="1"/>
      <c r="R257" s="1"/>
      <c r="S257" s="1"/>
      <c r="AH257" s="6"/>
      <c r="AI257" s="6"/>
      <c r="AJ257" s="6"/>
    </row>
    <row r="258" hidden="1">
      <c r="K258" s="1"/>
      <c r="L258" s="1"/>
      <c r="M258" s="1"/>
      <c r="N258" s="1"/>
      <c r="O258" s="1"/>
      <c r="P258" s="1"/>
      <c r="Q258" s="1"/>
      <c r="R258" s="1"/>
      <c r="S258" s="1"/>
      <c r="AH258" s="6"/>
      <c r="AI258" s="6"/>
      <c r="AJ258" s="6"/>
    </row>
    <row r="259" hidden="1">
      <c r="K259" s="1"/>
      <c r="L259" s="1"/>
      <c r="M259" s="1"/>
      <c r="N259" s="1"/>
      <c r="O259" s="1"/>
      <c r="P259" s="1"/>
      <c r="Q259" s="1"/>
      <c r="R259" s="1"/>
      <c r="S259" s="1"/>
      <c r="AH259" s="6"/>
      <c r="AI259" s="6"/>
      <c r="AJ259" s="6"/>
    </row>
    <row r="260" hidden="1">
      <c r="K260" s="1"/>
      <c r="L260" s="1"/>
      <c r="M260" s="1"/>
      <c r="N260" s="1"/>
      <c r="O260" s="1"/>
      <c r="P260" s="1"/>
      <c r="Q260" s="1"/>
      <c r="R260" s="1"/>
      <c r="S260" s="1"/>
      <c r="AH260" s="6"/>
      <c r="AI260" s="6"/>
      <c r="AJ260" s="6"/>
    </row>
    <row r="261" hidden="1">
      <c r="K261" s="1"/>
      <c r="L261" s="1"/>
      <c r="M261" s="1"/>
      <c r="N261" s="1"/>
      <c r="O261" s="1"/>
      <c r="P261" s="1"/>
      <c r="Q261" s="1"/>
      <c r="R261" s="1"/>
      <c r="S261" s="1"/>
      <c r="AH261" s="6"/>
      <c r="AI261" s="6"/>
      <c r="AJ261" s="6"/>
    </row>
    <row r="262" hidden="1">
      <c r="K262" s="1"/>
      <c r="L262" s="1"/>
      <c r="M262" s="1"/>
      <c r="N262" s="1"/>
      <c r="O262" s="1"/>
      <c r="P262" s="1"/>
      <c r="Q262" s="1"/>
      <c r="R262" s="1"/>
      <c r="S262" s="1"/>
      <c r="AH262" s="6"/>
      <c r="AI262" s="6"/>
      <c r="AJ262" s="6"/>
    </row>
    <row r="263" hidden="1">
      <c r="K263" s="1"/>
      <c r="L263" s="1"/>
      <c r="M263" s="1"/>
      <c r="N263" s="1"/>
      <c r="O263" s="1"/>
      <c r="P263" s="1"/>
      <c r="Q263" s="1"/>
      <c r="R263" s="1"/>
      <c r="S263" s="1"/>
      <c r="AH263" s="6"/>
      <c r="AI263" s="6"/>
      <c r="AJ263" s="6"/>
    </row>
    <row r="264" hidden="1">
      <c r="K264" s="1"/>
      <c r="L264" s="1"/>
      <c r="M264" s="1"/>
      <c r="N264" s="1"/>
      <c r="O264" s="1"/>
      <c r="P264" s="1"/>
      <c r="Q264" s="1"/>
      <c r="R264" s="1"/>
      <c r="S264" s="1"/>
      <c r="AH264" s="6"/>
      <c r="AI264" s="6"/>
      <c r="AJ264" s="6"/>
    </row>
    <row r="265" hidden="1">
      <c r="K265" s="1"/>
      <c r="L265" s="1"/>
      <c r="M265" s="1"/>
      <c r="N265" s="1"/>
      <c r="O265" s="1"/>
      <c r="P265" s="1"/>
      <c r="Q265" s="1"/>
      <c r="R265" s="1"/>
      <c r="S265" s="1"/>
      <c r="AH265" s="6"/>
      <c r="AI265" s="6"/>
      <c r="AJ265" s="6"/>
    </row>
    <row r="266" hidden="1">
      <c r="K266" s="1"/>
      <c r="L266" s="1"/>
      <c r="M266" s="1"/>
      <c r="N266" s="1"/>
      <c r="O266" s="1"/>
      <c r="P266" s="1"/>
      <c r="Q266" s="1"/>
      <c r="R266" s="1"/>
      <c r="S266" s="1"/>
      <c r="AH266" s="6"/>
      <c r="AI266" s="6"/>
      <c r="AJ266" s="6"/>
    </row>
    <row r="267" hidden="1">
      <c r="K267" s="1"/>
      <c r="L267" s="1"/>
      <c r="M267" s="1"/>
      <c r="N267" s="1"/>
      <c r="O267" s="1"/>
      <c r="P267" s="1"/>
      <c r="Q267" s="1"/>
      <c r="R267" s="1"/>
      <c r="S267" s="1"/>
      <c r="AH267" s="6"/>
      <c r="AI267" s="6"/>
      <c r="AJ267" s="6"/>
    </row>
    <row r="268" hidden="1">
      <c r="K268" s="1"/>
      <c r="L268" s="1"/>
      <c r="M268" s="1"/>
      <c r="N268" s="1"/>
      <c r="O268" s="1"/>
      <c r="P268" s="1"/>
      <c r="Q268" s="1"/>
      <c r="R268" s="1"/>
      <c r="S268" s="1"/>
      <c r="AH268" s="6"/>
      <c r="AI268" s="6"/>
      <c r="AJ268" s="6"/>
    </row>
    <row r="269" hidden="1">
      <c r="K269" s="1"/>
      <c r="L269" s="1"/>
      <c r="M269" s="1"/>
      <c r="N269" s="1"/>
      <c r="O269" s="1"/>
      <c r="P269" s="1"/>
      <c r="Q269" s="1"/>
      <c r="R269" s="1"/>
      <c r="S269" s="1"/>
      <c r="AH269" s="6"/>
      <c r="AI269" s="6"/>
      <c r="AJ269" s="6"/>
    </row>
    <row r="270" hidden="1">
      <c r="K270" s="1"/>
      <c r="L270" s="1"/>
      <c r="M270" s="1"/>
      <c r="N270" s="1"/>
      <c r="O270" s="1"/>
      <c r="P270" s="1"/>
      <c r="Q270" s="1"/>
      <c r="R270" s="1"/>
      <c r="S270" s="1"/>
      <c r="AH270" s="6"/>
      <c r="AI270" s="6"/>
      <c r="AJ270" s="6"/>
    </row>
    <row r="271" hidden="1">
      <c r="K271" s="1"/>
      <c r="L271" s="1"/>
      <c r="M271" s="1"/>
      <c r="N271" s="1"/>
      <c r="O271" s="1"/>
      <c r="P271" s="1"/>
      <c r="Q271" s="1"/>
      <c r="R271" s="1"/>
      <c r="S271" s="1"/>
      <c r="AH271" s="6"/>
      <c r="AI271" s="6"/>
      <c r="AJ271" s="6"/>
    </row>
    <row r="272" hidden="1">
      <c r="K272" s="1"/>
      <c r="L272" s="1"/>
      <c r="M272" s="1"/>
      <c r="N272" s="1"/>
      <c r="O272" s="1"/>
      <c r="P272" s="1"/>
      <c r="Q272" s="1"/>
      <c r="R272" s="1"/>
      <c r="S272" s="1"/>
      <c r="AH272" s="6"/>
      <c r="AI272" s="6"/>
      <c r="AJ272" s="6"/>
    </row>
    <row r="273" hidden="1">
      <c r="K273" s="1"/>
      <c r="L273" s="1"/>
      <c r="M273" s="1"/>
      <c r="N273" s="1"/>
      <c r="O273" s="1"/>
      <c r="P273" s="1"/>
      <c r="Q273" s="1"/>
      <c r="R273" s="1"/>
      <c r="S273" s="1"/>
      <c r="AH273" s="6"/>
      <c r="AI273" s="6"/>
      <c r="AJ273" s="6"/>
    </row>
    <row r="274" hidden="1">
      <c r="K274" s="1"/>
      <c r="L274" s="1"/>
      <c r="M274" s="1"/>
      <c r="N274" s="1"/>
      <c r="O274" s="1"/>
      <c r="P274" s="1"/>
      <c r="Q274" s="1"/>
      <c r="R274" s="1"/>
      <c r="S274" s="1"/>
      <c r="AH274" s="6"/>
      <c r="AI274" s="6"/>
      <c r="AJ274" s="6"/>
    </row>
    <row r="275" hidden="1">
      <c r="K275" s="1"/>
      <c r="L275" s="1"/>
      <c r="M275" s="1"/>
      <c r="N275" s="1"/>
      <c r="O275" s="1"/>
      <c r="P275" s="1"/>
      <c r="Q275" s="1"/>
      <c r="R275" s="1"/>
      <c r="S275" s="1"/>
      <c r="AH275" s="6"/>
      <c r="AI275" s="6"/>
      <c r="AJ275" s="6"/>
    </row>
    <row r="276" hidden="1">
      <c r="K276" s="1"/>
      <c r="L276" s="1"/>
      <c r="M276" s="1"/>
      <c r="N276" s="1"/>
      <c r="O276" s="1"/>
      <c r="P276" s="1"/>
      <c r="Q276" s="1"/>
      <c r="R276" s="1"/>
      <c r="S276" s="1"/>
      <c r="AH276" s="6"/>
      <c r="AI276" s="6"/>
      <c r="AJ276" s="6"/>
    </row>
    <row r="277" hidden="1">
      <c r="K277" s="1"/>
      <c r="L277" s="1"/>
      <c r="M277" s="1"/>
      <c r="N277" s="1"/>
      <c r="O277" s="1"/>
      <c r="P277" s="1"/>
      <c r="Q277" s="1"/>
      <c r="R277" s="1"/>
      <c r="S277" s="1"/>
      <c r="AH277" s="6"/>
      <c r="AI277" s="6"/>
      <c r="AJ277" s="6"/>
    </row>
    <row r="278" hidden="1">
      <c r="K278" s="1"/>
      <c r="L278" s="1"/>
      <c r="M278" s="1"/>
      <c r="N278" s="1"/>
      <c r="O278" s="1"/>
      <c r="P278" s="1"/>
      <c r="Q278" s="1"/>
      <c r="R278" s="1"/>
      <c r="S278" s="1"/>
      <c r="AH278" s="6"/>
      <c r="AI278" s="6"/>
      <c r="AJ278" s="6"/>
    </row>
    <row r="279" hidden="1">
      <c r="K279" s="1"/>
      <c r="L279" s="1"/>
      <c r="M279" s="1"/>
      <c r="N279" s="1"/>
      <c r="O279" s="1"/>
      <c r="P279" s="1"/>
      <c r="Q279" s="1"/>
      <c r="R279" s="1"/>
      <c r="S279" s="1"/>
      <c r="AH279" s="6"/>
      <c r="AI279" s="6"/>
      <c r="AJ279" s="6"/>
    </row>
    <row r="280" hidden="1">
      <c r="K280" s="1"/>
      <c r="L280" s="1"/>
      <c r="M280" s="1"/>
      <c r="N280" s="1"/>
      <c r="O280" s="1"/>
      <c r="P280" s="1"/>
      <c r="Q280" s="1"/>
      <c r="R280" s="1"/>
      <c r="S280" s="1"/>
      <c r="AH280" s="6"/>
      <c r="AI280" s="6"/>
      <c r="AJ280" s="6"/>
    </row>
    <row r="281" hidden="1">
      <c r="K281" s="1"/>
      <c r="L281" s="1"/>
      <c r="M281" s="1"/>
      <c r="N281" s="1"/>
      <c r="O281" s="1"/>
      <c r="P281" s="1"/>
      <c r="Q281" s="1"/>
      <c r="R281" s="1"/>
      <c r="S281" s="1"/>
      <c r="AH281" s="6"/>
      <c r="AI281" s="6"/>
      <c r="AJ281" s="6"/>
    </row>
    <row r="282" hidden="1">
      <c r="K282" s="1"/>
      <c r="L282" s="1"/>
      <c r="M282" s="1"/>
      <c r="N282" s="1"/>
      <c r="O282" s="1"/>
      <c r="P282" s="1"/>
      <c r="Q282" s="1"/>
      <c r="R282" s="1"/>
      <c r="S282" s="1"/>
      <c r="AH282" s="6"/>
      <c r="AI282" s="6"/>
      <c r="AJ282" s="6"/>
    </row>
    <row r="283" hidden="1">
      <c r="K283" s="1"/>
      <c r="L283" s="1"/>
      <c r="M283" s="1"/>
      <c r="N283" s="1"/>
      <c r="O283" s="1"/>
      <c r="P283" s="1"/>
      <c r="Q283" s="1"/>
      <c r="R283" s="1"/>
      <c r="S283" s="1"/>
      <c r="AH283" s="6"/>
      <c r="AI283" s="6"/>
      <c r="AJ283" s="6"/>
    </row>
    <row r="284" hidden="1">
      <c r="K284" s="1"/>
      <c r="L284" s="1"/>
      <c r="M284" s="1"/>
      <c r="N284" s="1"/>
      <c r="O284" s="1"/>
      <c r="P284" s="1"/>
      <c r="Q284" s="1"/>
      <c r="R284" s="1"/>
      <c r="S284" s="1"/>
      <c r="AH284" s="6"/>
      <c r="AI284" s="6"/>
      <c r="AJ284" s="6"/>
    </row>
    <row r="285" hidden="1">
      <c r="K285" s="1"/>
      <c r="L285" s="1"/>
      <c r="M285" s="1"/>
      <c r="N285" s="1"/>
      <c r="O285" s="1"/>
      <c r="P285" s="1"/>
      <c r="Q285" s="1"/>
      <c r="R285" s="1"/>
      <c r="S285" s="1"/>
      <c r="AH285" s="6"/>
      <c r="AI285" s="6"/>
      <c r="AJ285" s="6"/>
    </row>
    <row r="286" hidden="1">
      <c r="K286" s="1"/>
      <c r="L286" s="1"/>
      <c r="M286" s="1"/>
      <c r="N286" s="1"/>
      <c r="O286" s="1"/>
      <c r="P286" s="1"/>
      <c r="Q286" s="1"/>
      <c r="R286" s="1"/>
      <c r="S286" s="1"/>
      <c r="AH286" s="6"/>
      <c r="AI286" s="6"/>
      <c r="AJ286" s="6"/>
    </row>
    <row r="287" hidden="1">
      <c r="K287" s="1"/>
      <c r="L287" s="1"/>
      <c r="M287" s="1"/>
      <c r="N287" s="1"/>
      <c r="O287" s="1"/>
      <c r="P287" s="1"/>
      <c r="Q287" s="1"/>
      <c r="R287" s="1"/>
      <c r="S287" s="1"/>
      <c r="AH287" s="6"/>
      <c r="AI287" s="6"/>
      <c r="AJ287" s="6"/>
    </row>
    <row r="288" hidden="1">
      <c r="K288" s="1"/>
      <c r="L288" s="1"/>
      <c r="M288" s="1"/>
      <c r="N288" s="1"/>
      <c r="O288" s="1"/>
      <c r="P288" s="1"/>
      <c r="Q288" s="1"/>
      <c r="R288" s="1"/>
      <c r="S288" s="1"/>
      <c r="AH288" s="6"/>
      <c r="AI288" s="6"/>
      <c r="AJ288" s="6"/>
    </row>
    <row r="289" hidden="1">
      <c r="K289" s="1"/>
      <c r="L289" s="1"/>
      <c r="M289" s="1"/>
      <c r="N289" s="1"/>
      <c r="O289" s="1"/>
      <c r="P289" s="1"/>
      <c r="Q289" s="1"/>
      <c r="R289" s="1"/>
      <c r="S289" s="1"/>
      <c r="AH289" s="6"/>
      <c r="AI289" s="6"/>
      <c r="AJ289" s="6"/>
    </row>
    <row r="290" hidden="1">
      <c r="K290" s="1"/>
      <c r="L290" s="1"/>
      <c r="M290" s="1"/>
      <c r="N290" s="1"/>
      <c r="O290" s="1"/>
      <c r="P290" s="1"/>
      <c r="Q290" s="1"/>
      <c r="R290" s="1"/>
      <c r="S290" s="1"/>
      <c r="AH290" s="6"/>
      <c r="AI290" s="6"/>
      <c r="AJ290" s="6"/>
    </row>
    <row r="291" hidden="1">
      <c r="K291" s="1"/>
      <c r="L291" s="1"/>
      <c r="M291" s="1"/>
      <c r="N291" s="1"/>
      <c r="O291" s="1"/>
      <c r="P291" s="1"/>
      <c r="Q291" s="1"/>
      <c r="R291" s="1"/>
      <c r="S291" s="1"/>
      <c r="AH291" s="6"/>
      <c r="AI291" s="6"/>
      <c r="AJ291" s="6"/>
    </row>
    <row r="292" hidden="1">
      <c r="K292" s="1"/>
      <c r="L292" s="1"/>
      <c r="M292" s="1"/>
      <c r="N292" s="1"/>
      <c r="O292" s="1"/>
      <c r="P292" s="1"/>
      <c r="Q292" s="1"/>
      <c r="R292" s="1"/>
      <c r="S292" s="1"/>
      <c r="AH292" s="6"/>
      <c r="AI292" s="6"/>
      <c r="AJ292" s="6"/>
    </row>
    <row r="293" hidden="1">
      <c r="K293" s="1"/>
      <c r="L293" s="1"/>
      <c r="M293" s="1"/>
      <c r="N293" s="1"/>
      <c r="O293" s="1"/>
      <c r="P293" s="1"/>
      <c r="Q293" s="1"/>
      <c r="R293" s="1"/>
      <c r="S293" s="1"/>
      <c r="AH293" s="6"/>
      <c r="AI293" s="6"/>
      <c r="AJ293" s="6"/>
    </row>
    <row r="294" hidden="1">
      <c r="K294" s="1"/>
      <c r="L294" s="1"/>
      <c r="M294" s="1"/>
      <c r="N294" s="1"/>
      <c r="O294" s="1"/>
      <c r="P294" s="1"/>
      <c r="Q294" s="1"/>
      <c r="R294" s="1"/>
      <c r="S294" s="1"/>
      <c r="AH294" s="6"/>
      <c r="AI294" s="6"/>
      <c r="AJ294" s="6"/>
    </row>
    <row r="295" hidden="1">
      <c r="K295" s="1"/>
      <c r="L295" s="1"/>
      <c r="M295" s="1"/>
      <c r="N295" s="1"/>
      <c r="O295" s="1"/>
      <c r="P295" s="1"/>
      <c r="Q295" s="1"/>
      <c r="R295" s="1"/>
      <c r="S295" s="1"/>
      <c r="AH295" s="6"/>
      <c r="AI295" s="6"/>
      <c r="AJ295" s="6"/>
    </row>
    <row r="296" hidden="1">
      <c r="K296" s="1"/>
      <c r="L296" s="1"/>
      <c r="M296" s="1"/>
      <c r="N296" s="1"/>
      <c r="O296" s="1"/>
      <c r="P296" s="1"/>
      <c r="Q296" s="1"/>
      <c r="R296" s="1"/>
      <c r="S296" s="1"/>
      <c r="AH296" s="6"/>
      <c r="AI296" s="6"/>
      <c r="AJ296" s="6"/>
    </row>
    <row r="297" hidden="1">
      <c r="K297" s="1"/>
      <c r="L297" s="1"/>
      <c r="M297" s="1"/>
      <c r="N297" s="1"/>
      <c r="O297" s="1"/>
      <c r="P297" s="1"/>
      <c r="Q297" s="1"/>
      <c r="R297" s="1"/>
      <c r="S297" s="1"/>
      <c r="AH297" s="6"/>
      <c r="AI297" s="6"/>
      <c r="AJ297" s="6"/>
    </row>
    <row r="298" hidden="1">
      <c r="K298" s="1"/>
      <c r="L298" s="1"/>
      <c r="M298" s="1"/>
      <c r="N298" s="1"/>
      <c r="O298" s="1"/>
      <c r="P298" s="1"/>
      <c r="Q298" s="1"/>
      <c r="R298" s="1"/>
      <c r="S298" s="1"/>
      <c r="AH298" s="6"/>
      <c r="AI298" s="6"/>
      <c r="AJ298" s="6"/>
    </row>
    <row r="299" hidden="1">
      <c r="K299" s="1"/>
      <c r="L299" s="1"/>
      <c r="M299" s="1"/>
      <c r="N299" s="1"/>
      <c r="O299" s="1"/>
      <c r="P299" s="1"/>
      <c r="Q299" s="1"/>
      <c r="R299" s="1"/>
      <c r="S299" s="1"/>
      <c r="AH299" s="6"/>
      <c r="AI299" s="6"/>
      <c r="AJ299" s="6"/>
    </row>
    <row r="300" hidden="1">
      <c r="K300" s="1"/>
      <c r="L300" s="1"/>
      <c r="M300" s="1"/>
      <c r="N300" s="1"/>
      <c r="O300" s="1"/>
      <c r="P300" s="1"/>
      <c r="Q300" s="1"/>
      <c r="R300" s="1"/>
      <c r="S300" s="1"/>
      <c r="AH300" s="6"/>
      <c r="AI300" s="6"/>
      <c r="AJ300" s="6"/>
    </row>
    <row r="301" hidden="1">
      <c r="K301" s="1"/>
      <c r="L301" s="1"/>
      <c r="M301" s="1"/>
      <c r="N301" s="1"/>
      <c r="O301" s="1"/>
      <c r="P301" s="1"/>
      <c r="Q301" s="1"/>
      <c r="R301" s="1"/>
      <c r="S301" s="1"/>
      <c r="AH301" s="6"/>
      <c r="AI301" s="6"/>
      <c r="AJ301" s="6"/>
    </row>
    <row r="302" hidden="1">
      <c r="K302" s="1"/>
      <c r="L302" s="1"/>
      <c r="M302" s="1"/>
      <c r="N302" s="1"/>
      <c r="O302" s="1"/>
      <c r="P302" s="1"/>
      <c r="Q302" s="1"/>
      <c r="R302" s="1"/>
      <c r="S302" s="1"/>
      <c r="AH302" s="6"/>
      <c r="AI302" s="6"/>
      <c r="AJ302" s="6"/>
    </row>
    <row r="303" hidden="1">
      <c r="K303" s="1"/>
      <c r="L303" s="1"/>
      <c r="M303" s="1"/>
      <c r="N303" s="1"/>
      <c r="O303" s="1"/>
      <c r="P303" s="1"/>
      <c r="Q303" s="1"/>
      <c r="R303" s="1"/>
      <c r="S303" s="1"/>
      <c r="AH303" s="6"/>
      <c r="AI303" s="6"/>
      <c r="AJ303" s="6"/>
    </row>
    <row r="304" hidden="1">
      <c r="K304" s="1"/>
      <c r="L304" s="1"/>
      <c r="M304" s="1"/>
      <c r="N304" s="1"/>
      <c r="O304" s="1"/>
      <c r="P304" s="1"/>
      <c r="Q304" s="1"/>
      <c r="R304" s="1"/>
      <c r="S304" s="1"/>
      <c r="AH304" s="6"/>
      <c r="AI304" s="6"/>
      <c r="AJ304" s="6"/>
    </row>
    <row r="305" hidden="1">
      <c r="K305" s="1"/>
      <c r="L305" s="1"/>
      <c r="M305" s="1"/>
      <c r="N305" s="1"/>
      <c r="O305" s="1"/>
      <c r="P305" s="1"/>
      <c r="Q305" s="1"/>
      <c r="R305" s="1"/>
      <c r="S305" s="1"/>
      <c r="AH305" s="6"/>
      <c r="AI305" s="6"/>
      <c r="AJ305" s="6"/>
    </row>
    <row r="306" hidden="1">
      <c r="K306" s="1"/>
      <c r="L306" s="1"/>
      <c r="M306" s="1"/>
      <c r="N306" s="1"/>
      <c r="O306" s="1"/>
      <c r="P306" s="1"/>
      <c r="Q306" s="1"/>
      <c r="R306" s="1"/>
      <c r="S306" s="1"/>
      <c r="AH306" s="6"/>
      <c r="AI306" s="6"/>
      <c r="AJ306" s="6"/>
    </row>
    <row r="307" hidden="1">
      <c r="K307" s="1"/>
      <c r="L307" s="1"/>
      <c r="M307" s="1"/>
      <c r="N307" s="1"/>
      <c r="O307" s="1"/>
      <c r="P307" s="1"/>
      <c r="Q307" s="1"/>
      <c r="R307" s="1"/>
      <c r="S307" s="1"/>
      <c r="AH307" s="6"/>
      <c r="AI307" s="6"/>
      <c r="AJ307" s="6"/>
    </row>
    <row r="308" hidden="1">
      <c r="K308" s="1"/>
      <c r="L308" s="1"/>
      <c r="M308" s="1"/>
      <c r="N308" s="1"/>
      <c r="O308" s="1"/>
      <c r="P308" s="1"/>
      <c r="Q308" s="1"/>
      <c r="R308" s="1"/>
      <c r="S308" s="1"/>
      <c r="AH308" s="6"/>
      <c r="AI308" s="6"/>
      <c r="AJ308" s="6"/>
    </row>
    <row r="309" hidden="1">
      <c r="K309" s="1"/>
      <c r="L309" s="1"/>
      <c r="M309" s="1"/>
      <c r="N309" s="1"/>
      <c r="O309" s="1"/>
      <c r="P309" s="1"/>
      <c r="Q309" s="1"/>
      <c r="R309" s="1"/>
      <c r="S309" s="1"/>
      <c r="AH309" s="6"/>
      <c r="AI309" s="6"/>
      <c r="AJ309" s="6"/>
    </row>
    <row r="310" hidden="1">
      <c r="K310" s="1"/>
      <c r="L310" s="1"/>
      <c r="M310" s="1"/>
      <c r="N310" s="1"/>
      <c r="O310" s="1"/>
      <c r="P310" s="1"/>
      <c r="Q310" s="1"/>
      <c r="R310" s="1"/>
      <c r="S310" s="1"/>
      <c r="AH310" s="6"/>
      <c r="AI310" s="6"/>
      <c r="AJ310" s="6"/>
    </row>
    <row r="311" hidden="1">
      <c r="K311" s="1"/>
      <c r="L311" s="1"/>
      <c r="M311" s="1"/>
      <c r="N311" s="1"/>
      <c r="O311" s="1"/>
      <c r="P311" s="1"/>
      <c r="Q311" s="1"/>
      <c r="R311" s="1"/>
      <c r="S311" s="1"/>
      <c r="AH311" s="6"/>
      <c r="AI311" s="6"/>
      <c r="AJ311" s="6"/>
    </row>
    <row r="312" hidden="1">
      <c r="K312" s="1"/>
      <c r="L312" s="1"/>
      <c r="M312" s="1"/>
      <c r="N312" s="1"/>
      <c r="O312" s="1"/>
      <c r="P312" s="1"/>
      <c r="Q312" s="1"/>
      <c r="R312" s="1"/>
      <c r="S312" s="1"/>
      <c r="AH312" s="6"/>
      <c r="AI312" s="6"/>
      <c r="AJ312" s="6"/>
    </row>
    <row r="313" hidden="1">
      <c r="K313" s="1"/>
      <c r="L313" s="1"/>
      <c r="M313" s="1"/>
      <c r="N313" s="1"/>
      <c r="O313" s="1"/>
      <c r="P313" s="1"/>
      <c r="Q313" s="1"/>
      <c r="R313" s="1"/>
      <c r="S313" s="1"/>
      <c r="AH313" s="6"/>
      <c r="AI313" s="6"/>
      <c r="AJ313" s="6"/>
    </row>
    <row r="314" hidden="1">
      <c r="K314" s="1"/>
      <c r="L314" s="1"/>
      <c r="M314" s="1"/>
      <c r="N314" s="1"/>
      <c r="O314" s="1"/>
      <c r="P314" s="1"/>
      <c r="Q314" s="1"/>
      <c r="R314" s="1"/>
      <c r="S314" s="1"/>
      <c r="AH314" s="6"/>
      <c r="AI314" s="6"/>
      <c r="AJ314" s="6"/>
    </row>
    <row r="315" hidden="1">
      <c r="K315" s="1"/>
      <c r="L315" s="1"/>
      <c r="M315" s="1"/>
      <c r="N315" s="1"/>
      <c r="O315" s="1"/>
      <c r="P315" s="1"/>
      <c r="Q315" s="1"/>
      <c r="R315" s="1"/>
      <c r="S315" s="1"/>
      <c r="AH315" s="6"/>
      <c r="AI315" s="6"/>
      <c r="AJ315" s="6"/>
    </row>
    <row r="316" hidden="1">
      <c r="K316" s="1"/>
      <c r="L316" s="1"/>
      <c r="M316" s="1"/>
      <c r="N316" s="1"/>
      <c r="O316" s="1"/>
      <c r="P316" s="1"/>
      <c r="Q316" s="1"/>
      <c r="R316" s="1"/>
      <c r="S316" s="1"/>
      <c r="AH316" s="6"/>
      <c r="AI316" s="6"/>
      <c r="AJ316" s="6"/>
    </row>
    <row r="317" hidden="1">
      <c r="K317" s="1"/>
      <c r="L317" s="1"/>
      <c r="M317" s="1"/>
      <c r="N317" s="1"/>
      <c r="O317" s="1"/>
      <c r="P317" s="1"/>
      <c r="Q317" s="1"/>
      <c r="R317" s="1"/>
      <c r="S317" s="1"/>
      <c r="AH317" s="6"/>
      <c r="AI317" s="6"/>
      <c r="AJ317" s="6"/>
    </row>
    <row r="318" hidden="1">
      <c r="K318" s="1"/>
      <c r="L318" s="1"/>
      <c r="M318" s="1"/>
      <c r="N318" s="1"/>
      <c r="O318" s="1"/>
      <c r="P318" s="1"/>
      <c r="Q318" s="1"/>
      <c r="R318" s="1"/>
      <c r="S318" s="1"/>
      <c r="AH318" s="6"/>
      <c r="AI318" s="6"/>
      <c r="AJ318" s="6"/>
    </row>
    <row r="319" hidden="1">
      <c r="K319" s="1"/>
      <c r="L319" s="1"/>
      <c r="M319" s="1"/>
      <c r="N319" s="1"/>
      <c r="O319" s="1"/>
      <c r="P319" s="1"/>
      <c r="Q319" s="1"/>
      <c r="R319" s="1"/>
      <c r="S319" s="1"/>
      <c r="AH319" s="6"/>
      <c r="AI319" s="6"/>
      <c r="AJ319" s="6"/>
    </row>
    <row r="320" hidden="1">
      <c r="K320" s="1"/>
      <c r="L320" s="1"/>
      <c r="M320" s="1"/>
      <c r="N320" s="1"/>
      <c r="O320" s="1"/>
      <c r="P320" s="1"/>
      <c r="Q320" s="1"/>
      <c r="R320" s="1"/>
      <c r="S320" s="1"/>
      <c r="AH320" s="6"/>
      <c r="AI320" s="6"/>
      <c r="AJ320" s="6"/>
    </row>
    <row r="321" hidden="1">
      <c r="K321" s="1"/>
      <c r="L321" s="1"/>
      <c r="M321" s="1"/>
      <c r="N321" s="1"/>
      <c r="O321" s="1"/>
      <c r="P321" s="1"/>
      <c r="Q321" s="1"/>
      <c r="R321" s="1"/>
      <c r="S321" s="1"/>
      <c r="AH321" s="6"/>
      <c r="AI321" s="6"/>
      <c r="AJ321" s="6"/>
    </row>
    <row r="322" hidden="1">
      <c r="K322" s="1"/>
      <c r="L322" s="1"/>
      <c r="M322" s="1"/>
      <c r="N322" s="1"/>
      <c r="O322" s="1"/>
      <c r="P322" s="1"/>
      <c r="Q322" s="1"/>
      <c r="R322" s="1"/>
      <c r="S322" s="1"/>
      <c r="AH322" s="6"/>
      <c r="AI322" s="6"/>
      <c r="AJ322" s="6"/>
    </row>
    <row r="323" hidden="1">
      <c r="K323" s="1"/>
      <c r="L323" s="1"/>
      <c r="M323" s="1"/>
      <c r="N323" s="1"/>
      <c r="O323" s="1"/>
      <c r="P323" s="1"/>
      <c r="Q323" s="1"/>
      <c r="R323" s="1"/>
      <c r="S323" s="1"/>
      <c r="AH323" s="6"/>
      <c r="AI323" s="6"/>
      <c r="AJ323" s="6"/>
    </row>
    <row r="324" hidden="1">
      <c r="K324" s="1"/>
      <c r="L324" s="1"/>
      <c r="M324" s="1"/>
      <c r="N324" s="1"/>
      <c r="O324" s="1"/>
      <c r="P324" s="1"/>
      <c r="Q324" s="1"/>
      <c r="R324" s="1"/>
      <c r="S324" s="1"/>
      <c r="AH324" s="6"/>
      <c r="AI324" s="6"/>
      <c r="AJ324" s="6"/>
    </row>
    <row r="325" hidden="1">
      <c r="K325" s="1"/>
      <c r="L325" s="1"/>
      <c r="M325" s="1"/>
      <c r="N325" s="1"/>
      <c r="O325" s="1"/>
      <c r="P325" s="1"/>
      <c r="Q325" s="1"/>
      <c r="R325" s="1"/>
      <c r="S325" s="1"/>
      <c r="AH325" s="6"/>
      <c r="AI325" s="6"/>
      <c r="AJ325" s="6"/>
    </row>
    <row r="326" hidden="1">
      <c r="K326" s="1"/>
      <c r="L326" s="1"/>
      <c r="M326" s="1"/>
      <c r="N326" s="1"/>
      <c r="O326" s="1"/>
      <c r="P326" s="1"/>
      <c r="Q326" s="1"/>
      <c r="R326" s="1"/>
      <c r="S326" s="1"/>
      <c r="AH326" s="6"/>
      <c r="AI326" s="6"/>
      <c r="AJ326" s="6"/>
    </row>
    <row r="327" hidden="1">
      <c r="K327" s="1"/>
      <c r="L327" s="1"/>
      <c r="M327" s="1"/>
      <c r="N327" s="1"/>
      <c r="O327" s="1"/>
      <c r="P327" s="1"/>
      <c r="Q327" s="1"/>
      <c r="R327" s="1"/>
      <c r="S327" s="1"/>
      <c r="AH327" s="6"/>
      <c r="AI327" s="6"/>
      <c r="AJ327" s="6"/>
    </row>
    <row r="328" hidden="1">
      <c r="K328" s="1"/>
      <c r="L328" s="1"/>
      <c r="M328" s="1"/>
      <c r="N328" s="1"/>
      <c r="O328" s="1"/>
      <c r="P328" s="1"/>
      <c r="Q328" s="1"/>
      <c r="R328" s="1"/>
      <c r="S328" s="1"/>
      <c r="AH328" s="6"/>
      <c r="AI328" s="6"/>
      <c r="AJ328" s="6"/>
    </row>
    <row r="329" hidden="1">
      <c r="K329" s="1"/>
      <c r="L329" s="1"/>
      <c r="M329" s="1"/>
      <c r="N329" s="1"/>
      <c r="O329" s="1"/>
      <c r="P329" s="1"/>
      <c r="Q329" s="1"/>
      <c r="R329" s="1"/>
      <c r="S329" s="1"/>
      <c r="AH329" s="6"/>
      <c r="AI329" s="6"/>
      <c r="AJ329" s="6"/>
    </row>
    <row r="330" hidden="1">
      <c r="K330" s="1"/>
      <c r="L330" s="1"/>
      <c r="M330" s="1"/>
      <c r="N330" s="1"/>
      <c r="O330" s="1"/>
      <c r="P330" s="1"/>
      <c r="Q330" s="1"/>
      <c r="R330" s="1"/>
      <c r="S330" s="1"/>
      <c r="AH330" s="6"/>
      <c r="AI330" s="6"/>
      <c r="AJ330" s="6"/>
    </row>
    <row r="331" hidden="1">
      <c r="K331" s="1"/>
      <c r="L331" s="1"/>
      <c r="M331" s="1"/>
      <c r="N331" s="1"/>
      <c r="O331" s="1"/>
      <c r="P331" s="1"/>
      <c r="Q331" s="1"/>
      <c r="R331" s="1"/>
      <c r="S331" s="1"/>
      <c r="AH331" s="6"/>
      <c r="AI331" s="6"/>
      <c r="AJ331" s="6"/>
    </row>
    <row r="332" hidden="1">
      <c r="K332" s="1"/>
      <c r="L332" s="1"/>
      <c r="M332" s="1"/>
      <c r="N332" s="1"/>
      <c r="O332" s="1"/>
      <c r="P332" s="1"/>
      <c r="Q332" s="1"/>
      <c r="R332" s="1"/>
      <c r="S332" s="1"/>
      <c r="AH332" s="6"/>
      <c r="AI332" s="6"/>
      <c r="AJ332" s="6"/>
    </row>
    <row r="333" hidden="1">
      <c r="K333" s="1"/>
      <c r="L333" s="1"/>
      <c r="M333" s="1"/>
      <c r="N333" s="1"/>
      <c r="O333" s="1"/>
      <c r="P333" s="1"/>
      <c r="Q333" s="1"/>
      <c r="R333" s="1"/>
      <c r="S333" s="1"/>
      <c r="AH333" s="6"/>
      <c r="AI333" s="6"/>
      <c r="AJ333" s="6"/>
    </row>
    <row r="334" hidden="1">
      <c r="K334" s="1"/>
      <c r="L334" s="1"/>
      <c r="M334" s="1"/>
      <c r="N334" s="1"/>
      <c r="O334" s="1"/>
      <c r="P334" s="1"/>
      <c r="Q334" s="1"/>
      <c r="R334" s="1"/>
      <c r="S334" s="1"/>
      <c r="AH334" s="6"/>
      <c r="AI334" s="6"/>
      <c r="AJ334" s="6"/>
    </row>
    <row r="335" hidden="1">
      <c r="K335" s="1"/>
      <c r="L335" s="1"/>
      <c r="M335" s="1"/>
      <c r="N335" s="1"/>
      <c r="O335" s="1"/>
      <c r="P335" s="1"/>
      <c r="Q335" s="1"/>
      <c r="R335" s="1"/>
      <c r="S335" s="1"/>
      <c r="AH335" s="6"/>
      <c r="AI335" s="6"/>
      <c r="AJ335" s="6"/>
    </row>
    <row r="336" hidden="1">
      <c r="K336" s="1"/>
      <c r="L336" s="1"/>
      <c r="M336" s="1"/>
      <c r="N336" s="1"/>
      <c r="O336" s="1"/>
      <c r="P336" s="1"/>
      <c r="Q336" s="1"/>
      <c r="R336" s="1"/>
      <c r="S336" s="1"/>
      <c r="AH336" s="6"/>
      <c r="AI336" s="6"/>
      <c r="AJ336" s="6"/>
    </row>
    <row r="337" hidden="1">
      <c r="K337" s="1"/>
      <c r="L337" s="1"/>
      <c r="M337" s="1"/>
      <c r="N337" s="1"/>
      <c r="O337" s="1"/>
      <c r="P337" s="1"/>
      <c r="Q337" s="1"/>
      <c r="R337" s="1"/>
      <c r="S337" s="1"/>
      <c r="AH337" s="6"/>
      <c r="AI337" s="6"/>
      <c r="AJ337" s="6"/>
    </row>
    <row r="338" hidden="1">
      <c r="K338" s="1"/>
      <c r="L338" s="1"/>
      <c r="M338" s="1"/>
      <c r="N338" s="1"/>
      <c r="O338" s="1"/>
      <c r="P338" s="1"/>
      <c r="Q338" s="1"/>
      <c r="R338" s="1"/>
      <c r="S338" s="1"/>
      <c r="AH338" s="6"/>
      <c r="AI338" s="6"/>
      <c r="AJ338" s="6"/>
    </row>
    <row r="339" hidden="1">
      <c r="K339" s="1"/>
      <c r="L339" s="1"/>
      <c r="M339" s="1"/>
      <c r="N339" s="1"/>
      <c r="O339" s="1"/>
      <c r="P339" s="1"/>
      <c r="Q339" s="1"/>
      <c r="R339" s="1"/>
      <c r="S339" s="1"/>
      <c r="AH339" s="6"/>
      <c r="AI339" s="6"/>
      <c r="AJ339" s="6"/>
    </row>
    <row r="340" hidden="1">
      <c r="K340" s="1"/>
      <c r="L340" s="1"/>
      <c r="M340" s="1"/>
      <c r="N340" s="1"/>
      <c r="O340" s="1"/>
      <c r="P340" s="1"/>
      <c r="Q340" s="1"/>
      <c r="R340" s="1"/>
      <c r="S340" s="1"/>
      <c r="AH340" s="6"/>
      <c r="AI340" s="6"/>
      <c r="AJ340" s="6"/>
    </row>
    <row r="341" hidden="1">
      <c r="K341" s="1"/>
      <c r="L341" s="1"/>
      <c r="M341" s="1"/>
      <c r="N341" s="1"/>
      <c r="O341" s="1"/>
      <c r="P341" s="1"/>
      <c r="Q341" s="1"/>
      <c r="R341" s="1"/>
      <c r="S341" s="1"/>
      <c r="AH341" s="6"/>
      <c r="AI341" s="6"/>
      <c r="AJ341" s="6"/>
    </row>
    <row r="342" hidden="1">
      <c r="K342" s="1"/>
      <c r="L342" s="1"/>
      <c r="M342" s="1"/>
      <c r="N342" s="1"/>
      <c r="O342" s="1"/>
      <c r="P342" s="1"/>
      <c r="Q342" s="1"/>
      <c r="R342" s="1"/>
      <c r="S342" s="1"/>
      <c r="AH342" s="6"/>
      <c r="AI342" s="6"/>
      <c r="AJ342" s="6"/>
    </row>
    <row r="343" hidden="1">
      <c r="K343" s="1"/>
      <c r="L343" s="1"/>
      <c r="M343" s="1"/>
      <c r="N343" s="1"/>
      <c r="O343" s="1"/>
      <c r="P343" s="1"/>
      <c r="Q343" s="1"/>
      <c r="R343" s="1"/>
      <c r="S343" s="1"/>
      <c r="AH343" s="6"/>
      <c r="AI343" s="6"/>
      <c r="AJ343" s="6"/>
    </row>
    <row r="344" hidden="1">
      <c r="K344" s="1"/>
      <c r="L344" s="1"/>
      <c r="M344" s="1"/>
      <c r="N344" s="1"/>
      <c r="O344" s="1"/>
      <c r="P344" s="1"/>
      <c r="Q344" s="1"/>
      <c r="R344" s="1"/>
      <c r="S344" s="1"/>
      <c r="AH344" s="6"/>
      <c r="AI344" s="6"/>
      <c r="AJ344" s="6"/>
    </row>
    <row r="345" hidden="1">
      <c r="K345" s="1"/>
      <c r="L345" s="1"/>
      <c r="M345" s="1"/>
      <c r="N345" s="1"/>
      <c r="O345" s="1"/>
      <c r="P345" s="1"/>
      <c r="Q345" s="1"/>
      <c r="R345" s="1"/>
      <c r="S345" s="1"/>
      <c r="AH345" s="6"/>
      <c r="AI345" s="6"/>
      <c r="AJ345" s="6"/>
    </row>
    <row r="346" hidden="1">
      <c r="K346" s="1"/>
      <c r="L346" s="1"/>
      <c r="M346" s="1"/>
      <c r="N346" s="1"/>
      <c r="O346" s="1"/>
      <c r="P346" s="1"/>
      <c r="Q346" s="1"/>
      <c r="R346" s="1"/>
      <c r="S346" s="1"/>
      <c r="AH346" s="6"/>
      <c r="AI346" s="6"/>
      <c r="AJ346" s="6"/>
    </row>
    <row r="347" hidden="1">
      <c r="K347" s="1"/>
      <c r="L347" s="1"/>
      <c r="M347" s="1"/>
      <c r="N347" s="1"/>
      <c r="O347" s="1"/>
      <c r="P347" s="1"/>
      <c r="Q347" s="1"/>
      <c r="R347" s="1"/>
      <c r="S347" s="1"/>
      <c r="AH347" s="6"/>
      <c r="AI347" s="6"/>
      <c r="AJ347" s="6"/>
    </row>
    <row r="348" hidden="1">
      <c r="K348" s="1"/>
      <c r="L348" s="1"/>
      <c r="M348" s="1"/>
      <c r="N348" s="1"/>
      <c r="O348" s="1"/>
      <c r="P348" s="1"/>
      <c r="Q348" s="1"/>
      <c r="R348" s="1"/>
      <c r="S348" s="1"/>
      <c r="AH348" s="6"/>
      <c r="AI348" s="6"/>
      <c r="AJ348" s="6"/>
    </row>
    <row r="349" hidden="1">
      <c r="K349" s="1"/>
      <c r="L349" s="1"/>
      <c r="M349" s="1"/>
      <c r="N349" s="1"/>
      <c r="O349" s="1"/>
      <c r="P349" s="1"/>
      <c r="Q349" s="1"/>
      <c r="R349" s="1"/>
      <c r="S349" s="1"/>
      <c r="AH349" s="6"/>
      <c r="AI349" s="6"/>
      <c r="AJ349" s="6"/>
    </row>
    <row r="350" hidden="1">
      <c r="K350" s="1"/>
      <c r="L350" s="1"/>
      <c r="M350" s="1"/>
      <c r="N350" s="1"/>
      <c r="O350" s="1"/>
      <c r="P350" s="1"/>
      <c r="Q350" s="1"/>
      <c r="R350" s="1"/>
      <c r="S350" s="1"/>
      <c r="AH350" s="6"/>
      <c r="AI350" s="6"/>
      <c r="AJ350" s="6"/>
    </row>
    <row r="351" hidden="1">
      <c r="K351" s="1"/>
      <c r="L351" s="1"/>
      <c r="M351" s="1"/>
      <c r="N351" s="1"/>
      <c r="O351" s="1"/>
      <c r="P351" s="1"/>
      <c r="Q351" s="1"/>
      <c r="R351" s="1"/>
      <c r="S351" s="1"/>
      <c r="AH351" s="6"/>
      <c r="AI351" s="6"/>
      <c r="AJ351" s="6"/>
    </row>
    <row r="352" hidden="1">
      <c r="K352" s="1"/>
      <c r="L352" s="1"/>
      <c r="M352" s="1"/>
      <c r="N352" s="1"/>
      <c r="O352" s="1"/>
      <c r="P352" s="1"/>
      <c r="Q352" s="1"/>
      <c r="R352" s="1"/>
      <c r="S352" s="1"/>
      <c r="AH352" s="6"/>
      <c r="AI352" s="6"/>
      <c r="AJ352" s="6"/>
    </row>
    <row r="353" hidden="1">
      <c r="K353" s="1"/>
      <c r="L353" s="1"/>
      <c r="M353" s="1"/>
      <c r="N353" s="1"/>
      <c r="O353" s="1"/>
      <c r="P353" s="1"/>
      <c r="Q353" s="1"/>
      <c r="R353" s="1"/>
      <c r="S353" s="1"/>
      <c r="AH353" s="6"/>
      <c r="AI353" s="6"/>
      <c r="AJ353" s="6"/>
    </row>
    <row r="354" hidden="1">
      <c r="K354" s="1"/>
      <c r="L354" s="1"/>
      <c r="M354" s="1"/>
      <c r="N354" s="1"/>
      <c r="O354" s="1"/>
      <c r="P354" s="1"/>
      <c r="Q354" s="1"/>
      <c r="R354" s="1"/>
      <c r="S354" s="1"/>
      <c r="AH354" s="6"/>
      <c r="AI354" s="6"/>
      <c r="AJ354" s="6"/>
    </row>
    <row r="355" hidden="1">
      <c r="K355" s="1"/>
      <c r="L355" s="1"/>
      <c r="M355" s="1"/>
      <c r="N355" s="1"/>
      <c r="O355" s="1"/>
      <c r="P355" s="1"/>
      <c r="Q355" s="1"/>
      <c r="R355" s="1"/>
      <c r="S355" s="1"/>
      <c r="AH355" s="6"/>
      <c r="AI355" s="6"/>
      <c r="AJ355" s="6"/>
    </row>
    <row r="356" hidden="1">
      <c r="K356" s="1"/>
      <c r="L356" s="1"/>
      <c r="M356" s="1"/>
      <c r="N356" s="1"/>
      <c r="O356" s="1"/>
      <c r="P356" s="1"/>
      <c r="Q356" s="1"/>
      <c r="R356" s="1"/>
      <c r="S356" s="1"/>
      <c r="AH356" s="6"/>
      <c r="AI356" s="6"/>
      <c r="AJ356" s="6"/>
    </row>
    <row r="357" hidden="1">
      <c r="K357" s="1"/>
      <c r="L357" s="1"/>
      <c r="M357" s="1"/>
      <c r="N357" s="1"/>
      <c r="O357" s="1"/>
      <c r="P357" s="1"/>
      <c r="Q357" s="1"/>
      <c r="R357" s="1"/>
      <c r="S357" s="1"/>
      <c r="AH357" s="6"/>
      <c r="AI357" s="6"/>
      <c r="AJ357" s="6"/>
    </row>
    <row r="358" hidden="1">
      <c r="K358" s="1"/>
      <c r="L358" s="1"/>
      <c r="M358" s="1"/>
      <c r="N358" s="1"/>
      <c r="O358" s="1"/>
      <c r="P358" s="1"/>
      <c r="Q358" s="1"/>
      <c r="R358" s="1"/>
      <c r="S358" s="1"/>
      <c r="AH358" s="6"/>
      <c r="AI358" s="6"/>
      <c r="AJ358" s="6"/>
    </row>
    <row r="359" hidden="1">
      <c r="K359" s="1"/>
      <c r="L359" s="1"/>
      <c r="M359" s="1"/>
      <c r="N359" s="1"/>
      <c r="O359" s="1"/>
      <c r="P359" s="1"/>
      <c r="Q359" s="1"/>
      <c r="R359" s="1"/>
      <c r="S359" s="1"/>
      <c r="AH359" s="6"/>
      <c r="AI359" s="6"/>
      <c r="AJ359" s="6"/>
    </row>
    <row r="360" hidden="1">
      <c r="K360" s="1"/>
      <c r="L360" s="1"/>
      <c r="M360" s="1"/>
      <c r="N360" s="1"/>
      <c r="O360" s="1"/>
      <c r="P360" s="1"/>
      <c r="Q360" s="1"/>
      <c r="R360" s="1"/>
      <c r="S360" s="1"/>
      <c r="AH360" s="6"/>
      <c r="AI360" s="6"/>
      <c r="AJ360" s="6"/>
    </row>
    <row r="361" hidden="1">
      <c r="K361" s="1"/>
      <c r="L361" s="1"/>
      <c r="M361" s="1"/>
      <c r="N361" s="1"/>
      <c r="O361" s="1"/>
      <c r="P361" s="1"/>
      <c r="Q361" s="1"/>
      <c r="R361" s="1"/>
      <c r="S361" s="1"/>
      <c r="AH361" s="6"/>
      <c r="AI361" s="6"/>
      <c r="AJ361" s="6"/>
    </row>
    <row r="362" hidden="1">
      <c r="K362" s="1"/>
      <c r="L362" s="1"/>
      <c r="M362" s="1"/>
      <c r="N362" s="1"/>
      <c r="O362" s="1"/>
      <c r="P362" s="1"/>
      <c r="Q362" s="1"/>
      <c r="R362" s="1"/>
      <c r="S362" s="1"/>
      <c r="AH362" s="6"/>
      <c r="AI362" s="6"/>
      <c r="AJ362" s="6"/>
    </row>
    <row r="363" hidden="1">
      <c r="K363" s="1"/>
      <c r="L363" s="1"/>
      <c r="M363" s="1"/>
      <c r="N363" s="1"/>
      <c r="O363" s="1"/>
      <c r="P363" s="1"/>
      <c r="Q363" s="1"/>
      <c r="R363" s="1"/>
      <c r="S363" s="1"/>
      <c r="AH363" s="6"/>
      <c r="AI363" s="6"/>
      <c r="AJ363" s="6"/>
    </row>
    <row r="364" hidden="1">
      <c r="K364" s="1"/>
      <c r="L364" s="1"/>
      <c r="M364" s="1"/>
      <c r="N364" s="1"/>
      <c r="O364" s="1"/>
      <c r="P364" s="1"/>
      <c r="Q364" s="1"/>
      <c r="R364" s="1"/>
      <c r="S364" s="1"/>
      <c r="AH364" s="6"/>
      <c r="AI364" s="6"/>
      <c r="AJ364" s="6"/>
    </row>
    <row r="365" hidden="1">
      <c r="K365" s="1"/>
      <c r="L365" s="1"/>
      <c r="M365" s="1"/>
      <c r="N365" s="1"/>
      <c r="O365" s="1"/>
      <c r="P365" s="1"/>
      <c r="Q365" s="1"/>
      <c r="R365" s="1"/>
      <c r="S365" s="1"/>
      <c r="AH365" s="6"/>
      <c r="AI365" s="6"/>
      <c r="AJ365" s="6"/>
    </row>
    <row r="366" hidden="1">
      <c r="K366" s="1"/>
      <c r="L366" s="1"/>
      <c r="M366" s="1"/>
      <c r="N366" s="1"/>
      <c r="O366" s="1"/>
      <c r="P366" s="1"/>
      <c r="Q366" s="1"/>
      <c r="R366" s="1"/>
      <c r="S366" s="1"/>
      <c r="AH366" s="6"/>
      <c r="AI366" s="6"/>
      <c r="AJ366" s="6"/>
    </row>
    <row r="367" hidden="1">
      <c r="K367" s="1"/>
      <c r="L367" s="1"/>
      <c r="M367" s="1"/>
      <c r="N367" s="1"/>
      <c r="O367" s="1"/>
      <c r="P367" s="1"/>
      <c r="Q367" s="1"/>
      <c r="R367" s="1"/>
      <c r="S367" s="1"/>
      <c r="AH367" s="6"/>
      <c r="AI367" s="6"/>
      <c r="AJ367" s="6"/>
    </row>
    <row r="368" hidden="1">
      <c r="K368" s="1"/>
      <c r="L368" s="1"/>
      <c r="M368" s="1"/>
      <c r="N368" s="1"/>
      <c r="O368" s="1"/>
      <c r="P368" s="1"/>
      <c r="Q368" s="1"/>
      <c r="R368" s="1"/>
      <c r="S368" s="1"/>
      <c r="AH368" s="6"/>
      <c r="AI368" s="6"/>
      <c r="AJ368" s="6"/>
    </row>
    <row r="369" hidden="1">
      <c r="K369" s="1"/>
      <c r="L369" s="1"/>
      <c r="M369" s="1"/>
      <c r="N369" s="1"/>
      <c r="O369" s="1"/>
      <c r="P369" s="1"/>
      <c r="Q369" s="1"/>
      <c r="R369" s="1"/>
      <c r="S369" s="1"/>
      <c r="AH369" s="6"/>
      <c r="AI369" s="6"/>
      <c r="AJ369" s="6"/>
    </row>
    <row r="370" hidden="1">
      <c r="K370" s="1"/>
      <c r="L370" s="1"/>
      <c r="M370" s="1"/>
      <c r="N370" s="1"/>
      <c r="O370" s="1"/>
      <c r="P370" s="1"/>
      <c r="Q370" s="1"/>
      <c r="R370" s="1"/>
      <c r="S370" s="1"/>
      <c r="AH370" s="6"/>
      <c r="AI370" s="6"/>
      <c r="AJ370" s="6"/>
    </row>
    <row r="371" hidden="1">
      <c r="K371" s="1"/>
      <c r="L371" s="1"/>
      <c r="M371" s="1"/>
      <c r="N371" s="1"/>
      <c r="O371" s="1"/>
      <c r="P371" s="1"/>
      <c r="Q371" s="1"/>
      <c r="R371" s="1"/>
      <c r="S371" s="1"/>
      <c r="AH371" s="6"/>
      <c r="AI371" s="6"/>
      <c r="AJ371" s="6"/>
    </row>
    <row r="372" hidden="1">
      <c r="K372" s="1"/>
      <c r="L372" s="1"/>
      <c r="M372" s="1"/>
      <c r="N372" s="1"/>
      <c r="O372" s="1"/>
      <c r="P372" s="1"/>
      <c r="Q372" s="1"/>
      <c r="R372" s="1"/>
      <c r="S372" s="1"/>
      <c r="AH372" s="6"/>
      <c r="AI372" s="6"/>
      <c r="AJ372" s="6"/>
    </row>
    <row r="373" hidden="1">
      <c r="K373" s="1"/>
      <c r="L373" s="1"/>
      <c r="M373" s="1"/>
      <c r="N373" s="1"/>
      <c r="O373" s="1"/>
      <c r="P373" s="1"/>
      <c r="Q373" s="1"/>
      <c r="R373" s="1"/>
      <c r="S373" s="1"/>
      <c r="AH373" s="6"/>
      <c r="AI373" s="6"/>
      <c r="AJ373" s="6"/>
    </row>
    <row r="374" hidden="1">
      <c r="K374" s="1"/>
      <c r="L374" s="1"/>
      <c r="M374" s="1"/>
      <c r="N374" s="1"/>
      <c r="O374" s="1"/>
      <c r="P374" s="1"/>
      <c r="Q374" s="1"/>
      <c r="R374" s="1"/>
      <c r="S374" s="1"/>
      <c r="AH374" s="6"/>
      <c r="AI374" s="6"/>
      <c r="AJ374" s="6"/>
    </row>
    <row r="375" hidden="1">
      <c r="K375" s="1"/>
      <c r="L375" s="1"/>
      <c r="M375" s="1"/>
      <c r="N375" s="1"/>
      <c r="O375" s="1"/>
      <c r="P375" s="1"/>
      <c r="Q375" s="1"/>
      <c r="R375" s="1"/>
      <c r="S375" s="1"/>
      <c r="AH375" s="6"/>
      <c r="AI375" s="6"/>
      <c r="AJ375" s="6"/>
    </row>
    <row r="376" hidden="1">
      <c r="K376" s="1"/>
      <c r="L376" s="1"/>
      <c r="M376" s="1"/>
      <c r="N376" s="1"/>
      <c r="O376" s="1"/>
      <c r="P376" s="1"/>
      <c r="Q376" s="1"/>
      <c r="R376" s="1"/>
      <c r="S376" s="1"/>
      <c r="AH376" s="6"/>
      <c r="AI376" s="6"/>
      <c r="AJ376" s="6"/>
    </row>
    <row r="377" hidden="1">
      <c r="K377" s="1"/>
      <c r="L377" s="1"/>
      <c r="M377" s="1"/>
      <c r="N377" s="1"/>
      <c r="O377" s="1"/>
      <c r="P377" s="1"/>
      <c r="Q377" s="1"/>
      <c r="R377" s="1"/>
      <c r="S377" s="1"/>
      <c r="AH377" s="6"/>
      <c r="AI377" s="6"/>
      <c r="AJ377" s="6"/>
    </row>
    <row r="378" hidden="1">
      <c r="K378" s="1"/>
      <c r="L378" s="1"/>
      <c r="M378" s="1"/>
      <c r="N378" s="1"/>
      <c r="O378" s="1"/>
      <c r="P378" s="1"/>
      <c r="Q378" s="1"/>
      <c r="R378" s="1"/>
      <c r="S378" s="1"/>
      <c r="AH378" s="6"/>
      <c r="AI378" s="6"/>
      <c r="AJ378" s="6"/>
    </row>
    <row r="379" hidden="1">
      <c r="K379" s="1"/>
      <c r="L379" s="1"/>
      <c r="M379" s="1"/>
      <c r="N379" s="1"/>
      <c r="O379" s="1"/>
      <c r="P379" s="1"/>
      <c r="Q379" s="1"/>
      <c r="R379" s="1"/>
      <c r="S379" s="1"/>
      <c r="AH379" s="6"/>
      <c r="AI379" s="6"/>
      <c r="AJ379" s="6"/>
    </row>
    <row r="380" hidden="1">
      <c r="K380" s="1"/>
      <c r="L380" s="1"/>
      <c r="M380" s="1"/>
      <c r="N380" s="1"/>
      <c r="O380" s="1"/>
      <c r="P380" s="1"/>
      <c r="Q380" s="1"/>
      <c r="R380" s="1"/>
      <c r="S380" s="1"/>
      <c r="AH380" s="6"/>
      <c r="AI380" s="6"/>
      <c r="AJ380" s="6"/>
    </row>
    <row r="381" hidden="1">
      <c r="K381" s="1"/>
      <c r="L381" s="1"/>
      <c r="M381" s="1"/>
      <c r="N381" s="1"/>
      <c r="O381" s="1"/>
      <c r="P381" s="1"/>
      <c r="Q381" s="1"/>
      <c r="R381" s="1"/>
      <c r="S381" s="1"/>
      <c r="AH381" s="6"/>
      <c r="AI381" s="6"/>
      <c r="AJ381" s="6"/>
    </row>
    <row r="382" hidden="1">
      <c r="K382" s="1"/>
      <c r="L382" s="1"/>
      <c r="M382" s="1"/>
      <c r="N382" s="1"/>
      <c r="O382" s="1"/>
      <c r="P382" s="1"/>
      <c r="Q382" s="1"/>
      <c r="R382" s="1"/>
      <c r="S382" s="1"/>
      <c r="AH382" s="6"/>
      <c r="AI382" s="6"/>
      <c r="AJ382" s="6"/>
    </row>
    <row r="383" hidden="1">
      <c r="K383" s="1"/>
      <c r="L383" s="1"/>
      <c r="M383" s="1"/>
      <c r="N383" s="1"/>
      <c r="O383" s="1"/>
      <c r="P383" s="1"/>
      <c r="Q383" s="1"/>
      <c r="R383" s="1"/>
      <c r="S383" s="1"/>
      <c r="AH383" s="6"/>
      <c r="AI383" s="6"/>
      <c r="AJ383" s="6"/>
    </row>
    <row r="384" hidden="1">
      <c r="K384" s="1"/>
      <c r="L384" s="1"/>
      <c r="M384" s="1"/>
      <c r="N384" s="1"/>
      <c r="O384" s="1"/>
      <c r="P384" s="1"/>
      <c r="Q384" s="1"/>
      <c r="R384" s="1"/>
      <c r="S384" s="1"/>
      <c r="AH384" s="6"/>
      <c r="AI384" s="6"/>
      <c r="AJ384" s="6"/>
    </row>
    <row r="385" hidden="1">
      <c r="K385" s="1"/>
      <c r="L385" s="1"/>
      <c r="M385" s="1"/>
      <c r="N385" s="1"/>
      <c r="O385" s="1"/>
      <c r="P385" s="1"/>
      <c r="Q385" s="1"/>
      <c r="R385" s="1"/>
      <c r="S385" s="1"/>
      <c r="AH385" s="6"/>
      <c r="AI385" s="6"/>
      <c r="AJ385" s="6"/>
    </row>
    <row r="386" hidden="1">
      <c r="K386" s="1"/>
      <c r="L386" s="1"/>
      <c r="M386" s="1"/>
      <c r="N386" s="1"/>
      <c r="O386" s="1"/>
      <c r="P386" s="1"/>
      <c r="Q386" s="1"/>
      <c r="R386" s="1"/>
      <c r="S386" s="1"/>
      <c r="AH386" s="6"/>
      <c r="AI386" s="6"/>
      <c r="AJ386" s="6"/>
    </row>
    <row r="387" hidden="1">
      <c r="K387" s="1"/>
      <c r="L387" s="1"/>
      <c r="M387" s="1"/>
      <c r="N387" s="1"/>
      <c r="O387" s="1"/>
      <c r="P387" s="1"/>
      <c r="Q387" s="1"/>
      <c r="R387" s="1"/>
      <c r="S387" s="1"/>
      <c r="AH387" s="6"/>
      <c r="AI387" s="6"/>
      <c r="AJ387" s="6"/>
    </row>
    <row r="388" hidden="1">
      <c r="K388" s="1"/>
      <c r="L388" s="1"/>
      <c r="M388" s="1"/>
      <c r="N388" s="1"/>
      <c r="O388" s="1"/>
      <c r="P388" s="1"/>
      <c r="Q388" s="1"/>
      <c r="R388" s="1"/>
      <c r="S388" s="1"/>
      <c r="AH388" s="6"/>
      <c r="AI388" s="6"/>
      <c r="AJ388" s="6"/>
    </row>
    <row r="389" hidden="1">
      <c r="K389" s="1"/>
      <c r="L389" s="1"/>
      <c r="M389" s="1"/>
      <c r="N389" s="1"/>
      <c r="O389" s="1"/>
      <c r="P389" s="1"/>
      <c r="Q389" s="1"/>
      <c r="R389" s="1"/>
      <c r="S389" s="1"/>
      <c r="AH389" s="6"/>
      <c r="AI389" s="6"/>
      <c r="AJ389" s="6"/>
    </row>
    <row r="390" hidden="1">
      <c r="K390" s="1"/>
      <c r="L390" s="1"/>
      <c r="M390" s="1"/>
      <c r="N390" s="1"/>
      <c r="O390" s="1"/>
      <c r="P390" s="1"/>
      <c r="Q390" s="1"/>
      <c r="R390" s="1"/>
      <c r="S390" s="1"/>
      <c r="AH390" s="6"/>
      <c r="AI390" s="6"/>
      <c r="AJ390" s="6"/>
    </row>
    <row r="391" hidden="1">
      <c r="K391" s="1"/>
      <c r="L391" s="1"/>
      <c r="M391" s="1"/>
      <c r="N391" s="1"/>
      <c r="O391" s="1"/>
      <c r="P391" s="1"/>
      <c r="Q391" s="1"/>
      <c r="R391" s="1"/>
      <c r="S391" s="1"/>
      <c r="AH391" s="6"/>
      <c r="AI391" s="6"/>
      <c r="AJ391" s="6"/>
    </row>
    <row r="392" hidden="1">
      <c r="K392" s="1"/>
      <c r="L392" s="1"/>
      <c r="M392" s="1"/>
      <c r="N392" s="1"/>
      <c r="O392" s="1"/>
      <c r="P392" s="1"/>
      <c r="Q392" s="1"/>
      <c r="R392" s="1"/>
      <c r="S392" s="1"/>
      <c r="AH392" s="6"/>
      <c r="AI392" s="6"/>
      <c r="AJ392" s="6"/>
    </row>
    <row r="393" hidden="1">
      <c r="K393" s="1"/>
      <c r="L393" s="1"/>
      <c r="M393" s="1"/>
      <c r="N393" s="1"/>
      <c r="O393" s="1"/>
      <c r="P393" s="1"/>
      <c r="Q393" s="1"/>
      <c r="R393" s="1"/>
      <c r="S393" s="1"/>
      <c r="AH393" s="6"/>
      <c r="AI393" s="6"/>
      <c r="AJ393" s="6"/>
    </row>
    <row r="394" hidden="1">
      <c r="K394" s="1"/>
      <c r="L394" s="1"/>
      <c r="M394" s="1"/>
      <c r="N394" s="1"/>
      <c r="O394" s="1"/>
      <c r="P394" s="1"/>
      <c r="Q394" s="1"/>
      <c r="R394" s="1"/>
      <c r="S394" s="1"/>
      <c r="AH394" s="6"/>
      <c r="AI394" s="6"/>
      <c r="AJ394" s="6"/>
    </row>
    <row r="395" hidden="1">
      <c r="K395" s="1"/>
      <c r="L395" s="1"/>
      <c r="M395" s="1"/>
      <c r="N395" s="1"/>
      <c r="O395" s="1"/>
      <c r="P395" s="1"/>
      <c r="Q395" s="1"/>
      <c r="R395" s="1"/>
      <c r="S395" s="1"/>
      <c r="AH395" s="6"/>
      <c r="AI395" s="6"/>
      <c r="AJ395" s="6"/>
    </row>
    <row r="396" hidden="1">
      <c r="K396" s="1"/>
      <c r="L396" s="1"/>
      <c r="M396" s="1"/>
      <c r="N396" s="1"/>
      <c r="O396" s="1"/>
      <c r="P396" s="1"/>
      <c r="Q396" s="1"/>
      <c r="R396" s="1"/>
      <c r="S396" s="1"/>
      <c r="AH396" s="6"/>
      <c r="AI396" s="6"/>
      <c r="AJ396" s="6"/>
    </row>
    <row r="397" hidden="1">
      <c r="K397" s="1"/>
      <c r="L397" s="1"/>
      <c r="M397" s="1"/>
      <c r="N397" s="1"/>
      <c r="O397" s="1"/>
      <c r="P397" s="1"/>
      <c r="Q397" s="1"/>
      <c r="R397" s="1"/>
      <c r="S397" s="1"/>
      <c r="AH397" s="6"/>
      <c r="AI397" s="6"/>
      <c r="AJ397" s="6"/>
    </row>
    <row r="398" hidden="1">
      <c r="K398" s="1"/>
      <c r="L398" s="1"/>
      <c r="M398" s="1"/>
      <c r="N398" s="1"/>
      <c r="O398" s="1"/>
      <c r="P398" s="1"/>
      <c r="Q398" s="1"/>
      <c r="R398" s="1"/>
      <c r="S398" s="1"/>
      <c r="AH398" s="6"/>
      <c r="AI398" s="6"/>
      <c r="AJ398" s="6"/>
    </row>
    <row r="399" hidden="1">
      <c r="K399" s="1"/>
      <c r="L399" s="1"/>
      <c r="M399" s="1"/>
      <c r="N399" s="1"/>
      <c r="O399" s="1"/>
      <c r="P399" s="1"/>
      <c r="Q399" s="1"/>
      <c r="R399" s="1"/>
      <c r="S399" s="1"/>
      <c r="AH399" s="6"/>
      <c r="AI399" s="6"/>
      <c r="AJ399" s="6"/>
    </row>
    <row r="400" hidden="1">
      <c r="K400" s="1"/>
      <c r="L400" s="1"/>
      <c r="M400" s="1"/>
      <c r="N400" s="1"/>
      <c r="O400" s="1"/>
      <c r="P400" s="1"/>
      <c r="Q400" s="1"/>
      <c r="R400" s="1"/>
      <c r="S400" s="1"/>
      <c r="AH400" s="6"/>
      <c r="AI400" s="6"/>
      <c r="AJ400" s="6"/>
    </row>
    <row r="401" hidden="1">
      <c r="K401" s="1"/>
      <c r="L401" s="1"/>
      <c r="M401" s="1"/>
      <c r="N401" s="1"/>
      <c r="O401" s="1"/>
      <c r="P401" s="1"/>
      <c r="Q401" s="1"/>
      <c r="R401" s="1"/>
      <c r="S401" s="1"/>
      <c r="AH401" s="6"/>
      <c r="AI401" s="6"/>
      <c r="AJ401" s="6"/>
    </row>
    <row r="402" hidden="1">
      <c r="K402" s="1"/>
      <c r="L402" s="1"/>
      <c r="M402" s="1"/>
      <c r="N402" s="1"/>
      <c r="O402" s="1"/>
      <c r="P402" s="1"/>
      <c r="Q402" s="1"/>
      <c r="R402" s="1"/>
      <c r="S402" s="1"/>
      <c r="AH402" s="6"/>
      <c r="AI402" s="6"/>
      <c r="AJ402" s="6"/>
    </row>
    <row r="403" hidden="1">
      <c r="K403" s="1"/>
      <c r="L403" s="1"/>
      <c r="M403" s="1"/>
      <c r="N403" s="1"/>
      <c r="O403" s="1"/>
      <c r="P403" s="1"/>
      <c r="Q403" s="1"/>
      <c r="R403" s="1"/>
      <c r="S403" s="1"/>
      <c r="AH403" s="6"/>
      <c r="AI403" s="6"/>
      <c r="AJ403" s="6"/>
    </row>
    <row r="404" hidden="1">
      <c r="K404" s="1"/>
      <c r="L404" s="1"/>
      <c r="M404" s="1"/>
      <c r="N404" s="1"/>
      <c r="O404" s="1"/>
      <c r="P404" s="1"/>
      <c r="Q404" s="1"/>
      <c r="R404" s="1"/>
      <c r="S404" s="1"/>
      <c r="AH404" s="6"/>
      <c r="AI404" s="6"/>
      <c r="AJ404" s="6"/>
    </row>
    <row r="405" hidden="1">
      <c r="K405" s="1"/>
      <c r="L405" s="1"/>
      <c r="M405" s="1"/>
      <c r="N405" s="1"/>
      <c r="O405" s="1"/>
      <c r="P405" s="1"/>
      <c r="Q405" s="1"/>
      <c r="R405" s="1"/>
      <c r="S405" s="1"/>
      <c r="AH405" s="6"/>
      <c r="AI405" s="6"/>
      <c r="AJ405" s="6"/>
    </row>
    <row r="406" hidden="1">
      <c r="K406" s="1"/>
      <c r="L406" s="1"/>
      <c r="M406" s="1"/>
      <c r="N406" s="1"/>
      <c r="O406" s="1"/>
      <c r="P406" s="1"/>
      <c r="Q406" s="1"/>
      <c r="R406" s="1"/>
      <c r="S406" s="1"/>
      <c r="AH406" s="6"/>
      <c r="AI406" s="6"/>
      <c r="AJ406" s="6"/>
    </row>
    <row r="407" hidden="1">
      <c r="K407" s="1"/>
      <c r="L407" s="1"/>
      <c r="M407" s="1"/>
      <c r="N407" s="1"/>
      <c r="O407" s="1"/>
      <c r="P407" s="1"/>
      <c r="Q407" s="1"/>
      <c r="R407" s="1"/>
      <c r="S407" s="1"/>
      <c r="AH407" s="6"/>
      <c r="AI407" s="6"/>
      <c r="AJ407" s="6"/>
    </row>
    <row r="408" hidden="1">
      <c r="K408" s="1"/>
      <c r="L408" s="1"/>
      <c r="M408" s="1"/>
      <c r="N408" s="1"/>
      <c r="O408" s="1"/>
      <c r="P408" s="1"/>
      <c r="Q408" s="1"/>
      <c r="R408" s="1"/>
      <c r="S408" s="1"/>
      <c r="AH408" s="6"/>
      <c r="AI408" s="6"/>
      <c r="AJ408" s="6"/>
    </row>
    <row r="409" hidden="1">
      <c r="K409" s="1"/>
      <c r="L409" s="1"/>
      <c r="M409" s="1"/>
      <c r="N409" s="1"/>
      <c r="O409" s="1"/>
      <c r="P409" s="1"/>
      <c r="Q409" s="1"/>
      <c r="R409" s="1"/>
      <c r="S409" s="1"/>
      <c r="AH409" s="6"/>
      <c r="AI409" s="6"/>
      <c r="AJ409" s="6"/>
    </row>
    <row r="410" hidden="1">
      <c r="K410" s="1"/>
      <c r="L410" s="1"/>
      <c r="M410" s="1"/>
      <c r="N410" s="1"/>
      <c r="O410" s="1"/>
      <c r="P410" s="1"/>
      <c r="Q410" s="1"/>
      <c r="R410" s="1"/>
      <c r="S410" s="1"/>
      <c r="AH410" s="6"/>
      <c r="AI410" s="6"/>
      <c r="AJ410" s="6"/>
    </row>
    <row r="411" hidden="1">
      <c r="K411" s="1"/>
      <c r="L411" s="1"/>
      <c r="M411" s="1"/>
      <c r="N411" s="1"/>
      <c r="O411" s="1"/>
      <c r="P411" s="1"/>
      <c r="Q411" s="1"/>
      <c r="R411" s="1"/>
      <c r="S411" s="1"/>
      <c r="AH411" s="6"/>
      <c r="AI411" s="6"/>
      <c r="AJ411" s="6"/>
    </row>
    <row r="412" hidden="1">
      <c r="K412" s="1"/>
      <c r="L412" s="1"/>
      <c r="M412" s="1"/>
      <c r="N412" s="1"/>
      <c r="O412" s="1"/>
      <c r="P412" s="1"/>
      <c r="Q412" s="1"/>
      <c r="R412" s="1"/>
      <c r="S412" s="1"/>
      <c r="AH412" s="6"/>
      <c r="AI412" s="6"/>
      <c r="AJ412" s="6"/>
    </row>
    <row r="413" hidden="1">
      <c r="K413" s="1"/>
      <c r="L413" s="1"/>
      <c r="M413" s="1"/>
      <c r="N413" s="1"/>
      <c r="O413" s="1"/>
      <c r="P413" s="1"/>
      <c r="Q413" s="1"/>
      <c r="R413" s="1"/>
      <c r="S413" s="1"/>
      <c r="AH413" s="6"/>
      <c r="AI413" s="6"/>
      <c r="AJ413" s="6"/>
    </row>
    <row r="414" hidden="1">
      <c r="K414" s="1"/>
      <c r="L414" s="1"/>
      <c r="M414" s="1"/>
      <c r="N414" s="1"/>
      <c r="O414" s="1"/>
      <c r="P414" s="1"/>
      <c r="Q414" s="1"/>
      <c r="R414" s="1"/>
      <c r="S414" s="1"/>
      <c r="AH414" s="6"/>
      <c r="AI414" s="6"/>
      <c r="AJ414" s="6"/>
    </row>
    <row r="415" hidden="1">
      <c r="K415" s="1"/>
      <c r="L415" s="1"/>
      <c r="M415" s="1"/>
      <c r="N415" s="1"/>
      <c r="O415" s="1"/>
      <c r="P415" s="1"/>
      <c r="Q415" s="1"/>
      <c r="R415" s="1"/>
      <c r="S415" s="1"/>
      <c r="AH415" s="6"/>
      <c r="AI415" s="6"/>
      <c r="AJ415" s="6"/>
    </row>
    <row r="416" hidden="1">
      <c r="K416" s="1"/>
      <c r="L416" s="1"/>
      <c r="M416" s="1"/>
      <c r="N416" s="1"/>
      <c r="O416" s="1"/>
      <c r="P416" s="1"/>
      <c r="Q416" s="1"/>
      <c r="R416" s="1"/>
      <c r="S416" s="1"/>
      <c r="AH416" s="6"/>
      <c r="AI416" s="6"/>
      <c r="AJ416" s="6"/>
    </row>
    <row r="417" hidden="1">
      <c r="K417" s="1"/>
      <c r="L417" s="1"/>
      <c r="M417" s="1"/>
      <c r="N417" s="1"/>
      <c r="O417" s="1"/>
      <c r="P417" s="1"/>
      <c r="Q417" s="1"/>
      <c r="R417" s="1"/>
      <c r="S417" s="1"/>
      <c r="AH417" s="6"/>
      <c r="AI417" s="6"/>
      <c r="AJ417" s="6"/>
    </row>
    <row r="418" hidden="1">
      <c r="K418" s="1"/>
      <c r="L418" s="1"/>
      <c r="M418" s="1"/>
      <c r="N418" s="1"/>
      <c r="O418" s="1"/>
      <c r="P418" s="1"/>
      <c r="Q418" s="1"/>
      <c r="R418" s="1"/>
      <c r="S418" s="1"/>
      <c r="AH418" s="6"/>
      <c r="AI418" s="6"/>
      <c r="AJ418" s="6"/>
    </row>
    <row r="419" hidden="1">
      <c r="K419" s="1"/>
      <c r="L419" s="1"/>
      <c r="M419" s="1"/>
      <c r="N419" s="1"/>
      <c r="O419" s="1"/>
      <c r="P419" s="1"/>
      <c r="Q419" s="1"/>
      <c r="R419" s="1"/>
      <c r="S419" s="1"/>
      <c r="AH419" s="6"/>
      <c r="AI419" s="6"/>
      <c r="AJ419" s="6"/>
    </row>
    <row r="420" hidden="1">
      <c r="K420" s="1"/>
      <c r="L420" s="1"/>
      <c r="M420" s="1"/>
      <c r="N420" s="1"/>
      <c r="O420" s="1"/>
      <c r="P420" s="1"/>
      <c r="Q420" s="1"/>
      <c r="R420" s="1"/>
      <c r="S420" s="1"/>
      <c r="AH420" s="6"/>
      <c r="AI420" s="6"/>
      <c r="AJ420" s="6"/>
    </row>
    <row r="421" hidden="1">
      <c r="K421" s="1"/>
      <c r="L421" s="1"/>
      <c r="M421" s="1"/>
      <c r="N421" s="1"/>
      <c r="O421" s="1"/>
      <c r="P421" s="1"/>
      <c r="Q421" s="1"/>
      <c r="R421" s="1"/>
      <c r="S421" s="1"/>
      <c r="AH421" s="6"/>
      <c r="AI421" s="6"/>
      <c r="AJ421" s="6"/>
    </row>
    <row r="422" hidden="1">
      <c r="K422" s="1"/>
      <c r="L422" s="1"/>
      <c r="M422" s="1"/>
      <c r="N422" s="1"/>
      <c r="O422" s="1"/>
      <c r="P422" s="1"/>
      <c r="Q422" s="1"/>
      <c r="R422" s="1"/>
      <c r="S422" s="1"/>
      <c r="AH422" s="6"/>
      <c r="AI422" s="6"/>
      <c r="AJ422" s="6"/>
    </row>
    <row r="423" hidden="1">
      <c r="K423" s="1"/>
      <c r="L423" s="1"/>
      <c r="M423" s="1"/>
      <c r="N423" s="1"/>
      <c r="O423" s="1"/>
      <c r="P423" s="1"/>
      <c r="Q423" s="1"/>
      <c r="R423" s="1"/>
      <c r="S423" s="1"/>
      <c r="AH423" s="6"/>
      <c r="AI423" s="6"/>
      <c r="AJ423" s="6"/>
    </row>
    <row r="424" hidden="1">
      <c r="K424" s="1"/>
      <c r="L424" s="1"/>
      <c r="M424" s="1"/>
      <c r="N424" s="1"/>
      <c r="O424" s="1"/>
      <c r="P424" s="1"/>
      <c r="Q424" s="1"/>
      <c r="R424" s="1"/>
      <c r="S424" s="1"/>
      <c r="AH424" s="6"/>
      <c r="AI424" s="6"/>
      <c r="AJ424" s="6"/>
    </row>
    <row r="425" hidden="1">
      <c r="K425" s="1"/>
      <c r="L425" s="1"/>
      <c r="M425" s="1"/>
      <c r="N425" s="1"/>
      <c r="O425" s="1"/>
      <c r="P425" s="1"/>
      <c r="Q425" s="1"/>
      <c r="R425" s="1"/>
      <c r="S425" s="1"/>
      <c r="AH425" s="6"/>
      <c r="AI425" s="6"/>
      <c r="AJ425" s="6"/>
    </row>
    <row r="426" hidden="1">
      <c r="K426" s="1"/>
      <c r="L426" s="1"/>
      <c r="M426" s="1"/>
      <c r="N426" s="1"/>
      <c r="O426" s="1"/>
      <c r="P426" s="1"/>
      <c r="Q426" s="1"/>
      <c r="R426" s="1"/>
      <c r="S426" s="1"/>
      <c r="AH426" s="6"/>
      <c r="AI426" s="6"/>
      <c r="AJ426" s="6"/>
    </row>
    <row r="427" hidden="1">
      <c r="K427" s="1"/>
      <c r="L427" s="1"/>
      <c r="M427" s="1"/>
      <c r="N427" s="1"/>
      <c r="O427" s="1"/>
      <c r="P427" s="1"/>
      <c r="Q427" s="1"/>
      <c r="R427" s="1"/>
      <c r="S427" s="1"/>
      <c r="AH427" s="6"/>
      <c r="AI427" s="6"/>
      <c r="AJ427" s="6"/>
    </row>
    <row r="428" hidden="1">
      <c r="K428" s="1"/>
      <c r="L428" s="1"/>
      <c r="M428" s="1"/>
      <c r="N428" s="1"/>
      <c r="O428" s="1"/>
      <c r="P428" s="1"/>
      <c r="Q428" s="1"/>
      <c r="R428" s="1"/>
      <c r="S428" s="1"/>
      <c r="AH428" s="6"/>
      <c r="AI428" s="6"/>
      <c r="AJ428" s="6"/>
    </row>
    <row r="429" hidden="1">
      <c r="K429" s="1"/>
      <c r="L429" s="1"/>
      <c r="M429" s="1"/>
      <c r="N429" s="1"/>
      <c r="O429" s="1"/>
      <c r="P429" s="1"/>
      <c r="Q429" s="1"/>
      <c r="R429" s="1"/>
      <c r="S429" s="1"/>
      <c r="AH429" s="6"/>
      <c r="AI429" s="6"/>
      <c r="AJ429" s="6"/>
    </row>
    <row r="430" hidden="1">
      <c r="K430" s="1"/>
      <c r="L430" s="1"/>
      <c r="M430" s="1"/>
      <c r="N430" s="1"/>
      <c r="O430" s="1"/>
      <c r="P430" s="1"/>
      <c r="Q430" s="1"/>
      <c r="R430" s="1"/>
      <c r="S430" s="1"/>
      <c r="AH430" s="6"/>
      <c r="AI430" s="6"/>
      <c r="AJ430" s="6"/>
    </row>
    <row r="431" hidden="1">
      <c r="K431" s="1"/>
      <c r="L431" s="1"/>
      <c r="M431" s="1"/>
      <c r="N431" s="1"/>
      <c r="O431" s="1"/>
      <c r="P431" s="1"/>
      <c r="Q431" s="1"/>
      <c r="R431" s="1"/>
      <c r="S431" s="1"/>
      <c r="AH431" s="6"/>
      <c r="AI431" s="6"/>
      <c r="AJ431" s="6"/>
    </row>
    <row r="432" hidden="1">
      <c r="K432" s="1"/>
      <c r="L432" s="1"/>
      <c r="M432" s="1"/>
      <c r="N432" s="1"/>
      <c r="O432" s="1"/>
      <c r="P432" s="1"/>
      <c r="Q432" s="1"/>
      <c r="R432" s="1"/>
      <c r="S432" s="1"/>
      <c r="AH432" s="6"/>
      <c r="AI432" s="6"/>
      <c r="AJ432" s="6"/>
    </row>
    <row r="433" hidden="1">
      <c r="K433" s="1"/>
      <c r="L433" s="1"/>
      <c r="M433" s="1"/>
      <c r="N433" s="1"/>
      <c r="O433" s="1"/>
      <c r="P433" s="1"/>
      <c r="Q433" s="1"/>
      <c r="R433" s="1"/>
      <c r="S433" s="1"/>
      <c r="AH433" s="6"/>
      <c r="AI433" s="6"/>
      <c r="AJ433" s="6"/>
    </row>
    <row r="434" hidden="1">
      <c r="K434" s="1"/>
      <c r="L434" s="1"/>
      <c r="M434" s="1"/>
      <c r="N434" s="1"/>
      <c r="O434" s="1"/>
      <c r="P434" s="1"/>
      <c r="Q434" s="1"/>
      <c r="R434" s="1"/>
      <c r="S434" s="1"/>
      <c r="AH434" s="6"/>
      <c r="AI434" s="6"/>
      <c r="AJ434" s="6"/>
    </row>
    <row r="435" hidden="1">
      <c r="K435" s="1"/>
      <c r="L435" s="1"/>
      <c r="M435" s="1"/>
      <c r="N435" s="1"/>
      <c r="O435" s="1"/>
      <c r="P435" s="1"/>
      <c r="Q435" s="1"/>
      <c r="R435" s="1"/>
      <c r="S435" s="1"/>
      <c r="AH435" s="6"/>
      <c r="AI435" s="6"/>
      <c r="AJ435" s="6"/>
    </row>
    <row r="436" hidden="1">
      <c r="K436" s="1"/>
      <c r="L436" s="1"/>
      <c r="M436" s="1"/>
      <c r="N436" s="1"/>
      <c r="O436" s="1"/>
      <c r="P436" s="1"/>
      <c r="Q436" s="1"/>
      <c r="R436" s="1"/>
      <c r="S436" s="1"/>
      <c r="AH436" s="6"/>
      <c r="AI436" s="6"/>
      <c r="AJ436" s="6"/>
    </row>
    <row r="437" hidden="1">
      <c r="K437" s="1"/>
      <c r="L437" s="1"/>
      <c r="M437" s="1"/>
      <c r="N437" s="1"/>
      <c r="O437" s="1"/>
      <c r="P437" s="1"/>
      <c r="Q437" s="1"/>
      <c r="R437" s="1"/>
      <c r="S437" s="1"/>
      <c r="AH437" s="6"/>
      <c r="AI437" s="6"/>
      <c r="AJ437" s="6"/>
    </row>
    <row r="438" hidden="1">
      <c r="K438" s="1"/>
      <c r="L438" s="1"/>
      <c r="M438" s="1"/>
      <c r="N438" s="1"/>
      <c r="O438" s="1"/>
      <c r="P438" s="1"/>
      <c r="Q438" s="1"/>
      <c r="R438" s="1"/>
      <c r="S438" s="1"/>
      <c r="AH438" s="6"/>
      <c r="AI438" s="6"/>
      <c r="AJ438" s="6"/>
    </row>
    <row r="439" hidden="1">
      <c r="K439" s="1"/>
      <c r="L439" s="1"/>
      <c r="M439" s="1"/>
      <c r="N439" s="1"/>
      <c r="O439" s="1"/>
      <c r="P439" s="1"/>
      <c r="Q439" s="1"/>
      <c r="R439" s="1"/>
      <c r="S439" s="1"/>
      <c r="AH439" s="6"/>
      <c r="AI439" s="6"/>
      <c r="AJ439" s="6"/>
    </row>
    <row r="440" hidden="1">
      <c r="K440" s="1"/>
      <c r="L440" s="1"/>
      <c r="M440" s="1"/>
      <c r="N440" s="1"/>
      <c r="O440" s="1"/>
      <c r="P440" s="1"/>
      <c r="Q440" s="1"/>
      <c r="R440" s="1"/>
      <c r="S440" s="1"/>
      <c r="AH440" s="6"/>
      <c r="AI440" s="6"/>
      <c r="AJ440" s="6"/>
    </row>
    <row r="441" hidden="1">
      <c r="K441" s="1"/>
      <c r="L441" s="1"/>
      <c r="M441" s="1"/>
      <c r="N441" s="1"/>
      <c r="O441" s="1"/>
      <c r="P441" s="1"/>
      <c r="Q441" s="1"/>
      <c r="R441" s="1"/>
      <c r="S441" s="1"/>
      <c r="AH441" s="6"/>
      <c r="AI441" s="6"/>
      <c r="AJ441" s="6"/>
    </row>
    <row r="442" hidden="1">
      <c r="K442" s="1"/>
      <c r="L442" s="1"/>
      <c r="M442" s="1"/>
      <c r="N442" s="1"/>
      <c r="O442" s="1"/>
      <c r="P442" s="1"/>
      <c r="Q442" s="1"/>
      <c r="R442" s="1"/>
      <c r="S442" s="1"/>
      <c r="AH442" s="6"/>
      <c r="AI442" s="6"/>
      <c r="AJ442" s="6"/>
    </row>
    <row r="443" hidden="1">
      <c r="K443" s="1"/>
      <c r="L443" s="1"/>
      <c r="M443" s="1"/>
      <c r="N443" s="1"/>
      <c r="O443" s="1"/>
      <c r="P443" s="1"/>
      <c r="Q443" s="1"/>
      <c r="R443" s="1"/>
      <c r="S443" s="1"/>
      <c r="AH443" s="6"/>
      <c r="AI443" s="6"/>
      <c r="AJ443" s="6"/>
    </row>
    <row r="444" hidden="1">
      <c r="K444" s="1"/>
      <c r="L444" s="1"/>
      <c r="M444" s="1"/>
      <c r="N444" s="1"/>
      <c r="O444" s="1"/>
      <c r="P444" s="1"/>
      <c r="Q444" s="1"/>
      <c r="R444" s="1"/>
      <c r="S444" s="1"/>
      <c r="AH444" s="6"/>
      <c r="AI444" s="6"/>
      <c r="AJ444" s="6"/>
    </row>
    <row r="445" hidden="1">
      <c r="K445" s="1"/>
      <c r="L445" s="1"/>
      <c r="M445" s="1"/>
      <c r="N445" s="1"/>
      <c r="O445" s="1"/>
      <c r="P445" s="1"/>
      <c r="Q445" s="1"/>
      <c r="R445" s="1"/>
      <c r="S445" s="1"/>
      <c r="AH445" s="6"/>
      <c r="AI445" s="6"/>
      <c r="AJ445" s="6"/>
    </row>
    <row r="446" hidden="1">
      <c r="K446" s="1"/>
      <c r="L446" s="1"/>
      <c r="M446" s="1"/>
      <c r="N446" s="1"/>
      <c r="O446" s="1"/>
      <c r="P446" s="1"/>
      <c r="Q446" s="1"/>
      <c r="R446" s="1"/>
      <c r="S446" s="1"/>
      <c r="AH446" s="6"/>
      <c r="AI446" s="6"/>
      <c r="AJ446" s="6"/>
    </row>
    <row r="447" hidden="1">
      <c r="K447" s="1"/>
      <c r="L447" s="1"/>
      <c r="M447" s="1"/>
      <c r="N447" s="1"/>
      <c r="O447" s="1"/>
      <c r="P447" s="1"/>
      <c r="Q447" s="1"/>
      <c r="R447" s="1"/>
      <c r="S447" s="1"/>
      <c r="AH447" s="6"/>
      <c r="AI447" s="6"/>
      <c r="AJ447" s="6"/>
    </row>
    <row r="448" hidden="1">
      <c r="K448" s="1"/>
      <c r="L448" s="1"/>
      <c r="M448" s="1"/>
      <c r="N448" s="1"/>
      <c r="O448" s="1"/>
      <c r="P448" s="1"/>
      <c r="Q448" s="1"/>
      <c r="R448" s="1"/>
      <c r="S448" s="1"/>
      <c r="AH448" s="6"/>
      <c r="AI448" s="6"/>
      <c r="AJ448" s="6"/>
    </row>
    <row r="449" hidden="1">
      <c r="K449" s="1"/>
      <c r="L449" s="1"/>
      <c r="M449" s="1"/>
      <c r="N449" s="1"/>
      <c r="O449" s="1"/>
      <c r="P449" s="1"/>
      <c r="Q449" s="1"/>
      <c r="R449" s="1"/>
      <c r="S449" s="1"/>
      <c r="AH449" s="6"/>
      <c r="AI449" s="6"/>
      <c r="AJ449" s="6"/>
    </row>
    <row r="450" hidden="1">
      <c r="K450" s="1"/>
      <c r="L450" s="1"/>
      <c r="M450" s="1"/>
      <c r="N450" s="1"/>
      <c r="O450" s="1"/>
      <c r="P450" s="1"/>
      <c r="Q450" s="1"/>
      <c r="R450" s="1"/>
      <c r="S450" s="1"/>
      <c r="AH450" s="6"/>
      <c r="AI450" s="6"/>
      <c r="AJ450" s="6"/>
    </row>
    <row r="451" hidden="1">
      <c r="K451" s="1"/>
      <c r="L451" s="1"/>
      <c r="M451" s="1"/>
      <c r="N451" s="1"/>
      <c r="O451" s="1"/>
      <c r="P451" s="1"/>
      <c r="Q451" s="1"/>
      <c r="R451" s="1"/>
      <c r="S451" s="1"/>
      <c r="AH451" s="6"/>
      <c r="AI451" s="6"/>
      <c r="AJ451" s="6"/>
    </row>
    <row r="452" hidden="1">
      <c r="K452" s="1"/>
      <c r="L452" s="1"/>
      <c r="M452" s="1"/>
      <c r="N452" s="1"/>
      <c r="O452" s="1"/>
      <c r="P452" s="1"/>
      <c r="Q452" s="1"/>
      <c r="R452" s="1"/>
      <c r="S452" s="1"/>
      <c r="AH452" s="6"/>
      <c r="AI452" s="6"/>
      <c r="AJ452" s="6"/>
    </row>
    <row r="453" hidden="1">
      <c r="K453" s="1"/>
      <c r="L453" s="1"/>
      <c r="M453" s="1"/>
      <c r="N453" s="1"/>
      <c r="O453" s="1"/>
      <c r="P453" s="1"/>
      <c r="Q453" s="1"/>
      <c r="R453" s="1"/>
      <c r="S453" s="1"/>
      <c r="AH453" s="6"/>
      <c r="AI453" s="6"/>
      <c r="AJ453" s="6"/>
    </row>
    <row r="454" hidden="1">
      <c r="K454" s="1"/>
      <c r="L454" s="1"/>
      <c r="M454" s="1"/>
      <c r="N454" s="1"/>
      <c r="O454" s="1"/>
      <c r="P454" s="1"/>
      <c r="Q454" s="1"/>
      <c r="R454" s="1"/>
      <c r="S454" s="1"/>
      <c r="AH454" s="6"/>
      <c r="AI454" s="6"/>
      <c r="AJ454" s="6"/>
    </row>
    <row r="455" hidden="1">
      <c r="K455" s="1"/>
      <c r="L455" s="1"/>
      <c r="M455" s="1"/>
      <c r="N455" s="1"/>
      <c r="O455" s="1"/>
      <c r="P455" s="1"/>
      <c r="Q455" s="1"/>
      <c r="R455" s="1"/>
      <c r="S455" s="1"/>
      <c r="AH455" s="6"/>
      <c r="AI455" s="6"/>
      <c r="AJ455" s="6"/>
    </row>
    <row r="456" hidden="1">
      <c r="K456" s="1"/>
      <c r="L456" s="1"/>
      <c r="M456" s="1"/>
      <c r="N456" s="1"/>
      <c r="O456" s="1"/>
      <c r="P456" s="1"/>
      <c r="Q456" s="1"/>
      <c r="R456" s="1"/>
      <c r="S456" s="1"/>
      <c r="AH456" s="6"/>
      <c r="AI456" s="6"/>
      <c r="AJ456" s="6"/>
    </row>
    <row r="457" hidden="1">
      <c r="K457" s="1"/>
      <c r="L457" s="1"/>
      <c r="M457" s="1"/>
      <c r="N457" s="1"/>
      <c r="O457" s="1"/>
      <c r="P457" s="1"/>
      <c r="Q457" s="1"/>
      <c r="R457" s="1"/>
      <c r="S457" s="1"/>
      <c r="AH457" s="6"/>
      <c r="AI457" s="6"/>
      <c r="AJ457" s="6"/>
    </row>
    <row r="458" hidden="1">
      <c r="K458" s="1"/>
      <c r="L458" s="1"/>
      <c r="M458" s="1"/>
      <c r="N458" s="1"/>
      <c r="O458" s="1"/>
      <c r="P458" s="1"/>
      <c r="Q458" s="1"/>
      <c r="R458" s="1"/>
      <c r="S458" s="1"/>
      <c r="AH458" s="6"/>
      <c r="AI458" s="6"/>
      <c r="AJ458" s="6"/>
    </row>
    <row r="459" hidden="1">
      <c r="K459" s="1"/>
      <c r="L459" s="1"/>
      <c r="M459" s="1"/>
      <c r="N459" s="1"/>
      <c r="O459" s="1"/>
      <c r="P459" s="1"/>
      <c r="Q459" s="1"/>
      <c r="R459" s="1"/>
      <c r="S459" s="1"/>
      <c r="AH459" s="6"/>
      <c r="AI459" s="6"/>
      <c r="AJ459" s="6"/>
    </row>
    <row r="460" hidden="1">
      <c r="K460" s="1"/>
      <c r="L460" s="1"/>
      <c r="M460" s="1"/>
      <c r="N460" s="1"/>
      <c r="O460" s="1"/>
      <c r="P460" s="1"/>
      <c r="Q460" s="1"/>
      <c r="R460" s="1"/>
      <c r="S460" s="1"/>
      <c r="AH460" s="6"/>
      <c r="AI460" s="6"/>
      <c r="AJ460" s="6"/>
    </row>
    <row r="461" hidden="1">
      <c r="K461" s="1"/>
      <c r="L461" s="1"/>
      <c r="M461" s="1"/>
      <c r="N461" s="1"/>
      <c r="O461" s="1"/>
      <c r="P461" s="1"/>
      <c r="Q461" s="1"/>
      <c r="R461" s="1"/>
      <c r="S461" s="1"/>
      <c r="AH461" s="6"/>
      <c r="AI461" s="6"/>
      <c r="AJ461" s="6"/>
    </row>
    <row r="462" hidden="1">
      <c r="K462" s="1"/>
      <c r="L462" s="1"/>
      <c r="M462" s="1"/>
      <c r="N462" s="1"/>
      <c r="O462" s="1"/>
      <c r="P462" s="1"/>
      <c r="Q462" s="1"/>
      <c r="R462" s="1"/>
      <c r="S462" s="1"/>
      <c r="AH462" s="6"/>
      <c r="AI462" s="6"/>
      <c r="AJ462" s="6"/>
    </row>
    <row r="463" hidden="1">
      <c r="K463" s="1"/>
      <c r="L463" s="1"/>
      <c r="M463" s="1"/>
      <c r="N463" s="1"/>
      <c r="O463" s="1"/>
      <c r="P463" s="1"/>
      <c r="Q463" s="1"/>
      <c r="R463" s="1"/>
      <c r="S463" s="1"/>
      <c r="AH463" s="6"/>
      <c r="AI463" s="6"/>
      <c r="AJ463" s="6"/>
    </row>
    <row r="464" hidden="1">
      <c r="K464" s="1"/>
      <c r="L464" s="1"/>
      <c r="M464" s="1"/>
      <c r="N464" s="1"/>
      <c r="O464" s="1"/>
      <c r="P464" s="1"/>
      <c r="Q464" s="1"/>
      <c r="R464" s="1"/>
      <c r="S464" s="1"/>
      <c r="AH464" s="6"/>
      <c r="AI464" s="6"/>
      <c r="AJ464" s="6"/>
    </row>
    <row r="465" hidden="1">
      <c r="K465" s="1"/>
      <c r="L465" s="1"/>
      <c r="M465" s="1"/>
      <c r="N465" s="1"/>
      <c r="O465" s="1"/>
      <c r="P465" s="1"/>
      <c r="Q465" s="1"/>
      <c r="R465" s="1"/>
      <c r="S465" s="1"/>
      <c r="AH465" s="6"/>
      <c r="AI465" s="6"/>
      <c r="AJ465" s="6"/>
    </row>
    <row r="466" hidden="1">
      <c r="K466" s="1"/>
      <c r="L466" s="1"/>
      <c r="M466" s="1"/>
      <c r="N466" s="1"/>
      <c r="O466" s="1"/>
      <c r="P466" s="1"/>
      <c r="Q466" s="1"/>
      <c r="R466" s="1"/>
      <c r="S466" s="1"/>
      <c r="AH466" s="6"/>
      <c r="AI466" s="6"/>
      <c r="AJ466" s="6"/>
    </row>
    <row r="467" hidden="1">
      <c r="K467" s="1"/>
      <c r="L467" s="1"/>
      <c r="M467" s="1"/>
      <c r="N467" s="1"/>
      <c r="O467" s="1"/>
      <c r="P467" s="1"/>
      <c r="Q467" s="1"/>
      <c r="R467" s="1"/>
      <c r="S467" s="1"/>
      <c r="AH467" s="6"/>
      <c r="AI467" s="6"/>
      <c r="AJ467" s="6"/>
    </row>
    <row r="468" hidden="1">
      <c r="K468" s="1"/>
      <c r="L468" s="1"/>
      <c r="M468" s="1"/>
      <c r="N468" s="1"/>
      <c r="O468" s="1"/>
      <c r="P468" s="1"/>
      <c r="Q468" s="1"/>
      <c r="R468" s="1"/>
      <c r="S468" s="1"/>
      <c r="AH468" s="6"/>
      <c r="AI468" s="6"/>
      <c r="AJ468" s="6"/>
    </row>
    <row r="469" hidden="1">
      <c r="K469" s="1"/>
      <c r="L469" s="1"/>
      <c r="M469" s="1"/>
      <c r="N469" s="1"/>
      <c r="O469" s="1"/>
      <c r="P469" s="1"/>
      <c r="Q469" s="1"/>
      <c r="R469" s="1"/>
      <c r="S469" s="1"/>
      <c r="AH469" s="6"/>
      <c r="AI469" s="6"/>
      <c r="AJ469" s="6"/>
    </row>
    <row r="470" hidden="1">
      <c r="K470" s="1"/>
      <c r="L470" s="1"/>
      <c r="M470" s="1"/>
      <c r="N470" s="1"/>
      <c r="O470" s="1"/>
      <c r="P470" s="1"/>
      <c r="Q470" s="1"/>
      <c r="R470" s="1"/>
      <c r="S470" s="1"/>
      <c r="AH470" s="6"/>
      <c r="AI470" s="6"/>
      <c r="AJ470" s="6"/>
    </row>
    <row r="471" hidden="1">
      <c r="K471" s="1"/>
      <c r="L471" s="1"/>
      <c r="M471" s="1"/>
      <c r="N471" s="1"/>
      <c r="O471" s="1"/>
      <c r="P471" s="1"/>
      <c r="Q471" s="1"/>
      <c r="R471" s="1"/>
      <c r="S471" s="1"/>
      <c r="AH471" s="6"/>
      <c r="AI471" s="6"/>
      <c r="AJ471" s="6"/>
    </row>
    <row r="472" hidden="1">
      <c r="K472" s="1"/>
      <c r="L472" s="1"/>
      <c r="M472" s="1"/>
      <c r="N472" s="1"/>
      <c r="O472" s="1"/>
      <c r="P472" s="1"/>
      <c r="Q472" s="1"/>
      <c r="R472" s="1"/>
      <c r="S472" s="1"/>
      <c r="AH472" s="6"/>
      <c r="AI472" s="6"/>
      <c r="AJ472" s="6"/>
    </row>
    <row r="473" hidden="1">
      <c r="K473" s="1"/>
      <c r="L473" s="1"/>
      <c r="M473" s="1"/>
      <c r="N473" s="1"/>
      <c r="O473" s="1"/>
      <c r="P473" s="1"/>
      <c r="Q473" s="1"/>
      <c r="R473" s="1"/>
      <c r="S473" s="1"/>
      <c r="AH473" s="6"/>
      <c r="AI473" s="6"/>
      <c r="AJ473" s="6"/>
    </row>
    <row r="474" hidden="1">
      <c r="K474" s="1"/>
      <c r="L474" s="1"/>
      <c r="M474" s="1"/>
      <c r="N474" s="1"/>
      <c r="O474" s="1"/>
      <c r="P474" s="1"/>
      <c r="Q474" s="1"/>
      <c r="R474" s="1"/>
      <c r="S474" s="1"/>
      <c r="AH474" s="6"/>
      <c r="AI474" s="6"/>
      <c r="AJ474" s="6"/>
    </row>
    <row r="475" hidden="1">
      <c r="K475" s="1"/>
      <c r="L475" s="1"/>
      <c r="M475" s="1"/>
      <c r="N475" s="1"/>
      <c r="O475" s="1"/>
      <c r="P475" s="1"/>
      <c r="Q475" s="1"/>
      <c r="R475" s="1"/>
      <c r="S475" s="1"/>
      <c r="AH475" s="6"/>
      <c r="AI475" s="6"/>
      <c r="AJ475" s="6"/>
    </row>
    <row r="476" hidden="1">
      <c r="K476" s="1"/>
      <c r="L476" s="1"/>
      <c r="M476" s="1"/>
      <c r="N476" s="1"/>
      <c r="O476" s="1"/>
      <c r="P476" s="1"/>
      <c r="Q476" s="1"/>
      <c r="R476" s="1"/>
      <c r="S476" s="1"/>
      <c r="AH476" s="6"/>
      <c r="AI476" s="6"/>
      <c r="AJ476" s="6"/>
    </row>
    <row r="477" hidden="1">
      <c r="K477" s="1"/>
      <c r="L477" s="1"/>
      <c r="M477" s="1"/>
      <c r="N477" s="1"/>
      <c r="O477" s="1"/>
      <c r="P477" s="1"/>
      <c r="Q477" s="1"/>
      <c r="R477" s="1"/>
      <c r="S477" s="1"/>
      <c r="AH477" s="6"/>
      <c r="AI477" s="6"/>
      <c r="AJ477" s="6"/>
    </row>
    <row r="478" hidden="1">
      <c r="K478" s="1"/>
      <c r="L478" s="1"/>
      <c r="M478" s="1"/>
      <c r="N478" s="1"/>
      <c r="O478" s="1"/>
      <c r="P478" s="1"/>
      <c r="Q478" s="1"/>
      <c r="R478" s="1"/>
      <c r="S478" s="1"/>
      <c r="AH478" s="6"/>
      <c r="AI478" s="6"/>
      <c r="AJ478" s="6"/>
    </row>
    <row r="479" hidden="1">
      <c r="K479" s="1"/>
      <c r="L479" s="1"/>
      <c r="M479" s="1"/>
      <c r="N479" s="1"/>
      <c r="O479" s="1"/>
      <c r="P479" s="1"/>
      <c r="Q479" s="1"/>
      <c r="R479" s="1"/>
      <c r="S479" s="1"/>
      <c r="AH479" s="6"/>
      <c r="AI479" s="6"/>
      <c r="AJ479" s="6"/>
    </row>
    <row r="480" hidden="1">
      <c r="K480" s="1"/>
      <c r="L480" s="1"/>
      <c r="M480" s="1"/>
      <c r="N480" s="1"/>
      <c r="O480" s="1"/>
      <c r="P480" s="1"/>
      <c r="Q480" s="1"/>
      <c r="R480" s="1"/>
      <c r="S480" s="1"/>
      <c r="AH480" s="6"/>
      <c r="AI480" s="6"/>
      <c r="AJ480" s="6"/>
    </row>
    <row r="481" hidden="1">
      <c r="K481" s="1"/>
      <c r="L481" s="1"/>
      <c r="M481" s="1"/>
      <c r="N481" s="1"/>
      <c r="O481" s="1"/>
      <c r="P481" s="1"/>
      <c r="Q481" s="1"/>
      <c r="R481" s="1"/>
      <c r="S481" s="1"/>
      <c r="AH481" s="6"/>
      <c r="AI481" s="6"/>
      <c r="AJ481" s="6"/>
    </row>
    <row r="482" hidden="1">
      <c r="K482" s="1"/>
      <c r="L482" s="1"/>
      <c r="M482" s="1"/>
      <c r="N482" s="1"/>
      <c r="O482" s="1"/>
      <c r="P482" s="1"/>
      <c r="Q482" s="1"/>
      <c r="R482" s="1"/>
      <c r="S482" s="1"/>
      <c r="AH482" s="6"/>
      <c r="AI482" s="6"/>
      <c r="AJ482" s="6"/>
    </row>
    <row r="483" hidden="1">
      <c r="K483" s="1"/>
      <c r="L483" s="1"/>
      <c r="M483" s="1"/>
      <c r="N483" s="1"/>
      <c r="O483" s="1"/>
      <c r="P483" s="1"/>
      <c r="Q483" s="1"/>
      <c r="R483" s="1"/>
      <c r="S483" s="1"/>
      <c r="AH483" s="6"/>
      <c r="AI483" s="6"/>
      <c r="AJ483" s="6"/>
    </row>
    <row r="484" hidden="1">
      <c r="K484" s="1"/>
      <c r="L484" s="1"/>
      <c r="M484" s="1"/>
      <c r="N484" s="1"/>
      <c r="O484" s="1"/>
      <c r="P484" s="1"/>
      <c r="Q484" s="1"/>
      <c r="R484" s="1"/>
      <c r="S484" s="1"/>
      <c r="AH484" s="6"/>
      <c r="AI484" s="6"/>
      <c r="AJ484" s="6"/>
    </row>
    <row r="485" hidden="1">
      <c r="K485" s="1"/>
      <c r="L485" s="1"/>
      <c r="M485" s="1"/>
      <c r="N485" s="1"/>
      <c r="O485" s="1"/>
      <c r="P485" s="1"/>
      <c r="Q485" s="1"/>
      <c r="R485" s="1"/>
      <c r="S485" s="1"/>
      <c r="AH485" s="6"/>
      <c r="AI485" s="6"/>
      <c r="AJ485" s="6"/>
    </row>
    <row r="486" hidden="1">
      <c r="K486" s="1"/>
      <c r="L486" s="1"/>
      <c r="M486" s="1"/>
      <c r="N486" s="1"/>
      <c r="O486" s="1"/>
      <c r="P486" s="1"/>
      <c r="Q486" s="1"/>
      <c r="R486" s="1"/>
      <c r="S486" s="1"/>
      <c r="AH486" s="6"/>
      <c r="AI486" s="6"/>
      <c r="AJ486" s="6"/>
    </row>
    <row r="487" hidden="1">
      <c r="K487" s="1"/>
      <c r="L487" s="1"/>
      <c r="M487" s="1"/>
      <c r="N487" s="1"/>
      <c r="O487" s="1"/>
      <c r="P487" s="1"/>
      <c r="Q487" s="1"/>
      <c r="R487" s="1"/>
      <c r="S487" s="1"/>
      <c r="AH487" s="6"/>
      <c r="AI487" s="6"/>
      <c r="AJ487" s="6"/>
    </row>
    <row r="488" hidden="1">
      <c r="K488" s="1"/>
      <c r="L488" s="1"/>
      <c r="M488" s="1"/>
      <c r="N488" s="1"/>
      <c r="O488" s="1"/>
      <c r="P488" s="1"/>
      <c r="Q488" s="1"/>
      <c r="R488" s="1"/>
      <c r="S488" s="1"/>
      <c r="AH488" s="6"/>
      <c r="AI488" s="6"/>
      <c r="AJ488" s="6"/>
    </row>
    <row r="489" hidden="1">
      <c r="K489" s="1"/>
      <c r="L489" s="1"/>
      <c r="M489" s="1"/>
      <c r="N489" s="1"/>
      <c r="O489" s="1"/>
      <c r="P489" s="1"/>
      <c r="Q489" s="1"/>
      <c r="R489" s="1"/>
      <c r="S489" s="1"/>
      <c r="AH489" s="6"/>
      <c r="AI489" s="6"/>
      <c r="AJ489" s="6"/>
    </row>
    <row r="490" hidden="1">
      <c r="K490" s="1"/>
      <c r="L490" s="1"/>
      <c r="M490" s="1"/>
      <c r="N490" s="1"/>
      <c r="O490" s="1"/>
      <c r="P490" s="1"/>
      <c r="Q490" s="1"/>
      <c r="R490" s="1"/>
      <c r="S490" s="1"/>
      <c r="AH490" s="6"/>
      <c r="AI490" s="6"/>
      <c r="AJ490" s="6"/>
    </row>
    <row r="491" hidden="1">
      <c r="K491" s="1"/>
      <c r="L491" s="1"/>
      <c r="M491" s="1"/>
      <c r="N491" s="1"/>
      <c r="O491" s="1"/>
      <c r="P491" s="1"/>
      <c r="Q491" s="1"/>
      <c r="R491" s="1"/>
      <c r="S491" s="1"/>
      <c r="AH491" s="6"/>
      <c r="AI491" s="6"/>
      <c r="AJ491" s="6"/>
    </row>
    <row r="492" hidden="1">
      <c r="K492" s="1"/>
      <c r="L492" s="1"/>
      <c r="M492" s="1"/>
      <c r="N492" s="1"/>
      <c r="O492" s="1"/>
      <c r="P492" s="1"/>
      <c r="Q492" s="1"/>
      <c r="R492" s="1"/>
      <c r="S492" s="1"/>
      <c r="AH492" s="6"/>
      <c r="AI492" s="6"/>
      <c r="AJ492" s="6"/>
    </row>
    <row r="493" hidden="1">
      <c r="K493" s="1"/>
      <c r="L493" s="1"/>
      <c r="M493" s="1"/>
      <c r="N493" s="1"/>
      <c r="O493" s="1"/>
      <c r="P493" s="1"/>
      <c r="Q493" s="1"/>
      <c r="R493" s="1"/>
      <c r="S493" s="1"/>
      <c r="AH493" s="6"/>
      <c r="AI493" s="6"/>
      <c r="AJ493" s="6"/>
    </row>
    <row r="494" hidden="1">
      <c r="K494" s="1"/>
      <c r="L494" s="1"/>
      <c r="M494" s="1"/>
      <c r="N494" s="1"/>
      <c r="O494" s="1"/>
      <c r="P494" s="1"/>
      <c r="Q494" s="1"/>
      <c r="R494" s="1"/>
      <c r="S494" s="1"/>
      <c r="AH494" s="6"/>
      <c r="AI494" s="6"/>
      <c r="AJ494" s="6"/>
    </row>
    <row r="495" hidden="1">
      <c r="K495" s="1"/>
      <c r="L495" s="1"/>
      <c r="M495" s="1"/>
      <c r="N495" s="1"/>
      <c r="O495" s="1"/>
      <c r="P495" s="1"/>
      <c r="Q495" s="1"/>
      <c r="R495" s="1"/>
      <c r="S495" s="1"/>
      <c r="AH495" s="6"/>
      <c r="AI495" s="6"/>
      <c r="AJ495" s="6"/>
    </row>
    <row r="496" hidden="1">
      <c r="K496" s="1"/>
      <c r="L496" s="1"/>
      <c r="M496" s="1"/>
      <c r="N496" s="1"/>
      <c r="O496" s="1"/>
      <c r="P496" s="1"/>
      <c r="Q496" s="1"/>
      <c r="R496" s="1"/>
      <c r="S496" s="1"/>
      <c r="AH496" s="6"/>
      <c r="AI496" s="6"/>
      <c r="AJ496" s="6"/>
    </row>
    <row r="497" hidden="1">
      <c r="K497" s="1"/>
      <c r="L497" s="1"/>
      <c r="M497" s="1"/>
      <c r="N497" s="1"/>
      <c r="O497" s="1"/>
      <c r="P497" s="1"/>
      <c r="Q497" s="1"/>
      <c r="R497" s="1"/>
      <c r="S497" s="1"/>
      <c r="AH497" s="6"/>
      <c r="AI497" s="6"/>
      <c r="AJ497" s="6"/>
    </row>
    <row r="498" hidden="1">
      <c r="K498" s="1"/>
      <c r="L498" s="1"/>
      <c r="M498" s="1"/>
      <c r="N498" s="1"/>
      <c r="O498" s="1"/>
      <c r="P498" s="1"/>
      <c r="Q498" s="1"/>
      <c r="R498" s="1"/>
      <c r="S498" s="1"/>
      <c r="AH498" s="6"/>
      <c r="AI498" s="6"/>
      <c r="AJ498" s="6"/>
    </row>
    <row r="499" hidden="1">
      <c r="K499" s="1"/>
      <c r="L499" s="1"/>
      <c r="M499" s="1"/>
      <c r="N499" s="1"/>
      <c r="O499" s="1"/>
      <c r="P499" s="1"/>
      <c r="Q499" s="1"/>
      <c r="R499" s="1"/>
      <c r="S499" s="1"/>
      <c r="AH499" s="6"/>
      <c r="AI499" s="6"/>
      <c r="AJ499" s="6"/>
    </row>
    <row r="500" hidden="1">
      <c r="K500" s="1"/>
      <c r="L500" s="1"/>
      <c r="M500" s="1"/>
      <c r="N500" s="1"/>
      <c r="O500" s="1"/>
      <c r="P500" s="1"/>
      <c r="Q500" s="1"/>
      <c r="R500" s="1"/>
      <c r="S500" s="1"/>
      <c r="AH500" s="6"/>
      <c r="AI500" s="6"/>
      <c r="AJ500" s="6"/>
    </row>
    <row r="501" hidden="1">
      <c r="K501" s="1"/>
      <c r="L501" s="1"/>
      <c r="M501" s="1"/>
      <c r="N501" s="1"/>
      <c r="O501" s="1"/>
      <c r="P501" s="1"/>
      <c r="Q501" s="1"/>
      <c r="R501" s="1"/>
      <c r="S501" s="1"/>
      <c r="AH501" s="6"/>
      <c r="AI501" s="6"/>
      <c r="AJ501" s="6"/>
    </row>
    <row r="502" hidden="1">
      <c r="K502" s="1"/>
      <c r="L502" s="1"/>
      <c r="M502" s="1"/>
      <c r="N502" s="1"/>
      <c r="O502" s="1"/>
      <c r="P502" s="1"/>
      <c r="Q502" s="1"/>
      <c r="R502" s="1"/>
      <c r="S502" s="1"/>
      <c r="AH502" s="6"/>
      <c r="AI502" s="6"/>
      <c r="AJ502" s="6"/>
    </row>
    <row r="503" hidden="1">
      <c r="K503" s="1"/>
      <c r="L503" s="1"/>
      <c r="M503" s="1"/>
      <c r="N503" s="1"/>
      <c r="O503" s="1"/>
      <c r="P503" s="1"/>
      <c r="Q503" s="1"/>
      <c r="R503" s="1"/>
      <c r="S503" s="1"/>
      <c r="AH503" s="6"/>
      <c r="AI503" s="6"/>
      <c r="AJ503" s="6"/>
    </row>
    <row r="504" hidden="1">
      <c r="K504" s="1"/>
      <c r="L504" s="1"/>
      <c r="M504" s="1"/>
      <c r="N504" s="1"/>
      <c r="O504" s="1"/>
      <c r="P504" s="1"/>
      <c r="Q504" s="1"/>
      <c r="R504" s="1"/>
      <c r="S504" s="1"/>
      <c r="AH504" s="6"/>
      <c r="AI504" s="6"/>
      <c r="AJ504" s="6"/>
    </row>
    <row r="505" hidden="1">
      <c r="K505" s="1"/>
      <c r="L505" s="1"/>
      <c r="M505" s="1"/>
      <c r="N505" s="1"/>
      <c r="O505" s="1"/>
      <c r="P505" s="1"/>
      <c r="Q505" s="1"/>
      <c r="R505" s="1"/>
      <c r="S505" s="1"/>
      <c r="AH505" s="6"/>
      <c r="AI505" s="6"/>
      <c r="AJ505" s="6"/>
    </row>
    <row r="506" hidden="1">
      <c r="K506" s="1"/>
      <c r="L506" s="1"/>
      <c r="M506" s="1"/>
      <c r="N506" s="1"/>
      <c r="O506" s="1"/>
      <c r="P506" s="1"/>
      <c r="Q506" s="1"/>
      <c r="R506" s="1"/>
      <c r="S506" s="1"/>
      <c r="AH506" s="6"/>
      <c r="AI506" s="6"/>
      <c r="AJ506" s="6"/>
    </row>
    <row r="507" hidden="1">
      <c r="K507" s="1"/>
      <c r="L507" s="1"/>
      <c r="M507" s="1"/>
      <c r="N507" s="1"/>
      <c r="O507" s="1"/>
      <c r="P507" s="1"/>
      <c r="Q507" s="1"/>
      <c r="R507" s="1"/>
      <c r="S507" s="1"/>
      <c r="AH507" s="6"/>
      <c r="AI507" s="6"/>
      <c r="AJ507" s="6"/>
    </row>
    <row r="508" hidden="1">
      <c r="K508" s="1"/>
      <c r="L508" s="1"/>
      <c r="M508" s="1"/>
      <c r="N508" s="1"/>
      <c r="O508" s="1"/>
      <c r="P508" s="1"/>
      <c r="Q508" s="1"/>
      <c r="R508" s="1"/>
      <c r="S508" s="1"/>
      <c r="AH508" s="6"/>
      <c r="AI508" s="6"/>
      <c r="AJ508" s="6"/>
    </row>
    <row r="509" hidden="1">
      <c r="K509" s="1"/>
      <c r="L509" s="1"/>
      <c r="M509" s="1"/>
      <c r="N509" s="1"/>
      <c r="O509" s="1"/>
      <c r="P509" s="1"/>
      <c r="Q509" s="1"/>
      <c r="R509" s="1"/>
      <c r="S509" s="1"/>
      <c r="AH509" s="6"/>
      <c r="AI509" s="6"/>
      <c r="AJ509" s="6"/>
    </row>
    <row r="510" hidden="1">
      <c r="K510" s="1"/>
      <c r="L510" s="1"/>
      <c r="M510" s="1"/>
      <c r="N510" s="1"/>
      <c r="O510" s="1"/>
      <c r="P510" s="1"/>
      <c r="Q510" s="1"/>
      <c r="R510" s="1"/>
      <c r="S510" s="1"/>
      <c r="AH510" s="6"/>
      <c r="AI510" s="6"/>
      <c r="AJ510" s="6"/>
    </row>
    <row r="511" hidden="1">
      <c r="K511" s="1"/>
      <c r="L511" s="1"/>
      <c r="M511" s="1"/>
      <c r="N511" s="1"/>
      <c r="O511" s="1"/>
      <c r="P511" s="1"/>
      <c r="Q511" s="1"/>
      <c r="R511" s="1"/>
      <c r="S511" s="1"/>
      <c r="AH511" s="6"/>
      <c r="AI511" s="6"/>
      <c r="AJ511" s="6"/>
    </row>
    <row r="512" hidden="1">
      <c r="K512" s="1"/>
      <c r="L512" s="1"/>
      <c r="M512" s="1"/>
      <c r="N512" s="1"/>
      <c r="O512" s="1"/>
      <c r="P512" s="1"/>
      <c r="Q512" s="1"/>
      <c r="R512" s="1"/>
      <c r="S512" s="1"/>
      <c r="AH512" s="6"/>
      <c r="AI512" s="6"/>
      <c r="AJ512" s="6"/>
    </row>
    <row r="513" hidden="1">
      <c r="K513" s="1"/>
      <c r="L513" s="1"/>
      <c r="M513" s="1"/>
      <c r="N513" s="1"/>
      <c r="O513" s="1"/>
      <c r="P513" s="1"/>
      <c r="Q513" s="1"/>
      <c r="R513" s="1"/>
      <c r="S513" s="1"/>
      <c r="AH513" s="6"/>
      <c r="AI513" s="6"/>
      <c r="AJ513" s="6"/>
    </row>
    <row r="514" hidden="1">
      <c r="K514" s="1"/>
      <c r="L514" s="1"/>
      <c r="M514" s="1"/>
      <c r="N514" s="1"/>
      <c r="O514" s="1"/>
      <c r="P514" s="1"/>
      <c r="Q514" s="1"/>
      <c r="R514" s="1"/>
      <c r="S514" s="1"/>
      <c r="AH514" s="6"/>
      <c r="AI514" s="6"/>
      <c r="AJ514" s="6"/>
    </row>
    <row r="515" hidden="1">
      <c r="K515" s="1"/>
      <c r="L515" s="1"/>
      <c r="M515" s="1"/>
      <c r="N515" s="1"/>
      <c r="O515" s="1"/>
      <c r="P515" s="1"/>
      <c r="Q515" s="1"/>
      <c r="R515" s="1"/>
      <c r="S515" s="1"/>
      <c r="AH515" s="6"/>
      <c r="AI515" s="6"/>
      <c r="AJ515" s="6"/>
    </row>
    <row r="516" hidden="1">
      <c r="K516" s="1"/>
      <c r="L516" s="1"/>
      <c r="M516" s="1"/>
      <c r="N516" s="1"/>
      <c r="O516" s="1"/>
      <c r="P516" s="1"/>
      <c r="Q516" s="1"/>
      <c r="R516" s="1"/>
      <c r="S516" s="1"/>
      <c r="AH516" s="6"/>
      <c r="AI516" s="6"/>
      <c r="AJ516" s="6"/>
    </row>
    <row r="517" hidden="1">
      <c r="K517" s="1"/>
      <c r="L517" s="1"/>
      <c r="M517" s="1"/>
      <c r="N517" s="1"/>
      <c r="O517" s="1"/>
      <c r="P517" s="1"/>
      <c r="Q517" s="1"/>
      <c r="R517" s="1"/>
      <c r="S517" s="1"/>
      <c r="AH517" s="6"/>
      <c r="AI517" s="6"/>
      <c r="AJ517" s="6"/>
    </row>
    <row r="518" hidden="1">
      <c r="K518" s="1"/>
      <c r="L518" s="1"/>
      <c r="M518" s="1"/>
      <c r="N518" s="1"/>
      <c r="O518" s="1"/>
      <c r="P518" s="1"/>
      <c r="Q518" s="1"/>
      <c r="R518" s="1"/>
      <c r="S518" s="1"/>
      <c r="AH518" s="6"/>
      <c r="AI518" s="6"/>
      <c r="AJ518" s="6"/>
    </row>
    <row r="519" hidden="1">
      <c r="K519" s="1"/>
      <c r="L519" s="1"/>
      <c r="M519" s="1"/>
      <c r="N519" s="1"/>
      <c r="O519" s="1"/>
      <c r="P519" s="1"/>
      <c r="Q519" s="1"/>
      <c r="R519" s="1"/>
      <c r="S519" s="1"/>
      <c r="AH519" s="6"/>
      <c r="AI519" s="6"/>
      <c r="AJ519" s="6"/>
    </row>
    <row r="520" hidden="1">
      <c r="K520" s="1"/>
      <c r="L520" s="1"/>
      <c r="M520" s="1"/>
      <c r="N520" s="1"/>
      <c r="O520" s="1"/>
      <c r="P520" s="1"/>
      <c r="Q520" s="1"/>
      <c r="R520" s="1"/>
      <c r="S520" s="1"/>
      <c r="AH520" s="6"/>
      <c r="AI520" s="6"/>
      <c r="AJ520" s="6"/>
    </row>
    <row r="521" hidden="1">
      <c r="K521" s="1"/>
      <c r="L521" s="1"/>
      <c r="M521" s="1"/>
      <c r="N521" s="1"/>
      <c r="O521" s="1"/>
      <c r="P521" s="1"/>
      <c r="Q521" s="1"/>
      <c r="R521" s="1"/>
      <c r="S521" s="1"/>
      <c r="AH521" s="6"/>
      <c r="AI521" s="6"/>
      <c r="AJ521" s="6"/>
    </row>
    <row r="522" hidden="1">
      <c r="K522" s="1"/>
      <c r="L522" s="1"/>
      <c r="M522" s="1"/>
      <c r="N522" s="1"/>
      <c r="O522" s="1"/>
      <c r="P522" s="1"/>
      <c r="Q522" s="1"/>
      <c r="R522" s="1"/>
      <c r="S522" s="1"/>
      <c r="AH522" s="6"/>
      <c r="AI522" s="6"/>
      <c r="AJ522" s="6"/>
    </row>
    <row r="523" hidden="1">
      <c r="K523" s="1"/>
      <c r="L523" s="1"/>
      <c r="M523" s="1"/>
      <c r="N523" s="1"/>
      <c r="O523" s="1"/>
      <c r="P523" s="1"/>
      <c r="Q523" s="1"/>
      <c r="R523" s="1"/>
      <c r="S523" s="1"/>
      <c r="AH523" s="6"/>
      <c r="AI523" s="6"/>
      <c r="AJ523" s="6"/>
    </row>
    <row r="524" hidden="1">
      <c r="K524" s="1"/>
      <c r="L524" s="1"/>
      <c r="M524" s="1"/>
      <c r="N524" s="1"/>
      <c r="O524" s="1"/>
      <c r="P524" s="1"/>
      <c r="Q524" s="1"/>
      <c r="R524" s="1"/>
      <c r="S524" s="1"/>
      <c r="AH524" s="6"/>
      <c r="AI524" s="6"/>
      <c r="AJ524" s="6"/>
    </row>
    <row r="525" hidden="1">
      <c r="K525" s="1"/>
      <c r="L525" s="1"/>
      <c r="M525" s="1"/>
      <c r="N525" s="1"/>
      <c r="O525" s="1"/>
      <c r="P525" s="1"/>
      <c r="Q525" s="1"/>
      <c r="R525" s="1"/>
      <c r="S525" s="1"/>
      <c r="AH525" s="6"/>
      <c r="AI525" s="6"/>
      <c r="AJ525" s="6"/>
    </row>
    <row r="526" hidden="1">
      <c r="K526" s="1"/>
      <c r="L526" s="1"/>
      <c r="M526" s="1"/>
      <c r="N526" s="1"/>
      <c r="O526" s="1"/>
      <c r="P526" s="1"/>
      <c r="Q526" s="1"/>
      <c r="R526" s="1"/>
      <c r="S526" s="1"/>
      <c r="AH526" s="6"/>
      <c r="AI526" s="6"/>
      <c r="AJ526" s="6"/>
    </row>
    <row r="527" hidden="1">
      <c r="K527" s="1"/>
      <c r="L527" s="1"/>
      <c r="M527" s="1"/>
      <c r="N527" s="1"/>
      <c r="O527" s="1"/>
      <c r="P527" s="1"/>
      <c r="Q527" s="1"/>
      <c r="R527" s="1"/>
      <c r="S527" s="1"/>
      <c r="AH527" s="6"/>
      <c r="AI527" s="6"/>
      <c r="AJ527" s="6"/>
    </row>
    <row r="528" hidden="1">
      <c r="K528" s="1"/>
      <c r="L528" s="1"/>
      <c r="M528" s="1"/>
      <c r="N528" s="1"/>
      <c r="O528" s="1"/>
      <c r="P528" s="1"/>
      <c r="Q528" s="1"/>
      <c r="R528" s="1"/>
      <c r="S528" s="1"/>
      <c r="AH528" s="6"/>
      <c r="AI528" s="6"/>
      <c r="AJ528" s="6"/>
    </row>
    <row r="529" hidden="1">
      <c r="K529" s="1"/>
      <c r="L529" s="1"/>
      <c r="M529" s="1"/>
      <c r="N529" s="1"/>
      <c r="O529" s="1"/>
      <c r="P529" s="1"/>
      <c r="Q529" s="1"/>
      <c r="R529" s="1"/>
      <c r="S529" s="1"/>
      <c r="AH529" s="6"/>
      <c r="AI529" s="6"/>
      <c r="AJ529" s="6"/>
    </row>
    <row r="530" hidden="1">
      <c r="K530" s="1"/>
      <c r="L530" s="1"/>
      <c r="M530" s="1"/>
      <c r="N530" s="1"/>
      <c r="O530" s="1"/>
      <c r="P530" s="1"/>
      <c r="Q530" s="1"/>
      <c r="R530" s="1"/>
      <c r="S530" s="1"/>
      <c r="AH530" s="6"/>
      <c r="AI530" s="6"/>
      <c r="AJ530" s="6"/>
    </row>
    <row r="531" hidden="1">
      <c r="K531" s="1"/>
      <c r="L531" s="1"/>
      <c r="M531" s="1"/>
      <c r="N531" s="1"/>
      <c r="O531" s="1"/>
      <c r="P531" s="1"/>
      <c r="Q531" s="1"/>
      <c r="R531" s="1"/>
      <c r="S531" s="1"/>
      <c r="AH531" s="6"/>
      <c r="AI531" s="6"/>
      <c r="AJ531" s="6"/>
    </row>
    <row r="532" hidden="1">
      <c r="K532" s="1"/>
      <c r="L532" s="1"/>
      <c r="M532" s="1"/>
      <c r="N532" s="1"/>
      <c r="O532" s="1"/>
      <c r="P532" s="1"/>
      <c r="Q532" s="1"/>
      <c r="R532" s="1"/>
      <c r="S532" s="1"/>
      <c r="AH532" s="6"/>
      <c r="AI532" s="6"/>
      <c r="AJ532" s="6"/>
    </row>
    <row r="533" hidden="1">
      <c r="K533" s="1"/>
      <c r="L533" s="1"/>
      <c r="M533" s="1"/>
      <c r="N533" s="1"/>
      <c r="O533" s="1"/>
      <c r="P533" s="1"/>
      <c r="Q533" s="1"/>
      <c r="R533" s="1"/>
      <c r="S533" s="1"/>
      <c r="AH533" s="6"/>
      <c r="AI533" s="6"/>
      <c r="AJ533" s="6"/>
    </row>
    <row r="534" hidden="1">
      <c r="K534" s="1"/>
      <c r="L534" s="1"/>
      <c r="M534" s="1"/>
      <c r="N534" s="1"/>
      <c r="O534" s="1"/>
      <c r="P534" s="1"/>
      <c r="Q534" s="1"/>
      <c r="R534" s="1"/>
      <c r="S534" s="1"/>
      <c r="AH534" s="6"/>
      <c r="AI534" s="6"/>
      <c r="AJ534" s="6"/>
    </row>
    <row r="535" hidden="1">
      <c r="K535" s="1"/>
      <c r="L535" s="1"/>
      <c r="M535" s="1"/>
      <c r="N535" s="1"/>
      <c r="O535" s="1"/>
      <c r="P535" s="1"/>
      <c r="Q535" s="1"/>
      <c r="R535" s="1"/>
      <c r="S535" s="1"/>
      <c r="AH535" s="6"/>
      <c r="AI535" s="6"/>
      <c r="AJ535" s="6"/>
    </row>
    <row r="536" hidden="1">
      <c r="K536" s="1"/>
      <c r="L536" s="1"/>
      <c r="M536" s="1"/>
      <c r="N536" s="1"/>
      <c r="O536" s="1"/>
      <c r="P536" s="1"/>
      <c r="Q536" s="1"/>
      <c r="R536" s="1"/>
      <c r="S536" s="1"/>
      <c r="AH536" s="6"/>
      <c r="AI536" s="6"/>
      <c r="AJ536" s="6"/>
    </row>
    <row r="537" hidden="1">
      <c r="K537" s="1"/>
      <c r="L537" s="1"/>
      <c r="M537" s="1"/>
      <c r="N537" s="1"/>
      <c r="O537" s="1"/>
      <c r="P537" s="1"/>
      <c r="Q537" s="1"/>
      <c r="R537" s="1"/>
      <c r="S537" s="1"/>
      <c r="AH537" s="6"/>
      <c r="AI537" s="6"/>
      <c r="AJ537" s="6"/>
    </row>
    <row r="538" hidden="1">
      <c r="K538" s="1"/>
      <c r="L538" s="1"/>
      <c r="M538" s="1"/>
      <c r="N538" s="1"/>
      <c r="O538" s="1"/>
      <c r="P538" s="1"/>
      <c r="Q538" s="1"/>
      <c r="R538" s="1"/>
      <c r="S538" s="1"/>
      <c r="AH538" s="6"/>
      <c r="AI538" s="6"/>
      <c r="AJ538" s="6"/>
    </row>
    <row r="539" hidden="1">
      <c r="K539" s="1"/>
      <c r="L539" s="1"/>
      <c r="M539" s="1"/>
      <c r="N539" s="1"/>
      <c r="O539" s="1"/>
      <c r="P539" s="1"/>
      <c r="Q539" s="1"/>
      <c r="R539" s="1"/>
      <c r="S539" s="1"/>
      <c r="AH539" s="6"/>
      <c r="AI539" s="6"/>
      <c r="AJ539" s="6"/>
    </row>
    <row r="540" hidden="1">
      <c r="K540" s="1"/>
      <c r="L540" s="1"/>
      <c r="M540" s="1"/>
      <c r="N540" s="1"/>
      <c r="O540" s="1"/>
      <c r="P540" s="1"/>
      <c r="Q540" s="1"/>
      <c r="R540" s="1"/>
      <c r="S540" s="1"/>
      <c r="AH540" s="6"/>
      <c r="AI540" s="6"/>
      <c r="AJ540" s="6"/>
    </row>
    <row r="541" hidden="1">
      <c r="K541" s="1"/>
      <c r="L541" s="1"/>
      <c r="M541" s="1"/>
      <c r="N541" s="1"/>
      <c r="O541" s="1"/>
      <c r="P541" s="1"/>
      <c r="Q541" s="1"/>
      <c r="R541" s="1"/>
      <c r="S541" s="1"/>
      <c r="AH541" s="6"/>
      <c r="AI541" s="6"/>
      <c r="AJ541" s="6"/>
    </row>
    <row r="542" hidden="1">
      <c r="K542" s="1"/>
      <c r="L542" s="1"/>
      <c r="M542" s="1"/>
      <c r="N542" s="1"/>
      <c r="O542" s="1"/>
      <c r="P542" s="1"/>
      <c r="Q542" s="1"/>
      <c r="R542" s="1"/>
      <c r="S542" s="1"/>
      <c r="AH542" s="6"/>
      <c r="AI542" s="6"/>
      <c r="AJ542" s="6"/>
    </row>
    <row r="543" hidden="1">
      <c r="K543" s="1"/>
      <c r="L543" s="1"/>
      <c r="M543" s="1"/>
      <c r="N543" s="1"/>
      <c r="O543" s="1"/>
      <c r="P543" s="1"/>
      <c r="Q543" s="1"/>
      <c r="R543" s="1"/>
      <c r="S543" s="1"/>
      <c r="AH543" s="6"/>
      <c r="AI543" s="6"/>
      <c r="AJ543" s="6"/>
    </row>
    <row r="544" hidden="1">
      <c r="K544" s="1"/>
      <c r="L544" s="1"/>
      <c r="M544" s="1"/>
      <c r="N544" s="1"/>
      <c r="O544" s="1"/>
      <c r="P544" s="1"/>
      <c r="Q544" s="1"/>
      <c r="R544" s="1"/>
      <c r="S544" s="1"/>
      <c r="AH544" s="6"/>
      <c r="AI544" s="6"/>
      <c r="AJ544" s="6"/>
    </row>
    <row r="545" hidden="1">
      <c r="K545" s="1"/>
      <c r="L545" s="1"/>
      <c r="M545" s="1"/>
      <c r="N545" s="1"/>
      <c r="O545" s="1"/>
      <c r="P545" s="1"/>
      <c r="Q545" s="1"/>
      <c r="R545" s="1"/>
      <c r="S545" s="1"/>
      <c r="AH545" s="6"/>
      <c r="AI545" s="6"/>
      <c r="AJ545" s="6"/>
    </row>
    <row r="546" hidden="1">
      <c r="K546" s="1"/>
      <c r="L546" s="1"/>
      <c r="M546" s="1"/>
      <c r="N546" s="1"/>
      <c r="O546" s="1"/>
      <c r="P546" s="1"/>
      <c r="Q546" s="1"/>
      <c r="R546" s="1"/>
      <c r="S546" s="1"/>
      <c r="AH546" s="6"/>
      <c r="AI546" s="6"/>
      <c r="AJ546" s="6"/>
    </row>
    <row r="547" hidden="1">
      <c r="K547" s="1"/>
      <c r="L547" s="1"/>
      <c r="M547" s="1"/>
      <c r="N547" s="1"/>
      <c r="O547" s="1"/>
      <c r="P547" s="1"/>
      <c r="Q547" s="1"/>
      <c r="R547" s="1"/>
      <c r="S547" s="1"/>
      <c r="AH547" s="6"/>
      <c r="AI547" s="6"/>
      <c r="AJ547" s="6"/>
    </row>
    <row r="548" hidden="1">
      <c r="K548" s="1"/>
      <c r="L548" s="1"/>
      <c r="M548" s="1"/>
      <c r="N548" s="1"/>
      <c r="O548" s="1"/>
      <c r="P548" s="1"/>
      <c r="Q548" s="1"/>
      <c r="R548" s="1"/>
      <c r="S548" s="1"/>
      <c r="AH548" s="6"/>
      <c r="AI548" s="6"/>
      <c r="AJ548" s="6"/>
    </row>
    <row r="549" hidden="1">
      <c r="K549" s="1"/>
      <c r="L549" s="1"/>
      <c r="M549" s="1"/>
      <c r="N549" s="1"/>
      <c r="O549" s="1"/>
      <c r="P549" s="1"/>
      <c r="Q549" s="1"/>
      <c r="R549" s="1"/>
      <c r="S549" s="1"/>
      <c r="AH549" s="6"/>
      <c r="AI549" s="6"/>
      <c r="AJ549" s="6"/>
    </row>
    <row r="550" hidden="1">
      <c r="K550" s="1"/>
      <c r="L550" s="1"/>
      <c r="M550" s="1"/>
      <c r="N550" s="1"/>
      <c r="O550" s="1"/>
      <c r="P550" s="1"/>
      <c r="Q550" s="1"/>
      <c r="R550" s="1"/>
      <c r="S550" s="1"/>
      <c r="AH550" s="6"/>
      <c r="AI550" s="6"/>
      <c r="AJ550" s="6"/>
    </row>
    <row r="551" hidden="1">
      <c r="K551" s="1"/>
      <c r="L551" s="1"/>
      <c r="M551" s="1"/>
      <c r="N551" s="1"/>
      <c r="O551" s="1"/>
      <c r="P551" s="1"/>
      <c r="Q551" s="1"/>
      <c r="R551" s="1"/>
      <c r="S551" s="1"/>
      <c r="AH551" s="6"/>
      <c r="AI551" s="6"/>
      <c r="AJ551" s="6"/>
    </row>
    <row r="552" hidden="1">
      <c r="K552" s="1"/>
      <c r="L552" s="1"/>
      <c r="M552" s="1"/>
      <c r="N552" s="1"/>
      <c r="O552" s="1"/>
      <c r="P552" s="1"/>
      <c r="Q552" s="1"/>
      <c r="R552" s="1"/>
      <c r="S552" s="1"/>
      <c r="AH552" s="6"/>
      <c r="AI552" s="6"/>
      <c r="AJ552" s="6"/>
    </row>
    <row r="553" hidden="1">
      <c r="K553" s="1"/>
      <c r="L553" s="1"/>
      <c r="M553" s="1"/>
      <c r="N553" s="1"/>
      <c r="O553" s="1"/>
      <c r="P553" s="1"/>
      <c r="Q553" s="1"/>
      <c r="R553" s="1"/>
      <c r="S553" s="1"/>
      <c r="AH553" s="6"/>
      <c r="AI553" s="6"/>
      <c r="AJ553" s="6"/>
    </row>
    <row r="554" hidden="1">
      <c r="K554" s="1"/>
      <c r="L554" s="1"/>
      <c r="M554" s="1"/>
      <c r="N554" s="1"/>
      <c r="O554" s="1"/>
      <c r="P554" s="1"/>
      <c r="Q554" s="1"/>
      <c r="R554" s="1"/>
      <c r="S554" s="1"/>
      <c r="AH554" s="6"/>
      <c r="AI554" s="6"/>
      <c r="AJ554" s="6"/>
    </row>
    <row r="555" hidden="1">
      <c r="K555" s="1"/>
      <c r="L555" s="1"/>
      <c r="M555" s="1"/>
      <c r="N555" s="1"/>
      <c r="O555" s="1"/>
      <c r="P555" s="1"/>
      <c r="Q555" s="1"/>
      <c r="R555" s="1"/>
      <c r="S555" s="1"/>
      <c r="AH555" s="6"/>
      <c r="AI555" s="6"/>
      <c r="AJ555" s="6"/>
    </row>
    <row r="556" hidden="1">
      <c r="K556" s="1"/>
      <c r="L556" s="1"/>
      <c r="M556" s="1"/>
      <c r="N556" s="1"/>
      <c r="O556" s="1"/>
      <c r="P556" s="1"/>
      <c r="Q556" s="1"/>
      <c r="R556" s="1"/>
      <c r="S556" s="1"/>
      <c r="AH556" s="6"/>
      <c r="AI556" s="6"/>
      <c r="AJ556" s="6"/>
    </row>
    <row r="557" hidden="1">
      <c r="K557" s="1"/>
      <c r="L557" s="1"/>
      <c r="M557" s="1"/>
      <c r="N557" s="1"/>
      <c r="O557" s="1"/>
      <c r="P557" s="1"/>
      <c r="Q557" s="1"/>
      <c r="R557" s="1"/>
      <c r="S557" s="1"/>
      <c r="AH557" s="6"/>
      <c r="AI557" s="6"/>
      <c r="AJ557" s="6"/>
    </row>
    <row r="558" hidden="1">
      <c r="K558" s="1"/>
      <c r="L558" s="1"/>
      <c r="M558" s="1"/>
      <c r="N558" s="1"/>
      <c r="O558" s="1"/>
      <c r="P558" s="1"/>
      <c r="Q558" s="1"/>
      <c r="R558" s="1"/>
      <c r="S558" s="1"/>
      <c r="AH558" s="6"/>
      <c r="AI558" s="6"/>
      <c r="AJ558" s="6"/>
    </row>
    <row r="559" hidden="1">
      <c r="K559" s="1"/>
      <c r="L559" s="1"/>
      <c r="M559" s="1"/>
      <c r="N559" s="1"/>
      <c r="O559" s="1"/>
      <c r="P559" s="1"/>
      <c r="Q559" s="1"/>
      <c r="R559" s="1"/>
      <c r="S559" s="1"/>
      <c r="AH559" s="6"/>
      <c r="AI559" s="6"/>
      <c r="AJ559" s="6"/>
    </row>
    <row r="560" hidden="1">
      <c r="K560" s="1"/>
      <c r="L560" s="1"/>
      <c r="M560" s="1"/>
      <c r="N560" s="1"/>
      <c r="O560" s="1"/>
      <c r="P560" s="1"/>
      <c r="Q560" s="1"/>
      <c r="R560" s="1"/>
      <c r="S560" s="1"/>
      <c r="AH560" s="6"/>
      <c r="AI560" s="6"/>
      <c r="AJ560" s="6"/>
    </row>
    <row r="561" hidden="1">
      <c r="K561" s="1"/>
      <c r="L561" s="1"/>
      <c r="M561" s="1"/>
      <c r="N561" s="1"/>
      <c r="O561" s="1"/>
      <c r="P561" s="1"/>
      <c r="Q561" s="1"/>
      <c r="R561" s="1"/>
      <c r="S561" s="1"/>
      <c r="AH561" s="6"/>
      <c r="AI561" s="6"/>
      <c r="AJ561" s="6"/>
    </row>
    <row r="562" hidden="1">
      <c r="K562" s="1"/>
      <c r="L562" s="1"/>
      <c r="M562" s="1"/>
      <c r="N562" s="1"/>
      <c r="O562" s="1"/>
      <c r="P562" s="1"/>
      <c r="Q562" s="1"/>
      <c r="R562" s="1"/>
      <c r="S562" s="1"/>
      <c r="AH562" s="6"/>
      <c r="AI562" s="6"/>
      <c r="AJ562" s="6"/>
    </row>
    <row r="563" hidden="1">
      <c r="K563" s="1"/>
      <c r="L563" s="1"/>
      <c r="M563" s="1"/>
      <c r="N563" s="1"/>
      <c r="O563" s="1"/>
      <c r="P563" s="1"/>
      <c r="Q563" s="1"/>
      <c r="R563" s="1"/>
      <c r="S563" s="1"/>
      <c r="AH563" s="6"/>
      <c r="AI563" s="6"/>
      <c r="AJ563" s="6"/>
    </row>
    <row r="564" hidden="1">
      <c r="K564" s="1"/>
      <c r="L564" s="1"/>
      <c r="M564" s="1"/>
      <c r="N564" s="1"/>
      <c r="O564" s="1"/>
      <c r="P564" s="1"/>
      <c r="Q564" s="1"/>
      <c r="R564" s="1"/>
      <c r="S564" s="1"/>
      <c r="AH564" s="6"/>
      <c r="AI564" s="6"/>
      <c r="AJ564" s="6"/>
    </row>
    <row r="565" hidden="1">
      <c r="K565" s="1"/>
      <c r="L565" s="1"/>
      <c r="M565" s="1"/>
      <c r="N565" s="1"/>
      <c r="O565" s="1"/>
      <c r="P565" s="1"/>
      <c r="Q565" s="1"/>
      <c r="R565" s="1"/>
      <c r="S565" s="1"/>
      <c r="AH565" s="6"/>
      <c r="AI565" s="6"/>
      <c r="AJ565" s="6"/>
    </row>
    <row r="566" hidden="1">
      <c r="K566" s="1"/>
      <c r="L566" s="1"/>
      <c r="M566" s="1"/>
      <c r="N566" s="1"/>
      <c r="O566" s="1"/>
      <c r="P566" s="1"/>
      <c r="Q566" s="1"/>
      <c r="R566" s="1"/>
      <c r="S566" s="1"/>
      <c r="AH566" s="6"/>
      <c r="AI566" s="6"/>
      <c r="AJ566" s="6"/>
    </row>
    <row r="567" hidden="1">
      <c r="K567" s="1"/>
      <c r="L567" s="1"/>
      <c r="M567" s="1"/>
      <c r="N567" s="1"/>
      <c r="O567" s="1"/>
      <c r="P567" s="1"/>
      <c r="Q567" s="1"/>
      <c r="R567" s="1"/>
      <c r="S567" s="1"/>
      <c r="AH567" s="6"/>
      <c r="AI567" s="6"/>
      <c r="AJ567" s="6"/>
    </row>
    <row r="568" hidden="1">
      <c r="K568" s="1"/>
      <c r="L568" s="1"/>
      <c r="M568" s="1"/>
      <c r="N568" s="1"/>
      <c r="O568" s="1"/>
      <c r="P568" s="1"/>
      <c r="Q568" s="1"/>
      <c r="R568" s="1"/>
      <c r="S568" s="1"/>
      <c r="AH568" s="6"/>
      <c r="AI568" s="6"/>
      <c r="AJ568" s="6"/>
    </row>
    <row r="569" hidden="1">
      <c r="K569" s="1"/>
      <c r="L569" s="1"/>
      <c r="M569" s="1"/>
      <c r="N569" s="1"/>
      <c r="O569" s="1"/>
      <c r="P569" s="1"/>
      <c r="Q569" s="1"/>
      <c r="R569" s="1"/>
      <c r="S569" s="1"/>
      <c r="AH569" s="6"/>
      <c r="AI569" s="6"/>
      <c r="AJ569" s="6"/>
    </row>
    <row r="570" hidden="1">
      <c r="K570" s="1"/>
      <c r="L570" s="1"/>
      <c r="M570" s="1"/>
      <c r="N570" s="1"/>
      <c r="O570" s="1"/>
      <c r="P570" s="1"/>
      <c r="Q570" s="1"/>
      <c r="R570" s="1"/>
      <c r="S570" s="1"/>
      <c r="AH570" s="6"/>
      <c r="AI570" s="6"/>
      <c r="AJ570" s="6"/>
    </row>
    <row r="571" hidden="1">
      <c r="K571" s="1"/>
      <c r="L571" s="1"/>
      <c r="M571" s="1"/>
      <c r="N571" s="1"/>
      <c r="O571" s="1"/>
      <c r="P571" s="1"/>
      <c r="Q571" s="1"/>
      <c r="R571" s="1"/>
      <c r="S571" s="1"/>
      <c r="AH571" s="6"/>
      <c r="AI571" s="6"/>
      <c r="AJ571" s="6"/>
    </row>
    <row r="572" hidden="1">
      <c r="K572" s="1"/>
      <c r="L572" s="1"/>
      <c r="M572" s="1"/>
      <c r="N572" s="1"/>
      <c r="O572" s="1"/>
      <c r="P572" s="1"/>
      <c r="Q572" s="1"/>
      <c r="R572" s="1"/>
      <c r="S572" s="1"/>
      <c r="AH572" s="6"/>
      <c r="AI572" s="6"/>
      <c r="AJ572" s="6"/>
    </row>
    <row r="573" hidden="1">
      <c r="K573" s="1"/>
      <c r="L573" s="1"/>
      <c r="M573" s="1"/>
      <c r="N573" s="1"/>
      <c r="O573" s="1"/>
      <c r="P573" s="1"/>
      <c r="Q573" s="1"/>
      <c r="R573" s="1"/>
      <c r="S573" s="1"/>
      <c r="AH573" s="6"/>
      <c r="AI573" s="6"/>
      <c r="AJ573" s="6"/>
    </row>
    <row r="574" hidden="1">
      <c r="K574" s="1"/>
      <c r="L574" s="1"/>
      <c r="M574" s="1"/>
      <c r="N574" s="1"/>
      <c r="O574" s="1"/>
      <c r="P574" s="1"/>
      <c r="Q574" s="1"/>
      <c r="R574" s="1"/>
      <c r="S574" s="1"/>
      <c r="AH574" s="6"/>
      <c r="AI574" s="6"/>
      <c r="AJ574" s="6"/>
    </row>
    <row r="575" hidden="1">
      <c r="K575" s="1"/>
      <c r="L575" s="1"/>
      <c r="M575" s="1"/>
      <c r="N575" s="1"/>
      <c r="O575" s="1"/>
      <c r="P575" s="1"/>
      <c r="Q575" s="1"/>
      <c r="R575" s="1"/>
      <c r="S575" s="1"/>
      <c r="AH575" s="6"/>
      <c r="AI575" s="6"/>
      <c r="AJ575" s="6"/>
    </row>
    <row r="576" hidden="1">
      <c r="K576" s="1"/>
      <c r="L576" s="1"/>
      <c r="M576" s="1"/>
      <c r="N576" s="1"/>
      <c r="O576" s="1"/>
      <c r="P576" s="1"/>
      <c r="Q576" s="1"/>
      <c r="R576" s="1"/>
      <c r="S576" s="1"/>
      <c r="AH576" s="6"/>
      <c r="AI576" s="6"/>
      <c r="AJ576" s="6"/>
    </row>
    <row r="577" hidden="1">
      <c r="K577" s="1"/>
      <c r="L577" s="1"/>
      <c r="M577" s="1"/>
      <c r="N577" s="1"/>
      <c r="O577" s="1"/>
      <c r="P577" s="1"/>
      <c r="Q577" s="1"/>
      <c r="R577" s="1"/>
      <c r="S577" s="1"/>
      <c r="AH577" s="6"/>
      <c r="AI577" s="6"/>
      <c r="AJ577" s="6"/>
    </row>
    <row r="578" hidden="1">
      <c r="K578" s="1"/>
      <c r="L578" s="1"/>
      <c r="M578" s="1"/>
      <c r="N578" s="1"/>
      <c r="O578" s="1"/>
      <c r="P578" s="1"/>
      <c r="Q578" s="1"/>
      <c r="R578" s="1"/>
      <c r="S578" s="1"/>
      <c r="AH578" s="6"/>
      <c r="AI578" s="6"/>
      <c r="AJ578" s="6"/>
    </row>
    <row r="579" hidden="1">
      <c r="K579" s="1"/>
      <c r="L579" s="1"/>
      <c r="M579" s="1"/>
      <c r="N579" s="1"/>
      <c r="O579" s="1"/>
      <c r="P579" s="1"/>
      <c r="Q579" s="1"/>
      <c r="R579" s="1"/>
      <c r="S579" s="1"/>
      <c r="AH579" s="6"/>
      <c r="AI579" s="6"/>
      <c r="AJ579" s="6"/>
    </row>
    <row r="580" hidden="1">
      <c r="K580" s="1"/>
      <c r="L580" s="1"/>
      <c r="M580" s="1"/>
      <c r="N580" s="1"/>
      <c r="O580" s="1"/>
      <c r="P580" s="1"/>
      <c r="Q580" s="1"/>
      <c r="R580" s="1"/>
      <c r="S580" s="1"/>
      <c r="AH580" s="6"/>
      <c r="AI580" s="6"/>
      <c r="AJ580" s="6"/>
    </row>
    <row r="581" hidden="1">
      <c r="K581" s="1"/>
      <c r="L581" s="1"/>
      <c r="M581" s="1"/>
      <c r="N581" s="1"/>
      <c r="O581" s="1"/>
      <c r="P581" s="1"/>
      <c r="Q581" s="1"/>
      <c r="R581" s="1"/>
      <c r="S581" s="1"/>
      <c r="AH581" s="6"/>
      <c r="AI581" s="6"/>
      <c r="AJ581" s="6"/>
    </row>
    <row r="582" hidden="1">
      <c r="K582" s="1"/>
      <c r="L582" s="1"/>
      <c r="M582" s="1"/>
      <c r="N582" s="1"/>
      <c r="O582" s="1"/>
      <c r="P582" s="1"/>
      <c r="Q582" s="1"/>
      <c r="R582" s="1"/>
      <c r="S582" s="1"/>
      <c r="AH582" s="6"/>
      <c r="AI582" s="6"/>
      <c r="AJ582" s="6"/>
    </row>
    <row r="583" hidden="1">
      <c r="K583" s="1"/>
      <c r="L583" s="1"/>
      <c r="M583" s="1"/>
      <c r="N583" s="1"/>
      <c r="O583" s="1"/>
      <c r="P583" s="1"/>
      <c r="Q583" s="1"/>
      <c r="R583" s="1"/>
      <c r="S583" s="1"/>
      <c r="AH583" s="6"/>
      <c r="AI583" s="6"/>
      <c r="AJ583" s="6"/>
    </row>
    <row r="584" hidden="1">
      <c r="K584" s="1"/>
      <c r="L584" s="1"/>
      <c r="M584" s="1"/>
      <c r="N584" s="1"/>
      <c r="O584" s="1"/>
      <c r="P584" s="1"/>
      <c r="Q584" s="1"/>
      <c r="R584" s="1"/>
      <c r="S584" s="1"/>
      <c r="AH584" s="6"/>
      <c r="AI584" s="6"/>
      <c r="AJ584" s="6"/>
    </row>
    <row r="585" hidden="1">
      <c r="K585" s="1"/>
      <c r="L585" s="1"/>
      <c r="M585" s="1"/>
      <c r="N585" s="1"/>
      <c r="O585" s="1"/>
      <c r="P585" s="1"/>
      <c r="Q585" s="1"/>
      <c r="R585" s="1"/>
      <c r="S585" s="1"/>
      <c r="AH585" s="6"/>
      <c r="AI585" s="6"/>
      <c r="AJ585" s="6"/>
    </row>
    <row r="586" hidden="1">
      <c r="K586" s="1"/>
      <c r="L586" s="1"/>
      <c r="M586" s="1"/>
      <c r="N586" s="1"/>
      <c r="O586" s="1"/>
      <c r="P586" s="1"/>
      <c r="Q586" s="1"/>
      <c r="R586" s="1"/>
      <c r="S586" s="1"/>
      <c r="AH586" s="6"/>
      <c r="AI586" s="6"/>
      <c r="AJ586" s="6"/>
    </row>
    <row r="587" hidden="1">
      <c r="K587" s="1"/>
      <c r="L587" s="1"/>
      <c r="M587" s="1"/>
      <c r="N587" s="1"/>
      <c r="O587" s="1"/>
      <c r="P587" s="1"/>
      <c r="Q587" s="1"/>
      <c r="R587" s="1"/>
      <c r="S587" s="1"/>
      <c r="AH587" s="6"/>
      <c r="AI587" s="6"/>
      <c r="AJ587" s="6"/>
    </row>
    <row r="588" hidden="1">
      <c r="K588" s="1"/>
      <c r="L588" s="1"/>
      <c r="M588" s="1"/>
      <c r="N588" s="1"/>
      <c r="O588" s="1"/>
      <c r="P588" s="1"/>
      <c r="Q588" s="1"/>
      <c r="R588" s="1"/>
      <c r="S588" s="1"/>
      <c r="AH588" s="6"/>
      <c r="AI588" s="6"/>
      <c r="AJ588" s="6"/>
    </row>
    <row r="589" hidden="1">
      <c r="K589" s="1"/>
      <c r="L589" s="1"/>
      <c r="M589" s="1"/>
      <c r="N589" s="1"/>
      <c r="O589" s="1"/>
      <c r="P589" s="1"/>
      <c r="Q589" s="1"/>
      <c r="R589" s="1"/>
      <c r="S589" s="1"/>
      <c r="AH589" s="6"/>
      <c r="AI589" s="6"/>
      <c r="AJ589" s="6"/>
    </row>
    <row r="590" hidden="1">
      <c r="K590" s="1"/>
      <c r="L590" s="1"/>
      <c r="M590" s="1"/>
      <c r="N590" s="1"/>
      <c r="O590" s="1"/>
      <c r="P590" s="1"/>
      <c r="Q590" s="1"/>
      <c r="R590" s="1"/>
      <c r="S590" s="1"/>
      <c r="AH590" s="6"/>
      <c r="AI590" s="6"/>
      <c r="AJ590" s="6"/>
    </row>
    <row r="591" hidden="1">
      <c r="K591" s="1"/>
      <c r="L591" s="1"/>
      <c r="M591" s="1"/>
      <c r="N591" s="1"/>
      <c r="O591" s="1"/>
      <c r="P591" s="1"/>
      <c r="Q591" s="1"/>
      <c r="R591" s="1"/>
      <c r="S591" s="1"/>
      <c r="AH591" s="6"/>
      <c r="AI591" s="6"/>
      <c r="AJ591" s="6"/>
    </row>
    <row r="592" hidden="1">
      <c r="K592" s="1"/>
      <c r="L592" s="1"/>
      <c r="M592" s="1"/>
      <c r="N592" s="1"/>
      <c r="O592" s="1"/>
      <c r="P592" s="1"/>
      <c r="Q592" s="1"/>
      <c r="R592" s="1"/>
      <c r="S592" s="1"/>
      <c r="AH592" s="6"/>
      <c r="AI592" s="6"/>
      <c r="AJ592" s="6"/>
    </row>
    <row r="593" hidden="1">
      <c r="K593" s="1"/>
      <c r="L593" s="1"/>
      <c r="M593" s="1"/>
      <c r="N593" s="1"/>
      <c r="O593" s="1"/>
      <c r="P593" s="1"/>
      <c r="Q593" s="1"/>
      <c r="R593" s="1"/>
      <c r="S593" s="1"/>
      <c r="AH593" s="6"/>
      <c r="AI593" s="6"/>
      <c r="AJ593" s="6"/>
    </row>
    <row r="594" hidden="1">
      <c r="K594" s="1"/>
      <c r="L594" s="1"/>
      <c r="M594" s="1"/>
      <c r="N594" s="1"/>
      <c r="O594" s="1"/>
      <c r="P594" s="1"/>
      <c r="Q594" s="1"/>
      <c r="R594" s="1"/>
      <c r="S594" s="1"/>
      <c r="AH594" s="6"/>
      <c r="AI594" s="6"/>
      <c r="AJ594" s="6"/>
    </row>
    <row r="595" hidden="1">
      <c r="K595" s="1"/>
      <c r="L595" s="1"/>
      <c r="M595" s="1"/>
      <c r="N595" s="1"/>
      <c r="O595" s="1"/>
      <c r="P595" s="1"/>
      <c r="Q595" s="1"/>
      <c r="R595" s="1"/>
      <c r="S595" s="1"/>
      <c r="AH595" s="6"/>
      <c r="AI595" s="6"/>
      <c r="AJ595" s="6"/>
    </row>
    <row r="596" hidden="1">
      <c r="K596" s="1"/>
      <c r="L596" s="1"/>
      <c r="M596" s="1"/>
      <c r="N596" s="1"/>
      <c r="O596" s="1"/>
      <c r="P596" s="1"/>
      <c r="Q596" s="1"/>
      <c r="R596" s="1"/>
      <c r="S596" s="1"/>
      <c r="AH596" s="6"/>
      <c r="AI596" s="6"/>
      <c r="AJ596" s="6"/>
    </row>
    <row r="597" hidden="1">
      <c r="K597" s="1"/>
      <c r="L597" s="1"/>
      <c r="M597" s="1"/>
      <c r="N597" s="1"/>
      <c r="O597" s="1"/>
      <c r="P597" s="1"/>
      <c r="Q597" s="1"/>
      <c r="R597" s="1"/>
      <c r="S597" s="1"/>
      <c r="AH597" s="6"/>
      <c r="AI597" s="6"/>
      <c r="AJ597" s="6"/>
    </row>
    <row r="598" hidden="1">
      <c r="K598" s="1"/>
      <c r="L598" s="1"/>
      <c r="M598" s="1"/>
      <c r="N598" s="1"/>
      <c r="O598" s="1"/>
      <c r="P598" s="1"/>
      <c r="Q598" s="1"/>
      <c r="R598" s="1"/>
      <c r="S598" s="1"/>
      <c r="AH598" s="6"/>
      <c r="AI598" s="6"/>
      <c r="AJ598" s="6"/>
    </row>
    <row r="599" hidden="1">
      <c r="K599" s="1"/>
      <c r="L599" s="1"/>
      <c r="M599" s="1"/>
      <c r="N599" s="1"/>
      <c r="O599" s="1"/>
      <c r="P599" s="1"/>
      <c r="Q599" s="1"/>
      <c r="R599" s="1"/>
      <c r="S599" s="1"/>
      <c r="AH599" s="6"/>
      <c r="AI599" s="6"/>
      <c r="AJ599" s="6"/>
    </row>
    <row r="600" hidden="1">
      <c r="K600" s="1"/>
      <c r="L600" s="1"/>
      <c r="M600" s="1"/>
      <c r="N600" s="1"/>
      <c r="O600" s="1"/>
      <c r="P600" s="1"/>
      <c r="Q600" s="1"/>
      <c r="R600" s="1"/>
      <c r="S600" s="1"/>
      <c r="AH600" s="6"/>
      <c r="AI600" s="6"/>
      <c r="AJ600" s="6"/>
    </row>
    <row r="601" hidden="1">
      <c r="K601" s="1"/>
      <c r="L601" s="1"/>
      <c r="M601" s="1"/>
      <c r="N601" s="1"/>
      <c r="O601" s="1"/>
      <c r="P601" s="1"/>
      <c r="Q601" s="1"/>
      <c r="R601" s="1"/>
      <c r="S601" s="1"/>
      <c r="AH601" s="6"/>
      <c r="AI601" s="6"/>
      <c r="AJ601" s="6"/>
    </row>
    <row r="602" hidden="1">
      <c r="K602" s="1"/>
      <c r="L602" s="1"/>
      <c r="M602" s="1"/>
      <c r="N602" s="1"/>
      <c r="O602" s="1"/>
      <c r="P602" s="1"/>
      <c r="Q602" s="1"/>
      <c r="R602" s="1"/>
      <c r="S602" s="1"/>
      <c r="AH602" s="6"/>
      <c r="AI602" s="6"/>
      <c r="AJ602" s="6"/>
    </row>
    <row r="603" hidden="1">
      <c r="K603" s="1"/>
      <c r="L603" s="1"/>
      <c r="M603" s="1"/>
      <c r="N603" s="1"/>
      <c r="O603" s="1"/>
      <c r="P603" s="1"/>
      <c r="Q603" s="1"/>
      <c r="R603" s="1"/>
      <c r="S603" s="1"/>
      <c r="AH603" s="6"/>
      <c r="AI603" s="6"/>
      <c r="AJ603" s="6"/>
    </row>
    <row r="604" hidden="1">
      <c r="K604" s="1"/>
      <c r="L604" s="1"/>
      <c r="M604" s="1"/>
      <c r="N604" s="1"/>
      <c r="O604" s="1"/>
      <c r="P604" s="1"/>
      <c r="Q604" s="1"/>
      <c r="R604" s="1"/>
      <c r="S604" s="1"/>
      <c r="AH604" s="6"/>
      <c r="AI604" s="6"/>
      <c r="AJ604" s="6"/>
    </row>
    <row r="605" hidden="1">
      <c r="K605" s="1"/>
      <c r="L605" s="1"/>
      <c r="M605" s="1"/>
      <c r="N605" s="1"/>
      <c r="O605" s="1"/>
      <c r="P605" s="1"/>
      <c r="Q605" s="1"/>
      <c r="R605" s="1"/>
      <c r="S605" s="1"/>
      <c r="AH605" s="6"/>
      <c r="AI605" s="6"/>
      <c r="AJ605" s="6"/>
    </row>
    <row r="606" hidden="1">
      <c r="K606" s="1"/>
      <c r="L606" s="1"/>
      <c r="M606" s="1"/>
      <c r="N606" s="1"/>
      <c r="O606" s="1"/>
      <c r="P606" s="1"/>
      <c r="Q606" s="1"/>
      <c r="R606" s="1"/>
      <c r="S606" s="1"/>
      <c r="AH606" s="6"/>
      <c r="AI606" s="6"/>
      <c r="AJ606" s="6"/>
    </row>
    <row r="607" hidden="1">
      <c r="K607" s="1"/>
      <c r="L607" s="1"/>
      <c r="M607" s="1"/>
      <c r="N607" s="1"/>
      <c r="O607" s="1"/>
      <c r="P607" s="1"/>
      <c r="Q607" s="1"/>
      <c r="R607" s="1"/>
      <c r="S607" s="1"/>
      <c r="AH607" s="6"/>
      <c r="AI607" s="6"/>
      <c r="AJ607" s="6"/>
    </row>
    <row r="608" hidden="1">
      <c r="K608" s="1"/>
      <c r="L608" s="1"/>
      <c r="M608" s="1"/>
      <c r="N608" s="1"/>
      <c r="O608" s="1"/>
      <c r="P608" s="1"/>
      <c r="Q608" s="1"/>
      <c r="R608" s="1"/>
      <c r="S608" s="1"/>
      <c r="AH608" s="6"/>
      <c r="AI608" s="6"/>
      <c r="AJ608" s="6"/>
    </row>
    <row r="609" hidden="1">
      <c r="K609" s="1"/>
      <c r="L609" s="1"/>
      <c r="M609" s="1"/>
      <c r="N609" s="1"/>
      <c r="O609" s="1"/>
      <c r="P609" s="1"/>
      <c r="Q609" s="1"/>
      <c r="R609" s="1"/>
      <c r="S609" s="1"/>
      <c r="AH609" s="6"/>
      <c r="AI609" s="6"/>
      <c r="AJ609" s="6"/>
    </row>
    <row r="610" hidden="1">
      <c r="K610" s="1"/>
      <c r="L610" s="1"/>
      <c r="M610" s="1"/>
      <c r="N610" s="1"/>
      <c r="O610" s="1"/>
      <c r="P610" s="1"/>
      <c r="Q610" s="1"/>
      <c r="R610" s="1"/>
      <c r="S610" s="1"/>
      <c r="AH610" s="6"/>
      <c r="AI610" s="6"/>
      <c r="AJ610" s="6"/>
    </row>
    <row r="611" hidden="1">
      <c r="K611" s="1"/>
      <c r="L611" s="1"/>
      <c r="M611" s="1"/>
      <c r="N611" s="1"/>
      <c r="O611" s="1"/>
      <c r="P611" s="1"/>
      <c r="Q611" s="1"/>
      <c r="R611" s="1"/>
      <c r="S611" s="1"/>
      <c r="AH611" s="6"/>
      <c r="AI611" s="6"/>
      <c r="AJ611" s="6"/>
    </row>
    <row r="612" hidden="1">
      <c r="K612" s="1"/>
      <c r="L612" s="1"/>
      <c r="M612" s="1"/>
      <c r="N612" s="1"/>
      <c r="O612" s="1"/>
      <c r="P612" s="1"/>
      <c r="Q612" s="1"/>
      <c r="R612" s="1"/>
      <c r="S612" s="1"/>
      <c r="AH612" s="6"/>
      <c r="AI612" s="6"/>
      <c r="AJ612" s="6"/>
    </row>
    <row r="613" hidden="1">
      <c r="K613" s="1"/>
      <c r="L613" s="1"/>
      <c r="M613" s="1"/>
      <c r="N613" s="1"/>
      <c r="O613" s="1"/>
      <c r="P613" s="1"/>
      <c r="Q613" s="1"/>
      <c r="R613" s="1"/>
      <c r="S613" s="1"/>
      <c r="AH613" s="6"/>
      <c r="AI613" s="6"/>
      <c r="AJ613" s="6"/>
    </row>
    <row r="614" hidden="1">
      <c r="K614" s="1"/>
      <c r="L614" s="1"/>
      <c r="M614" s="1"/>
      <c r="N614" s="1"/>
      <c r="O614" s="1"/>
      <c r="P614" s="1"/>
      <c r="Q614" s="1"/>
      <c r="R614" s="1"/>
      <c r="S614" s="1"/>
      <c r="AH614" s="6"/>
      <c r="AI614" s="6"/>
      <c r="AJ614" s="6"/>
    </row>
    <row r="615" hidden="1">
      <c r="K615" s="1"/>
      <c r="L615" s="1"/>
      <c r="M615" s="1"/>
      <c r="N615" s="1"/>
      <c r="O615" s="1"/>
      <c r="P615" s="1"/>
      <c r="Q615" s="1"/>
      <c r="R615" s="1"/>
      <c r="S615" s="1"/>
      <c r="AH615" s="6"/>
      <c r="AI615" s="6"/>
      <c r="AJ615" s="6"/>
    </row>
    <row r="616" hidden="1">
      <c r="K616" s="1"/>
      <c r="L616" s="1"/>
      <c r="M616" s="1"/>
      <c r="N616" s="1"/>
      <c r="O616" s="1"/>
      <c r="P616" s="1"/>
      <c r="Q616" s="1"/>
      <c r="R616" s="1"/>
      <c r="S616" s="1"/>
      <c r="AH616" s="6"/>
      <c r="AI616" s="6"/>
      <c r="AJ616" s="6"/>
    </row>
    <row r="617" hidden="1">
      <c r="K617" s="1"/>
      <c r="L617" s="1"/>
      <c r="M617" s="1"/>
      <c r="N617" s="1"/>
      <c r="O617" s="1"/>
      <c r="P617" s="1"/>
      <c r="Q617" s="1"/>
      <c r="R617" s="1"/>
      <c r="S617" s="1"/>
      <c r="AH617" s="6"/>
      <c r="AI617" s="6"/>
      <c r="AJ617" s="6"/>
    </row>
    <row r="618" hidden="1">
      <c r="K618" s="1"/>
      <c r="L618" s="1"/>
      <c r="M618" s="1"/>
      <c r="N618" s="1"/>
      <c r="O618" s="1"/>
      <c r="P618" s="1"/>
      <c r="Q618" s="1"/>
      <c r="R618" s="1"/>
      <c r="S618" s="1"/>
      <c r="AH618" s="6"/>
      <c r="AI618" s="6"/>
      <c r="AJ618" s="6"/>
    </row>
    <row r="619" hidden="1">
      <c r="K619" s="1"/>
      <c r="L619" s="1"/>
      <c r="M619" s="1"/>
      <c r="N619" s="1"/>
      <c r="O619" s="1"/>
      <c r="P619" s="1"/>
      <c r="Q619" s="1"/>
      <c r="R619" s="1"/>
      <c r="S619" s="1"/>
      <c r="AH619" s="6"/>
      <c r="AI619" s="6"/>
      <c r="AJ619" s="6"/>
    </row>
    <row r="620" hidden="1">
      <c r="K620" s="1"/>
      <c r="L620" s="1"/>
      <c r="M620" s="1"/>
      <c r="N620" s="1"/>
      <c r="O620" s="1"/>
      <c r="P620" s="1"/>
      <c r="Q620" s="1"/>
      <c r="R620" s="1"/>
      <c r="S620" s="1"/>
      <c r="AH620" s="6"/>
      <c r="AI620" s="6"/>
      <c r="AJ620" s="6"/>
    </row>
    <row r="621" hidden="1">
      <c r="K621" s="1"/>
      <c r="L621" s="1"/>
      <c r="M621" s="1"/>
      <c r="N621" s="1"/>
      <c r="O621" s="1"/>
      <c r="P621" s="1"/>
      <c r="Q621" s="1"/>
      <c r="R621" s="1"/>
      <c r="S621" s="1"/>
      <c r="AH621" s="6"/>
      <c r="AI621" s="6"/>
      <c r="AJ621" s="6"/>
    </row>
    <row r="622" hidden="1">
      <c r="K622" s="1"/>
      <c r="L622" s="1"/>
      <c r="M622" s="1"/>
      <c r="N622" s="1"/>
      <c r="O622" s="1"/>
      <c r="P622" s="1"/>
      <c r="Q622" s="1"/>
      <c r="R622" s="1"/>
      <c r="S622" s="1"/>
      <c r="AH622" s="6"/>
      <c r="AI622" s="6"/>
      <c r="AJ622" s="6"/>
    </row>
    <row r="623" hidden="1">
      <c r="K623" s="1"/>
      <c r="L623" s="1"/>
      <c r="M623" s="1"/>
      <c r="N623" s="1"/>
      <c r="O623" s="1"/>
      <c r="P623" s="1"/>
      <c r="Q623" s="1"/>
      <c r="R623" s="1"/>
      <c r="S623" s="1"/>
      <c r="AH623" s="6"/>
      <c r="AI623" s="6"/>
      <c r="AJ623" s="6"/>
    </row>
    <row r="624" hidden="1">
      <c r="K624" s="1"/>
      <c r="L624" s="1"/>
      <c r="M624" s="1"/>
      <c r="N624" s="1"/>
      <c r="O624" s="1"/>
      <c r="P624" s="1"/>
      <c r="Q624" s="1"/>
      <c r="R624" s="1"/>
      <c r="S624" s="1"/>
      <c r="AH624" s="6"/>
      <c r="AI624" s="6"/>
      <c r="AJ624" s="6"/>
    </row>
    <row r="625" hidden="1">
      <c r="K625" s="1"/>
      <c r="L625" s="1"/>
      <c r="M625" s="1"/>
      <c r="N625" s="1"/>
      <c r="O625" s="1"/>
      <c r="P625" s="1"/>
      <c r="Q625" s="1"/>
      <c r="R625" s="1"/>
      <c r="S625" s="1"/>
      <c r="AH625" s="6"/>
      <c r="AI625" s="6"/>
      <c r="AJ625" s="6"/>
    </row>
    <row r="626" hidden="1">
      <c r="K626" s="1"/>
      <c r="L626" s="1"/>
      <c r="M626" s="1"/>
      <c r="N626" s="1"/>
      <c r="O626" s="1"/>
      <c r="P626" s="1"/>
      <c r="Q626" s="1"/>
      <c r="R626" s="1"/>
      <c r="S626" s="1"/>
      <c r="AH626" s="6"/>
      <c r="AI626" s="6"/>
      <c r="AJ626" s="6"/>
    </row>
    <row r="627" hidden="1">
      <c r="K627" s="1"/>
      <c r="L627" s="1"/>
      <c r="M627" s="1"/>
      <c r="N627" s="1"/>
      <c r="O627" s="1"/>
      <c r="P627" s="1"/>
      <c r="Q627" s="1"/>
      <c r="R627" s="1"/>
      <c r="S627" s="1"/>
      <c r="AH627" s="6"/>
      <c r="AI627" s="6"/>
      <c r="AJ627" s="6"/>
    </row>
    <row r="628" hidden="1">
      <c r="K628" s="1"/>
      <c r="L628" s="1"/>
      <c r="M628" s="1"/>
      <c r="N628" s="1"/>
      <c r="O628" s="1"/>
      <c r="P628" s="1"/>
      <c r="Q628" s="1"/>
      <c r="R628" s="1"/>
      <c r="S628" s="1"/>
      <c r="AH628" s="6"/>
      <c r="AI628" s="6"/>
      <c r="AJ628" s="6"/>
    </row>
    <row r="629" hidden="1">
      <c r="K629" s="1"/>
      <c r="L629" s="1"/>
      <c r="M629" s="1"/>
      <c r="N629" s="1"/>
      <c r="O629" s="1"/>
      <c r="P629" s="1"/>
      <c r="Q629" s="1"/>
      <c r="R629" s="1"/>
      <c r="S629" s="1"/>
      <c r="AH629" s="6"/>
      <c r="AI629" s="6"/>
      <c r="AJ629" s="6"/>
    </row>
    <row r="630" hidden="1">
      <c r="K630" s="1"/>
      <c r="L630" s="1"/>
      <c r="M630" s="1"/>
      <c r="N630" s="1"/>
      <c r="O630" s="1"/>
      <c r="P630" s="1"/>
      <c r="Q630" s="1"/>
      <c r="R630" s="1"/>
      <c r="S630" s="1"/>
      <c r="AH630" s="6"/>
      <c r="AI630" s="6"/>
      <c r="AJ630" s="6"/>
    </row>
    <row r="631" hidden="1">
      <c r="K631" s="1"/>
      <c r="L631" s="1"/>
      <c r="M631" s="1"/>
      <c r="N631" s="1"/>
      <c r="O631" s="1"/>
      <c r="P631" s="1"/>
      <c r="Q631" s="1"/>
      <c r="R631" s="1"/>
      <c r="S631" s="1"/>
      <c r="AH631" s="6"/>
      <c r="AI631" s="6"/>
      <c r="AJ631" s="6"/>
    </row>
    <row r="632" hidden="1">
      <c r="K632" s="1"/>
      <c r="L632" s="1"/>
      <c r="M632" s="1"/>
      <c r="N632" s="1"/>
      <c r="O632" s="1"/>
      <c r="P632" s="1"/>
      <c r="Q632" s="1"/>
      <c r="R632" s="1"/>
      <c r="S632" s="1"/>
      <c r="AH632" s="6"/>
      <c r="AI632" s="6"/>
      <c r="AJ632" s="6"/>
    </row>
    <row r="633" hidden="1">
      <c r="K633" s="1"/>
      <c r="L633" s="1"/>
      <c r="M633" s="1"/>
      <c r="N633" s="1"/>
      <c r="O633" s="1"/>
      <c r="P633" s="1"/>
      <c r="Q633" s="1"/>
      <c r="R633" s="1"/>
      <c r="S633" s="1"/>
      <c r="AH633" s="6"/>
      <c r="AI633" s="6"/>
      <c r="AJ633" s="6"/>
    </row>
    <row r="634" hidden="1">
      <c r="K634" s="1"/>
      <c r="L634" s="1"/>
      <c r="M634" s="1"/>
      <c r="N634" s="1"/>
      <c r="O634" s="1"/>
      <c r="P634" s="1"/>
      <c r="Q634" s="1"/>
      <c r="R634" s="1"/>
      <c r="S634" s="1"/>
      <c r="AH634" s="6"/>
      <c r="AI634" s="6"/>
      <c r="AJ634" s="6"/>
    </row>
    <row r="635" hidden="1">
      <c r="K635" s="1"/>
      <c r="L635" s="1"/>
      <c r="M635" s="1"/>
      <c r="N635" s="1"/>
      <c r="O635" s="1"/>
      <c r="P635" s="1"/>
      <c r="Q635" s="1"/>
      <c r="R635" s="1"/>
      <c r="S635" s="1"/>
      <c r="AH635" s="6"/>
      <c r="AI635" s="6"/>
      <c r="AJ635" s="6"/>
    </row>
    <row r="636" hidden="1">
      <c r="K636" s="1"/>
      <c r="L636" s="1"/>
      <c r="M636" s="1"/>
      <c r="N636" s="1"/>
      <c r="O636" s="1"/>
      <c r="P636" s="1"/>
      <c r="Q636" s="1"/>
      <c r="R636" s="1"/>
      <c r="S636" s="1"/>
      <c r="AH636" s="6"/>
      <c r="AI636" s="6"/>
      <c r="AJ636" s="6"/>
    </row>
    <row r="637" hidden="1">
      <c r="K637" s="1"/>
      <c r="L637" s="1"/>
      <c r="M637" s="1"/>
      <c r="N637" s="1"/>
      <c r="O637" s="1"/>
      <c r="P637" s="1"/>
      <c r="Q637" s="1"/>
      <c r="R637" s="1"/>
      <c r="S637" s="1"/>
      <c r="AH637" s="6"/>
      <c r="AI637" s="6"/>
      <c r="AJ637" s="6"/>
    </row>
    <row r="638" hidden="1">
      <c r="K638" s="1"/>
      <c r="L638" s="1"/>
      <c r="M638" s="1"/>
      <c r="N638" s="1"/>
      <c r="O638" s="1"/>
      <c r="P638" s="1"/>
      <c r="Q638" s="1"/>
      <c r="R638" s="1"/>
      <c r="S638" s="1"/>
      <c r="AH638" s="6"/>
      <c r="AI638" s="6"/>
      <c r="AJ638" s="6"/>
    </row>
    <row r="639" hidden="1">
      <c r="K639" s="1"/>
      <c r="L639" s="1"/>
      <c r="M639" s="1"/>
      <c r="N639" s="1"/>
      <c r="O639" s="1"/>
      <c r="P639" s="1"/>
      <c r="Q639" s="1"/>
      <c r="R639" s="1"/>
      <c r="S639" s="1"/>
      <c r="AH639" s="6"/>
      <c r="AI639" s="6"/>
      <c r="AJ639" s="6"/>
    </row>
    <row r="640" hidden="1">
      <c r="K640" s="1"/>
      <c r="L640" s="1"/>
      <c r="M640" s="1"/>
      <c r="N640" s="1"/>
      <c r="O640" s="1"/>
      <c r="P640" s="1"/>
      <c r="Q640" s="1"/>
      <c r="R640" s="1"/>
      <c r="S640" s="1"/>
      <c r="AH640" s="6"/>
      <c r="AI640" s="6"/>
      <c r="AJ640" s="6"/>
    </row>
    <row r="641" hidden="1">
      <c r="K641" s="1"/>
      <c r="L641" s="1"/>
      <c r="M641" s="1"/>
      <c r="N641" s="1"/>
      <c r="O641" s="1"/>
      <c r="P641" s="1"/>
      <c r="Q641" s="1"/>
      <c r="R641" s="1"/>
      <c r="S641" s="1"/>
      <c r="AH641" s="6"/>
      <c r="AI641" s="6"/>
      <c r="AJ641" s="6"/>
    </row>
    <row r="642" hidden="1">
      <c r="K642" s="1"/>
      <c r="L642" s="1"/>
      <c r="M642" s="1"/>
      <c r="N642" s="1"/>
      <c r="O642" s="1"/>
      <c r="P642" s="1"/>
      <c r="Q642" s="1"/>
      <c r="R642" s="1"/>
      <c r="S642" s="1"/>
      <c r="AH642" s="6"/>
      <c r="AI642" s="6"/>
      <c r="AJ642" s="6"/>
    </row>
    <row r="643" hidden="1">
      <c r="K643" s="1"/>
      <c r="L643" s="1"/>
      <c r="M643" s="1"/>
      <c r="N643" s="1"/>
      <c r="O643" s="1"/>
      <c r="P643" s="1"/>
      <c r="Q643" s="1"/>
      <c r="R643" s="1"/>
      <c r="S643" s="1"/>
      <c r="AH643" s="6"/>
      <c r="AI643" s="6"/>
      <c r="AJ643" s="6"/>
    </row>
    <row r="644" hidden="1">
      <c r="K644" s="1"/>
      <c r="L644" s="1"/>
      <c r="M644" s="1"/>
      <c r="N644" s="1"/>
      <c r="O644" s="1"/>
      <c r="P644" s="1"/>
      <c r="Q644" s="1"/>
      <c r="R644" s="1"/>
      <c r="S644" s="1"/>
      <c r="AH644" s="6"/>
      <c r="AI644" s="6"/>
      <c r="AJ644" s="6"/>
    </row>
    <row r="645" hidden="1">
      <c r="K645" s="1"/>
      <c r="L645" s="1"/>
      <c r="M645" s="1"/>
      <c r="N645" s="1"/>
      <c r="O645" s="1"/>
      <c r="P645" s="1"/>
      <c r="Q645" s="1"/>
      <c r="R645" s="1"/>
      <c r="S645" s="1"/>
      <c r="AH645" s="6"/>
      <c r="AI645" s="6"/>
      <c r="AJ645" s="6"/>
    </row>
    <row r="646" hidden="1">
      <c r="K646" s="1"/>
      <c r="L646" s="1"/>
      <c r="M646" s="1"/>
      <c r="N646" s="1"/>
      <c r="O646" s="1"/>
      <c r="P646" s="1"/>
      <c r="Q646" s="1"/>
      <c r="R646" s="1"/>
      <c r="S646" s="1"/>
      <c r="AH646" s="6"/>
      <c r="AI646" s="6"/>
      <c r="AJ646" s="6"/>
    </row>
    <row r="647" hidden="1">
      <c r="K647" s="1"/>
      <c r="L647" s="1"/>
      <c r="M647" s="1"/>
      <c r="N647" s="1"/>
      <c r="O647" s="1"/>
      <c r="P647" s="1"/>
      <c r="Q647" s="1"/>
      <c r="R647" s="1"/>
      <c r="S647" s="1"/>
      <c r="AH647" s="6"/>
      <c r="AI647" s="6"/>
      <c r="AJ647" s="6"/>
    </row>
    <row r="648" hidden="1">
      <c r="K648" s="1"/>
      <c r="L648" s="1"/>
      <c r="M648" s="1"/>
      <c r="N648" s="1"/>
      <c r="O648" s="1"/>
      <c r="P648" s="1"/>
      <c r="Q648" s="1"/>
      <c r="R648" s="1"/>
      <c r="S648" s="1"/>
      <c r="AH648" s="6"/>
      <c r="AI648" s="6"/>
      <c r="AJ648" s="6"/>
    </row>
    <row r="649" hidden="1">
      <c r="K649" s="1"/>
      <c r="L649" s="1"/>
      <c r="M649" s="1"/>
      <c r="N649" s="1"/>
      <c r="O649" s="1"/>
      <c r="P649" s="1"/>
      <c r="Q649" s="1"/>
      <c r="R649" s="1"/>
      <c r="S649" s="1"/>
      <c r="AH649" s="6"/>
      <c r="AI649" s="6"/>
      <c r="AJ649" s="6"/>
    </row>
    <row r="650" hidden="1">
      <c r="K650" s="1"/>
      <c r="L650" s="1"/>
      <c r="M650" s="1"/>
      <c r="N650" s="1"/>
      <c r="O650" s="1"/>
      <c r="P650" s="1"/>
      <c r="Q650" s="1"/>
      <c r="R650" s="1"/>
      <c r="S650" s="1"/>
      <c r="AH650" s="6"/>
      <c r="AI650" s="6"/>
      <c r="AJ650" s="6"/>
    </row>
    <row r="651" hidden="1">
      <c r="K651" s="1"/>
      <c r="L651" s="1"/>
      <c r="M651" s="1"/>
      <c r="N651" s="1"/>
      <c r="O651" s="1"/>
      <c r="P651" s="1"/>
      <c r="Q651" s="1"/>
      <c r="R651" s="1"/>
      <c r="S651" s="1"/>
      <c r="AH651" s="6"/>
      <c r="AI651" s="6"/>
      <c r="AJ651" s="6"/>
    </row>
    <row r="652" hidden="1">
      <c r="K652" s="1"/>
      <c r="L652" s="1"/>
      <c r="M652" s="1"/>
      <c r="N652" s="1"/>
      <c r="O652" s="1"/>
      <c r="P652" s="1"/>
      <c r="Q652" s="1"/>
      <c r="R652" s="1"/>
      <c r="S652" s="1"/>
      <c r="AH652" s="6"/>
      <c r="AI652" s="6"/>
      <c r="AJ652" s="6"/>
    </row>
    <row r="653" hidden="1">
      <c r="K653" s="1"/>
      <c r="L653" s="1"/>
      <c r="M653" s="1"/>
      <c r="N653" s="1"/>
      <c r="O653" s="1"/>
      <c r="P653" s="1"/>
      <c r="Q653" s="1"/>
      <c r="R653" s="1"/>
      <c r="S653" s="1"/>
      <c r="AH653" s="6"/>
      <c r="AI653" s="6"/>
      <c r="AJ653" s="6"/>
    </row>
    <row r="654" hidden="1">
      <c r="K654" s="1"/>
      <c r="L654" s="1"/>
      <c r="M654" s="1"/>
      <c r="N654" s="1"/>
      <c r="O654" s="1"/>
      <c r="P654" s="1"/>
      <c r="Q654" s="1"/>
      <c r="R654" s="1"/>
      <c r="S654" s="1"/>
      <c r="AH654" s="6"/>
      <c r="AI654" s="6"/>
      <c r="AJ654" s="6"/>
    </row>
    <row r="655" hidden="1">
      <c r="K655" s="1"/>
      <c r="L655" s="1"/>
      <c r="M655" s="1"/>
      <c r="N655" s="1"/>
      <c r="O655" s="1"/>
      <c r="P655" s="1"/>
      <c r="Q655" s="1"/>
      <c r="R655" s="1"/>
      <c r="S655" s="1"/>
      <c r="AH655" s="6"/>
      <c r="AI655" s="6"/>
      <c r="AJ655" s="6"/>
    </row>
    <row r="656" hidden="1">
      <c r="K656" s="1"/>
      <c r="L656" s="1"/>
      <c r="M656" s="1"/>
      <c r="N656" s="1"/>
      <c r="O656" s="1"/>
      <c r="P656" s="1"/>
      <c r="Q656" s="1"/>
      <c r="R656" s="1"/>
      <c r="S656" s="1"/>
      <c r="AH656" s="6"/>
      <c r="AI656" s="6"/>
      <c r="AJ656" s="6"/>
    </row>
    <row r="657" hidden="1">
      <c r="K657" s="1"/>
      <c r="L657" s="1"/>
      <c r="M657" s="1"/>
      <c r="N657" s="1"/>
      <c r="O657" s="1"/>
      <c r="P657" s="1"/>
      <c r="Q657" s="1"/>
      <c r="R657" s="1"/>
      <c r="S657" s="1"/>
      <c r="AH657" s="6"/>
      <c r="AI657" s="6"/>
      <c r="AJ657" s="6"/>
    </row>
    <row r="658" hidden="1">
      <c r="K658" s="1"/>
      <c r="L658" s="1"/>
      <c r="M658" s="1"/>
      <c r="N658" s="1"/>
      <c r="O658" s="1"/>
      <c r="P658" s="1"/>
      <c r="Q658" s="1"/>
      <c r="R658" s="1"/>
      <c r="S658" s="1"/>
      <c r="AH658" s="6"/>
      <c r="AI658" s="6"/>
      <c r="AJ658" s="6"/>
    </row>
    <row r="659" hidden="1">
      <c r="K659" s="1"/>
      <c r="L659" s="1"/>
      <c r="M659" s="1"/>
      <c r="N659" s="1"/>
      <c r="O659" s="1"/>
      <c r="P659" s="1"/>
      <c r="Q659" s="1"/>
      <c r="R659" s="1"/>
      <c r="S659" s="1"/>
      <c r="AH659" s="6"/>
      <c r="AI659" s="6"/>
      <c r="AJ659" s="6"/>
    </row>
    <row r="660" hidden="1">
      <c r="K660" s="1"/>
      <c r="L660" s="1"/>
      <c r="M660" s="1"/>
      <c r="N660" s="1"/>
      <c r="O660" s="1"/>
      <c r="P660" s="1"/>
      <c r="Q660" s="1"/>
      <c r="R660" s="1"/>
      <c r="S660" s="1"/>
      <c r="AH660" s="6"/>
      <c r="AI660" s="6"/>
      <c r="AJ660" s="6"/>
    </row>
    <row r="661" hidden="1">
      <c r="K661" s="1"/>
      <c r="L661" s="1"/>
      <c r="M661" s="1"/>
      <c r="N661" s="1"/>
      <c r="O661" s="1"/>
      <c r="P661" s="1"/>
      <c r="Q661" s="1"/>
      <c r="R661" s="1"/>
      <c r="S661" s="1"/>
      <c r="AH661" s="6"/>
      <c r="AI661" s="6"/>
      <c r="AJ661" s="6"/>
    </row>
    <row r="662" hidden="1">
      <c r="K662" s="1"/>
      <c r="L662" s="1"/>
      <c r="M662" s="1"/>
      <c r="N662" s="1"/>
      <c r="O662" s="1"/>
      <c r="P662" s="1"/>
      <c r="Q662" s="1"/>
      <c r="R662" s="1"/>
      <c r="S662" s="1"/>
      <c r="AH662" s="6"/>
      <c r="AI662" s="6"/>
      <c r="AJ662" s="6"/>
    </row>
    <row r="663" hidden="1">
      <c r="K663" s="1"/>
      <c r="L663" s="1"/>
      <c r="M663" s="1"/>
      <c r="N663" s="1"/>
      <c r="O663" s="1"/>
      <c r="P663" s="1"/>
      <c r="Q663" s="1"/>
      <c r="R663" s="1"/>
      <c r="S663" s="1"/>
      <c r="AH663" s="6"/>
      <c r="AI663" s="6"/>
      <c r="AJ663" s="6"/>
    </row>
    <row r="664" hidden="1">
      <c r="K664" s="1"/>
      <c r="L664" s="1"/>
      <c r="M664" s="1"/>
      <c r="N664" s="1"/>
      <c r="O664" s="1"/>
      <c r="P664" s="1"/>
      <c r="Q664" s="1"/>
      <c r="R664" s="1"/>
      <c r="S664" s="1"/>
      <c r="AH664" s="6"/>
      <c r="AI664" s="6"/>
      <c r="AJ664" s="6"/>
    </row>
    <row r="665" hidden="1">
      <c r="K665" s="1"/>
      <c r="L665" s="1"/>
      <c r="M665" s="1"/>
      <c r="N665" s="1"/>
      <c r="O665" s="1"/>
      <c r="P665" s="1"/>
      <c r="Q665" s="1"/>
      <c r="R665" s="1"/>
      <c r="S665" s="1"/>
      <c r="AH665" s="6"/>
      <c r="AI665" s="6"/>
      <c r="AJ665" s="6"/>
    </row>
    <row r="666" hidden="1">
      <c r="K666" s="1"/>
      <c r="L666" s="1"/>
      <c r="M666" s="1"/>
      <c r="N666" s="1"/>
      <c r="O666" s="1"/>
      <c r="P666" s="1"/>
      <c r="Q666" s="1"/>
      <c r="R666" s="1"/>
      <c r="S666" s="1"/>
      <c r="AH666" s="6"/>
      <c r="AI666" s="6"/>
      <c r="AJ666" s="6"/>
    </row>
    <row r="667" hidden="1">
      <c r="K667" s="1"/>
      <c r="L667" s="1"/>
      <c r="M667" s="1"/>
      <c r="N667" s="1"/>
      <c r="O667" s="1"/>
      <c r="P667" s="1"/>
      <c r="Q667" s="1"/>
      <c r="R667" s="1"/>
      <c r="S667" s="1"/>
      <c r="AH667" s="6"/>
      <c r="AI667" s="6"/>
      <c r="AJ667" s="6"/>
    </row>
    <row r="668" hidden="1">
      <c r="K668" s="1"/>
      <c r="L668" s="1"/>
      <c r="M668" s="1"/>
      <c r="N668" s="1"/>
      <c r="O668" s="1"/>
      <c r="P668" s="1"/>
      <c r="Q668" s="1"/>
      <c r="R668" s="1"/>
      <c r="S668" s="1"/>
      <c r="AH668" s="6"/>
      <c r="AI668" s="6"/>
      <c r="AJ668" s="6"/>
    </row>
    <row r="669" hidden="1">
      <c r="K669" s="1"/>
      <c r="L669" s="1"/>
      <c r="M669" s="1"/>
      <c r="N669" s="1"/>
      <c r="O669" s="1"/>
      <c r="P669" s="1"/>
      <c r="Q669" s="1"/>
      <c r="R669" s="1"/>
      <c r="S669" s="1"/>
      <c r="AH669" s="6"/>
      <c r="AI669" s="6"/>
      <c r="AJ669" s="6"/>
    </row>
    <row r="670" hidden="1">
      <c r="K670" s="1"/>
      <c r="L670" s="1"/>
      <c r="M670" s="1"/>
      <c r="N670" s="1"/>
      <c r="O670" s="1"/>
      <c r="P670" s="1"/>
      <c r="Q670" s="1"/>
      <c r="R670" s="1"/>
      <c r="S670" s="1"/>
      <c r="AH670" s="6"/>
      <c r="AI670" s="6"/>
      <c r="AJ670" s="6"/>
    </row>
    <row r="671" hidden="1">
      <c r="K671" s="1"/>
      <c r="L671" s="1"/>
      <c r="M671" s="1"/>
      <c r="N671" s="1"/>
      <c r="O671" s="1"/>
      <c r="P671" s="1"/>
      <c r="Q671" s="1"/>
      <c r="R671" s="1"/>
      <c r="S671" s="1"/>
      <c r="AH671" s="6"/>
      <c r="AI671" s="6"/>
      <c r="AJ671" s="6"/>
    </row>
    <row r="672" hidden="1">
      <c r="K672" s="1"/>
      <c r="L672" s="1"/>
      <c r="M672" s="1"/>
      <c r="N672" s="1"/>
      <c r="O672" s="1"/>
      <c r="P672" s="1"/>
      <c r="Q672" s="1"/>
      <c r="R672" s="1"/>
      <c r="S672" s="1"/>
      <c r="AH672" s="6"/>
      <c r="AI672" s="6"/>
      <c r="AJ672" s="6"/>
    </row>
    <row r="673" hidden="1">
      <c r="K673" s="1"/>
      <c r="L673" s="1"/>
      <c r="M673" s="1"/>
      <c r="N673" s="1"/>
      <c r="O673" s="1"/>
      <c r="P673" s="1"/>
      <c r="Q673" s="1"/>
      <c r="R673" s="1"/>
      <c r="S673" s="1"/>
      <c r="AH673" s="6"/>
      <c r="AI673" s="6"/>
      <c r="AJ673" s="6"/>
    </row>
    <row r="674" hidden="1">
      <c r="K674" s="1"/>
      <c r="L674" s="1"/>
      <c r="M674" s="1"/>
      <c r="N674" s="1"/>
      <c r="O674" s="1"/>
      <c r="P674" s="1"/>
      <c r="Q674" s="1"/>
      <c r="R674" s="1"/>
      <c r="S674" s="1"/>
      <c r="AH674" s="6"/>
      <c r="AI674" s="6"/>
      <c r="AJ674" s="6"/>
    </row>
    <row r="675" hidden="1">
      <c r="K675" s="1"/>
      <c r="L675" s="1"/>
      <c r="M675" s="1"/>
      <c r="N675" s="1"/>
      <c r="O675" s="1"/>
      <c r="P675" s="1"/>
      <c r="Q675" s="1"/>
      <c r="R675" s="1"/>
      <c r="S675" s="1"/>
      <c r="AH675" s="6"/>
      <c r="AI675" s="6"/>
      <c r="AJ675" s="6"/>
    </row>
    <row r="676" hidden="1">
      <c r="K676" s="1"/>
      <c r="L676" s="1"/>
      <c r="M676" s="1"/>
      <c r="N676" s="1"/>
      <c r="O676" s="1"/>
      <c r="P676" s="1"/>
      <c r="Q676" s="1"/>
      <c r="R676" s="1"/>
      <c r="S676" s="1"/>
      <c r="AH676" s="6"/>
      <c r="AI676" s="6"/>
      <c r="AJ676" s="6"/>
    </row>
    <row r="677" hidden="1">
      <c r="K677" s="1"/>
      <c r="L677" s="1"/>
      <c r="M677" s="1"/>
      <c r="N677" s="1"/>
      <c r="O677" s="1"/>
      <c r="P677" s="1"/>
      <c r="Q677" s="1"/>
      <c r="R677" s="1"/>
      <c r="S677" s="1"/>
      <c r="AH677" s="6"/>
      <c r="AI677" s="6"/>
      <c r="AJ677" s="6"/>
    </row>
    <row r="678" hidden="1">
      <c r="K678" s="1"/>
      <c r="L678" s="1"/>
      <c r="M678" s="1"/>
      <c r="N678" s="1"/>
      <c r="O678" s="1"/>
      <c r="P678" s="1"/>
      <c r="Q678" s="1"/>
      <c r="R678" s="1"/>
      <c r="S678" s="1"/>
      <c r="AH678" s="6"/>
      <c r="AI678" s="6"/>
      <c r="AJ678" s="6"/>
    </row>
    <row r="679" hidden="1">
      <c r="K679" s="1"/>
      <c r="L679" s="1"/>
      <c r="M679" s="1"/>
      <c r="N679" s="1"/>
      <c r="O679" s="1"/>
      <c r="P679" s="1"/>
      <c r="Q679" s="1"/>
      <c r="R679" s="1"/>
      <c r="S679" s="1"/>
      <c r="AH679" s="6"/>
      <c r="AI679" s="6"/>
      <c r="AJ679" s="6"/>
    </row>
    <row r="680" hidden="1">
      <c r="K680" s="1"/>
      <c r="L680" s="1"/>
      <c r="M680" s="1"/>
      <c r="N680" s="1"/>
      <c r="O680" s="1"/>
      <c r="P680" s="1"/>
      <c r="Q680" s="1"/>
      <c r="R680" s="1"/>
      <c r="S680" s="1"/>
      <c r="AH680" s="6"/>
      <c r="AI680" s="6"/>
      <c r="AJ680" s="6"/>
    </row>
    <row r="681" hidden="1">
      <c r="K681" s="1"/>
      <c r="L681" s="1"/>
      <c r="M681" s="1"/>
      <c r="N681" s="1"/>
      <c r="O681" s="1"/>
      <c r="P681" s="1"/>
      <c r="Q681" s="1"/>
      <c r="R681" s="1"/>
      <c r="S681" s="1"/>
      <c r="AH681" s="6"/>
      <c r="AI681" s="6"/>
      <c r="AJ681" s="6"/>
    </row>
    <row r="682" hidden="1">
      <c r="K682" s="1"/>
      <c r="L682" s="1"/>
      <c r="M682" s="1"/>
      <c r="N682" s="1"/>
      <c r="O682" s="1"/>
      <c r="P682" s="1"/>
      <c r="Q682" s="1"/>
      <c r="R682" s="1"/>
      <c r="S682" s="1"/>
      <c r="AH682" s="6"/>
      <c r="AI682" s="6"/>
      <c r="AJ682" s="6"/>
    </row>
    <row r="683" hidden="1">
      <c r="K683" s="1"/>
      <c r="L683" s="1"/>
      <c r="M683" s="1"/>
      <c r="N683" s="1"/>
      <c r="O683" s="1"/>
      <c r="P683" s="1"/>
      <c r="Q683" s="1"/>
      <c r="R683" s="1"/>
      <c r="S683" s="1"/>
      <c r="AH683" s="6"/>
      <c r="AI683" s="6"/>
      <c r="AJ683" s="6"/>
    </row>
    <row r="684" hidden="1">
      <c r="K684" s="1"/>
      <c r="L684" s="1"/>
      <c r="M684" s="1"/>
      <c r="N684" s="1"/>
      <c r="O684" s="1"/>
      <c r="P684" s="1"/>
      <c r="Q684" s="1"/>
      <c r="R684" s="1"/>
      <c r="S684" s="1"/>
      <c r="AH684" s="6"/>
      <c r="AI684" s="6"/>
      <c r="AJ684" s="6"/>
    </row>
    <row r="685" hidden="1">
      <c r="K685" s="1"/>
      <c r="L685" s="1"/>
      <c r="M685" s="1"/>
      <c r="N685" s="1"/>
      <c r="O685" s="1"/>
      <c r="P685" s="1"/>
      <c r="Q685" s="1"/>
      <c r="R685" s="1"/>
      <c r="S685" s="1"/>
      <c r="AH685" s="6"/>
      <c r="AI685" s="6"/>
      <c r="AJ685" s="6"/>
    </row>
    <row r="686" hidden="1">
      <c r="K686" s="1"/>
      <c r="L686" s="1"/>
      <c r="M686" s="1"/>
      <c r="N686" s="1"/>
      <c r="O686" s="1"/>
      <c r="P686" s="1"/>
      <c r="Q686" s="1"/>
      <c r="R686" s="1"/>
      <c r="S686" s="1"/>
      <c r="AH686" s="6"/>
      <c r="AI686" s="6"/>
      <c r="AJ686" s="6"/>
    </row>
    <row r="687" hidden="1">
      <c r="K687" s="1"/>
      <c r="L687" s="1"/>
      <c r="M687" s="1"/>
      <c r="N687" s="1"/>
      <c r="O687" s="1"/>
      <c r="P687" s="1"/>
      <c r="Q687" s="1"/>
      <c r="R687" s="1"/>
      <c r="S687" s="1"/>
      <c r="AH687" s="6"/>
      <c r="AI687" s="6"/>
      <c r="AJ687" s="6"/>
    </row>
    <row r="688" hidden="1">
      <c r="K688" s="1"/>
      <c r="L688" s="1"/>
      <c r="M688" s="1"/>
      <c r="N688" s="1"/>
      <c r="O688" s="1"/>
      <c r="P688" s="1"/>
      <c r="Q688" s="1"/>
      <c r="R688" s="1"/>
      <c r="S688" s="1"/>
      <c r="AH688" s="6"/>
      <c r="AI688" s="6"/>
      <c r="AJ688" s="6"/>
    </row>
    <row r="689" hidden="1">
      <c r="K689" s="1"/>
      <c r="L689" s="1"/>
      <c r="M689" s="1"/>
      <c r="N689" s="1"/>
      <c r="O689" s="1"/>
      <c r="P689" s="1"/>
      <c r="Q689" s="1"/>
      <c r="R689" s="1"/>
      <c r="S689" s="1"/>
      <c r="AH689" s="6"/>
      <c r="AI689" s="6"/>
      <c r="AJ689" s="6"/>
    </row>
    <row r="690" hidden="1">
      <c r="K690" s="1"/>
      <c r="L690" s="1"/>
      <c r="M690" s="1"/>
      <c r="N690" s="1"/>
      <c r="O690" s="1"/>
      <c r="P690" s="1"/>
      <c r="Q690" s="1"/>
      <c r="R690" s="1"/>
      <c r="S690" s="1"/>
      <c r="AH690" s="6"/>
      <c r="AI690" s="6"/>
      <c r="AJ690" s="6"/>
    </row>
    <row r="691" hidden="1">
      <c r="K691" s="1"/>
      <c r="L691" s="1"/>
      <c r="M691" s="1"/>
      <c r="N691" s="1"/>
      <c r="O691" s="1"/>
      <c r="P691" s="1"/>
      <c r="Q691" s="1"/>
      <c r="R691" s="1"/>
      <c r="S691" s="1"/>
      <c r="AH691" s="6"/>
      <c r="AI691" s="6"/>
      <c r="AJ691" s="6"/>
    </row>
    <row r="692" hidden="1">
      <c r="K692" s="1"/>
      <c r="L692" s="1"/>
      <c r="M692" s="1"/>
      <c r="N692" s="1"/>
      <c r="O692" s="1"/>
      <c r="P692" s="1"/>
      <c r="Q692" s="1"/>
      <c r="R692" s="1"/>
      <c r="S692" s="1"/>
      <c r="AH692" s="6"/>
      <c r="AI692" s="6"/>
      <c r="AJ692" s="6"/>
    </row>
    <row r="693" hidden="1">
      <c r="K693" s="1"/>
      <c r="L693" s="1"/>
      <c r="M693" s="1"/>
      <c r="N693" s="1"/>
      <c r="O693" s="1"/>
      <c r="P693" s="1"/>
      <c r="Q693" s="1"/>
      <c r="R693" s="1"/>
      <c r="S693" s="1"/>
      <c r="AH693" s="6"/>
      <c r="AI693" s="6"/>
      <c r="AJ693" s="6"/>
    </row>
    <row r="694" hidden="1">
      <c r="K694" s="1"/>
      <c r="L694" s="1"/>
      <c r="M694" s="1"/>
      <c r="N694" s="1"/>
      <c r="O694" s="1"/>
      <c r="P694" s="1"/>
      <c r="Q694" s="1"/>
      <c r="R694" s="1"/>
      <c r="S694" s="1"/>
      <c r="AH694" s="6"/>
      <c r="AI694" s="6"/>
      <c r="AJ694" s="6"/>
    </row>
    <row r="695" hidden="1">
      <c r="K695" s="1"/>
      <c r="L695" s="1"/>
      <c r="M695" s="1"/>
      <c r="N695" s="1"/>
      <c r="O695" s="1"/>
      <c r="P695" s="1"/>
      <c r="Q695" s="1"/>
      <c r="R695" s="1"/>
      <c r="S695" s="1"/>
      <c r="AH695" s="6"/>
      <c r="AI695" s="6"/>
      <c r="AJ695" s="6"/>
    </row>
    <row r="696" hidden="1">
      <c r="K696" s="1"/>
      <c r="L696" s="1"/>
      <c r="M696" s="1"/>
      <c r="N696" s="1"/>
      <c r="O696" s="1"/>
      <c r="P696" s="1"/>
      <c r="Q696" s="1"/>
      <c r="R696" s="1"/>
      <c r="S696" s="1"/>
      <c r="AH696" s="6"/>
      <c r="AI696" s="6"/>
      <c r="AJ696" s="6"/>
    </row>
    <row r="697" hidden="1">
      <c r="K697" s="1"/>
      <c r="L697" s="1"/>
      <c r="M697" s="1"/>
      <c r="N697" s="1"/>
      <c r="O697" s="1"/>
      <c r="P697" s="1"/>
      <c r="Q697" s="1"/>
      <c r="R697" s="1"/>
      <c r="S697" s="1"/>
      <c r="AH697" s="6"/>
      <c r="AI697" s="6"/>
      <c r="AJ697" s="6"/>
    </row>
    <row r="698" hidden="1">
      <c r="K698" s="1"/>
      <c r="L698" s="1"/>
      <c r="M698" s="1"/>
      <c r="N698" s="1"/>
      <c r="O698" s="1"/>
      <c r="P698" s="1"/>
      <c r="Q698" s="1"/>
      <c r="R698" s="1"/>
      <c r="S698" s="1"/>
      <c r="AH698" s="6"/>
      <c r="AI698" s="6"/>
      <c r="AJ698" s="6"/>
    </row>
    <row r="699" hidden="1">
      <c r="K699" s="1"/>
      <c r="L699" s="1"/>
      <c r="M699" s="1"/>
      <c r="N699" s="1"/>
      <c r="O699" s="1"/>
      <c r="P699" s="1"/>
      <c r="Q699" s="1"/>
      <c r="R699" s="1"/>
      <c r="S699" s="1"/>
      <c r="AH699" s="6"/>
      <c r="AI699" s="6"/>
      <c r="AJ699" s="6"/>
    </row>
    <row r="700" hidden="1">
      <c r="K700" s="1"/>
      <c r="L700" s="1"/>
      <c r="M700" s="1"/>
      <c r="N700" s="1"/>
      <c r="O700" s="1"/>
      <c r="P700" s="1"/>
      <c r="Q700" s="1"/>
      <c r="R700" s="1"/>
      <c r="S700" s="1"/>
      <c r="AH700" s="6"/>
      <c r="AI700" s="6"/>
      <c r="AJ700" s="6"/>
    </row>
    <row r="701" hidden="1">
      <c r="K701" s="1"/>
      <c r="L701" s="1"/>
      <c r="M701" s="1"/>
      <c r="N701" s="1"/>
      <c r="O701" s="1"/>
      <c r="P701" s="1"/>
      <c r="Q701" s="1"/>
      <c r="R701" s="1"/>
      <c r="S701" s="1"/>
      <c r="AH701" s="6"/>
      <c r="AI701" s="6"/>
      <c r="AJ701" s="6"/>
    </row>
    <row r="702" hidden="1">
      <c r="K702" s="1"/>
      <c r="L702" s="1"/>
      <c r="M702" s="1"/>
      <c r="N702" s="1"/>
      <c r="O702" s="1"/>
      <c r="P702" s="1"/>
      <c r="Q702" s="1"/>
      <c r="R702" s="1"/>
      <c r="S702" s="1"/>
      <c r="AH702" s="6"/>
      <c r="AI702" s="6"/>
      <c r="AJ702" s="6"/>
    </row>
    <row r="703" hidden="1">
      <c r="K703" s="1"/>
      <c r="L703" s="1"/>
      <c r="M703" s="1"/>
      <c r="N703" s="1"/>
      <c r="O703" s="1"/>
      <c r="P703" s="1"/>
      <c r="Q703" s="1"/>
      <c r="R703" s="1"/>
      <c r="S703" s="1"/>
      <c r="AH703" s="6"/>
      <c r="AI703" s="6"/>
      <c r="AJ703" s="6"/>
    </row>
    <row r="704" hidden="1">
      <c r="K704" s="1"/>
      <c r="L704" s="1"/>
      <c r="M704" s="1"/>
      <c r="N704" s="1"/>
      <c r="O704" s="1"/>
      <c r="P704" s="1"/>
      <c r="Q704" s="1"/>
      <c r="R704" s="1"/>
      <c r="S704" s="1"/>
      <c r="AH704" s="6"/>
      <c r="AI704" s="6"/>
      <c r="AJ704" s="6"/>
    </row>
    <row r="705" hidden="1">
      <c r="K705" s="1"/>
      <c r="L705" s="1"/>
      <c r="M705" s="1"/>
      <c r="N705" s="1"/>
      <c r="O705" s="1"/>
      <c r="P705" s="1"/>
      <c r="Q705" s="1"/>
      <c r="R705" s="1"/>
      <c r="S705" s="1"/>
      <c r="AH705" s="6"/>
      <c r="AI705" s="6"/>
      <c r="AJ705" s="6"/>
    </row>
    <row r="706" hidden="1">
      <c r="K706" s="1"/>
      <c r="L706" s="1"/>
      <c r="M706" s="1"/>
      <c r="N706" s="1"/>
      <c r="O706" s="1"/>
      <c r="P706" s="1"/>
      <c r="Q706" s="1"/>
      <c r="R706" s="1"/>
      <c r="S706" s="1"/>
      <c r="AH706" s="6"/>
      <c r="AI706" s="6"/>
      <c r="AJ706" s="6"/>
    </row>
    <row r="707" hidden="1">
      <c r="K707" s="1"/>
      <c r="L707" s="1"/>
      <c r="M707" s="1"/>
      <c r="N707" s="1"/>
      <c r="O707" s="1"/>
      <c r="P707" s="1"/>
      <c r="Q707" s="1"/>
      <c r="R707" s="1"/>
      <c r="S707" s="1"/>
      <c r="AH707" s="6"/>
      <c r="AI707" s="6"/>
      <c r="AJ707" s="6"/>
    </row>
    <row r="708" hidden="1">
      <c r="K708" s="1"/>
      <c r="L708" s="1"/>
      <c r="M708" s="1"/>
      <c r="N708" s="1"/>
      <c r="O708" s="1"/>
      <c r="P708" s="1"/>
      <c r="Q708" s="1"/>
      <c r="R708" s="1"/>
      <c r="S708" s="1"/>
      <c r="AH708" s="6"/>
      <c r="AI708" s="6"/>
      <c r="AJ708" s="6"/>
    </row>
    <row r="709" hidden="1">
      <c r="K709" s="1"/>
      <c r="L709" s="1"/>
      <c r="M709" s="1"/>
      <c r="N709" s="1"/>
      <c r="O709" s="1"/>
      <c r="P709" s="1"/>
      <c r="Q709" s="1"/>
      <c r="R709" s="1"/>
      <c r="S709" s="1"/>
      <c r="AH709" s="6"/>
      <c r="AI709" s="6"/>
      <c r="AJ709" s="6"/>
    </row>
    <row r="710" hidden="1">
      <c r="K710" s="1"/>
      <c r="L710" s="1"/>
      <c r="M710" s="1"/>
      <c r="N710" s="1"/>
      <c r="O710" s="1"/>
      <c r="P710" s="1"/>
      <c r="Q710" s="1"/>
      <c r="R710" s="1"/>
      <c r="S710" s="1"/>
      <c r="AH710" s="6"/>
      <c r="AI710" s="6"/>
      <c r="AJ710" s="6"/>
    </row>
    <row r="711" hidden="1">
      <c r="K711" s="1"/>
      <c r="L711" s="1"/>
      <c r="M711" s="1"/>
      <c r="N711" s="1"/>
      <c r="O711" s="1"/>
      <c r="P711" s="1"/>
      <c r="Q711" s="1"/>
      <c r="R711" s="1"/>
      <c r="S711" s="1"/>
      <c r="AH711" s="6"/>
      <c r="AI711" s="6"/>
      <c r="AJ711" s="6"/>
    </row>
    <row r="712" hidden="1">
      <c r="K712" s="1"/>
      <c r="L712" s="1"/>
      <c r="M712" s="1"/>
      <c r="N712" s="1"/>
      <c r="O712" s="1"/>
      <c r="P712" s="1"/>
      <c r="Q712" s="1"/>
      <c r="R712" s="1"/>
      <c r="S712" s="1"/>
      <c r="AH712" s="6"/>
      <c r="AI712" s="6"/>
      <c r="AJ712" s="6"/>
    </row>
    <row r="713" hidden="1">
      <c r="K713" s="1"/>
      <c r="L713" s="1"/>
      <c r="M713" s="1"/>
      <c r="N713" s="1"/>
      <c r="O713" s="1"/>
      <c r="P713" s="1"/>
      <c r="Q713" s="1"/>
      <c r="R713" s="1"/>
      <c r="S713" s="1"/>
      <c r="AH713" s="6"/>
      <c r="AI713" s="6"/>
      <c r="AJ713" s="6"/>
    </row>
    <row r="714" hidden="1">
      <c r="K714" s="1"/>
      <c r="L714" s="1"/>
      <c r="M714" s="1"/>
      <c r="N714" s="1"/>
      <c r="O714" s="1"/>
      <c r="P714" s="1"/>
      <c r="Q714" s="1"/>
      <c r="R714" s="1"/>
      <c r="S714" s="1"/>
      <c r="AH714" s="6"/>
      <c r="AI714" s="6"/>
      <c r="AJ714" s="6"/>
    </row>
    <row r="715" hidden="1">
      <c r="K715" s="1"/>
      <c r="L715" s="1"/>
      <c r="M715" s="1"/>
      <c r="N715" s="1"/>
      <c r="O715" s="1"/>
      <c r="P715" s="1"/>
      <c r="Q715" s="1"/>
      <c r="R715" s="1"/>
      <c r="S715" s="1"/>
      <c r="AH715" s="6"/>
      <c r="AI715" s="6"/>
      <c r="AJ715" s="6"/>
    </row>
    <row r="716" hidden="1">
      <c r="K716" s="1"/>
      <c r="L716" s="1"/>
      <c r="M716" s="1"/>
      <c r="N716" s="1"/>
      <c r="O716" s="1"/>
      <c r="P716" s="1"/>
      <c r="Q716" s="1"/>
      <c r="R716" s="1"/>
      <c r="S716" s="1"/>
      <c r="AH716" s="6"/>
      <c r="AI716" s="6"/>
      <c r="AJ716" s="6"/>
    </row>
    <row r="717" hidden="1">
      <c r="K717" s="1"/>
      <c r="L717" s="1"/>
      <c r="M717" s="1"/>
      <c r="N717" s="1"/>
      <c r="O717" s="1"/>
      <c r="P717" s="1"/>
      <c r="Q717" s="1"/>
      <c r="R717" s="1"/>
      <c r="S717" s="1"/>
      <c r="AH717" s="6"/>
      <c r="AI717" s="6"/>
      <c r="AJ717" s="6"/>
    </row>
    <row r="718" hidden="1">
      <c r="K718" s="1"/>
      <c r="L718" s="1"/>
      <c r="M718" s="1"/>
      <c r="N718" s="1"/>
      <c r="O718" s="1"/>
      <c r="P718" s="1"/>
      <c r="Q718" s="1"/>
      <c r="R718" s="1"/>
      <c r="S718" s="1"/>
      <c r="AH718" s="6"/>
      <c r="AI718" s="6"/>
      <c r="AJ718" s="6"/>
    </row>
    <row r="719" hidden="1">
      <c r="K719" s="1"/>
      <c r="L719" s="1"/>
      <c r="M719" s="1"/>
      <c r="N719" s="1"/>
      <c r="O719" s="1"/>
      <c r="P719" s="1"/>
      <c r="Q719" s="1"/>
      <c r="R719" s="1"/>
      <c r="S719" s="1"/>
      <c r="AH719" s="6"/>
      <c r="AI719" s="6"/>
      <c r="AJ719" s="6"/>
    </row>
    <row r="720" hidden="1">
      <c r="K720" s="1"/>
      <c r="L720" s="1"/>
      <c r="M720" s="1"/>
      <c r="N720" s="1"/>
      <c r="O720" s="1"/>
      <c r="P720" s="1"/>
      <c r="Q720" s="1"/>
      <c r="R720" s="1"/>
      <c r="S720" s="1"/>
      <c r="AH720" s="6"/>
      <c r="AI720" s="6"/>
      <c r="AJ720" s="6"/>
    </row>
    <row r="721" hidden="1">
      <c r="K721" s="1"/>
      <c r="L721" s="1"/>
      <c r="M721" s="1"/>
      <c r="N721" s="1"/>
      <c r="O721" s="1"/>
      <c r="P721" s="1"/>
      <c r="Q721" s="1"/>
      <c r="R721" s="1"/>
      <c r="S721" s="1"/>
      <c r="AH721" s="6"/>
      <c r="AI721" s="6"/>
      <c r="AJ721" s="6"/>
    </row>
    <row r="722" hidden="1">
      <c r="K722" s="1"/>
      <c r="L722" s="1"/>
      <c r="M722" s="1"/>
      <c r="N722" s="1"/>
      <c r="O722" s="1"/>
      <c r="P722" s="1"/>
      <c r="Q722" s="1"/>
      <c r="R722" s="1"/>
      <c r="S722" s="1"/>
      <c r="AH722" s="6"/>
      <c r="AI722" s="6"/>
      <c r="AJ722" s="6"/>
    </row>
    <row r="723" hidden="1">
      <c r="K723" s="1"/>
      <c r="L723" s="1"/>
      <c r="M723" s="1"/>
      <c r="N723" s="1"/>
      <c r="O723" s="1"/>
      <c r="P723" s="1"/>
      <c r="Q723" s="1"/>
      <c r="R723" s="1"/>
      <c r="S723" s="1"/>
      <c r="AH723" s="6"/>
      <c r="AI723" s="6"/>
      <c r="AJ723" s="6"/>
    </row>
    <row r="724" hidden="1">
      <c r="K724" s="1"/>
      <c r="L724" s="1"/>
      <c r="M724" s="1"/>
      <c r="N724" s="1"/>
      <c r="O724" s="1"/>
      <c r="P724" s="1"/>
      <c r="Q724" s="1"/>
      <c r="R724" s="1"/>
      <c r="S724" s="1"/>
      <c r="AH724" s="6"/>
      <c r="AI724" s="6"/>
      <c r="AJ724" s="6"/>
    </row>
    <row r="725" hidden="1">
      <c r="K725" s="1"/>
      <c r="L725" s="1"/>
      <c r="M725" s="1"/>
      <c r="N725" s="1"/>
      <c r="O725" s="1"/>
      <c r="P725" s="1"/>
      <c r="Q725" s="1"/>
      <c r="R725" s="1"/>
      <c r="S725" s="1"/>
      <c r="AH725" s="6"/>
      <c r="AI725" s="6"/>
      <c r="AJ725" s="6"/>
    </row>
    <row r="726" hidden="1">
      <c r="K726" s="1"/>
      <c r="L726" s="1"/>
      <c r="M726" s="1"/>
      <c r="N726" s="1"/>
      <c r="O726" s="1"/>
      <c r="P726" s="1"/>
      <c r="Q726" s="1"/>
      <c r="R726" s="1"/>
      <c r="S726" s="1"/>
      <c r="AH726" s="6"/>
      <c r="AI726" s="6"/>
      <c r="AJ726" s="6"/>
    </row>
    <row r="727" hidden="1">
      <c r="K727" s="1"/>
      <c r="L727" s="1"/>
      <c r="M727" s="1"/>
      <c r="N727" s="1"/>
      <c r="O727" s="1"/>
      <c r="P727" s="1"/>
      <c r="Q727" s="1"/>
      <c r="R727" s="1"/>
      <c r="S727" s="1"/>
      <c r="AH727" s="6"/>
      <c r="AI727" s="6"/>
      <c r="AJ727" s="6"/>
    </row>
    <row r="728" hidden="1">
      <c r="K728" s="1"/>
      <c r="L728" s="1"/>
      <c r="M728" s="1"/>
      <c r="N728" s="1"/>
      <c r="O728" s="1"/>
      <c r="P728" s="1"/>
      <c r="Q728" s="1"/>
      <c r="R728" s="1"/>
      <c r="S728" s="1"/>
      <c r="AH728" s="6"/>
      <c r="AI728" s="6"/>
      <c r="AJ728" s="6"/>
    </row>
    <row r="729" hidden="1">
      <c r="K729" s="1"/>
      <c r="L729" s="1"/>
      <c r="M729" s="1"/>
      <c r="N729" s="1"/>
      <c r="O729" s="1"/>
      <c r="P729" s="1"/>
      <c r="Q729" s="1"/>
      <c r="R729" s="1"/>
      <c r="S729" s="1"/>
      <c r="AH729" s="6"/>
      <c r="AI729" s="6"/>
      <c r="AJ729" s="6"/>
    </row>
    <row r="730" hidden="1">
      <c r="K730" s="1"/>
      <c r="L730" s="1"/>
      <c r="M730" s="1"/>
      <c r="N730" s="1"/>
      <c r="O730" s="1"/>
      <c r="P730" s="1"/>
      <c r="Q730" s="1"/>
      <c r="R730" s="1"/>
      <c r="S730" s="1"/>
      <c r="AH730" s="6"/>
      <c r="AI730" s="6"/>
      <c r="AJ730" s="6"/>
    </row>
    <row r="731" hidden="1">
      <c r="K731" s="1"/>
      <c r="L731" s="1"/>
      <c r="M731" s="1"/>
      <c r="N731" s="1"/>
      <c r="O731" s="1"/>
      <c r="P731" s="1"/>
      <c r="Q731" s="1"/>
      <c r="R731" s="1"/>
      <c r="S731" s="1"/>
      <c r="AH731" s="6"/>
      <c r="AI731" s="6"/>
      <c r="AJ731" s="6"/>
    </row>
    <row r="732" hidden="1">
      <c r="K732" s="1"/>
      <c r="L732" s="1"/>
      <c r="M732" s="1"/>
      <c r="N732" s="1"/>
      <c r="O732" s="1"/>
      <c r="P732" s="1"/>
      <c r="Q732" s="1"/>
      <c r="R732" s="1"/>
      <c r="S732" s="1"/>
      <c r="AH732" s="6"/>
      <c r="AI732" s="6"/>
      <c r="AJ732" s="6"/>
    </row>
    <row r="733" hidden="1">
      <c r="K733" s="1"/>
      <c r="L733" s="1"/>
      <c r="M733" s="1"/>
      <c r="N733" s="1"/>
      <c r="O733" s="1"/>
      <c r="P733" s="1"/>
      <c r="Q733" s="1"/>
      <c r="R733" s="1"/>
      <c r="S733" s="1"/>
      <c r="AH733" s="6"/>
      <c r="AI733" s="6"/>
      <c r="AJ733" s="6"/>
    </row>
    <row r="734" hidden="1">
      <c r="K734" s="1"/>
      <c r="L734" s="1"/>
      <c r="M734" s="1"/>
      <c r="N734" s="1"/>
      <c r="O734" s="1"/>
      <c r="P734" s="1"/>
      <c r="Q734" s="1"/>
      <c r="R734" s="1"/>
      <c r="S734" s="1"/>
      <c r="AH734" s="6"/>
      <c r="AI734" s="6"/>
      <c r="AJ734" s="6"/>
    </row>
    <row r="735" hidden="1">
      <c r="K735" s="1"/>
      <c r="L735" s="1"/>
      <c r="M735" s="1"/>
      <c r="N735" s="1"/>
      <c r="O735" s="1"/>
      <c r="P735" s="1"/>
      <c r="Q735" s="1"/>
      <c r="R735" s="1"/>
      <c r="S735" s="1"/>
      <c r="AH735" s="6"/>
      <c r="AI735" s="6"/>
      <c r="AJ735" s="6"/>
    </row>
    <row r="736" hidden="1">
      <c r="K736" s="1"/>
      <c r="L736" s="1"/>
      <c r="M736" s="1"/>
      <c r="N736" s="1"/>
      <c r="O736" s="1"/>
      <c r="P736" s="1"/>
      <c r="Q736" s="1"/>
      <c r="R736" s="1"/>
      <c r="S736" s="1"/>
      <c r="AH736" s="6"/>
      <c r="AI736" s="6"/>
      <c r="AJ736" s="6"/>
    </row>
    <row r="737" hidden="1">
      <c r="K737" s="1"/>
      <c r="L737" s="1"/>
      <c r="M737" s="1"/>
      <c r="N737" s="1"/>
      <c r="O737" s="1"/>
      <c r="P737" s="1"/>
      <c r="Q737" s="1"/>
      <c r="R737" s="1"/>
      <c r="S737" s="1"/>
      <c r="AH737" s="6"/>
      <c r="AI737" s="6"/>
      <c r="AJ737" s="6"/>
    </row>
    <row r="738" hidden="1">
      <c r="K738" s="1"/>
      <c r="L738" s="1"/>
      <c r="M738" s="1"/>
      <c r="N738" s="1"/>
      <c r="O738" s="1"/>
      <c r="P738" s="1"/>
      <c r="Q738" s="1"/>
      <c r="R738" s="1"/>
      <c r="S738" s="1"/>
      <c r="AH738" s="6"/>
      <c r="AI738" s="6"/>
      <c r="AJ738" s="6"/>
    </row>
    <row r="739" hidden="1">
      <c r="K739" s="1"/>
      <c r="L739" s="1"/>
      <c r="M739" s="1"/>
      <c r="N739" s="1"/>
      <c r="O739" s="1"/>
      <c r="P739" s="1"/>
      <c r="Q739" s="1"/>
      <c r="R739" s="1"/>
      <c r="S739" s="1"/>
      <c r="AH739" s="6"/>
      <c r="AI739" s="6"/>
      <c r="AJ739" s="6"/>
    </row>
    <row r="740" hidden="1">
      <c r="K740" s="1"/>
      <c r="L740" s="1"/>
      <c r="M740" s="1"/>
      <c r="N740" s="1"/>
      <c r="O740" s="1"/>
      <c r="P740" s="1"/>
      <c r="Q740" s="1"/>
      <c r="R740" s="1"/>
      <c r="S740" s="1"/>
      <c r="AH740" s="6"/>
      <c r="AI740" s="6"/>
      <c r="AJ740" s="6"/>
    </row>
    <row r="741" hidden="1">
      <c r="K741" s="1"/>
      <c r="L741" s="1"/>
      <c r="M741" s="1"/>
      <c r="N741" s="1"/>
      <c r="O741" s="1"/>
      <c r="P741" s="1"/>
      <c r="Q741" s="1"/>
      <c r="R741" s="1"/>
      <c r="S741" s="1"/>
      <c r="AH741" s="6"/>
      <c r="AI741" s="6"/>
      <c r="AJ741" s="6"/>
    </row>
    <row r="742" hidden="1">
      <c r="K742" s="1"/>
      <c r="L742" s="1"/>
      <c r="M742" s="1"/>
      <c r="N742" s="1"/>
      <c r="O742" s="1"/>
      <c r="P742" s="1"/>
      <c r="Q742" s="1"/>
      <c r="R742" s="1"/>
      <c r="S742" s="1"/>
      <c r="AH742" s="6"/>
      <c r="AI742" s="6"/>
      <c r="AJ742" s="6"/>
    </row>
    <row r="743" hidden="1">
      <c r="K743" s="1"/>
      <c r="L743" s="1"/>
      <c r="M743" s="1"/>
      <c r="N743" s="1"/>
      <c r="O743" s="1"/>
      <c r="P743" s="1"/>
      <c r="Q743" s="1"/>
      <c r="R743" s="1"/>
      <c r="S743" s="1"/>
      <c r="AH743" s="6"/>
      <c r="AI743" s="6"/>
      <c r="AJ743" s="6"/>
    </row>
    <row r="744" hidden="1">
      <c r="K744" s="1"/>
      <c r="L744" s="1"/>
      <c r="M744" s="1"/>
      <c r="N744" s="1"/>
      <c r="O744" s="1"/>
      <c r="P744" s="1"/>
      <c r="Q744" s="1"/>
      <c r="R744" s="1"/>
      <c r="S744" s="1"/>
      <c r="AH744" s="6"/>
      <c r="AI744" s="6"/>
      <c r="AJ744" s="6"/>
    </row>
    <row r="745" hidden="1">
      <c r="K745" s="1"/>
      <c r="L745" s="1"/>
      <c r="M745" s="1"/>
      <c r="N745" s="1"/>
      <c r="O745" s="1"/>
      <c r="P745" s="1"/>
      <c r="Q745" s="1"/>
      <c r="R745" s="1"/>
      <c r="S745" s="1"/>
      <c r="AH745" s="6"/>
      <c r="AI745" s="6"/>
      <c r="AJ745" s="6"/>
    </row>
    <row r="746" hidden="1">
      <c r="K746" s="1"/>
      <c r="L746" s="1"/>
      <c r="M746" s="1"/>
      <c r="N746" s="1"/>
      <c r="O746" s="1"/>
      <c r="P746" s="1"/>
      <c r="Q746" s="1"/>
      <c r="R746" s="1"/>
      <c r="S746" s="1"/>
      <c r="AH746" s="6"/>
      <c r="AI746" s="6"/>
      <c r="AJ746" s="6"/>
    </row>
    <row r="747" hidden="1">
      <c r="K747" s="1"/>
      <c r="L747" s="1"/>
      <c r="M747" s="1"/>
      <c r="N747" s="1"/>
      <c r="O747" s="1"/>
      <c r="P747" s="1"/>
      <c r="Q747" s="1"/>
      <c r="R747" s="1"/>
      <c r="S747" s="1"/>
      <c r="AH747" s="6"/>
      <c r="AI747" s="6"/>
      <c r="AJ747" s="6"/>
    </row>
    <row r="748" hidden="1">
      <c r="K748" s="1"/>
      <c r="L748" s="1"/>
      <c r="M748" s="1"/>
      <c r="N748" s="1"/>
      <c r="O748" s="1"/>
      <c r="P748" s="1"/>
      <c r="Q748" s="1"/>
      <c r="R748" s="1"/>
      <c r="S748" s="1"/>
      <c r="AH748" s="6"/>
      <c r="AI748" s="6"/>
      <c r="AJ748" s="6"/>
    </row>
    <row r="749" hidden="1">
      <c r="K749" s="1"/>
      <c r="L749" s="1"/>
      <c r="M749" s="1"/>
      <c r="N749" s="1"/>
      <c r="O749" s="1"/>
      <c r="P749" s="1"/>
      <c r="Q749" s="1"/>
      <c r="R749" s="1"/>
      <c r="S749" s="1"/>
      <c r="AH749" s="6"/>
      <c r="AI749" s="6"/>
      <c r="AJ749" s="6"/>
    </row>
    <row r="750" hidden="1">
      <c r="K750" s="1"/>
      <c r="L750" s="1"/>
      <c r="M750" s="1"/>
      <c r="N750" s="1"/>
      <c r="O750" s="1"/>
      <c r="P750" s="1"/>
      <c r="Q750" s="1"/>
      <c r="R750" s="1"/>
      <c r="S750" s="1"/>
      <c r="AH750" s="6"/>
      <c r="AI750" s="6"/>
      <c r="AJ750" s="6"/>
    </row>
    <row r="751" hidden="1">
      <c r="K751" s="1"/>
      <c r="L751" s="1"/>
      <c r="M751" s="1"/>
      <c r="N751" s="1"/>
      <c r="O751" s="1"/>
      <c r="P751" s="1"/>
      <c r="Q751" s="1"/>
      <c r="R751" s="1"/>
      <c r="S751" s="1"/>
      <c r="AH751" s="6"/>
      <c r="AI751" s="6"/>
      <c r="AJ751" s="6"/>
    </row>
    <row r="752" hidden="1">
      <c r="K752" s="1"/>
      <c r="L752" s="1"/>
      <c r="M752" s="1"/>
      <c r="N752" s="1"/>
      <c r="O752" s="1"/>
      <c r="P752" s="1"/>
      <c r="Q752" s="1"/>
      <c r="R752" s="1"/>
      <c r="S752" s="1"/>
      <c r="AH752" s="6"/>
      <c r="AI752" s="6"/>
      <c r="AJ752" s="6"/>
    </row>
    <row r="753" hidden="1">
      <c r="K753" s="1"/>
      <c r="L753" s="1"/>
      <c r="M753" s="1"/>
      <c r="N753" s="1"/>
      <c r="O753" s="1"/>
      <c r="P753" s="1"/>
      <c r="Q753" s="1"/>
      <c r="R753" s="1"/>
      <c r="S753" s="1"/>
      <c r="AH753" s="6"/>
      <c r="AI753" s="6"/>
      <c r="AJ753" s="6"/>
    </row>
    <row r="754" hidden="1">
      <c r="K754" s="1"/>
      <c r="L754" s="1"/>
      <c r="M754" s="1"/>
      <c r="N754" s="1"/>
      <c r="O754" s="1"/>
      <c r="P754" s="1"/>
      <c r="Q754" s="1"/>
      <c r="R754" s="1"/>
      <c r="S754" s="1"/>
      <c r="AH754" s="6"/>
      <c r="AI754" s="6"/>
      <c r="AJ754" s="6"/>
    </row>
    <row r="755" hidden="1">
      <c r="K755" s="1"/>
      <c r="L755" s="1"/>
      <c r="M755" s="1"/>
      <c r="N755" s="1"/>
      <c r="O755" s="1"/>
      <c r="P755" s="1"/>
      <c r="Q755" s="1"/>
      <c r="R755" s="1"/>
      <c r="S755" s="1"/>
      <c r="AH755" s="6"/>
      <c r="AI755" s="6"/>
      <c r="AJ755" s="6"/>
    </row>
    <row r="756" hidden="1">
      <c r="K756" s="1"/>
      <c r="L756" s="1"/>
      <c r="M756" s="1"/>
      <c r="N756" s="1"/>
      <c r="O756" s="1"/>
      <c r="P756" s="1"/>
      <c r="Q756" s="1"/>
      <c r="R756" s="1"/>
      <c r="S756" s="1"/>
      <c r="AH756" s="6"/>
      <c r="AI756" s="6"/>
      <c r="AJ756" s="6"/>
    </row>
    <row r="757" hidden="1">
      <c r="K757" s="1"/>
      <c r="L757" s="1"/>
      <c r="M757" s="1"/>
      <c r="N757" s="1"/>
      <c r="O757" s="1"/>
      <c r="P757" s="1"/>
      <c r="Q757" s="1"/>
      <c r="R757" s="1"/>
      <c r="S757" s="1"/>
      <c r="AH757" s="6"/>
      <c r="AI757" s="6"/>
      <c r="AJ757" s="6"/>
    </row>
    <row r="758" hidden="1">
      <c r="K758" s="1"/>
      <c r="L758" s="1"/>
      <c r="M758" s="1"/>
      <c r="N758" s="1"/>
      <c r="O758" s="1"/>
      <c r="P758" s="1"/>
      <c r="Q758" s="1"/>
      <c r="R758" s="1"/>
      <c r="S758" s="1"/>
      <c r="AH758" s="6"/>
      <c r="AI758" s="6"/>
      <c r="AJ758" s="6"/>
    </row>
    <row r="759" hidden="1">
      <c r="K759" s="1"/>
      <c r="L759" s="1"/>
      <c r="M759" s="1"/>
      <c r="N759" s="1"/>
      <c r="O759" s="1"/>
      <c r="P759" s="1"/>
      <c r="Q759" s="1"/>
      <c r="R759" s="1"/>
      <c r="S759" s="1"/>
      <c r="AH759" s="6"/>
      <c r="AI759" s="6"/>
      <c r="AJ759" s="6"/>
    </row>
    <row r="760" hidden="1">
      <c r="K760" s="1"/>
      <c r="L760" s="1"/>
      <c r="M760" s="1"/>
      <c r="N760" s="1"/>
      <c r="O760" s="1"/>
      <c r="P760" s="1"/>
      <c r="Q760" s="1"/>
      <c r="R760" s="1"/>
      <c r="S760" s="1"/>
      <c r="AH760" s="6"/>
      <c r="AI760" s="6"/>
      <c r="AJ760" s="6"/>
    </row>
    <row r="761" hidden="1">
      <c r="K761" s="1"/>
      <c r="L761" s="1"/>
      <c r="M761" s="1"/>
      <c r="N761" s="1"/>
      <c r="O761" s="1"/>
      <c r="P761" s="1"/>
      <c r="Q761" s="1"/>
      <c r="R761" s="1"/>
      <c r="S761" s="1"/>
      <c r="AH761" s="6"/>
      <c r="AI761" s="6"/>
      <c r="AJ761" s="6"/>
    </row>
    <row r="762" hidden="1">
      <c r="K762" s="1"/>
      <c r="L762" s="1"/>
      <c r="M762" s="1"/>
      <c r="N762" s="1"/>
      <c r="O762" s="1"/>
      <c r="P762" s="1"/>
      <c r="Q762" s="1"/>
      <c r="R762" s="1"/>
      <c r="S762" s="1"/>
      <c r="AH762" s="6"/>
      <c r="AI762" s="6"/>
      <c r="AJ762" s="6"/>
    </row>
    <row r="763" hidden="1">
      <c r="K763" s="1"/>
      <c r="L763" s="1"/>
      <c r="M763" s="1"/>
      <c r="N763" s="1"/>
      <c r="O763" s="1"/>
      <c r="P763" s="1"/>
      <c r="Q763" s="1"/>
      <c r="R763" s="1"/>
      <c r="S763" s="1"/>
      <c r="AH763" s="6"/>
      <c r="AI763" s="6"/>
      <c r="AJ763" s="6"/>
    </row>
    <row r="764" hidden="1">
      <c r="K764" s="1"/>
      <c r="L764" s="1"/>
      <c r="M764" s="1"/>
      <c r="N764" s="1"/>
      <c r="O764" s="1"/>
      <c r="P764" s="1"/>
      <c r="Q764" s="1"/>
      <c r="R764" s="1"/>
      <c r="S764" s="1"/>
      <c r="AH764" s="6"/>
      <c r="AI764" s="6"/>
      <c r="AJ764" s="6"/>
    </row>
    <row r="765" hidden="1">
      <c r="K765" s="1"/>
      <c r="L765" s="1"/>
      <c r="M765" s="1"/>
      <c r="N765" s="1"/>
      <c r="O765" s="1"/>
      <c r="P765" s="1"/>
      <c r="Q765" s="1"/>
      <c r="R765" s="1"/>
      <c r="S765" s="1"/>
      <c r="AH765" s="6"/>
      <c r="AI765" s="6"/>
      <c r="AJ765" s="6"/>
    </row>
    <row r="766" hidden="1">
      <c r="K766" s="1"/>
      <c r="L766" s="1"/>
      <c r="M766" s="1"/>
      <c r="N766" s="1"/>
      <c r="O766" s="1"/>
      <c r="P766" s="1"/>
      <c r="Q766" s="1"/>
      <c r="R766" s="1"/>
      <c r="S766" s="1"/>
      <c r="AH766" s="6"/>
      <c r="AI766" s="6"/>
      <c r="AJ766" s="6"/>
    </row>
    <row r="767" hidden="1">
      <c r="K767" s="1"/>
      <c r="L767" s="1"/>
      <c r="M767" s="1"/>
      <c r="N767" s="1"/>
      <c r="O767" s="1"/>
      <c r="P767" s="1"/>
      <c r="Q767" s="1"/>
      <c r="R767" s="1"/>
      <c r="S767" s="1"/>
      <c r="AH767" s="6"/>
      <c r="AI767" s="6"/>
      <c r="AJ767" s="6"/>
    </row>
    <row r="768" hidden="1">
      <c r="K768" s="1"/>
      <c r="L768" s="1"/>
      <c r="M768" s="1"/>
      <c r="N768" s="1"/>
      <c r="O768" s="1"/>
      <c r="P768" s="1"/>
      <c r="Q768" s="1"/>
      <c r="R768" s="1"/>
      <c r="S768" s="1"/>
      <c r="AH768" s="6"/>
      <c r="AI768" s="6"/>
      <c r="AJ768" s="6"/>
    </row>
    <row r="769" hidden="1">
      <c r="K769" s="1"/>
      <c r="L769" s="1"/>
      <c r="M769" s="1"/>
      <c r="N769" s="1"/>
      <c r="O769" s="1"/>
      <c r="P769" s="1"/>
      <c r="Q769" s="1"/>
      <c r="R769" s="1"/>
      <c r="S769" s="1"/>
      <c r="AH769" s="6"/>
      <c r="AI769" s="6"/>
      <c r="AJ769" s="6"/>
    </row>
    <row r="770" hidden="1">
      <c r="K770" s="1"/>
      <c r="L770" s="1"/>
      <c r="M770" s="1"/>
      <c r="N770" s="1"/>
      <c r="O770" s="1"/>
      <c r="P770" s="1"/>
      <c r="Q770" s="1"/>
      <c r="R770" s="1"/>
      <c r="S770" s="1"/>
      <c r="AH770" s="6"/>
      <c r="AI770" s="6"/>
      <c r="AJ770" s="6"/>
    </row>
    <row r="771" hidden="1">
      <c r="K771" s="1"/>
      <c r="L771" s="1"/>
      <c r="M771" s="1"/>
      <c r="N771" s="1"/>
      <c r="O771" s="1"/>
      <c r="P771" s="1"/>
      <c r="Q771" s="1"/>
      <c r="R771" s="1"/>
      <c r="S771" s="1"/>
      <c r="AH771" s="6"/>
      <c r="AI771" s="6"/>
      <c r="AJ771" s="6"/>
    </row>
    <row r="772" hidden="1">
      <c r="K772" s="1"/>
      <c r="L772" s="1"/>
      <c r="M772" s="1"/>
      <c r="N772" s="1"/>
      <c r="O772" s="1"/>
      <c r="P772" s="1"/>
      <c r="Q772" s="1"/>
      <c r="R772" s="1"/>
      <c r="S772" s="1"/>
      <c r="AH772" s="6"/>
      <c r="AI772" s="6"/>
      <c r="AJ772" s="6"/>
    </row>
    <row r="773" hidden="1">
      <c r="K773" s="1"/>
      <c r="L773" s="1"/>
      <c r="M773" s="1"/>
      <c r="N773" s="1"/>
      <c r="O773" s="1"/>
      <c r="P773" s="1"/>
      <c r="Q773" s="1"/>
      <c r="R773" s="1"/>
      <c r="S773" s="1"/>
      <c r="AH773" s="6"/>
      <c r="AI773" s="6"/>
      <c r="AJ773" s="6"/>
    </row>
    <row r="774" hidden="1">
      <c r="K774" s="1"/>
      <c r="L774" s="1"/>
      <c r="M774" s="1"/>
      <c r="N774" s="1"/>
      <c r="O774" s="1"/>
      <c r="P774" s="1"/>
      <c r="Q774" s="1"/>
      <c r="R774" s="1"/>
      <c r="S774" s="1"/>
      <c r="AH774" s="6"/>
      <c r="AI774" s="6"/>
      <c r="AJ774" s="6"/>
    </row>
    <row r="775" hidden="1">
      <c r="K775" s="1"/>
      <c r="L775" s="1"/>
      <c r="M775" s="1"/>
      <c r="N775" s="1"/>
      <c r="O775" s="1"/>
      <c r="P775" s="1"/>
      <c r="Q775" s="1"/>
      <c r="R775" s="1"/>
      <c r="S775" s="1"/>
      <c r="AH775" s="6"/>
      <c r="AI775" s="6"/>
      <c r="AJ775" s="6"/>
    </row>
    <row r="776" hidden="1">
      <c r="K776" s="1"/>
      <c r="L776" s="1"/>
      <c r="M776" s="1"/>
      <c r="N776" s="1"/>
      <c r="O776" s="1"/>
      <c r="P776" s="1"/>
      <c r="Q776" s="1"/>
      <c r="R776" s="1"/>
      <c r="S776" s="1"/>
      <c r="AH776" s="6"/>
      <c r="AI776" s="6"/>
      <c r="AJ776" s="6"/>
    </row>
    <row r="777" hidden="1">
      <c r="K777" s="1"/>
      <c r="L777" s="1"/>
      <c r="M777" s="1"/>
      <c r="N777" s="1"/>
      <c r="O777" s="1"/>
      <c r="P777" s="1"/>
      <c r="Q777" s="1"/>
      <c r="R777" s="1"/>
      <c r="S777" s="1"/>
      <c r="AH777" s="6"/>
      <c r="AI777" s="6"/>
      <c r="AJ777" s="6"/>
    </row>
    <row r="778" hidden="1">
      <c r="K778" s="1"/>
      <c r="L778" s="1"/>
      <c r="M778" s="1"/>
      <c r="N778" s="1"/>
      <c r="O778" s="1"/>
      <c r="P778" s="1"/>
      <c r="Q778" s="1"/>
      <c r="R778" s="1"/>
      <c r="S778" s="1"/>
      <c r="AH778" s="6"/>
      <c r="AI778" s="6"/>
      <c r="AJ778" s="6"/>
    </row>
    <row r="779" hidden="1">
      <c r="K779" s="1"/>
      <c r="L779" s="1"/>
      <c r="M779" s="1"/>
      <c r="N779" s="1"/>
      <c r="O779" s="1"/>
      <c r="P779" s="1"/>
      <c r="Q779" s="1"/>
      <c r="R779" s="1"/>
      <c r="S779" s="1"/>
      <c r="AH779" s="6"/>
      <c r="AI779" s="6"/>
      <c r="AJ779" s="6"/>
    </row>
    <row r="780" hidden="1">
      <c r="K780" s="1"/>
      <c r="L780" s="1"/>
      <c r="M780" s="1"/>
      <c r="N780" s="1"/>
      <c r="O780" s="1"/>
      <c r="P780" s="1"/>
      <c r="Q780" s="1"/>
      <c r="R780" s="1"/>
      <c r="S780" s="1"/>
      <c r="AH780" s="6"/>
      <c r="AI780" s="6"/>
      <c r="AJ780" s="6"/>
    </row>
    <row r="781" hidden="1">
      <c r="K781" s="1"/>
      <c r="L781" s="1"/>
      <c r="M781" s="1"/>
      <c r="N781" s="1"/>
      <c r="O781" s="1"/>
      <c r="P781" s="1"/>
      <c r="Q781" s="1"/>
      <c r="R781" s="1"/>
      <c r="S781" s="1"/>
      <c r="AH781" s="6"/>
      <c r="AI781" s="6"/>
      <c r="AJ781" s="6"/>
    </row>
    <row r="782" hidden="1">
      <c r="K782" s="1"/>
      <c r="L782" s="1"/>
      <c r="M782" s="1"/>
      <c r="N782" s="1"/>
      <c r="O782" s="1"/>
      <c r="P782" s="1"/>
      <c r="Q782" s="1"/>
      <c r="R782" s="1"/>
      <c r="S782" s="1"/>
      <c r="AH782" s="6"/>
      <c r="AI782" s="6"/>
      <c r="AJ782" s="6"/>
    </row>
    <row r="783" hidden="1">
      <c r="K783" s="1"/>
      <c r="L783" s="1"/>
      <c r="M783" s="1"/>
      <c r="N783" s="1"/>
      <c r="O783" s="1"/>
      <c r="P783" s="1"/>
      <c r="Q783" s="1"/>
      <c r="R783" s="1"/>
      <c r="S783" s="1"/>
      <c r="AH783" s="6"/>
      <c r="AI783" s="6"/>
      <c r="AJ783" s="6"/>
    </row>
    <row r="784" hidden="1">
      <c r="K784" s="1"/>
      <c r="L784" s="1"/>
      <c r="M784" s="1"/>
      <c r="N784" s="1"/>
      <c r="O784" s="1"/>
      <c r="P784" s="1"/>
      <c r="Q784" s="1"/>
      <c r="R784" s="1"/>
      <c r="S784" s="1"/>
      <c r="AH784" s="6"/>
      <c r="AI784" s="6"/>
      <c r="AJ784" s="6"/>
    </row>
    <row r="785" hidden="1">
      <c r="K785" s="1"/>
      <c r="L785" s="1"/>
      <c r="M785" s="1"/>
      <c r="N785" s="1"/>
      <c r="O785" s="1"/>
      <c r="P785" s="1"/>
      <c r="Q785" s="1"/>
      <c r="R785" s="1"/>
      <c r="S785" s="1"/>
      <c r="AH785" s="6"/>
      <c r="AI785" s="6"/>
      <c r="AJ785" s="6"/>
    </row>
    <row r="786" hidden="1">
      <c r="K786" s="1"/>
      <c r="L786" s="1"/>
      <c r="M786" s="1"/>
      <c r="N786" s="1"/>
      <c r="O786" s="1"/>
      <c r="P786" s="1"/>
      <c r="Q786" s="1"/>
      <c r="R786" s="1"/>
      <c r="S786" s="1"/>
      <c r="AH786" s="6"/>
      <c r="AI786" s="6"/>
      <c r="AJ786" s="6"/>
    </row>
    <row r="787" hidden="1">
      <c r="K787" s="1"/>
      <c r="L787" s="1"/>
      <c r="M787" s="1"/>
      <c r="N787" s="1"/>
      <c r="O787" s="1"/>
      <c r="P787" s="1"/>
      <c r="Q787" s="1"/>
      <c r="R787" s="1"/>
      <c r="S787" s="1"/>
      <c r="AH787" s="6"/>
      <c r="AI787" s="6"/>
      <c r="AJ787" s="6"/>
    </row>
    <row r="788" hidden="1">
      <c r="K788" s="1"/>
      <c r="L788" s="1"/>
      <c r="M788" s="1"/>
      <c r="N788" s="1"/>
      <c r="O788" s="1"/>
      <c r="P788" s="1"/>
      <c r="Q788" s="1"/>
      <c r="R788" s="1"/>
      <c r="S788" s="1"/>
      <c r="AH788" s="6"/>
      <c r="AI788" s="6"/>
      <c r="AJ788" s="6"/>
    </row>
    <row r="789" hidden="1">
      <c r="K789" s="1"/>
      <c r="L789" s="1"/>
      <c r="M789" s="1"/>
      <c r="N789" s="1"/>
      <c r="O789" s="1"/>
      <c r="P789" s="1"/>
      <c r="Q789" s="1"/>
      <c r="R789" s="1"/>
      <c r="S789" s="1"/>
      <c r="AH789" s="6"/>
      <c r="AI789" s="6"/>
      <c r="AJ789" s="6"/>
    </row>
    <row r="790" hidden="1">
      <c r="K790" s="1"/>
      <c r="L790" s="1"/>
      <c r="M790" s="1"/>
      <c r="N790" s="1"/>
      <c r="O790" s="1"/>
      <c r="P790" s="1"/>
      <c r="Q790" s="1"/>
      <c r="R790" s="1"/>
      <c r="S790" s="1"/>
      <c r="AH790" s="6"/>
      <c r="AI790" s="6"/>
      <c r="AJ790" s="6"/>
    </row>
    <row r="791" hidden="1">
      <c r="K791" s="1"/>
      <c r="L791" s="1"/>
      <c r="M791" s="1"/>
      <c r="N791" s="1"/>
      <c r="O791" s="1"/>
      <c r="P791" s="1"/>
      <c r="Q791" s="1"/>
      <c r="R791" s="1"/>
      <c r="S791" s="1"/>
      <c r="AH791" s="6"/>
      <c r="AI791" s="6"/>
      <c r="AJ791" s="6"/>
    </row>
    <row r="792" hidden="1">
      <c r="K792" s="1"/>
      <c r="L792" s="1"/>
      <c r="M792" s="1"/>
      <c r="N792" s="1"/>
      <c r="O792" s="1"/>
      <c r="P792" s="1"/>
      <c r="Q792" s="1"/>
      <c r="R792" s="1"/>
      <c r="S792" s="1"/>
      <c r="AH792" s="6"/>
      <c r="AI792" s="6"/>
      <c r="AJ792" s="6"/>
    </row>
    <row r="793" hidden="1">
      <c r="K793" s="1"/>
      <c r="L793" s="1"/>
      <c r="M793" s="1"/>
      <c r="N793" s="1"/>
      <c r="O793" s="1"/>
      <c r="P793" s="1"/>
      <c r="Q793" s="1"/>
      <c r="R793" s="1"/>
      <c r="S793" s="1"/>
      <c r="AH793" s="6"/>
      <c r="AI793" s="6"/>
      <c r="AJ793" s="6"/>
    </row>
    <row r="794" hidden="1">
      <c r="K794" s="1"/>
      <c r="L794" s="1"/>
      <c r="M794" s="1"/>
      <c r="N794" s="1"/>
      <c r="O794" s="1"/>
      <c r="P794" s="1"/>
      <c r="Q794" s="1"/>
      <c r="R794" s="1"/>
      <c r="S794" s="1"/>
      <c r="AH794" s="6"/>
      <c r="AI794" s="6"/>
      <c r="AJ794" s="6"/>
    </row>
    <row r="795" hidden="1">
      <c r="K795" s="1"/>
      <c r="L795" s="1"/>
      <c r="M795" s="1"/>
      <c r="N795" s="1"/>
      <c r="O795" s="1"/>
      <c r="P795" s="1"/>
      <c r="Q795" s="1"/>
      <c r="R795" s="1"/>
      <c r="S795" s="1"/>
      <c r="AH795" s="6"/>
      <c r="AI795" s="6"/>
      <c r="AJ795" s="6"/>
    </row>
    <row r="796" hidden="1">
      <c r="K796" s="1"/>
      <c r="L796" s="1"/>
      <c r="M796" s="1"/>
      <c r="N796" s="1"/>
      <c r="O796" s="1"/>
      <c r="P796" s="1"/>
      <c r="Q796" s="1"/>
      <c r="R796" s="1"/>
      <c r="S796" s="1"/>
      <c r="AH796" s="6"/>
      <c r="AI796" s="6"/>
      <c r="AJ796" s="6"/>
    </row>
    <row r="797" hidden="1">
      <c r="K797" s="1"/>
      <c r="L797" s="1"/>
      <c r="M797" s="1"/>
      <c r="N797" s="1"/>
      <c r="O797" s="1"/>
      <c r="P797" s="1"/>
      <c r="Q797" s="1"/>
      <c r="R797" s="1"/>
      <c r="S797" s="1"/>
      <c r="AH797" s="6"/>
      <c r="AI797" s="6"/>
      <c r="AJ797" s="6"/>
    </row>
    <row r="798" hidden="1">
      <c r="K798" s="1"/>
      <c r="L798" s="1"/>
      <c r="M798" s="1"/>
      <c r="N798" s="1"/>
      <c r="O798" s="1"/>
      <c r="P798" s="1"/>
      <c r="Q798" s="1"/>
      <c r="R798" s="1"/>
      <c r="S798" s="1"/>
      <c r="AH798" s="6"/>
      <c r="AI798" s="6"/>
      <c r="AJ798" s="6"/>
    </row>
    <row r="799" hidden="1">
      <c r="K799" s="1"/>
      <c r="L799" s="1"/>
      <c r="M799" s="1"/>
      <c r="N799" s="1"/>
      <c r="O799" s="1"/>
      <c r="P799" s="1"/>
      <c r="Q799" s="1"/>
      <c r="R799" s="1"/>
      <c r="S799" s="1"/>
      <c r="AH799" s="6"/>
      <c r="AI799" s="6"/>
      <c r="AJ799" s="6"/>
    </row>
    <row r="800" hidden="1">
      <c r="K800" s="1"/>
      <c r="L800" s="1"/>
      <c r="M800" s="1"/>
      <c r="N800" s="1"/>
      <c r="O800" s="1"/>
      <c r="P800" s="1"/>
      <c r="Q800" s="1"/>
      <c r="R800" s="1"/>
      <c r="S800" s="1"/>
      <c r="AH800" s="6"/>
      <c r="AI800" s="6"/>
      <c r="AJ800" s="6"/>
    </row>
    <row r="801" hidden="1">
      <c r="K801" s="1"/>
      <c r="L801" s="1"/>
      <c r="M801" s="1"/>
      <c r="N801" s="1"/>
      <c r="O801" s="1"/>
      <c r="P801" s="1"/>
      <c r="Q801" s="1"/>
      <c r="R801" s="1"/>
      <c r="S801" s="1"/>
      <c r="AH801" s="6"/>
      <c r="AI801" s="6"/>
      <c r="AJ801" s="6"/>
    </row>
    <row r="802" hidden="1">
      <c r="K802" s="1"/>
      <c r="L802" s="1"/>
      <c r="M802" s="1"/>
      <c r="N802" s="1"/>
      <c r="O802" s="1"/>
      <c r="P802" s="1"/>
      <c r="Q802" s="1"/>
      <c r="R802" s="1"/>
      <c r="S802" s="1"/>
      <c r="AH802" s="6"/>
      <c r="AI802" s="6"/>
      <c r="AJ802" s="6"/>
    </row>
    <row r="803" hidden="1">
      <c r="K803" s="1"/>
      <c r="L803" s="1"/>
      <c r="M803" s="1"/>
      <c r="N803" s="1"/>
      <c r="O803" s="1"/>
      <c r="P803" s="1"/>
      <c r="Q803" s="1"/>
      <c r="R803" s="1"/>
      <c r="S803" s="1"/>
      <c r="AH803" s="6"/>
      <c r="AI803" s="6"/>
      <c r="AJ803" s="6"/>
    </row>
    <row r="804" hidden="1">
      <c r="K804" s="1"/>
      <c r="L804" s="1"/>
      <c r="M804" s="1"/>
      <c r="N804" s="1"/>
      <c r="O804" s="1"/>
      <c r="P804" s="1"/>
      <c r="Q804" s="1"/>
      <c r="R804" s="1"/>
      <c r="S804" s="1"/>
      <c r="AH804" s="6"/>
      <c r="AI804" s="6"/>
      <c r="AJ804" s="6"/>
    </row>
    <row r="805" hidden="1">
      <c r="K805" s="1"/>
      <c r="L805" s="1"/>
      <c r="M805" s="1"/>
      <c r="N805" s="1"/>
      <c r="O805" s="1"/>
      <c r="P805" s="1"/>
      <c r="Q805" s="1"/>
      <c r="R805" s="1"/>
      <c r="S805" s="1"/>
      <c r="AH805" s="6"/>
      <c r="AI805" s="6"/>
      <c r="AJ805" s="6"/>
    </row>
    <row r="806" hidden="1">
      <c r="K806" s="1"/>
      <c r="L806" s="1"/>
      <c r="M806" s="1"/>
      <c r="N806" s="1"/>
      <c r="O806" s="1"/>
      <c r="P806" s="1"/>
      <c r="Q806" s="1"/>
      <c r="R806" s="1"/>
      <c r="S806" s="1"/>
      <c r="AH806" s="6"/>
      <c r="AI806" s="6"/>
      <c r="AJ806" s="6"/>
    </row>
    <row r="807" hidden="1">
      <c r="K807" s="1"/>
      <c r="L807" s="1"/>
      <c r="M807" s="1"/>
      <c r="N807" s="1"/>
      <c r="O807" s="1"/>
      <c r="P807" s="1"/>
      <c r="Q807" s="1"/>
      <c r="R807" s="1"/>
      <c r="S807" s="1"/>
      <c r="AH807" s="6"/>
      <c r="AI807" s="6"/>
      <c r="AJ807" s="6"/>
    </row>
    <row r="808" hidden="1">
      <c r="K808" s="1"/>
      <c r="L808" s="1"/>
      <c r="M808" s="1"/>
      <c r="N808" s="1"/>
      <c r="O808" s="1"/>
      <c r="P808" s="1"/>
      <c r="Q808" s="1"/>
      <c r="R808" s="1"/>
      <c r="S808" s="1"/>
      <c r="AH808" s="6"/>
      <c r="AI808" s="6"/>
      <c r="AJ808" s="6"/>
    </row>
    <row r="809" hidden="1">
      <c r="K809" s="1"/>
      <c r="L809" s="1"/>
      <c r="M809" s="1"/>
      <c r="N809" s="1"/>
      <c r="O809" s="1"/>
      <c r="P809" s="1"/>
      <c r="Q809" s="1"/>
      <c r="R809" s="1"/>
      <c r="S809" s="1"/>
      <c r="AH809" s="6"/>
      <c r="AI809" s="6"/>
      <c r="AJ809" s="6"/>
    </row>
    <row r="810" hidden="1">
      <c r="K810" s="1"/>
      <c r="L810" s="1"/>
      <c r="M810" s="1"/>
      <c r="N810" s="1"/>
      <c r="O810" s="1"/>
      <c r="P810" s="1"/>
      <c r="Q810" s="1"/>
      <c r="R810" s="1"/>
      <c r="S810" s="1"/>
      <c r="AH810" s="6"/>
      <c r="AI810" s="6"/>
      <c r="AJ810" s="6"/>
    </row>
    <row r="811" hidden="1">
      <c r="K811" s="1"/>
      <c r="L811" s="1"/>
      <c r="M811" s="1"/>
      <c r="N811" s="1"/>
      <c r="O811" s="1"/>
      <c r="P811" s="1"/>
      <c r="Q811" s="1"/>
      <c r="R811" s="1"/>
      <c r="S811" s="1"/>
      <c r="AH811" s="6"/>
      <c r="AI811" s="6"/>
      <c r="AJ811" s="6"/>
    </row>
    <row r="812" hidden="1">
      <c r="K812" s="1"/>
      <c r="L812" s="1"/>
      <c r="M812" s="1"/>
      <c r="N812" s="1"/>
      <c r="O812" s="1"/>
      <c r="P812" s="1"/>
      <c r="Q812" s="1"/>
      <c r="R812" s="1"/>
      <c r="S812" s="1"/>
      <c r="AH812" s="6"/>
      <c r="AI812" s="6"/>
      <c r="AJ812" s="6"/>
    </row>
    <row r="813" hidden="1">
      <c r="K813" s="1"/>
      <c r="L813" s="1"/>
      <c r="M813" s="1"/>
      <c r="N813" s="1"/>
      <c r="O813" s="1"/>
      <c r="P813" s="1"/>
      <c r="Q813" s="1"/>
      <c r="R813" s="1"/>
      <c r="S813" s="1"/>
      <c r="AH813" s="6"/>
      <c r="AI813" s="6"/>
      <c r="AJ813" s="6"/>
    </row>
    <row r="814" hidden="1">
      <c r="K814" s="1"/>
      <c r="L814" s="1"/>
      <c r="M814" s="1"/>
      <c r="N814" s="1"/>
      <c r="O814" s="1"/>
      <c r="P814" s="1"/>
      <c r="Q814" s="1"/>
      <c r="R814" s="1"/>
      <c r="S814" s="1"/>
      <c r="AH814" s="6"/>
      <c r="AI814" s="6"/>
      <c r="AJ814" s="6"/>
    </row>
    <row r="815" hidden="1">
      <c r="K815" s="1"/>
      <c r="L815" s="1"/>
      <c r="M815" s="1"/>
      <c r="N815" s="1"/>
      <c r="O815" s="1"/>
      <c r="P815" s="1"/>
      <c r="Q815" s="1"/>
      <c r="R815" s="1"/>
      <c r="S815" s="1"/>
      <c r="AH815" s="6"/>
      <c r="AI815" s="6"/>
      <c r="AJ815" s="6"/>
    </row>
    <row r="816" hidden="1">
      <c r="K816" s="1"/>
      <c r="L816" s="1"/>
      <c r="M816" s="1"/>
      <c r="N816" s="1"/>
      <c r="O816" s="1"/>
      <c r="P816" s="1"/>
      <c r="Q816" s="1"/>
      <c r="R816" s="1"/>
      <c r="S816" s="1"/>
      <c r="AH816" s="6"/>
      <c r="AI816" s="6"/>
      <c r="AJ816" s="6"/>
    </row>
    <row r="817" hidden="1">
      <c r="K817" s="1"/>
      <c r="L817" s="1"/>
      <c r="M817" s="1"/>
      <c r="N817" s="1"/>
      <c r="O817" s="1"/>
      <c r="P817" s="1"/>
      <c r="Q817" s="1"/>
      <c r="R817" s="1"/>
      <c r="S817" s="1"/>
      <c r="AH817" s="6"/>
      <c r="AI817" s="6"/>
      <c r="AJ817" s="6"/>
    </row>
    <row r="818" hidden="1">
      <c r="K818" s="1"/>
      <c r="L818" s="1"/>
      <c r="M818" s="1"/>
      <c r="N818" s="1"/>
      <c r="O818" s="1"/>
      <c r="P818" s="1"/>
      <c r="Q818" s="1"/>
      <c r="R818" s="1"/>
      <c r="S818" s="1"/>
      <c r="AH818" s="6"/>
      <c r="AI818" s="6"/>
      <c r="AJ818" s="6"/>
    </row>
    <row r="819" hidden="1">
      <c r="K819" s="1"/>
      <c r="L819" s="1"/>
      <c r="M819" s="1"/>
      <c r="N819" s="1"/>
      <c r="O819" s="1"/>
      <c r="P819" s="1"/>
      <c r="Q819" s="1"/>
      <c r="R819" s="1"/>
      <c r="S819" s="1"/>
      <c r="AH819" s="6"/>
      <c r="AI819" s="6"/>
      <c r="AJ819" s="6"/>
    </row>
    <row r="820" hidden="1">
      <c r="K820" s="1"/>
      <c r="L820" s="1"/>
      <c r="M820" s="1"/>
      <c r="N820" s="1"/>
      <c r="O820" s="1"/>
      <c r="P820" s="1"/>
      <c r="Q820" s="1"/>
      <c r="R820" s="1"/>
      <c r="S820" s="1"/>
      <c r="AH820" s="6"/>
      <c r="AI820" s="6"/>
      <c r="AJ820" s="6"/>
    </row>
    <row r="821" hidden="1">
      <c r="K821" s="1"/>
      <c r="L821" s="1"/>
      <c r="M821" s="1"/>
      <c r="N821" s="1"/>
      <c r="O821" s="1"/>
      <c r="P821" s="1"/>
      <c r="Q821" s="1"/>
      <c r="R821" s="1"/>
      <c r="S821" s="1"/>
      <c r="AH821" s="6"/>
      <c r="AI821" s="6"/>
      <c r="AJ821" s="6"/>
    </row>
    <row r="822" hidden="1">
      <c r="K822" s="1"/>
      <c r="L822" s="1"/>
      <c r="M822" s="1"/>
      <c r="N822" s="1"/>
      <c r="O822" s="1"/>
      <c r="P822" s="1"/>
      <c r="Q822" s="1"/>
      <c r="R822" s="1"/>
      <c r="S822" s="1"/>
      <c r="AH822" s="6"/>
      <c r="AI822" s="6"/>
      <c r="AJ822" s="6"/>
    </row>
    <row r="823" hidden="1">
      <c r="K823" s="1"/>
      <c r="L823" s="1"/>
      <c r="M823" s="1"/>
      <c r="N823" s="1"/>
      <c r="O823" s="1"/>
      <c r="P823" s="1"/>
      <c r="Q823" s="1"/>
      <c r="R823" s="1"/>
      <c r="S823" s="1"/>
      <c r="AH823" s="6"/>
      <c r="AI823" s="6"/>
      <c r="AJ823" s="6"/>
    </row>
    <row r="824" hidden="1">
      <c r="K824" s="1"/>
      <c r="L824" s="1"/>
      <c r="M824" s="1"/>
      <c r="N824" s="1"/>
      <c r="O824" s="1"/>
      <c r="P824" s="1"/>
      <c r="Q824" s="1"/>
      <c r="R824" s="1"/>
      <c r="S824" s="1"/>
      <c r="AH824" s="6"/>
      <c r="AI824" s="6"/>
      <c r="AJ824" s="6"/>
    </row>
    <row r="825" hidden="1">
      <c r="K825" s="1"/>
      <c r="L825" s="1"/>
      <c r="M825" s="1"/>
      <c r="N825" s="1"/>
      <c r="O825" s="1"/>
      <c r="P825" s="1"/>
      <c r="Q825" s="1"/>
      <c r="R825" s="1"/>
      <c r="S825" s="1"/>
      <c r="AH825" s="6"/>
      <c r="AI825" s="6"/>
      <c r="AJ825" s="6"/>
    </row>
    <row r="826" hidden="1">
      <c r="K826" s="1"/>
      <c r="L826" s="1"/>
      <c r="M826" s="1"/>
      <c r="N826" s="1"/>
      <c r="O826" s="1"/>
      <c r="P826" s="1"/>
      <c r="Q826" s="1"/>
      <c r="R826" s="1"/>
      <c r="S826" s="1"/>
      <c r="AH826" s="6"/>
      <c r="AI826" s="6"/>
      <c r="AJ826" s="6"/>
    </row>
    <row r="827" hidden="1">
      <c r="K827" s="1"/>
      <c r="L827" s="1"/>
      <c r="M827" s="1"/>
      <c r="N827" s="1"/>
      <c r="O827" s="1"/>
      <c r="P827" s="1"/>
      <c r="Q827" s="1"/>
      <c r="R827" s="1"/>
      <c r="S827" s="1"/>
      <c r="AH827" s="6"/>
      <c r="AI827" s="6"/>
      <c r="AJ827" s="6"/>
    </row>
    <row r="828" hidden="1">
      <c r="K828" s="1"/>
      <c r="L828" s="1"/>
      <c r="M828" s="1"/>
      <c r="N828" s="1"/>
      <c r="O828" s="1"/>
      <c r="P828" s="1"/>
      <c r="Q828" s="1"/>
      <c r="R828" s="1"/>
      <c r="S828" s="1"/>
      <c r="AH828" s="6"/>
      <c r="AI828" s="6"/>
      <c r="AJ828" s="6"/>
    </row>
    <row r="829" hidden="1">
      <c r="K829" s="1"/>
      <c r="L829" s="1"/>
      <c r="M829" s="1"/>
      <c r="N829" s="1"/>
      <c r="O829" s="1"/>
      <c r="P829" s="1"/>
      <c r="Q829" s="1"/>
      <c r="R829" s="1"/>
      <c r="S829" s="1"/>
      <c r="AH829" s="6"/>
      <c r="AI829" s="6"/>
      <c r="AJ829" s="6"/>
    </row>
    <row r="830" hidden="1">
      <c r="K830" s="1"/>
      <c r="L830" s="1"/>
      <c r="M830" s="1"/>
      <c r="N830" s="1"/>
      <c r="O830" s="1"/>
      <c r="P830" s="1"/>
      <c r="Q830" s="1"/>
      <c r="R830" s="1"/>
      <c r="S830" s="1"/>
      <c r="AH830" s="6"/>
      <c r="AI830" s="6"/>
      <c r="AJ830" s="6"/>
    </row>
    <row r="831" hidden="1">
      <c r="K831" s="1"/>
      <c r="L831" s="1"/>
      <c r="M831" s="1"/>
      <c r="N831" s="1"/>
      <c r="O831" s="1"/>
      <c r="P831" s="1"/>
      <c r="Q831" s="1"/>
      <c r="R831" s="1"/>
      <c r="S831" s="1"/>
      <c r="AH831" s="6"/>
      <c r="AI831" s="6"/>
      <c r="AJ831" s="6"/>
    </row>
    <row r="832" hidden="1">
      <c r="K832" s="1"/>
      <c r="L832" s="1"/>
      <c r="M832" s="1"/>
      <c r="N832" s="1"/>
      <c r="O832" s="1"/>
      <c r="P832" s="1"/>
      <c r="Q832" s="1"/>
      <c r="R832" s="1"/>
      <c r="S832" s="1"/>
      <c r="AH832" s="6"/>
      <c r="AI832" s="6"/>
      <c r="AJ832" s="6"/>
    </row>
    <row r="833" hidden="1">
      <c r="K833" s="1"/>
      <c r="L833" s="1"/>
      <c r="M833" s="1"/>
      <c r="N833" s="1"/>
      <c r="O833" s="1"/>
      <c r="P833" s="1"/>
      <c r="Q833" s="1"/>
      <c r="R833" s="1"/>
      <c r="S833" s="1"/>
      <c r="AH833" s="6"/>
      <c r="AI833" s="6"/>
      <c r="AJ833" s="6"/>
    </row>
    <row r="834" hidden="1">
      <c r="K834" s="1"/>
      <c r="L834" s="1"/>
      <c r="M834" s="1"/>
      <c r="N834" s="1"/>
      <c r="O834" s="1"/>
      <c r="P834" s="1"/>
      <c r="Q834" s="1"/>
      <c r="R834" s="1"/>
      <c r="S834" s="1"/>
      <c r="AH834" s="6"/>
      <c r="AI834" s="6"/>
      <c r="AJ834" s="6"/>
    </row>
    <row r="835" hidden="1">
      <c r="K835" s="1"/>
      <c r="L835" s="1"/>
      <c r="M835" s="1"/>
      <c r="N835" s="1"/>
      <c r="O835" s="1"/>
      <c r="P835" s="1"/>
      <c r="Q835" s="1"/>
      <c r="R835" s="1"/>
      <c r="S835" s="1"/>
      <c r="AH835" s="6"/>
      <c r="AI835" s="6"/>
      <c r="AJ835" s="6"/>
    </row>
    <row r="836" hidden="1">
      <c r="K836" s="1"/>
      <c r="L836" s="1"/>
      <c r="M836" s="1"/>
      <c r="N836" s="1"/>
      <c r="O836" s="1"/>
      <c r="P836" s="1"/>
      <c r="Q836" s="1"/>
      <c r="R836" s="1"/>
      <c r="S836" s="1"/>
      <c r="AH836" s="6"/>
      <c r="AI836" s="6"/>
      <c r="AJ836" s="6"/>
    </row>
    <row r="837" hidden="1">
      <c r="K837" s="1"/>
      <c r="L837" s="1"/>
      <c r="M837" s="1"/>
      <c r="N837" s="1"/>
      <c r="O837" s="1"/>
      <c r="P837" s="1"/>
      <c r="Q837" s="1"/>
      <c r="R837" s="1"/>
      <c r="S837" s="1"/>
      <c r="AH837" s="6"/>
      <c r="AI837" s="6"/>
      <c r="AJ837" s="6"/>
    </row>
    <row r="838" hidden="1">
      <c r="K838" s="1"/>
      <c r="L838" s="1"/>
      <c r="M838" s="1"/>
      <c r="N838" s="1"/>
      <c r="O838" s="1"/>
      <c r="P838" s="1"/>
      <c r="Q838" s="1"/>
      <c r="R838" s="1"/>
      <c r="S838" s="1"/>
      <c r="AH838" s="6"/>
      <c r="AI838" s="6"/>
      <c r="AJ838" s="6"/>
    </row>
    <row r="839" hidden="1">
      <c r="K839" s="1"/>
      <c r="L839" s="1"/>
      <c r="M839" s="1"/>
      <c r="N839" s="1"/>
      <c r="O839" s="1"/>
      <c r="P839" s="1"/>
      <c r="Q839" s="1"/>
      <c r="R839" s="1"/>
      <c r="S839" s="1"/>
      <c r="AH839" s="6"/>
      <c r="AI839" s="6"/>
      <c r="AJ839" s="6"/>
    </row>
    <row r="840" hidden="1">
      <c r="K840" s="1"/>
      <c r="L840" s="1"/>
      <c r="M840" s="1"/>
      <c r="N840" s="1"/>
      <c r="O840" s="1"/>
      <c r="P840" s="1"/>
      <c r="Q840" s="1"/>
      <c r="R840" s="1"/>
      <c r="S840" s="1"/>
      <c r="AH840" s="6"/>
      <c r="AI840" s="6"/>
      <c r="AJ840" s="6"/>
    </row>
    <row r="841" hidden="1">
      <c r="K841" s="1"/>
      <c r="L841" s="1"/>
      <c r="M841" s="1"/>
      <c r="N841" s="1"/>
      <c r="O841" s="1"/>
      <c r="P841" s="1"/>
      <c r="Q841" s="1"/>
      <c r="R841" s="1"/>
      <c r="S841" s="1"/>
      <c r="AH841" s="6"/>
      <c r="AI841" s="6"/>
      <c r="AJ841" s="6"/>
    </row>
    <row r="842" hidden="1">
      <c r="K842" s="1"/>
      <c r="L842" s="1"/>
      <c r="M842" s="1"/>
      <c r="N842" s="1"/>
      <c r="O842" s="1"/>
      <c r="P842" s="1"/>
      <c r="Q842" s="1"/>
      <c r="R842" s="1"/>
      <c r="S842" s="1"/>
      <c r="AH842" s="6"/>
      <c r="AI842" s="6"/>
      <c r="AJ842" s="6"/>
    </row>
    <row r="843" hidden="1">
      <c r="K843" s="1"/>
      <c r="L843" s="1"/>
      <c r="M843" s="1"/>
      <c r="N843" s="1"/>
      <c r="O843" s="1"/>
      <c r="P843" s="1"/>
      <c r="Q843" s="1"/>
      <c r="R843" s="1"/>
      <c r="S843" s="1"/>
      <c r="AH843" s="6"/>
      <c r="AI843" s="6"/>
      <c r="AJ843" s="6"/>
    </row>
    <row r="844" hidden="1">
      <c r="K844" s="1"/>
      <c r="L844" s="1"/>
      <c r="M844" s="1"/>
      <c r="N844" s="1"/>
      <c r="O844" s="1"/>
      <c r="P844" s="1"/>
      <c r="Q844" s="1"/>
      <c r="R844" s="1"/>
      <c r="S844" s="1"/>
      <c r="AH844" s="6"/>
      <c r="AI844" s="6"/>
      <c r="AJ844" s="6"/>
    </row>
    <row r="845" hidden="1">
      <c r="K845" s="1"/>
      <c r="L845" s="1"/>
      <c r="M845" s="1"/>
      <c r="N845" s="1"/>
      <c r="O845" s="1"/>
      <c r="P845" s="1"/>
      <c r="Q845" s="1"/>
      <c r="R845" s="1"/>
      <c r="S845" s="1"/>
      <c r="AH845" s="6"/>
      <c r="AI845" s="6"/>
      <c r="AJ845" s="6"/>
    </row>
    <row r="846" hidden="1">
      <c r="K846" s="1"/>
      <c r="L846" s="1"/>
      <c r="M846" s="1"/>
      <c r="N846" s="1"/>
      <c r="O846" s="1"/>
      <c r="P846" s="1"/>
      <c r="Q846" s="1"/>
      <c r="R846" s="1"/>
      <c r="S846" s="1"/>
      <c r="AH846" s="6"/>
      <c r="AI846" s="6"/>
      <c r="AJ846" s="6"/>
    </row>
    <row r="847" hidden="1">
      <c r="K847" s="1"/>
      <c r="L847" s="1"/>
      <c r="M847" s="1"/>
      <c r="N847" s="1"/>
      <c r="O847" s="1"/>
      <c r="P847" s="1"/>
      <c r="Q847" s="1"/>
      <c r="R847" s="1"/>
      <c r="S847" s="1"/>
      <c r="AH847" s="6"/>
      <c r="AI847" s="6"/>
      <c r="AJ847" s="6"/>
    </row>
    <row r="848" hidden="1">
      <c r="K848" s="1"/>
      <c r="L848" s="1"/>
      <c r="M848" s="1"/>
      <c r="N848" s="1"/>
      <c r="O848" s="1"/>
      <c r="P848" s="1"/>
      <c r="Q848" s="1"/>
      <c r="R848" s="1"/>
      <c r="S848" s="1"/>
      <c r="AH848" s="6"/>
      <c r="AI848" s="6"/>
      <c r="AJ848" s="6"/>
    </row>
    <row r="849" hidden="1">
      <c r="K849" s="1"/>
      <c r="L849" s="1"/>
      <c r="M849" s="1"/>
      <c r="N849" s="1"/>
      <c r="O849" s="1"/>
      <c r="P849" s="1"/>
      <c r="Q849" s="1"/>
      <c r="R849" s="1"/>
      <c r="S849" s="1"/>
      <c r="AH849" s="6"/>
      <c r="AI849" s="6"/>
      <c r="AJ849" s="6"/>
    </row>
    <row r="850" hidden="1">
      <c r="K850" s="1"/>
      <c r="L850" s="1"/>
      <c r="M850" s="1"/>
      <c r="N850" s="1"/>
      <c r="O850" s="1"/>
      <c r="P850" s="1"/>
      <c r="Q850" s="1"/>
      <c r="R850" s="1"/>
      <c r="S850" s="1"/>
      <c r="AH850" s="6"/>
      <c r="AI850" s="6"/>
      <c r="AJ850" s="6"/>
    </row>
    <row r="851" hidden="1">
      <c r="K851" s="1"/>
      <c r="L851" s="1"/>
      <c r="M851" s="1"/>
      <c r="N851" s="1"/>
      <c r="O851" s="1"/>
      <c r="P851" s="1"/>
      <c r="Q851" s="1"/>
      <c r="R851" s="1"/>
      <c r="S851" s="1"/>
      <c r="AH851" s="6"/>
      <c r="AI851" s="6"/>
      <c r="AJ851" s="6"/>
    </row>
    <row r="852" hidden="1">
      <c r="K852" s="1"/>
      <c r="L852" s="1"/>
      <c r="M852" s="1"/>
      <c r="N852" s="1"/>
      <c r="O852" s="1"/>
      <c r="P852" s="1"/>
      <c r="Q852" s="1"/>
      <c r="R852" s="1"/>
      <c r="S852" s="1"/>
      <c r="AH852" s="6"/>
      <c r="AI852" s="6"/>
      <c r="AJ852" s="6"/>
    </row>
    <row r="853" hidden="1">
      <c r="K853" s="1"/>
      <c r="L853" s="1"/>
      <c r="M853" s="1"/>
      <c r="N853" s="1"/>
      <c r="O853" s="1"/>
      <c r="P853" s="1"/>
      <c r="Q853" s="1"/>
      <c r="R853" s="1"/>
      <c r="S853" s="1"/>
      <c r="AH853" s="6"/>
      <c r="AI853" s="6"/>
      <c r="AJ853" s="6"/>
    </row>
    <row r="854" hidden="1">
      <c r="K854" s="1"/>
      <c r="L854" s="1"/>
      <c r="M854" s="1"/>
      <c r="N854" s="1"/>
      <c r="O854" s="1"/>
      <c r="P854" s="1"/>
      <c r="Q854" s="1"/>
      <c r="R854" s="1"/>
      <c r="S854" s="1"/>
      <c r="AH854" s="6"/>
      <c r="AI854" s="6"/>
      <c r="AJ854" s="6"/>
    </row>
    <row r="855" hidden="1">
      <c r="K855" s="1"/>
      <c r="L855" s="1"/>
      <c r="M855" s="1"/>
      <c r="N855" s="1"/>
      <c r="O855" s="1"/>
      <c r="P855" s="1"/>
      <c r="Q855" s="1"/>
      <c r="R855" s="1"/>
      <c r="S855" s="1"/>
      <c r="AH855" s="6"/>
      <c r="AI855" s="6"/>
      <c r="AJ855" s="6"/>
    </row>
    <row r="856" hidden="1">
      <c r="K856" s="1"/>
      <c r="L856" s="1"/>
      <c r="M856" s="1"/>
      <c r="N856" s="1"/>
      <c r="O856" s="1"/>
      <c r="P856" s="1"/>
      <c r="Q856" s="1"/>
      <c r="R856" s="1"/>
      <c r="S856" s="1"/>
      <c r="AH856" s="6"/>
      <c r="AI856" s="6"/>
      <c r="AJ856" s="6"/>
    </row>
    <row r="857" hidden="1">
      <c r="K857" s="1"/>
      <c r="L857" s="1"/>
      <c r="M857" s="1"/>
      <c r="N857" s="1"/>
      <c r="O857" s="1"/>
      <c r="P857" s="1"/>
      <c r="Q857" s="1"/>
      <c r="R857" s="1"/>
      <c r="S857" s="1"/>
      <c r="AH857" s="6"/>
      <c r="AI857" s="6"/>
      <c r="AJ857" s="6"/>
    </row>
    <row r="858" hidden="1">
      <c r="K858" s="1"/>
      <c r="L858" s="1"/>
      <c r="M858" s="1"/>
      <c r="N858" s="1"/>
      <c r="O858" s="1"/>
      <c r="P858" s="1"/>
      <c r="Q858" s="1"/>
      <c r="R858" s="1"/>
      <c r="S858" s="1"/>
      <c r="AH858" s="6"/>
      <c r="AI858" s="6"/>
      <c r="AJ858" s="6"/>
    </row>
    <row r="859" hidden="1">
      <c r="K859" s="1"/>
      <c r="L859" s="1"/>
      <c r="M859" s="1"/>
      <c r="N859" s="1"/>
      <c r="O859" s="1"/>
      <c r="P859" s="1"/>
      <c r="Q859" s="1"/>
      <c r="R859" s="1"/>
      <c r="S859" s="1"/>
      <c r="AH859" s="6"/>
      <c r="AI859" s="6"/>
      <c r="AJ859" s="6"/>
    </row>
    <row r="860" hidden="1">
      <c r="K860" s="1"/>
      <c r="L860" s="1"/>
      <c r="M860" s="1"/>
      <c r="N860" s="1"/>
      <c r="O860" s="1"/>
      <c r="P860" s="1"/>
      <c r="Q860" s="1"/>
      <c r="R860" s="1"/>
      <c r="S860" s="1"/>
      <c r="AH860" s="6"/>
      <c r="AI860" s="6"/>
      <c r="AJ860" s="6"/>
    </row>
    <row r="861" hidden="1">
      <c r="K861" s="1"/>
      <c r="L861" s="1"/>
      <c r="M861" s="1"/>
      <c r="N861" s="1"/>
      <c r="O861" s="1"/>
      <c r="P861" s="1"/>
      <c r="Q861" s="1"/>
      <c r="R861" s="1"/>
      <c r="S861" s="1"/>
      <c r="AH861" s="6"/>
      <c r="AI861" s="6"/>
      <c r="AJ861" s="6"/>
    </row>
    <row r="862" hidden="1">
      <c r="K862" s="1"/>
      <c r="L862" s="1"/>
      <c r="M862" s="1"/>
      <c r="N862" s="1"/>
      <c r="O862" s="1"/>
      <c r="P862" s="1"/>
      <c r="Q862" s="1"/>
      <c r="R862" s="1"/>
      <c r="S862" s="1"/>
      <c r="AH862" s="6"/>
      <c r="AI862" s="6"/>
      <c r="AJ862" s="6"/>
    </row>
    <row r="863" hidden="1">
      <c r="K863" s="1"/>
      <c r="L863" s="1"/>
      <c r="M863" s="1"/>
      <c r="N863" s="1"/>
      <c r="O863" s="1"/>
      <c r="P863" s="1"/>
      <c r="Q863" s="1"/>
      <c r="R863" s="1"/>
      <c r="S863" s="1"/>
      <c r="AH863" s="6"/>
      <c r="AI863" s="6"/>
      <c r="AJ863" s="6"/>
    </row>
    <row r="864" hidden="1">
      <c r="K864" s="1"/>
      <c r="L864" s="1"/>
      <c r="M864" s="1"/>
      <c r="N864" s="1"/>
      <c r="O864" s="1"/>
      <c r="P864" s="1"/>
      <c r="Q864" s="1"/>
      <c r="R864" s="1"/>
      <c r="S864" s="1"/>
      <c r="AH864" s="6"/>
      <c r="AI864" s="6"/>
      <c r="AJ864" s="6"/>
    </row>
    <row r="865" hidden="1">
      <c r="K865" s="1"/>
      <c r="L865" s="1"/>
      <c r="M865" s="1"/>
      <c r="N865" s="1"/>
      <c r="O865" s="1"/>
      <c r="P865" s="1"/>
      <c r="Q865" s="1"/>
      <c r="R865" s="1"/>
      <c r="S865" s="1"/>
      <c r="AH865" s="6"/>
      <c r="AI865" s="6"/>
      <c r="AJ865" s="6"/>
    </row>
    <row r="866" hidden="1">
      <c r="K866" s="1"/>
      <c r="L866" s="1"/>
      <c r="M866" s="1"/>
      <c r="N866" s="1"/>
      <c r="O866" s="1"/>
      <c r="P866" s="1"/>
      <c r="Q866" s="1"/>
      <c r="R866" s="1"/>
      <c r="S866" s="1"/>
      <c r="AH866" s="6"/>
      <c r="AI866" s="6"/>
      <c r="AJ866" s="6"/>
    </row>
    <row r="867" hidden="1">
      <c r="K867" s="1"/>
      <c r="L867" s="1"/>
      <c r="M867" s="1"/>
      <c r="N867" s="1"/>
      <c r="O867" s="1"/>
      <c r="P867" s="1"/>
      <c r="Q867" s="1"/>
      <c r="R867" s="1"/>
      <c r="S867" s="1"/>
      <c r="AH867" s="6"/>
      <c r="AI867" s="6"/>
      <c r="AJ867" s="6"/>
    </row>
    <row r="868" hidden="1">
      <c r="K868" s="1"/>
      <c r="L868" s="1"/>
      <c r="M868" s="1"/>
      <c r="N868" s="1"/>
      <c r="O868" s="1"/>
      <c r="P868" s="1"/>
      <c r="Q868" s="1"/>
      <c r="R868" s="1"/>
      <c r="S868" s="1"/>
      <c r="AH868" s="6"/>
      <c r="AI868" s="6"/>
      <c r="AJ868" s="6"/>
    </row>
    <row r="869" hidden="1">
      <c r="K869" s="1"/>
      <c r="L869" s="1"/>
      <c r="M869" s="1"/>
      <c r="N869" s="1"/>
      <c r="O869" s="1"/>
      <c r="P869" s="1"/>
      <c r="Q869" s="1"/>
      <c r="R869" s="1"/>
      <c r="S869" s="1"/>
      <c r="AH869" s="6"/>
      <c r="AI869" s="6"/>
      <c r="AJ869" s="6"/>
    </row>
    <row r="870" hidden="1">
      <c r="K870" s="1"/>
      <c r="L870" s="1"/>
      <c r="M870" s="1"/>
      <c r="N870" s="1"/>
      <c r="O870" s="1"/>
      <c r="P870" s="1"/>
      <c r="Q870" s="1"/>
      <c r="R870" s="1"/>
      <c r="S870" s="1"/>
      <c r="AH870" s="6"/>
      <c r="AI870" s="6"/>
      <c r="AJ870" s="6"/>
    </row>
    <row r="871" hidden="1">
      <c r="K871" s="1"/>
      <c r="L871" s="1"/>
      <c r="M871" s="1"/>
      <c r="N871" s="1"/>
      <c r="O871" s="1"/>
      <c r="P871" s="1"/>
      <c r="Q871" s="1"/>
      <c r="R871" s="1"/>
      <c r="S871" s="1"/>
      <c r="AH871" s="6"/>
      <c r="AI871" s="6"/>
      <c r="AJ871" s="6"/>
    </row>
    <row r="872" hidden="1">
      <c r="K872" s="1"/>
      <c r="L872" s="1"/>
      <c r="M872" s="1"/>
      <c r="N872" s="1"/>
      <c r="O872" s="1"/>
      <c r="P872" s="1"/>
      <c r="Q872" s="1"/>
      <c r="R872" s="1"/>
      <c r="S872" s="1"/>
      <c r="AH872" s="6"/>
      <c r="AI872" s="6"/>
      <c r="AJ872" s="6"/>
    </row>
    <row r="873" hidden="1">
      <c r="K873" s="1"/>
      <c r="L873" s="1"/>
      <c r="M873" s="1"/>
      <c r="N873" s="1"/>
      <c r="O873" s="1"/>
      <c r="P873" s="1"/>
      <c r="Q873" s="1"/>
      <c r="R873" s="1"/>
      <c r="S873" s="1"/>
      <c r="AH873" s="6"/>
      <c r="AI873" s="6"/>
      <c r="AJ873" s="6"/>
    </row>
    <row r="874" hidden="1">
      <c r="K874" s="1"/>
      <c r="L874" s="1"/>
      <c r="M874" s="1"/>
      <c r="N874" s="1"/>
      <c r="O874" s="1"/>
      <c r="P874" s="1"/>
      <c r="Q874" s="1"/>
      <c r="R874" s="1"/>
      <c r="S874" s="1"/>
      <c r="AH874" s="6"/>
      <c r="AI874" s="6"/>
      <c r="AJ874" s="6"/>
    </row>
    <row r="875" hidden="1">
      <c r="K875" s="1"/>
      <c r="L875" s="1"/>
      <c r="M875" s="1"/>
      <c r="N875" s="1"/>
      <c r="O875" s="1"/>
      <c r="P875" s="1"/>
      <c r="Q875" s="1"/>
      <c r="R875" s="1"/>
      <c r="S875" s="1"/>
      <c r="AH875" s="6"/>
      <c r="AI875" s="6"/>
      <c r="AJ875" s="6"/>
    </row>
    <row r="876" hidden="1">
      <c r="K876" s="1"/>
      <c r="L876" s="1"/>
      <c r="M876" s="1"/>
      <c r="N876" s="1"/>
      <c r="O876" s="1"/>
      <c r="P876" s="1"/>
      <c r="Q876" s="1"/>
      <c r="R876" s="1"/>
      <c r="S876" s="1"/>
      <c r="AH876" s="6"/>
      <c r="AI876" s="6"/>
      <c r="AJ876" s="6"/>
    </row>
    <row r="877" hidden="1">
      <c r="K877" s="1"/>
      <c r="L877" s="1"/>
      <c r="M877" s="1"/>
      <c r="N877" s="1"/>
      <c r="O877" s="1"/>
      <c r="P877" s="1"/>
      <c r="Q877" s="1"/>
      <c r="R877" s="1"/>
      <c r="S877" s="1"/>
      <c r="AH877" s="6"/>
      <c r="AI877" s="6"/>
      <c r="AJ877" s="6"/>
    </row>
    <row r="878" hidden="1">
      <c r="K878" s="1"/>
      <c r="L878" s="1"/>
      <c r="M878" s="1"/>
      <c r="N878" s="1"/>
      <c r="O878" s="1"/>
      <c r="P878" s="1"/>
      <c r="Q878" s="1"/>
      <c r="R878" s="1"/>
      <c r="S878" s="1"/>
      <c r="AH878" s="6"/>
      <c r="AI878" s="6"/>
      <c r="AJ878" s="6"/>
    </row>
    <row r="879" hidden="1">
      <c r="K879" s="1"/>
      <c r="L879" s="1"/>
      <c r="M879" s="1"/>
      <c r="N879" s="1"/>
      <c r="O879" s="1"/>
      <c r="P879" s="1"/>
      <c r="Q879" s="1"/>
      <c r="R879" s="1"/>
      <c r="S879" s="1"/>
      <c r="AH879" s="6"/>
      <c r="AI879" s="6"/>
      <c r="AJ879" s="6"/>
    </row>
    <row r="880" hidden="1">
      <c r="K880" s="1"/>
      <c r="L880" s="1"/>
      <c r="M880" s="1"/>
      <c r="N880" s="1"/>
      <c r="O880" s="1"/>
      <c r="P880" s="1"/>
      <c r="Q880" s="1"/>
      <c r="R880" s="1"/>
      <c r="S880" s="1"/>
      <c r="AH880" s="6"/>
      <c r="AI880" s="6"/>
      <c r="AJ880" s="6"/>
    </row>
    <row r="881" hidden="1">
      <c r="K881" s="1"/>
      <c r="L881" s="1"/>
      <c r="M881" s="1"/>
      <c r="N881" s="1"/>
      <c r="O881" s="1"/>
      <c r="P881" s="1"/>
      <c r="Q881" s="1"/>
      <c r="R881" s="1"/>
      <c r="S881" s="1"/>
      <c r="AH881" s="6"/>
      <c r="AI881" s="6"/>
      <c r="AJ881" s="6"/>
    </row>
    <row r="882" hidden="1">
      <c r="K882" s="1"/>
      <c r="L882" s="1"/>
      <c r="M882" s="1"/>
      <c r="N882" s="1"/>
      <c r="O882" s="1"/>
      <c r="P882" s="1"/>
      <c r="Q882" s="1"/>
      <c r="R882" s="1"/>
      <c r="S882" s="1"/>
      <c r="AH882" s="6"/>
      <c r="AI882" s="6"/>
      <c r="AJ882" s="6"/>
    </row>
    <row r="883" hidden="1">
      <c r="K883" s="1"/>
      <c r="L883" s="1"/>
      <c r="M883" s="1"/>
      <c r="N883" s="1"/>
      <c r="O883" s="1"/>
      <c r="P883" s="1"/>
      <c r="Q883" s="1"/>
      <c r="R883" s="1"/>
      <c r="S883" s="1"/>
      <c r="AH883" s="6"/>
      <c r="AI883" s="6"/>
      <c r="AJ883" s="6"/>
    </row>
    <row r="884" hidden="1">
      <c r="K884" s="1"/>
      <c r="L884" s="1"/>
      <c r="M884" s="1"/>
      <c r="N884" s="1"/>
      <c r="O884" s="1"/>
      <c r="P884" s="1"/>
      <c r="Q884" s="1"/>
      <c r="R884" s="1"/>
      <c r="S884" s="1"/>
      <c r="AH884" s="6"/>
      <c r="AI884" s="6"/>
      <c r="AJ884" s="6"/>
    </row>
    <row r="885" hidden="1">
      <c r="K885" s="1"/>
      <c r="L885" s="1"/>
      <c r="M885" s="1"/>
      <c r="N885" s="1"/>
      <c r="O885" s="1"/>
      <c r="P885" s="1"/>
      <c r="Q885" s="1"/>
      <c r="R885" s="1"/>
      <c r="S885" s="1"/>
      <c r="AH885" s="6"/>
      <c r="AI885" s="6"/>
      <c r="AJ885" s="6"/>
    </row>
    <row r="886" hidden="1">
      <c r="K886" s="1"/>
      <c r="L886" s="1"/>
      <c r="M886" s="1"/>
      <c r="N886" s="1"/>
      <c r="O886" s="1"/>
      <c r="P886" s="1"/>
      <c r="Q886" s="1"/>
      <c r="R886" s="1"/>
      <c r="S886" s="1"/>
      <c r="AH886" s="6"/>
      <c r="AI886" s="6"/>
      <c r="AJ886" s="6"/>
    </row>
    <row r="887" hidden="1">
      <c r="K887" s="1"/>
      <c r="L887" s="1"/>
      <c r="M887" s="1"/>
      <c r="N887" s="1"/>
      <c r="O887" s="1"/>
      <c r="P887" s="1"/>
      <c r="Q887" s="1"/>
      <c r="R887" s="1"/>
      <c r="S887" s="1"/>
      <c r="AH887" s="6"/>
      <c r="AI887" s="6"/>
      <c r="AJ887" s="6"/>
    </row>
    <row r="888" hidden="1">
      <c r="K888" s="1"/>
      <c r="L888" s="1"/>
      <c r="M888" s="1"/>
      <c r="N888" s="1"/>
      <c r="O888" s="1"/>
      <c r="P888" s="1"/>
      <c r="Q888" s="1"/>
      <c r="R888" s="1"/>
      <c r="S888" s="1"/>
      <c r="AH888" s="6"/>
      <c r="AI888" s="6"/>
      <c r="AJ888" s="6"/>
    </row>
    <row r="889" hidden="1">
      <c r="K889" s="1"/>
      <c r="L889" s="1"/>
      <c r="M889" s="1"/>
      <c r="N889" s="1"/>
      <c r="O889" s="1"/>
      <c r="P889" s="1"/>
      <c r="Q889" s="1"/>
      <c r="R889" s="1"/>
      <c r="S889" s="1"/>
      <c r="AH889" s="6"/>
      <c r="AI889" s="6"/>
      <c r="AJ889" s="6"/>
    </row>
    <row r="890" hidden="1">
      <c r="K890" s="1"/>
      <c r="L890" s="1"/>
      <c r="M890" s="1"/>
      <c r="N890" s="1"/>
      <c r="O890" s="1"/>
      <c r="P890" s="1"/>
      <c r="Q890" s="1"/>
      <c r="R890" s="1"/>
      <c r="S890" s="1"/>
      <c r="AH890" s="6"/>
      <c r="AI890" s="6"/>
      <c r="AJ890" s="6"/>
    </row>
    <row r="891" hidden="1">
      <c r="K891" s="1"/>
      <c r="L891" s="1"/>
      <c r="M891" s="1"/>
      <c r="N891" s="1"/>
      <c r="O891" s="1"/>
      <c r="P891" s="1"/>
      <c r="Q891" s="1"/>
      <c r="R891" s="1"/>
      <c r="S891" s="1"/>
      <c r="AH891" s="6"/>
      <c r="AI891" s="6"/>
      <c r="AJ891" s="6"/>
    </row>
    <row r="892" hidden="1">
      <c r="K892" s="1"/>
      <c r="L892" s="1"/>
      <c r="M892" s="1"/>
      <c r="N892" s="1"/>
      <c r="O892" s="1"/>
      <c r="P892" s="1"/>
      <c r="Q892" s="1"/>
      <c r="R892" s="1"/>
      <c r="S892" s="1"/>
      <c r="AH892" s="6"/>
      <c r="AI892" s="6"/>
      <c r="AJ892" s="6"/>
    </row>
    <row r="893" hidden="1">
      <c r="K893" s="1"/>
      <c r="L893" s="1"/>
      <c r="M893" s="1"/>
      <c r="N893" s="1"/>
      <c r="O893" s="1"/>
      <c r="P893" s="1"/>
      <c r="Q893" s="1"/>
      <c r="R893" s="1"/>
      <c r="S893" s="1"/>
      <c r="AH893" s="6"/>
      <c r="AI893" s="6"/>
      <c r="AJ893" s="6"/>
    </row>
    <row r="894" hidden="1">
      <c r="K894" s="1"/>
      <c r="L894" s="1"/>
      <c r="M894" s="1"/>
      <c r="N894" s="1"/>
      <c r="O894" s="1"/>
      <c r="P894" s="1"/>
      <c r="Q894" s="1"/>
      <c r="R894" s="1"/>
      <c r="S894" s="1"/>
      <c r="AH894" s="6"/>
      <c r="AI894" s="6"/>
      <c r="AJ894" s="6"/>
    </row>
    <row r="895" hidden="1">
      <c r="K895" s="1"/>
      <c r="L895" s="1"/>
      <c r="M895" s="1"/>
      <c r="N895" s="1"/>
      <c r="O895" s="1"/>
      <c r="P895" s="1"/>
      <c r="Q895" s="1"/>
      <c r="R895" s="1"/>
      <c r="S895" s="1"/>
      <c r="AH895" s="6"/>
      <c r="AI895" s="6"/>
      <c r="AJ895" s="6"/>
    </row>
    <row r="896" hidden="1">
      <c r="K896" s="1"/>
      <c r="L896" s="1"/>
      <c r="M896" s="1"/>
      <c r="N896" s="1"/>
      <c r="O896" s="1"/>
      <c r="P896" s="1"/>
      <c r="Q896" s="1"/>
      <c r="R896" s="1"/>
      <c r="S896" s="1"/>
      <c r="AH896" s="6"/>
      <c r="AI896" s="6"/>
      <c r="AJ896" s="6"/>
    </row>
    <row r="897" hidden="1">
      <c r="K897" s="1"/>
      <c r="L897" s="1"/>
      <c r="M897" s="1"/>
      <c r="N897" s="1"/>
      <c r="O897" s="1"/>
      <c r="P897" s="1"/>
      <c r="Q897" s="1"/>
      <c r="R897" s="1"/>
      <c r="S897" s="1"/>
      <c r="AH897" s="6"/>
      <c r="AI897" s="6"/>
      <c r="AJ897" s="6"/>
    </row>
    <row r="898" hidden="1">
      <c r="K898" s="1"/>
      <c r="L898" s="1"/>
      <c r="M898" s="1"/>
      <c r="N898" s="1"/>
      <c r="O898" s="1"/>
      <c r="P898" s="1"/>
      <c r="Q898" s="1"/>
      <c r="R898" s="1"/>
      <c r="S898" s="1"/>
      <c r="AH898" s="6"/>
      <c r="AI898" s="6"/>
      <c r="AJ898" s="6"/>
    </row>
    <row r="899" hidden="1">
      <c r="K899" s="1"/>
      <c r="L899" s="1"/>
      <c r="M899" s="1"/>
      <c r="N899" s="1"/>
      <c r="O899" s="1"/>
      <c r="P899" s="1"/>
      <c r="Q899" s="1"/>
      <c r="R899" s="1"/>
      <c r="S899" s="1"/>
      <c r="AH899" s="6"/>
      <c r="AI899" s="6"/>
      <c r="AJ899" s="6"/>
    </row>
    <row r="900" hidden="1">
      <c r="K900" s="1"/>
      <c r="L900" s="1"/>
      <c r="M900" s="1"/>
      <c r="N900" s="1"/>
      <c r="O900" s="1"/>
      <c r="P900" s="1"/>
      <c r="Q900" s="1"/>
      <c r="R900" s="1"/>
      <c r="S900" s="1"/>
      <c r="AH900" s="6"/>
      <c r="AI900" s="6"/>
      <c r="AJ900" s="6"/>
    </row>
    <row r="901" hidden="1">
      <c r="K901" s="1"/>
      <c r="L901" s="1"/>
      <c r="M901" s="1"/>
      <c r="N901" s="1"/>
      <c r="O901" s="1"/>
      <c r="P901" s="1"/>
      <c r="Q901" s="1"/>
      <c r="R901" s="1"/>
      <c r="S901" s="1"/>
      <c r="AH901" s="6"/>
      <c r="AI901" s="6"/>
      <c r="AJ901" s="6"/>
    </row>
    <row r="902" hidden="1">
      <c r="K902" s="1"/>
      <c r="L902" s="1"/>
      <c r="M902" s="1"/>
      <c r="N902" s="1"/>
      <c r="O902" s="1"/>
      <c r="P902" s="1"/>
      <c r="Q902" s="1"/>
      <c r="R902" s="1"/>
      <c r="S902" s="1"/>
      <c r="AH902" s="6"/>
      <c r="AI902" s="6"/>
      <c r="AJ902" s="6"/>
    </row>
    <row r="903" hidden="1">
      <c r="K903" s="1"/>
      <c r="L903" s="1"/>
      <c r="M903" s="1"/>
      <c r="N903" s="1"/>
      <c r="O903" s="1"/>
      <c r="P903" s="1"/>
      <c r="Q903" s="1"/>
      <c r="R903" s="1"/>
      <c r="S903" s="1"/>
      <c r="AH903" s="6"/>
      <c r="AI903" s="6"/>
      <c r="AJ903" s="6"/>
    </row>
    <row r="904" hidden="1">
      <c r="K904" s="1"/>
      <c r="L904" s="1"/>
      <c r="M904" s="1"/>
      <c r="N904" s="1"/>
      <c r="O904" s="1"/>
      <c r="P904" s="1"/>
      <c r="Q904" s="1"/>
      <c r="R904" s="1"/>
      <c r="S904" s="1"/>
      <c r="AH904" s="6"/>
      <c r="AI904" s="6"/>
      <c r="AJ904" s="6"/>
    </row>
    <row r="905" hidden="1">
      <c r="K905" s="1"/>
      <c r="L905" s="1"/>
      <c r="M905" s="1"/>
      <c r="N905" s="1"/>
      <c r="O905" s="1"/>
      <c r="P905" s="1"/>
      <c r="Q905" s="1"/>
      <c r="R905" s="1"/>
      <c r="S905" s="1"/>
      <c r="AH905" s="6"/>
      <c r="AI905" s="6"/>
      <c r="AJ905" s="6"/>
    </row>
    <row r="906" hidden="1">
      <c r="K906" s="1"/>
      <c r="L906" s="1"/>
      <c r="M906" s="1"/>
      <c r="N906" s="1"/>
      <c r="O906" s="1"/>
      <c r="P906" s="1"/>
      <c r="Q906" s="1"/>
      <c r="R906" s="1"/>
      <c r="S906" s="1"/>
      <c r="AH906" s="6"/>
      <c r="AI906" s="6"/>
      <c r="AJ906" s="6"/>
    </row>
    <row r="907" hidden="1">
      <c r="K907" s="1"/>
      <c r="L907" s="1"/>
      <c r="M907" s="1"/>
      <c r="N907" s="1"/>
      <c r="O907" s="1"/>
      <c r="P907" s="1"/>
      <c r="Q907" s="1"/>
      <c r="R907" s="1"/>
      <c r="S907" s="1"/>
      <c r="AH907" s="6"/>
      <c r="AI907" s="6"/>
      <c r="AJ907" s="6"/>
    </row>
    <row r="908" hidden="1">
      <c r="K908" s="1"/>
      <c r="L908" s="1"/>
      <c r="M908" s="1"/>
      <c r="N908" s="1"/>
      <c r="O908" s="1"/>
      <c r="P908" s="1"/>
      <c r="Q908" s="1"/>
      <c r="R908" s="1"/>
      <c r="S908" s="1"/>
      <c r="AH908" s="6"/>
      <c r="AI908" s="6"/>
      <c r="AJ908" s="6"/>
    </row>
    <row r="909" hidden="1">
      <c r="K909" s="1"/>
      <c r="L909" s="1"/>
      <c r="M909" s="1"/>
      <c r="N909" s="1"/>
      <c r="O909" s="1"/>
      <c r="P909" s="1"/>
      <c r="Q909" s="1"/>
      <c r="R909" s="1"/>
      <c r="S909" s="1"/>
      <c r="AH909" s="6"/>
      <c r="AI909" s="6"/>
      <c r="AJ909" s="6"/>
    </row>
    <row r="910" hidden="1">
      <c r="K910" s="1"/>
      <c r="L910" s="1"/>
      <c r="M910" s="1"/>
      <c r="N910" s="1"/>
      <c r="O910" s="1"/>
      <c r="P910" s="1"/>
      <c r="Q910" s="1"/>
      <c r="R910" s="1"/>
      <c r="S910" s="1"/>
      <c r="AH910" s="6"/>
      <c r="AI910" s="6"/>
      <c r="AJ910" s="6"/>
    </row>
    <row r="911" hidden="1">
      <c r="K911" s="1"/>
      <c r="L911" s="1"/>
      <c r="M911" s="1"/>
      <c r="N911" s="1"/>
      <c r="O911" s="1"/>
      <c r="P911" s="1"/>
      <c r="Q911" s="1"/>
      <c r="R911" s="1"/>
      <c r="S911" s="1"/>
      <c r="AH911" s="6"/>
      <c r="AI911" s="6"/>
      <c r="AJ911" s="6"/>
    </row>
    <row r="912" hidden="1">
      <c r="K912" s="1"/>
      <c r="L912" s="1"/>
      <c r="M912" s="1"/>
      <c r="N912" s="1"/>
      <c r="O912" s="1"/>
      <c r="P912" s="1"/>
      <c r="Q912" s="1"/>
      <c r="R912" s="1"/>
      <c r="S912" s="1"/>
      <c r="AH912" s="6"/>
      <c r="AI912" s="6"/>
      <c r="AJ912" s="6"/>
    </row>
    <row r="913" hidden="1">
      <c r="K913" s="1"/>
      <c r="L913" s="1"/>
      <c r="M913" s="1"/>
      <c r="N913" s="1"/>
      <c r="O913" s="1"/>
      <c r="P913" s="1"/>
      <c r="Q913" s="1"/>
      <c r="R913" s="1"/>
      <c r="S913" s="1"/>
      <c r="AH913" s="6"/>
      <c r="AI913" s="6"/>
      <c r="AJ913" s="6"/>
    </row>
    <row r="914" hidden="1">
      <c r="K914" s="1"/>
      <c r="L914" s="1"/>
      <c r="M914" s="1"/>
      <c r="N914" s="1"/>
      <c r="O914" s="1"/>
      <c r="P914" s="1"/>
      <c r="Q914" s="1"/>
      <c r="R914" s="1"/>
      <c r="S914" s="1"/>
      <c r="AH914" s="6"/>
      <c r="AI914" s="6"/>
      <c r="AJ914" s="6"/>
    </row>
    <row r="915" hidden="1">
      <c r="K915" s="1"/>
      <c r="L915" s="1"/>
      <c r="M915" s="1"/>
      <c r="N915" s="1"/>
      <c r="O915" s="1"/>
      <c r="P915" s="1"/>
      <c r="Q915" s="1"/>
      <c r="R915" s="1"/>
      <c r="S915" s="1"/>
      <c r="AH915" s="6"/>
      <c r="AI915" s="6"/>
      <c r="AJ915" s="6"/>
    </row>
    <row r="916" hidden="1">
      <c r="K916" s="1"/>
      <c r="L916" s="1"/>
      <c r="M916" s="1"/>
      <c r="N916" s="1"/>
      <c r="O916" s="1"/>
      <c r="P916" s="1"/>
      <c r="Q916" s="1"/>
      <c r="R916" s="1"/>
      <c r="S916" s="1"/>
      <c r="AH916" s="6"/>
      <c r="AI916" s="6"/>
      <c r="AJ916" s="6"/>
    </row>
    <row r="917" hidden="1">
      <c r="K917" s="1"/>
      <c r="L917" s="1"/>
      <c r="M917" s="1"/>
      <c r="N917" s="1"/>
      <c r="O917" s="1"/>
      <c r="P917" s="1"/>
      <c r="Q917" s="1"/>
      <c r="R917" s="1"/>
      <c r="S917" s="1"/>
      <c r="AH917" s="6"/>
      <c r="AI917" s="6"/>
      <c r="AJ917" s="6"/>
    </row>
    <row r="918" hidden="1">
      <c r="K918" s="1"/>
      <c r="L918" s="1"/>
      <c r="M918" s="1"/>
      <c r="N918" s="1"/>
      <c r="O918" s="1"/>
      <c r="P918" s="1"/>
      <c r="Q918" s="1"/>
      <c r="R918" s="1"/>
      <c r="S918" s="1"/>
      <c r="AH918" s="6"/>
      <c r="AI918" s="6"/>
      <c r="AJ918" s="6"/>
    </row>
    <row r="919" hidden="1">
      <c r="K919" s="1"/>
      <c r="L919" s="1"/>
      <c r="M919" s="1"/>
      <c r="N919" s="1"/>
      <c r="O919" s="1"/>
      <c r="P919" s="1"/>
      <c r="Q919" s="1"/>
      <c r="R919" s="1"/>
      <c r="S919" s="1"/>
      <c r="AH919" s="6"/>
      <c r="AI919" s="6"/>
      <c r="AJ919" s="6"/>
    </row>
    <row r="920" hidden="1">
      <c r="K920" s="1"/>
      <c r="L920" s="1"/>
      <c r="M920" s="1"/>
      <c r="N920" s="1"/>
      <c r="O920" s="1"/>
      <c r="P920" s="1"/>
      <c r="Q920" s="1"/>
      <c r="R920" s="1"/>
      <c r="S920" s="1"/>
      <c r="AH920" s="6"/>
      <c r="AI920" s="6"/>
      <c r="AJ920" s="6"/>
    </row>
    <row r="921" hidden="1">
      <c r="K921" s="1"/>
      <c r="L921" s="1"/>
      <c r="M921" s="1"/>
      <c r="N921" s="1"/>
      <c r="O921" s="1"/>
      <c r="P921" s="1"/>
      <c r="Q921" s="1"/>
      <c r="R921" s="1"/>
      <c r="S921" s="1"/>
      <c r="AH921" s="6"/>
      <c r="AI921" s="6"/>
      <c r="AJ921" s="6"/>
    </row>
    <row r="922" hidden="1">
      <c r="K922" s="1"/>
      <c r="L922" s="1"/>
      <c r="M922" s="1"/>
      <c r="N922" s="1"/>
      <c r="O922" s="1"/>
      <c r="P922" s="1"/>
      <c r="Q922" s="1"/>
      <c r="R922" s="1"/>
      <c r="S922" s="1"/>
      <c r="AH922" s="6"/>
      <c r="AI922" s="6"/>
      <c r="AJ922" s="6"/>
    </row>
    <row r="923" hidden="1">
      <c r="K923" s="1"/>
      <c r="L923" s="1"/>
      <c r="M923" s="1"/>
      <c r="N923" s="1"/>
      <c r="O923" s="1"/>
      <c r="P923" s="1"/>
      <c r="Q923" s="1"/>
      <c r="R923" s="1"/>
      <c r="S923" s="1"/>
      <c r="AH923" s="6"/>
      <c r="AI923" s="6"/>
      <c r="AJ923" s="6"/>
    </row>
    <row r="924" hidden="1">
      <c r="K924" s="1"/>
      <c r="L924" s="1"/>
      <c r="M924" s="1"/>
      <c r="N924" s="1"/>
      <c r="O924" s="1"/>
      <c r="P924" s="1"/>
      <c r="Q924" s="1"/>
      <c r="R924" s="1"/>
      <c r="S924" s="1"/>
      <c r="AH924" s="6"/>
      <c r="AI924" s="6"/>
      <c r="AJ924" s="6"/>
    </row>
    <row r="925" hidden="1">
      <c r="K925" s="1"/>
      <c r="L925" s="1"/>
      <c r="M925" s="1"/>
      <c r="N925" s="1"/>
      <c r="O925" s="1"/>
      <c r="P925" s="1"/>
      <c r="Q925" s="1"/>
      <c r="R925" s="1"/>
      <c r="S925" s="1"/>
      <c r="AH925" s="6"/>
      <c r="AI925" s="6"/>
      <c r="AJ925" s="6"/>
    </row>
    <row r="926" hidden="1">
      <c r="K926" s="1"/>
      <c r="L926" s="1"/>
      <c r="M926" s="1"/>
      <c r="N926" s="1"/>
      <c r="O926" s="1"/>
      <c r="P926" s="1"/>
      <c r="Q926" s="1"/>
      <c r="R926" s="1"/>
      <c r="S926" s="1"/>
      <c r="AH926" s="6"/>
      <c r="AI926" s="6"/>
      <c r="AJ926" s="6"/>
    </row>
    <row r="927" hidden="1">
      <c r="K927" s="1"/>
      <c r="L927" s="1"/>
      <c r="M927" s="1"/>
      <c r="N927" s="1"/>
      <c r="O927" s="1"/>
      <c r="P927" s="1"/>
      <c r="Q927" s="1"/>
      <c r="R927" s="1"/>
      <c r="S927" s="1"/>
      <c r="AH927" s="6"/>
      <c r="AI927" s="6"/>
      <c r="AJ927" s="6"/>
    </row>
    <row r="928" hidden="1">
      <c r="K928" s="1"/>
      <c r="L928" s="1"/>
      <c r="M928" s="1"/>
      <c r="N928" s="1"/>
      <c r="O928" s="1"/>
      <c r="P928" s="1"/>
      <c r="Q928" s="1"/>
      <c r="R928" s="1"/>
      <c r="S928" s="1"/>
      <c r="AH928" s="6"/>
      <c r="AI928" s="6"/>
      <c r="AJ928" s="6"/>
    </row>
    <row r="929" hidden="1">
      <c r="K929" s="1"/>
      <c r="L929" s="1"/>
      <c r="M929" s="1"/>
      <c r="N929" s="1"/>
      <c r="O929" s="1"/>
      <c r="P929" s="1"/>
      <c r="Q929" s="1"/>
      <c r="R929" s="1"/>
      <c r="S929" s="1"/>
      <c r="AH929" s="6"/>
      <c r="AI929" s="6"/>
      <c r="AJ929" s="6"/>
    </row>
    <row r="930" hidden="1">
      <c r="K930" s="1"/>
      <c r="L930" s="1"/>
      <c r="M930" s="1"/>
      <c r="N930" s="1"/>
      <c r="O930" s="1"/>
      <c r="P930" s="1"/>
      <c r="Q930" s="1"/>
      <c r="R930" s="1"/>
      <c r="S930" s="1"/>
      <c r="AH930" s="6"/>
      <c r="AI930" s="6"/>
      <c r="AJ930" s="6"/>
    </row>
    <row r="931" hidden="1">
      <c r="K931" s="1"/>
      <c r="L931" s="1"/>
      <c r="M931" s="1"/>
      <c r="N931" s="1"/>
      <c r="O931" s="1"/>
      <c r="P931" s="1"/>
      <c r="Q931" s="1"/>
      <c r="R931" s="1"/>
      <c r="S931" s="1"/>
      <c r="AH931" s="6"/>
      <c r="AI931" s="6"/>
      <c r="AJ931" s="6"/>
    </row>
    <row r="932" hidden="1">
      <c r="K932" s="1"/>
      <c r="L932" s="1"/>
      <c r="M932" s="1"/>
      <c r="N932" s="1"/>
      <c r="O932" s="1"/>
      <c r="P932" s="1"/>
      <c r="Q932" s="1"/>
      <c r="R932" s="1"/>
      <c r="S932" s="1"/>
      <c r="AH932" s="6"/>
      <c r="AI932" s="6"/>
      <c r="AJ932" s="6"/>
    </row>
    <row r="933" hidden="1">
      <c r="K933" s="1"/>
      <c r="L933" s="1"/>
      <c r="M933" s="1"/>
      <c r="N933" s="1"/>
      <c r="O933" s="1"/>
      <c r="P933" s="1"/>
      <c r="Q933" s="1"/>
      <c r="R933" s="1"/>
      <c r="S933" s="1"/>
      <c r="AH933" s="6"/>
      <c r="AI933" s="6"/>
      <c r="AJ933" s="6"/>
    </row>
    <row r="934" hidden="1">
      <c r="K934" s="1"/>
      <c r="L934" s="1"/>
      <c r="M934" s="1"/>
      <c r="N934" s="1"/>
      <c r="O934" s="1"/>
      <c r="P934" s="1"/>
      <c r="Q934" s="1"/>
      <c r="R934" s="1"/>
      <c r="S934" s="1"/>
      <c r="AH934" s="6"/>
      <c r="AI934" s="6"/>
      <c r="AJ934" s="6"/>
    </row>
    <row r="935" hidden="1">
      <c r="K935" s="1"/>
      <c r="L935" s="1"/>
      <c r="M935" s="1"/>
      <c r="N935" s="1"/>
      <c r="O935" s="1"/>
      <c r="P935" s="1"/>
      <c r="Q935" s="1"/>
      <c r="R935" s="1"/>
      <c r="S935" s="1"/>
      <c r="AH935" s="6"/>
      <c r="AI935" s="6"/>
      <c r="AJ935" s="6"/>
    </row>
    <row r="936" hidden="1">
      <c r="K936" s="1"/>
      <c r="L936" s="1"/>
      <c r="M936" s="1"/>
      <c r="N936" s="1"/>
      <c r="O936" s="1"/>
      <c r="P936" s="1"/>
      <c r="Q936" s="1"/>
      <c r="R936" s="1"/>
      <c r="S936" s="1"/>
      <c r="AH936" s="6"/>
      <c r="AI936" s="6"/>
      <c r="AJ936" s="6"/>
    </row>
    <row r="937" hidden="1">
      <c r="K937" s="1"/>
      <c r="L937" s="1"/>
      <c r="M937" s="1"/>
      <c r="N937" s="1"/>
      <c r="O937" s="1"/>
      <c r="P937" s="1"/>
      <c r="Q937" s="1"/>
      <c r="R937" s="1"/>
      <c r="S937" s="1"/>
      <c r="AH937" s="6"/>
      <c r="AI937" s="6"/>
      <c r="AJ937" s="6"/>
    </row>
    <row r="938" hidden="1">
      <c r="K938" s="1"/>
      <c r="L938" s="1"/>
      <c r="M938" s="1"/>
      <c r="N938" s="1"/>
      <c r="O938" s="1"/>
      <c r="P938" s="1"/>
      <c r="Q938" s="1"/>
      <c r="R938" s="1"/>
      <c r="S938" s="1"/>
      <c r="AH938" s="6"/>
      <c r="AI938" s="6"/>
      <c r="AJ938" s="6"/>
    </row>
    <row r="939" hidden="1">
      <c r="K939" s="1"/>
      <c r="L939" s="1"/>
      <c r="M939" s="1"/>
      <c r="N939" s="1"/>
      <c r="O939" s="1"/>
      <c r="P939" s="1"/>
      <c r="Q939" s="1"/>
      <c r="R939" s="1"/>
      <c r="S939" s="1"/>
      <c r="AH939" s="6"/>
      <c r="AI939" s="6"/>
      <c r="AJ939" s="6"/>
    </row>
    <row r="940" hidden="1">
      <c r="K940" s="1"/>
      <c r="L940" s="1"/>
      <c r="M940" s="1"/>
      <c r="N940" s="1"/>
      <c r="O940" s="1"/>
      <c r="P940" s="1"/>
      <c r="Q940" s="1"/>
      <c r="R940" s="1"/>
      <c r="S940" s="1"/>
      <c r="AH940" s="6"/>
      <c r="AI940" s="6"/>
      <c r="AJ940" s="6"/>
    </row>
    <row r="941" hidden="1">
      <c r="K941" s="1"/>
      <c r="L941" s="1"/>
      <c r="M941" s="1"/>
      <c r="N941" s="1"/>
      <c r="O941" s="1"/>
      <c r="P941" s="1"/>
      <c r="Q941" s="1"/>
      <c r="R941" s="1"/>
      <c r="S941" s="1"/>
      <c r="AH941" s="6"/>
      <c r="AI941" s="6"/>
      <c r="AJ941" s="6"/>
    </row>
    <row r="942" hidden="1">
      <c r="K942" s="1"/>
      <c r="L942" s="1"/>
      <c r="M942" s="1"/>
      <c r="N942" s="1"/>
      <c r="O942" s="1"/>
      <c r="P942" s="1"/>
      <c r="Q942" s="1"/>
      <c r="R942" s="1"/>
      <c r="S942" s="1"/>
      <c r="AH942" s="6"/>
      <c r="AI942" s="6"/>
      <c r="AJ942" s="6"/>
    </row>
    <row r="943" hidden="1">
      <c r="K943" s="1"/>
      <c r="L943" s="1"/>
      <c r="M943" s="1"/>
      <c r="N943" s="1"/>
      <c r="O943" s="1"/>
      <c r="P943" s="1"/>
      <c r="Q943" s="1"/>
      <c r="R943" s="1"/>
      <c r="S943" s="1"/>
      <c r="AH943" s="6"/>
      <c r="AI943" s="6"/>
      <c r="AJ943" s="6"/>
    </row>
    <row r="944" hidden="1">
      <c r="K944" s="1"/>
      <c r="L944" s="1"/>
      <c r="M944" s="1"/>
      <c r="N944" s="1"/>
      <c r="O944" s="1"/>
      <c r="P944" s="1"/>
      <c r="Q944" s="1"/>
      <c r="R944" s="1"/>
      <c r="S944" s="1"/>
      <c r="AH944" s="6"/>
      <c r="AI944" s="6"/>
      <c r="AJ944" s="6"/>
    </row>
    <row r="945" hidden="1">
      <c r="K945" s="1"/>
      <c r="L945" s="1"/>
      <c r="M945" s="1"/>
      <c r="N945" s="1"/>
      <c r="O945" s="1"/>
      <c r="P945" s="1"/>
      <c r="Q945" s="1"/>
      <c r="R945" s="1"/>
      <c r="S945" s="1"/>
      <c r="AH945" s="6"/>
      <c r="AI945" s="6"/>
      <c r="AJ945" s="6"/>
    </row>
    <row r="946" hidden="1">
      <c r="K946" s="1"/>
      <c r="L946" s="1"/>
      <c r="M946" s="1"/>
      <c r="N946" s="1"/>
      <c r="O946" s="1"/>
      <c r="P946" s="1"/>
      <c r="Q946" s="1"/>
      <c r="R946" s="1"/>
      <c r="S946" s="1"/>
      <c r="AH946" s="6"/>
      <c r="AI946" s="6"/>
      <c r="AJ946" s="6"/>
    </row>
    <row r="947" hidden="1">
      <c r="K947" s="1"/>
      <c r="L947" s="1"/>
      <c r="M947" s="1"/>
      <c r="N947" s="1"/>
      <c r="O947" s="1"/>
      <c r="P947" s="1"/>
      <c r="Q947" s="1"/>
      <c r="R947" s="1"/>
      <c r="S947" s="1"/>
      <c r="AH947" s="6"/>
      <c r="AI947" s="6"/>
      <c r="AJ947" s="6"/>
    </row>
    <row r="948" hidden="1">
      <c r="K948" s="1"/>
      <c r="L948" s="1"/>
      <c r="M948" s="1"/>
      <c r="N948" s="1"/>
      <c r="O948" s="1"/>
      <c r="P948" s="1"/>
      <c r="Q948" s="1"/>
      <c r="R948" s="1"/>
      <c r="S948" s="1"/>
      <c r="AH948" s="6"/>
      <c r="AI948" s="6"/>
      <c r="AJ948" s="6"/>
    </row>
    <row r="949" hidden="1">
      <c r="K949" s="1"/>
      <c r="L949" s="1"/>
      <c r="M949" s="1"/>
      <c r="N949" s="1"/>
      <c r="O949" s="1"/>
      <c r="P949" s="1"/>
      <c r="Q949" s="1"/>
      <c r="R949" s="1"/>
      <c r="S949" s="1"/>
      <c r="AH949" s="6"/>
      <c r="AI949" s="6"/>
      <c r="AJ949" s="6"/>
    </row>
    <row r="950" hidden="1">
      <c r="K950" s="1"/>
      <c r="L950" s="1"/>
      <c r="M950" s="1"/>
      <c r="N950" s="1"/>
      <c r="O950" s="1"/>
      <c r="P950" s="1"/>
      <c r="Q950" s="1"/>
      <c r="R950" s="1"/>
      <c r="S950" s="1"/>
      <c r="AH950" s="6"/>
      <c r="AI950" s="6"/>
      <c r="AJ950" s="6"/>
    </row>
    <row r="951" hidden="1">
      <c r="K951" s="1"/>
      <c r="L951" s="1"/>
      <c r="M951" s="1"/>
      <c r="N951" s="1"/>
      <c r="O951" s="1"/>
      <c r="P951" s="1"/>
      <c r="Q951" s="1"/>
      <c r="R951" s="1"/>
      <c r="S951" s="1"/>
      <c r="AH951" s="6"/>
      <c r="AI951" s="6"/>
      <c r="AJ951" s="6"/>
    </row>
    <row r="952" hidden="1">
      <c r="K952" s="1"/>
      <c r="L952" s="1"/>
      <c r="M952" s="1"/>
      <c r="N952" s="1"/>
      <c r="O952" s="1"/>
      <c r="P952" s="1"/>
      <c r="Q952" s="1"/>
      <c r="R952" s="1"/>
      <c r="S952" s="1"/>
      <c r="AH952" s="6"/>
      <c r="AI952" s="6"/>
      <c r="AJ952" s="6"/>
    </row>
    <row r="953" hidden="1">
      <c r="K953" s="1"/>
      <c r="L953" s="1"/>
      <c r="M953" s="1"/>
      <c r="N953" s="1"/>
      <c r="O953" s="1"/>
      <c r="P953" s="1"/>
      <c r="Q953" s="1"/>
      <c r="R953" s="1"/>
      <c r="S953" s="1"/>
      <c r="AH953" s="6"/>
      <c r="AI953" s="6"/>
      <c r="AJ953" s="6"/>
    </row>
    <row r="954" hidden="1">
      <c r="K954" s="1"/>
      <c r="L954" s="1"/>
      <c r="M954" s="1"/>
      <c r="N954" s="1"/>
      <c r="O954" s="1"/>
      <c r="P954" s="1"/>
      <c r="Q954" s="1"/>
      <c r="R954" s="1"/>
      <c r="S954" s="1"/>
      <c r="AH954" s="6"/>
      <c r="AI954" s="6"/>
      <c r="AJ954" s="6"/>
    </row>
    <row r="955" hidden="1">
      <c r="K955" s="1"/>
      <c r="L955" s="1"/>
      <c r="M955" s="1"/>
      <c r="N955" s="1"/>
      <c r="O955" s="1"/>
      <c r="P955" s="1"/>
      <c r="Q955" s="1"/>
      <c r="R955" s="1"/>
      <c r="S955" s="1"/>
      <c r="AH955" s="6"/>
      <c r="AI955" s="6"/>
      <c r="AJ955" s="6"/>
    </row>
    <row r="956" hidden="1">
      <c r="K956" s="1"/>
      <c r="L956" s="1"/>
      <c r="M956" s="1"/>
      <c r="N956" s="1"/>
      <c r="O956" s="1"/>
      <c r="P956" s="1"/>
      <c r="Q956" s="1"/>
      <c r="R956" s="1"/>
      <c r="S956" s="1"/>
      <c r="AH956" s="6"/>
      <c r="AI956" s="6"/>
      <c r="AJ956" s="6"/>
    </row>
    <row r="957" hidden="1">
      <c r="K957" s="1"/>
      <c r="L957" s="1"/>
      <c r="M957" s="1"/>
      <c r="N957" s="1"/>
      <c r="O957" s="1"/>
      <c r="P957" s="1"/>
      <c r="Q957" s="1"/>
      <c r="R957" s="1"/>
      <c r="S957" s="1"/>
      <c r="AH957" s="6"/>
      <c r="AI957" s="6"/>
      <c r="AJ957" s="6"/>
    </row>
    <row r="958" hidden="1">
      <c r="K958" s="1"/>
      <c r="L958" s="1"/>
      <c r="M958" s="1"/>
      <c r="N958" s="1"/>
      <c r="O958" s="1"/>
      <c r="P958" s="1"/>
      <c r="Q958" s="1"/>
      <c r="R958" s="1"/>
      <c r="S958" s="1"/>
      <c r="AH958" s="6"/>
      <c r="AI958" s="6"/>
      <c r="AJ958" s="6"/>
    </row>
    <row r="959" hidden="1">
      <c r="K959" s="1"/>
      <c r="L959" s="1"/>
      <c r="M959" s="1"/>
      <c r="N959" s="1"/>
      <c r="O959" s="1"/>
      <c r="P959" s="1"/>
      <c r="Q959" s="1"/>
      <c r="R959" s="1"/>
      <c r="S959" s="1"/>
      <c r="AH959" s="6"/>
      <c r="AI959" s="6"/>
      <c r="AJ959" s="6"/>
    </row>
    <row r="960" hidden="1">
      <c r="K960" s="1"/>
      <c r="L960" s="1"/>
      <c r="M960" s="1"/>
      <c r="N960" s="1"/>
      <c r="O960" s="1"/>
      <c r="P960" s="1"/>
      <c r="Q960" s="1"/>
      <c r="R960" s="1"/>
      <c r="S960" s="1"/>
      <c r="AH960" s="6"/>
      <c r="AI960" s="6"/>
      <c r="AJ960" s="6"/>
    </row>
    <row r="961" hidden="1">
      <c r="K961" s="1"/>
      <c r="L961" s="1"/>
      <c r="M961" s="1"/>
      <c r="N961" s="1"/>
      <c r="O961" s="1"/>
      <c r="P961" s="1"/>
      <c r="Q961" s="1"/>
      <c r="R961" s="1"/>
      <c r="S961" s="1"/>
      <c r="AH961" s="6"/>
      <c r="AI961" s="6"/>
      <c r="AJ961" s="6"/>
    </row>
    <row r="962" hidden="1">
      <c r="K962" s="1"/>
      <c r="L962" s="1"/>
      <c r="M962" s="1"/>
      <c r="N962" s="1"/>
      <c r="O962" s="1"/>
      <c r="P962" s="1"/>
      <c r="Q962" s="1"/>
      <c r="R962" s="1"/>
      <c r="S962" s="1"/>
      <c r="AH962" s="6"/>
      <c r="AI962" s="6"/>
      <c r="AJ962" s="6"/>
    </row>
    <row r="963" hidden="1">
      <c r="K963" s="1"/>
      <c r="L963" s="1"/>
      <c r="M963" s="1"/>
      <c r="N963" s="1"/>
      <c r="O963" s="1"/>
      <c r="P963" s="1"/>
      <c r="Q963" s="1"/>
      <c r="R963" s="1"/>
      <c r="S963" s="1"/>
      <c r="AH963" s="6"/>
      <c r="AI963" s="6"/>
      <c r="AJ963" s="6"/>
    </row>
    <row r="964" hidden="1">
      <c r="K964" s="1"/>
      <c r="L964" s="1"/>
      <c r="M964" s="1"/>
      <c r="N964" s="1"/>
      <c r="O964" s="1"/>
      <c r="P964" s="1"/>
      <c r="Q964" s="1"/>
      <c r="R964" s="1"/>
      <c r="S964" s="1"/>
      <c r="AH964" s="6"/>
      <c r="AI964" s="6"/>
      <c r="AJ964" s="6"/>
    </row>
    <row r="965" hidden="1">
      <c r="K965" s="1"/>
      <c r="L965" s="1"/>
      <c r="M965" s="1"/>
      <c r="N965" s="1"/>
      <c r="O965" s="1"/>
      <c r="P965" s="1"/>
      <c r="Q965" s="1"/>
      <c r="R965" s="1"/>
      <c r="S965" s="1"/>
      <c r="AH965" s="6"/>
      <c r="AI965" s="6"/>
      <c r="AJ965" s="6"/>
    </row>
    <row r="966" hidden="1">
      <c r="K966" s="1"/>
      <c r="L966" s="1"/>
      <c r="M966" s="1"/>
      <c r="N966" s="1"/>
      <c r="O966" s="1"/>
      <c r="P966" s="1"/>
      <c r="Q966" s="1"/>
      <c r="R966" s="1"/>
      <c r="S966" s="1"/>
      <c r="AH966" s="6"/>
      <c r="AI966" s="6"/>
      <c r="AJ966" s="6"/>
    </row>
    <row r="967" hidden="1">
      <c r="K967" s="1"/>
      <c r="L967" s="1"/>
      <c r="M967" s="1"/>
      <c r="N967" s="1"/>
      <c r="O967" s="1"/>
      <c r="P967" s="1"/>
      <c r="Q967" s="1"/>
      <c r="R967" s="1"/>
      <c r="S967" s="1"/>
      <c r="AH967" s="6"/>
      <c r="AI967" s="6"/>
      <c r="AJ967" s="6"/>
    </row>
    <row r="968" hidden="1">
      <c r="K968" s="1"/>
      <c r="L968" s="1"/>
      <c r="M968" s="1"/>
      <c r="N968" s="1"/>
      <c r="O968" s="1"/>
      <c r="P968" s="1"/>
      <c r="Q968" s="1"/>
      <c r="R968" s="1"/>
      <c r="S968" s="1"/>
      <c r="AH968" s="6"/>
      <c r="AI968" s="6"/>
      <c r="AJ968" s="6"/>
    </row>
    <row r="969" hidden="1">
      <c r="K969" s="1"/>
      <c r="L969" s="1"/>
      <c r="M969" s="1"/>
      <c r="N969" s="1"/>
      <c r="O969" s="1"/>
      <c r="P969" s="1"/>
      <c r="Q969" s="1"/>
      <c r="R969" s="1"/>
      <c r="S969" s="1"/>
      <c r="AH969" s="6"/>
      <c r="AI969" s="6"/>
      <c r="AJ969" s="6"/>
    </row>
    <row r="970" hidden="1">
      <c r="K970" s="1"/>
      <c r="L970" s="1"/>
      <c r="M970" s="1"/>
      <c r="N970" s="1"/>
      <c r="O970" s="1"/>
      <c r="P970" s="1"/>
      <c r="Q970" s="1"/>
      <c r="R970" s="1"/>
      <c r="S970" s="1"/>
      <c r="AH970" s="6"/>
      <c r="AI970" s="6"/>
      <c r="AJ970" s="6"/>
    </row>
    <row r="971" hidden="1">
      <c r="K971" s="1"/>
      <c r="L971" s="1"/>
      <c r="M971" s="1"/>
      <c r="N971" s="1"/>
      <c r="O971" s="1"/>
      <c r="P971" s="1"/>
      <c r="Q971" s="1"/>
      <c r="R971" s="1"/>
      <c r="S971" s="1"/>
      <c r="AH971" s="6"/>
      <c r="AI971" s="6"/>
      <c r="AJ971" s="6"/>
    </row>
    <row r="972" hidden="1">
      <c r="K972" s="1"/>
      <c r="L972" s="1"/>
      <c r="M972" s="1"/>
      <c r="N972" s="1"/>
      <c r="O972" s="1"/>
      <c r="P972" s="1"/>
      <c r="Q972" s="1"/>
      <c r="R972" s="1"/>
      <c r="S972" s="1"/>
      <c r="AH972" s="6"/>
      <c r="AI972" s="6"/>
      <c r="AJ972" s="6"/>
    </row>
    <row r="973" hidden="1">
      <c r="K973" s="1"/>
      <c r="L973" s="1"/>
      <c r="M973" s="1"/>
      <c r="N973" s="1"/>
      <c r="O973" s="1"/>
      <c r="P973" s="1"/>
      <c r="Q973" s="1"/>
      <c r="R973" s="1"/>
      <c r="S973" s="1"/>
      <c r="AH973" s="6"/>
      <c r="AI973" s="6"/>
      <c r="AJ973" s="6"/>
    </row>
    <row r="974" hidden="1">
      <c r="K974" s="1"/>
      <c r="L974" s="1"/>
      <c r="M974" s="1"/>
      <c r="N974" s="1"/>
      <c r="O974" s="1"/>
      <c r="P974" s="1"/>
      <c r="Q974" s="1"/>
      <c r="R974" s="1"/>
      <c r="S974" s="1"/>
      <c r="AH974" s="6"/>
      <c r="AI974" s="6"/>
      <c r="AJ974" s="6"/>
    </row>
    <row r="975" hidden="1">
      <c r="K975" s="1"/>
      <c r="L975" s="1"/>
      <c r="M975" s="1"/>
      <c r="N975" s="1"/>
      <c r="O975" s="1"/>
      <c r="P975" s="1"/>
      <c r="Q975" s="1"/>
      <c r="R975" s="1"/>
      <c r="S975" s="1"/>
      <c r="AH975" s="6"/>
      <c r="AI975" s="6"/>
      <c r="AJ975" s="6"/>
    </row>
    <row r="976" hidden="1">
      <c r="K976" s="1"/>
      <c r="L976" s="1"/>
      <c r="M976" s="1"/>
      <c r="N976" s="1"/>
      <c r="O976" s="1"/>
      <c r="P976" s="1"/>
      <c r="Q976" s="1"/>
      <c r="R976" s="1"/>
      <c r="S976" s="1"/>
      <c r="AH976" s="6"/>
      <c r="AI976" s="6"/>
      <c r="AJ976" s="6"/>
    </row>
    <row r="977" hidden="1">
      <c r="K977" s="1"/>
      <c r="L977" s="1"/>
      <c r="M977" s="1"/>
      <c r="N977" s="1"/>
      <c r="O977" s="1"/>
      <c r="P977" s="1"/>
      <c r="Q977" s="1"/>
      <c r="R977" s="1"/>
      <c r="S977" s="1"/>
      <c r="AH977" s="6"/>
      <c r="AI977" s="6"/>
      <c r="AJ977" s="6"/>
    </row>
    <row r="978" hidden="1">
      <c r="K978" s="1"/>
      <c r="L978" s="1"/>
      <c r="M978" s="1"/>
      <c r="N978" s="1"/>
      <c r="O978" s="1"/>
      <c r="P978" s="1"/>
      <c r="Q978" s="1"/>
      <c r="R978" s="1"/>
      <c r="S978" s="1"/>
      <c r="AH978" s="6"/>
      <c r="AI978" s="6"/>
      <c r="AJ978" s="6"/>
    </row>
    <row r="979" hidden="1">
      <c r="K979" s="1"/>
      <c r="L979" s="1"/>
      <c r="M979" s="1"/>
      <c r="N979" s="1"/>
      <c r="O979" s="1"/>
      <c r="P979" s="1"/>
      <c r="Q979" s="1"/>
      <c r="R979" s="1"/>
      <c r="S979" s="1"/>
      <c r="AH979" s="6"/>
      <c r="AI979" s="6"/>
      <c r="AJ979" s="6"/>
    </row>
    <row r="980" hidden="1">
      <c r="K980" s="1"/>
      <c r="L980" s="1"/>
      <c r="M980" s="1"/>
      <c r="N980" s="1"/>
      <c r="O980" s="1"/>
      <c r="P980" s="1"/>
      <c r="Q980" s="1"/>
      <c r="R980" s="1"/>
      <c r="S980" s="1"/>
      <c r="AH980" s="6"/>
      <c r="AI980" s="6"/>
      <c r="AJ980" s="6"/>
    </row>
    <row r="981" hidden="1">
      <c r="K981" s="1"/>
      <c r="L981" s="1"/>
      <c r="M981" s="1"/>
      <c r="N981" s="1"/>
      <c r="O981" s="1"/>
      <c r="P981" s="1"/>
      <c r="Q981" s="1"/>
      <c r="R981" s="1"/>
      <c r="S981" s="1"/>
      <c r="AH981" s="6"/>
      <c r="AI981" s="6"/>
      <c r="AJ981" s="6"/>
    </row>
    <row r="982" hidden="1">
      <c r="K982" s="1"/>
      <c r="L982" s="1"/>
      <c r="M982" s="1"/>
      <c r="N982" s="1"/>
      <c r="O982" s="1"/>
      <c r="P982" s="1"/>
      <c r="Q982" s="1"/>
      <c r="R982" s="1"/>
      <c r="S982" s="1"/>
      <c r="AH982" s="6"/>
      <c r="AI982" s="6"/>
      <c r="AJ982" s="6"/>
    </row>
    <row r="983" hidden="1">
      <c r="K983" s="1"/>
      <c r="L983" s="1"/>
      <c r="M983" s="1"/>
      <c r="N983" s="1"/>
      <c r="O983" s="1"/>
      <c r="P983" s="1"/>
      <c r="Q983" s="1"/>
      <c r="R983" s="1"/>
      <c r="S983" s="1"/>
      <c r="AH983" s="6"/>
      <c r="AI983" s="6"/>
      <c r="AJ983" s="6"/>
    </row>
    <row r="984" hidden="1">
      <c r="K984" s="1"/>
      <c r="L984" s="1"/>
      <c r="M984" s="1"/>
      <c r="N984" s="1"/>
      <c r="O984" s="1"/>
      <c r="P984" s="1"/>
      <c r="Q984" s="1"/>
      <c r="R984" s="1"/>
      <c r="S984" s="1"/>
      <c r="AH984" s="6"/>
      <c r="AI984" s="6"/>
      <c r="AJ984" s="6"/>
    </row>
    <row r="985" hidden="1">
      <c r="K985" s="1"/>
      <c r="L985" s="1"/>
      <c r="M985" s="1"/>
      <c r="N985" s="1"/>
      <c r="O985" s="1"/>
      <c r="P985" s="1"/>
      <c r="Q985" s="1"/>
      <c r="R985" s="1"/>
      <c r="S985" s="1"/>
      <c r="AH985" s="6"/>
      <c r="AI985" s="6"/>
      <c r="AJ985" s="6"/>
    </row>
    <row r="986" hidden="1">
      <c r="K986" s="1"/>
      <c r="L986" s="1"/>
      <c r="M986" s="1"/>
      <c r="N986" s="1"/>
      <c r="O986" s="1"/>
      <c r="P986" s="1"/>
      <c r="Q986" s="1"/>
      <c r="R986" s="1"/>
      <c r="S986" s="1"/>
      <c r="AH986" s="6"/>
      <c r="AI986" s="6"/>
      <c r="AJ986" s="6"/>
    </row>
    <row r="987" hidden="1">
      <c r="K987" s="1"/>
      <c r="L987" s="1"/>
      <c r="M987" s="1"/>
      <c r="N987" s="1"/>
      <c r="O987" s="1"/>
      <c r="P987" s="1"/>
      <c r="Q987" s="1"/>
      <c r="R987" s="1"/>
      <c r="S987" s="1"/>
      <c r="AH987" s="6"/>
      <c r="AI987" s="6"/>
      <c r="AJ987" s="6"/>
    </row>
    <row r="988" hidden="1">
      <c r="K988" s="1"/>
      <c r="L988" s="1"/>
      <c r="M988" s="1"/>
      <c r="N988" s="1"/>
      <c r="O988" s="1"/>
      <c r="P988" s="1"/>
      <c r="Q988" s="1"/>
      <c r="R988" s="1"/>
      <c r="S988" s="1"/>
      <c r="AH988" s="6"/>
      <c r="AI988" s="6"/>
      <c r="AJ988" s="6"/>
    </row>
    <row r="989" hidden="1">
      <c r="K989" s="1"/>
      <c r="L989" s="1"/>
      <c r="M989" s="1"/>
      <c r="N989" s="1"/>
      <c r="O989" s="1"/>
      <c r="P989" s="1"/>
      <c r="Q989" s="1"/>
      <c r="R989" s="1"/>
      <c r="S989" s="1"/>
      <c r="AH989" s="6"/>
      <c r="AI989" s="6"/>
      <c r="AJ989" s="6"/>
    </row>
    <row r="990" hidden="1">
      <c r="K990" s="1"/>
      <c r="L990" s="1"/>
      <c r="M990" s="1"/>
      <c r="N990" s="1"/>
      <c r="O990" s="1"/>
      <c r="P990" s="1"/>
      <c r="Q990" s="1"/>
      <c r="R990" s="1"/>
      <c r="S990" s="1"/>
      <c r="AH990" s="6"/>
      <c r="AI990" s="6"/>
      <c r="AJ990" s="6"/>
    </row>
    <row r="991" hidden="1">
      <c r="K991" s="1"/>
      <c r="L991" s="1"/>
      <c r="M991" s="1"/>
      <c r="N991" s="1"/>
      <c r="O991" s="1"/>
      <c r="P991" s="1"/>
      <c r="Q991" s="1"/>
      <c r="R991" s="1"/>
      <c r="S991" s="1"/>
      <c r="AH991" s="6"/>
      <c r="AI991" s="6"/>
      <c r="AJ991" s="6"/>
    </row>
    <row r="992" hidden="1">
      <c r="K992" s="1"/>
      <c r="L992" s="1"/>
      <c r="M992" s="1"/>
      <c r="N992" s="1"/>
      <c r="O992" s="1"/>
      <c r="P992" s="1"/>
      <c r="Q992" s="1"/>
      <c r="R992" s="1"/>
      <c r="S992" s="1"/>
      <c r="AH992" s="6"/>
      <c r="AI992" s="6"/>
      <c r="AJ992" s="6"/>
    </row>
    <row r="993" hidden="1">
      <c r="K993" s="1"/>
      <c r="L993" s="1"/>
      <c r="M993" s="1"/>
      <c r="N993" s="1"/>
      <c r="O993" s="1"/>
      <c r="P993" s="1"/>
      <c r="Q993" s="1"/>
      <c r="R993" s="1"/>
      <c r="S993" s="1"/>
      <c r="AH993" s="6"/>
      <c r="AI993" s="6"/>
      <c r="AJ993" s="6"/>
    </row>
    <row r="994" hidden="1">
      <c r="K994" s="1"/>
      <c r="L994" s="1"/>
      <c r="M994" s="1"/>
      <c r="N994" s="1"/>
      <c r="O994" s="1"/>
      <c r="P994" s="1"/>
      <c r="Q994" s="1"/>
      <c r="R994" s="1"/>
      <c r="S994" s="1"/>
      <c r="AH994" s="6"/>
      <c r="AI994" s="6"/>
      <c r="AJ994" s="6"/>
    </row>
    <row r="995" hidden="1">
      <c r="K995" s="1"/>
      <c r="L995" s="1"/>
      <c r="M995" s="1"/>
      <c r="N995" s="1"/>
      <c r="O995" s="1"/>
      <c r="P995" s="1"/>
      <c r="Q995" s="1"/>
      <c r="R995" s="1"/>
      <c r="S995" s="1"/>
      <c r="AH995" s="6"/>
      <c r="AI995" s="6"/>
      <c r="AJ995" s="6"/>
    </row>
    <row r="996" hidden="1">
      <c r="K996" s="1"/>
      <c r="L996" s="1"/>
      <c r="M996" s="1"/>
      <c r="N996" s="1"/>
      <c r="O996" s="1"/>
      <c r="P996" s="1"/>
      <c r="Q996" s="1"/>
      <c r="R996" s="1"/>
      <c r="S996" s="1"/>
      <c r="AH996" s="6"/>
      <c r="AI996" s="6"/>
      <c r="AJ996" s="6"/>
    </row>
    <row r="997" hidden="1">
      <c r="K997" s="1"/>
      <c r="L997" s="1"/>
      <c r="M997" s="1"/>
      <c r="N997" s="1"/>
      <c r="O997" s="1"/>
      <c r="P997" s="1"/>
      <c r="Q997" s="1"/>
      <c r="R997" s="1"/>
      <c r="S997" s="1"/>
      <c r="AH997" s="6"/>
      <c r="AI997" s="6"/>
      <c r="AJ997" s="6"/>
    </row>
    <row r="998" hidden="1">
      <c r="K998" s="1"/>
      <c r="L998" s="1"/>
      <c r="M998" s="1"/>
      <c r="N998" s="1"/>
      <c r="O998" s="1"/>
      <c r="P998" s="1"/>
      <c r="Q998" s="1"/>
      <c r="R998" s="1"/>
      <c r="S998" s="1"/>
      <c r="AH998" s="6"/>
      <c r="AI998" s="6"/>
      <c r="AJ998" s="6"/>
    </row>
    <row r="999" hidden="1">
      <c r="K999" s="1"/>
      <c r="L999" s="1"/>
      <c r="M999" s="1"/>
      <c r="N999" s="1"/>
      <c r="O999" s="1"/>
      <c r="P999" s="1"/>
      <c r="Q999" s="1"/>
      <c r="R999" s="1"/>
      <c r="S999" s="1"/>
      <c r="AH999" s="6"/>
      <c r="AI999" s="6"/>
      <c r="AJ999" s="6"/>
    </row>
    <row r="1000" hidden="1">
      <c r="K1000" s="1"/>
      <c r="L1000" s="1"/>
      <c r="M1000" s="1"/>
      <c r="N1000" s="1"/>
      <c r="O1000" s="1"/>
      <c r="P1000" s="1"/>
      <c r="Q1000" s="1"/>
      <c r="R1000" s="1"/>
      <c r="S1000" s="1"/>
      <c r="AH1000" s="6"/>
      <c r="AI1000" s="6"/>
      <c r="AJ1000" s="6"/>
    </row>
    <row r="1001" hidden="1">
      <c r="K1001" s="1"/>
      <c r="L1001" s="1"/>
      <c r="M1001" s="1"/>
      <c r="N1001" s="1"/>
      <c r="O1001" s="1"/>
      <c r="P1001" s="1"/>
      <c r="Q1001" s="1"/>
      <c r="R1001" s="1"/>
      <c r="S1001" s="1"/>
      <c r="AH1001" s="6"/>
      <c r="AI1001" s="6"/>
      <c r="AJ1001" s="6"/>
    </row>
    <row r="1002" hidden="1">
      <c r="K1002" s="1"/>
      <c r="L1002" s="1"/>
      <c r="M1002" s="1"/>
      <c r="N1002" s="1"/>
      <c r="O1002" s="1"/>
      <c r="P1002" s="1"/>
      <c r="Q1002" s="1"/>
      <c r="R1002" s="1"/>
      <c r="S1002" s="1"/>
      <c r="AH1002" s="6"/>
      <c r="AI1002" s="6"/>
      <c r="AJ1002" s="6"/>
    </row>
    <row r="1003" hidden="1">
      <c r="K1003" s="1"/>
      <c r="L1003" s="1"/>
      <c r="M1003" s="1"/>
      <c r="N1003" s="1"/>
      <c r="O1003" s="1"/>
      <c r="P1003" s="1"/>
      <c r="Q1003" s="1"/>
      <c r="R1003" s="1"/>
      <c r="S1003" s="1"/>
      <c r="AH1003" s="6"/>
      <c r="AI1003" s="6"/>
      <c r="AJ1003" s="6"/>
    </row>
    <row r="1004" hidden="1">
      <c r="K1004" s="1"/>
      <c r="L1004" s="1"/>
      <c r="M1004" s="1"/>
      <c r="N1004" s="1"/>
      <c r="O1004" s="1"/>
      <c r="P1004" s="1"/>
      <c r="Q1004" s="1"/>
      <c r="R1004" s="1"/>
      <c r="S1004" s="1"/>
      <c r="AH1004" s="6"/>
      <c r="AI1004" s="6"/>
      <c r="AJ1004" s="6"/>
    </row>
    <row r="1005" hidden="1">
      <c r="K1005" s="1"/>
      <c r="L1005" s="1"/>
      <c r="M1005" s="1"/>
      <c r="N1005" s="1"/>
      <c r="O1005" s="1"/>
      <c r="P1005" s="1"/>
      <c r="Q1005" s="1"/>
      <c r="R1005" s="1"/>
      <c r="S1005" s="1"/>
      <c r="AH1005" s="6"/>
      <c r="AI1005" s="6"/>
      <c r="AJ1005" s="6"/>
    </row>
    <row r="1006" hidden="1">
      <c r="K1006" s="1"/>
      <c r="L1006" s="1"/>
      <c r="M1006" s="1"/>
      <c r="N1006" s="1"/>
      <c r="O1006" s="1"/>
      <c r="P1006" s="1"/>
      <c r="Q1006" s="1"/>
      <c r="R1006" s="1"/>
      <c r="S1006" s="1"/>
      <c r="AH1006" s="6"/>
      <c r="AI1006" s="6"/>
      <c r="AJ1006" s="6"/>
    </row>
    <row r="1007" hidden="1">
      <c r="K1007" s="1"/>
      <c r="L1007" s="1"/>
      <c r="M1007" s="1"/>
      <c r="N1007" s="1"/>
      <c r="O1007" s="1"/>
      <c r="P1007" s="1"/>
      <c r="Q1007" s="1"/>
      <c r="R1007" s="1"/>
      <c r="S1007" s="1"/>
      <c r="AH1007" s="6"/>
      <c r="AI1007" s="6"/>
      <c r="AJ1007" s="6"/>
    </row>
    <row r="1008" hidden="1">
      <c r="K1008" s="1"/>
      <c r="L1008" s="1"/>
      <c r="M1008" s="1"/>
      <c r="N1008" s="1"/>
      <c r="O1008" s="1"/>
      <c r="P1008" s="1"/>
      <c r="Q1008" s="1"/>
      <c r="R1008" s="1"/>
      <c r="S1008" s="1"/>
      <c r="AH1008" s="6"/>
      <c r="AI1008" s="6"/>
      <c r="AJ1008" s="6"/>
    </row>
    <row r="1009" hidden="1">
      <c r="K1009" s="1"/>
      <c r="L1009" s="1"/>
      <c r="M1009" s="1"/>
      <c r="N1009" s="1"/>
      <c r="O1009" s="1"/>
      <c r="P1009" s="1"/>
      <c r="Q1009" s="1"/>
      <c r="R1009" s="1"/>
      <c r="S1009" s="1"/>
      <c r="AH1009" s="6"/>
      <c r="AI1009" s="6"/>
      <c r="AJ1009" s="6"/>
    </row>
    <row r="1010" hidden="1">
      <c r="K1010" s="1"/>
      <c r="L1010" s="1"/>
      <c r="M1010" s="1"/>
      <c r="N1010" s="1"/>
      <c r="O1010" s="1"/>
      <c r="P1010" s="1"/>
      <c r="Q1010" s="1"/>
      <c r="R1010" s="1"/>
      <c r="S1010" s="1"/>
      <c r="AH1010" s="6"/>
      <c r="AI1010" s="6"/>
      <c r="AJ1010" s="6"/>
    </row>
    <row r="1011" hidden="1">
      <c r="K1011" s="1"/>
      <c r="L1011" s="1"/>
      <c r="M1011" s="1"/>
      <c r="N1011" s="1"/>
      <c r="O1011" s="1"/>
      <c r="P1011" s="1"/>
      <c r="Q1011" s="1"/>
      <c r="R1011" s="1"/>
      <c r="S1011" s="1"/>
      <c r="AH1011" s="6"/>
      <c r="AI1011" s="6"/>
      <c r="AJ1011" s="6"/>
    </row>
    <row r="1012" hidden="1">
      <c r="K1012" s="1"/>
      <c r="L1012" s="1"/>
      <c r="M1012" s="1"/>
      <c r="N1012" s="1"/>
      <c r="O1012" s="1"/>
      <c r="P1012" s="1"/>
      <c r="Q1012" s="1"/>
      <c r="R1012" s="1"/>
      <c r="S1012" s="1"/>
      <c r="AH1012" s="6"/>
      <c r="AI1012" s="6"/>
      <c r="AJ1012" s="6"/>
    </row>
    <row r="1013" hidden="1">
      <c r="K1013" s="1"/>
      <c r="L1013" s="1"/>
      <c r="M1013" s="1"/>
      <c r="N1013" s="1"/>
      <c r="O1013" s="1"/>
      <c r="P1013" s="1"/>
      <c r="Q1013" s="1"/>
      <c r="R1013" s="1"/>
      <c r="S1013" s="1"/>
      <c r="AH1013" s="6"/>
      <c r="AI1013" s="6"/>
      <c r="AJ1013" s="6"/>
    </row>
    <row r="1014" hidden="1">
      <c r="K1014" s="1"/>
      <c r="L1014" s="1"/>
      <c r="M1014" s="1"/>
      <c r="N1014" s="1"/>
      <c r="O1014" s="1"/>
      <c r="P1014" s="1"/>
      <c r="Q1014" s="1"/>
      <c r="R1014" s="1"/>
      <c r="S1014" s="1"/>
      <c r="AH1014" s="6"/>
      <c r="AI1014" s="6"/>
      <c r="AJ1014" s="6"/>
    </row>
    <row r="1015" hidden="1">
      <c r="K1015" s="1"/>
      <c r="L1015" s="1"/>
      <c r="M1015" s="1"/>
      <c r="N1015" s="1"/>
      <c r="O1015" s="1"/>
      <c r="P1015" s="1"/>
      <c r="Q1015" s="1"/>
      <c r="R1015" s="1"/>
      <c r="S1015" s="1"/>
      <c r="AH1015" s="6"/>
      <c r="AI1015" s="6"/>
      <c r="AJ1015" s="6"/>
    </row>
    <row r="1016" hidden="1">
      <c r="K1016" s="1"/>
      <c r="L1016" s="1"/>
      <c r="M1016" s="1"/>
      <c r="N1016" s="1"/>
      <c r="O1016" s="1"/>
      <c r="P1016" s="1"/>
      <c r="Q1016" s="1"/>
      <c r="R1016" s="1"/>
      <c r="S1016" s="1"/>
      <c r="AH1016" s="6"/>
      <c r="AI1016" s="6"/>
      <c r="AJ1016" s="6"/>
    </row>
    <row r="1017" hidden="1">
      <c r="K1017" s="1"/>
      <c r="L1017" s="1"/>
      <c r="M1017" s="1"/>
      <c r="N1017" s="1"/>
      <c r="O1017" s="1"/>
      <c r="P1017" s="1"/>
      <c r="Q1017" s="1"/>
      <c r="R1017" s="1"/>
      <c r="S1017" s="1"/>
      <c r="AH1017" s="6"/>
      <c r="AI1017" s="6"/>
      <c r="AJ1017" s="6"/>
    </row>
    <row r="1018" hidden="1">
      <c r="K1018" s="1"/>
      <c r="L1018" s="1"/>
      <c r="M1018" s="1"/>
      <c r="N1018" s="1"/>
      <c r="O1018" s="1"/>
      <c r="P1018" s="1"/>
      <c r="Q1018" s="1"/>
      <c r="R1018" s="1"/>
      <c r="S1018" s="1"/>
      <c r="AH1018" s="6"/>
      <c r="AI1018" s="6"/>
      <c r="AJ1018" s="6"/>
    </row>
    <row r="1019" ht="15.0" hidden="1" customHeight="1">
      <c r="K1019" s="1"/>
      <c r="L1019" s="1"/>
      <c r="M1019" s="1"/>
      <c r="N1019" s="1"/>
      <c r="O1019" s="1"/>
      <c r="P1019" s="1"/>
      <c r="Q1019" s="1"/>
      <c r="R1019" s="1"/>
      <c r="S1019" s="1"/>
      <c r="AH1019" s="6"/>
      <c r="AI1019" s="6"/>
      <c r="AJ1019" s="6"/>
    </row>
  </sheetData>
  <mergeCells count="12">
    <mergeCell ref="AE9:AM10"/>
    <mergeCell ref="AE11:AM11"/>
    <mergeCell ref="G43:H43"/>
    <mergeCell ref="G44:H44"/>
    <mergeCell ref="R82:R86"/>
    <mergeCell ref="A9:AC9"/>
    <mergeCell ref="A10:A11"/>
    <mergeCell ref="B10:D10"/>
    <mergeCell ref="E10:F10"/>
    <mergeCell ref="G10:M10"/>
    <mergeCell ref="P10:V10"/>
    <mergeCell ref="Y10:AC10"/>
  </mergeCells>
  <conditionalFormatting sqref="K12:K41">
    <cfRule type="colorScale" priority="1">
      <colorScale>
        <cfvo type="formula" val="-1"/>
        <cfvo type="formula" val="0"/>
        <cfvo type="formula" val="1"/>
        <color rgb="FFEB9999"/>
        <color rgb="FFFFFFFF"/>
        <color rgb="FF95C27D"/>
      </colorScale>
    </cfRule>
  </conditionalFormatting>
  <drawing r:id="rId2"/>
  <legacyDrawing r:id="rId3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1.0" topLeftCell="A12" activePane="bottomLeft" state="frozen"/>
      <selection activeCell="B13" sqref="B13" pane="bottomLeft"/>
    </sheetView>
  </sheetViews>
  <sheetFormatPr customHeight="1" defaultColWidth="12.63" defaultRowHeight="15.75"/>
  <cols>
    <col customWidth="1" min="2" max="2" width="14.5"/>
    <col customWidth="1" min="7" max="7" width="15.5"/>
    <col customWidth="1" min="9" max="9" width="10.38"/>
    <col customWidth="1" min="10" max="10" width="14.0"/>
    <col customWidth="1" min="11" max="11" width="13.25"/>
    <col customWidth="1" min="12" max="13" width="11.88"/>
    <col customWidth="1" min="14" max="14" width="2.13"/>
    <col customWidth="1" min="15" max="15" width="10.75"/>
    <col customWidth="1" min="16" max="17" width="11.0"/>
    <col customWidth="1" min="18" max="18" width="7.75"/>
    <col customWidth="1" min="19" max="19" width="9.38"/>
    <col customWidth="1" min="23" max="23" width="1.88"/>
    <col customWidth="1" min="24" max="24" width="8.63"/>
    <col customWidth="1" min="26" max="26" width="10.38"/>
    <col customWidth="1" min="32" max="32" width="1.63"/>
    <col customWidth="1" min="33" max="33" width="9.75"/>
  </cols>
  <sheetData>
    <row r="1" hidden="1">
      <c r="A1" s="123"/>
      <c r="B1" s="123"/>
      <c r="C1" s="123"/>
      <c r="D1" s="123"/>
      <c r="E1" s="123"/>
      <c r="F1" s="123"/>
      <c r="G1" s="123"/>
      <c r="J1" s="1"/>
      <c r="K1" s="1"/>
      <c r="L1" s="1"/>
      <c r="M1" s="1"/>
      <c r="N1" s="1"/>
      <c r="O1" s="1"/>
      <c r="P1" s="1"/>
      <c r="Q1" s="1"/>
      <c r="R1" s="1"/>
      <c r="S1" s="1"/>
      <c r="AH1" s="6"/>
      <c r="AI1" s="6"/>
      <c r="AJ1" s="6"/>
      <c r="AK1" s="6"/>
      <c r="AL1" s="6"/>
      <c r="AN1" s="5"/>
    </row>
    <row r="2" hidden="1">
      <c r="A2" s="123"/>
      <c r="B2" s="123"/>
      <c r="C2" s="123"/>
      <c r="D2" s="123"/>
      <c r="E2" s="123"/>
      <c r="F2" s="123"/>
      <c r="G2" s="123"/>
      <c r="J2" s="1"/>
      <c r="K2" s="1"/>
      <c r="L2" s="1"/>
      <c r="M2" s="1"/>
      <c r="N2" s="1"/>
      <c r="O2" s="1"/>
      <c r="P2" s="1"/>
      <c r="Q2" s="1"/>
      <c r="R2" s="1"/>
      <c r="S2" s="1"/>
      <c r="AH2" s="6"/>
      <c r="AI2" s="6"/>
      <c r="AJ2" s="6"/>
      <c r="AK2" s="6"/>
      <c r="AL2" s="6"/>
      <c r="AN2" s="5"/>
    </row>
    <row r="3" hidden="1">
      <c r="A3" s="123"/>
      <c r="B3" s="123"/>
      <c r="C3" s="123"/>
      <c r="D3" s="123"/>
      <c r="E3" s="123"/>
      <c r="F3" s="123"/>
      <c r="G3" s="123"/>
      <c r="J3" s="1"/>
      <c r="K3" s="1"/>
      <c r="L3" s="1"/>
      <c r="M3" s="1"/>
      <c r="N3" s="1"/>
      <c r="O3" s="1"/>
      <c r="P3" s="1"/>
      <c r="Q3" s="1"/>
      <c r="R3" s="1"/>
      <c r="S3" s="1"/>
      <c r="AH3" s="6"/>
      <c r="AI3" s="6"/>
      <c r="AJ3" s="6"/>
      <c r="AK3" s="6"/>
      <c r="AL3" s="6"/>
      <c r="AN3" s="5"/>
    </row>
    <row r="4" hidden="1">
      <c r="A4" s="123"/>
      <c r="B4" s="123"/>
      <c r="C4" s="123"/>
      <c r="D4" s="123"/>
      <c r="E4" s="123"/>
      <c r="F4" s="123"/>
      <c r="G4" s="123"/>
      <c r="J4" s="1"/>
      <c r="K4" s="1"/>
      <c r="L4" s="1"/>
      <c r="M4" s="1"/>
      <c r="N4" s="1"/>
      <c r="O4" s="1"/>
      <c r="P4" s="1"/>
      <c r="Q4" s="1"/>
      <c r="R4" s="1"/>
      <c r="S4" s="1"/>
      <c r="AH4" s="6"/>
      <c r="AI4" s="6"/>
      <c r="AJ4" s="6"/>
      <c r="AK4" s="6"/>
      <c r="AL4" s="6"/>
      <c r="AN4" s="5"/>
    </row>
    <row r="5" hidden="1">
      <c r="A5" s="123"/>
      <c r="B5" s="123"/>
      <c r="C5" s="123"/>
      <c r="D5" s="123"/>
      <c r="E5" s="123"/>
      <c r="F5" s="123"/>
      <c r="G5" s="123"/>
      <c r="J5" s="1"/>
      <c r="K5" s="1"/>
      <c r="L5" s="1"/>
      <c r="M5" s="1"/>
      <c r="N5" s="1"/>
      <c r="O5" s="1"/>
      <c r="P5" s="1"/>
      <c r="Q5" s="1"/>
      <c r="R5" s="1"/>
      <c r="S5" s="1"/>
      <c r="AH5" s="6"/>
      <c r="AI5" s="6"/>
      <c r="AJ5" s="6"/>
      <c r="AK5" s="6"/>
      <c r="AL5" s="6"/>
      <c r="AN5" s="5"/>
    </row>
    <row r="6" hidden="1">
      <c r="A6" s="123"/>
      <c r="B6" s="123"/>
      <c r="C6" s="123"/>
      <c r="D6" s="123"/>
      <c r="E6" s="123"/>
      <c r="F6" s="123"/>
      <c r="G6" s="123"/>
      <c r="J6" s="1"/>
      <c r="K6" s="1"/>
      <c r="L6" s="1"/>
      <c r="M6" s="1"/>
      <c r="N6" s="1"/>
      <c r="O6" s="1"/>
      <c r="P6" s="1"/>
      <c r="Q6" s="1"/>
      <c r="R6" s="1"/>
      <c r="S6" s="1"/>
      <c r="AH6" s="6"/>
      <c r="AI6" s="6"/>
      <c r="AJ6" s="6"/>
      <c r="AK6" s="6"/>
      <c r="AL6" s="6"/>
      <c r="AN6" s="5"/>
    </row>
    <row r="7" hidden="1">
      <c r="J7" s="1"/>
      <c r="K7" s="1"/>
      <c r="L7" s="1"/>
      <c r="M7" s="1"/>
      <c r="N7" s="1"/>
      <c r="O7" s="1"/>
      <c r="P7" s="1"/>
      <c r="Q7" s="1"/>
      <c r="R7" s="1"/>
      <c r="S7" s="1"/>
      <c r="AH7" s="6"/>
      <c r="AI7" s="6"/>
      <c r="AJ7" s="6"/>
      <c r="AK7" s="6"/>
      <c r="AL7" s="6"/>
      <c r="AN7" s="5"/>
    </row>
    <row r="8" hidden="1">
      <c r="J8" s="6"/>
      <c r="K8" s="6"/>
      <c r="L8" s="6"/>
      <c r="M8" s="6"/>
      <c r="N8" s="6"/>
      <c r="O8" s="6"/>
      <c r="P8" s="6"/>
      <c r="Q8" s="6"/>
      <c r="R8" s="6"/>
      <c r="S8" s="6"/>
      <c r="AH8" s="6"/>
      <c r="AI8" s="6"/>
      <c r="AJ8" s="6"/>
      <c r="AK8" s="6"/>
      <c r="AL8" s="6"/>
      <c r="AN8" s="5"/>
    </row>
    <row r="9" ht="35.25" customHeight="1">
      <c r="A9" s="125"/>
      <c r="B9" s="125" t="s">
        <v>71</v>
      </c>
      <c r="AG9" s="124" t="s">
        <v>185</v>
      </c>
      <c r="AP9" s="124"/>
      <c r="AQ9" s="124"/>
      <c r="AR9" s="124"/>
    </row>
    <row r="10" ht="24.75" customHeight="1">
      <c r="A10" s="477"/>
      <c r="B10" s="337" t="s">
        <v>140</v>
      </c>
      <c r="E10" s="337" t="s">
        <v>1</v>
      </c>
      <c r="G10" s="337"/>
      <c r="H10" s="19" t="s">
        <v>3</v>
      </c>
      <c r="N10" s="19"/>
      <c r="O10" s="156" t="s">
        <v>72</v>
      </c>
      <c r="X10" s="126"/>
      <c r="Y10" s="126" t="s">
        <v>73</v>
      </c>
      <c r="AP10" s="124"/>
      <c r="AQ10" s="124"/>
      <c r="AR10" s="124"/>
    </row>
    <row r="11" ht="24.75" customHeight="1">
      <c r="A11" s="19" t="s">
        <v>4</v>
      </c>
      <c r="B11" s="19" t="s">
        <v>70</v>
      </c>
      <c r="C11" s="19" t="s">
        <v>115</v>
      </c>
      <c r="D11" s="19" t="s">
        <v>8</v>
      </c>
      <c r="E11" s="19" t="s">
        <v>70</v>
      </c>
      <c r="F11" s="19" t="s">
        <v>115</v>
      </c>
      <c r="G11" s="19" t="s">
        <v>12</v>
      </c>
      <c r="H11" s="19" t="s">
        <v>13</v>
      </c>
      <c r="I11" s="19" t="s">
        <v>14</v>
      </c>
      <c r="J11" s="19" t="s">
        <v>76</v>
      </c>
      <c r="K11" s="19" t="s">
        <v>67</v>
      </c>
      <c r="L11" s="19" t="s">
        <v>68</v>
      </c>
      <c r="M11" s="19" t="s">
        <v>69</v>
      </c>
      <c r="N11" s="19"/>
      <c r="O11" s="157" t="s">
        <v>14</v>
      </c>
      <c r="P11" s="157" t="s">
        <v>77</v>
      </c>
      <c r="Q11" s="157" t="s">
        <v>76</v>
      </c>
      <c r="R11" s="157" t="s">
        <v>78</v>
      </c>
      <c r="S11" s="157" t="s">
        <v>177</v>
      </c>
      <c r="T11" s="157" t="s">
        <v>67</v>
      </c>
      <c r="U11" s="157" t="s">
        <v>68</v>
      </c>
      <c r="V11" s="157" t="s">
        <v>69</v>
      </c>
      <c r="X11" s="128" t="s">
        <v>14</v>
      </c>
      <c r="Y11" s="128" t="s">
        <v>79</v>
      </c>
      <c r="Z11" s="128" t="s">
        <v>76</v>
      </c>
      <c r="AA11" s="128" t="s">
        <v>80</v>
      </c>
      <c r="AB11" s="128" t="s">
        <v>186</v>
      </c>
      <c r="AC11" s="128" t="s">
        <v>67</v>
      </c>
      <c r="AD11" s="160" t="s">
        <v>68</v>
      </c>
      <c r="AE11" s="128" t="s">
        <v>69</v>
      </c>
      <c r="AG11" s="376"/>
      <c r="AO11" s="377"/>
      <c r="AP11" s="376"/>
      <c r="AQ11" s="376"/>
      <c r="AR11" s="376"/>
    </row>
    <row r="12" ht="36.0" customHeight="1">
      <c r="A12" s="478">
        <v>45047.0</v>
      </c>
      <c r="B12" s="479" t="s">
        <v>187</v>
      </c>
      <c r="C12" s="441">
        <v>0.0</v>
      </c>
      <c r="D12" s="480" t="s">
        <v>187</v>
      </c>
      <c r="E12" s="442" t="s">
        <v>187</v>
      </c>
      <c r="F12" s="441">
        <v>0.0</v>
      </c>
      <c r="G12" s="441">
        <v>0.0</v>
      </c>
      <c r="H12" s="441">
        <v>0.0</v>
      </c>
      <c r="I12" s="441">
        <v>411.0</v>
      </c>
      <c r="J12" s="442">
        <v>0.0</v>
      </c>
      <c r="K12" s="442">
        <v>0.0</v>
      </c>
      <c r="L12" s="442">
        <v>0.0</v>
      </c>
      <c r="M12" s="129">
        <v>0.0367</v>
      </c>
      <c r="N12" s="129"/>
      <c r="O12" s="441">
        <v>0.0</v>
      </c>
      <c r="P12" s="441">
        <v>0.0</v>
      </c>
      <c r="Q12" s="442" t="s">
        <v>187</v>
      </c>
      <c r="R12" s="184" t="str">
        <f t="shared" ref="R12:S12" si="1">P12/O12</f>
        <v>#DIV/0!</v>
      </c>
      <c r="S12" s="179" t="str">
        <f t="shared" si="1"/>
        <v>#VALUE!</v>
      </c>
      <c r="T12" s="442" t="s">
        <v>187</v>
      </c>
      <c r="U12" s="442">
        <v>0.0</v>
      </c>
      <c r="V12" s="129" t="s">
        <v>188</v>
      </c>
      <c r="X12" s="441">
        <v>0.0</v>
      </c>
      <c r="Y12" s="441">
        <v>0.0</v>
      </c>
      <c r="Z12" s="442" t="s">
        <v>187</v>
      </c>
      <c r="AA12" s="184" t="str">
        <f t="shared" ref="AA12:AB12" si="2">Y12/X12</f>
        <v>#DIV/0!</v>
      </c>
      <c r="AB12" s="179" t="str">
        <f t="shared" si="2"/>
        <v>#VALUE!</v>
      </c>
      <c r="AC12" s="442" t="s">
        <v>187</v>
      </c>
      <c r="AD12" s="442">
        <v>0.0</v>
      </c>
      <c r="AE12" s="129" t="s">
        <v>188</v>
      </c>
      <c r="AG12" s="161" t="s">
        <v>81</v>
      </c>
      <c r="AH12" s="411" t="s">
        <v>166</v>
      </c>
      <c r="AI12" s="412" t="s">
        <v>167</v>
      </c>
      <c r="AJ12" s="413" t="s">
        <v>84</v>
      </c>
      <c r="AK12" s="166" t="s">
        <v>86</v>
      </c>
      <c r="AL12" s="481" t="s">
        <v>168</v>
      </c>
      <c r="AM12" s="168" t="s">
        <v>88</v>
      </c>
      <c r="AN12" s="415" t="s">
        <v>169</v>
      </c>
      <c r="AO12" s="413" t="s">
        <v>170</v>
      </c>
      <c r="AP12" s="413"/>
      <c r="AQ12" s="413"/>
      <c r="AR12" s="413"/>
    </row>
    <row r="13" ht="27.0" customHeight="1">
      <c r="A13" s="478">
        <v>45048.0</v>
      </c>
      <c r="B13" s="479" t="s">
        <v>187</v>
      </c>
      <c r="C13" s="441">
        <v>0.0</v>
      </c>
      <c r="D13" s="482" t="s">
        <v>187</v>
      </c>
      <c r="E13" s="442" t="s">
        <v>187</v>
      </c>
      <c r="F13" s="441">
        <v>0.0</v>
      </c>
      <c r="G13" s="441">
        <v>5.0</v>
      </c>
      <c r="H13" s="441">
        <v>0.0</v>
      </c>
      <c r="I13" s="441">
        <v>482.0</v>
      </c>
      <c r="J13" s="442">
        <v>0.0</v>
      </c>
      <c r="K13" s="442">
        <v>0.0</v>
      </c>
      <c r="L13" s="442">
        <v>0.0</v>
      </c>
      <c r="M13" s="129">
        <v>0.0283</v>
      </c>
      <c r="N13" s="129"/>
      <c r="O13" s="441">
        <v>0.0</v>
      </c>
      <c r="P13" s="441">
        <v>0.0</v>
      </c>
      <c r="Q13" s="442" t="s">
        <v>187</v>
      </c>
      <c r="R13" s="184" t="str">
        <f t="shared" ref="R13:S13" si="3">P13/O13</f>
        <v>#DIV/0!</v>
      </c>
      <c r="S13" s="179" t="str">
        <f t="shared" si="3"/>
        <v>#VALUE!</v>
      </c>
      <c r="T13" s="442" t="s">
        <v>187</v>
      </c>
      <c r="U13" s="442">
        <v>0.0</v>
      </c>
      <c r="V13" s="129" t="s">
        <v>188</v>
      </c>
      <c r="W13" s="42"/>
      <c r="X13" s="441">
        <v>0.0</v>
      </c>
      <c r="Y13" s="441">
        <v>0.0</v>
      </c>
      <c r="Z13" s="442" t="s">
        <v>187</v>
      </c>
      <c r="AA13" s="184" t="str">
        <f t="shared" ref="AA13:AB13" si="4">Y13/X13</f>
        <v>#DIV/0!</v>
      </c>
      <c r="AB13" s="179" t="str">
        <f t="shared" si="4"/>
        <v>#VALUE!</v>
      </c>
      <c r="AC13" s="442" t="s">
        <v>187</v>
      </c>
      <c r="AD13" s="442">
        <v>0.0</v>
      </c>
      <c r="AE13" s="129" t="s">
        <v>188</v>
      </c>
      <c r="AG13" s="483">
        <f>D43</f>
        <v>21.66794888</v>
      </c>
      <c r="AH13" s="443">
        <f>SUM(G43)</f>
        <v>22726</v>
      </c>
      <c r="AI13" s="33">
        <f>AH13-AJ13</f>
        <v>11298</v>
      </c>
      <c r="AJ13" s="33">
        <f>H43</f>
        <v>11428</v>
      </c>
      <c r="AK13" s="484">
        <f>AI13/AH13</f>
        <v>0.4971398398</v>
      </c>
      <c r="AL13" s="37">
        <f>AG13*2*1</f>
        <v>43.33589775</v>
      </c>
      <c r="AM13" s="36" t="str">
        <f>AN13/AJ13</f>
        <v>#REF!</v>
      </c>
      <c r="AN13" s="37" t="str">
        <f>'CUSTOS 2023'!J3</f>
        <v>#REF!</v>
      </c>
      <c r="AO13" s="42"/>
      <c r="AP13" s="42"/>
      <c r="AQ13" s="42"/>
      <c r="AR13" s="42"/>
    </row>
    <row r="14" ht="27.0" customHeight="1">
      <c r="A14" s="478">
        <v>45049.0</v>
      </c>
      <c r="B14" s="479">
        <v>178.1</v>
      </c>
      <c r="C14" s="305">
        <v>6.0</v>
      </c>
      <c r="D14" s="485">
        <f t="shared" ref="D14:D43" si="7">B14/C14</f>
        <v>29.68333333</v>
      </c>
      <c r="E14" s="446">
        <v>0.0</v>
      </c>
      <c r="F14" s="305">
        <v>0.0</v>
      </c>
      <c r="G14" s="305">
        <v>9.0</v>
      </c>
      <c r="H14" s="305">
        <v>6.0</v>
      </c>
      <c r="I14" s="305">
        <v>643.0</v>
      </c>
      <c r="J14" s="446">
        <v>1703.104</v>
      </c>
      <c r="K14" s="446">
        <v>100.308</v>
      </c>
      <c r="L14" s="446">
        <v>100.308</v>
      </c>
      <c r="M14" s="132">
        <v>0.0331</v>
      </c>
      <c r="N14" s="132"/>
      <c r="O14" s="305">
        <v>0.0</v>
      </c>
      <c r="P14" s="305">
        <v>0.0</v>
      </c>
      <c r="Q14" s="447" t="s">
        <v>187</v>
      </c>
      <c r="R14" s="184" t="str">
        <f t="shared" ref="R14:S14" si="5">P14/O14</f>
        <v>#DIV/0!</v>
      </c>
      <c r="S14" s="179" t="str">
        <f t="shared" si="5"/>
        <v>#VALUE!</v>
      </c>
      <c r="T14" s="447" t="s">
        <v>187</v>
      </c>
      <c r="U14" s="447">
        <v>0.0</v>
      </c>
      <c r="V14" s="132" t="s">
        <v>188</v>
      </c>
      <c r="X14" s="305">
        <v>5.0</v>
      </c>
      <c r="Y14" s="305">
        <v>45.0</v>
      </c>
      <c r="Z14" s="447">
        <v>1703.104</v>
      </c>
      <c r="AA14" s="184">
        <f t="shared" ref="AA14:AB14" si="6">Y14/X14</f>
        <v>9</v>
      </c>
      <c r="AB14" s="179">
        <f t="shared" si="6"/>
        <v>37.84675556</v>
      </c>
      <c r="AC14" s="447">
        <v>100.308</v>
      </c>
      <c r="AD14" s="447">
        <v>100.308</v>
      </c>
      <c r="AE14" s="132">
        <v>0.0589</v>
      </c>
    </row>
    <row r="15">
      <c r="A15" s="478">
        <v>45050.0</v>
      </c>
      <c r="B15" s="479">
        <v>857.428</v>
      </c>
      <c r="C15" s="305">
        <v>53.0</v>
      </c>
      <c r="D15" s="485">
        <f t="shared" si="7"/>
        <v>16.17788679</v>
      </c>
      <c r="E15" s="446">
        <v>135.72</v>
      </c>
      <c r="F15" s="305">
        <v>4.0</v>
      </c>
      <c r="G15" s="305">
        <v>127.0</v>
      </c>
      <c r="H15" s="305">
        <v>45.0</v>
      </c>
      <c r="I15" s="305">
        <v>725.0</v>
      </c>
      <c r="J15" s="446">
        <v>2569.684</v>
      </c>
      <c r="K15" s="446">
        <v>537.264</v>
      </c>
      <c r="L15" s="446">
        <v>537.264</v>
      </c>
      <c r="M15" s="132">
        <v>0.0193</v>
      </c>
      <c r="N15" s="132"/>
      <c r="O15" s="305">
        <v>1.0</v>
      </c>
      <c r="P15" s="305">
        <v>1.0</v>
      </c>
      <c r="Q15" s="447">
        <v>1.82</v>
      </c>
      <c r="R15" s="184">
        <f t="shared" ref="R15:S15" si="8">P15/O15</f>
        <v>1</v>
      </c>
      <c r="S15" s="179">
        <f t="shared" si="8"/>
        <v>1.82</v>
      </c>
      <c r="T15" s="447">
        <v>1.82</v>
      </c>
      <c r="U15" s="447">
        <v>1.82</v>
      </c>
      <c r="V15" s="132">
        <v>1.0</v>
      </c>
      <c r="X15" s="305">
        <v>44.0</v>
      </c>
      <c r="Y15" s="305">
        <v>1162.0</v>
      </c>
      <c r="Z15" s="447">
        <v>2567.864</v>
      </c>
      <c r="AA15" s="184">
        <f t="shared" ref="AA15:AB15" si="9">Y15/X15</f>
        <v>26.40909091</v>
      </c>
      <c r="AB15" s="179">
        <f t="shared" si="9"/>
        <v>2.209865749</v>
      </c>
      <c r="AC15" s="447">
        <v>535.444</v>
      </c>
      <c r="AD15" s="447">
        <v>535.444</v>
      </c>
      <c r="AE15" s="132">
        <v>0.2085</v>
      </c>
    </row>
    <row r="16">
      <c r="A16" s="478">
        <v>45051.0</v>
      </c>
      <c r="B16" s="479">
        <v>2219.516</v>
      </c>
      <c r="C16" s="305">
        <v>179.0</v>
      </c>
      <c r="D16" s="485">
        <f t="shared" si="7"/>
        <v>12.39953073</v>
      </c>
      <c r="E16" s="446">
        <v>1024.504</v>
      </c>
      <c r="F16" s="305">
        <v>45.0</v>
      </c>
      <c r="G16" s="305">
        <v>271.0</v>
      </c>
      <c r="H16" s="305">
        <v>131.0</v>
      </c>
      <c r="I16" s="305">
        <v>641.0</v>
      </c>
      <c r="J16" s="446">
        <v>15221.856</v>
      </c>
      <c r="K16" s="446">
        <v>581.828</v>
      </c>
      <c r="L16" s="446">
        <v>581.828</v>
      </c>
      <c r="M16" s="132">
        <v>0.0849</v>
      </c>
      <c r="N16" s="132"/>
      <c r="O16" s="305">
        <v>2.0</v>
      </c>
      <c r="P16" s="305">
        <v>2.0</v>
      </c>
      <c r="Q16" s="447">
        <v>4.264</v>
      </c>
      <c r="R16" s="184">
        <f t="shared" ref="R16:S16" si="10">P16/O16</f>
        <v>1</v>
      </c>
      <c r="S16" s="179">
        <f t="shared" si="10"/>
        <v>2.132</v>
      </c>
      <c r="T16" s="447">
        <v>4.264</v>
      </c>
      <c r="U16" s="447">
        <v>4.264</v>
      </c>
      <c r="V16" s="132">
        <v>1.0</v>
      </c>
      <c r="X16" s="305">
        <v>142.0</v>
      </c>
      <c r="Y16" s="305">
        <v>7424.0</v>
      </c>
      <c r="Z16" s="447">
        <v>15217.592</v>
      </c>
      <c r="AA16" s="184">
        <f t="shared" ref="AA16:AB16" si="11">Y16/X16</f>
        <v>52.28169014</v>
      </c>
      <c r="AB16" s="179">
        <f t="shared" si="11"/>
        <v>2.049783405</v>
      </c>
      <c r="AC16" s="447">
        <v>577.564</v>
      </c>
      <c r="AD16" s="447">
        <v>577.564</v>
      </c>
      <c r="AE16" s="132">
        <v>0.038</v>
      </c>
    </row>
    <row r="17" ht="24.75" customHeight="1">
      <c r="A17" s="478">
        <v>45052.0</v>
      </c>
      <c r="B17" s="479">
        <v>5887.648</v>
      </c>
      <c r="C17" s="305">
        <v>460.0</v>
      </c>
      <c r="D17" s="485">
        <f t="shared" si="7"/>
        <v>12.79923478</v>
      </c>
      <c r="E17" s="446">
        <v>2628.132</v>
      </c>
      <c r="F17" s="305">
        <v>95.0</v>
      </c>
      <c r="G17" s="305">
        <v>463.0</v>
      </c>
      <c r="H17" s="305">
        <v>294.0</v>
      </c>
      <c r="I17" s="305">
        <v>939.0</v>
      </c>
      <c r="J17" s="446">
        <v>40561.872</v>
      </c>
      <c r="K17" s="446">
        <v>2574.624</v>
      </c>
      <c r="L17" s="446">
        <v>2574.624</v>
      </c>
      <c r="M17" s="132">
        <v>0.0325</v>
      </c>
      <c r="N17" s="132"/>
      <c r="O17" s="305">
        <v>8.0</v>
      </c>
      <c r="P17" s="305">
        <v>17.0</v>
      </c>
      <c r="Q17" s="447">
        <v>111.54</v>
      </c>
      <c r="R17" s="184">
        <f t="shared" ref="R17:S17" si="12">P17/O17</f>
        <v>2.125</v>
      </c>
      <c r="S17" s="179">
        <f t="shared" si="12"/>
        <v>6.561176471</v>
      </c>
      <c r="T17" s="447">
        <v>52.26</v>
      </c>
      <c r="U17" s="447">
        <v>52.26</v>
      </c>
      <c r="V17" s="132">
        <v>0.4684</v>
      </c>
      <c r="X17" s="305">
        <v>334.0</v>
      </c>
      <c r="Y17" s="305">
        <v>16231.0</v>
      </c>
      <c r="Z17" s="447">
        <v>40450.332</v>
      </c>
      <c r="AA17" s="184">
        <f t="shared" ref="AA17:AB17" si="13">Y17/X17</f>
        <v>48.59580838</v>
      </c>
      <c r="AB17" s="179">
        <f t="shared" si="13"/>
        <v>2.492165116</v>
      </c>
      <c r="AC17" s="447">
        <v>2522.364</v>
      </c>
      <c r="AD17" s="447">
        <v>2522.364</v>
      </c>
      <c r="AE17" s="132">
        <v>0.0624</v>
      </c>
    </row>
    <row r="18" ht="23.25" customHeight="1">
      <c r="A18" s="478">
        <v>45053.0</v>
      </c>
      <c r="B18" s="479">
        <v>8745.828</v>
      </c>
      <c r="C18" s="305">
        <v>598.0</v>
      </c>
      <c r="D18" s="485">
        <f t="shared" si="7"/>
        <v>14.62513043</v>
      </c>
      <c r="E18" s="446">
        <v>5252.416</v>
      </c>
      <c r="F18" s="305">
        <v>135.0</v>
      </c>
      <c r="G18" s="305">
        <v>683.0</v>
      </c>
      <c r="H18" s="305">
        <v>345.0</v>
      </c>
      <c r="I18" s="305">
        <v>975.0</v>
      </c>
      <c r="J18" s="446">
        <v>68567.148</v>
      </c>
      <c r="K18" s="446">
        <v>2425.956</v>
      </c>
      <c r="L18" s="446">
        <v>2425.956</v>
      </c>
      <c r="M18" s="132">
        <v>0.0454</v>
      </c>
      <c r="N18" s="132"/>
      <c r="O18" s="305">
        <v>9.0</v>
      </c>
      <c r="P18" s="305">
        <v>13.0</v>
      </c>
      <c r="Q18" s="447">
        <v>85.696</v>
      </c>
      <c r="R18" s="184">
        <f t="shared" ref="R18:S18" si="14">P18/O18</f>
        <v>1.444444444</v>
      </c>
      <c r="S18" s="179">
        <f t="shared" si="14"/>
        <v>6.592</v>
      </c>
      <c r="T18" s="447">
        <v>58.656</v>
      </c>
      <c r="U18" s="447">
        <v>58.656</v>
      </c>
      <c r="V18" s="132">
        <v>0.6845</v>
      </c>
      <c r="X18" s="305">
        <v>445.0</v>
      </c>
      <c r="Y18" s="305">
        <v>23032.0</v>
      </c>
      <c r="Z18" s="447">
        <v>68481.452</v>
      </c>
      <c r="AA18" s="184">
        <f t="shared" ref="AA18:AB18" si="15">Y18/X18</f>
        <v>51.75730337</v>
      </c>
      <c r="AB18" s="179">
        <f t="shared" si="15"/>
        <v>2.973317645</v>
      </c>
      <c r="AC18" s="447">
        <v>2367.3</v>
      </c>
      <c r="AD18" s="447">
        <v>2367.3</v>
      </c>
      <c r="AE18" s="132">
        <v>0.0346</v>
      </c>
    </row>
    <row r="19">
      <c r="A19" s="478">
        <v>45054.0</v>
      </c>
      <c r="B19" s="479">
        <v>9804.86</v>
      </c>
      <c r="C19" s="305">
        <v>616.0</v>
      </c>
      <c r="D19" s="485">
        <f t="shared" si="7"/>
        <v>15.91698052</v>
      </c>
      <c r="E19" s="446">
        <v>5180.916</v>
      </c>
      <c r="F19" s="305">
        <v>122.0</v>
      </c>
      <c r="G19" s="305">
        <v>671.0</v>
      </c>
      <c r="H19" s="305">
        <v>353.0</v>
      </c>
      <c r="I19" s="305">
        <v>1003.0</v>
      </c>
      <c r="J19" s="446">
        <v>83357.352</v>
      </c>
      <c r="K19" s="446">
        <v>4310.54</v>
      </c>
      <c r="L19" s="446">
        <v>4310.54</v>
      </c>
      <c r="M19" s="132">
        <v>0.0546</v>
      </c>
      <c r="N19" s="132"/>
      <c r="O19" s="305">
        <v>11.0</v>
      </c>
      <c r="P19" s="305">
        <v>24.0</v>
      </c>
      <c r="Q19" s="447">
        <v>86.06</v>
      </c>
      <c r="R19" s="184">
        <f t="shared" ref="R19:S19" si="16">P19/O19</f>
        <v>2.181818182</v>
      </c>
      <c r="S19" s="179">
        <f t="shared" si="16"/>
        <v>3.585833333</v>
      </c>
      <c r="T19" s="447">
        <v>12.012</v>
      </c>
      <c r="U19" s="447">
        <v>12.012</v>
      </c>
      <c r="V19" s="132">
        <v>0.1396</v>
      </c>
      <c r="X19" s="305">
        <v>485.0</v>
      </c>
      <c r="Y19" s="305">
        <v>33628.0</v>
      </c>
      <c r="Z19" s="447">
        <v>83271.292</v>
      </c>
      <c r="AA19" s="184">
        <f t="shared" ref="AA19:AB19" si="17">Y19/X19</f>
        <v>69.33608247</v>
      </c>
      <c r="AB19" s="179">
        <f t="shared" si="17"/>
        <v>2.476248721</v>
      </c>
      <c r="AC19" s="447">
        <v>4298.528</v>
      </c>
      <c r="AD19" s="447">
        <v>4298.528</v>
      </c>
      <c r="AE19" s="132">
        <v>0.0516</v>
      </c>
    </row>
    <row r="20" ht="34.5" customHeight="1">
      <c r="A20" s="478">
        <v>45055.0</v>
      </c>
      <c r="B20" s="479">
        <v>14721.2</v>
      </c>
      <c r="C20" s="305">
        <v>950.0</v>
      </c>
      <c r="D20" s="485">
        <f t="shared" si="7"/>
        <v>15.496</v>
      </c>
      <c r="E20" s="446">
        <v>7638.072</v>
      </c>
      <c r="F20" s="305">
        <v>180.0</v>
      </c>
      <c r="G20" s="305">
        <v>824.0</v>
      </c>
      <c r="H20" s="305">
        <v>500.0</v>
      </c>
      <c r="I20" s="305">
        <v>1087.0</v>
      </c>
      <c r="J20" s="446">
        <v>141863.488</v>
      </c>
      <c r="K20" s="446">
        <v>5283.46</v>
      </c>
      <c r="L20" s="446">
        <v>5283.46</v>
      </c>
      <c r="M20" s="132">
        <v>0.0347</v>
      </c>
      <c r="N20" s="132"/>
      <c r="O20" s="305">
        <v>21.0</v>
      </c>
      <c r="P20" s="305">
        <v>44.0</v>
      </c>
      <c r="Q20" s="447">
        <v>164.684</v>
      </c>
      <c r="R20" s="184">
        <f t="shared" ref="R20:S20" si="18">P20/O20</f>
        <v>2.095238095</v>
      </c>
      <c r="S20" s="179">
        <f t="shared" si="18"/>
        <v>3.742818182</v>
      </c>
      <c r="T20" s="447">
        <v>29.12</v>
      </c>
      <c r="U20" s="447">
        <v>29.12</v>
      </c>
      <c r="V20" s="132">
        <v>0.1769</v>
      </c>
      <c r="X20" s="305">
        <v>689.0</v>
      </c>
      <c r="Y20" s="305">
        <v>51472.0</v>
      </c>
      <c r="Z20" s="447">
        <v>141698.804</v>
      </c>
      <c r="AA20" s="184">
        <f t="shared" ref="AA20:AB20" si="19">Y20/X20</f>
        <v>74.7053701</v>
      </c>
      <c r="AB20" s="179">
        <f t="shared" si="19"/>
        <v>2.752929826</v>
      </c>
      <c r="AC20" s="447">
        <v>5254.34</v>
      </c>
      <c r="AD20" s="447">
        <v>5254.34</v>
      </c>
      <c r="AE20" s="132">
        <v>0.0371</v>
      </c>
    </row>
    <row r="21" ht="22.5" customHeight="1">
      <c r="A21" s="478">
        <v>45056.0</v>
      </c>
      <c r="B21" s="479">
        <v>11804.52</v>
      </c>
      <c r="C21" s="305">
        <v>787.0</v>
      </c>
      <c r="D21" s="485">
        <f t="shared" si="7"/>
        <v>14.99939009</v>
      </c>
      <c r="E21" s="446">
        <v>4920.708</v>
      </c>
      <c r="F21" s="305">
        <v>131.0</v>
      </c>
      <c r="G21" s="305">
        <v>690.0</v>
      </c>
      <c r="H21" s="305">
        <v>375.0</v>
      </c>
      <c r="I21" s="305">
        <v>987.0</v>
      </c>
      <c r="J21" s="446">
        <v>118347.84</v>
      </c>
      <c r="K21" s="446">
        <v>3872.596</v>
      </c>
      <c r="L21" s="446">
        <v>3872.596</v>
      </c>
      <c r="M21" s="132">
        <v>0.0411</v>
      </c>
      <c r="N21" s="132"/>
      <c r="O21" s="305">
        <v>29.0</v>
      </c>
      <c r="P21" s="305">
        <v>61.0</v>
      </c>
      <c r="Q21" s="447">
        <v>256.048</v>
      </c>
      <c r="R21" s="184">
        <f t="shared" ref="R21:S21" si="20">P21/O21</f>
        <v>2.103448276</v>
      </c>
      <c r="S21" s="179">
        <f t="shared" si="20"/>
        <v>4.197508197</v>
      </c>
      <c r="T21" s="447">
        <v>-180.18</v>
      </c>
      <c r="U21" s="447">
        <v>-180.18</v>
      </c>
      <c r="V21" s="132">
        <v>-0.7036</v>
      </c>
      <c r="X21" s="305">
        <v>624.0</v>
      </c>
      <c r="Y21" s="305">
        <v>51934.0</v>
      </c>
      <c r="Z21" s="447">
        <v>118091.792</v>
      </c>
      <c r="AA21" s="184">
        <f t="shared" ref="AA21:AB21" si="21">Y21/X21</f>
        <v>83.2275641</v>
      </c>
      <c r="AB21" s="179">
        <f t="shared" si="21"/>
        <v>2.273882081</v>
      </c>
      <c r="AC21" s="447">
        <v>4052.776</v>
      </c>
      <c r="AD21" s="447">
        <v>4052.776</v>
      </c>
      <c r="AE21" s="132">
        <v>0.0343</v>
      </c>
    </row>
    <row r="22">
      <c r="A22" s="478">
        <v>45057.0</v>
      </c>
      <c r="B22" s="479">
        <v>8813.376</v>
      </c>
      <c r="C22" s="305">
        <v>645.0</v>
      </c>
      <c r="D22" s="485">
        <f t="shared" si="7"/>
        <v>13.66414884</v>
      </c>
      <c r="E22" s="446">
        <v>5048.16</v>
      </c>
      <c r="F22" s="305">
        <v>123.0</v>
      </c>
      <c r="G22" s="305">
        <v>569.0</v>
      </c>
      <c r="H22" s="305">
        <v>315.0</v>
      </c>
      <c r="I22" s="305">
        <v>954.0</v>
      </c>
      <c r="J22" s="446">
        <v>98034.716</v>
      </c>
      <c r="K22" s="446">
        <v>5968.196</v>
      </c>
      <c r="L22" s="446">
        <v>5968.196</v>
      </c>
      <c r="M22" s="132">
        <v>0.0477</v>
      </c>
      <c r="N22" s="132"/>
      <c r="O22" s="305">
        <v>28.0</v>
      </c>
      <c r="P22" s="305">
        <v>62.0</v>
      </c>
      <c r="Q22" s="447">
        <v>959.348</v>
      </c>
      <c r="R22" s="184">
        <f t="shared" ref="R22:S22" si="22">P22/O22</f>
        <v>2.214285714</v>
      </c>
      <c r="S22" s="179">
        <f t="shared" si="22"/>
        <v>15.47335484</v>
      </c>
      <c r="T22" s="447">
        <v>0.468</v>
      </c>
      <c r="U22" s="447">
        <v>0.468</v>
      </c>
      <c r="V22" s="132">
        <v>5.0E-4</v>
      </c>
      <c r="X22" s="305">
        <v>563.0</v>
      </c>
      <c r="Y22" s="305">
        <v>36684.0</v>
      </c>
      <c r="Z22" s="447">
        <v>97075.368</v>
      </c>
      <c r="AA22" s="184">
        <f t="shared" ref="AA22:AB22" si="23">Y22/X22</f>
        <v>65.15808171</v>
      </c>
      <c r="AB22" s="179">
        <f t="shared" si="23"/>
        <v>2.646259078</v>
      </c>
      <c r="AC22" s="447">
        <v>5967.728</v>
      </c>
      <c r="AD22" s="447">
        <v>5967.728</v>
      </c>
      <c r="AE22" s="132">
        <v>0.0615</v>
      </c>
    </row>
    <row r="23">
      <c r="A23" s="478">
        <v>45058.0</v>
      </c>
      <c r="B23" s="479">
        <v>7809.828</v>
      </c>
      <c r="C23" s="305">
        <v>516.0</v>
      </c>
      <c r="D23" s="485">
        <f t="shared" si="7"/>
        <v>15.13532558</v>
      </c>
      <c r="E23" s="446">
        <v>3736.928</v>
      </c>
      <c r="F23" s="305">
        <v>94.0</v>
      </c>
      <c r="G23" s="305">
        <v>393.0</v>
      </c>
      <c r="H23" s="305">
        <v>233.0</v>
      </c>
      <c r="I23" s="305">
        <v>866.0</v>
      </c>
      <c r="J23" s="446">
        <v>84652.984</v>
      </c>
      <c r="K23" s="446">
        <v>3529.604</v>
      </c>
      <c r="L23" s="446">
        <v>3529.604</v>
      </c>
      <c r="M23" s="132">
        <v>0.0575</v>
      </c>
      <c r="N23" s="132"/>
      <c r="O23" s="305">
        <v>9.0</v>
      </c>
      <c r="P23" s="305">
        <v>12.0</v>
      </c>
      <c r="Q23" s="447">
        <v>70.616</v>
      </c>
      <c r="R23" s="184">
        <f t="shared" ref="R23:S23" si="24">P23/O23</f>
        <v>1.333333333</v>
      </c>
      <c r="S23" s="179">
        <f t="shared" si="24"/>
        <v>5.884666667</v>
      </c>
      <c r="T23" s="447">
        <v>55.432</v>
      </c>
      <c r="U23" s="447">
        <v>55.432</v>
      </c>
      <c r="V23" s="132">
        <v>0.7851</v>
      </c>
      <c r="X23" s="305">
        <v>469.0</v>
      </c>
      <c r="Y23" s="305">
        <v>36051.0</v>
      </c>
      <c r="Z23" s="447">
        <v>84582.368</v>
      </c>
      <c r="AA23" s="184">
        <f t="shared" ref="AA23:AB23" si="25">Y23/X23</f>
        <v>76.86780384</v>
      </c>
      <c r="AB23" s="179">
        <f t="shared" si="25"/>
        <v>2.346186458</v>
      </c>
      <c r="AC23" s="447">
        <v>3474.172</v>
      </c>
      <c r="AD23" s="447">
        <v>3474.172</v>
      </c>
      <c r="AE23" s="132">
        <v>0.0411</v>
      </c>
    </row>
    <row r="24">
      <c r="A24" s="478">
        <v>45059.0</v>
      </c>
      <c r="B24" s="479">
        <v>7561.788</v>
      </c>
      <c r="C24" s="305">
        <v>603.0</v>
      </c>
      <c r="D24" s="485">
        <f t="shared" si="7"/>
        <v>12.54027861</v>
      </c>
      <c r="E24" s="446">
        <v>4528.108</v>
      </c>
      <c r="F24" s="305">
        <v>115.0</v>
      </c>
      <c r="G24" s="305">
        <v>525.0</v>
      </c>
      <c r="H24" s="305">
        <v>295.0</v>
      </c>
      <c r="I24" s="305">
        <v>968.0</v>
      </c>
      <c r="J24" s="446">
        <v>86577.868</v>
      </c>
      <c r="K24" s="446">
        <v>2662.348</v>
      </c>
      <c r="L24" s="446">
        <v>2662.348</v>
      </c>
      <c r="M24" s="132">
        <v>0.0342</v>
      </c>
      <c r="N24" s="132"/>
      <c r="O24" s="305">
        <v>25.0</v>
      </c>
      <c r="P24" s="305">
        <v>61.0</v>
      </c>
      <c r="Q24" s="447">
        <v>457.08</v>
      </c>
      <c r="R24" s="184">
        <f t="shared" ref="R24:S24" si="26">P24/O24</f>
        <v>2.44</v>
      </c>
      <c r="S24" s="179">
        <f t="shared" si="26"/>
        <v>7.493114754</v>
      </c>
      <c r="T24" s="447">
        <v>83.98</v>
      </c>
      <c r="U24" s="447">
        <v>83.98</v>
      </c>
      <c r="V24" s="132">
        <v>0.1837</v>
      </c>
      <c r="X24" s="305">
        <v>508.0</v>
      </c>
      <c r="Y24" s="305">
        <v>45394.0</v>
      </c>
      <c r="Z24" s="447">
        <v>86120.788</v>
      </c>
      <c r="AA24" s="184">
        <f t="shared" ref="AA24:AB24" si="27">Y24/X24</f>
        <v>89.35826772</v>
      </c>
      <c r="AB24" s="179">
        <f t="shared" si="27"/>
        <v>1.897184386</v>
      </c>
      <c r="AC24" s="447">
        <v>2578.368</v>
      </c>
      <c r="AD24" s="447">
        <v>2578.368</v>
      </c>
      <c r="AE24" s="132">
        <v>0.0299</v>
      </c>
    </row>
    <row r="25">
      <c r="A25" s="478">
        <v>45060.0</v>
      </c>
      <c r="B25" s="479">
        <v>6755.788</v>
      </c>
      <c r="C25" s="305">
        <v>530.0</v>
      </c>
      <c r="D25" s="485">
        <f t="shared" si="7"/>
        <v>12.74676981</v>
      </c>
      <c r="E25" s="446">
        <v>3008.512</v>
      </c>
      <c r="F25" s="305">
        <v>93.0</v>
      </c>
      <c r="G25" s="305">
        <v>501.0</v>
      </c>
      <c r="H25" s="305">
        <v>264.0</v>
      </c>
      <c r="I25" s="305">
        <v>889.0</v>
      </c>
      <c r="J25" s="446">
        <v>80677.324</v>
      </c>
      <c r="K25" s="446">
        <v>2658.968</v>
      </c>
      <c r="L25" s="446">
        <v>2658.968</v>
      </c>
      <c r="M25" s="132">
        <v>0.008</v>
      </c>
      <c r="N25" s="132"/>
      <c r="O25" s="305">
        <v>22.0</v>
      </c>
      <c r="P25" s="305">
        <v>52.0</v>
      </c>
      <c r="Q25" s="447">
        <v>275.652</v>
      </c>
      <c r="R25" s="184">
        <f t="shared" ref="R25:S25" si="28">P25/O25</f>
        <v>2.363636364</v>
      </c>
      <c r="S25" s="179">
        <f t="shared" si="28"/>
        <v>5.301</v>
      </c>
      <c r="T25" s="447">
        <v>44.356</v>
      </c>
      <c r="U25" s="447">
        <v>44.356</v>
      </c>
      <c r="V25" s="132">
        <v>0.1609</v>
      </c>
      <c r="X25" s="305">
        <v>492.0</v>
      </c>
      <c r="Y25" s="305">
        <v>37424.0</v>
      </c>
      <c r="Z25" s="447">
        <v>80401.672</v>
      </c>
      <c r="AA25" s="184">
        <f t="shared" ref="AA25:AB25" si="29">Y25/X25</f>
        <v>76.06504065</v>
      </c>
      <c r="AB25" s="179">
        <f t="shared" si="29"/>
        <v>2.148398675</v>
      </c>
      <c r="AC25" s="447">
        <v>2614.612</v>
      </c>
      <c r="AD25" s="447">
        <v>2614.612</v>
      </c>
      <c r="AE25" s="132">
        <v>0.0325</v>
      </c>
    </row>
    <row r="26">
      <c r="A26" s="478">
        <v>45061.0</v>
      </c>
      <c r="B26" s="479">
        <v>8743.436</v>
      </c>
      <c r="C26" s="305">
        <v>620.0</v>
      </c>
      <c r="D26" s="485">
        <f t="shared" si="7"/>
        <v>14.10231613</v>
      </c>
      <c r="E26" s="446">
        <v>5086.9</v>
      </c>
      <c r="F26" s="305">
        <v>115.0</v>
      </c>
      <c r="G26" s="305">
        <v>560.0</v>
      </c>
      <c r="H26" s="305">
        <v>295.0</v>
      </c>
      <c r="I26" s="305">
        <v>913.0</v>
      </c>
      <c r="J26" s="446">
        <v>95596.956</v>
      </c>
      <c r="K26" s="446">
        <v>2526.368</v>
      </c>
      <c r="L26" s="446">
        <v>2526.368</v>
      </c>
      <c r="M26" s="132">
        <v>0.0462</v>
      </c>
      <c r="N26" s="132"/>
      <c r="O26" s="305">
        <v>10.0</v>
      </c>
      <c r="P26" s="305">
        <v>29.0</v>
      </c>
      <c r="Q26" s="447">
        <v>67.912</v>
      </c>
      <c r="R26" s="184">
        <f t="shared" ref="R26:S26" si="30">P26/O26</f>
        <v>2.9</v>
      </c>
      <c r="S26" s="179">
        <f t="shared" si="30"/>
        <v>2.341793103</v>
      </c>
      <c r="T26" s="447">
        <v>38.584</v>
      </c>
      <c r="U26" s="447">
        <v>38.584</v>
      </c>
      <c r="V26" s="132">
        <v>0.5684</v>
      </c>
      <c r="X26" s="305">
        <v>548.0</v>
      </c>
      <c r="Y26" s="305">
        <v>43077.0</v>
      </c>
      <c r="Z26" s="447">
        <v>95529.044</v>
      </c>
      <c r="AA26" s="184">
        <f t="shared" ref="AA26:AB26" si="31">Y26/X26</f>
        <v>78.60766423</v>
      </c>
      <c r="AB26" s="179">
        <f t="shared" si="31"/>
        <v>2.217634561</v>
      </c>
      <c r="AC26" s="447">
        <v>2487.784</v>
      </c>
      <c r="AD26" s="447">
        <v>2487.784</v>
      </c>
      <c r="AE26" s="132">
        <v>0.026</v>
      </c>
    </row>
    <row r="27" ht="21.0" customHeight="1">
      <c r="A27" s="478">
        <v>45062.0</v>
      </c>
      <c r="B27" s="479">
        <v>26285.844</v>
      </c>
      <c r="C27" s="305">
        <v>1348.0</v>
      </c>
      <c r="D27" s="485">
        <f t="shared" si="7"/>
        <v>19.49988427</v>
      </c>
      <c r="E27" s="446">
        <v>15709.824</v>
      </c>
      <c r="F27" s="305">
        <v>214.0</v>
      </c>
      <c r="G27" s="305">
        <v>2830.0</v>
      </c>
      <c r="H27" s="305">
        <v>874.0</v>
      </c>
      <c r="I27" s="305">
        <v>960.0</v>
      </c>
      <c r="J27" s="446">
        <v>171474.056</v>
      </c>
      <c r="K27" s="446">
        <v>7555.964</v>
      </c>
      <c r="L27" s="446">
        <v>7555.964</v>
      </c>
      <c r="M27" s="132">
        <v>0.0364</v>
      </c>
      <c r="N27" s="132"/>
      <c r="O27" s="305">
        <v>162.0</v>
      </c>
      <c r="P27" s="305">
        <v>295.0</v>
      </c>
      <c r="Q27" s="447">
        <v>2424.968</v>
      </c>
      <c r="R27" s="184">
        <f t="shared" ref="R27:S27" si="32">P27/O27</f>
        <v>1.820987654</v>
      </c>
      <c r="S27" s="179">
        <f t="shared" si="32"/>
        <v>8.220230508</v>
      </c>
      <c r="T27" s="447">
        <v>1276.964</v>
      </c>
      <c r="U27" s="447">
        <v>1276.964</v>
      </c>
      <c r="V27" s="132">
        <v>0.5266</v>
      </c>
      <c r="X27" s="305">
        <v>1058.0</v>
      </c>
      <c r="Y27" s="305">
        <v>68903.0</v>
      </c>
      <c r="Z27" s="447">
        <v>169049.088</v>
      </c>
      <c r="AA27" s="184">
        <f t="shared" ref="AA27:AB27" si="33">Y27/X27</f>
        <v>65.12570888</v>
      </c>
      <c r="AB27" s="179">
        <f t="shared" si="33"/>
        <v>2.453435816</v>
      </c>
      <c r="AC27" s="447">
        <v>6279.0</v>
      </c>
      <c r="AD27" s="447">
        <v>6279.0</v>
      </c>
      <c r="AE27" s="132">
        <v>0.0371</v>
      </c>
    </row>
    <row r="28" ht="21.0" customHeight="1">
      <c r="A28" s="478">
        <v>45063.0</v>
      </c>
      <c r="B28" s="479">
        <v>68271.112</v>
      </c>
      <c r="C28" s="305">
        <v>2404.0</v>
      </c>
      <c r="D28" s="485">
        <f t="shared" si="7"/>
        <v>28.39896506</v>
      </c>
      <c r="E28" s="446">
        <v>43403.412</v>
      </c>
      <c r="F28" s="305">
        <v>512.0</v>
      </c>
      <c r="G28" s="305">
        <v>3615.0</v>
      </c>
      <c r="H28" s="305">
        <v>1279.0</v>
      </c>
      <c r="I28" s="305">
        <v>764.0</v>
      </c>
      <c r="J28" s="446">
        <v>382708.3</v>
      </c>
      <c r="K28" s="446">
        <v>19048.224</v>
      </c>
      <c r="L28" s="446">
        <v>19048.224</v>
      </c>
      <c r="M28" s="132">
        <v>0.0244</v>
      </c>
      <c r="N28" s="132"/>
      <c r="O28" s="305">
        <v>381.0</v>
      </c>
      <c r="P28" s="305">
        <v>869.0</v>
      </c>
      <c r="Q28" s="447">
        <v>9793.42</v>
      </c>
      <c r="R28" s="184">
        <f t="shared" ref="R28:S28" si="34">P28/O28</f>
        <v>2.280839895</v>
      </c>
      <c r="S28" s="179">
        <f t="shared" si="34"/>
        <v>11.26975834</v>
      </c>
      <c r="T28" s="447">
        <v>2061.696</v>
      </c>
      <c r="U28" s="447">
        <v>2061.696</v>
      </c>
      <c r="V28" s="132">
        <v>0.2105</v>
      </c>
      <c r="X28" s="305">
        <v>1624.0</v>
      </c>
      <c r="Y28" s="305">
        <v>148854.0</v>
      </c>
      <c r="Z28" s="447">
        <v>372914.88</v>
      </c>
      <c r="AA28" s="184">
        <f t="shared" ref="AA28:AB28" si="35">Y28/X28</f>
        <v>91.658867</v>
      </c>
      <c r="AB28" s="179">
        <f t="shared" si="35"/>
        <v>2.505239228</v>
      </c>
      <c r="AC28" s="447">
        <v>16986.528</v>
      </c>
      <c r="AD28" s="447">
        <v>16986.528</v>
      </c>
      <c r="AE28" s="132">
        <v>0.0456</v>
      </c>
    </row>
    <row r="29">
      <c r="A29" s="478">
        <v>45064.0</v>
      </c>
      <c r="B29" s="479">
        <v>30869.852</v>
      </c>
      <c r="C29" s="305">
        <v>1390.0</v>
      </c>
      <c r="D29" s="485">
        <f t="shared" si="7"/>
        <v>22.20852662</v>
      </c>
      <c r="E29" s="446">
        <v>27136.668</v>
      </c>
      <c r="F29" s="305">
        <v>347.0</v>
      </c>
      <c r="G29" s="305">
        <v>957.0</v>
      </c>
      <c r="H29" s="305">
        <v>546.0</v>
      </c>
      <c r="I29" s="305">
        <v>713.0</v>
      </c>
      <c r="J29" s="446">
        <v>230879.324</v>
      </c>
      <c r="K29" s="446">
        <v>5481.32</v>
      </c>
      <c r="L29" s="446">
        <v>5481.32</v>
      </c>
      <c r="M29" s="132">
        <v>0.0367</v>
      </c>
      <c r="N29" s="132"/>
      <c r="O29" s="305">
        <v>144.0</v>
      </c>
      <c r="P29" s="305">
        <v>344.0</v>
      </c>
      <c r="Q29" s="447">
        <v>3265.756</v>
      </c>
      <c r="R29" s="184">
        <f t="shared" ref="R29:S29" si="36">P29/O29</f>
        <v>2.388888889</v>
      </c>
      <c r="S29" s="179">
        <f t="shared" si="36"/>
        <v>9.493476744</v>
      </c>
      <c r="T29" s="447">
        <v>-279.708</v>
      </c>
      <c r="U29" s="447">
        <v>-279.708</v>
      </c>
      <c r="V29" s="132">
        <v>-0.0856</v>
      </c>
      <c r="X29" s="305">
        <v>1028.0</v>
      </c>
      <c r="Y29" s="305">
        <v>105447.0</v>
      </c>
      <c r="Z29" s="447">
        <v>227613.568</v>
      </c>
      <c r="AA29" s="184">
        <f t="shared" ref="AA29:AB29" si="37">Y29/X29</f>
        <v>102.5749027</v>
      </c>
      <c r="AB29" s="179">
        <f t="shared" si="37"/>
        <v>2.158558973</v>
      </c>
      <c r="AC29" s="447">
        <v>5761.028</v>
      </c>
      <c r="AD29" s="447">
        <v>5761.028</v>
      </c>
      <c r="AE29" s="132">
        <v>0.0253</v>
      </c>
    </row>
    <row r="30">
      <c r="A30" s="478">
        <v>45065.0</v>
      </c>
      <c r="B30" s="479">
        <v>29298.204</v>
      </c>
      <c r="C30" s="305">
        <v>1308.0</v>
      </c>
      <c r="D30" s="485">
        <f t="shared" si="7"/>
        <v>22.39923853</v>
      </c>
      <c r="E30" s="446">
        <v>21694.036</v>
      </c>
      <c r="F30" s="305">
        <v>322.0</v>
      </c>
      <c r="G30" s="305">
        <v>745.0</v>
      </c>
      <c r="H30" s="305">
        <v>441.0</v>
      </c>
      <c r="I30" s="305">
        <v>750.0</v>
      </c>
      <c r="J30" s="446">
        <v>201523.608</v>
      </c>
      <c r="K30" s="446">
        <v>9612.772</v>
      </c>
      <c r="L30" s="446">
        <v>9612.772</v>
      </c>
      <c r="M30" s="132">
        <v>0.0482</v>
      </c>
      <c r="N30" s="132"/>
      <c r="O30" s="305">
        <v>84.0</v>
      </c>
      <c r="P30" s="305">
        <v>209.0</v>
      </c>
      <c r="Q30" s="447">
        <v>2112.76</v>
      </c>
      <c r="R30" s="184">
        <f t="shared" ref="R30:S30" si="38">P30/O30</f>
        <v>2.488095238</v>
      </c>
      <c r="S30" s="179">
        <f t="shared" si="38"/>
        <v>10.10889952</v>
      </c>
      <c r="T30" s="447">
        <v>624.0</v>
      </c>
      <c r="U30" s="447">
        <v>624.0</v>
      </c>
      <c r="V30" s="132">
        <v>0.2954</v>
      </c>
      <c r="X30" s="305">
        <v>941.0</v>
      </c>
      <c r="Y30" s="305">
        <v>91522.0</v>
      </c>
      <c r="Z30" s="447">
        <v>199410.848</v>
      </c>
      <c r="AA30" s="184">
        <f t="shared" ref="AA30:AB30" si="39">Y30/X30</f>
        <v>97.26036132</v>
      </c>
      <c r="AB30" s="179">
        <f t="shared" si="39"/>
        <v>2.178829658</v>
      </c>
      <c r="AC30" s="447">
        <v>8988.772</v>
      </c>
      <c r="AD30" s="447">
        <v>8988.772</v>
      </c>
      <c r="AE30" s="132">
        <v>0.0451</v>
      </c>
    </row>
    <row r="31">
      <c r="A31" s="478">
        <v>45066.0</v>
      </c>
      <c r="B31" s="479">
        <v>43384.796</v>
      </c>
      <c r="C31" s="305">
        <v>1317.0</v>
      </c>
      <c r="D31" s="485">
        <f t="shared" si="7"/>
        <v>32.94213819</v>
      </c>
      <c r="E31" s="446">
        <v>29984.76</v>
      </c>
      <c r="F31" s="305">
        <v>276.0</v>
      </c>
      <c r="G31" s="305">
        <v>660.0</v>
      </c>
      <c r="H31" s="305">
        <v>428.0</v>
      </c>
      <c r="I31" s="305">
        <v>790.0</v>
      </c>
      <c r="J31" s="446">
        <v>445531.892</v>
      </c>
      <c r="K31" s="446">
        <v>9892.116</v>
      </c>
      <c r="L31" s="446">
        <v>9892.116</v>
      </c>
      <c r="M31" s="132">
        <v>0.0343</v>
      </c>
      <c r="N31" s="132"/>
      <c r="O31" s="305">
        <v>134.0</v>
      </c>
      <c r="P31" s="305">
        <v>374.0</v>
      </c>
      <c r="Q31" s="447">
        <v>7539.74</v>
      </c>
      <c r="R31" s="184">
        <f t="shared" ref="R31:S31" si="40">P31/O31</f>
        <v>2.791044776</v>
      </c>
      <c r="S31" s="179">
        <f t="shared" si="40"/>
        <v>20.15973262</v>
      </c>
      <c r="T31" s="447">
        <v>1750.528</v>
      </c>
      <c r="U31" s="447">
        <v>1750.528</v>
      </c>
      <c r="V31" s="132">
        <v>0.2322</v>
      </c>
      <c r="X31" s="305">
        <v>920.0</v>
      </c>
      <c r="Y31" s="305">
        <v>105451.0</v>
      </c>
      <c r="Z31" s="447">
        <v>437992.152</v>
      </c>
      <c r="AA31" s="184">
        <f t="shared" ref="AA31:AB31" si="41">Y31/X31</f>
        <v>114.6206522</v>
      </c>
      <c r="AB31" s="179">
        <f t="shared" si="41"/>
        <v>4.153513499</v>
      </c>
      <c r="AC31" s="447">
        <v>8141.588</v>
      </c>
      <c r="AD31" s="447">
        <v>8141.588</v>
      </c>
      <c r="AE31" s="132">
        <v>0.0186</v>
      </c>
    </row>
    <row r="32">
      <c r="A32" s="478">
        <v>45067.0</v>
      </c>
      <c r="B32" s="479">
        <v>33868.172</v>
      </c>
      <c r="C32" s="305">
        <v>1308.0</v>
      </c>
      <c r="D32" s="485">
        <f t="shared" si="7"/>
        <v>25.89309786</v>
      </c>
      <c r="E32" s="446">
        <v>13233.792</v>
      </c>
      <c r="F32" s="305">
        <v>246.0</v>
      </c>
      <c r="G32" s="305">
        <v>899.0</v>
      </c>
      <c r="H32" s="305">
        <v>502.0</v>
      </c>
      <c r="I32" s="305">
        <v>760.0</v>
      </c>
      <c r="J32" s="446">
        <v>260446.68</v>
      </c>
      <c r="K32" s="446">
        <v>21749.78</v>
      </c>
      <c r="L32" s="446">
        <v>21749.78</v>
      </c>
      <c r="M32" s="132">
        <v>0.0279</v>
      </c>
      <c r="N32" s="132"/>
      <c r="O32" s="305">
        <v>131.0</v>
      </c>
      <c r="P32" s="305">
        <v>363.0</v>
      </c>
      <c r="Q32" s="447">
        <v>9211.592</v>
      </c>
      <c r="R32" s="184">
        <f t="shared" ref="R32:S32" si="42">P32/O32</f>
        <v>2.770992366</v>
      </c>
      <c r="S32" s="179">
        <f t="shared" si="42"/>
        <v>25.3762865</v>
      </c>
      <c r="T32" s="447">
        <v>5256.368</v>
      </c>
      <c r="U32" s="447">
        <v>5256.368</v>
      </c>
      <c r="V32" s="132">
        <v>0.5706</v>
      </c>
      <c r="X32" s="305">
        <v>939.0</v>
      </c>
      <c r="Y32" s="305">
        <v>90802.0</v>
      </c>
      <c r="Z32" s="447">
        <v>251235.088</v>
      </c>
      <c r="AA32" s="184">
        <f t="shared" ref="AA32:AB32" si="43">Y32/X32</f>
        <v>96.70074547</v>
      </c>
      <c r="AB32" s="179">
        <f t="shared" si="43"/>
        <v>2.766845312</v>
      </c>
      <c r="AC32" s="447">
        <v>16493.412</v>
      </c>
      <c r="AD32" s="447">
        <v>16493.412</v>
      </c>
      <c r="AE32" s="132">
        <v>0.0656</v>
      </c>
    </row>
    <row r="33">
      <c r="A33" s="478">
        <v>45068.0</v>
      </c>
      <c r="B33" s="479">
        <v>26968.24</v>
      </c>
      <c r="C33" s="305">
        <v>1468.0</v>
      </c>
      <c r="D33" s="485">
        <f t="shared" si="7"/>
        <v>18.37073569</v>
      </c>
      <c r="E33" s="446">
        <v>15436.512</v>
      </c>
      <c r="F33" s="305">
        <v>257.0</v>
      </c>
      <c r="G33" s="305">
        <v>1248.0</v>
      </c>
      <c r="H33" s="305">
        <v>708.0</v>
      </c>
      <c r="I33" s="305">
        <v>722.0</v>
      </c>
      <c r="J33" s="446">
        <v>256768.096</v>
      </c>
      <c r="K33" s="446">
        <v>9708.036</v>
      </c>
      <c r="L33" s="446">
        <v>9708.036</v>
      </c>
      <c r="M33" s="132">
        <v>0.0387</v>
      </c>
      <c r="N33" s="132"/>
      <c r="O33" s="305">
        <v>57.0</v>
      </c>
      <c r="P33" s="305">
        <v>125.0</v>
      </c>
      <c r="Q33" s="447">
        <v>2226.952</v>
      </c>
      <c r="R33" s="184">
        <f t="shared" ref="R33:S33" si="44">P33/O33</f>
        <v>2.192982456</v>
      </c>
      <c r="S33" s="179">
        <f t="shared" si="44"/>
        <v>17.815616</v>
      </c>
      <c r="T33" s="447">
        <v>820.508</v>
      </c>
      <c r="U33" s="447">
        <v>820.508</v>
      </c>
      <c r="V33" s="132">
        <v>0.3684</v>
      </c>
      <c r="X33" s="305">
        <v>1204.0</v>
      </c>
      <c r="Y33" s="305">
        <v>109216.0</v>
      </c>
      <c r="Z33" s="447">
        <v>254541.144</v>
      </c>
      <c r="AA33" s="184">
        <f t="shared" ref="AA33:AB33" si="45">Y33/X33</f>
        <v>90.71096346</v>
      </c>
      <c r="AB33" s="179">
        <f t="shared" si="45"/>
        <v>2.330621374</v>
      </c>
      <c r="AC33" s="447">
        <v>8887.528</v>
      </c>
      <c r="AD33" s="447">
        <v>8887.528</v>
      </c>
      <c r="AE33" s="132">
        <v>0.0349</v>
      </c>
    </row>
    <row r="34">
      <c r="A34" s="478">
        <v>45069.0</v>
      </c>
      <c r="B34" s="479">
        <v>27573.936</v>
      </c>
      <c r="C34" s="305">
        <v>1354.0</v>
      </c>
      <c r="D34" s="485">
        <f t="shared" si="7"/>
        <v>20.36479764</v>
      </c>
      <c r="E34" s="446">
        <v>20049.328</v>
      </c>
      <c r="F34" s="305">
        <v>241.0</v>
      </c>
      <c r="G34" s="305">
        <v>854.0</v>
      </c>
      <c r="H34" s="305">
        <v>499.0</v>
      </c>
      <c r="I34" s="305">
        <v>785.0</v>
      </c>
      <c r="J34" s="446">
        <v>273046.124</v>
      </c>
      <c r="K34" s="446">
        <v>5004.168</v>
      </c>
      <c r="L34" s="446">
        <v>5004.168</v>
      </c>
      <c r="M34" s="132">
        <v>0.0087</v>
      </c>
      <c r="N34" s="132"/>
      <c r="O34" s="305">
        <v>72.0</v>
      </c>
      <c r="P34" s="305">
        <v>260.0</v>
      </c>
      <c r="Q34" s="447">
        <v>3264.144</v>
      </c>
      <c r="R34" s="184">
        <f t="shared" ref="R34:S34" si="46">P34/O34</f>
        <v>3.611111111</v>
      </c>
      <c r="S34" s="179">
        <f t="shared" si="46"/>
        <v>12.5544</v>
      </c>
      <c r="T34" s="447">
        <v>-457.704</v>
      </c>
      <c r="U34" s="447">
        <v>-457.704</v>
      </c>
      <c r="V34" s="132">
        <v>-0.1402</v>
      </c>
      <c r="X34" s="305">
        <v>1097.0</v>
      </c>
      <c r="Y34" s="305">
        <v>111627.0</v>
      </c>
      <c r="Z34" s="447">
        <v>269781.98</v>
      </c>
      <c r="AA34" s="184">
        <f t="shared" ref="AA34:AB34" si="47">Y34/X34</f>
        <v>101.7566089</v>
      </c>
      <c r="AB34" s="179">
        <f t="shared" si="47"/>
        <v>2.416816541</v>
      </c>
      <c r="AC34" s="447">
        <v>5461.872</v>
      </c>
      <c r="AD34" s="447">
        <v>5461.872</v>
      </c>
      <c r="AE34" s="132">
        <v>0.0202</v>
      </c>
    </row>
    <row r="35">
      <c r="A35" s="478">
        <v>45070.0</v>
      </c>
      <c r="B35" s="479">
        <v>28121.808</v>
      </c>
      <c r="C35" s="441">
        <v>1186.0</v>
      </c>
      <c r="D35" s="485">
        <f t="shared" si="7"/>
        <v>23.71147386</v>
      </c>
      <c r="E35" s="442">
        <v>15286.596</v>
      </c>
      <c r="F35" s="441">
        <v>209.0</v>
      </c>
      <c r="G35" s="441">
        <v>760.0</v>
      </c>
      <c r="H35" s="441">
        <v>435.0</v>
      </c>
      <c r="I35" s="441">
        <v>847.0</v>
      </c>
      <c r="J35" s="442">
        <v>213477.264</v>
      </c>
      <c r="K35" s="442">
        <v>13836.524</v>
      </c>
      <c r="L35" s="442">
        <v>13836.524</v>
      </c>
      <c r="M35" s="129">
        <v>0.0511</v>
      </c>
      <c r="N35" s="129"/>
      <c r="O35" s="305">
        <v>111.0</v>
      </c>
      <c r="P35" s="305">
        <v>348.0</v>
      </c>
      <c r="Q35" s="447">
        <v>6306.82</v>
      </c>
      <c r="R35" s="184">
        <f t="shared" ref="R35:S35" si="48">P35/O35</f>
        <v>3.135135135</v>
      </c>
      <c r="S35" s="179">
        <f t="shared" si="48"/>
        <v>18.12304598</v>
      </c>
      <c r="T35" s="447">
        <v>3647.852</v>
      </c>
      <c r="U35" s="447">
        <v>3647.852</v>
      </c>
      <c r="V35" s="129">
        <v>0.5784</v>
      </c>
      <c r="X35" s="305">
        <v>988.0</v>
      </c>
      <c r="Y35" s="305">
        <v>104761.0</v>
      </c>
      <c r="Z35" s="447">
        <v>207170.444</v>
      </c>
      <c r="AA35" s="184">
        <f t="shared" ref="AA35:AB35" si="49">Y35/X35</f>
        <v>106.0334008</v>
      </c>
      <c r="AB35" s="179">
        <f t="shared" si="49"/>
        <v>1.977553135</v>
      </c>
      <c r="AC35" s="447">
        <v>10188.672</v>
      </c>
      <c r="AD35" s="447">
        <v>10188.672</v>
      </c>
      <c r="AE35" s="129">
        <v>0.0492</v>
      </c>
    </row>
    <row r="36">
      <c r="A36" s="478">
        <v>45071.0</v>
      </c>
      <c r="B36" s="479">
        <v>29049.54</v>
      </c>
      <c r="C36" s="441">
        <v>1168.0</v>
      </c>
      <c r="D36" s="485">
        <f t="shared" si="7"/>
        <v>24.87118151</v>
      </c>
      <c r="E36" s="442">
        <v>23765.196</v>
      </c>
      <c r="F36" s="441">
        <v>197.0</v>
      </c>
      <c r="G36" s="441">
        <v>649.0</v>
      </c>
      <c r="H36" s="441">
        <v>389.0</v>
      </c>
      <c r="I36" s="441">
        <v>740.0</v>
      </c>
      <c r="J36" s="442">
        <v>279906.12</v>
      </c>
      <c r="K36" s="442">
        <v>2908.048</v>
      </c>
      <c r="L36" s="442">
        <v>2908.048</v>
      </c>
      <c r="M36" s="129">
        <v>0.0425</v>
      </c>
      <c r="N36" s="129"/>
      <c r="O36" s="305">
        <v>81.0</v>
      </c>
      <c r="P36" s="305">
        <v>231.0</v>
      </c>
      <c r="Q36" s="447">
        <v>4216.16</v>
      </c>
      <c r="R36" s="184">
        <f t="shared" ref="R36:S36" si="50">P36/O36</f>
        <v>2.851851852</v>
      </c>
      <c r="S36" s="179">
        <f t="shared" si="50"/>
        <v>18.25177489</v>
      </c>
      <c r="T36" s="447">
        <v>-1295.476</v>
      </c>
      <c r="U36" s="447">
        <v>-1295.476</v>
      </c>
      <c r="V36" s="129">
        <v>-0.3073</v>
      </c>
      <c r="X36" s="305">
        <v>930.0</v>
      </c>
      <c r="Y36" s="305">
        <v>94211.0</v>
      </c>
      <c r="Z36" s="447">
        <v>275689.96</v>
      </c>
      <c r="AA36" s="184">
        <f t="shared" ref="AA36:AB36" si="51">Y36/X36</f>
        <v>101.3021505</v>
      </c>
      <c r="AB36" s="179">
        <f t="shared" si="51"/>
        <v>2.926303298</v>
      </c>
      <c r="AC36" s="447">
        <v>4203.524</v>
      </c>
      <c r="AD36" s="447">
        <v>4203.524</v>
      </c>
      <c r="AE36" s="129">
        <v>0.0152</v>
      </c>
    </row>
    <row r="37">
      <c r="A37" s="478">
        <v>45072.0</v>
      </c>
      <c r="B37" s="479">
        <v>24960.052</v>
      </c>
      <c r="C37" s="305">
        <v>1070.0</v>
      </c>
      <c r="D37" s="485">
        <f t="shared" si="7"/>
        <v>23.3271514</v>
      </c>
      <c r="E37" s="446">
        <v>12433.408</v>
      </c>
      <c r="F37" s="305">
        <v>206.0</v>
      </c>
      <c r="G37" s="305">
        <v>692.0</v>
      </c>
      <c r="H37" s="305">
        <v>382.0</v>
      </c>
      <c r="I37" s="305">
        <v>768.0</v>
      </c>
      <c r="J37" s="446">
        <v>323402.248</v>
      </c>
      <c r="K37" s="446">
        <v>8590.296</v>
      </c>
      <c r="L37" s="446">
        <v>8590.296</v>
      </c>
      <c r="M37" s="132">
        <v>0.0429</v>
      </c>
      <c r="N37" s="132"/>
      <c r="O37" s="305">
        <v>45.0</v>
      </c>
      <c r="P37" s="305">
        <v>139.0</v>
      </c>
      <c r="Q37" s="447">
        <v>6649.032</v>
      </c>
      <c r="R37" s="184">
        <f t="shared" ref="R37:S37" si="52">P37/O37</f>
        <v>3.088888889</v>
      </c>
      <c r="S37" s="179">
        <f t="shared" si="52"/>
        <v>47.83476259</v>
      </c>
      <c r="T37" s="447">
        <v>-2338.076</v>
      </c>
      <c r="U37" s="447">
        <v>-2338.076</v>
      </c>
      <c r="V37" s="132">
        <v>-0.3516</v>
      </c>
      <c r="X37" s="305">
        <v>932.0</v>
      </c>
      <c r="Y37" s="305">
        <v>83857.0</v>
      </c>
      <c r="Z37" s="447">
        <v>316753.216</v>
      </c>
      <c r="AA37" s="184">
        <f t="shared" ref="AA37:AB37" si="53">Y37/X37</f>
        <v>89.97532189</v>
      </c>
      <c r="AB37" s="179">
        <f t="shared" si="53"/>
        <v>3.777302026</v>
      </c>
      <c r="AC37" s="447">
        <v>10928.372</v>
      </c>
      <c r="AD37" s="447">
        <v>10928.372</v>
      </c>
      <c r="AE37" s="132">
        <v>0.0345</v>
      </c>
    </row>
    <row r="38">
      <c r="A38" s="478">
        <v>45073.0</v>
      </c>
      <c r="B38" s="479">
        <v>24477.18</v>
      </c>
      <c r="C38" s="305">
        <v>1168.0</v>
      </c>
      <c r="D38" s="485">
        <f t="shared" si="7"/>
        <v>20.95648973</v>
      </c>
      <c r="E38" s="446">
        <v>14449.24</v>
      </c>
      <c r="F38" s="305">
        <v>205.0</v>
      </c>
      <c r="G38" s="305">
        <v>677.0</v>
      </c>
      <c r="H38" s="305">
        <v>423.0</v>
      </c>
      <c r="I38" s="305">
        <v>760.0</v>
      </c>
      <c r="J38" s="446">
        <v>220595.284</v>
      </c>
      <c r="K38" s="446">
        <v>18497.596</v>
      </c>
      <c r="L38" s="446">
        <v>18497.596</v>
      </c>
      <c r="M38" s="132">
        <v>0.0572</v>
      </c>
      <c r="N38" s="132"/>
      <c r="O38" s="305">
        <v>90.0</v>
      </c>
      <c r="P38" s="305">
        <v>246.0</v>
      </c>
      <c r="Q38" s="447">
        <v>12567.724</v>
      </c>
      <c r="R38" s="184">
        <f t="shared" ref="R38:S38" si="54">P38/O38</f>
        <v>2.733333333</v>
      </c>
      <c r="S38" s="179">
        <f t="shared" si="54"/>
        <v>51.08830894</v>
      </c>
      <c r="T38" s="447">
        <v>6565.624</v>
      </c>
      <c r="U38" s="447">
        <v>6565.624</v>
      </c>
      <c r="V38" s="132">
        <v>0.5224</v>
      </c>
      <c r="X38" s="305">
        <v>955.0</v>
      </c>
      <c r="Y38" s="305">
        <v>78677.0</v>
      </c>
      <c r="Z38" s="447">
        <v>208027.56</v>
      </c>
      <c r="AA38" s="184">
        <f t="shared" ref="AA38:AB38" si="55">Y38/X38</f>
        <v>82.38429319</v>
      </c>
      <c r="AB38" s="179">
        <f t="shared" si="55"/>
        <v>2.644070821</v>
      </c>
      <c r="AC38" s="447">
        <v>11931.972</v>
      </c>
      <c r="AD38" s="447">
        <v>11931.972</v>
      </c>
      <c r="AE38" s="132">
        <v>0.0574</v>
      </c>
    </row>
    <row r="39">
      <c r="A39" s="478">
        <v>45074.0</v>
      </c>
      <c r="B39" s="479">
        <v>22404.564</v>
      </c>
      <c r="C39" s="305">
        <v>1018.0</v>
      </c>
      <c r="D39" s="485">
        <f t="shared" si="7"/>
        <v>22.00841257</v>
      </c>
      <c r="E39" s="446">
        <v>9670.076</v>
      </c>
      <c r="F39" s="305">
        <v>191.0</v>
      </c>
      <c r="G39" s="305">
        <v>443.0</v>
      </c>
      <c r="H39" s="305">
        <v>280.0</v>
      </c>
      <c r="I39" s="305">
        <v>661.0</v>
      </c>
      <c r="J39" s="446">
        <v>176270.432</v>
      </c>
      <c r="K39" s="446">
        <v>577.2</v>
      </c>
      <c r="L39" s="446">
        <v>577.2</v>
      </c>
      <c r="M39" s="132">
        <v>0.022</v>
      </c>
      <c r="N39" s="132"/>
      <c r="O39" s="305">
        <v>99.0</v>
      </c>
      <c r="P39" s="305">
        <v>293.0</v>
      </c>
      <c r="Q39" s="447">
        <v>12791.844</v>
      </c>
      <c r="R39" s="184">
        <f t="shared" ref="R39:S39" si="56">P39/O39</f>
        <v>2.95959596</v>
      </c>
      <c r="S39" s="179">
        <f t="shared" si="56"/>
        <v>43.65817065</v>
      </c>
      <c r="T39" s="447">
        <v>-7663.656</v>
      </c>
      <c r="U39" s="447">
        <v>-7663.656</v>
      </c>
      <c r="V39" s="132">
        <v>-0.5991</v>
      </c>
      <c r="X39" s="305">
        <v>812.0</v>
      </c>
      <c r="Y39" s="305">
        <v>76486.0</v>
      </c>
      <c r="Z39" s="447">
        <v>163478.588</v>
      </c>
      <c r="AA39" s="184">
        <f t="shared" ref="AA39:AB39" si="57">Y39/X39</f>
        <v>94.19458128</v>
      </c>
      <c r="AB39" s="179">
        <f t="shared" si="57"/>
        <v>2.137366159</v>
      </c>
      <c r="AC39" s="447">
        <v>8240.856</v>
      </c>
      <c r="AD39" s="447">
        <v>8240.856</v>
      </c>
      <c r="AE39" s="132">
        <v>0.0504</v>
      </c>
    </row>
    <row r="40">
      <c r="A40" s="478">
        <v>45075.0</v>
      </c>
      <c r="B40" s="479">
        <v>22064.536</v>
      </c>
      <c r="C40" s="305">
        <v>1000.0</v>
      </c>
      <c r="D40" s="485">
        <f t="shared" si="7"/>
        <v>22.064536</v>
      </c>
      <c r="E40" s="446">
        <v>21707.4</v>
      </c>
      <c r="F40" s="305">
        <v>180.0</v>
      </c>
      <c r="G40" s="305">
        <v>586.0</v>
      </c>
      <c r="H40" s="305">
        <v>303.0</v>
      </c>
      <c r="I40" s="305">
        <v>740.0</v>
      </c>
      <c r="J40" s="446">
        <v>174788.9</v>
      </c>
      <c r="K40" s="446">
        <v>8156.616</v>
      </c>
      <c r="L40" s="446">
        <v>8156.616</v>
      </c>
      <c r="M40" s="132">
        <v>0.0453</v>
      </c>
      <c r="N40" s="132"/>
      <c r="O40" s="305">
        <v>38.0</v>
      </c>
      <c r="P40" s="305">
        <v>91.0</v>
      </c>
      <c r="Q40" s="447">
        <v>6580.756</v>
      </c>
      <c r="R40" s="184">
        <f t="shared" ref="R40:S40" si="58">P40/O40</f>
        <v>2.394736842</v>
      </c>
      <c r="S40" s="179">
        <f t="shared" si="58"/>
        <v>72.316</v>
      </c>
      <c r="T40" s="447">
        <v>-11.024</v>
      </c>
      <c r="U40" s="447">
        <v>-11.024</v>
      </c>
      <c r="V40" s="132">
        <v>-0.0017</v>
      </c>
      <c r="X40" s="305">
        <v>809.0</v>
      </c>
      <c r="Y40" s="305">
        <v>66848.0</v>
      </c>
      <c r="Z40" s="447">
        <v>168208.144</v>
      </c>
      <c r="AA40" s="184">
        <f t="shared" ref="AA40:AB40" si="59">Y40/X40</f>
        <v>82.63040791</v>
      </c>
      <c r="AB40" s="179">
        <f t="shared" si="59"/>
        <v>2.516277884</v>
      </c>
      <c r="AC40" s="447">
        <v>8167.64</v>
      </c>
      <c r="AD40" s="447">
        <v>8167.64</v>
      </c>
      <c r="AE40" s="132">
        <v>0.0486</v>
      </c>
    </row>
    <row r="41">
      <c r="A41" s="478">
        <v>45076.0</v>
      </c>
      <c r="B41" s="479">
        <v>21111.48</v>
      </c>
      <c r="C41" s="305">
        <v>963.0</v>
      </c>
      <c r="D41" s="485">
        <f t="shared" si="7"/>
        <v>21.92261682</v>
      </c>
      <c r="E41" s="446">
        <v>10612.524</v>
      </c>
      <c r="F41" s="305">
        <v>174.0</v>
      </c>
      <c r="G41" s="305">
        <v>504.0</v>
      </c>
      <c r="H41" s="305">
        <v>310.0</v>
      </c>
      <c r="I41" s="305">
        <v>701.0</v>
      </c>
      <c r="J41" s="446">
        <v>237047.096</v>
      </c>
      <c r="K41" s="446">
        <v>10441.028</v>
      </c>
      <c r="L41" s="446">
        <v>10441.028</v>
      </c>
      <c r="M41" s="132">
        <v>0.0523</v>
      </c>
      <c r="N41" s="132"/>
      <c r="O41" s="305">
        <v>45.0</v>
      </c>
      <c r="P41" s="305">
        <v>149.0</v>
      </c>
      <c r="Q41" s="447">
        <v>9738.248</v>
      </c>
      <c r="R41" s="184">
        <f t="shared" ref="R41:S41" si="60">P41/O41</f>
        <v>3.311111111</v>
      </c>
      <c r="S41" s="179">
        <f t="shared" si="60"/>
        <v>65.35736913</v>
      </c>
      <c r="T41" s="447">
        <v>-835.432</v>
      </c>
      <c r="U41" s="447">
        <v>-835.432</v>
      </c>
      <c r="V41" s="132">
        <v>-0.0858</v>
      </c>
      <c r="X41" s="305">
        <v>807.0</v>
      </c>
      <c r="Y41" s="305">
        <v>82162.0</v>
      </c>
      <c r="Z41" s="447">
        <v>227308.848</v>
      </c>
      <c r="AA41" s="184">
        <f t="shared" ref="AA41:AB41" si="61">Y41/X41</f>
        <v>101.8116481</v>
      </c>
      <c r="AB41" s="179">
        <f t="shared" si="61"/>
        <v>2.766593413</v>
      </c>
      <c r="AC41" s="447">
        <v>11276.46</v>
      </c>
      <c r="AD41" s="447">
        <v>11276.46</v>
      </c>
      <c r="AE41" s="132">
        <v>0.0496</v>
      </c>
    </row>
    <row r="42">
      <c r="A42" s="478">
        <v>45077.0</v>
      </c>
      <c r="B42" s="479">
        <v>30580.212</v>
      </c>
      <c r="C42" s="305">
        <v>882.0</v>
      </c>
      <c r="D42" s="485">
        <f t="shared" si="7"/>
        <v>34.67144218</v>
      </c>
      <c r="E42" s="446">
        <v>10112.336</v>
      </c>
      <c r="F42" s="305">
        <v>143.0</v>
      </c>
      <c r="G42" s="305">
        <v>316.0</v>
      </c>
      <c r="H42" s="305">
        <v>178.0</v>
      </c>
      <c r="I42" s="305">
        <v>511.0</v>
      </c>
      <c r="J42" s="446">
        <v>170520.584</v>
      </c>
      <c r="K42" s="446">
        <v>19101.68</v>
      </c>
      <c r="L42" s="446">
        <v>19101.68</v>
      </c>
      <c r="M42" s="132">
        <v>0.0461</v>
      </c>
      <c r="N42" s="132"/>
      <c r="O42" s="305">
        <v>91.0</v>
      </c>
      <c r="P42" s="305">
        <v>299.0</v>
      </c>
      <c r="Q42" s="447">
        <v>15143.908</v>
      </c>
      <c r="R42" s="184">
        <f t="shared" ref="R42:S42" si="62">P42/O42</f>
        <v>3.285714286</v>
      </c>
      <c r="S42" s="179">
        <f t="shared" si="62"/>
        <v>50.64852174</v>
      </c>
      <c r="T42" s="447">
        <v>8315.112</v>
      </c>
      <c r="U42" s="447">
        <v>8315.112</v>
      </c>
      <c r="V42" s="132">
        <v>0.5491</v>
      </c>
      <c r="X42" s="305">
        <v>650.0</v>
      </c>
      <c r="Y42" s="305">
        <v>70171.0</v>
      </c>
      <c r="Z42" s="447">
        <v>155376.676</v>
      </c>
      <c r="AA42" s="184">
        <f t="shared" ref="AA42:AB42" si="63">Y42/X42</f>
        <v>107.9553846</v>
      </c>
      <c r="AB42" s="179">
        <f t="shared" si="63"/>
        <v>2.214257685</v>
      </c>
      <c r="AC42" s="447">
        <v>10786.568</v>
      </c>
      <c r="AD42" s="447">
        <v>10786.568</v>
      </c>
      <c r="AE42" s="132">
        <v>0.0694</v>
      </c>
    </row>
    <row r="43">
      <c r="A43" s="350" t="s">
        <v>22</v>
      </c>
      <c r="B43" s="351">
        <f>SUM(B12:B42,B12,B12)</f>
        <v>583192.844</v>
      </c>
      <c r="C43" s="352">
        <f>SUM(C12:C42)</f>
        <v>26915</v>
      </c>
      <c r="D43" s="351">
        <f t="shared" si="7"/>
        <v>21.66794888</v>
      </c>
      <c r="E43" s="351">
        <f t="shared" ref="E43:H43" si="64">SUM(E12:E42)</f>
        <v>352874.184</v>
      </c>
      <c r="F43" s="352">
        <f t="shared" si="64"/>
        <v>5172</v>
      </c>
      <c r="G43" s="352">
        <f t="shared" si="64"/>
        <v>22726</v>
      </c>
      <c r="H43" s="352">
        <f t="shared" si="64"/>
        <v>11428</v>
      </c>
      <c r="I43" s="352">
        <f>MEDIAN(I11:I42)</f>
        <v>764</v>
      </c>
      <c r="J43" s="351">
        <f t="shared" ref="J43:K43" si="65">SUM(J12:J42)</f>
        <v>4936118.2</v>
      </c>
      <c r="K43" s="351">
        <f t="shared" si="65"/>
        <v>207193.428</v>
      </c>
      <c r="L43" s="351">
        <f t="shared" ref="L43:M43" si="66">AVERAGE(L12:L42)</f>
        <v>6683.658968</v>
      </c>
      <c r="M43" s="354">
        <f t="shared" si="66"/>
        <v>0.03931935484</v>
      </c>
      <c r="N43" s="303"/>
      <c r="O43" s="303">
        <f>SUM(O11:O42)</f>
        <v>1940</v>
      </c>
      <c r="P43" s="303">
        <f t="shared" ref="P43:Q43" si="67">SUM(P12:P42)</f>
        <v>5013</v>
      </c>
      <c r="Q43" s="486">
        <f t="shared" si="67"/>
        <v>116374.544</v>
      </c>
      <c r="R43" s="303">
        <f t="shared" ref="R43:S43" si="68">P43/O43</f>
        <v>2.584020619</v>
      </c>
      <c r="S43" s="486">
        <f t="shared" si="68"/>
        <v>23.21455097</v>
      </c>
      <c r="T43" s="486">
        <f t="shared" ref="T43:U43" si="69">SUM(T12:T42)</f>
        <v>17638.348</v>
      </c>
      <c r="U43" s="486">
        <f t="shared" si="69"/>
        <v>17638.348</v>
      </c>
      <c r="V43" s="487"/>
      <c r="W43" s="303"/>
      <c r="X43" s="303">
        <f t="shared" ref="X43:Z43" si="70">SUM(X11:X42)</f>
        <v>21042</v>
      </c>
      <c r="Y43" s="303">
        <f t="shared" si="70"/>
        <v>1872553</v>
      </c>
      <c r="Z43" s="486">
        <f t="shared" si="70"/>
        <v>4819743.656</v>
      </c>
      <c r="AA43" s="488">
        <f>AVERAGE(AA18:AA42)</f>
        <v>87.67116706</v>
      </c>
      <c r="AB43" s="486">
        <f>Z43/Y43</f>
        <v>2.573889047</v>
      </c>
      <c r="AC43" s="486">
        <f>SUM(AC12:AC42)</f>
        <v>189555.08</v>
      </c>
      <c r="AD43" s="486">
        <f>SUM(AD11:AD42)</f>
        <v>189555.08</v>
      </c>
      <c r="AE43" s="303"/>
    </row>
    <row r="44" ht="27.75" customHeight="1">
      <c r="A44" s="191" t="s">
        <v>11</v>
      </c>
      <c r="B44" s="12" t="s">
        <v>0</v>
      </c>
      <c r="C44" s="61" t="s">
        <v>23</v>
      </c>
      <c r="D44" s="63" t="s">
        <v>127</v>
      </c>
      <c r="E44" s="14" t="s">
        <v>1</v>
      </c>
      <c r="F44" s="62" t="s">
        <v>128</v>
      </c>
      <c r="G44" s="63" t="s">
        <v>28</v>
      </c>
      <c r="H44" s="64"/>
      <c r="I44" s="304" t="s">
        <v>97</v>
      </c>
      <c r="J44" s="63" t="s">
        <v>76</v>
      </c>
      <c r="K44" s="61" t="s">
        <v>99</v>
      </c>
      <c r="L44" s="61" t="s">
        <v>100</v>
      </c>
      <c r="M44" s="67" t="s">
        <v>35</v>
      </c>
      <c r="O44" s="221" t="s">
        <v>101</v>
      </c>
      <c r="P44" s="222">
        <f>R43*S43*1</f>
        <v>59.98687835</v>
      </c>
      <c r="X44" s="128" t="s">
        <v>102</v>
      </c>
      <c r="Y44" s="222">
        <f>AA43*AB43*1</f>
        <v>225.6558566</v>
      </c>
    </row>
    <row r="45">
      <c r="A45" s="68">
        <f>B43-E43</f>
        <v>230318.66</v>
      </c>
      <c r="G45" s="69">
        <f>H43/G43</f>
        <v>0.5028601602</v>
      </c>
      <c r="H45" s="64"/>
      <c r="I45" s="305"/>
      <c r="J45" s="6"/>
      <c r="K45" s="6"/>
      <c r="M45" s="3"/>
      <c r="O45" s="221" t="s">
        <v>103</v>
      </c>
      <c r="P45" s="122">
        <f>U43</f>
        <v>17638.348</v>
      </c>
      <c r="X45" s="128" t="s">
        <v>104</v>
      </c>
      <c r="Y45" s="122">
        <f>AD43</f>
        <v>189555.08</v>
      </c>
    </row>
    <row r="46">
      <c r="A46" s="307"/>
      <c r="B46" s="307"/>
      <c r="C46" s="307"/>
      <c r="D46" s="307"/>
      <c r="E46" s="307"/>
      <c r="F46" s="307"/>
      <c r="G46" s="307"/>
      <c r="I46" s="307"/>
      <c r="J46" s="307"/>
      <c r="K46" s="307"/>
      <c r="L46" s="307"/>
      <c r="M46" s="307"/>
      <c r="N46" s="307"/>
      <c r="O46" s="307"/>
      <c r="P46" s="307"/>
      <c r="Q46" s="357"/>
      <c r="R46" s="307"/>
      <c r="S46" s="6"/>
    </row>
    <row r="47">
      <c r="A47" s="357"/>
      <c r="B47" s="357"/>
      <c r="C47" s="357"/>
      <c r="D47" s="357"/>
      <c r="E47" s="357"/>
      <c r="F47" s="357"/>
      <c r="G47" s="307"/>
      <c r="H47" s="357"/>
      <c r="I47" s="307"/>
      <c r="J47" s="307"/>
      <c r="K47" s="317"/>
      <c r="L47" s="307"/>
      <c r="M47" s="307"/>
      <c r="N47" s="317"/>
      <c r="O47" s="307"/>
      <c r="P47" s="307"/>
      <c r="Q47" s="357"/>
      <c r="R47" s="307"/>
      <c r="S47" s="6"/>
    </row>
    <row r="48">
      <c r="A48" s="357"/>
      <c r="B48" s="357"/>
      <c r="C48" s="357"/>
      <c r="D48" s="357"/>
      <c r="E48" s="357"/>
      <c r="F48" s="357"/>
      <c r="G48" s="357"/>
      <c r="H48" s="317"/>
      <c r="I48" s="307"/>
      <c r="J48" s="307"/>
      <c r="K48" s="307"/>
      <c r="L48" s="307"/>
      <c r="M48" s="307"/>
      <c r="N48" s="307"/>
      <c r="O48" s="307"/>
      <c r="P48" s="307"/>
      <c r="Q48" s="357"/>
      <c r="R48" s="307"/>
      <c r="S48" s="6"/>
    </row>
    <row r="49">
      <c r="A49" s="357"/>
      <c r="B49" s="357"/>
      <c r="C49" s="357"/>
      <c r="D49" s="357"/>
      <c r="E49" s="357"/>
      <c r="F49" s="357"/>
      <c r="G49" s="357"/>
      <c r="H49" s="317"/>
      <c r="I49" s="307"/>
      <c r="J49" s="307"/>
      <c r="K49" s="307"/>
      <c r="L49" s="307"/>
      <c r="M49" s="307"/>
      <c r="N49" s="307"/>
      <c r="O49" s="307"/>
      <c r="P49" s="307"/>
      <c r="Q49" s="357"/>
      <c r="R49" s="307"/>
      <c r="S49" s="6"/>
    </row>
    <row r="50">
      <c r="A50" s="357"/>
      <c r="B50" s="357"/>
      <c r="C50" s="357"/>
      <c r="D50" s="357"/>
      <c r="E50" s="357"/>
      <c r="F50" s="357"/>
      <c r="G50" s="357"/>
      <c r="H50" s="317"/>
      <c r="I50" s="307"/>
      <c r="J50" s="307"/>
      <c r="K50" s="307"/>
      <c r="L50" s="307"/>
      <c r="M50" s="307"/>
      <c r="N50" s="307"/>
      <c r="O50" s="307"/>
      <c r="P50" s="307"/>
      <c r="Q50" s="307"/>
      <c r="R50" s="307"/>
    </row>
    <row r="51" ht="27.0" customHeight="1">
      <c r="A51" s="357"/>
      <c r="B51" s="357"/>
      <c r="C51" s="357"/>
      <c r="D51" s="357"/>
      <c r="E51" s="357"/>
      <c r="F51" s="357"/>
      <c r="G51" s="357"/>
      <c r="H51" s="317"/>
      <c r="I51" s="307"/>
      <c r="J51" s="307"/>
      <c r="K51" s="307"/>
      <c r="L51" s="307"/>
      <c r="M51" s="6"/>
    </row>
    <row r="52">
      <c r="A52" s="357"/>
      <c r="B52" s="357"/>
      <c r="C52" s="357"/>
      <c r="D52" s="357"/>
      <c r="E52" s="357"/>
      <c r="F52" s="357"/>
      <c r="G52" s="357"/>
      <c r="H52" s="357"/>
      <c r="I52" s="307"/>
      <c r="J52" s="307"/>
      <c r="K52" s="307"/>
      <c r="L52" s="307"/>
      <c r="M52" s="6"/>
      <c r="AG52" s="307"/>
      <c r="AH52" s="357"/>
      <c r="AI52" s="307"/>
      <c r="AJ52" s="307"/>
      <c r="AK52" s="307"/>
      <c r="AL52" s="307"/>
      <c r="AM52" s="307"/>
      <c r="AN52" s="5"/>
    </row>
    <row r="53">
      <c r="A53" s="357"/>
      <c r="B53" s="357"/>
      <c r="C53" s="357"/>
      <c r="D53" s="357"/>
      <c r="E53" s="357"/>
      <c r="F53" s="357"/>
      <c r="G53" s="307"/>
      <c r="H53" s="317"/>
      <c r="I53" s="307"/>
      <c r="J53" s="307"/>
      <c r="K53" s="307"/>
      <c r="L53" s="307"/>
      <c r="M53" s="6"/>
      <c r="N53" s="307"/>
      <c r="O53" s="307"/>
      <c r="P53" s="307"/>
      <c r="Q53" s="307"/>
      <c r="R53" s="307"/>
      <c r="S53" s="307"/>
      <c r="T53" s="307"/>
      <c r="U53" s="307"/>
      <c r="V53" s="307"/>
      <c r="W53" s="307"/>
      <c r="X53" s="307"/>
      <c r="AG53" s="307"/>
      <c r="AH53" s="357"/>
      <c r="AI53" s="307"/>
      <c r="AJ53" s="307"/>
      <c r="AK53" s="307"/>
      <c r="AL53" s="307"/>
      <c r="AM53" s="307"/>
      <c r="AN53" s="5"/>
    </row>
    <row r="54">
      <c r="A54" s="357"/>
      <c r="B54" s="357"/>
      <c r="C54" s="357"/>
      <c r="D54" s="357"/>
      <c r="E54" s="357"/>
      <c r="F54" s="357"/>
      <c r="G54" s="357"/>
      <c r="H54" s="357"/>
      <c r="I54" s="307"/>
      <c r="J54" s="307"/>
      <c r="K54" s="307"/>
      <c r="L54" s="307"/>
      <c r="M54" s="6"/>
      <c r="N54" s="307"/>
      <c r="O54" s="307"/>
      <c r="P54" s="307"/>
      <c r="Q54" s="307"/>
      <c r="R54" s="307"/>
      <c r="S54" s="307"/>
      <c r="T54" s="307"/>
      <c r="U54" s="307"/>
      <c r="V54" s="307"/>
      <c r="W54" s="307"/>
      <c r="X54" s="307"/>
      <c r="AG54" s="307"/>
      <c r="AH54" s="357"/>
      <c r="AI54" s="307"/>
      <c r="AJ54" s="307"/>
      <c r="AK54" s="307"/>
      <c r="AL54" s="307"/>
      <c r="AM54" s="307"/>
      <c r="AN54" s="5"/>
    </row>
    <row r="55">
      <c r="A55" s="357"/>
      <c r="B55" s="357"/>
      <c r="C55" s="357"/>
      <c r="D55" s="357"/>
      <c r="E55" s="357"/>
      <c r="F55" s="357"/>
      <c r="G55" s="307"/>
      <c r="H55" s="307"/>
      <c r="I55" s="307"/>
      <c r="J55" s="307"/>
      <c r="K55" s="307"/>
      <c r="L55" s="307"/>
      <c r="M55" s="6"/>
      <c r="N55" s="357"/>
      <c r="O55" s="307"/>
      <c r="P55" s="307"/>
      <c r="Q55" s="307"/>
      <c r="R55" s="307"/>
      <c r="S55" s="307"/>
      <c r="T55" s="307"/>
      <c r="U55" s="307"/>
      <c r="V55" s="307"/>
      <c r="W55" s="307"/>
      <c r="X55" s="307"/>
      <c r="AG55" s="307"/>
      <c r="AH55" s="307"/>
      <c r="AI55" s="307"/>
      <c r="AJ55" s="307"/>
      <c r="AK55" s="307"/>
      <c r="AL55" s="307"/>
      <c r="AM55" s="307"/>
      <c r="AN55" s="5"/>
    </row>
    <row r="56">
      <c r="A56" s="307"/>
      <c r="B56" s="307"/>
      <c r="C56" s="307"/>
      <c r="D56" s="307"/>
      <c r="E56" s="307"/>
      <c r="F56" s="307"/>
      <c r="G56" s="307"/>
      <c r="J56" s="6"/>
      <c r="K56" s="6"/>
      <c r="L56" s="307"/>
      <c r="M56" s="307"/>
      <c r="N56" s="357"/>
      <c r="O56" s="307"/>
      <c r="P56" s="307"/>
      <c r="Q56" s="307"/>
      <c r="R56" s="307"/>
      <c r="S56" s="307"/>
      <c r="T56" s="307"/>
      <c r="U56" s="307"/>
      <c r="V56" s="307"/>
      <c r="W56" s="307"/>
      <c r="X56" s="307"/>
      <c r="AG56" s="307"/>
      <c r="AH56" s="307"/>
      <c r="AI56" s="307"/>
      <c r="AJ56" s="307"/>
      <c r="AK56" s="307"/>
      <c r="AL56" s="307"/>
      <c r="AM56" s="307"/>
      <c r="AN56" s="5"/>
    </row>
    <row r="57">
      <c r="A57" s="307"/>
      <c r="B57" s="307"/>
      <c r="C57" s="307"/>
      <c r="D57" s="307"/>
      <c r="E57" s="307"/>
      <c r="F57" s="307"/>
      <c r="G57" s="307"/>
      <c r="J57" s="6"/>
      <c r="K57" s="6"/>
      <c r="L57" s="307"/>
      <c r="M57" s="307"/>
      <c r="N57" s="357"/>
      <c r="O57" s="307"/>
      <c r="P57" s="307"/>
      <c r="Q57" s="307"/>
      <c r="R57" s="307"/>
      <c r="S57" s="307"/>
      <c r="T57" s="307"/>
      <c r="U57" s="307"/>
      <c r="V57" s="357"/>
      <c r="W57" s="307"/>
      <c r="X57" s="307"/>
      <c r="AH57" s="6"/>
      <c r="AI57" s="6"/>
      <c r="AJ57" s="6"/>
      <c r="AK57" s="6"/>
      <c r="AL57" s="6"/>
      <c r="AN57" s="5"/>
    </row>
    <row r="58">
      <c r="J58" s="1"/>
      <c r="K58" s="1"/>
      <c r="L58" s="307"/>
      <c r="M58" s="307"/>
      <c r="N58" s="357"/>
      <c r="O58" s="307"/>
      <c r="P58" s="307"/>
      <c r="Q58" s="307"/>
      <c r="R58" s="307"/>
      <c r="S58" s="307"/>
      <c r="T58" s="307"/>
      <c r="U58" s="307"/>
      <c r="V58" s="317"/>
      <c r="W58" s="307"/>
      <c r="AH58" s="6"/>
      <c r="AI58" s="6"/>
      <c r="AJ58" s="6"/>
      <c r="AK58" s="6"/>
      <c r="AL58" s="6"/>
      <c r="AN58" s="5"/>
    </row>
    <row r="59" hidden="1">
      <c r="J59" s="1"/>
      <c r="K59" s="1"/>
      <c r="L59" s="307"/>
      <c r="M59" s="307"/>
      <c r="N59" s="357"/>
      <c r="O59" s="307"/>
      <c r="P59" s="307"/>
      <c r="Q59" s="307"/>
      <c r="R59" s="307"/>
      <c r="S59" s="307"/>
      <c r="T59" s="307"/>
      <c r="U59" s="307"/>
      <c r="V59" s="317"/>
      <c r="W59" s="307"/>
      <c r="AH59" s="6"/>
      <c r="AI59" s="6"/>
      <c r="AJ59" s="6"/>
      <c r="AK59" s="6"/>
      <c r="AL59" s="6"/>
      <c r="AN59" s="5"/>
    </row>
    <row r="60" hidden="1">
      <c r="J60" s="1"/>
      <c r="K60" s="1"/>
      <c r="L60" s="307"/>
      <c r="M60" s="307"/>
      <c r="N60" s="357"/>
      <c r="O60" s="307"/>
      <c r="P60" s="307"/>
      <c r="Q60" s="307"/>
      <c r="R60" s="307"/>
      <c r="S60" s="307"/>
      <c r="T60" s="307"/>
      <c r="U60" s="307"/>
      <c r="V60" s="317"/>
      <c r="W60" s="307"/>
      <c r="AH60" s="6"/>
      <c r="AI60" s="6"/>
      <c r="AJ60" s="6"/>
      <c r="AK60" s="6"/>
      <c r="AL60" s="6"/>
      <c r="AN60" s="5"/>
    </row>
    <row r="61" hidden="1">
      <c r="J61" s="1"/>
      <c r="K61" s="1"/>
      <c r="L61" s="1"/>
      <c r="M61" s="1"/>
      <c r="N61" s="465" t="s">
        <v>184</v>
      </c>
      <c r="O61" s="489"/>
      <c r="P61" s="246" t="str">
        <f>'TRÁFEGO'!C42</f>
        <v>#REF!</v>
      </c>
      <c r="Q61" s="246" t="str">
        <f>'TRÁFEGO'!C43</f>
        <v>#REF!</v>
      </c>
      <c r="R61" s="246" t="str">
        <f>'TRÁFEGO'!C44</f>
        <v>#REF!</v>
      </c>
      <c r="S61" s="246" t="str">
        <f>'TRÁFEGO'!C45</f>
        <v>#REF!</v>
      </c>
      <c r="T61" s="246" t="str">
        <f>'TRÁFEGO'!C46</f>
        <v>#REF!</v>
      </c>
      <c r="U61" s="246" t="str">
        <f>'TRÁFEGO'!C47</f>
        <v>#REF!</v>
      </c>
      <c r="V61" s="456" t="str">
        <f>SUM(S61:U61)</f>
        <v>#REF!</v>
      </c>
      <c r="AH61" s="6"/>
      <c r="AI61" s="6"/>
      <c r="AJ61" s="6"/>
      <c r="AK61" s="6"/>
      <c r="AL61" s="6"/>
      <c r="AN61" s="5"/>
    </row>
    <row r="62" hidden="1">
      <c r="J62" s="1"/>
      <c r="K62" s="1"/>
      <c r="L62" s="1"/>
      <c r="M62" s="1"/>
      <c r="N62" s="467" t="s">
        <v>180</v>
      </c>
      <c r="O62" s="490"/>
      <c r="P62" s="458">
        <f>G12</f>
        <v>0</v>
      </c>
      <c r="Q62" s="458">
        <f>G13</f>
        <v>5</v>
      </c>
      <c r="R62" s="458">
        <f>G14</f>
        <v>9</v>
      </c>
      <c r="S62" s="458">
        <f>G15</f>
        <v>127</v>
      </c>
      <c r="T62" s="458">
        <f>G16</f>
        <v>271</v>
      </c>
      <c r="U62" s="458">
        <f>G17</f>
        <v>463</v>
      </c>
      <c r="V62" s="265">
        <f>SUM(O62:U62)</f>
        <v>875</v>
      </c>
      <c r="AH62" s="6"/>
      <c r="AI62" s="6"/>
      <c r="AJ62" s="6"/>
      <c r="AK62" s="6"/>
      <c r="AL62" s="6"/>
      <c r="AN62" s="5"/>
    </row>
    <row r="63" hidden="1">
      <c r="J63" s="1"/>
      <c r="K63" s="1"/>
      <c r="L63" s="1"/>
      <c r="M63" s="1"/>
      <c r="N63" s="468" t="s">
        <v>13</v>
      </c>
      <c r="O63" s="491"/>
      <c r="P63" s="458">
        <f>H12</f>
        <v>0</v>
      </c>
      <c r="Q63" s="458">
        <f>H13</f>
        <v>0</v>
      </c>
      <c r="R63" s="458">
        <f>H14</f>
        <v>6</v>
      </c>
      <c r="S63" s="458">
        <f>H15</f>
        <v>45</v>
      </c>
      <c r="T63" s="458">
        <f>H16</f>
        <v>131</v>
      </c>
      <c r="U63" s="458">
        <f>H17</f>
        <v>294</v>
      </c>
      <c r="V63" s="461">
        <f>SUM(S63:U63)</f>
        <v>470</v>
      </c>
      <c r="AH63" s="6"/>
      <c r="AI63" s="6"/>
      <c r="AJ63" s="6"/>
      <c r="AK63" s="6"/>
      <c r="AL63" s="6"/>
      <c r="AN63" s="5"/>
    </row>
    <row r="64" hidden="1">
      <c r="J64" s="1"/>
      <c r="K64" s="1"/>
      <c r="L64" s="1"/>
      <c r="M64" s="1"/>
      <c r="N64" s="469"/>
      <c r="O64" s="463">
        <v>7.0</v>
      </c>
      <c r="P64" s="463">
        <v>8.0</v>
      </c>
      <c r="Q64" s="463">
        <v>9.0</v>
      </c>
      <c r="R64" s="463">
        <v>10.0</v>
      </c>
      <c r="S64" s="463">
        <v>11.0</v>
      </c>
      <c r="T64" s="463">
        <v>12.0</v>
      </c>
      <c r="U64" s="463">
        <v>13.0</v>
      </c>
      <c r="V64" s="464" t="s">
        <v>181</v>
      </c>
      <c r="AH64" s="6"/>
      <c r="AI64" s="6"/>
      <c r="AJ64" s="6"/>
      <c r="AK64" s="6"/>
      <c r="AL64" s="6"/>
      <c r="AN64" s="5"/>
    </row>
    <row r="65" hidden="1">
      <c r="J65" s="1"/>
      <c r="K65" s="1"/>
      <c r="L65" s="1"/>
      <c r="M65" s="1"/>
      <c r="N65" s="462" t="s">
        <v>182</v>
      </c>
      <c r="O65" s="293"/>
      <c r="P65" s="293"/>
      <c r="Q65" s="293"/>
      <c r="R65" s="293"/>
      <c r="S65" s="293"/>
      <c r="T65" s="293"/>
      <c r="U65" s="293"/>
      <c r="V65" s="267"/>
      <c r="AH65" s="6"/>
      <c r="AI65" s="6"/>
      <c r="AJ65" s="6"/>
      <c r="AK65" s="6"/>
      <c r="AL65" s="6"/>
      <c r="AN65" s="5"/>
    </row>
    <row r="66" hidden="1">
      <c r="J66" s="1"/>
      <c r="K66" s="1"/>
      <c r="L66" s="1"/>
      <c r="M66" s="1"/>
      <c r="N66" s="465" t="s">
        <v>183</v>
      </c>
      <c r="O66" s="466"/>
      <c r="P66" s="466"/>
      <c r="Q66" s="466"/>
      <c r="R66" s="466"/>
      <c r="S66" s="466"/>
      <c r="T66" s="466"/>
      <c r="U66" s="466"/>
      <c r="V66" s="267"/>
      <c r="AH66" s="6"/>
      <c r="AI66" s="6"/>
      <c r="AJ66" s="6"/>
      <c r="AK66" s="6"/>
      <c r="AL66" s="6"/>
      <c r="AN66" s="5"/>
    </row>
    <row r="67" hidden="1">
      <c r="J67" s="1"/>
      <c r="K67" s="1"/>
      <c r="L67" s="1"/>
      <c r="M67" s="1"/>
      <c r="N67" s="465" t="s">
        <v>184</v>
      </c>
      <c r="O67" s="246" t="str">
        <f>'TRÁFEGO'!C48</f>
        <v>#REF!</v>
      </c>
      <c r="P67" s="246" t="str">
        <f>'TRÁFEGO'!C49</f>
        <v>#REF!</v>
      </c>
      <c r="Q67" s="246" t="str">
        <f>'TRÁFEGO'!C50</f>
        <v>#REF!</v>
      </c>
      <c r="R67" s="246" t="str">
        <f>'TRÁFEGO'!C51</f>
        <v>#REF!</v>
      </c>
      <c r="S67" s="246" t="str">
        <f>'TRÁFEGO'!C52</f>
        <v>#REF!</v>
      </c>
      <c r="T67" s="246" t="str">
        <f>'TRÁFEGO'!C53</f>
        <v>#REF!</v>
      </c>
      <c r="U67" s="246" t="str">
        <f>'TRÁFEGO'!C54</f>
        <v>#REF!</v>
      </c>
      <c r="V67" s="268" t="str">
        <f t="shared" ref="V67:V69" si="71">SUM(O67:U67)</f>
        <v>#REF!</v>
      </c>
      <c r="AH67" s="6"/>
      <c r="AI67" s="6"/>
      <c r="AJ67" s="6"/>
      <c r="AK67" s="6"/>
      <c r="AL67" s="6"/>
      <c r="AN67" s="5"/>
    </row>
    <row r="68" hidden="1">
      <c r="J68" s="1"/>
      <c r="K68" s="1"/>
      <c r="L68" s="1"/>
      <c r="M68" s="1"/>
      <c r="N68" s="465" t="s">
        <v>180</v>
      </c>
      <c r="O68" s="458">
        <f>G18</f>
        <v>683</v>
      </c>
      <c r="P68" s="458">
        <f>G19</f>
        <v>671</v>
      </c>
      <c r="Q68" s="458">
        <f>G20</f>
        <v>824</v>
      </c>
      <c r="R68" s="458">
        <f>G21</f>
        <v>690</v>
      </c>
      <c r="S68" s="458">
        <f>G22</f>
        <v>569</v>
      </c>
      <c r="T68" s="458">
        <f>G23</f>
        <v>393</v>
      </c>
      <c r="U68" s="458">
        <f>G24</f>
        <v>525</v>
      </c>
      <c r="V68" s="265">
        <f t="shared" si="71"/>
        <v>4355</v>
      </c>
      <c r="AH68" s="6"/>
      <c r="AI68" s="6"/>
      <c r="AJ68" s="6"/>
      <c r="AK68" s="6"/>
      <c r="AL68" s="6"/>
      <c r="AN68" s="5"/>
    </row>
    <row r="69" hidden="1">
      <c r="J69" s="1"/>
      <c r="K69" s="1"/>
      <c r="L69" s="1"/>
      <c r="M69" s="1"/>
      <c r="N69" s="468" t="s">
        <v>13</v>
      </c>
      <c r="O69" s="458">
        <f>H18</f>
        <v>345</v>
      </c>
      <c r="P69" s="458">
        <f>H19</f>
        <v>353</v>
      </c>
      <c r="Q69" s="458">
        <v>623.0</v>
      </c>
      <c r="R69" s="458">
        <f>H21</f>
        <v>375</v>
      </c>
      <c r="S69" s="458">
        <f>H22</f>
        <v>315</v>
      </c>
      <c r="T69" s="458">
        <f>H23</f>
        <v>233</v>
      </c>
      <c r="U69" s="458">
        <f>H24</f>
        <v>295</v>
      </c>
      <c r="V69" s="470">
        <f t="shared" si="71"/>
        <v>2539</v>
      </c>
      <c r="AH69" s="6"/>
      <c r="AI69" s="6"/>
      <c r="AJ69" s="6"/>
      <c r="AK69" s="6"/>
      <c r="AL69" s="6"/>
      <c r="AN69" s="5"/>
    </row>
    <row r="70" hidden="1">
      <c r="J70" s="1"/>
      <c r="K70" s="1"/>
      <c r="L70" s="1"/>
      <c r="M70" s="1"/>
      <c r="N70" s="459"/>
      <c r="O70" s="463">
        <v>14.0</v>
      </c>
      <c r="P70" s="463">
        <v>15.0</v>
      </c>
      <c r="Q70" s="463">
        <v>16.0</v>
      </c>
      <c r="R70" s="463">
        <v>17.0</v>
      </c>
      <c r="S70" s="463">
        <v>18.0</v>
      </c>
      <c r="T70" s="463">
        <v>19.0</v>
      </c>
      <c r="U70" s="463">
        <v>20.0</v>
      </c>
      <c r="V70" s="464" t="s">
        <v>181</v>
      </c>
      <c r="AH70" s="6"/>
      <c r="AI70" s="6"/>
      <c r="AJ70" s="6"/>
      <c r="AK70" s="6"/>
      <c r="AL70" s="6"/>
      <c r="AN70" s="5"/>
    </row>
    <row r="71" hidden="1">
      <c r="J71" s="1"/>
      <c r="K71" s="1"/>
      <c r="L71" s="1"/>
      <c r="M71" s="1"/>
      <c r="N71" s="462" t="s">
        <v>182</v>
      </c>
      <c r="V71" s="272"/>
      <c r="AH71" s="6"/>
      <c r="AI71" s="6"/>
      <c r="AJ71" s="6"/>
      <c r="AK71" s="6"/>
      <c r="AL71" s="6"/>
      <c r="AN71" s="5"/>
    </row>
    <row r="72" hidden="1">
      <c r="J72" s="1"/>
      <c r="K72" s="1"/>
      <c r="L72" s="1"/>
      <c r="M72" s="1"/>
      <c r="N72" s="465" t="s">
        <v>183</v>
      </c>
      <c r="O72" s="471"/>
      <c r="V72" s="272"/>
      <c r="AH72" s="6"/>
      <c r="AI72" s="6"/>
      <c r="AJ72" s="6"/>
      <c r="AK72" s="6"/>
      <c r="AL72" s="6"/>
      <c r="AN72" s="5"/>
    </row>
    <row r="73" hidden="1">
      <c r="J73" s="1"/>
      <c r="K73" s="1"/>
      <c r="L73" s="1"/>
      <c r="M73" s="1"/>
      <c r="N73" s="465" t="s">
        <v>184</v>
      </c>
      <c r="O73" s="246" t="str">
        <f>'TRÁFEGO'!C55</f>
        <v>#REF!</v>
      </c>
      <c r="P73" s="246" t="str">
        <f>'TRÁFEGO'!C56</f>
        <v>#REF!</v>
      </c>
      <c r="Q73" s="246" t="str">
        <f>'TRÁFEGO'!C57</f>
        <v>#REF!</v>
      </c>
      <c r="R73" s="246" t="str">
        <f>'TRÁFEGO'!C57</f>
        <v>#REF!</v>
      </c>
      <c r="S73" s="246" t="str">
        <f>'TRÁFEGO'!C58</f>
        <v>#REF!</v>
      </c>
      <c r="T73" s="246" t="str">
        <f>'TRÁFEGO'!C59</f>
        <v>#REF!</v>
      </c>
      <c r="U73" s="246" t="str">
        <f>'TRÁFEGO'!C60</f>
        <v>#REF!</v>
      </c>
      <c r="V73" s="268" t="str">
        <f t="shared" ref="V73:V75" si="72">SUM(O73:U73)</f>
        <v>#REF!</v>
      </c>
      <c r="AH73" s="6"/>
      <c r="AI73" s="6"/>
      <c r="AJ73" s="6"/>
      <c r="AK73" s="6"/>
      <c r="AL73" s="6"/>
      <c r="AN73" s="5"/>
    </row>
    <row r="74" hidden="1">
      <c r="J74" s="1"/>
      <c r="K74" s="1"/>
      <c r="L74" s="1"/>
      <c r="M74" s="1"/>
      <c r="N74" s="465" t="s">
        <v>180</v>
      </c>
      <c r="O74" s="458">
        <f>G25</f>
        <v>501</v>
      </c>
      <c r="P74" s="458">
        <f>G26</f>
        <v>560</v>
      </c>
      <c r="Q74" s="458">
        <f>G27</f>
        <v>2830</v>
      </c>
      <c r="R74" s="458">
        <f>G28</f>
        <v>3615</v>
      </c>
      <c r="S74" s="458">
        <f>G29</f>
        <v>957</v>
      </c>
      <c r="T74" s="458">
        <f>G30</f>
        <v>745</v>
      </c>
      <c r="U74" s="458">
        <f>G31</f>
        <v>660</v>
      </c>
      <c r="V74" s="265">
        <f t="shared" si="72"/>
        <v>9868</v>
      </c>
      <c r="AH74" s="6"/>
      <c r="AI74" s="6"/>
      <c r="AJ74" s="6"/>
      <c r="AK74" s="6"/>
      <c r="AL74" s="6"/>
      <c r="AN74" s="5"/>
    </row>
    <row r="75" hidden="1">
      <c r="J75" s="1"/>
      <c r="K75" s="1"/>
      <c r="L75" s="1"/>
      <c r="M75" s="1"/>
      <c r="N75" s="468" t="s">
        <v>13</v>
      </c>
      <c r="O75" s="458">
        <f>H25</f>
        <v>264</v>
      </c>
      <c r="P75" s="458">
        <f>H26</f>
        <v>295</v>
      </c>
      <c r="Q75" s="458">
        <f>H27</f>
        <v>874</v>
      </c>
      <c r="R75" s="458">
        <f>H28</f>
        <v>1279</v>
      </c>
      <c r="S75" s="458">
        <f>H29</f>
        <v>546</v>
      </c>
      <c r="T75" s="458">
        <f>H30</f>
        <v>441</v>
      </c>
      <c r="U75" s="458">
        <f>H31</f>
        <v>428</v>
      </c>
      <c r="V75" s="461">
        <f t="shared" si="72"/>
        <v>4127</v>
      </c>
      <c r="AH75" s="6"/>
      <c r="AI75" s="6"/>
      <c r="AJ75" s="6"/>
      <c r="AK75" s="6"/>
      <c r="AL75" s="6"/>
      <c r="AN75" s="5"/>
    </row>
    <row r="76" hidden="1">
      <c r="J76" s="1"/>
      <c r="K76" s="1"/>
      <c r="L76" s="1"/>
      <c r="M76" s="1"/>
      <c r="N76" s="459"/>
      <c r="O76" s="463">
        <v>21.0</v>
      </c>
      <c r="P76" s="463">
        <v>22.0</v>
      </c>
      <c r="Q76" s="463">
        <v>23.0</v>
      </c>
      <c r="R76" s="463">
        <v>24.0</v>
      </c>
      <c r="S76" s="463">
        <v>25.0</v>
      </c>
      <c r="T76" s="463">
        <v>26.0</v>
      </c>
      <c r="U76" s="463">
        <v>27.0</v>
      </c>
      <c r="V76" s="464" t="s">
        <v>181</v>
      </c>
      <c r="AH76" s="6"/>
      <c r="AI76" s="6"/>
      <c r="AJ76" s="6"/>
      <c r="AK76" s="6"/>
      <c r="AL76" s="6"/>
      <c r="AN76" s="5"/>
    </row>
    <row r="77" hidden="1">
      <c r="J77" s="1"/>
      <c r="K77" s="1"/>
      <c r="L77" s="1"/>
      <c r="M77" s="1"/>
      <c r="N77" s="462" t="s">
        <v>182</v>
      </c>
      <c r="AH77" s="6"/>
      <c r="AI77" s="6"/>
      <c r="AJ77" s="6"/>
      <c r="AK77" s="6"/>
      <c r="AL77" s="6"/>
      <c r="AN77" s="5"/>
    </row>
    <row r="78" hidden="1">
      <c r="J78" s="1"/>
      <c r="K78" s="1"/>
      <c r="L78" s="1"/>
      <c r="M78" s="1"/>
      <c r="N78" s="465" t="s">
        <v>183</v>
      </c>
      <c r="AH78" s="6"/>
      <c r="AI78" s="6"/>
      <c r="AJ78" s="6"/>
      <c r="AK78" s="6"/>
      <c r="AL78" s="6"/>
      <c r="AN78" s="5"/>
    </row>
    <row r="79" hidden="1">
      <c r="J79" s="1"/>
      <c r="K79" s="1"/>
      <c r="L79" s="1"/>
      <c r="M79" s="1"/>
      <c r="N79" s="465" t="s">
        <v>184</v>
      </c>
      <c r="O79" s="246" t="str">
        <f>'TRÁFEGO'!C61</f>
        <v>#REF!</v>
      </c>
      <c r="P79" s="246" t="str">
        <f>'TRÁFEGO'!C62</f>
        <v>#REF!</v>
      </c>
      <c r="Q79" s="246" t="str">
        <f>'TRÁFEGO'!C63</f>
        <v>#REF!</v>
      </c>
      <c r="R79" s="246" t="str">
        <f>'TRÁFEGO'!C64</f>
        <v>#REF!</v>
      </c>
      <c r="S79" s="246" t="str">
        <f>'TRÁFEGO'!C65</f>
        <v>#REF!</v>
      </c>
      <c r="T79" s="246" t="str">
        <f>'TRÁFEGO'!C66</f>
        <v>#REF!</v>
      </c>
      <c r="U79" s="246" t="str">
        <f>'TRÁFEGO'!C68</f>
        <v>#REF!</v>
      </c>
      <c r="V79" s="289" t="str">
        <f t="shared" ref="V79:V81" si="73">SUM(O79:U79)</f>
        <v>#REF!</v>
      </c>
      <c r="AH79" s="6"/>
      <c r="AI79" s="6"/>
      <c r="AJ79" s="6"/>
      <c r="AK79" s="6"/>
      <c r="AL79" s="6"/>
      <c r="AN79" s="5"/>
    </row>
    <row r="80" hidden="1">
      <c r="J80" s="1"/>
      <c r="K80" s="1"/>
      <c r="L80" s="1"/>
      <c r="M80" s="1"/>
      <c r="N80" s="465" t="s">
        <v>180</v>
      </c>
      <c r="O80" s="458">
        <f>G32</f>
        <v>899</v>
      </c>
      <c r="P80" s="458">
        <f>G33</f>
        <v>1248</v>
      </c>
      <c r="Q80" s="458">
        <f>G34</f>
        <v>854</v>
      </c>
      <c r="R80" s="458">
        <f>G35</f>
        <v>760</v>
      </c>
      <c r="S80" s="458">
        <f>G36</f>
        <v>649</v>
      </c>
      <c r="T80" s="458">
        <f>G37</f>
        <v>692</v>
      </c>
      <c r="U80" s="458">
        <f>G38</f>
        <v>677</v>
      </c>
      <c r="V80" s="470">
        <f t="shared" si="73"/>
        <v>5779</v>
      </c>
      <c r="AH80" s="6"/>
      <c r="AI80" s="6"/>
      <c r="AJ80" s="6"/>
      <c r="AK80" s="6"/>
      <c r="AL80" s="6"/>
      <c r="AN80" s="5"/>
    </row>
    <row r="81" hidden="1">
      <c r="J81" s="1"/>
      <c r="K81" s="1"/>
      <c r="L81" s="1"/>
      <c r="M81" s="1"/>
      <c r="N81" s="468" t="s">
        <v>13</v>
      </c>
      <c r="O81" s="458">
        <f>H32</f>
        <v>502</v>
      </c>
      <c r="P81" s="458">
        <f>H33</f>
        <v>708</v>
      </c>
      <c r="Q81" s="458">
        <f>H34</f>
        <v>499</v>
      </c>
      <c r="R81" s="458">
        <f>H35</f>
        <v>435</v>
      </c>
      <c r="S81" s="458">
        <f>H36</f>
        <v>389</v>
      </c>
      <c r="T81" s="458">
        <f>H37</f>
        <v>382</v>
      </c>
      <c r="U81" s="458">
        <f>H38</f>
        <v>423</v>
      </c>
      <c r="V81" s="461">
        <f t="shared" si="73"/>
        <v>3338</v>
      </c>
      <c r="AH81" s="6"/>
      <c r="AI81" s="6"/>
      <c r="AJ81" s="6"/>
      <c r="AK81" s="6"/>
      <c r="AL81" s="6"/>
      <c r="AN81" s="5"/>
    </row>
    <row r="82" hidden="1">
      <c r="J82" s="1"/>
      <c r="K82" s="1"/>
      <c r="L82" s="1"/>
      <c r="M82" s="1"/>
      <c r="N82" s="459"/>
      <c r="O82" s="463">
        <v>28.0</v>
      </c>
      <c r="P82" s="463">
        <v>29.0</v>
      </c>
      <c r="Q82" s="463">
        <v>30.0</v>
      </c>
      <c r="R82" s="473">
        <v>31.0</v>
      </c>
      <c r="S82" s="492"/>
      <c r="T82" s="492"/>
      <c r="U82" s="492"/>
      <c r="V82" s="464" t="s">
        <v>181</v>
      </c>
      <c r="AH82" s="6"/>
      <c r="AI82" s="6"/>
      <c r="AJ82" s="6"/>
      <c r="AK82" s="6"/>
      <c r="AL82" s="6"/>
      <c r="AN82" s="5"/>
    </row>
    <row r="83" hidden="1">
      <c r="J83" s="1"/>
      <c r="K83" s="1"/>
      <c r="L83" s="1"/>
      <c r="M83" s="1"/>
      <c r="N83" s="465" t="s">
        <v>182</v>
      </c>
      <c r="O83" s="474"/>
      <c r="P83" s="474"/>
      <c r="Q83" s="474"/>
      <c r="R83" s="493"/>
      <c r="V83" s="293"/>
      <c r="AH83" s="6"/>
      <c r="AI83" s="6"/>
      <c r="AJ83" s="6"/>
      <c r="AK83" s="6"/>
      <c r="AL83" s="6"/>
      <c r="AN83" s="5"/>
    </row>
    <row r="84" hidden="1">
      <c r="J84" s="1"/>
      <c r="K84" s="1"/>
      <c r="L84" s="1"/>
      <c r="M84" s="1"/>
      <c r="N84" s="465" t="s">
        <v>183</v>
      </c>
      <c r="V84" s="295"/>
      <c r="AH84" s="6"/>
      <c r="AI84" s="6"/>
      <c r="AJ84" s="6"/>
      <c r="AK84" s="6"/>
      <c r="AL84" s="6"/>
      <c r="AN84" s="5"/>
    </row>
    <row r="85" hidden="1">
      <c r="J85" s="1"/>
      <c r="K85" s="1"/>
      <c r="L85" s="1"/>
      <c r="M85" s="1"/>
      <c r="N85" s="465" t="s">
        <v>184</v>
      </c>
      <c r="O85" s="246" t="str">
        <f>'TRÁFEGO'!C69</f>
        <v>#REF!</v>
      </c>
      <c r="P85" s="246" t="str">
        <f>'TRÁFEGO'!C70</f>
        <v>#REF!</v>
      </c>
      <c r="Q85" s="246" t="str">
        <f>'TRÁFEGO'!C71</f>
        <v>#REF!</v>
      </c>
      <c r="R85" s="246" t="str">
        <f>'TRÁFEGO'!C72</f>
        <v>#REF!</v>
      </c>
      <c r="S85" s="246"/>
      <c r="T85" s="246"/>
      <c r="V85" s="268" t="str">
        <f>SUM(O85:U85)</f>
        <v>#REF!</v>
      </c>
      <c r="AH85" s="6"/>
      <c r="AI85" s="6"/>
      <c r="AJ85" s="6"/>
      <c r="AK85" s="6"/>
      <c r="AL85" s="6"/>
      <c r="AN85" s="5"/>
    </row>
    <row r="86" hidden="1">
      <c r="J86" s="1"/>
      <c r="K86" s="1"/>
      <c r="L86" s="1"/>
      <c r="M86" s="1"/>
      <c r="N86" s="468" t="s">
        <v>180</v>
      </c>
      <c r="O86" s="458">
        <f>G39</f>
        <v>443</v>
      </c>
      <c r="P86" s="458">
        <f>G40</f>
        <v>586</v>
      </c>
      <c r="Q86" s="458">
        <f>G41</f>
        <v>504</v>
      </c>
      <c r="R86" s="458">
        <f>G42</f>
        <v>316</v>
      </c>
      <c r="V86" s="269"/>
      <c r="AH86" s="6"/>
      <c r="AI86" s="6"/>
      <c r="AJ86" s="6"/>
      <c r="AK86" s="6"/>
      <c r="AL86" s="6"/>
      <c r="AN86" s="5"/>
    </row>
    <row r="87" hidden="1">
      <c r="J87" s="1"/>
      <c r="K87" s="1"/>
      <c r="L87" s="1"/>
      <c r="M87" s="1"/>
      <c r="N87" s="459" t="s">
        <v>13</v>
      </c>
      <c r="O87" s="458">
        <f>H39</f>
        <v>280</v>
      </c>
      <c r="P87" s="458">
        <f>H40</f>
        <v>303</v>
      </c>
      <c r="Q87" s="458">
        <f>H41</f>
        <v>310</v>
      </c>
      <c r="R87" s="458">
        <f>H42</f>
        <v>178</v>
      </c>
      <c r="V87" s="470">
        <f>SUM(O87:U87)</f>
        <v>1071</v>
      </c>
      <c r="AH87" s="6"/>
      <c r="AI87" s="6"/>
      <c r="AJ87" s="6"/>
      <c r="AK87" s="6"/>
      <c r="AL87" s="6"/>
      <c r="AN87" s="5"/>
    </row>
    <row r="88" hidden="1">
      <c r="J88" s="1"/>
      <c r="K88" s="1"/>
      <c r="L88" s="1"/>
      <c r="M88" s="1"/>
      <c r="N88" s="1"/>
      <c r="O88" s="1"/>
      <c r="P88" s="1"/>
      <c r="Q88" s="1"/>
      <c r="R88" s="1"/>
      <c r="S88" s="1"/>
      <c r="AH88" s="6"/>
      <c r="AI88" s="6"/>
      <c r="AJ88" s="6"/>
      <c r="AK88" s="6"/>
      <c r="AL88" s="6"/>
      <c r="AN88" s="5"/>
    </row>
    <row r="89" hidden="1">
      <c r="J89" s="1"/>
      <c r="K89" s="1"/>
      <c r="L89" s="1"/>
      <c r="M89" s="1"/>
      <c r="N89" s="1"/>
      <c r="O89" s="1"/>
      <c r="P89" s="1"/>
      <c r="Q89" s="1"/>
      <c r="R89" s="1"/>
      <c r="S89" s="1"/>
      <c r="AH89" s="6"/>
      <c r="AI89" s="6"/>
      <c r="AJ89" s="6"/>
      <c r="AK89" s="6"/>
      <c r="AL89" s="6"/>
      <c r="AN89" s="5"/>
    </row>
    <row r="90" hidden="1">
      <c r="J90" s="1"/>
      <c r="K90" s="1"/>
      <c r="L90" s="1"/>
      <c r="M90" s="1"/>
      <c r="N90" s="1"/>
      <c r="O90" s="1"/>
      <c r="P90" s="1"/>
      <c r="Q90" s="1"/>
      <c r="R90" s="1"/>
      <c r="S90" s="1"/>
      <c r="AH90" s="6"/>
      <c r="AI90" s="6"/>
      <c r="AJ90" s="6"/>
      <c r="AK90" s="6"/>
      <c r="AL90" s="6"/>
      <c r="AN90" s="5"/>
    </row>
    <row r="91" hidden="1">
      <c r="J91" s="1"/>
      <c r="K91" s="1"/>
      <c r="L91" s="1"/>
      <c r="M91" s="1"/>
      <c r="N91" s="1"/>
      <c r="O91" s="1"/>
      <c r="P91" s="1"/>
      <c r="Q91" s="1"/>
      <c r="R91" s="1"/>
      <c r="S91" s="1"/>
      <c r="AH91" s="6"/>
      <c r="AI91" s="6"/>
      <c r="AJ91" s="6"/>
      <c r="AK91" s="6"/>
      <c r="AL91" s="6"/>
      <c r="AN91" s="5"/>
    </row>
    <row r="92" hidden="1">
      <c r="J92" s="1"/>
      <c r="K92" s="1"/>
      <c r="L92" s="1"/>
      <c r="M92" s="1"/>
      <c r="N92" s="1"/>
      <c r="O92" s="1"/>
      <c r="P92" s="1"/>
      <c r="Q92" s="1"/>
      <c r="R92" s="1"/>
      <c r="S92" s="1"/>
      <c r="AH92" s="6"/>
      <c r="AI92" s="6"/>
      <c r="AJ92" s="6"/>
      <c r="AK92" s="6"/>
      <c r="AL92" s="6"/>
      <c r="AN92" s="5"/>
    </row>
    <row r="93" hidden="1">
      <c r="J93" s="1"/>
      <c r="K93" s="1"/>
      <c r="L93" s="1"/>
      <c r="M93" s="1"/>
      <c r="N93" s="1"/>
      <c r="O93" s="1"/>
      <c r="P93" s="1"/>
      <c r="Q93" s="1"/>
      <c r="R93" s="1"/>
      <c r="S93" s="1"/>
      <c r="AH93" s="6"/>
      <c r="AI93" s="6"/>
      <c r="AJ93" s="6"/>
      <c r="AK93" s="6"/>
      <c r="AL93" s="6"/>
      <c r="AN93" s="5"/>
    </row>
    <row r="94" hidden="1">
      <c r="J94" s="1"/>
      <c r="K94" s="1"/>
      <c r="L94" s="1"/>
      <c r="M94" s="1"/>
      <c r="N94" s="1"/>
      <c r="O94" s="1"/>
      <c r="P94" s="1"/>
      <c r="Q94" s="1"/>
      <c r="R94" s="1"/>
      <c r="S94" s="1"/>
      <c r="AH94" s="6"/>
      <c r="AI94" s="6"/>
      <c r="AJ94" s="6"/>
      <c r="AK94" s="6"/>
      <c r="AL94" s="6"/>
      <c r="AN94" s="5"/>
    </row>
    <row r="95" hidden="1">
      <c r="J95" s="1"/>
      <c r="K95" s="1"/>
      <c r="L95" s="1"/>
      <c r="M95" s="1"/>
      <c r="N95" s="1"/>
      <c r="O95" s="1"/>
      <c r="P95" s="1"/>
      <c r="Q95" s="1"/>
      <c r="R95" s="1"/>
      <c r="S95" s="1"/>
      <c r="AH95" s="6"/>
      <c r="AI95" s="6"/>
      <c r="AJ95" s="6"/>
      <c r="AK95" s="6"/>
      <c r="AL95" s="6"/>
      <c r="AN95" s="5"/>
    </row>
    <row r="96" hidden="1">
      <c r="J96" s="1"/>
      <c r="K96" s="1"/>
      <c r="L96" s="1"/>
      <c r="M96" s="1"/>
      <c r="N96" s="1"/>
      <c r="O96" s="1"/>
      <c r="P96" s="1"/>
      <c r="Q96" s="1"/>
      <c r="R96" s="1"/>
      <c r="S96" s="1"/>
      <c r="AH96" s="6"/>
      <c r="AI96" s="6"/>
      <c r="AJ96" s="6"/>
      <c r="AK96" s="6"/>
      <c r="AL96" s="6"/>
      <c r="AN96" s="5"/>
    </row>
    <row r="97" hidden="1">
      <c r="J97" s="1"/>
      <c r="K97" s="1"/>
      <c r="L97" s="1"/>
      <c r="M97" s="1"/>
      <c r="N97" s="1"/>
      <c r="O97" s="1"/>
      <c r="P97" s="1"/>
      <c r="Q97" s="1"/>
      <c r="R97" s="1"/>
      <c r="S97" s="1"/>
      <c r="AH97" s="6"/>
      <c r="AI97" s="6"/>
      <c r="AJ97" s="6"/>
      <c r="AK97" s="6"/>
      <c r="AL97" s="6"/>
      <c r="AN97" s="5"/>
    </row>
    <row r="98" hidden="1">
      <c r="J98" s="1"/>
      <c r="K98" s="1"/>
      <c r="L98" s="1"/>
      <c r="M98" s="1"/>
      <c r="N98" s="1"/>
      <c r="O98" s="1"/>
      <c r="P98" s="1"/>
      <c r="Q98" s="1"/>
      <c r="R98" s="1"/>
      <c r="S98" s="1"/>
      <c r="AH98" s="6"/>
      <c r="AI98" s="6"/>
      <c r="AJ98" s="6"/>
      <c r="AK98" s="6"/>
      <c r="AL98" s="6"/>
      <c r="AN98" s="5"/>
    </row>
    <row r="99" hidden="1">
      <c r="J99" s="1"/>
      <c r="K99" s="1"/>
      <c r="L99" s="1"/>
      <c r="M99" s="1"/>
      <c r="N99" s="1"/>
      <c r="O99" s="1"/>
      <c r="P99" s="1"/>
      <c r="Q99" s="1"/>
      <c r="R99" s="1"/>
      <c r="S99" s="1"/>
      <c r="AH99" s="6"/>
      <c r="AI99" s="6"/>
      <c r="AJ99" s="6"/>
      <c r="AK99" s="6"/>
      <c r="AL99" s="6"/>
      <c r="AN99" s="5"/>
    </row>
    <row r="100" hidden="1">
      <c r="J100" s="1"/>
      <c r="K100" s="1"/>
      <c r="L100" s="1"/>
      <c r="M100" s="1"/>
      <c r="N100" s="1"/>
      <c r="O100" s="1"/>
      <c r="P100" s="1"/>
      <c r="Q100" s="1"/>
      <c r="R100" s="1"/>
      <c r="S100" s="1"/>
      <c r="AH100" s="6"/>
      <c r="AI100" s="6"/>
      <c r="AJ100" s="6"/>
      <c r="AK100" s="6"/>
      <c r="AL100" s="6"/>
      <c r="AN100" s="5"/>
    </row>
    <row r="101" hidden="1">
      <c r="J101" s="1"/>
      <c r="K101" s="1"/>
      <c r="L101" s="1"/>
      <c r="M101" s="1"/>
      <c r="N101" s="1"/>
      <c r="O101" s="1"/>
      <c r="P101" s="1"/>
      <c r="Q101" s="1"/>
      <c r="R101" s="1"/>
      <c r="S101" s="1"/>
      <c r="AH101" s="6"/>
      <c r="AI101" s="6"/>
      <c r="AJ101" s="6"/>
      <c r="AK101" s="6"/>
      <c r="AL101" s="6"/>
      <c r="AN101" s="5"/>
    </row>
    <row r="102" hidden="1">
      <c r="J102" s="1"/>
      <c r="K102" s="1"/>
      <c r="L102" s="1"/>
      <c r="M102" s="1"/>
      <c r="N102" s="1"/>
      <c r="O102" s="1"/>
      <c r="P102" s="1"/>
      <c r="Q102" s="1"/>
      <c r="R102" s="1"/>
      <c r="S102" s="1"/>
      <c r="AH102" s="6"/>
      <c r="AI102" s="6"/>
      <c r="AJ102" s="6"/>
      <c r="AK102" s="6"/>
      <c r="AL102" s="6"/>
      <c r="AN102" s="5"/>
    </row>
    <row r="103" hidden="1">
      <c r="J103" s="1"/>
      <c r="K103" s="1"/>
      <c r="L103" s="1"/>
      <c r="M103" s="1"/>
      <c r="N103" s="1"/>
      <c r="O103" s="1"/>
      <c r="P103" s="1"/>
      <c r="Q103" s="1"/>
      <c r="R103" s="1"/>
      <c r="S103" s="1"/>
      <c r="AH103" s="6"/>
      <c r="AI103" s="6"/>
      <c r="AJ103" s="6"/>
      <c r="AK103" s="6"/>
      <c r="AL103" s="6"/>
      <c r="AN103" s="5"/>
    </row>
    <row r="104" hidden="1">
      <c r="J104" s="1"/>
      <c r="K104" s="1"/>
      <c r="L104" s="1"/>
      <c r="M104" s="1"/>
      <c r="N104" s="1"/>
      <c r="O104" s="1"/>
      <c r="P104" s="1"/>
      <c r="Q104" s="1"/>
      <c r="R104" s="1"/>
      <c r="S104" s="1"/>
      <c r="AH104" s="6"/>
      <c r="AI104" s="6"/>
      <c r="AJ104" s="6"/>
      <c r="AK104" s="6"/>
      <c r="AL104" s="6"/>
      <c r="AN104" s="5"/>
    </row>
    <row r="105" hidden="1">
      <c r="J105" s="1"/>
      <c r="K105" s="1"/>
      <c r="L105" s="1"/>
      <c r="M105" s="1"/>
      <c r="N105" s="1"/>
      <c r="O105" s="1"/>
      <c r="P105" s="1"/>
      <c r="Q105" s="1"/>
      <c r="R105" s="1"/>
      <c r="S105" s="1"/>
      <c r="AH105" s="6"/>
      <c r="AI105" s="6"/>
      <c r="AJ105" s="6"/>
      <c r="AK105" s="6"/>
      <c r="AL105" s="6"/>
      <c r="AN105" s="5"/>
    </row>
    <row r="106" hidden="1">
      <c r="J106" s="1"/>
      <c r="K106" s="1"/>
      <c r="L106" s="1"/>
      <c r="M106" s="1"/>
      <c r="N106" s="1"/>
      <c r="O106" s="1"/>
      <c r="P106" s="1"/>
      <c r="Q106" s="1"/>
      <c r="R106" s="1"/>
      <c r="S106" s="1"/>
      <c r="AH106" s="6"/>
      <c r="AI106" s="6"/>
      <c r="AJ106" s="6"/>
      <c r="AK106" s="6"/>
      <c r="AL106" s="6"/>
      <c r="AN106" s="5"/>
    </row>
    <row r="107" hidden="1">
      <c r="J107" s="1"/>
      <c r="K107" s="1"/>
      <c r="L107" s="1"/>
      <c r="M107" s="1"/>
      <c r="N107" s="1"/>
      <c r="O107" s="1"/>
      <c r="P107" s="1"/>
      <c r="Q107" s="1"/>
      <c r="R107" s="1"/>
      <c r="S107" s="1"/>
      <c r="AH107" s="6"/>
      <c r="AI107" s="6"/>
      <c r="AJ107" s="6"/>
      <c r="AK107" s="6"/>
      <c r="AL107" s="6"/>
      <c r="AN107" s="5"/>
    </row>
    <row r="108" hidden="1">
      <c r="J108" s="1"/>
      <c r="K108" s="1"/>
      <c r="L108" s="1"/>
      <c r="M108" s="1"/>
      <c r="N108" s="1"/>
      <c r="O108" s="1"/>
      <c r="P108" s="1"/>
      <c r="Q108" s="1"/>
      <c r="R108" s="1"/>
      <c r="S108" s="1"/>
      <c r="AH108" s="6"/>
      <c r="AI108" s="6"/>
      <c r="AJ108" s="6"/>
      <c r="AK108" s="6"/>
      <c r="AL108" s="6"/>
      <c r="AN108" s="5"/>
    </row>
    <row r="109" hidden="1">
      <c r="J109" s="1"/>
      <c r="K109" s="1"/>
      <c r="L109" s="1"/>
      <c r="M109" s="1"/>
      <c r="N109" s="1"/>
      <c r="O109" s="1"/>
      <c r="P109" s="1"/>
      <c r="Q109" s="1"/>
      <c r="R109" s="1"/>
      <c r="S109" s="1"/>
      <c r="AH109" s="6"/>
      <c r="AI109" s="6"/>
      <c r="AJ109" s="6"/>
      <c r="AK109" s="6"/>
      <c r="AL109" s="6"/>
      <c r="AN109" s="5"/>
    </row>
    <row r="110" hidden="1">
      <c r="J110" s="1"/>
      <c r="K110" s="1"/>
      <c r="L110" s="1"/>
      <c r="M110" s="1"/>
      <c r="N110" s="1"/>
      <c r="O110" s="1"/>
      <c r="P110" s="1"/>
      <c r="Q110" s="1"/>
      <c r="R110" s="1"/>
      <c r="S110" s="1"/>
      <c r="AH110" s="6"/>
      <c r="AI110" s="6"/>
      <c r="AJ110" s="6"/>
      <c r="AK110" s="6"/>
      <c r="AL110" s="6"/>
      <c r="AN110" s="5"/>
    </row>
    <row r="111" hidden="1">
      <c r="J111" s="1"/>
      <c r="K111" s="1"/>
      <c r="L111" s="1"/>
      <c r="M111" s="1"/>
      <c r="N111" s="1"/>
      <c r="O111" s="1"/>
      <c r="P111" s="1"/>
      <c r="Q111" s="1"/>
      <c r="R111" s="1"/>
      <c r="S111" s="1"/>
      <c r="AH111" s="6"/>
      <c r="AI111" s="6"/>
      <c r="AJ111" s="6"/>
      <c r="AK111" s="6"/>
      <c r="AL111" s="6"/>
      <c r="AN111" s="5"/>
    </row>
    <row r="112" hidden="1">
      <c r="J112" s="1"/>
      <c r="K112" s="1"/>
      <c r="L112" s="1"/>
      <c r="M112" s="1"/>
      <c r="N112" s="1"/>
      <c r="O112" s="1"/>
      <c r="P112" s="1"/>
      <c r="Q112" s="1"/>
      <c r="R112" s="1"/>
      <c r="S112" s="1"/>
      <c r="AH112" s="6"/>
      <c r="AI112" s="6"/>
      <c r="AJ112" s="6"/>
      <c r="AK112" s="6"/>
      <c r="AL112" s="6"/>
      <c r="AN112" s="5"/>
    </row>
    <row r="113" hidden="1">
      <c r="J113" s="1"/>
      <c r="K113" s="1"/>
      <c r="L113" s="1"/>
      <c r="M113" s="1"/>
      <c r="N113" s="1"/>
      <c r="O113" s="1"/>
      <c r="P113" s="1"/>
      <c r="Q113" s="1"/>
      <c r="R113" s="1"/>
      <c r="S113" s="1"/>
      <c r="AH113" s="6"/>
      <c r="AI113" s="6"/>
      <c r="AJ113" s="6"/>
      <c r="AK113" s="6"/>
      <c r="AL113" s="6"/>
      <c r="AN113" s="5"/>
    </row>
    <row r="114" hidden="1">
      <c r="J114" s="1"/>
      <c r="K114" s="1"/>
      <c r="L114" s="1"/>
      <c r="M114" s="1"/>
      <c r="N114" s="1"/>
      <c r="O114" s="1"/>
      <c r="P114" s="1"/>
      <c r="Q114" s="1"/>
      <c r="R114" s="1"/>
      <c r="S114" s="1"/>
      <c r="AH114" s="6"/>
      <c r="AI114" s="6"/>
      <c r="AJ114" s="6"/>
      <c r="AK114" s="6"/>
      <c r="AL114" s="6"/>
      <c r="AN114" s="5"/>
    </row>
    <row r="115" hidden="1">
      <c r="J115" s="1"/>
      <c r="K115" s="1"/>
      <c r="L115" s="1"/>
      <c r="M115" s="1"/>
      <c r="N115" s="1"/>
      <c r="O115" s="1"/>
      <c r="P115" s="1"/>
      <c r="Q115" s="1"/>
      <c r="R115" s="1"/>
      <c r="S115" s="1"/>
      <c r="AH115" s="6"/>
      <c r="AI115" s="6"/>
      <c r="AJ115" s="6"/>
      <c r="AK115" s="6"/>
      <c r="AL115" s="6"/>
      <c r="AN115" s="5"/>
    </row>
    <row r="116" hidden="1">
      <c r="J116" s="1"/>
      <c r="K116" s="1"/>
      <c r="L116" s="1"/>
      <c r="M116" s="1"/>
      <c r="N116" s="1"/>
      <c r="O116" s="1"/>
      <c r="P116" s="1"/>
      <c r="Q116" s="1"/>
      <c r="R116" s="1"/>
      <c r="S116" s="1"/>
      <c r="AH116" s="6"/>
      <c r="AI116" s="6"/>
      <c r="AJ116" s="6"/>
      <c r="AK116" s="6"/>
      <c r="AL116" s="6"/>
      <c r="AN116" s="5"/>
    </row>
    <row r="117" hidden="1">
      <c r="J117" s="1"/>
      <c r="K117" s="1"/>
      <c r="L117" s="1"/>
      <c r="M117" s="1"/>
      <c r="N117" s="1"/>
      <c r="O117" s="1"/>
      <c r="P117" s="1"/>
      <c r="Q117" s="1"/>
      <c r="R117" s="1"/>
      <c r="S117" s="1"/>
      <c r="AH117" s="6"/>
      <c r="AI117" s="6"/>
      <c r="AJ117" s="6"/>
      <c r="AK117" s="6"/>
      <c r="AL117" s="6"/>
      <c r="AN117" s="5"/>
    </row>
    <row r="118" hidden="1">
      <c r="J118" s="1"/>
      <c r="K118" s="1"/>
      <c r="L118" s="1"/>
      <c r="M118" s="1"/>
      <c r="N118" s="1"/>
      <c r="O118" s="1"/>
      <c r="P118" s="1"/>
      <c r="Q118" s="1"/>
      <c r="R118" s="1"/>
      <c r="S118" s="1"/>
      <c r="AH118" s="6"/>
      <c r="AI118" s="6"/>
      <c r="AJ118" s="6"/>
      <c r="AK118" s="6"/>
      <c r="AL118" s="6"/>
      <c r="AN118" s="5"/>
    </row>
    <row r="119" hidden="1">
      <c r="J119" s="1"/>
      <c r="K119" s="1"/>
      <c r="L119" s="1"/>
      <c r="M119" s="1"/>
      <c r="N119" s="1"/>
      <c r="O119" s="1"/>
      <c r="P119" s="1"/>
      <c r="Q119" s="1"/>
      <c r="R119" s="1"/>
      <c r="S119" s="1"/>
      <c r="AH119" s="6"/>
      <c r="AI119" s="6"/>
      <c r="AJ119" s="6"/>
      <c r="AK119" s="6"/>
      <c r="AL119" s="6"/>
      <c r="AN119" s="5"/>
    </row>
    <row r="120" hidden="1">
      <c r="J120" s="1"/>
      <c r="K120" s="1"/>
      <c r="L120" s="1"/>
      <c r="M120" s="1"/>
      <c r="N120" s="1"/>
      <c r="O120" s="1"/>
      <c r="P120" s="1"/>
      <c r="Q120" s="1"/>
      <c r="R120" s="1"/>
      <c r="S120" s="1"/>
      <c r="AH120" s="6"/>
      <c r="AI120" s="6"/>
      <c r="AJ120" s="6"/>
      <c r="AK120" s="6"/>
      <c r="AL120" s="6"/>
      <c r="AN120" s="5"/>
    </row>
    <row r="121" hidden="1">
      <c r="J121" s="1"/>
      <c r="K121" s="1"/>
      <c r="L121" s="1"/>
      <c r="M121" s="1"/>
      <c r="N121" s="1"/>
      <c r="O121" s="1"/>
      <c r="P121" s="1"/>
      <c r="Q121" s="1"/>
      <c r="R121" s="1"/>
      <c r="S121" s="1"/>
      <c r="AH121" s="6"/>
      <c r="AI121" s="6"/>
      <c r="AJ121" s="6"/>
      <c r="AK121" s="6"/>
      <c r="AL121" s="6"/>
      <c r="AN121" s="5"/>
    </row>
    <row r="122" hidden="1">
      <c r="J122" s="1"/>
      <c r="K122" s="1"/>
      <c r="L122" s="1"/>
      <c r="M122" s="1"/>
      <c r="N122" s="1"/>
      <c r="O122" s="1"/>
      <c r="P122" s="1"/>
      <c r="Q122" s="1"/>
      <c r="R122" s="1"/>
      <c r="S122" s="1"/>
      <c r="AH122" s="6"/>
      <c r="AI122" s="6"/>
      <c r="AJ122" s="6"/>
      <c r="AK122" s="6"/>
      <c r="AL122" s="6"/>
      <c r="AN122" s="5"/>
    </row>
    <row r="123" hidden="1">
      <c r="J123" s="1"/>
      <c r="K123" s="1"/>
      <c r="L123" s="1"/>
      <c r="M123" s="1"/>
      <c r="N123" s="1"/>
      <c r="O123" s="1"/>
      <c r="P123" s="1"/>
      <c r="Q123" s="1"/>
      <c r="R123" s="1"/>
      <c r="S123" s="1"/>
      <c r="AH123" s="6"/>
      <c r="AI123" s="6"/>
      <c r="AJ123" s="6"/>
      <c r="AK123" s="6"/>
      <c r="AL123" s="6"/>
      <c r="AN123" s="5"/>
    </row>
    <row r="124" hidden="1">
      <c r="J124" s="1"/>
      <c r="K124" s="1"/>
      <c r="L124" s="1"/>
      <c r="M124" s="1"/>
      <c r="N124" s="1"/>
      <c r="O124" s="1"/>
      <c r="P124" s="1"/>
      <c r="Q124" s="1"/>
      <c r="R124" s="1"/>
      <c r="S124" s="1"/>
      <c r="AH124" s="6"/>
      <c r="AI124" s="6"/>
      <c r="AJ124" s="6"/>
      <c r="AK124" s="6"/>
      <c r="AL124" s="6"/>
      <c r="AN124" s="5"/>
    </row>
    <row r="125" hidden="1">
      <c r="J125" s="1"/>
      <c r="K125" s="1"/>
      <c r="L125" s="1"/>
      <c r="M125" s="1"/>
      <c r="N125" s="1"/>
      <c r="O125" s="1"/>
      <c r="P125" s="1"/>
      <c r="Q125" s="1"/>
      <c r="R125" s="1"/>
      <c r="S125" s="1"/>
      <c r="AH125" s="6"/>
      <c r="AI125" s="6"/>
      <c r="AJ125" s="6"/>
      <c r="AK125" s="6"/>
      <c r="AL125" s="6"/>
      <c r="AN125" s="5"/>
    </row>
    <row r="126" hidden="1">
      <c r="J126" s="1"/>
      <c r="K126" s="1"/>
      <c r="L126" s="1"/>
      <c r="M126" s="1"/>
      <c r="N126" s="1"/>
      <c r="O126" s="1"/>
      <c r="P126" s="1"/>
      <c r="Q126" s="1"/>
      <c r="R126" s="1"/>
      <c r="S126" s="1"/>
      <c r="AH126" s="6"/>
      <c r="AI126" s="6"/>
      <c r="AJ126" s="6"/>
      <c r="AK126" s="6"/>
      <c r="AL126" s="6"/>
      <c r="AN126" s="5"/>
    </row>
    <row r="127" hidden="1">
      <c r="J127" s="1"/>
      <c r="K127" s="1"/>
      <c r="L127" s="1"/>
      <c r="M127" s="1"/>
      <c r="N127" s="1"/>
      <c r="O127" s="1"/>
      <c r="P127" s="1"/>
      <c r="Q127" s="1"/>
      <c r="R127" s="1"/>
      <c r="S127" s="1"/>
      <c r="AH127" s="6"/>
      <c r="AI127" s="6"/>
      <c r="AJ127" s="6"/>
      <c r="AK127" s="6"/>
      <c r="AL127" s="6"/>
      <c r="AN127" s="5"/>
    </row>
    <row r="128" hidden="1">
      <c r="J128" s="1"/>
      <c r="K128" s="1"/>
      <c r="L128" s="1"/>
      <c r="M128" s="1"/>
      <c r="N128" s="1"/>
      <c r="O128" s="1"/>
      <c r="P128" s="1"/>
      <c r="Q128" s="1"/>
      <c r="R128" s="1"/>
      <c r="S128" s="1"/>
      <c r="AH128" s="6"/>
      <c r="AI128" s="6"/>
      <c r="AJ128" s="6"/>
      <c r="AK128" s="6"/>
      <c r="AL128" s="6"/>
      <c r="AN128" s="5"/>
    </row>
    <row r="129" hidden="1">
      <c r="J129" s="1"/>
      <c r="K129" s="1"/>
      <c r="L129" s="1"/>
      <c r="M129" s="1"/>
      <c r="N129" s="1"/>
      <c r="O129" s="1"/>
      <c r="P129" s="1"/>
      <c r="Q129" s="1"/>
      <c r="R129" s="1"/>
      <c r="S129" s="1"/>
      <c r="AH129" s="6"/>
      <c r="AI129" s="6"/>
      <c r="AJ129" s="6"/>
      <c r="AK129" s="6"/>
      <c r="AL129" s="6"/>
      <c r="AN129" s="5"/>
    </row>
    <row r="130" hidden="1">
      <c r="J130" s="1"/>
      <c r="K130" s="1"/>
      <c r="L130" s="1"/>
      <c r="M130" s="1"/>
      <c r="N130" s="1"/>
      <c r="O130" s="1"/>
      <c r="P130" s="1"/>
      <c r="Q130" s="1"/>
      <c r="R130" s="1"/>
      <c r="S130" s="1"/>
      <c r="AH130" s="6"/>
      <c r="AI130" s="6"/>
      <c r="AJ130" s="6"/>
      <c r="AK130" s="6"/>
      <c r="AL130" s="6"/>
      <c r="AN130" s="5"/>
    </row>
    <row r="131" hidden="1">
      <c r="J131" s="1"/>
      <c r="K131" s="1"/>
      <c r="L131" s="1"/>
      <c r="M131" s="1"/>
      <c r="N131" s="1"/>
      <c r="O131" s="1"/>
      <c r="P131" s="1"/>
      <c r="Q131" s="1"/>
      <c r="R131" s="1"/>
      <c r="S131" s="1"/>
      <c r="AH131" s="6"/>
      <c r="AI131" s="6"/>
      <c r="AJ131" s="6"/>
      <c r="AK131" s="6"/>
      <c r="AL131" s="6"/>
      <c r="AN131" s="5"/>
    </row>
    <row r="132" hidden="1">
      <c r="J132" s="1"/>
      <c r="K132" s="1"/>
      <c r="L132" s="1"/>
      <c r="M132" s="1"/>
      <c r="N132" s="1"/>
      <c r="O132" s="1"/>
      <c r="P132" s="1"/>
      <c r="Q132" s="1"/>
      <c r="R132" s="1"/>
      <c r="S132" s="1"/>
      <c r="AH132" s="6"/>
      <c r="AI132" s="6"/>
      <c r="AJ132" s="6"/>
      <c r="AK132" s="6"/>
      <c r="AL132" s="6"/>
      <c r="AN132" s="5"/>
    </row>
    <row r="133" hidden="1">
      <c r="J133" s="1"/>
      <c r="K133" s="1"/>
      <c r="L133" s="1"/>
      <c r="M133" s="1"/>
      <c r="N133" s="1"/>
      <c r="O133" s="1"/>
      <c r="P133" s="1"/>
      <c r="Q133" s="1"/>
      <c r="R133" s="1"/>
      <c r="S133" s="1"/>
      <c r="AH133" s="6"/>
      <c r="AI133" s="6"/>
      <c r="AJ133" s="6"/>
      <c r="AK133" s="6"/>
      <c r="AL133" s="6"/>
      <c r="AN133" s="5"/>
    </row>
    <row r="134" hidden="1">
      <c r="J134" s="1"/>
      <c r="K134" s="1"/>
      <c r="L134" s="1"/>
      <c r="M134" s="1"/>
      <c r="N134" s="1"/>
      <c r="O134" s="1"/>
      <c r="P134" s="1"/>
      <c r="Q134" s="1"/>
      <c r="R134" s="1"/>
      <c r="S134" s="1"/>
      <c r="AH134" s="6"/>
      <c r="AI134" s="6"/>
      <c r="AJ134" s="6"/>
      <c r="AK134" s="6"/>
      <c r="AL134" s="6"/>
      <c r="AN134" s="5"/>
    </row>
    <row r="135" hidden="1">
      <c r="J135" s="1"/>
      <c r="K135" s="1"/>
      <c r="L135" s="1"/>
      <c r="M135" s="1"/>
      <c r="N135" s="1"/>
      <c r="O135" s="1"/>
      <c r="P135" s="1"/>
      <c r="Q135" s="1"/>
      <c r="R135" s="1"/>
      <c r="S135" s="1"/>
      <c r="AH135" s="6"/>
      <c r="AI135" s="6"/>
      <c r="AJ135" s="6"/>
      <c r="AK135" s="6"/>
      <c r="AL135" s="6"/>
      <c r="AN135" s="5"/>
    </row>
    <row r="136" hidden="1">
      <c r="J136" s="1"/>
      <c r="K136" s="1"/>
      <c r="L136" s="1"/>
      <c r="M136" s="1"/>
      <c r="N136" s="1"/>
      <c r="O136" s="1"/>
      <c r="P136" s="1"/>
      <c r="Q136" s="1"/>
      <c r="R136" s="1"/>
      <c r="S136" s="1"/>
      <c r="AH136" s="6"/>
      <c r="AI136" s="6"/>
      <c r="AJ136" s="6"/>
      <c r="AK136" s="6"/>
      <c r="AL136" s="6"/>
      <c r="AN136" s="5"/>
    </row>
    <row r="137" hidden="1">
      <c r="J137" s="1"/>
      <c r="K137" s="1"/>
      <c r="L137" s="1"/>
      <c r="M137" s="1"/>
      <c r="N137" s="1"/>
      <c r="O137" s="1"/>
      <c r="P137" s="1"/>
      <c r="Q137" s="1"/>
      <c r="R137" s="1"/>
      <c r="S137" s="1"/>
      <c r="AH137" s="6"/>
      <c r="AI137" s="6"/>
      <c r="AJ137" s="6"/>
      <c r="AK137" s="6"/>
      <c r="AL137" s="6"/>
      <c r="AN137" s="5"/>
    </row>
    <row r="138" hidden="1">
      <c r="J138" s="1"/>
      <c r="K138" s="1"/>
      <c r="L138" s="1"/>
      <c r="M138" s="1"/>
      <c r="N138" s="1"/>
      <c r="O138" s="1"/>
      <c r="P138" s="1"/>
      <c r="Q138" s="1"/>
      <c r="R138" s="1"/>
      <c r="S138" s="1"/>
      <c r="AH138" s="6"/>
      <c r="AI138" s="6"/>
      <c r="AJ138" s="6"/>
      <c r="AK138" s="6"/>
      <c r="AL138" s="6"/>
      <c r="AN138" s="5"/>
    </row>
    <row r="139" hidden="1">
      <c r="J139" s="1"/>
      <c r="K139" s="1"/>
      <c r="L139" s="1"/>
      <c r="M139" s="1"/>
      <c r="N139" s="1"/>
      <c r="O139" s="1"/>
      <c r="P139" s="1"/>
      <c r="Q139" s="1"/>
      <c r="R139" s="1"/>
      <c r="S139" s="1"/>
      <c r="AH139" s="6"/>
      <c r="AI139" s="6"/>
      <c r="AJ139" s="6"/>
      <c r="AK139" s="6"/>
      <c r="AL139" s="6"/>
      <c r="AN139" s="5"/>
    </row>
    <row r="140" hidden="1">
      <c r="J140" s="1"/>
      <c r="K140" s="1"/>
      <c r="L140" s="1"/>
      <c r="M140" s="1"/>
      <c r="N140" s="1"/>
      <c r="O140" s="1"/>
      <c r="P140" s="1"/>
      <c r="Q140" s="1"/>
      <c r="R140" s="1"/>
      <c r="S140" s="1"/>
      <c r="AH140" s="6"/>
      <c r="AI140" s="6"/>
      <c r="AJ140" s="6"/>
      <c r="AK140" s="6"/>
      <c r="AL140" s="6"/>
      <c r="AN140" s="5"/>
    </row>
    <row r="141" hidden="1">
      <c r="J141" s="1"/>
      <c r="K141" s="1"/>
      <c r="L141" s="1"/>
      <c r="M141" s="1"/>
      <c r="N141" s="1"/>
      <c r="O141" s="1"/>
      <c r="P141" s="1"/>
      <c r="Q141" s="1"/>
      <c r="R141" s="1"/>
      <c r="S141" s="1"/>
      <c r="AH141" s="6"/>
      <c r="AI141" s="6"/>
      <c r="AJ141" s="6"/>
      <c r="AK141" s="6"/>
      <c r="AL141" s="6"/>
      <c r="AN141" s="5"/>
    </row>
    <row r="142" hidden="1">
      <c r="J142" s="1"/>
      <c r="K142" s="1"/>
      <c r="L142" s="1"/>
      <c r="M142" s="1"/>
      <c r="N142" s="1"/>
      <c r="O142" s="1"/>
      <c r="P142" s="1"/>
      <c r="Q142" s="1"/>
      <c r="R142" s="1"/>
      <c r="S142" s="1"/>
      <c r="AH142" s="6"/>
      <c r="AI142" s="6"/>
      <c r="AJ142" s="6"/>
      <c r="AK142" s="6"/>
      <c r="AL142" s="6"/>
      <c r="AN142" s="5"/>
    </row>
    <row r="143" hidden="1">
      <c r="J143" s="1"/>
      <c r="K143" s="1"/>
      <c r="L143" s="1"/>
      <c r="M143" s="1"/>
      <c r="N143" s="1"/>
      <c r="O143" s="1"/>
      <c r="P143" s="1"/>
      <c r="Q143" s="1"/>
      <c r="R143" s="1"/>
      <c r="S143" s="1"/>
      <c r="AH143" s="6"/>
      <c r="AI143" s="6"/>
      <c r="AJ143" s="6"/>
      <c r="AK143" s="6"/>
      <c r="AL143" s="6"/>
      <c r="AN143" s="5"/>
    </row>
    <row r="144" hidden="1">
      <c r="J144" s="1"/>
      <c r="K144" s="1"/>
      <c r="L144" s="1"/>
      <c r="M144" s="1"/>
      <c r="N144" s="1"/>
      <c r="O144" s="1"/>
      <c r="P144" s="1"/>
      <c r="Q144" s="1"/>
      <c r="R144" s="1"/>
      <c r="S144" s="1"/>
      <c r="AH144" s="6"/>
      <c r="AI144" s="6"/>
      <c r="AJ144" s="6"/>
      <c r="AK144" s="6"/>
      <c r="AL144" s="6"/>
      <c r="AN144" s="5"/>
    </row>
    <row r="145" hidden="1">
      <c r="J145" s="1"/>
      <c r="K145" s="1"/>
      <c r="L145" s="1"/>
      <c r="M145" s="1"/>
      <c r="N145" s="1"/>
      <c r="O145" s="1"/>
      <c r="P145" s="1"/>
      <c r="Q145" s="1"/>
      <c r="R145" s="1"/>
      <c r="S145" s="1"/>
      <c r="AH145" s="6"/>
      <c r="AI145" s="6"/>
      <c r="AJ145" s="6"/>
      <c r="AK145" s="6"/>
      <c r="AL145" s="6"/>
      <c r="AN145" s="5"/>
    </row>
    <row r="146" hidden="1">
      <c r="J146" s="1"/>
      <c r="K146" s="1"/>
      <c r="L146" s="1"/>
      <c r="M146" s="1"/>
      <c r="N146" s="1"/>
      <c r="O146" s="1"/>
      <c r="P146" s="1"/>
      <c r="Q146" s="1"/>
      <c r="R146" s="1"/>
      <c r="S146" s="1"/>
      <c r="AH146" s="6"/>
      <c r="AI146" s="6"/>
      <c r="AJ146" s="6"/>
      <c r="AK146" s="6"/>
      <c r="AL146" s="6"/>
      <c r="AN146" s="5"/>
    </row>
    <row r="147" hidden="1">
      <c r="J147" s="1"/>
      <c r="K147" s="1"/>
      <c r="L147" s="1"/>
      <c r="M147" s="1"/>
      <c r="N147" s="1"/>
      <c r="O147" s="1"/>
      <c r="P147" s="1"/>
      <c r="Q147" s="1"/>
      <c r="R147" s="1"/>
      <c r="S147" s="1"/>
      <c r="AH147" s="6"/>
      <c r="AI147" s="6"/>
      <c r="AJ147" s="6"/>
      <c r="AK147" s="6"/>
      <c r="AL147" s="6"/>
      <c r="AN147" s="5"/>
    </row>
    <row r="148" hidden="1">
      <c r="J148" s="1"/>
      <c r="K148" s="1"/>
      <c r="L148" s="1"/>
      <c r="M148" s="1"/>
      <c r="N148" s="1"/>
      <c r="O148" s="1"/>
      <c r="P148" s="1"/>
      <c r="Q148" s="1"/>
      <c r="R148" s="1"/>
      <c r="S148" s="1"/>
      <c r="AH148" s="6"/>
      <c r="AI148" s="6"/>
      <c r="AJ148" s="6"/>
      <c r="AK148" s="6"/>
      <c r="AL148" s="6"/>
      <c r="AN148" s="5"/>
    </row>
    <row r="149" hidden="1">
      <c r="J149" s="1"/>
      <c r="K149" s="1"/>
      <c r="L149" s="1"/>
      <c r="M149" s="1"/>
      <c r="N149" s="1"/>
      <c r="O149" s="1"/>
      <c r="P149" s="1"/>
      <c r="Q149" s="1"/>
      <c r="R149" s="1"/>
      <c r="S149" s="1"/>
      <c r="AH149" s="6"/>
      <c r="AI149" s="6"/>
      <c r="AJ149" s="6"/>
      <c r="AK149" s="6"/>
      <c r="AL149" s="6"/>
      <c r="AN149" s="5"/>
    </row>
    <row r="150" hidden="1">
      <c r="J150" s="1"/>
      <c r="K150" s="1"/>
      <c r="L150" s="1"/>
      <c r="M150" s="1"/>
      <c r="N150" s="1"/>
      <c r="O150" s="1"/>
      <c r="P150" s="1"/>
      <c r="Q150" s="1"/>
      <c r="R150" s="1"/>
      <c r="S150" s="1"/>
      <c r="AH150" s="6"/>
      <c r="AI150" s="6"/>
      <c r="AJ150" s="6"/>
      <c r="AK150" s="6"/>
      <c r="AL150" s="6"/>
      <c r="AN150" s="5"/>
    </row>
    <row r="151" hidden="1">
      <c r="J151" s="1"/>
      <c r="K151" s="1"/>
      <c r="L151" s="1"/>
      <c r="M151" s="1"/>
      <c r="N151" s="1"/>
      <c r="O151" s="1"/>
      <c r="P151" s="1"/>
      <c r="Q151" s="1"/>
      <c r="R151" s="1"/>
      <c r="S151" s="1"/>
      <c r="AH151" s="6"/>
      <c r="AI151" s="6"/>
      <c r="AJ151" s="6"/>
      <c r="AK151" s="6"/>
      <c r="AL151" s="6"/>
      <c r="AN151" s="5"/>
    </row>
    <row r="152" hidden="1">
      <c r="J152" s="1"/>
      <c r="K152" s="1"/>
      <c r="L152" s="1"/>
      <c r="M152" s="1"/>
      <c r="N152" s="1"/>
      <c r="O152" s="1"/>
      <c r="P152" s="1"/>
      <c r="Q152" s="1"/>
      <c r="R152" s="1"/>
      <c r="S152" s="1"/>
      <c r="AH152" s="6"/>
      <c r="AI152" s="6"/>
      <c r="AJ152" s="6"/>
      <c r="AK152" s="6"/>
      <c r="AL152" s="6"/>
      <c r="AN152" s="5"/>
    </row>
    <row r="153" hidden="1">
      <c r="J153" s="1"/>
      <c r="K153" s="1"/>
      <c r="L153" s="1"/>
      <c r="M153" s="1"/>
      <c r="N153" s="1"/>
      <c r="O153" s="1"/>
      <c r="P153" s="1"/>
      <c r="Q153" s="1"/>
      <c r="R153" s="1"/>
      <c r="S153" s="1"/>
      <c r="AH153" s="6"/>
      <c r="AI153" s="6"/>
      <c r="AJ153" s="6"/>
      <c r="AK153" s="6"/>
      <c r="AL153" s="6"/>
      <c r="AN153" s="5"/>
    </row>
    <row r="154" hidden="1">
      <c r="J154" s="1"/>
      <c r="K154" s="1"/>
      <c r="L154" s="1"/>
      <c r="M154" s="1"/>
      <c r="N154" s="1"/>
      <c r="O154" s="1"/>
      <c r="P154" s="1"/>
      <c r="Q154" s="1"/>
      <c r="R154" s="1"/>
      <c r="S154" s="1"/>
      <c r="AH154" s="6"/>
      <c r="AI154" s="6"/>
      <c r="AJ154" s="6"/>
      <c r="AK154" s="6"/>
      <c r="AL154" s="6"/>
      <c r="AN154" s="5"/>
    </row>
    <row r="155" hidden="1">
      <c r="J155" s="1"/>
      <c r="K155" s="1"/>
      <c r="L155" s="1"/>
      <c r="M155" s="1"/>
      <c r="N155" s="1"/>
      <c r="O155" s="1"/>
      <c r="P155" s="1"/>
      <c r="Q155" s="1"/>
      <c r="R155" s="1"/>
      <c r="S155" s="1"/>
      <c r="AH155" s="6"/>
      <c r="AI155" s="6"/>
      <c r="AJ155" s="6"/>
      <c r="AK155" s="6"/>
      <c r="AL155" s="6"/>
      <c r="AN155" s="5"/>
    </row>
    <row r="156" hidden="1">
      <c r="J156" s="1"/>
      <c r="K156" s="1"/>
      <c r="L156" s="1"/>
      <c r="M156" s="1"/>
      <c r="N156" s="1"/>
      <c r="O156" s="1"/>
      <c r="P156" s="1"/>
      <c r="Q156" s="1"/>
      <c r="R156" s="1"/>
      <c r="S156" s="1"/>
      <c r="AH156" s="6"/>
      <c r="AI156" s="6"/>
      <c r="AJ156" s="6"/>
      <c r="AK156" s="6"/>
      <c r="AL156" s="6"/>
      <c r="AN156" s="5"/>
    </row>
    <row r="157" hidden="1">
      <c r="J157" s="1"/>
      <c r="K157" s="1"/>
      <c r="L157" s="1"/>
      <c r="M157" s="1"/>
      <c r="N157" s="1"/>
      <c r="O157" s="1"/>
      <c r="P157" s="1"/>
      <c r="Q157" s="1"/>
      <c r="R157" s="1"/>
      <c r="S157" s="1"/>
      <c r="AH157" s="6"/>
      <c r="AI157" s="6"/>
      <c r="AJ157" s="6"/>
      <c r="AK157" s="6"/>
      <c r="AL157" s="6"/>
      <c r="AN157" s="5"/>
    </row>
    <row r="158" hidden="1">
      <c r="J158" s="1"/>
      <c r="K158" s="1"/>
      <c r="L158" s="1"/>
      <c r="M158" s="1"/>
      <c r="N158" s="1"/>
      <c r="O158" s="1"/>
      <c r="P158" s="1"/>
      <c r="Q158" s="1"/>
      <c r="R158" s="1"/>
      <c r="S158" s="1"/>
      <c r="AH158" s="6"/>
      <c r="AI158" s="6"/>
      <c r="AJ158" s="6"/>
      <c r="AK158" s="6"/>
      <c r="AL158" s="6"/>
      <c r="AN158" s="5"/>
    </row>
    <row r="159" hidden="1">
      <c r="J159" s="1"/>
      <c r="K159" s="1"/>
      <c r="L159" s="1"/>
      <c r="M159" s="1"/>
      <c r="N159" s="1"/>
      <c r="O159" s="1"/>
      <c r="P159" s="1"/>
      <c r="Q159" s="1"/>
      <c r="R159" s="1"/>
      <c r="S159" s="1"/>
      <c r="AH159" s="6"/>
      <c r="AI159" s="6"/>
      <c r="AJ159" s="6"/>
      <c r="AK159" s="6"/>
      <c r="AL159" s="6"/>
      <c r="AN159" s="5"/>
    </row>
    <row r="160" hidden="1">
      <c r="J160" s="1"/>
      <c r="K160" s="1"/>
      <c r="L160" s="1"/>
      <c r="M160" s="1"/>
      <c r="N160" s="1"/>
      <c r="O160" s="1"/>
      <c r="P160" s="1"/>
      <c r="Q160" s="1"/>
      <c r="R160" s="1"/>
      <c r="S160" s="1"/>
      <c r="AH160" s="6"/>
      <c r="AI160" s="6"/>
      <c r="AJ160" s="6"/>
      <c r="AK160" s="6"/>
      <c r="AL160" s="6"/>
      <c r="AN160" s="5"/>
    </row>
    <row r="161" hidden="1">
      <c r="J161" s="1"/>
      <c r="K161" s="1"/>
      <c r="L161" s="1"/>
      <c r="M161" s="1"/>
      <c r="N161" s="1"/>
      <c r="O161" s="1"/>
      <c r="P161" s="1"/>
      <c r="Q161" s="1"/>
      <c r="R161" s="1"/>
      <c r="S161" s="1"/>
      <c r="AH161" s="6"/>
      <c r="AI161" s="6"/>
      <c r="AJ161" s="6"/>
      <c r="AK161" s="6"/>
      <c r="AL161" s="6"/>
      <c r="AN161" s="5"/>
    </row>
    <row r="162" hidden="1">
      <c r="J162" s="1"/>
      <c r="K162" s="1"/>
      <c r="L162" s="1"/>
      <c r="M162" s="1"/>
      <c r="N162" s="1"/>
      <c r="O162" s="1"/>
      <c r="P162" s="1"/>
      <c r="Q162" s="1"/>
      <c r="R162" s="1"/>
      <c r="S162" s="1"/>
      <c r="AH162" s="6"/>
      <c r="AI162" s="6"/>
      <c r="AJ162" s="6"/>
      <c r="AK162" s="6"/>
      <c r="AL162" s="6"/>
      <c r="AN162" s="5"/>
    </row>
    <row r="163" hidden="1">
      <c r="J163" s="1"/>
      <c r="K163" s="1"/>
      <c r="L163" s="1"/>
      <c r="M163" s="1"/>
      <c r="N163" s="1"/>
      <c r="O163" s="1"/>
      <c r="P163" s="1"/>
      <c r="Q163" s="1"/>
      <c r="R163" s="1"/>
      <c r="S163" s="1"/>
      <c r="AH163" s="6"/>
      <c r="AI163" s="6"/>
      <c r="AJ163" s="6"/>
      <c r="AK163" s="6"/>
      <c r="AL163" s="6"/>
      <c r="AN163" s="5"/>
    </row>
    <row r="164" hidden="1">
      <c r="J164" s="1"/>
      <c r="K164" s="1"/>
      <c r="L164" s="1"/>
      <c r="M164" s="1"/>
      <c r="N164" s="1"/>
      <c r="O164" s="1"/>
      <c r="P164" s="1"/>
      <c r="Q164" s="1"/>
      <c r="R164" s="1"/>
      <c r="S164" s="1"/>
      <c r="AH164" s="6"/>
      <c r="AI164" s="6"/>
      <c r="AJ164" s="6"/>
      <c r="AK164" s="6"/>
      <c r="AL164" s="6"/>
      <c r="AN164" s="5"/>
    </row>
    <row r="165" hidden="1">
      <c r="J165" s="1"/>
      <c r="K165" s="1"/>
      <c r="L165" s="1"/>
      <c r="M165" s="1"/>
      <c r="N165" s="1"/>
      <c r="O165" s="1"/>
      <c r="P165" s="1"/>
      <c r="Q165" s="1"/>
      <c r="R165" s="1"/>
      <c r="S165" s="1"/>
      <c r="AH165" s="6"/>
      <c r="AI165" s="6"/>
      <c r="AJ165" s="6"/>
      <c r="AK165" s="6"/>
      <c r="AL165" s="6"/>
      <c r="AN165" s="5"/>
    </row>
    <row r="166" hidden="1">
      <c r="J166" s="1"/>
      <c r="K166" s="1"/>
      <c r="L166" s="1"/>
      <c r="M166" s="1"/>
      <c r="N166" s="1"/>
      <c r="O166" s="1"/>
      <c r="P166" s="1"/>
      <c r="Q166" s="1"/>
      <c r="R166" s="1"/>
      <c r="S166" s="1"/>
      <c r="AH166" s="6"/>
      <c r="AI166" s="6"/>
      <c r="AJ166" s="6"/>
      <c r="AK166" s="6"/>
      <c r="AL166" s="6"/>
      <c r="AN166" s="5"/>
    </row>
    <row r="167" hidden="1">
      <c r="J167" s="1"/>
      <c r="K167" s="1"/>
      <c r="L167" s="1"/>
      <c r="M167" s="1"/>
      <c r="N167" s="1"/>
      <c r="O167" s="1"/>
      <c r="P167" s="1"/>
      <c r="Q167" s="1"/>
      <c r="R167" s="1"/>
      <c r="S167" s="1"/>
      <c r="AH167" s="6"/>
      <c r="AI167" s="6"/>
      <c r="AJ167" s="6"/>
      <c r="AK167" s="6"/>
      <c r="AL167" s="6"/>
      <c r="AN167" s="5"/>
    </row>
    <row r="168" hidden="1">
      <c r="J168" s="1"/>
      <c r="K168" s="1"/>
      <c r="L168" s="1"/>
      <c r="M168" s="1"/>
      <c r="N168" s="1"/>
      <c r="O168" s="1"/>
      <c r="P168" s="1"/>
      <c r="Q168" s="1"/>
      <c r="R168" s="1"/>
      <c r="S168" s="1"/>
      <c r="AH168" s="6"/>
      <c r="AI168" s="6"/>
      <c r="AJ168" s="6"/>
      <c r="AK168" s="6"/>
      <c r="AL168" s="6"/>
      <c r="AN168" s="5"/>
    </row>
    <row r="169" hidden="1">
      <c r="J169" s="1"/>
      <c r="K169" s="1"/>
      <c r="L169" s="1"/>
      <c r="M169" s="1"/>
      <c r="N169" s="1"/>
      <c r="O169" s="1"/>
      <c r="P169" s="1"/>
      <c r="Q169" s="1"/>
      <c r="R169" s="1"/>
      <c r="S169" s="1"/>
      <c r="AH169" s="6"/>
      <c r="AI169" s="6"/>
      <c r="AJ169" s="6"/>
      <c r="AK169" s="6"/>
      <c r="AL169" s="6"/>
      <c r="AN169" s="5"/>
    </row>
    <row r="170" hidden="1">
      <c r="J170" s="1"/>
      <c r="K170" s="1"/>
      <c r="L170" s="1"/>
      <c r="M170" s="1"/>
      <c r="N170" s="1"/>
      <c r="O170" s="1"/>
      <c r="P170" s="1"/>
      <c r="Q170" s="1"/>
      <c r="R170" s="1"/>
      <c r="S170" s="1"/>
      <c r="AH170" s="6"/>
      <c r="AI170" s="6"/>
      <c r="AJ170" s="6"/>
      <c r="AK170" s="6"/>
      <c r="AL170" s="6"/>
      <c r="AN170" s="5"/>
    </row>
    <row r="171" hidden="1">
      <c r="J171" s="1"/>
      <c r="K171" s="1"/>
      <c r="L171" s="1"/>
      <c r="M171" s="1"/>
      <c r="N171" s="1"/>
      <c r="O171" s="1"/>
      <c r="P171" s="1"/>
      <c r="Q171" s="1"/>
      <c r="R171" s="1"/>
      <c r="S171" s="1"/>
      <c r="AH171" s="6"/>
      <c r="AI171" s="6"/>
      <c r="AJ171" s="6"/>
      <c r="AK171" s="6"/>
      <c r="AL171" s="6"/>
      <c r="AN171" s="5"/>
    </row>
    <row r="172" hidden="1">
      <c r="J172" s="1"/>
      <c r="K172" s="1"/>
      <c r="L172" s="1"/>
      <c r="M172" s="1"/>
      <c r="N172" s="1"/>
      <c r="O172" s="1"/>
      <c r="P172" s="1"/>
      <c r="Q172" s="1"/>
      <c r="R172" s="1"/>
      <c r="S172" s="1"/>
      <c r="AH172" s="6"/>
      <c r="AI172" s="6"/>
      <c r="AJ172" s="6"/>
      <c r="AK172" s="6"/>
      <c r="AL172" s="6"/>
      <c r="AN172" s="5"/>
    </row>
    <row r="173" hidden="1">
      <c r="J173" s="1"/>
      <c r="K173" s="1"/>
      <c r="L173" s="1"/>
      <c r="M173" s="1"/>
      <c r="N173" s="1"/>
      <c r="O173" s="1"/>
      <c r="P173" s="1"/>
      <c r="Q173" s="1"/>
      <c r="R173" s="1"/>
      <c r="S173" s="1"/>
      <c r="AH173" s="6"/>
      <c r="AI173" s="6"/>
      <c r="AJ173" s="6"/>
      <c r="AK173" s="6"/>
      <c r="AL173" s="6"/>
      <c r="AN173" s="5"/>
    </row>
    <row r="174" hidden="1">
      <c r="J174" s="1"/>
      <c r="K174" s="1"/>
      <c r="L174" s="1"/>
      <c r="M174" s="1"/>
      <c r="N174" s="1"/>
      <c r="O174" s="1"/>
      <c r="P174" s="1"/>
      <c r="Q174" s="1"/>
      <c r="R174" s="1"/>
      <c r="S174" s="1"/>
      <c r="AH174" s="6"/>
      <c r="AI174" s="6"/>
      <c r="AJ174" s="6"/>
      <c r="AK174" s="6"/>
      <c r="AL174" s="6"/>
      <c r="AN174" s="5"/>
    </row>
    <row r="175" hidden="1">
      <c r="J175" s="1"/>
      <c r="K175" s="1"/>
      <c r="L175" s="1"/>
      <c r="M175" s="1"/>
      <c r="N175" s="1"/>
      <c r="O175" s="1"/>
      <c r="P175" s="1"/>
      <c r="Q175" s="1"/>
      <c r="R175" s="1"/>
      <c r="S175" s="1"/>
      <c r="AH175" s="6"/>
      <c r="AI175" s="6"/>
      <c r="AJ175" s="6"/>
      <c r="AK175" s="6"/>
      <c r="AL175" s="6"/>
      <c r="AN175" s="5"/>
    </row>
    <row r="176" hidden="1">
      <c r="J176" s="1"/>
      <c r="K176" s="1"/>
      <c r="L176" s="1"/>
      <c r="M176" s="1"/>
      <c r="N176" s="1"/>
      <c r="O176" s="1"/>
      <c r="P176" s="1"/>
      <c r="Q176" s="1"/>
      <c r="R176" s="1"/>
      <c r="S176" s="1"/>
      <c r="AH176" s="6"/>
      <c r="AI176" s="6"/>
      <c r="AJ176" s="6"/>
      <c r="AK176" s="6"/>
      <c r="AL176" s="6"/>
      <c r="AN176" s="5"/>
    </row>
    <row r="177" hidden="1">
      <c r="J177" s="1"/>
      <c r="K177" s="1"/>
      <c r="L177" s="1"/>
      <c r="M177" s="1"/>
      <c r="N177" s="1"/>
      <c r="O177" s="1"/>
      <c r="P177" s="1"/>
      <c r="Q177" s="1"/>
      <c r="R177" s="1"/>
      <c r="S177" s="1"/>
      <c r="AH177" s="6"/>
      <c r="AI177" s="6"/>
      <c r="AJ177" s="6"/>
      <c r="AK177" s="6"/>
      <c r="AL177" s="6"/>
      <c r="AN177" s="5"/>
    </row>
    <row r="178" hidden="1">
      <c r="J178" s="1"/>
      <c r="K178" s="1"/>
      <c r="L178" s="1"/>
      <c r="M178" s="1"/>
      <c r="N178" s="1"/>
      <c r="O178" s="1"/>
      <c r="P178" s="1"/>
      <c r="Q178" s="1"/>
      <c r="R178" s="1"/>
      <c r="S178" s="1"/>
      <c r="AH178" s="6"/>
      <c r="AI178" s="6"/>
      <c r="AJ178" s="6"/>
      <c r="AK178" s="6"/>
      <c r="AL178" s="6"/>
      <c r="AN178" s="5"/>
    </row>
    <row r="179" hidden="1">
      <c r="J179" s="1"/>
      <c r="K179" s="1"/>
      <c r="L179" s="1"/>
      <c r="M179" s="1"/>
      <c r="N179" s="1"/>
      <c r="O179" s="1"/>
      <c r="P179" s="1"/>
      <c r="Q179" s="1"/>
      <c r="R179" s="1"/>
      <c r="S179" s="1"/>
      <c r="AH179" s="6"/>
      <c r="AI179" s="6"/>
      <c r="AJ179" s="6"/>
      <c r="AK179" s="6"/>
      <c r="AL179" s="6"/>
      <c r="AN179" s="5"/>
    </row>
    <row r="180" hidden="1">
      <c r="J180" s="1"/>
      <c r="K180" s="1"/>
      <c r="L180" s="1"/>
      <c r="M180" s="1"/>
      <c r="N180" s="1"/>
      <c r="O180" s="1"/>
      <c r="P180" s="1"/>
      <c r="Q180" s="1"/>
      <c r="R180" s="1"/>
      <c r="S180" s="1"/>
      <c r="AH180" s="6"/>
      <c r="AI180" s="6"/>
      <c r="AJ180" s="6"/>
      <c r="AK180" s="6"/>
      <c r="AL180" s="6"/>
      <c r="AN180" s="5"/>
    </row>
    <row r="181" hidden="1">
      <c r="J181" s="1"/>
      <c r="K181" s="1"/>
      <c r="L181" s="1"/>
      <c r="M181" s="1"/>
      <c r="N181" s="1"/>
      <c r="O181" s="1"/>
      <c r="P181" s="1"/>
      <c r="Q181" s="1"/>
      <c r="R181" s="1"/>
      <c r="S181" s="1"/>
      <c r="AH181" s="6"/>
      <c r="AI181" s="6"/>
      <c r="AJ181" s="6"/>
      <c r="AK181" s="6"/>
      <c r="AL181" s="6"/>
      <c r="AN181" s="5"/>
    </row>
    <row r="182" hidden="1">
      <c r="J182" s="1"/>
      <c r="K182" s="1"/>
      <c r="L182" s="1"/>
      <c r="M182" s="1"/>
      <c r="N182" s="1"/>
      <c r="O182" s="1"/>
      <c r="P182" s="1"/>
      <c r="Q182" s="1"/>
      <c r="R182" s="1"/>
      <c r="S182" s="1"/>
      <c r="AH182" s="6"/>
      <c r="AI182" s="6"/>
      <c r="AJ182" s="6"/>
      <c r="AK182" s="6"/>
      <c r="AL182" s="6"/>
      <c r="AN182" s="5"/>
    </row>
    <row r="183" hidden="1">
      <c r="J183" s="1"/>
      <c r="K183" s="1"/>
      <c r="L183" s="1"/>
      <c r="M183" s="1"/>
      <c r="N183" s="1"/>
      <c r="O183" s="1"/>
      <c r="P183" s="1"/>
      <c r="Q183" s="1"/>
      <c r="R183" s="1"/>
      <c r="S183" s="1"/>
      <c r="AH183" s="6"/>
      <c r="AI183" s="6"/>
      <c r="AJ183" s="6"/>
      <c r="AK183" s="6"/>
      <c r="AL183" s="6"/>
      <c r="AN183" s="5"/>
    </row>
    <row r="184" hidden="1">
      <c r="J184" s="1"/>
      <c r="K184" s="1"/>
      <c r="L184" s="1"/>
      <c r="M184" s="1"/>
      <c r="N184" s="1"/>
      <c r="O184" s="1"/>
      <c r="P184" s="1"/>
      <c r="Q184" s="1"/>
      <c r="R184" s="1"/>
      <c r="S184" s="1"/>
      <c r="AH184" s="6"/>
      <c r="AI184" s="6"/>
      <c r="AJ184" s="6"/>
      <c r="AK184" s="6"/>
      <c r="AL184" s="6"/>
      <c r="AN184" s="5"/>
    </row>
    <row r="185" hidden="1">
      <c r="J185" s="1"/>
      <c r="K185" s="1"/>
      <c r="L185" s="1"/>
      <c r="M185" s="1"/>
      <c r="N185" s="1"/>
      <c r="O185" s="1"/>
      <c r="P185" s="1"/>
      <c r="Q185" s="1"/>
      <c r="R185" s="1"/>
      <c r="S185" s="1"/>
      <c r="AH185" s="6"/>
      <c r="AI185" s="6"/>
      <c r="AJ185" s="6"/>
      <c r="AK185" s="6"/>
      <c r="AL185" s="6"/>
      <c r="AN185" s="5"/>
    </row>
    <row r="186" hidden="1">
      <c r="J186" s="1"/>
      <c r="K186" s="1"/>
      <c r="L186" s="1"/>
      <c r="M186" s="1"/>
      <c r="N186" s="1"/>
      <c r="O186" s="1"/>
      <c r="P186" s="1"/>
      <c r="Q186" s="1"/>
      <c r="R186" s="1"/>
      <c r="S186" s="1"/>
      <c r="AH186" s="6"/>
      <c r="AI186" s="6"/>
      <c r="AJ186" s="6"/>
      <c r="AK186" s="6"/>
      <c r="AL186" s="6"/>
      <c r="AN186" s="5"/>
    </row>
    <row r="187" hidden="1">
      <c r="J187" s="1"/>
      <c r="K187" s="1"/>
      <c r="L187" s="1"/>
      <c r="M187" s="1"/>
      <c r="N187" s="1"/>
      <c r="O187" s="1"/>
      <c r="P187" s="1"/>
      <c r="Q187" s="1"/>
      <c r="R187" s="1"/>
      <c r="S187" s="1"/>
      <c r="AH187" s="6"/>
      <c r="AI187" s="6"/>
      <c r="AJ187" s="6"/>
      <c r="AK187" s="6"/>
      <c r="AL187" s="6"/>
      <c r="AN187" s="5"/>
    </row>
    <row r="188" hidden="1">
      <c r="J188" s="1"/>
      <c r="K188" s="1"/>
      <c r="L188" s="1"/>
      <c r="M188" s="1"/>
      <c r="N188" s="1"/>
      <c r="O188" s="1"/>
      <c r="P188" s="1"/>
      <c r="Q188" s="1"/>
      <c r="R188" s="1"/>
      <c r="S188" s="1"/>
      <c r="AH188" s="6"/>
      <c r="AI188" s="6"/>
      <c r="AJ188" s="6"/>
      <c r="AK188" s="6"/>
      <c r="AL188" s="6"/>
      <c r="AN188" s="5"/>
    </row>
    <row r="189" hidden="1">
      <c r="J189" s="1"/>
      <c r="K189" s="1"/>
      <c r="L189" s="1"/>
      <c r="M189" s="1"/>
      <c r="N189" s="1"/>
      <c r="O189" s="1"/>
      <c r="P189" s="1"/>
      <c r="Q189" s="1"/>
      <c r="R189" s="1"/>
      <c r="S189" s="1"/>
      <c r="AH189" s="6"/>
      <c r="AI189" s="6"/>
      <c r="AJ189" s="6"/>
      <c r="AK189" s="6"/>
      <c r="AL189" s="6"/>
      <c r="AN189" s="5"/>
    </row>
    <row r="190" hidden="1">
      <c r="J190" s="1"/>
      <c r="K190" s="1"/>
      <c r="L190" s="1"/>
      <c r="M190" s="1"/>
      <c r="N190" s="1"/>
      <c r="O190" s="1"/>
      <c r="P190" s="1"/>
      <c r="Q190" s="1"/>
      <c r="R190" s="1"/>
      <c r="S190" s="1"/>
      <c r="AH190" s="6"/>
      <c r="AI190" s="6"/>
      <c r="AJ190" s="6"/>
      <c r="AK190" s="6"/>
      <c r="AL190" s="6"/>
      <c r="AN190" s="5"/>
    </row>
    <row r="191" hidden="1">
      <c r="J191" s="1"/>
      <c r="K191" s="1"/>
      <c r="L191" s="1"/>
      <c r="M191" s="1"/>
      <c r="N191" s="1"/>
      <c r="O191" s="1"/>
      <c r="P191" s="1"/>
      <c r="Q191" s="1"/>
      <c r="R191" s="1"/>
      <c r="S191" s="1"/>
      <c r="AH191" s="6"/>
      <c r="AI191" s="6"/>
      <c r="AJ191" s="6"/>
      <c r="AK191" s="6"/>
      <c r="AL191" s="6"/>
      <c r="AN191" s="5"/>
    </row>
    <row r="192" hidden="1">
      <c r="J192" s="1"/>
      <c r="K192" s="1"/>
      <c r="L192" s="1"/>
      <c r="M192" s="1"/>
      <c r="N192" s="1"/>
      <c r="O192" s="1"/>
      <c r="P192" s="1"/>
      <c r="Q192" s="1"/>
      <c r="R192" s="1"/>
      <c r="S192" s="1"/>
      <c r="AH192" s="6"/>
      <c r="AI192" s="6"/>
      <c r="AJ192" s="6"/>
      <c r="AK192" s="6"/>
      <c r="AL192" s="6"/>
      <c r="AN192" s="5"/>
    </row>
    <row r="193" hidden="1">
      <c r="J193" s="1"/>
      <c r="K193" s="1"/>
      <c r="L193" s="1"/>
      <c r="M193" s="1"/>
      <c r="N193" s="1"/>
      <c r="O193" s="1"/>
      <c r="P193" s="1"/>
      <c r="Q193" s="1"/>
      <c r="R193" s="1"/>
      <c r="S193" s="1"/>
      <c r="AH193" s="6"/>
      <c r="AI193" s="6"/>
      <c r="AJ193" s="6"/>
      <c r="AK193" s="6"/>
      <c r="AL193" s="6"/>
      <c r="AN193" s="5"/>
    </row>
    <row r="194" hidden="1">
      <c r="J194" s="1"/>
      <c r="K194" s="1"/>
      <c r="L194" s="1"/>
      <c r="M194" s="1"/>
      <c r="N194" s="1"/>
      <c r="O194" s="1"/>
      <c r="P194" s="1"/>
      <c r="Q194" s="1"/>
      <c r="R194" s="1"/>
      <c r="S194" s="1"/>
      <c r="AH194" s="6"/>
      <c r="AI194" s="6"/>
      <c r="AJ194" s="6"/>
      <c r="AK194" s="6"/>
      <c r="AL194" s="6"/>
      <c r="AN194" s="5"/>
    </row>
    <row r="195" hidden="1">
      <c r="J195" s="1"/>
      <c r="K195" s="1"/>
      <c r="L195" s="1"/>
      <c r="M195" s="1"/>
      <c r="N195" s="1"/>
      <c r="O195" s="1"/>
      <c r="P195" s="1"/>
      <c r="Q195" s="1"/>
      <c r="R195" s="1"/>
      <c r="S195" s="1"/>
      <c r="AH195" s="6"/>
      <c r="AI195" s="6"/>
      <c r="AJ195" s="6"/>
      <c r="AK195" s="6"/>
      <c r="AL195" s="6"/>
      <c r="AN195" s="5"/>
    </row>
    <row r="196" hidden="1">
      <c r="J196" s="1"/>
      <c r="K196" s="1"/>
      <c r="L196" s="1"/>
      <c r="M196" s="1"/>
      <c r="N196" s="1"/>
      <c r="O196" s="1"/>
      <c r="P196" s="1"/>
      <c r="Q196" s="1"/>
      <c r="R196" s="1"/>
      <c r="S196" s="1"/>
      <c r="AH196" s="6"/>
      <c r="AI196" s="6"/>
      <c r="AJ196" s="6"/>
      <c r="AK196" s="6"/>
      <c r="AL196" s="6"/>
      <c r="AN196" s="5"/>
    </row>
    <row r="197" hidden="1">
      <c r="J197" s="1"/>
      <c r="K197" s="1"/>
      <c r="L197" s="1"/>
      <c r="M197" s="1"/>
      <c r="N197" s="1"/>
      <c r="O197" s="1"/>
      <c r="P197" s="1"/>
      <c r="Q197" s="1"/>
      <c r="R197" s="1"/>
      <c r="S197" s="1"/>
      <c r="AH197" s="6"/>
      <c r="AI197" s="6"/>
      <c r="AJ197" s="6"/>
      <c r="AK197" s="6"/>
      <c r="AL197" s="6"/>
      <c r="AN197" s="5"/>
    </row>
    <row r="198" hidden="1">
      <c r="J198" s="1"/>
      <c r="K198" s="1"/>
      <c r="L198" s="1"/>
      <c r="M198" s="1"/>
      <c r="N198" s="1"/>
      <c r="O198" s="1"/>
      <c r="P198" s="1"/>
      <c r="Q198" s="1"/>
      <c r="R198" s="1"/>
      <c r="S198" s="1"/>
      <c r="AH198" s="6"/>
      <c r="AI198" s="6"/>
      <c r="AJ198" s="6"/>
      <c r="AK198" s="6"/>
      <c r="AL198" s="6"/>
      <c r="AN198" s="5"/>
    </row>
    <row r="199" hidden="1">
      <c r="J199" s="1"/>
      <c r="K199" s="1"/>
      <c r="L199" s="1"/>
      <c r="M199" s="1"/>
      <c r="N199" s="1"/>
      <c r="O199" s="1"/>
      <c r="P199" s="1"/>
      <c r="Q199" s="1"/>
      <c r="R199" s="1"/>
      <c r="S199" s="1"/>
      <c r="AH199" s="6"/>
      <c r="AI199" s="6"/>
      <c r="AJ199" s="6"/>
      <c r="AK199" s="6"/>
      <c r="AL199" s="6"/>
      <c r="AN199" s="5"/>
    </row>
    <row r="200" hidden="1">
      <c r="J200" s="1"/>
      <c r="K200" s="1"/>
      <c r="L200" s="1"/>
      <c r="M200" s="1"/>
      <c r="N200" s="1"/>
      <c r="O200" s="1"/>
      <c r="P200" s="1"/>
      <c r="Q200" s="1"/>
      <c r="R200" s="1"/>
      <c r="S200" s="1"/>
      <c r="AH200" s="6"/>
      <c r="AI200" s="6"/>
      <c r="AJ200" s="6"/>
      <c r="AK200" s="6"/>
      <c r="AL200" s="6"/>
      <c r="AN200" s="5"/>
    </row>
    <row r="201" hidden="1">
      <c r="J201" s="1"/>
      <c r="K201" s="1"/>
      <c r="L201" s="1"/>
      <c r="M201" s="1"/>
      <c r="N201" s="1"/>
      <c r="O201" s="1"/>
      <c r="P201" s="1"/>
      <c r="Q201" s="1"/>
      <c r="R201" s="1"/>
      <c r="S201" s="1"/>
      <c r="AH201" s="6"/>
      <c r="AI201" s="6"/>
      <c r="AJ201" s="6"/>
      <c r="AK201" s="6"/>
      <c r="AL201" s="6"/>
      <c r="AN201" s="5"/>
    </row>
    <row r="202" hidden="1">
      <c r="J202" s="1"/>
      <c r="K202" s="1"/>
      <c r="L202" s="1"/>
      <c r="M202" s="1"/>
      <c r="N202" s="1"/>
      <c r="O202" s="1"/>
      <c r="P202" s="1"/>
      <c r="Q202" s="1"/>
      <c r="R202" s="1"/>
      <c r="S202" s="1"/>
      <c r="AH202" s="6"/>
      <c r="AI202" s="6"/>
      <c r="AJ202" s="6"/>
      <c r="AK202" s="6"/>
      <c r="AL202" s="6"/>
      <c r="AN202" s="5"/>
    </row>
    <row r="203" hidden="1">
      <c r="J203" s="1"/>
      <c r="K203" s="1"/>
      <c r="L203" s="1"/>
      <c r="M203" s="1"/>
      <c r="N203" s="1"/>
      <c r="O203" s="1"/>
      <c r="P203" s="1"/>
      <c r="Q203" s="1"/>
      <c r="R203" s="1"/>
      <c r="S203" s="1"/>
      <c r="AH203" s="6"/>
      <c r="AI203" s="6"/>
      <c r="AJ203" s="6"/>
      <c r="AK203" s="6"/>
      <c r="AL203" s="6"/>
      <c r="AN203" s="5"/>
    </row>
    <row r="204" hidden="1">
      <c r="J204" s="1"/>
      <c r="K204" s="1"/>
      <c r="L204" s="1"/>
      <c r="M204" s="1"/>
      <c r="N204" s="1"/>
      <c r="O204" s="1"/>
      <c r="P204" s="1"/>
      <c r="Q204" s="1"/>
      <c r="R204" s="1"/>
      <c r="S204" s="1"/>
      <c r="AH204" s="6"/>
      <c r="AI204" s="6"/>
      <c r="AJ204" s="6"/>
      <c r="AK204" s="6"/>
      <c r="AL204" s="6"/>
      <c r="AN204" s="5"/>
    </row>
    <row r="205" hidden="1">
      <c r="J205" s="1"/>
      <c r="K205" s="1"/>
      <c r="L205" s="1"/>
      <c r="M205" s="1"/>
      <c r="N205" s="1"/>
      <c r="O205" s="1"/>
      <c r="P205" s="1"/>
      <c r="Q205" s="1"/>
      <c r="R205" s="1"/>
      <c r="S205" s="1"/>
      <c r="AH205" s="6"/>
      <c r="AI205" s="6"/>
      <c r="AJ205" s="6"/>
      <c r="AK205" s="6"/>
      <c r="AL205" s="6"/>
      <c r="AN205" s="5"/>
    </row>
    <row r="206" hidden="1">
      <c r="J206" s="1"/>
      <c r="K206" s="1"/>
      <c r="L206" s="1"/>
      <c r="M206" s="1"/>
      <c r="N206" s="1"/>
      <c r="O206" s="1"/>
      <c r="P206" s="1"/>
      <c r="Q206" s="1"/>
      <c r="R206" s="1"/>
      <c r="S206" s="1"/>
      <c r="AH206" s="6"/>
      <c r="AI206" s="6"/>
      <c r="AJ206" s="6"/>
      <c r="AK206" s="6"/>
      <c r="AL206" s="6"/>
      <c r="AN206" s="5"/>
    </row>
    <row r="207" hidden="1">
      <c r="J207" s="1"/>
      <c r="K207" s="1"/>
      <c r="L207" s="1"/>
      <c r="M207" s="1"/>
      <c r="N207" s="1"/>
      <c r="O207" s="1"/>
      <c r="P207" s="1"/>
      <c r="Q207" s="1"/>
      <c r="R207" s="1"/>
      <c r="S207" s="1"/>
      <c r="AH207" s="6"/>
      <c r="AI207" s="6"/>
      <c r="AJ207" s="6"/>
      <c r="AK207" s="6"/>
      <c r="AL207" s="6"/>
      <c r="AN207" s="5"/>
    </row>
    <row r="208" hidden="1">
      <c r="J208" s="1"/>
      <c r="K208" s="1"/>
      <c r="L208" s="1"/>
      <c r="M208" s="1"/>
      <c r="N208" s="1"/>
      <c r="O208" s="1"/>
      <c r="P208" s="1"/>
      <c r="Q208" s="1"/>
      <c r="R208" s="1"/>
      <c r="S208" s="1"/>
      <c r="AH208" s="6"/>
      <c r="AI208" s="6"/>
      <c r="AJ208" s="6"/>
      <c r="AK208" s="6"/>
      <c r="AL208" s="6"/>
      <c r="AN208" s="5"/>
    </row>
    <row r="209" hidden="1">
      <c r="J209" s="1"/>
      <c r="K209" s="1"/>
      <c r="L209" s="1"/>
      <c r="M209" s="1"/>
      <c r="N209" s="1"/>
      <c r="O209" s="1"/>
      <c r="P209" s="1"/>
      <c r="Q209" s="1"/>
      <c r="R209" s="1"/>
      <c r="S209" s="1"/>
      <c r="AH209" s="6"/>
      <c r="AI209" s="6"/>
      <c r="AJ209" s="6"/>
      <c r="AK209" s="6"/>
      <c r="AL209" s="6"/>
      <c r="AN209" s="5"/>
    </row>
    <row r="210" hidden="1">
      <c r="J210" s="1"/>
      <c r="K210" s="1"/>
      <c r="L210" s="1"/>
      <c r="M210" s="1"/>
      <c r="N210" s="1"/>
      <c r="O210" s="1"/>
      <c r="P210" s="1"/>
      <c r="Q210" s="1"/>
      <c r="R210" s="1"/>
      <c r="S210" s="1"/>
      <c r="AH210" s="6"/>
      <c r="AI210" s="6"/>
      <c r="AJ210" s="6"/>
      <c r="AK210" s="6"/>
      <c r="AL210" s="6"/>
      <c r="AN210" s="5"/>
    </row>
    <row r="211" hidden="1">
      <c r="J211" s="1"/>
      <c r="K211" s="1"/>
      <c r="L211" s="1"/>
      <c r="M211" s="1"/>
      <c r="N211" s="1"/>
      <c r="O211" s="1"/>
      <c r="P211" s="1"/>
      <c r="Q211" s="1"/>
      <c r="R211" s="1"/>
      <c r="S211" s="1"/>
      <c r="AH211" s="6"/>
      <c r="AI211" s="6"/>
      <c r="AJ211" s="6"/>
      <c r="AK211" s="6"/>
      <c r="AL211" s="6"/>
      <c r="AN211" s="5"/>
    </row>
    <row r="212" hidden="1">
      <c r="J212" s="1"/>
      <c r="K212" s="1"/>
      <c r="L212" s="1"/>
      <c r="M212" s="1"/>
      <c r="N212" s="1"/>
      <c r="O212" s="1"/>
      <c r="P212" s="1"/>
      <c r="Q212" s="1"/>
      <c r="R212" s="1"/>
      <c r="S212" s="1"/>
      <c r="AH212" s="6"/>
      <c r="AI212" s="6"/>
      <c r="AJ212" s="6"/>
      <c r="AK212" s="6"/>
      <c r="AL212" s="6"/>
      <c r="AN212" s="5"/>
    </row>
    <row r="213" hidden="1">
      <c r="J213" s="1"/>
      <c r="K213" s="1"/>
      <c r="L213" s="1"/>
      <c r="M213" s="1"/>
      <c r="N213" s="1"/>
      <c r="O213" s="1"/>
      <c r="P213" s="1"/>
      <c r="Q213" s="1"/>
      <c r="R213" s="1"/>
      <c r="S213" s="1"/>
      <c r="AH213" s="6"/>
      <c r="AI213" s="6"/>
      <c r="AJ213" s="6"/>
      <c r="AK213" s="6"/>
      <c r="AL213" s="6"/>
      <c r="AN213" s="5"/>
    </row>
    <row r="214" hidden="1">
      <c r="J214" s="1"/>
      <c r="K214" s="1"/>
      <c r="L214" s="1"/>
      <c r="M214" s="1"/>
      <c r="N214" s="1"/>
      <c r="O214" s="1"/>
      <c r="P214" s="1"/>
      <c r="Q214" s="1"/>
      <c r="R214" s="1"/>
      <c r="S214" s="1"/>
      <c r="AH214" s="6"/>
      <c r="AI214" s="6"/>
      <c r="AJ214" s="6"/>
      <c r="AK214" s="6"/>
      <c r="AL214" s="6"/>
      <c r="AN214" s="5"/>
    </row>
    <row r="215" hidden="1">
      <c r="J215" s="1"/>
      <c r="K215" s="1"/>
      <c r="L215" s="1"/>
      <c r="M215" s="1"/>
      <c r="N215" s="1"/>
      <c r="O215" s="1"/>
      <c r="P215" s="1"/>
      <c r="Q215" s="1"/>
      <c r="R215" s="1"/>
      <c r="S215" s="1"/>
      <c r="AH215" s="6"/>
      <c r="AI215" s="6"/>
      <c r="AJ215" s="6"/>
      <c r="AK215" s="6"/>
      <c r="AL215" s="6"/>
      <c r="AN215" s="5"/>
    </row>
    <row r="216" hidden="1">
      <c r="J216" s="1"/>
      <c r="K216" s="1"/>
      <c r="L216" s="1"/>
      <c r="M216" s="1"/>
      <c r="N216" s="1"/>
      <c r="O216" s="1"/>
      <c r="P216" s="1"/>
      <c r="Q216" s="1"/>
      <c r="R216" s="1"/>
      <c r="S216" s="1"/>
      <c r="AH216" s="6"/>
      <c r="AI216" s="6"/>
      <c r="AJ216" s="6"/>
      <c r="AK216" s="6"/>
      <c r="AL216" s="6"/>
      <c r="AN216" s="5"/>
    </row>
    <row r="217" hidden="1">
      <c r="J217" s="1"/>
      <c r="K217" s="1"/>
      <c r="L217" s="1"/>
      <c r="M217" s="1"/>
      <c r="N217" s="1"/>
      <c r="O217" s="1"/>
      <c r="P217" s="1"/>
      <c r="Q217" s="1"/>
      <c r="R217" s="1"/>
      <c r="S217" s="1"/>
      <c r="AH217" s="6"/>
      <c r="AI217" s="6"/>
      <c r="AJ217" s="6"/>
      <c r="AK217" s="6"/>
      <c r="AL217" s="6"/>
      <c r="AN217" s="5"/>
    </row>
    <row r="218" hidden="1">
      <c r="J218" s="1"/>
      <c r="K218" s="1"/>
      <c r="L218" s="1"/>
      <c r="M218" s="1"/>
      <c r="N218" s="1"/>
      <c r="O218" s="1"/>
      <c r="P218" s="1"/>
      <c r="Q218" s="1"/>
      <c r="R218" s="1"/>
      <c r="S218" s="1"/>
      <c r="AH218" s="6"/>
      <c r="AI218" s="6"/>
      <c r="AJ218" s="6"/>
      <c r="AK218" s="6"/>
      <c r="AL218" s="6"/>
      <c r="AN218" s="5"/>
    </row>
    <row r="219" hidden="1">
      <c r="J219" s="1"/>
      <c r="K219" s="1"/>
      <c r="L219" s="1"/>
      <c r="M219" s="1"/>
      <c r="N219" s="1"/>
      <c r="O219" s="1"/>
      <c r="P219" s="1"/>
      <c r="Q219" s="1"/>
      <c r="R219" s="1"/>
      <c r="S219" s="1"/>
      <c r="AH219" s="6"/>
      <c r="AI219" s="6"/>
      <c r="AJ219" s="6"/>
      <c r="AK219" s="6"/>
      <c r="AL219" s="6"/>
      <c r="AN219" s="5"/>
    </row>
    <row r="220" hidden="1">
      <c r="J220" s="1"/>
      <c r="K220" s="1"/>
      <c r="L220" s="1"/>
      <c r="M220" s="1"/>
      <c r="N220" s="1"/>
      <c r="O220" s="1"/>
      <c r="P220" s="1"/>
      <c r="Q220" s="1"/>
      <c r="R220" s="1"/>
      <c r="S220" s="1"/>
      <c r="AH220" s="6"/>
      <c r="AI220" s="6"/>
      <c r="AJ220" s="6"/>
      <c r="AK220" s="6"/>
      <c r="AL220" s="6"/>
      <c r="AN220" s="5"/>
    </row>
    <row r="221" hidden="1">
      <c r="J221" s="1"/>
      <c r="K221" s="1"/>
      <c r="L221" s="1"/>
      <c r="M221" s="1"/>
      <c r="N221" s="1"/>
      <c r="O221" s="1"/>
      <c r="P221" s="1"/>
      <c r="Q221" s="1"/>
      <c r="R221" s="1"/>
      <c r="S221" s="1"/>
      <c r="AH221" s="6"/>
      <c r="AI221" s="6"/>
      <c r="AJ221" s="6"/>
      <c r="AK221" s="6"/>
      <c r="AL221" s="6"/>
      <c r="AN221" s="5"/>
    </row>
    <row r="222" hidden="1">
      <c r="J222" s="1"/>
      <c r="K222" s="1"/>
      <c r="L222" s="1"/>
      <c r="M222" s="1"/>
      <c r="N222" s="1"/>
      <c r="O222" s="1"/>
      <c r="P222" s="1"/>
      <c r="Q222" s="1"/>
      <c r="R222" s="1"/>
      <c r="S222" s="1"/>
      <c r="AH222" s="6"/>
      <c r="AI222" s="6"/>
      <c r="AJ222" s="6"/>
      <c r="AK222" s="6"/>
      <c r="AL222" s="6"/>
      <c r="AN222" s="5"/>
    </row>
    <row r="223" hidden="1">
      <c r="J223" s="1"/>
      <c r="K223" s="1"/>
      <c r="L223" s="1"/>
      <c r="M223" s="1"/>
      <c r="N223" s="1"/>
      <c r="O223" s="1"/>
      <c r="P223" s="1"/>
      <c r="Q223" s="1"/>
      <c r="R223" s="1"/>
      <c r="S223" s="1"/>
      <c r="AH223" s="6"/>
      <c r="AI223" s="6"/>
      <c r="AJ223" s="6"/>
      <c r="AK223" s="6"/>
      <c r="AL223" s="6"/>
      <c r="AN223" s="5"/>
    </row>
    <row r="224" hidden="1">
      <c r="J224" s="1"/>
      <c r="K224" s="1"/>
      <c r="L224" s="1"/>
      <c r="M224" s="1"/>
      <c r="N224" s="1"/>
      <c r="O224" s="1"/>
      <c r="P224" s="1"/>
      <c r="Q224" s="1"/>
      <c r="R224" s="1"/>
      <c r="S224" s="1"/>
      <c r="AH224" s="6"/>
      <c r="AI224" s="6"/>
      <c r="AJ224" s="6"/>
      <c r="AK224" s="6"/>
      <c r="AL224" s="6"/>
      <c r="AN224" s="5"/>
    </row>
    <row r="225" hidden="1">
      <c r="J225" s="1"/>
      <c r="K225" s="1"/>
      <c r="L225" s="1"/>
      <c r="M225" s="1"/>
      <c r="N225" s="1"/>
      <c r="O225" s="1"/>
      <c r="P225" s="1"/>
      <c r="Q225" s="1"/>
      <c r="R225" s="1"/>
      <c r="S225" s="1"/>
      <c r="AH225" s="6"/>
      <c r="AI225" s="6"/>
      <c r="AJ225" s="6"/>
      <c r="AK225" s="6"/>
      <c r="AL225" s="6"/>
      <c r="AN225" s="5"/>
    </row>
    <row r="226" hidden="1">
      <c r="J226" s="1"/>
      <c r="K226" s="1"/>
      <c r="L226" s="1"/>
      <c r="M226" s="1"/>
      <c r="N226" s="1"/>
      <c r="O226" s="1"/>
      <c r="P226" s="1"/>
      <c r="Q226" s="1"/>
      <c r="R226" s="1"/>
      <c r="S226" s="1"/>
      <c r="AH226" s="6"/>
      <c r="AI226" s="6"/>
      <c r="AJ226" s="6"/>
      <c r="AK226" s="6"/>
      <c r="AL226" s="6"/>
      <c r="AN226" s="5"/>
    </row>
    <row r="227" hidden="1">
      <c r="J227" s="1"/>
      <c r="K227" s="1"/>
      <c r="L227" s="1"/>
      <c r="M227" s="1"/>
      <c r="N227" s="1"/>
      <c r="O227" s="1"/>
      <c r="P227" s="1"/>
      <c r="Q227" s="1"/>
      <c r="R227" s="1"/>
      <c r="S227" s="1"/>
      <c r="AH227" s="6"/>
      <c r="AI227" s="6"/>
      <c r="AJ227" s="6"/>
      <c r="AK227" s="6"/>
      <c r="AL227" s="6"/>
      <c r="AN227" s="5"/>
    </row>
    <row r="228" hidden="1">
      <c r="J228" s="1"/>
      <c r="K228" s="1"/>
      <c r="L228" s="1"/>
      <c r="M228" s="1"/>
      <c r="N228" s="1"/>
      <c r="O228" s="1"/>
      <c r="P228" s="1"/>
      <c r="Q228" s="1"/>
      <c r="R228" s="1"/>
      <c r="S228" s="1"/>
      <c r="AH228" s="6"/>
      <c r="AI228" s="6"/>
      <c r="AJ228" s="6"/>
      <c r="AK228" s="6"/>
      <c r="AL228" s="6"/>
      <c r="AN228" s="5"/>
    </row>
    <row r="229" hidden="1">
      <c r="J229" s="1"/>
      <c r="K229" s="1"/>
      <c r="L229" s="1"/>
      <c r="M229" s="1"/>
      <c r="N229" s="1"/>
      <c r="O229" s="1"/>
      <c r="P229" s="1"/>
      <c r="Q229" s="1"/>
      <c r="R229" s="1"/>
      <c r="S229" s="1"/>
      <c r="AH229" s="6"/>
      <c r="AI229" s="6"/>
      <c r="AJ229" s="6"/>
      <c r="AK229" s="6"/>
      <c r="AL229" s="6"/>
      <c r="AN229" s="5"/>
    </row>
    <row r="230" hidden="1">
      <c r="J230" s="1"/>
      <c r="K230" s="1"/>
      <c r="L230" s="1"/>
      <c r="M230" s="1"/>
      <c r="N230" s="1"/>
      <c r="O230" s="1"/>
      <c r="P230" s="1"/>
      <c r="Q230" s="1"/>
      <c r="R230" s="1"/>
      <c r="S230" s="1"/>
      <c r="AH230" s="6"/>
      <c r="AI230" s="6"/>
      <c r="AJ230" s="6"/>
      <c r="AK230" s="6"/>
      <c r="AL230" s="6"/>
      <c r="AN230" s="5"/>
    </row>
    <row r="231" hidden="1">
      <c r="J231" s="1"/>
      <c r="K231" s="1"/>
      <c r="L231" s="1"/>
      <c r="M231" s="1"/>
      <c r="N231" s="1"/>
      <c r="O231" s="1"/>
      <c r="P231" s="1"/>
      <c r="Q231" s="1"/>
      <c r="R231" s="1"/>
      <c r="S231" s="1"/>
      <c r="AH231" s="6"/>
      <c r="AI231" s="6"/>
      <c r="AJ231" s="6"/>
      <c r="AK231" s="6"/>
      <c r="AL231" s="6"/>
      <c r="AN231" s="5"/>
    </row>
    <row r="232" hidden="1">
      <c r="J232" s="1"/>
      <c r="K232" s="1"/>
      <c r="L232" s="1"/>
      <c r="M232" s="1"/>
      <c r="N232" s="1"/>
      <c r="O232" s="1"/>
      <c r="P232" s="1"/>
      <c r="Q232" s="1"/>
      <c r="R232" s="1"/>
      <c r="S232" s="1"/>
      <c r="AH232" s="6"/>
      <c r="AI232" s="6"/>
      <c r="AJ232" s="6"/>
      <c r="AK232" s="6"/>
      <c r="AL232" s="6"/>
      <c r="AN232" s="5"/>
    </row>
    <row r="233" hidden="1">
      <c r="J233" s="1"/>
      <c r="K233" s="1"/>
      <c r="L233" s="1"/>
      <c r="M233" s="1"/>
      <c r="N233" s="1"/>
      <c r="O233" s="1"/>
      <c r="P233" s="1"/>
      <c r="Q233" s="1"/>
      <c r="R233" s="1"/>
      <c r="S233" s="1"/>
      <c r="AH233" s="6"/>
      <c r="AI233" s="6"/>
      <c r="AJ233" s="6"/>
      <c r="AK233" s="6"/>
      <c r="AL233" s="6"/>
      <c r="AN233" s="5"/>
    </row>
    <row r="234" hidden="1">
      <c r="J234" s="1"/>
      <c r="K234" s="1"/>
      <c r="L234" s="1"/>
      <c r="M234" s="1"/>
      <c r="N234" s="1"/>
      <c r="O234" s="1"/>
      <c r="P234" s="1"/>
      <c r="Q234" s="1"/>
      <c r="R234" s="1"/>
      <c r="S234" s="1"/>
      <c r="AH234" s="6"/>
      <c r="AI234" s="6"/>
      <c r="AJ234" s="6"/>
      <c r="AK234" s="6"/>
      <c r="AL234" s="6"/>
      <c r="AN234" s="5"/>
    </row>
    <row r="235" hidden="1">
      <c r="J235" s="1"/>
      <c r="K235" s="1"/>
      <c r="L235" s="1"/>
      <c r="M235" s="1"/>
      <c r="N235" s="1"/>
      <c r="O235" s="1"/>
      <c r="P235" s="1"/>
      <c r="Q235" s="1"/>
      <c r="R235" s="1"/>
      <c r="S235" s="1"/>
      <c r="AH235" s="6"/>
      <c r="AI235" s="6"/>
      <c r="AJ235" s="6"/>
      <c r="AK235" s="6"/>
      <c r="AL235" s="6"/>
      <c r="AN235" s="5"/>
    </row>
    <row r="236" hidden="1">
      <c r="J236" s="1"/>
      <c r="K236" s="1"/>
      <c r="L236" s="1"/>
      <c r="M236" s="1"/>
      <c r="N236" s="1"/>
      <c r="O236" s="1"/>
      <c r="P236" s="1"/>
      <c r="Q236" s="1"/>
      <c r="R236" s="1"/>
      <c r="S236" s="1"/>
      <c r="AH236" s="6"/>
      <c r="AI236" s="6"/>
      <c r="AJ236" s="6"/>
      <c r="AK236" s="6"/>
      <c r="AL236" s="6"/>
      <c r="AN236" s="5"/>
    </row>
    <row r="237" hidden="1">
      <c r="J237" s="1"/>
      <c r="K237" s="1"/>
      <c r="L237" s="1"/>
      <c r="M237" s="1"/>
      <c r="N237" s="1"/>
      <c r="O237" s="1"/>
      <c r="P237" s="1"/>
      <c r="Q237" s="1"/>
      <c r="R237" s="1"/>
      <c r="S237" s="1"/>
      <c r="AH237" s="6"/>
      <c r="AI237" s="6"/>
      <c r="AJ237" s="6"/>
      <c r="AK237" s="6"/>
      <c r="AL237" s="6"/>
      <c r="AN237" s="5"/>
    </row>
    <row r="238" hidden="1">
      <c r="J238" s="1"/>
      <c r="K238" s="1"/>
      <c r="L238" s="1"/>
      <c r="M238" s="1"/>
      <c r="N238" s="1"/>
      <c r="O238" s="1"/>
      <c r="P238" s="1"/>
      <c r="Q238" s="1"/>
      <c r="R238" s="1"/>
      <c r="S238" s="1"/>
      <c r="AH238" s="6"/>
      <c r="AI238" s="6"/>
      <c r="AJ238" s="6"/>
      <c r="AK238" s="6"/>
      <c r="AL238" s="6"/>
      <c r="AN238" s="5"/>
    </row>
    <row r="239" hidden="1">
      <c r="J239" s="1"/>
      <c r="K239" s="1"/>
      <c r="L239" s="1"/>
      <c r="M239" s="1"/>
      <c r="N239" s="1"/>
      <c r="O239" s="1"/>
      <c r="P239" s="1"/>
      <c r="Q239" s="1"/>
      <c r="R239" s="1"/>
      <c r="S239" s="1"/>
      <c r="AH239" s="6"/>
      <c r="AI239" s="6"/>
      <c r="AJ239" s="6"/>
      <c r="AK239" s="6"/>
      <c r="AL239" s="6"/>
      <c r="AN239" s="5"/>
    </row>
    <row r="240" hidden="1">
      <c r="J240" s="1"/>
      <c r="K240" s="1"/>
      <c r="L240" s="1"/>
      <c r="M240" s="1"/>
      <c r="N240" s="1"/>
      <c r="O240" s="1"/>
      <c r="P240" s="1"/>
      <c r="Q240" s="1"/>
      <c r="R240" s="1"/>
      <c r="S240" s="1"/>
      <c r="AH240" s="6"/>
      <c r="AI240" s="6"/>
      <c r="AJ240" s="6"/>
      <c r="AK240" s="6"/>
      <c r="AL240" s="6"/>
      <c r="AN240" s="5"/>
    </row>
    <row r="241" hidden="1">
      <c r="J241" s="1"/>
      <c r="K241" s="1"/>
      <c r="L241" s="1"/>
      <c r="M241" s="1"/>
      <c r="N241" s="1"/>
      <c r="O241" s="1"/>
      <c r="P241" s="1"/>
      <c r="Q241" s="1"/>
      <c r="R241" s="1"/>
      <c r="S241" s="1"/>
      <c r="AH241" s="6"/>
      <c r="AI241" s="6"/>
      <c r="AJ241" s="6"/>
      <c r="AK241" s="6"/>
      <c r="AL241" s="6"/>
      <c r="AN241" s="5"/>
    </row>
    <row r="242" hidden="1">
      <c r="J242" s="1"/>
      <c r="K242" s="1"/>
      <c r="L242" s="1"/>
      <c r="M242" s="1"/>
      <c r="N242" s="1"/>
      <c r="O242" s="1"/>
      <c r="P242" s="1"/>
      <c r="Q242" s="1"/>
      <c r="R242" s="1"/>
      <c r="S242" s="1"/>
      <c r="AH242" s="6"/>
      <c r="AI242" s="6"/>
      <c r="AJ242" s="6"/>
      <c r="AK242" s="6"/>
      <c r="AL242" s="6"/>
      <c r="AN242" s="5"/>
    </row>
    <row r="243" hidden="1">
      <c r="J243" s="1"/>
      <c r="K243" s="1"/>
      <c r="L243" s="1"/>
      <c r="M243" s="1"/>
      <c r="N243" s="1"/>
      <c r="O243" s="1"/>
      <c r="P243" s="1"/>
      <c r="Q243" s="1"/>
      <c r="R243" s="1"/>
      <c r="S243" s="1"/>
      <c r="AH243" s="6"/>
      <c r="AI243" s="6"/>
      <c r="AJ243" s="6"/>
      <c r="AK243" s="6"/>
      <c r="AL243" s="6"/>
      <c r="AN243" s="5"/>
    </row>
    <row r="244" hidden="1">
      <c r="J244" s="1"/>
      <c r="K244" s="1"/>
      <c r="L244" s="1"/>
      <c r="M244" s="1"/>
      <c r="N244" s="1"/>
      <c r="O244" s="1"/>
      <c r="P244" s="1"/>
      <c r="Q244" s="1"/>
      <c r="R244" s="1"/>
      <c r="S244" s="1"/>
      <c r="AH244" s="6"/>
      <c r="AI244" s="6"/>
      <c r="AJ244" s="6"/>
      <c r="AK244" s="6"/>
      <c r="AL244" s="6"/>
      <c r="AN244" s="5"/>
    </row>
    <row r="245" hidden="1">
      <c r="J245" s="1"/>
      <c r="K245" s="1"/>
      <c r="L245" s="1"/>
      <c r="M245" s="1"/>
      <c r="N245" s="1"/>
      <c r="O245" s="1"/>
      <c r="P245" s="1"/>
      <c r="Q245" s="1"/>
      <c r="R245" s="1"/>
      <c r="S245" s="1"/>
      <c r="AH245" s="6"/>
      <c r="AI245" s="6"/>
      <c r="AJ245" s="6"/>
      <c r="AK245" s="6"/>
      <c r="AL245" s="6"/>
      <c r="AN245" s="5"/>
    </row>
    <row r="246" hidden="1">
      <c r="J246" s="1"/>
      <c r="K246" s="1"/>
      <c r="L246" s="1"/>
      <c r="M246" s="1"/>
      <c r="N246" s="1"/>
      <c r="O246" s="1"/>
      <c r="P246" s="1"/>
      <c r="Q246" s="1"/>
      <c r="R246" s="1"/>
      <c r="S246" s="1"/>
      <c r="AH246" s="6"/>
      <c r="AI246" s="6"/>
      <c r="AJ246" s="6"/>
      <c r="AK246" s="6"/>
      <c r="AL246" s="6"/>
      <c r="AN246" s="5"/>
    </row>
    <row r="247" hidden="1">
      <c r="J247" s="1"/>
      <c r="K247" s="1"/>
      <c r="L247" s="1"/>
      <c r="M247" s="1"/>
      <c r="N247" s="1"/>
      <c r="O247" s="1"/>
      <c r="P247" s="1"/>
      <c r="Q247" s="1"/>
      <c r="R247" s="1"/>
      <c r="S247" s="1"/>
      <c r="AH247" s="6"/>
      <c r="AI247" s="6"/>
      <c r="AJ247" s="6"/>
      <c r="AK247" s="6"/>
      <c r="AL247" s="6"/>
      <c r="AN247" s="5"/>
    </row>
    <row r="248" hidden="1">
      <c r="J248" s="1"/>
      <c r="K248" s="1"/>
      <c r="L248" s="1"/>
      <c r="M248" s="1"/>
      <c r="N248" s="1"/>
      <c r="O248" s="1"/>
      <c r="P248" s="1"/>
      <c r="Q248" s="1"/>
      <c r="R248" s="1"/>
      <c r="S248" s="1"/>
      <c r="AH248" s="6"/>
      <c r="AI248" s="6"/>
      <c r="AJ248" s="6"/>
      <c r="AK248" s="6"/>
      <c r="AL248" s="6"/>
      <c r="AN248" s="5"/>
    </row>
    <row r="249" hidden="1">
      <c r="J249" s="1"/>
      <c r="K249" s="1"/>
      <c r="L249" s="1"/>
      <c r="M249" s="1"/>
      <c r="N249" s="1"/>
      <c r="O249" s="1"/>
      <c r="P249" s="1"/>
      <c r="Q249" s="1"/>
      <c r="R249" s="1"/>
      <c r="S249" s="1"/>
      <c r="AH249" s="6"/>
      <c r="AI249" s="6"/>
      <c r="AJ249" s="6"/>
      <c r="AK249" s="6"/>
      <c r="AL249" s="6"/>
      <c r="AN249" s="5"/>
    </row>
    <row r="250" hidden="1">
      <c r="J250" s="1"/>
      <c r="K250" s="1"/>
      <c r="L250" s="1"/>
      <c r="M250" s="1"/>
      <c r="N250" s="1"/>
      <c r="O250" s="1"/>
      <c r="P250" s="1"/>
      <c r="Q250" s="1"/>
      <c r="R250" s="1"/>
      <c r="S250" s="1"/>
      <c r="AH250" s="6"/>
      <c r="AI250" s="6"/>
      <c r="AJ250" s="6"/>
      <c r="AK250" s="6"/>
      <c r="AL250" s="6"/>
      <c r="AN250" s="5"/>
    </row>
    <row r="251" hidden="1">
      <c r="J251" s="1"/>
      <c r="K251" s="1"/>
      <c r="L251" s="1"/>
      <c r="M251" s="1"/>
      <c r="N251" s="1"/>
      <c r="O251" s="1"/>
      <c r="P251" s="1"/>
      <c r="Q251" s="1"/>
      <c r="R251" s="1"/>
      <c r="S251" s="1"/>
      <c r="AH251" s="6"/>
      <c r="AI251" s="6"/>
      <c r="AJ251" s="6"/>
      <c r="AK251" s="6"/>
      <c r="AL251" s="6"/>
      <c r="AN251" s="5"/>
    </row>
    <row r="252" hidden="1">
      <c r="J252" s="1"/>
      <c r="K252" s="1"/>
      <c r="L252" s="1"/>
      <c r="M252" s="1"/>
      <c r="N252" s="1"/>
      <c r="O252" s="1"/>
      <c r="P252" s="1"/>
      <c r="Q252" s="1"/>
      <c r="R252" s="1"/>
      <c r="S252" s="1"/>
      <c r="AH252" s="6"/>
      <c r="AI252" s="6"/>
      <c r="AJ252" s="6"/>
      <c r="AK252" s="6"/>
      <c r="AL252" s="6"/>
      <c r="AN252" s="5"/>
    </row>
    <row r="253" hidden="1">
      <c r="J253" s="1"/>
      <c r="K253" s="1"/>
      <c r="L253" s="1"/>
      <c r="M253" s="1"/>
      <c r="N253" s="1"/>
      <c r="O253" s="1"/>
      <c r="P253" s="1"/>
      <c r="Q253" s="1"/>
      <c r="R253" s="1"/>
      <c r="S253" s="1"/>
      <c r="AH253" s="6"/>
      <c r="AI253" s="6"/>
      <c r="AJ253" s="6"/>
      <c r="AK253" s="6"/>
      <c r="AL253" s="6"/>
      <c r="AN253" s="5"/>
    </row>
    <row r="254" hidden="1">
      <c r="J254" s="1"/>
      <c r="K254" s="1"/>
      <c r="L254" s="1"/>
      <c r="M254" s="1"/>
      <c r="N254" s="1"/>
      <c r="O254" s="1"/>
      <c r="P254" s="1"/>
      <c r="Q254" s="1"/>
      <c r="R254" s="1"/>
      <c r="S254" s="1"/>
      <c r="AH254" s="6"/>
      <c r="AI254" s="6"/>
      <c r="AJ254" s="6"/>
      <c r="AK254" s="6"/>
      <c r="AL254" s="6"/>
      <c r="AN254" s="5"/>
    </row>
    <row r="255" hidden="1">
      <c r="J255" s="1"/>
      <c r="K255" s="1"/>
      <c r="L255" s="1"/>
      <c r="M255" s="1"/>
      <c r="N255" s="1"/>
      <c r="O255" s="1"/>
      <c r="P255" s="1"/>
      <c r="Q255" s="1"/>
      <c r="R255" s="1"/>
      <c r="S255" s="1"/>
      <c r="AH255" s="6"/>
      <c r="AI255" s="6"/>
      <c r="AJ255" s="6"/>
      <c r="AK255" s="6"/>
      <c r="AL255" s="6"/>
      <c r="AN255" s="5"/>
    </row>
    <row r="256" hidden="1">
      <c r="J256" s="1"/>
      <c r="K256" s="1"/>
      <c r="L256" s="1"/>
      <c r="M256" s="1"/>
      <c r="N256" s="1"/>
      <c r="O256" s="1"/>
      <c r="P256" s="1"/>
      <c r="Q256" s="1"/>
      <c r="R256" s="1"/>
      <c r="S256" s="1"/>
      <c r="AH256" s="6"/>
      <c r="AI256" s="6"/>
      <c r="AJ256" s="6"/>
      <c r="AK256" s="6"/>
      <c r="AL256" s="6"/>
      <c r="AN256" s="5"/>
    </row>
    <row r="257" hidden="1">
      <c r="J257" s="1"/>
      <c r="K257" s="1"/>
      <c r="L257" s="1"/>
      <c r="M257" s="1"/>
      <c r="N257" s="1"/>
      <c r="O257" s="1"/>
      <c r="P257" s="1"/>
      <c r="Q257" s="1"/>
      <c r="R257" s="1"/>
      <c r="S257" s="1"/>
      <c r="AH257" s="6"/>
      <c r="AI257" s="6"/>
      <c r="AJ257" s="6"/>
      <c r="AK257" s="6"/>
      <c r="AL257" s="6"/>
      <c r="AN257" s="5"/>
    </row>
    <row r="258" hidden="1">
      <c r="J258" s="1"/>
      <c r="K258" s="1"/>
      <c r="L258" s="1"/>
      <c r="M258" s="1"/>
      <c r="N258" s="1"/>
      <c r="O258" s="1"/>
      <c r="P258" s="1"/>
      <c r="Q258" s="1"/>
      <c r="R258" s="1"/>
      <c r="S258" s="1"/>
      <c r="AH258" s="6"/>
      <c r="AI258" s="6"/>
      <c r="AJ258" s="6"/>
      <c r="AK258" s="6"/>
      <c r="AL258" s="6"/>
      <c r="AN258" s="5"/>
    </row>
    <row r="259" hidden="1">
      <c r="J259" s="1"/>
      <c r="K259" s="1"/>
      <c r="L259" s="1"/>
      <c r="M259" s="1"/>
      <c r="N259" s="1"/>
      <c r="O259" s="1"/>
      <c r="P259" s="1"/>
      <c r="Q259" s="1"/>
      <c r="R259" s="1"/>
      <c r="S259" s="1"/>
      <c r="AH259" s="6"/>
      <c r="AI259" s="6"/>
      <c r="AJ259" s="6"/>
      <c r="AK259" s="6"/>
      <c r="AL259" s="6"/>
      <c r="AN259" s="5"/>
    </row>
    <row r="260" hidden="1">
      <c r="J260" s="1"/>
      <c r="K260" s="1"/>
      <c r="L260" s="1"/>
      <c r="M260" s="1"/>
      <c r="N260" s="1"/>
      <c r="O260" s="1"/>
      <c r="P260" s="1"/>
      <c r="Q260" s="1"/>
      <c r="R260" s="1"/>
      <c r="S260" s="1"/>
      <c r="AH260" s="6"/>
      <c r="AI260" s="6"/>
      <c r="AJ260" s="6"/>
      <c r="AK260" s="6"/>
      <c r="AL260" s="6"/>
      <c r="AN260" s="5"/>
    </row>
    <row r="261" hidden="1">
      <c r="J261" s="1"/>
      <c r="K261" s="1"/>
      <c r="L261" s="1"/>
      <c r="M261" s="1"/>
      <c r="N261" s="1"/>
      <c r="O261" s="1"/>
      <c r="P261" s="1"/>
      <c r="Q261" s="1"/>
      <c r="R261" s="1"/>
      <c r="S261" s="1"/>
      <c r="AH261" s="6"/>
      <c r="AI261" s="6"/>
      <c r="AJ261" s="6"/>
      <c r="AK261" s="6"/>
      <c r="AL261" s="6"/>
      <c r="AN261" s="5"/>
    </row>
    <row r="262" hidden="1">
      <c r="J262" s="1"/>
      <c r="K262" s="1"/>
      <c r="L262" s="1"/>
      <c r="M262" s="1"/>
      <c r="N262" s="1"/>
      <c r="O262" s="1"/>
      <c r="P262" s="1"/>
      <c r="Q262" s="1"/>
      <c r="R262" s="1"/>
      <c r="S262" s="1"/>
      <c r="AH262" s="6"/>
      <c r="AI262" s="6"/>
      <c r="AJ262" s="6"/>
      <c r="AK262" s="6"/>
      <c r="AL262" s="6"/>
      <c r="AN262" s="5"/>
    </row>
    <row r="263" hidden="1">
      <c r="J263" s="1"/>
      <c r="K263" s="1"/>
      <c r="L263" s="1"/>
      <c r="M263" s="1"/>
      <c r="N263" s="1"/>
      <c r="O263" s="1"/>
      <c r="P263" s="1"/>
      <c r="Q263" s="1"/>
      <c r="R263" s="1"/>
      <c r="S263" s="1"/>
      <c r="AH263" s="6"/>
      <c r="AI263" s="6"/>
      <c r="AJ263" s="6"/>
      <c r="AK263" s="6"/>
      <c r="AL263" s="6"/>
      <c r="AN263" s="5"/>
    </row>
    <row r="264" hidden="1">
      <c r="J264" s="1"/>
      <c r="K264" s="1"/>
      <c r="L264" s="1"/>
      <c r="M264" s="1"/>
      <c r="N264" s="1"/>
      <c r="O264" s="1"/>
      <c r="P264" s="1"/>
      <c r="Q264" s="1"/>
      <c r="R264" s="1"/>
      <c r="S264" s="1"/>
      <c r="AH264" s="6"/>
      <c r="AI264" s="6"/>
      <c r="AJ264" s="6"/>
      <c r="AK264" s="6"/>
      <c r="AL264" s="6"/>
      <c r="AN264" s="5"/>
    </row>
    <row r="265" hidden="1">
      <c r="J265" s="1"/>
      <c r="K265" s="1"/>
      <c r="L265" s="1"/>
      <c r="M265" s="1"/>
      <c r="N265" s="1"/>
      <c r="O265" s="1"/>
      <c r="P265" s="1"/>
      <c r="Q265" s="1"/>
      <c r="R265" s="1"/>
      <c r="S265" s="1"/>
      <c r="AH265" s="6"/>
      <c r="AI265" s="6"/>
      <c r="AJ265" s="6"/>
      <c r="AK265" s="6"/>
      <c r="AL265" s="6"/>
      <c r="AN265" s="5"/>
    </row>
    <row r="266" hidden="1">
      <c r="J266" s="1"/>
      <c r="K266" s="1"/>
      <c r="L266" s="1"/>
      <c r="M266" s="1"/>
      <c r="N266" s="1"/>
      <c r="O266" s="1"/>
      <c r="P266" s="1"/>
      <c r="Q266" s="1"/>
      <c r="R266" s="1"/>
      <c r="S266" s="1"/>
      <c r="AH266" s="6"/>
      <c r="AI266" s="6"/>
      <c r="AJ266" s="6"/>
      <c r="AK266" s="6"/>
      <c r="AL266" s="6"/>
      <c r="AN266" s="5"/>
    </row>
    <row r="267" hidden="1">
      <c r="J267" s="1"/>
      <c r="K267" s="1"/>
      <c r="L267" s="1"/>
      <c r="M267" s="1"/>
      <c r="N267" s="1"/>
      <c r="O267" s="1"/>
      <c r="P267" s="1"/>
      <c r="Q267" s="1"/>
      <c r="R267" s="1"/>
      <c r="S267" s="1"/>
      <c r="AH267" s="6"/>
      <c r="AI267" s="6"/>
      <c r="AJ267" s="6"/>
      <c r="AK267" s="6"/>
      <c r="AL267" s="6"/>
      <c r="AN267" s="5"/>
    </row>
    <row r="268" hidden="1">
      <c r="J268" s="1"/>
      <c r="K268" s="1"/>
      <c r="L268" s="1"/>
      <c r="M268" s="1"/>
      <c r="N268" s="1"/>
      <c r="O268" s="1"/>
      <c r="P268" s="1"/>
      <c r="Q268" s="1"/>
      <c r="R268" s="1"/>
      <c r="S268" s="1"/>
      <c r="AH268" s="6"/>
      <c r="AI268" s="6"/>
      <c r="AJ268" s="6"/>
      <c r="AK268" s="6"/>
      <c r="AL268" s="6"/>
      <c r="AN268" s="5"/>
    </row>
    <row r="269" hidden="1">
      <c r="J269" s="1"/>
      <c r="K269" s="1"/>
      <c r="L269" s="1"/>
      <c r="M269" s="1"/>
      <c r="N269" s="1"/>
      <c r="O269" s="1"/>
      <c r="P269" s="1"/>
      <c r="Q269" s="1"/>
      <c r="R269" s="1"/>
      <c r="S269" s="1"/>
      <c r="AH269" s="6"/>
      <c r="AI269" s="6"/>
      <c r="AJ269" s="6"/>
      <c r="AK269" s="6"/>
      <c r="AL269" s="6"/>
      <c r="AN269" s="5"/>
    </row>
    <row r="270" hidden="1">
      <c r="J270" s="1"/>
      <c r="K270" s="1"/>
      <c r="L270" s="1"/>
      <c r="M270" s="1"/>
      <c r="N270" s="1"/>
      <c r="O270" s="1"/>
      <c r="P270" s="1"/>
      <c r="Q270" s="1"/>
      <c r="R270" s="1"/>
      <c r="S270" s="1"/>
      <c r="AH270" s="6"/>
      <c r="AI270" s="6"/>
      <c r="AJ270" s="6"/>
      <c r="AK270" s="6"/>
      <c r="AL270" s="6"/>
      <c r="AN270" s="5"/>
    </row>
    <row r="271" hidden="1">
      <c r="J271" s="1"/>
      <c r="K271" s="1"/>
      <c r="L271" s="1"/>
      <c r="M271" s="1"/>
      <c r="N271" s="1"/>
      <c r="O271" s="1"/>
      <c r="P271" s="1"/>
      <c r="Q271" s="1"/>
      <c r="R271" s="1"/>
      <c r="S271" s="1"/>
      <c r="AH271" s="6"/>
      <c r="AI271" s="6"/>
      <c r="AJ271" s="6"/>
      <c r="AK271" s="6"/>
      <c r="AL271" s="6"/>
      <c r="AN271" s="5"/>
    </row>
    <row r="272" hidden="1">
      <c r="J272" s="1"/>
      <c r="K272" s="1"/>
      <c r="L272" s="1"/>
      <c r="M272" s="1"/>
      <c r="N272" s="1"/>
      <c r="O272" s="1"/>
      <c r="P272" s="1"/>
      <c r="Q272" s="1"/>
      <c r="R272" s="1"/>
      <c r="S272" s="1"/>
      <c r="AH272" s="6"/>
      <c r="AI272" s="6"/>
      <c r="AJ272" s="6"/>
      <c r="AK272" s="6"/>
      <c r="AL272" s="6"/>
      <c r="AN272" s="5"/>
    </row>
    <row r="273" hidden="1">
      <c r="J273" s="1"/>
      <c r="K273" s="1"/>
      <c r="L273" s="1"/>
      <c r="M273" s="1"/>
      <c r="N273" s="1"/>
      <c r="O273" s="1"/>
      <c r="P273" s="1"/>
      <c r="Q273" s="1"/>
      <c r="R273" s="1"/>
      <c r="S273" s="1"/>
      <c r="AH273" s="6"/>
      <c r="AI273" s="6"/>
      <c r="AJ273" s="6"/>
      <c r="AK273" s="6"/>
      <c r="AL273" s="6"/>
      <c r="AN273" s="5"/>
    </row>
    <row r="274" hidden="1">
      <c r="J274" s="1"/>
      <c r="K274" s="1"/>
      <c r="L274" s="1"/>
      <c r="M274" s="1"/>
      <c r="N274" s="1"/>
      <c r="O274" s="1"/>
      <c r="P274" s="1"/>
      <c r="Q274" s="1"/>
      <c r="R274" s="1"/>
      <c r="S274" s="1"/>
      <c r="AH274" s="6"/>
      <c r="AI274" s="6"/>
      <c r="AJ274" s="6"/>
      <c r="AK274" s="6"/>
      <c r="AL274" s="6"/>
      <c r="AN274" s="5"/>
    </row>
    <row r="275" hidden="1">
      <c r="J275" s="1"/>
      <c r="K275" s="1"/>
      <c r="L275" s="1"/>
      <c r="M275" s="1"/>
      <c r="N275" s="1"/>
      <c r="O275" s="1"/>
      <c r="P275" s="1"/>
      <c r="Q275" s="1"/>
      <c r="R275" s="1"/>
      <c r="S275" s="1"/>
      <c r="AH275" s="6"/>
      <c r="AI275" s="6"/>
      <c r="AJ275" s="6"/>
      <c r="AK275" s="6"/>
      <c r="AL275" s="6"/>
      <c r="AN275" s="5"/>
    </row>
    <row r="276" hidden="1">
      <c r="J276" s="1"/>
      <c r="K276" s="1"/>
      <c r="L276" s="1"/>
      <c r="M276" s="1"/>
      <c r="N276" s="1"/>
      <c r="O276" s="1"/>
      <c r="P276" s="1"/>
      <c r="Q276" s="1"/>
      <c r="R276" s="1"/>
      <c r="S276" s="1"/>
      <c r="AH276" s="6"/>
      <c r="AI276" s="6"/>
      <c r="AJ276" s="6"/>
      <c r="AK276" s="6"/>
      <c r="AL276" s="6"/>
      <c r="AN276" s="5"/>
    </row>
    <row r="277" hidden="1">
      <c r="J277" s="1"/>
      <c r="K277" s="1"/>
      <c r="L277" s="1"/>
      <c r="M277" s="1"/>
      <c r="N277" s="1"/>
      <c r="O277" s="1"/>
      <c r="P277" s="1"/>
      <c r="Q277" s="1"/>
      <c r="R277" s="1"/>
      <c r="S277" s="1"/>
      <c r="AH277" s="6"/>
      <c r="AI277" s="6"/>
      <c r="AJ277" s="6"/>
      <c r="AK277" s="6"/>
      <c r="AL277" s="6"/>
      <c r="AN277" s="5"/>
    </row>
    <row r="278" hidden="1">
      <c r="J278" s="1"/>
      <c r="K278" s="1"/>
      <c r="L278" s="1"/>
      <c r="M278" s="1"/>
      <c r="N278" s="1"/>
      <c r="O278" s="1"/>
      <c r="P278" s="1"/>
      <c r="Q278" s="1"/>
      <c r="R278" s="1"/>
      <c r="S278" s="1"/>
      <c r="AH278" s="6"/>
      <c r="AI278" s="6"/>
      <c r="AJ278" s="6"/>
      <c r="AK278" s="6"/>
      <c r="AL278" s="6"/>
      <c r="AN278" s="5"/>
    </row>
    <row r="279" hidden="1">
      <c r="J279" s="1"/>
      <c r="K279" s="1"/>
      <c r="L279" s="1"/>
      <c r="M279" s="1"/>
      <c r="N279" s="1"/>
      <c r="O279" s="1"/>
      <c r="P279" s="1"/>
      <c r="Q279" s="1"/>
      <c r="R279" s="1"/>
      <c r="S279" s="1"/>
      <c r="AH279" s="6"/>
      <c r="AI279" s="6"/>
      <c r="AJ279" s="6"/>
      <c r="AK279" s="6"/>
      <c r="AL279" s="6"/>
      <c r="AN279" s="5"/>
    </row>
    <row r="280" hidden="1">
      <c r="J280" s="1"/>
      <c r="K280" s="1"/>
      <c r="L280" s="1"/>
      <c r="M280" s="1"/>
      <c r="N280" s="1"/>
      <c r="O280" s="1"/>
      <c r="P280" s="1"/>
      <c r="Q280" s="1"/>
      <c r="R280" s="1"/>
      <c r="S280" s="1"/>
      <c r="AH280" s="6"/>
      <c r="AI280" s="6"/>
      <c r="AJ280" s="6"/>
      <c r="AK280" s="6"/>
      <c r="AL280" s="6"/>
      <c r="AN280" s="5"/>
    </row>
    <row r="281" hidden="1">
      <c r="J281" s="1"/>
      <c r="K281" s="1"/>
      <c r="L281" s="1"/>
      <c r="M281" s="1"/>
      <c r="N281" s="1"/>
      <c r="O281" s="1"/>
      <c r="P281" s="1"/>
      <c r="Q281" s="1"/>
      <c r="R281" s="1"/>
      <c r="S281" s="1"/>
      <c r="AH281" s="6"/>
      <c r="AI281" s="6"/>
      <c r="AJ281" s="6"/>
      <c r="AK281" s="6"/>
      <c r="AL281" s="6"/>
      <c r="AN281" s="5"/>
    </row>
    <row r="282" hidden="1">
      <c r="J282" s="1"/>
      <c r="K282" s="1"/>
      <c r="L282" s="1"/>
      <c r="M282" s="1"/>
      <c r="N282" s="1"/>
      <c r="O282" s="1"/>
      <c r="P282" s="1"/>
      <c r="Q282" s="1"/>
      <c r="R282" s="1"/>
      <c r="S282" s="1"/>
      <c r="AH282" s="6"/>
      <c r="AI282" s="6"/>
      <c r="AJ282" s="6"/>
      <c r="AK282" s="6"/>
      <c r="AL282" s="6"/>
      <c r="AN282" s="5"/>
    </row>
    <row r="283" hidden="1">
      <c r="J283" s="1"/>
      <c r="K283" s="1"/>
      <c r="L283" s="1"/>
      <c r="M283" s="1"/>
      <c r="N283" s="1"/>
      <c r="O283" s="1"/>
      <c r="P283" s="1"/>
      <c r="Q283" s="1"/>
      <c r="R283" s="1"/>
      <c r="S283" s="1"/>
      <c r="AH283" s="6"/>
      <c r="AI283" s="6"/>
      <c r="AJ283" s="6"/>
      <c r="AK283" s="6"/>
      <c r="AL283" s="6"/>
      <c r="AN283" s="5"/>
    </row>
    <row r="284" hidden="1">
      <c r="J284" s="1"/>
      <c r="K284" s="1"/>
      <c r="L284" s="1"/>
      <c r="M284" s="1"/>
      <c r="N284" s="1"/>
      <c r="O284" s="1"/>
      <c r="P284" s="1"/>
      <c r="Q284" s="1"/>
      <c r="R284" s="1"/>
      <c r="S284" s="1"/>
      <c r="AH284" s="6"/>
      <c r="AI284" s="6"/>
      <c r="AJ284" s="6"/>
      <c r="AK284" s="6"/>
      <c r="AL284" s="6"/>
      <c r="AN284" s="5"/>
    </row>
    <row r="285" hidden="1">
      <c r="J285" s="1"/>
      <c r="K285" s="1"/>
      <c r="L285" s="1"/>
      <c r="M285" s="1"/>
      <c r="N285" s="1"/>
      <c r="O285" s="1"/>
      <c r="P285" s="1"/>
      <c r="Q285" s="1"/>
      <c r="R285" s="1"/>
      <c r="S285" s="1"/>
      <c r="AH285" s="6"/>
      <c r="AI285" s="6"/>
      <c r="AJ285" s="6"/>
      <c r="AK285" s="6"/>
      <c r="AL285" s="6"/>
      <c r="AN285" s="5"/>
    </row>
    <row r="286" hidden="1">
      <c r="J286" s="1"/>
      <c r="K286" s="1"/>
      <c r="L286" s="1"/>
      <c r="M286" s="1"/>
      <c r="N286" s="1"/>
      <c r="O286" s="1"/>
      <c r="P286" s="1"/>
      <c r="Q286" s="1"/>
      <c r="R286" s="1"/>
      <c r="S286" s="1"/>
      <c r="AH286" s="6"/>
      <c r="AI286" s="6"/>
      <c r="AJ286" s="6"/>
      <c r="AK286" s="6"/>
      <c r="AL286" s="6"/>
      <c r="AN286" s="5"/>
    </row>
    <row r="287" hidden="1">
      <c r="J287" s="1"/>
      <c r="K287" s="1"/>
      <c r="L287" s="1"/>
      <c r="M287" s="1"/>
      <c r="N287" s="1"/>
      <c r="O287" s="1"/>
      <c r="P287" s="1"/>
      <c r="Q287" s="1"/>
      <c r="R287" s="1"/>
      <c r="S287" s="1"/>
      <c r="AH287" s="6"/>
      <c r="AI287" s="6"/>
      <c r="AJ287" s="6"/>
      <c r="AK287" s="6"/>
      <c r="AL287" s="6"/>
      <c r="AN287" s="5"/>
    </row>
    <row r="288" hidden="1">
      <c r="J288" s="1"/>
      <c r="K288" s="1"/>
      <c r="L288" s="1"/>
      <c r="M288" s="1"/>
      <c r="N288" s="1"/>
      <c r="O288" s="1"/>
      <c r="P288" s="1"/>
      <c r="Q288" s="1"/>
      <c r="R288" s="1"/>
      <c r="S288" s="1"/>
      <c r="AH288" s="6"/>
      <c r="AI288" s="6"/>
      <c r="AJ288" s="6"/>
      <c r="AK288" s="6"/>
      <c r="AL288" s="6"/>
      <c r="AN288" s="5"/>
    </row>
    <row r="289" hidden="1">
      <c r="J289" s="1"/>
      <c r="K289" s="1"/>
      <c r="L289" s="1"/>
      <c r="M289" s="1"/>
      <c r="N289" s="1"/>
      <c r="O289" s="1"/>
      <c r="P289" s="1"/>
      <c r="Q289" s="1"/>
      <c r="R289" s="1"/>
      <c r="S289" s="1"/>
      <c r="AH289" s="6"/>
      <c r="AI289" s="6"/>
      <c r="AJ289" s="6"/>
      <c r="AK289" s="6"/>
      <c r="AL289" s="6"/>
      <c r="AN289" s="5"/>
    </row>
    <row r="290" hidden="1">
      <c r="J290" s="1"/>
      <c r="K290" s="1"/>
      <c r="L290" s="1"/>
      <c r="M290" s="1"/>
      <c r="N290" s="1"/>
      <c r="O290" s="1"/>
      <c r="P290" s="1"/>
      <c r="Q290" s="1"/>
      <c r="R290" s="1"/>
      <c r="S290" s="1"/>
      <c r="AH290" s="6"/>
      <c r="AI290" s="6"/>
      <c r="AJ290" s="6"/>
      <c r="AK290" s="6"/>
      <c r="AL290" s="6"/>
      <c r="AN290" s="5"/>
    </row>
    <row r="291" hidden="1">
      <c r="J291" s="1"/>
      <c r="K291" s="1"/>
      <c r="L291" s="1"/>
      <c r="M291" s="1"/>
      <c r="N291" s="1"/>
      <c r="O291" s="1"/>
      <c r="P291" s="1"/>
      <c r="Q291" s="1"/>
      <c r="R291" s="1"/>
      <c r="S291" s="1"/>
      <c r="AH291" s="6"/>
      <c r="AI291" s="6"/>
      <c r="AJ291" s="6"/>
      <c r="AK291" s="6"/>
      <c r="AL291" s="6"/>
      <c r="AN291" s="5"/>
    </row>
    <row r="292" hidden="1">
      <c r="J292" s="1"/>
      <c r="K292" s="1"/>
      <c r="L292" s="1"/>
      <c r="M292" s="1"/>
      <c r="N292" s="1"/>
      <c r="O292" s="1"/>
      <c r="P292" s="1"/>
      <c r="Q292" s="1"/>
      <c r="R292" s="1"/>
      <c r="S292" s="1"/>
      <c r="AH292" s="6"/>
      <c r="AI292" s="6"/>
      <c r="AJ292" s="6"/>
      <c r="AK292" s="6"/>
      <c r="AL292" s="6"/>
      <c r="AN292" s="5"/>
    </row>
    <row r="293" hidden="1">
      <c r="J293" s="1"/>
      <c r="K293" s="1"/>
      <c r="L293" s="1"/>
      <c r="M293" s="1"/>
      <c r="N293" s="1"/>
      <c r="O293" s="1"/>
      <c r="P293" s="1"/>
      <c r="Q293" s="1"/>
      <c r="R293" s="1"/>
      <c r="S293" s="1"/>
      <c r="AH293" s="6"/>
      <c r="AI293" s="6"/>
      <c r="AJ293" s="6"/>
      <c r="AK293" s="6"/>
      <c r="AL293" s="6"/>
      <c r="AN293" s="5"/>
    </row>
    <row r="294" hidden="1">
      <c r="J294" s="1"/>
      <c r="K294" s="1"/>
      <c r="L294" s="1"/>
      <c r="M294" s="1"/>
      <c r="N294" s="1"/>
      <c r="O294" s="1"/>
      <c r="P294" s="1"/>
      <c r="Q294" s="1"/>
      <c r="R294" s="1"/>
      <c r="S294" s="1"/>
      <c r="AH294" s="6"/>
      <c r="AI294" s="6"/>
      <c r="AJ294" s="6"/>
      <c r="AK294" s="6"/>
      <c r="AL294" s="6"/>
      <c r="AN294" s="5"/>
    </row>
    <row r="295" hidden="1">
      <c r="J295" s="1"/>
      <c r="K295" s="1"/>
      <c r="L295" s="1"/>
      <c r="M295" s="1"/>
      <c r="N295" s="1"/>
      <c r="O295" s="1"/>
      <c r="P295" s="1"/>
      <c r="Q295" s="1"/>
      <c r="R295" s="1"/>
      <c r="S295" s="1"/>
      <c r="AH295" s="6"/>
      <c r="AI295" s="6"/>
      <c r="AJ295" s="6"/>
      <c r="AK295" s="6"/>
      <c r="AL295" s="6"/>
      <c r="AN295" s="5"/>
    </row>
    <row r="296" hidden="1">
      <c r="J296" s="1"/>
      <c r="K296" s="1"/>
      <c r="L296" s="1"/>
      <c r="M296" s="1"/>
      <c r="N296" s="1"/>
      <c r="O296" s="1"/>
      <c r="P296" s="1"/>
      <c r="Q296" s="1"/>
      <c r="R296" s="1"/>
      <c r="S296" s="1"/>
      <c r="AH296" s="6"/>
      <c r="AI296" s="6"/>
      <c r="AJ296" s="6"/>
      <c r="AK296" s="6"/>
      <c r="AL296" s="6"/>
      <c r="AN296" s="5"/>
    </row>
    <row r="297" hidden="1">
      <c r="J297" s="1"/>
      <c r="K297" s="1"/>
      <c r="L297" s="1"/>
      <c r="M297" s="1"/>
      <c r="N297" s="1"/>
      <c r="O297" s="1"/>
      <c r="P297" s="1"/>
      <c r="Q297" s="1"/>
      <c r="R297" s="1"/>
      <c r="S297" s="1"/>
      <c r="AH297" s="6"/>
      <c r="AI297" s="6"/>
      <c r="AJ297" s="6"/>
      <c r="AK297" s="6"/>
      <c r="AL297" s="6"/>
      <c r="AN297" s="5"/>
    </row>
    <row r="298" hidden="1">
      <c r="J298" s="1"/>
      <c r="K298" s="1"/>
      <c r="L298" s="1"/>
      <c r="M298" s="1"/>
      <c r="N298" s="1"/>
      <c r="O298" s="1"/>
      <c r="P298" s="1"/>
      <c r="Q298" s="1"/>
      <c r="R298" s="1"/>
      <c r="S298" s="1"/>
      <c r="AH298" s="6"/>
      <c r="AI298" s="6"/>
      <c r="AJ298" s="6"/>
      <c r="AK298" s="6"/>
      <c r="AL298" s="6"/>
      <c r="AN298" s="5"/>
    </row>
    <row r="299" hidden="1">
      <c r="J299" s="1"/>
      <c r="K299" s="1"/>
      <c r="L299" s="1"/>
      <c r="M299" s="1"/>
      <c r="N299" s="1"/>
      <c r="O299" s="1"/>
      <c r="P299" s="1"/>
      <c r="Q299" s="1"/>
      <c r="R299" s="1"/>
      <c r="S299" s="1"/>
      <c r="AH299" s="6"/>
      <c r="AI299" s="6"/>
      <c r="AJ299" s="6"/>
      <c r="AK299" s="6"/>
      <c r="AL299" s="6"/>
      <c r="AN299" s="5"/>
    </row>
    <row r="300" hidden="1">
      <c r="J300" s="1"/>
      <c r="K300" s="1"/>
      <c r="L300" s="1"/>
      <c r="M300" s="1"/>
      <c r="N300" s="1"/>
      <c r="O300" s="1"/>
      <c r="P300" s="1"/>
      <c r="Q300" s="1"/>
      <c r="R300" s="1"/>
      <c r="S300" s="1"/>
      <c r="AH300" s="6"/>
      <c r="AI300" s="6"/>
      <c r="AJ300" s="6"/>
      <c r="AK300" s="6"/>
      <c r="AL300" s="6"/>
      <c r="AN300" s="5"/>
    </row>
    <row r="301" hidden="1">
      <c r="J301" s="1"/>
      <c r="K301" s="1"/>
      <c r="L301" s="1"/>
      <c r="M301" s="1"/>
      <c r="N301" s="1"/>
      <c r="O301" s="1"/>
      <c r="P301" s="1"/>
      <c r="Q301" s="1"/>
      <c r="R301" s="1"/>
      <c r="S301" s="1"/>
      <c r="AH301" s="6"/>
      <c r="AI301" s="6"/>
      <c r="AJ301" s="6"/>
      <c r="AK301" s="6"/>
      <c r="AL301" s="6"/>
      <c r="AN301" s="5"/>
    </row>
    <row r="302" hidden="1">
      <c r="J302" s="1"/>
      <c r="K302" s="1"/>
      <c r="L302" s="1"/>
      <c r="M302" s="1"/>
      <c r="N302" s="1"/>
      <c r="O302" s="1"/>
      <c r="P302" s="1"/>
      <c r="Q302" s="1"/>
      <c r="R302" s="1"/>
      <c r="S302" s="1"/>
      <c r="AH302" s="6"/>
      <c r="AI302" s="6"/>
      <c r="AJ302" s="6"/>
      <c r="AK302" s="6"/>
      <c r="AL302" s="6"/>
      <c r="AN302" s="5"/>
    </row>
    <row r="303" hidden="1">
      <c r="J303" s="1"/>
      <c r="K303" s="1"/>
      <c r="L303" s="1"/>
      <c r="M303" s="1"/>
      <c r="N303" s="1"/>
      <c r="O303" s="1"/>
      <c r="P303" s="1"/>
      <c r="Q303" s="1"/>
      <c r="R303" s="1"/>
      <c r="S303" s="1"/>
      <c r="AH303" s="6"/>
      <c r="AI303" s="6"/>
      <c r="AJ303" s="6"/>
      <c r="AK303" s="6"/>
      <c r="AL303" s="6"/>
      <c r="AN303" s="5"/>
    </row>
    <row r="304" hidden="1">
      <c r="J304" s="1"/>
      <c r="K304" s="1"/>
      <c r="L304" s="1"/>
      <c r="M304" s="1"/>
      <c r="N304" s="1"/>
      <c r="O304" s="1"/>
      <c r="P304" s="1"/>
      <c r="Q304" s="1"/>
      <c r="R304" s="1"/>
      <c r="S304" s="1"/>
      <c r="AH304" s="6"/>
      <c r="AI304" s="6"/>
      <c r="AJ304" s="6"/>
      <c r="AK304" s="6"/>
      <c r="AL304" s="6"/>
      <c r="AN304" s="5"/>
    </row>
    <row r="305" hidden="1">
      <c r="J305" s="1"/>
      <c r="K305" s="1"/>
      <c r="L305" s="1"/>
      <c r="M305" s="1"/>
      <c r="N305" s="1"/>
      <c r="O305" s="1"/>
      <c r="P305" s="1"/>
      <c r="Q305" s="1"/>
      <c r="R305" s="1"/>
      <c r="S305" s="1"/>
      <c r="AH305" s="6"/>
      <c r="AI305" s="6"/>
      <c r="AJ305" s="6"/>
      <c r="AK305" s="6"/>
      <c r="AL305" s="6"/>
      <c r="AN305" s="5"/>
    </row>
    <row r="306" hidden="1">
      <c r="J306" s="1"/>
      <c r="K306" s="1"/>
      <c r="L306" s="1"/>
      <c r="M306" s="1"/>
      <c r="N306" s="1"/>
      <c r="O306" s="1"/>
      <c r="P306" s="1"/>
      <c r="Q306" s="1"/>
      <c r="R306" s="1"/>
      <c r="S306" s="1"/>
      <c r="AH306" s="6"/>
      <c r="AI306" s="6"/>
      <c r="AJ306" s="6"/>
      <c r="AK306" s="6"/>
      <c r="AL306" s="6"/>
      <c r="AN306" s="5"/>
    </row>
    <row r="307" hidden="1">
      <c r="J307" s="1"/>
      <c r="K307" s="1"/>
      <c r="L307" s="1"/>
      <c r="M307" s="1"/>
      <c r="N307" s="1"/>
      <c r="O307" s="1"/>
      <c r="P307" s="1"/>
      <c r="Q307" s="1"/>
      <c r="R307" s="1"/>
      <c r="S307" s="1"/>
      <c r="AH307" s="6"/>
      <c r="AI307" s="6"/>
      <c r="AJ307" s="6"/>
      <c r="AK307" s="6"/>
      <c r="AL307" s="6"/>
      <c r="AN307" s="5"/>
    </row>
    <row r="308" hidden="1">
      <c r="J308" s="1"/>
      <c r="K308" s="1"/>
      <c r="L308" s="1"/>
      <c r="M308" s="1"/>
      <c r="N308" s="1"/>
      <c r="O308" s="1"/>
      <c r="P308" s="1"/>
      <c r="Q308" s="1"/>
      <c r="R308" s="1"/>
      <c r="S308" s="1"/>
      <c r="AH308" s="6"/>
      <c r="AI308" s="6"/>
      <c r="AJ308" s="6"/>
      <c r="AK308" s="6"/>
      <c r="AL308" s="6"/>
      <c r="AN308" s="5"/>
    </row>
    <row r="309" hidden="1">
      <c r="J309" s="1"/>
      <c r="K309" s="1"/>
      <c r="L309" s="1"/>
      <c r="M309" s="1"/>
      <c r="N309" s="1"/>
      <c r="O309" s="1"/>
      <c r="P309" s="1"/>
      <c r="Q309" s="1"/>
      <c r="R309" s="1"/>
      <c r="S309" s="1"/>
      <c r="AH309" s="6"/>
      <c r="AI309" s="6"/>
      <c r="AJ309" s="6"/>
      <c r="AK309" s="6"/>
      <c r="AL309" s="6"/>
      <c r="AN309" s="5"/>
    </row>
    <row r="310" hidden="1">
      <c r="J310" s="1"/>
      <c r="K310" s="1"/>
      <c r="L310" s="1"/>
      <c r="M310" s="1"/>
      <c r="N310" s="1"/>
      <c r="O310" s="1"/>
      <c r="P310" s="1"/>
      <c r="Q310" s="1"/>
      <c r="R310" s="1"/>
      <c r="S310" s="1"/>
      <c r="AH310" s="6"/>
      <c r="AI310" s="6"/>
      <c r="AJ310" s="6"/>
      <c r="AK310" s="6"/>
      <c r="AL310" s="6"/>
      <c r="AN310" s="5"/>
    </row>
    <row r="311" hidden="1">
      <c r="J311" s="1"/>
      <c r="K311" s="1"/>
      <c r="L311" s="1"/>
      <c r="M311" s="1"/>
      <c r="N311" s="1"/>
      <c r="O311" s="1"/>
      <c r="P311" s="1"/>
      <c r="Q311" s="1"/>
      <c r="R311" s="1"/>
      <c r="S311" s="1"/>
      <c r="AH311" s="6"/>
      <c r="AI311" s="6"/>
      <c r="AJ311" s="6"/>
      <c r="AK311" s="6"/>
      <c r="AL311" s="6"/>
      <c r="AN311" s="5"/>
    </row>
    <row r="312" hidden="1">
      <c r="J312" s="1"/>
      <c r="K312" s="1"/>
      <c r="L312" s="1"/>
      <c r="M312" s="1"/>
      <c r="N312" s="1"/>
      <c r="O312" s="1"/>
      <c r="P312" s="1"/>
      <c r="Q312" s="1"/>
      <c r="R312" s="1"/>
      <c r="S312" s="1"/>
      <c r="AH312" s="6"/>
      <c r="AI312" s="6"/>
      <c r="AJ312" s="6"/>
      <c r="AK312" s="6"/>
      <c r="AL312" s="6"/>
      <c r="AN312" s="5"/>
    </row>
    <row r="313" hidden="1">
      <c r="J313" s="1"/>
      <c r="K313" s="1"/>
      <c r="L313" s="1"/>
      <c r="M313" s="1"/>
      <c r="N313" s="1"/>
      <c r="O313" s="1"/>
      <c r="P313" s="1"/>
      <c r="Q313" s="1"/>
      <c r="R313" s="1"/>
      <c r="S313" s="1"/>
      <c r="AH313" s="6"/>
      <c r="AI313" s="6"/>
      <c r="AJ313" s="6"/>
      <c r="AK313" s="6"/>
      <c r="AL313" s="6"/>
      <c r="AN313" s="5"/>
    </row>
    <row r="314" hidden="1">
      <c r="J314" s="1"/>
      <c r="K314" s="1"/>
      <c r="L314" s="1"/>
      <c r="M314" s="1"/>
      <c r="N314" s="1"/>
      <c r="O314" s="1"/>
      <c r="P314" s="1"/>
      <c r="Q314" s="1"/>
      <c r="R314" s="1"/>
      <c r="S314" s="1"/>
      <c r="AH314" s="6"/>
      <c r="AI314" s="6"/>
      <c r="AJ314" s="6"/>
      <c r="AK314" s="6"/>
      <c r="AL314" s="6"/>
      <c r="AN314" s="5"/>
    </row>
    <row r="315" hidden="1">
      <c r="J315" s="1"/>
      <c r="K315" s="1"/>
      <c r="L315" s="1"/>
      <c r="M315" s="1"/>
      <c r="N315" s="1"/>
      <c r="O315" s="1"/>
      <c r="P315" s="1"/>
      <c r="Q315" s="1"/>
      <c r="R315" s="1"/>
      <c r="S315" s="1"/>
      <c r="AH315" s="6"/>
      <c r="AI315" s="6"/>
      <c r="AJ315" s="6"/>
      <c r="AK315" s="6"/>
      <c r="AL315" s="6"/>
      <c r="AN315" s="5"/>
    </row>
    <row r="316" hidden="1">
      <c r="J316" s="1"/>
      <c r="K316" s="1"/>
      <c r="L316" s="1"/>
      <c r="M316" s="1"/>
      <c r="N316" s="1"/>
      <c r="O316" s="1"/>
      <c r="P316" s="1"/>
      <c r="Q316" s="1"/>
      <c r="R316" s="1"/>
      <c r="S316" s="1"/>
      <c r="AH316" s="6"/>
      <c r="AI316" s="6"/>
      <c r="AJ316" s="6"/>
      <c r="AK316" s="6"/>
      <c r="AL316" s="6"/>
      <c r="AN316" s="5"/>
    </row>
    <row r="317" hidden="1">
      <c r="J317" s="1"/>
      <c r="K317" s="1"/>
      <c r="L317" s="1"/>
      <c r="M317" s="1"/>
      <c r="N317" s="1"/>
      <c r="O317" s="1"/>
      <c r="P317" s="1"/>
      <c r="Q317" s="1"/>
      <c r="R317" s="1"/>
      <c r="S317" s="1"/>
      <c r="AH317" s="6"/>
      <c r="AI317" s="6"/>
      <c r="AJ317" s="6"/>
      <c r="AK317" s="6"/>
      <c r="AL317" s="6"/>
      <c r="AN317" s="5"/>
    </row>
    <row r="318" hidden="1">
      <c r="J318" s="1"/>
      <c r="K318" s="1"/>
      <c r="L318" s="1"/>
      <c r="M318" s="1"/>
      <c r="N318" s="1"/>
      <c r="O318" s="1"/>
      <c r="P318" s="1"/>
      <c r="Q318" s="1"/>
      <c r="R318" s="1"/>
      <c r="S318" s="1"/>
      <c r="AH318" s="6"/>
      <c r="AI318" s="6"/>
      <c r="AJ318" s="6"/>
      <c r="AK318" s="6"/>
      <c r="AL318" s="6"/>
      <c r="AN318" s="5"/>
    </row>
    <row r="319" hidden="1">
      <c r="J319" s="1"/>
      <c r="K319" s="1"/>
      <c r="L319" s="1"/>
      <c r="M319" s="1"/>
      <c r="N319" s="1"/>
      <c r="O319" s="1"/>
      <c r="P319" s="1"/>
      <c r="Q319" s="1"/>
      <c r="R319" s="1"/>
      <c r="S319" s="1"/>
      <c r="AH319" s="6"/>
      <c r="AI319" s="6"/>
      <c r="AJ319" s="6"/>
      <c r="AK319" s="6"/>
      <c r="AL319" s="6"/>
      <c r="AN319" s="5"/>
    </row>
    <row r="320" hidden="1">
      <c r="J320" s="1"/>
      <c r="K320" s="1"/>
      <c r="L320" s="1"/>
      <c r="M320" s="1"/>
      <c r="N320" s="1"/>
      <c r="O320" s="1"/>
      <c r="P320" s="1"/>
      <c r="Q320" s="1"/>
      <c r="R320" s="1"/>
      <c r="S320" s="1"/>
      <c r="AH320" s="6"/>
      <c r="AI320" s="6"/>
      <c r="AJ320" s="6"/>
      <c r="AK320" s="6"/>
      <c r="AL320" s="6"/>
      <c r="AN320" s="5"/>
    </row>
    <row r="321" hidden="1">
      <c r="J321" s="1"/>
      <c r="K321" s="1"/>
      <c r="L321" s="1"/>
      <c r="M321" s="1"/>
      <c r="N321" s="1"/>
      <c r="O321" s="1"/>
      <c r="P321" s="1"/>
      <c r="Q321" s="1"/>
      <c r="R321" s="1"/>
      <c r="S321" s="1"/>
      <c r="AH321" s="6"/>
      <c r="AI321" s="6"/>
      <c r="AJ321" s="6"/>
      <c r="AK321" s="6"/>
      <c r="AL321" s="6"/>
      <c r="AN321" s="5"/>
    </row>
    <row r="322" hidden="1">
      <c r="J322" s="1"/>
      <c r="K322" s="1"/>
      <c r="L322" s="1"/>
      <c r="M322" s="1"/>
      <c r="N322" s="1"/>
      <c r="O322" s="1"/>
      <c r="P322" s="1"/>
      <c r="Q322" s="1"/>
      <c r="R322" s="1"/>
      <c r="S322" s="1"/>
      <c r="AH322" s="6"/>
      <c r="AI322" s="6"/>
      <c r="AJ322" s="6"/>
      <c r="AK322" s="6"/>
      <c r="AL322" s="6"/>
      <c r="AN322" s="5"/>
    </row>
    <row r="323" hidden="1">
      <c r="J323" s="1"/>
      <c r="K323" s="1"/>
      <c r="L323" s="1"/>
      <c r="M323" s="1"/>
      <c r="N323" s="1"/>
      <c r="O323" s="1"/>
      <c r="P323" s="1"/>
      <c r="Q323" s="1"/>
      <c r="R323" s="1"/>
      <c r="S323" s="1"/>
      <c r="AH323" s="6"/>
      <c r="AI323" s="6"/>
      <c r="AJ323" s="6"/>
      <c r="AK323" s="6"/>
      <c r="AL323" s="6"/>
      <c r="AN323" s="5"/>
    </row>
    <row r="324" hidden="1">
      <c r="J324" s="1"/>
      <c r="K324" s="1"/>
      <c r="L324" s="1"/>
      <c r="M324" s="1"/>
      <c r="N324" s="1"/>
      <c r="O324" s="1"/>
      <c r="P324" s="1"/>
      <c r="Q324" s="1"/>
      <c r="R324" s="1"/>
      <c r="S324" s="1"/>
      <c r="AH324" s="6"/>
      <c r="AI324" s="6"/>
      <c r="AJ324" s="6"/>
      <c r="AK324" s="6"/>
      <c r="AL324" s="6"/>
      <c r="AN324" s="5"/>
    </row>
    <row r="325" hidden="1">
      <c r="J325" s="1"/>
      <c r="K325" s="1"/>
      <c r="L325" s="1"/>
      <c r="M325" s="1"/>
      <c r="N325" s="1"/>
      <c r="O325" s="1"/>
      <c r="P325" s="1"/>
      <c r="Q325" s="1"/>
      <c r="R325" s="1"/>
      <c r="S325" s="1"/>
      <c r="AH325" s="6"/>
      <c r="AI325" s="6"/>
      <c r="AJ325" s="6"/>
      <c r="AK325" s="6"/>
      <c r="AL325" s="6"/>
      <c r="AN325" s="5"/>
    </row>
    <row r="326" hidden="1">
      <c r="J326" s="1"/>
      <c r="K326" s="1"/>
      <c r="L326" s="1"/>
      <c r="M326" s="1"/>
      <c r="N326" s="1"/>
      <c r="O326" s="1"/>
      <c r="P326" s="1"/>
      <c r="Q326" s="1"/>
      <c r="R326" s="1"/>
      <c r="S326" s="1"/>
      <c r="AH326" s="6"/>
      <c r="AI326" s="6"/>
      <c r="AJ326" s="6"/>
      <c r="AK326" s="6"/>
      <c r="AL326" s="6"/>
      <c r="AN326" s="5"/>
    </row>
    <row r="327" hidden="1">
      <c r="J327" s="1"/>
      <c r="K327" s="1"/>
      <c r="L327" s="1"/>
      <c r="M327" s="1"/>
      <c r="N327" s="1"/>
      <c r="O327" s="1"/>
      <c r="P327" s="1"/>
      <c r="Q327" s="1"/>
      <c r="R327" s="1"/>
      <c r="S327" s="1"/>
      <c r="AH327" s="6"/>
      <c r="AI327" s="6"/>
      <c r="AJ327" s="6"/>
      <c r="AK327" s="6"/>
      <c r="AL327" s="6"/>
      <c r="AN327" s="5"/>
    </row>
    <row r="328" hidden="1">
      <c r="J328" s="1"/>
      <c r="K328" s="1"/>
      <c r="L328" s="1"/>
      <c r="M328" s="1"/>
      <c r="N328" s="1"/>
      <c r="O328" s="1"/>
      <c r="P328" s="1"/>
      <c r="Q328" s="1"/>
      <c r="R328" s="1"/>
      <c r="S328" s="1"/>
      <c r="AH328" s="6"/>
      <c r="AI328" s="6"/>
      <c r="AJ328" s="6"/>
      <c r="AK328" s="6"/>
      <c r="AL328" s="6"/>
      <c r="AN328" s="5"/>
    </row>
    <row r="329" hidden="1">
      <c r="J329" s="1"/>
      <c r="K329" s="1"/>
      <c r="L329" s="1"/>
      <c r="M329" s="1"/>
      <c r="N329" s="1"/>
      <c r="O329" s="1"/>
      <c r="P329" s="1"/>
      <c r="Q329" s="1"/>
      <c r="R329" s="1"/>
      <c r="S329" s="1"/>
      <c r="AH329" s="6"/>
      <c r="AI329" s="6"/>
      <c r="AJ329" s="6"/>
      <c r="AK329" s="6"/>
      <c r="AL329" s="6"/>
      <c r="AN329" s="5"/>
    </row>
    <row r="330" hidden="1">
      <c r="J330" s="1"/>
      <c r="K330" s="1"/>
      <c r="L330" s="1"/>
      <c r="M330" s="1"/>
      <c r="N330" s="1"/>
      <c r="O330" s="1"/>
      <c r="P330" s="1"/>
      <c r="Q330" s="1"/>
      <c r="R330" s="1"/>
      <c r="S330" s="1"/>
      <c r="AH330" s="6"/>
      <c r="AI330" s="6"/>
      <c r="AJ330" s="6"/>
      <c r="AK330" s="6"/>
      <c r="AL330" s="6"/>
      <c r="AN330" s="5"/>
    </row>
    <row r="331" hidden="1">
      <c r="J331" s="1"/>
      <c r="K331" s="1"/>
      <c r="L331" s="1"/>
      <c r="M331" s="1"/>
      <c r="N331" s="1"/>
      <c r="O331" s="1"/>
      <c r="P331" s="1"/>
      <c r="Q331" s="1"/>
      <c r="R331" s="1"/>
      <c r="S331" s="1"/>
      <c r="AH331" s="6"/>
      <c r="AI331" s="6"/>
      <c r="AJ331" s="6"/>
      <c r="AK331" s="6"/>
      <c r="AL331" s="6"/>
      <c r="AN331" s="5"/>
    </row>
    <row r="332" hidden="1">
      <c r="J332" s="1"/>
      <c r="K332" s="1"/>
      <c r="L332" s="1"/>
      <c r="M332" s="1"/>
      <c r="N332" s="1"/>
      <c r="O332" s="1"/>
      <c r="P332" s="1"/>
      <c r="Q332" s="1"/>
      <c r="R332" s="1"/>
      <c r="S332" s="1"/>
      <c r="AH332" s="6"/>
      <c r="AI332" s="6"/>
      <c r="AJ332" s="6"/>
      <c r="AK332" s="6"/>
      <c r="AL332" s="6"/>
      <c r="AN332" s="5"/>
    </row>
    <row r="333" hidden="1">
      <c r="J333" s="1"/>
      <c r="K333" s="1"/>
      <c r="L333" s="1"/>
      <c r="M333" s="1"/>
      <c r="N333" s="1"/>
      <c r="O333" s="1"/>
      <c r="P333" s="1"/>
      <c r="Q333" s="1"/>
      <c r="R333" s="1"/>
      <c r="S333" s="1"/>
      <c r="AH333" s="6"/>
      <c r="AI333" s="6"/>
      <c r="AJ333" s="6"/>
      <c r="AK333" s="6"/>
      <c r="AL333" s="6"/>
      <c r="AN333" s="5"/>
    </row>
    <row r="334" hidden="1">
      <c r="J334" s="1"/>
      <c r="K334" s="1"/>
      <c r="L334" s="1"/>
      <c r="M334" s="1"/>
      <c r="N334" s="1"/>
      <c r="O334" s="1"/>
      <c r="P334" s="1"/>
      <c r="Q334" s="1"/>
      <c r="R334" s="1"/>
      <c r="S334" s="1"/>
      <c r="AH334" s="6"/>
      <c r="AI334" s="6"/>
      <c r="AJ334" s="6"/>
      <c r="AK334" s="6"/>
      <c r="AL334" s="6"/>
      <c r="AN334" s="5"/>
    </row>
    <row r="335" hidden="1">
      <c r="J335" s="1"/>
      <c r="K335" s="1"/>
      <c r="L335" s="1"/>
      <c r="M335" s="1"/>
      <c r="N335" s="1"/>
      <c r="O335" s="1"/>
      <c r="P335" s="1"/>
      <c r="Q335" s="1"/>
      <c r="R335" s="1"/>
      <c r="S335" s="1"/>
      <c r="AH335" s="6"/>
      <c r="AI335" s="6"/>
      <c r="AJ335" s="6"/>
      <c r="AK335" s="6"/>
      <c r="AL335" s="6"/>
      <c r="AN335" s="5"/>
    </row>
    <row r="336" hidden="1">
      <c r="J336" s="1"/>
      <c r="K336" s="1"/>
      <c r="L336" s="1"/>
      <c r="M336" s="1"/>
      <c r="N336" s="1"/>
      <c r="O336" s="1"/>
      <c r="P336" s="1"/>
      <c r="Q336" s="1"/>
      <c r="R336" s="1"/>
      <c r="S336" s="1"/>
      <c r="AH336" s="6"/>
      <c r="AI336" s="6"/>
      <c r="AJ336" s="6"/>
      <c r="AK336" s="6"/>
      <c r="AL336" s="6"/>
      <c r="AN336" s="5"/>
    </row>
    <row r="337" hidden="1">
      <c r="J337" s="1"/>
      <c r="K337" s="1"/>
      <c r="L337" s="1"/>
      <c r="M337" s="1"/>
      <c r="N337" s="1"/>
      <c r="O337" s="1"/>
      <c r="P337" s="1"/>
      <c r="Q337" s="1"/>
      <c r="R337" s="1"/>
      <c r="S337" s="1"/>
      <c r="AH337" s="6"/>
      <c r="AI337" s="6"/>
      <c r="AJ337" s="6"/>
      <c r="AK337" s="6"/>
      <c r="AL337" s="6"/>
      <c r="AN337" s="5"/>
    </row>
    <row r="338" hidden="1">
      <c r="J338" s="1"/>
      <c r="K338" s="1"/>
      <c r="L338" s="1"/>
      <c r="M338" s="1"/>
      <c r="N338" s="1"/>
      <c r="O338" s="1"/>
      <c r="P338" s="1"/>
      <c r="Q338" s="1"/>
      <c r="R338" s="1"/>
      <c r="S338" s="1"/>
      <c r="AH338" s="6"/>
      <c r="AI338" s="6"/>
      <c r="AJ338" s="6"/>
      <c r="AK338" s="6"/>
      <c r="AL338" s="6"/>
      <c r="AN338" s="5"/>
    </row>
    <row r="339" hidden="1">
      <c r="J339" s="1"/>
      <c r="K339" s="1"/>
      <c r="L339" s="1"/>
      <c r="M339" s="1"/>
      <c r="N339" s="1"/>
      <c r="O339" s="1"/>
      <c r="P339" s="1"/>
      <c r="Q339" s="1"/>
      <c r="R339" s="1"/>
      <c r="S339" s="1"/>
      <c r="AH339" s="6"/>
      <c r="AI339" s="6"/>
      <c r="AJ339" s="6"/>
      <c r="AK339" s="6"/>
      <c r="AL339" s="6"/>
      <c r="AN339" s="5"/>
    </row>
    <row r="340" hidden="1">
      <c r="J340" s="1"/>
      <c r="K340" s="1"/>
      <c r="L340" s="1"/>
      <c r="M340" s="1"/>
      <c r="N340" s="1"/>
      <c r="O340" s="1"/>
      <c r="P340" s="1"/>
      <c r="Q340" s="1"/>
      <c r="R340" s="1"/>
      <c r="S340" s="1"/>
      <c r="AH340" s="6"/>
      <c r="AI340" s="6"/>
      <c r="AJ340" s="6"/>
      <c r="AK340" s="6"/>
      <c r="AL340" s="6"/>
      <c r="AN340" s="5"/>
    </row>
    <row r="341" hidden="1">
      <c r="J341" s="1"/>
      <c r="K341" s="1"/>
      <c r="L341" s="1"/>
      <c r="M341" s="1"/>
      <c r="N341" s="1"/>
      <c r="O341" s="1"/>
      <c r="P341" s="1"/>
      <c r="Q341" s="1"/>
      <c r="R341" s="1"/>
      <c r="S341" s="1"/>
      <c r="AH341" s="6"/>
      <c r="AI341" s="6"/>
      <c r="AJ341" s="6"/>
      <c r="AK341" s="6"/>
      <c r="AL341" s="6"/>
      <c r="AN341" s="5"/>
    </row>
    <row r="342" hidden="1">
      <c r="J342" s="1"/>
      <c r="K342" s="1"/>
      <c r="L342" s="1"/>
      <c r="M342" s="1"/>
      <c r="N342" s="1"/>
      <c r="O342" s="1"/>
      <c r="P342" s="1"/>
      <c r="Q342" s="1"/>
      <c r="R342" s="1"/>
      <c r="S342" s="1"/>
      <c r="AH342" s="6"/>
      <c r="AI342" s="6"/>
      <c r="AJ342" s="6"/>
      <c r="AK342" s="6"/>
      <c r="AL342" s="6"/>
      <c r="AN342" s="5"/>
    </row>
    <row r="343" hidden="1">
      <c r="J343" s="1"/>
      <c r="K343" s="1"/>
      <c r="L343" s="1"/>
      <c r="M343" s="1"/>
      <c r="N343" s="1"/>
      <c r="O343" s="1"/>
      <c r="P343" s="1"/>
      <c r="Q343" s="1"/>
      <c r="R343" s="1"/>
      <c r="S343" s="1"/>
      <c r="AH343" s="6"/>
      <c r="AI343" s="6"/>
      <c r="AJ343" s="6"/>
      <c r="AK343" s="6"/>
      <c r="AL343" s="6"/>
      <c r="AN343" s="5"/>
    </row>
    <row r="344" hidden="1">
      <c r="J344" s="1"/>
      <c r="K344" s="1"/>
      <c r="L344" s="1"/>
      <c r="M344" s="1"/>
      <c r="N344" s="1"/>
      <c r="O344" s="1"/>
      <c r="P344" s="1"/>
      <c r="Q344" s="1"/>
      <c r="R344" s="1"/>
      <c r="S344" s="1"/>
      <c r="AH344" s="6"/>
      <c r="AI344" s="6"/>
      <c r="AJ344" s="6"/>
      <c r="AK344" s="6"/>
      <c r="AL344" s="6"/>
      <c r="AN344" s="5"/>
    </row>
    <row r="345" hidden="1">
      <c r="J345" s="1"/>
      <c r="K345" s="1"/>
      <c r="L345" s="1"/>
      <c r="M345" s="1"/>
      <c r="N345" s="1"/>
      <c r="O345" s="1"/>
      <c r="P345" s="1"/>
      <c r="Q345" s="1"/>
      <c r="R345" s="1"/>
      <c r="S345" s="1"/>
      <c r="AH345" s="6"/>
      <c r="AI345" s="6"/>
      <c r="AJ345" s="6"/>
      <c r="AK345" s="6"/>
      <c r="AL345" s="6"/>
      <c r="AN345" s="5"/>
    </row>
    <row r="346" hidden="1">
      <c r="J346" s="1"/>
      <c r="K346" s="1"/>
      <c r="L346" s="1"/>
      <c r="M346" s="1"/>
      <c r="N346" s="1"/>
      <c r="O346" s="1"/>
      <c r="P346" s="1"/>
      <c r="Q346" s="1"/>
      <c r="R346" s="1"/>
      <c r="S346" s="1"/>
      <c r="AH346" s="6"/>
      <c r="AI346" s="6"/>
      <c r="AJ346" s="6"/>
      <c r="AK346" s="6"/>
      <c r="AL346" s="6"/>
      <c r="AN346" s="5"/>
    </row>
    <row r="347" hidden="1">
      <c r="J347" s="1"/>
      <c r="K347" s="1"/>
      <c r="L347" s="1"/>
      <c r="M347" s="1"/>
      <c r="N347" s="1"/>
      <c r="O347" s="1"/>
      <c r="P347" s="1"/>
      <c r="Q347" s="1"/>
      <c r="R347" s="1"/>
      <c r="S347" s="1"/>
      <c r="AH347" s="6"/>
      <c r="AI347" s="6"/>
      <c r="AJ347" s="6"/>
      <c r="AK347" s="6"/>
      <c r="AL347" s="6"/>
      <c r="AN347" s="5"/>
    </row>
    <row r="348" hidden="1">
      <c r="J348" s="1"/>
      <c r="K348" s="1"/>
      <c r="L348" s="1"/>
      <c r="M348" s="1"/>
      <c r="N348" s="1"/>
      <c r="O348" s="1"/>
      <c r="P348" s="1"/>
      <c r="Q348" s="1"/>
      <c r="R348" s="1"/>
      <c r="S348" s="1"/>
      <c r="AH348" s="6"/>
      <c r="AI348" s="6"/>
      <c r="AJ348" s="6"/>
      <c r="AK348" s="6"/>
      <c r="AL348" s="6"/>
      <c r="AN348" s="5"/>
    </row>
    <row r="349" hidden="1">
      <c r="J349" s="1"/>
      <c r="K349" s="1"/>
      <c r="L349" s="1"/>
      <c r="M349" s="1"/>
      <c r="N349" s="1"/>
      <c r="O349" s="1"/>
      <c r="P349" s="1"/>
      <c r="Q349" s="1"/>
      <c r="R349" s="1"/>
      <c r="S349" s="1"/>
      <c r="AH349" s="6"/>
      <c r="AI349" s="6"/>
      <c r="AJ349" s="6"/>
      <c r="AK349" s="6"/>
      <c r="AL349" s="6"/>
      <c r="AN349" s="5"/>
    </row>
    <row r="350" hidden="1">
      <c r="J350" s="1"/>
      <c r="K350" s="1"/>
      <c r="L350" s="1"/>
      <c r="M350" s="1"/>
      <c r="N350" s="1"/>
      <c r="O350" s="1"/>
      <c r="P350" s="1"/>
      <c r="Q350" s="1"/>
      <c r="R350" s="1"/>
      <c r="S350" s="1"/>
      <c r="AH350" s="6"/>
      <c r="AI350" s="6"/>
      <c r="AJ350" s="6"/>
      <c r="AK350" s="6"/>
      <c r="AL350" s="6"/>
      <c r="AN350" s="5"/>
    </row>
    <row r="351" hidden="1">
      <c r="J351" s="1"/>
      <c r="K351" s="1"/>
      <c r="L351" s="1"/>
      <c r="M351" s="1"/>
      <c r="N351" s="1"/>
      <c r="O351" s="1"/>
      <c r="P351" s="1"/>
      <c r="Q351" s="1"/>
      <c r="R351" s="1"/>
      <c r="S351" s="1"/>
      <c r="AH351" s="6"/>
      <c r="AI351" s="6"/>
      <c r="AJ351" s="6"/>
      <c r="AK351" s="6"/>
      <c r="AL351" s="6"/>
      <c r="AN351" s="5"/>
    </row>
    <row r="352" hidden="1">
      <c r="J352" s="1"/>
      <c r="K352" s="1"/>
      <c r="L352" s="1"/>
      <c r="M352" s="1"/>
      <c r="N352" s="1"/>
      <c r="O352" s="1"/>
      <c r="P352" s="1"/>
      <c r="Q352" s="1"/>
      <c r="R352" s="1"/>
      <c r="S352" s="1"/>
      <c r="AH352" s="6"/>
      <c r="AI352" s="6"/>
      <c r="AJ352" s="6"/>
      <c r="AK352" s="6"/>
      <c r="AL352" s="6"/>
      <c r="AN352" s="5"/>
    </row>
    <row r="353" hidden="1">
      <c r="J353" s="1"/>
      <c r="K353" s="1"/>
      <c r="L353" s="1"/>
      <c r="M353" s="1"/>
      <c r="N353" s="1"/>
      <c r="O353" s="1"/>
      <c r="P353" s="1"/>
      <c r="Q353" s="1"/>
      <c r="R353" s="1"/>
      <c r="S353" s="1"/>
      <c r="AH353" s="6"/>
      <c r="AI353" s="6"/>
      <c r="AJ353" s="6"/>
      <c r="AK353" s="6"/>
      <c r="AL353" s="6"/>
      <c r="AN353" s="5"/>
    </row>
    <row r="354" hidden="1">
      <c r="J354" s="1"/>
      <c r="K354" s="1"/>
      <c r="L354" s="1"/>
      <c r="M354" s="1"/>
      <c r="N354" s="1"/>
      <c r="O354" s="1"/>
      <c r="P354" s="1"/>
      <c r="Q354" s="1"/>
      <c r="R354" s="1"/>
      <c r="S354" s="1"/>
      <c r="AH354" s="6"/>
      <c r="AI354" s="6"/>
      <c r="AJ354" s="6"/>
      <c r="AK354" s="6"/>
      <c r="AL354" s="6"/>
      <c r="AN354" s="5"/>
    </row>
    <row r="355" hidden="1">
      <c r="J355" s="1"/>
      <c r="K355" s="1"/>
      <c r="L355" s="1"/>
      <c r="M355" s="1"/>
      <c r="N355" s="1"/>
      <c r="O355" s="1"/>
      <c r="P355" s="1"/>
      <c r="Q355" s="1"/>
      <c r="R355" s="1"/>
      <c r="S355" s="1"/>
      <c r="AH355" s="6"/>
      <c r="AI355" s="6"/>
      <c r="AJ355" s="6"/>
      <c r="AK355" s="6"/>
      <c r="AL355" s="6"/>
      <c r="AN355" s="5"/>
    </row>
    <row r="356" hidden="1">
      <c r="J356" s="1"/>
      <c r="K356" s="1"/>
      <c r="L356" s="1"/>
      <c r="M356" s="1"/>
      <c r="N356" s="1"/>
      <c r="O356" s="1"/>
      <c r="P356" s="1"/>
      <c r="Q356" s="1"/>
      <c r="R356" s="1"/>
      <c r="S356" s="1"/>
      <c r="AH356" s="6"/>
      <c r="AI356" s="6"/>
      <c r="AJ356" s="6"/>
      <c r="AK356" s="6"/>
      <c r="AL356" s="6"/>
      <c r="AN356" s="5"/>
    </row>
    <row r="357" hidden="1">
      <c r="J357" s="1"/>
      <c r="K357" s="1"/>
      <c r="L357" s="1"/>
      <c r="M357" s="1"/>
      <c r="N357" s="1"/>
      <c r="O357" s="1"/>
      <c r="P357" s="1"/>
      <c r="Q357" s="1"/>
      <c r="R357" s="1"/>
      <c r="S357" s="1"/>
      <c r="AH357" s="6"/>
      <c r="AI357" s="6"/>
      <c r="AJ357" s="6"/>
      <c r="AK357" s="6"/>
      <c r="AL357" s="6"/>
      <c r="AN357" s="5"/>
    </row>
    <row r="358" hidden="1">
      <c r="J358" s="1"/>
      <c r="K358" s="1"/>
      <c r="L358" s="1"/>
      <c r="M358" s="1"/>
      <c r="N358" s="1"/>
      <c r="O358" s="1"/>
      <c r="P358" s="1"/>
      <c r="Q358" s="1"/>
      <c r="R358" s="1"/>
      <c r="S358" s="1"/>
      <c r="AH358" s="6"/>
      <c r="AI358" s="6"/>
      <c r="AJ358" s="6"/>
      <c r="AK358" s="6"/>
      <c r="AL358" s="6"/>
      <c r="AN358" s="5"/>
    </row>
    <row r="359" hidden="1">
      <c r="J359" s="1"/>
      <c r="K359" s="1"/>
      <c r="L359" s="1"/>
      <c r="M359" s="1"/>
      <c r="N359" s="1"/>
      <c r="O359" s="1"/>
      <c r="P359" s="1"/>
      <c r="Q359" s="1"/>
      <c r="R359" s="1"/>
      <c r="S359" s="1"/>
      <c r="AH359" s="6"/>
      <c r="AI359" s="6"/>
      <c r="AJ359" s="6"/>
      <c r="AK359" s="6"/>
      <c r="AL359" s="6"/>
      <c r="AN359" s="5"/>
    </row>
    <row r="360" hidden="1">
      <c r="J360" s="1"/>
      <c r="K360" s="1"/>
      <c r="L360" s="1"/>
      <c r="M360" s="1"/>
      <c r="N360" s="1"/>
      <c r="O360" s="1"/>
      <c r="P360" s="1"/>
      <c r="Q360" s="1"/>
      <c r="R360" s="1"/>
      <c r="S360" s="1"/>
      <c r="AH360" s="6"/>
      <c r="AI360" s="6"/>
      <c r="AJ360" s="6"/>
      <c r="AK360" s="6"/>
      <c r="AL360" s="6"/>
      <c r="AN360" s="5"/>
    </row>
    <row r="361" hidden="1">
      <c r="J361" s="1"/>
      <c r="K361" s="1"/>
      <c r="L361" s="1"/>
      <c r="M361" s="1"/>
      <c r="N361" s="1"/>
      <c r="O361" s="1"/>
      <c r="P361" s="1"/>
      <c r="Q361" s="1"/>
      <c r="R361" s="1"/>
      <c r="S361" s="1"/>
      <c r="AH361" s="6"/>
      <c r="AI361" s="6"/>
      <c r="AJ361" s="6"/>
      <c r="AK361" s="6"/>
      <c r="AL361" s="6"/>
      <c r="AN361" s="5"/>
    </row>
    <row r="362" hidden="1">
      <c r="J362" s="1"/>
      <c r="K362" s="1"/>
      <c r="L362" s="1"/>
      <c r="M362" s="1"/>
      <c r="N362" s="1"/>
      <c r="O362" s="1"/>
      <c r="P362" s="1"/>
      <c r="Q362" s="1"/>
      <c r="R362" s="1"/>
      <c r="S362" s="1"/>
      <c r="AH362" s="6"/>
      <c r="AI362" s="6"/>
      <c r="AJ362" s="6"/>
      <c r="AK362" s="6"/>
      <c r="AL362" s="6"/>
      <c r="AN362" s="5"/>
    </row>
    <row r="363" hidden="1">
      <c r="J363" s="1"/>
      <c r="K363" s="1"/>
      <c r="L363" s="1"/>
      <c r="M363" s="1"/>
      <c r="N363" s="1"/>
      <c r="O363" s="1"/>
      <c r="P363" s="1"/>
      <c r="Q363" s="1"/>
      <c r="R363" s="1"/>
      <c r="S363" s="1"/>
      <c r="AH363" s="6"/>
      <c r="AI363" s="6"/>
      <c r="AJ363" s="6"/>
      <c r="AK363" s="6"/>
      <c r="AL363" s="6"/>
      <c r="AN363" s="5"/>
    </row>
    <row r="364" hidden="1">
      <c r="J364" s="1"/>
      <c r="K364" s="1"/>
      <c r="L364" s="1"/>
      <c r="M364" s="1"/>
      <c r="N364" s="1"/>
      <c r="O364" s="1"/>
      <c r="P364" s="1"/>
      <c r="Q364" s="1"/>
      <c r="R364" s="1"/>
      <c r="S364" s="1"/>
      <c r="AH364" s="6"/>
      <c r="AI364" s="6"/>
      <c r="AJ364" s="6"/>
      <c r="AK364" s="6"/>
      <c r="AL364" s="6"/>
      <c r="AN364" s="5"/>
    </row>
    <row r="365" hidden="1">
      <c r="J365" s="1"/>
      <c r="K365" s="1"/>
      <c r="L365" s="1"/>
      <c r="M365" s="1"/>
      <c r="N365" s="1"/>
      <c r="O365" s="1"/>
      <c r="P365" s="1"/>
      <c r="Q365" s="1"/>
      <c r="R365" s="1"/>
      <c r="S365" s="1"/>
      <c r="AH365" s="6"/>
      <c r="AI365" s="6"/>
      <c r="AJ365" s="6"/>
      <c r="AK365" s="6"/>
      <c r="AL365" s="6"/>
      <c r="AN365" s="5"/>
    </row>
    <row r="366" hidden="1">
      <c r="J366" s="1"/>
      <c r="K366" s="1"/>
      <c r="L366" s="1"/>
      <c r="M366" s="1"/>
      <c r="N366" s="1"/>
      <c r="O366" s="1"/>
      <c r="P366" s="1"/>
      <c r="Q366" s="1"/>
      <c r="R366" s="1"/>
      <c r="S366" s="1"/>
      <c r="AH366" s="6"/>
      <c r="AI366" s="6"/>
      <c r="AJ366" s="6"/>
      <c r="AK366" s="6"/>
      <c r="AL366" s="6"/>
      <c r="AN366" s="5"/>
    </row>
    <row r="367" hidden="1">
      <c r="J367" s="1"/>
      <c r="K367" s="1"/>
      <c r="L367" s="1"/>
      <c r="M367" s="1"/>
      <c r="N367" s="1"/>
      <c r="O367" s="1"/>
      <c r="P367" s="1"/>
      <c r="Q367" s="1"/>
      <c r="R367" s="1"/>
      <c r="S367" s="1"/>
      <c r="AH367" s="6"/>
      <c r="AI367" s="6"/>
      <c r="AJ367" s="6"/>
      <c r="AK367" s="6"/>
      <c r="AL367" s="6"/>
      <c r="AN367" s="5"/>
    </row>
    <row r="368" hidden="1">
      <c r="J368" s="1"/>
      <c r="K368" s="1"/>
      <c r="L368" s="1"/>
      <c r="M368" s="1"/>
      <c r="N368" s="1"/>
      <c r="O368" s="1"/>
      <c r="P368" s="1"/>
      <c r="Q368" s="1"/>
      <c r="R368" s="1"/>
      <c r="S368" s="1"/>
      <c r="AH368" s="6"/>
      <c r="AI368" s="6"/>
      <c r="AJ368" s="6"/>
      <c r="AK368" s="6"/>
      <c r="AL368" s="6"/>
      <c r="AN368" s="5"/>
    </row>
    <row r="369" hidden="1">
      <c r="J369" s="1"/>
      <c r="K369" s="1"/>
      <c r="L369" s="1"/>
      <c r="M369" s="1"/>
      <c r="N369" s="1"/>
      <c r="O369" s="1"/>
      <c r="P369" s="1"/>
      <c r="Q369" s="1"/>
      <c r="R369" s="1"/>
      <c r="S369" s="1"/>
      <c r="AH369" s="6"/>
      <c r="AI369" s="6"/>
      <c r="AJ369" s="6"/>
      <c r="AK369" s="6"/>
      <c r="AL369" s="6"/>
      <c r="AN369" s="5"/>
    </row>
    <row r="370" hidden="1">
      <c r="J370" s="1"/>
      <c r="K370" s="1"/>
      <c r="L370" s="1"/>
      <c r="M370" s="1"/>
      <c r="N370" s="1"/>
      <c r="O370" s="1"/>
      <c r="P370" s="1"/>
      <c r="Q370" s="1"/>
      <c r="R370" s="1"/>
      <c r="S370" s="1"/>
      <c r="AH370" s="6"/>
      <c r="AI370" s="6"/>
      <c r="AJ370" s="6"/>
      <c r="AK370" s="6"/>
      <c r="AL370" s="6"/>
      <c r="AN370" s="5"/>
    </row>
    <row r="371" hidden="1">
      <c r="J371" s="1"/>
      <c r="K371" s="1"/>
      <c r="L371" s="1"/>
      <c r="M371" s="1"/>
      <c r="N371" s="1"/>
      <c r="O371" s="1"/>
      <c r="P371" s="1"/>
      <c r="Q371" s="1"/>
      <c r="R371" s="1"/>
      <c r="S371" s="1"/>
      <c r="AH371" s="6"/>
      <c r="AI371" s="6"/>
      <c r="AJ371" s="6"/>
      <c r="AK371" s="6"/>
      <c r="AL371" s="6"/>
      <c r="AN371" s="5"/>
    </row>
    <row r="372" hidden="1">
      <c r="J372" s="1"/>
      <c r="K372" s="1"/>
      <c r="L372" s="1"/>
      <c r="M372" s="1"/>
      <c r="N372" s="1"/>
      <c r="O372" s="1"/>
      <c r="P372" s="1"/>
      <c r="Q372" s="1"/>
      <c r="R372" s="1"/>
      <c r="S372" s="1"/>
      <c r="AH372" s="6"/>
      <c r="AI372" s="6"/>
      <c r="AJ372" s="6"/>
      <c r="AK372" s="6"/>
      <c r="AL372" s="6"/>
      <c r="AN372" s="5"/>
    </row>
    <row r="373" hidden="1">
      <c r="J373" s="1"/>
      <c r="K373" s="1"/>
      <c r="L373" s="1"/>
      <c r="M373" s="1"/>
      <c r="N373" s="1"/>
      <c r="O373" s="1"/>
      <c r="P373" s="1"/>
      <c r="Q373" s="1"/>
      <c r="R373" s="1"/>
      <c r="S373" s="1"/>
      <c r="AH373" s="6"/>
      <c r="AI373" s="6"/>
      <c r="AJ373" s="6"/>
      <c r="AK373" s="6"/>
      <c r="AL373" s="6"/>
      <c r="AN373" s="5"/>
    </row>
    <row r="374" hidden="1">
      <c r="J374" s="1"/>
      <c r="K374" s="1"/>
      <c r="L374" s="1"/>
      <c r="M374" s="1"/>
      <c r="N374" s="1"/>
      <c r="O374" s="1"/>
      <c r="P374" s="1"/>
      <c r="Q374" s="1"/>
      <c r="R374" s="1"/>
      <c r="S374" s="1"/>
      <c r="AH374" s="6"/>
      <c r="AI374" s="6"/>
      <c r="AJ374" s="6"/>
      <c r="AK374" s="6"/>
      <c r="AL374" s="6"/>
      <c r="AN374" s="5"/>
    </row>
    <row r="375" hidden="1">
      <c r="J375" s="1"/>
      <c r="K375" s="1"/>
      <c r="L375" s="1"/>
      <c r="M375" s="1"/>
      <c r="N375" s="1"/>
      <c r="O375" s="1"/>
      <c r="P375" s="1"/>
      <c r="Q375" s="1"/>
      <c r="R375" s="1"/>
      <c r="S375" s="1"/>
      <c r="AH375" s="6"/>
      <c r="AI375" s="6"/>
      <c r="AJ375" s="6"/>
      <c r="AK375" s="6"/>
      <c r="AL375" s="6"/>
      <c r="AN375" s="5"/>
    </row>
    <row r="376" hidden="1">
      <c r="J376" s="1"/>
      <c r="K376" s="1"/>
      <c r="L376" s="1"/>
      <c r="M376" s="1"/>
      <c r="N376" s="1"/>
      <c r="O376" s="1"/>
      <c r="P376" s="1"/>
      <c r="Q376" s="1"/>
      <c r="R376" s="1"/>
      <c r="S376" s="1"/>
      <c r="AH376" s="6"/>
      <c r="AI376" s="6"/>
      <c r="AJ376" s="6"/>
      <c r="AK376" s="6"/>
      <c r="AL376" s="6"/>
      <c r="AN376" s="5"/>
    </row>
    <row r="377" hidden="1">
      <c r="J377" s="1"/>
      <c r="K377" s="1"/>
      <c r="L377" s="1"/>
      <c r="M377" s="1"/>
      <c r="N377" s="1"/>
      <c r="O377" s="1"/>
      <c r="P377" s="1"/>
      <c r="Q377" s="1"/>
      <c r="R377" s="1"/>
      <c r="S377" s="1"/>
      <c r="AH377" s="6"/>
      <c r="AI377" s="6"/>
      <c r="AJ377" s="6"/>
      <c r="AK377" s="6"/>
      <c r="AL377" s="6"/>
      <c r="AN377" s="5"/>
    </row>
    <row r="378" hidden="1">
      <c r="J378" s="1"/>
      <c r="K378" s="1"/>
      <c r="L378" s="1"/>
      <c r="M378" s="1"/>
      <c r="N378" s="1"/>
      <c r="O378" s="1"/>
      <c r="P378" s="1"/>
      <c r="Q378" s="1"/>
      <c r="R378" s="1"/>
      <c r="S378" s="1"/>
      <c r="AH378" s="6"/>
      <c r="AI378" s="6"/>
      <c r="AJ378" s="6"/>
      <c r="AK378" s="6"/>
      <c r="AL378" s="6"/>
      <c r="AN378" s="5"/>
    </row>
    <row r="379" hidden="1">
      <c r="J379" s="1"/>
      <c r="K379" s="1"/>
      <c r="L379" s="1"/>
      <c r="M379" s="1"/>
      <c r="N379" s="1"/>
      <c r="O379" s="1"/>
      <c r="P379" s="1"/>
      <c r="Q379" s="1"/>
      <c r="R379" s="1"/>
      <c r="S379" s="1"/>
      <c r="AH379" s="6"/>
      <c r="AI379" s="6"/>
      <c r="AJ379" s="6"/>
      <c r="AK379" s="6"/>
      <c r="AL379" s="6"/>
      <c r="AN379" s="5"/>
    </row>
    <row r="380" hidden="1">
      <c r="J380" s="1"/>
      <c r="K380" s="1"/>
      <c r="L380" s="1"/>
      <c r="M380" s="1"/>
      <c r="N380" s="1"/>
      <c r="O380" s="1"/>
      <c r="P380" s="1"/>
      <c r="Q380" s="1"/>
      <c r="R380" s="1"/>
      <c r="S380" s="1"/>
      <c r="AH380" s="6"/>
      <c r="AI380" s="6"/>
      <c r="AJ380" s="6"/>
      <c r="AK380" s="6"/>
      <c r="AL380" s="6"/>
      <c r="AN380" s="5"/>
    </row>
    <row r="381" hidden="1">
      <c r="J381" s="1"/>
      <c r="K381" s="1"/>
      <c r="L381" s="1"/>
      <c r="M381" s="1"/>
      <c r="N381" s="1"/>
      <c r="O381" s="1"/>
      <c r="P381" s="1"/>
      <c r="Q381" s="1"/>
      <c r="R381" s="1"/>
      <c r="S381" s="1"/>
      <c r="AH381" s="6"/>
      <c r="AI381" s="6"/>
      <c r="AJ381" s="6"/>
      <c r="AK381" s="6"/>
      <c r="AL381" s="6"/>
      <c r="AN381" s="5"/>
    </row>
    <row r="382" hidden="1">
      <c r="J382" s="1"/>
      <c r="K382" s="1"/>
      <c r="L382" s="1"/>
      <c r="M382" s="1"/>
      <c r="N382" s="1"/>
      <c r="O382" s="1"/>
      <c r="P382" s="1"/>
      <c r="Q382" s="1"/>
      <c r="R382" s="1"/>
      <c r="S382" s="1"/>
      <c r="AH382" s="6"/>
      <c r="AI382" s="6"/>
      <c r="AJ382" s="6"/>
      <c r="AK382" s="6"/>
      <c r="AL382" s="6"/>
      <c r="AN382" s="5"/>
    </row>
    <row r="383" hidden="1">
      <c r="J383" s="1"/>
      <c r="K383" s="1"/>
      <c r="L383" s="1"/>
      <c r="M383" s="1"/>
      <c r="N383" s="1"/>
      <c r="O383" s="1"/>
      <c r="P383" s="1"/>
      <c r="Q383" s="1"/>
      <c r="R383" s="1"/>
      <c r="S383" s="1"/>
      <c r="AH383" s="6"/>
      <c r="AI383" s="6"/>
      <c r="AJ383" s="6"/>
      <c r="AK383" s="6"/>
      <c r="AL383" s="6"/>
      <c r="AN383" s="5"/>
    </row>
    <row r="384" hidden="1">
      <c r="J384" s="1"/>
      <c r="K384" s="1"/>
      <c r="L384" s="1"/>
      <c r="M384" s="1"/>
      <c r="N384" s="1"/>
      <c r="O384" s="1"/>
      <c r="P384" s="1"/>
      <c r="Q384" s="1"/>
      <c r="R384" s="1"/>
      <c r="S384" s="1"/>
      <c r="AH384" s="6"/>
      <c r="AI384" s="6"/>
      <c r="AJ384" s="6"/>
      <c r="AK384" s="6"/>
      <c r="AL384" s="6"/>
      <c r="AN384" s="5"/>
    </row>
    <row r="385" hidden="1">
      <c r="J385" s="1"/>
      <c r="K385" s="1"/>
      <c r="L385" s="1"/>
      <c r="M385" s="1"/>
      <c r="N385" s="1"/>
      <c r="O385" s="1"/>
      <c r="P385" s="1"/>
      <c r="Q385" s="1"/>
      <c r="R385" s="1"/>
      <c r="S385" s="1"/>
      <c r="AH385" s="6"/>
      <c r="AI385" s="6"/>
      <c r="AJ385" s="6"/>
      <c r="AK385" s="6"/>
      <c r="AL385" s="6"/>
      <c r="AN385" s="5"/>
    </row>
    <row r="386" hidden="1">
      <c r="J386" s="1"/>
      <c r="K386" s="1"/>
      <c r="L386" s="1"/>
      <c r="M386" s="1"/>
      <c r="N386" s="1"/>
      <c r="O386" s="1"/>
      <c r="P386" s="1"/>
      <c r="Q386" s="1"/>
      <c r="R386" s="1"/>
      <c r="S386" s="1"/>
      <c r="AH386" s="6"/>
      <c r="AI386" s="6"/>
      <c r="AJ386" s="6"/>
      <c r="AK386" s="6"/>
      <c r="AL386" s="6"/>
      <c r="AN386" s="5"/>
    </row>
    <row r="387" hidden="1">
      <c r="J387" s="1"/>
      <c r="K387" s="1"/>
      <c r="L387" s="1"/>
      <c r="M387" s="1"/>
      <c r="N387" s="1"/>
      <c r="O387" s="1"/>
      <c r="P387" s="1"/>
      <c r="Q387" s="1"/>
      <c r="R387" s="1"/>
      <c r="S387" s="1"/>
      <c r="AH387" s="6"/>
      <c r="AI387" s="6"/>
      <c r="AJ387" s="6"/>
      <c r="AK387" s="6"/>
      <c r="AL387" s="6"/>
      <c r="AN387" s="5"/>
    </row>
    <row r="388" hidden="1">
      <c r="J388" s="1"/>
      <c r="K388" s="1"/>
      <c r="L388" s="1"/>
      <c r="M388" s="1"/>
      <c r="N388" s="1"/>
      <c r="O388" s="1"/>
      <c r="P388" s="1"/>
      <c r="Q388" s="1"/>
      <c r="R388" s="1"/>
      <c r="S388" s="1"/>
      <c r="AH388" s="6"/>
      <c r="AI388" s="6"/>
      <c r="AJ388" s="6"/>
      <c r="AK388" s="6"/>
      <c r="AL388" s="6"/>
      <c r="AN388" s="5"/>
    </row>
    <row r="389" hidden="1">
      <c r="J389" s="1"/>
      <c r="K389" s="1"/>
      <c r="L389" s="1"/>
      <c r="M389" s="1"/>
      <c r="N389" s="1"/>
      <c r="O389" s="1"/>
      <c r="P389" s="1"/>
      <c r="Q389" s="1"/>
      <c r="R389" s="1"/>
      <c r="S389" s="1"/>
      <c r="AH389" s="6"/>
      <c r="AI389" s="6"/>
      <c r="AJ389" s="6"/>
      <c r="AK389" s="6"/>
      <c r="AL389" s="6"/>
      <c r="AN389" s="5"/>
    </row>
    <row r="390" hidden="1">
      <c r="J390" s="1"/>
      <c r="K390" s="1"/>
      <c r="L390" s="1"/>
      <c r="M390" s="1"/>
      <c r="N390" s="1"/>
      <c r="O390" s="1"/>
      <c r="P390" s="1"/>
      <c r="Q390" s="1"/>
      <c r="R390" s="1"/>
      <c r="S390" s="1"/>
      <c r="AH390" s="6"/>
      <c r="AI390" s="6"/>
      <c r="AJ390" s="6"/>
      <c r="AK390" s="6"/>
      <c r="AL390" s="6"/>
      <c r="AN390" s="5"/>
    </row>
    <row r="391" hidden="1">
      <c r="J391" s="1"/>
      <c r="K391" s="1"/>
      <c r="L391" s="1"/>
      <c r="M391" s="1"/>
      <c r="N391" s="1"/>
      <c r="O391" s="1"/>
      <c r="P391" s="1"/>
      <c r="Q391" s="1"/>
      <c r="R391" s="1"/>
      <c r="S391" s="1"/>
      <c r="AH391" s="6"/>
      <c r="AI391" s="6"/>
      <c r="AJ391" s="6"/>
      <c r="AK391" s="6"/>
      <c r="AL391" s="6"/>
      <c r="AN391" s="5"/>
    </row>
    <row r="392" hidden="1">
      <c r="J392" s="1"/>
      <c r="K392" s="1"/>
      <c r="L392" s="1"/>
      <c r="M392" s="1"/>
      <c r="N392" s="1"/>
      <c r="O392" s="1"/>
      <c r="P392" s="1"/>
      <c r="Q392" s="1"/>
      <c r="R392" s="1"/>
      <c r="S392" s="1"/>
      <c r="AH392" s="6"/>
      <c r="AI392" s="6"/>
      <c r="AJ392" s="6"/>
      <c r="AK392" s="6"/>
      <c r="AL392" s="6"/>
      <c r="AN392" s="5"/>
    </row>
    <row r="393" hidden="1">
      <c r="J393" s="1"/>
      <c r="K393" s="1"/>
      <c r="L393" s="1"/>
      <c r="M393" s="1"/>
      <c r="N393" s="1"/>
      <c r="O393" s="1"/>
      <c r="P393" s="1"/>
      <c r="Q393" s="1"/>
      <c r="R393" s="1"/>
      <c r="S393" s="1"/>
      <c r="AH393" s="6"/>
      <c r="AI393" s="6"/>
      <c r="AJ393" s="6"/>
      <c r="AK393" s="6"/>
      <c r="AL393" s="6"/>
      <c r="AN393" s="5"/>
    </row>
    <row r="394" hidden="1">
      <c r="J394" s="1"/>
      <c r="K394" s="1"/>
      <c r="L394" s="1"/>
      <c r="M394" s="1"/>
      <c r="N394" s="1"/>
      <c r="O394" s="1"/>
      <c r="P394" s="1"/>
      <c r="Q394" s="1"/>
      <c r="R394" s="1"/>
      <c r="S394" s="1"/>
      <c r="AH394" s="6"/>
      <c r="AI394" s="6"/>
      <c r="AJ394" s="6"/>
      <c r="AK394" s="6"/>
      <c r="AL394" s="6"/>
      <c r="AN394" s="5"/>
    </row>
    <row r="395" hidden="1">
      <c r="J395" s="1"/>
      <c r="K395" s="1"/>
      <c r="L395" s="1"/>
      <c r="M395" s="1"/>
      <c r="N395" s="1"/>
      <c r="O395" s="1"/>
      <c r="P395" s="1"/>
      <c r="Q395" s="1"/>
      <c r="R395" s="1"/>
      <c r="S395" s="1"/>
      <c r="AH395" s="6"/>
      <c r="AI395" s="6"/>
      <c r="AJ395" s="6"/>
      <c r="AK395" s="6"/>
      <c r="AL395" s="6"/>
      <c r="AN395" s="5"/>
    </row>
    <row r="396" hidden="1">
      <c r="J396" s="1"/>
      <c r="K396" s="1"/>
      <c r="L396" s="1"/>
      <c r="M396" s="1"/>
      <c r="N396" s="1"/>
      <c r="O396" s="1"/>
      <c r="P396" s="1"/>
      <c r="Q396" s="1"/>
      <c r="R396" s="1"/>
      <c r="S396" s="1"/>
      <c r="AH396" s="6"/>
      <c r="AI396" s="6"/>
      <c r="AJ396" s="6"/>
      <c r="AK396" s="6"/>
      <c r="AL396" s="6"/>
      <c r="AN396" s="5"/>
    </row>
    <row r="397" hidden="1">
      <c r="J397" s="1"/>
      <c r="K397" s="1"/>
      <c r="L397" s="1"/>
      <c r="M397" s="1"/>
      <c r="N397" s="1"/>
      <c r="O397" s="1"/>
      <c r="P397" s="1"/>
      <c r="Q397" s="1"/>
      <c r="R397" s="1"/>
      <c r="S397" s="1"/>
      <c r="AH397" s="6"/>
      <c r="AI397" s="6"/>
      <c r="AJ397" s="6"/>
      <c r="AK397" s="6"/>
      <c r="AL397" s="6"/>
      <c r="AN397" s="5"/>
    </row>
    <row r="398" hidden="1">
      <c r="J398" s="1"/>
      <c r="K398" s="1"/>
      <c r="L398" s="1"/>
      <c r="M398" s="1"/>
      <c r="N398" s="1"/>
      <c r="O398" s="1"/>
      <c r="P398" s="1"/>
      <c r="Q398" s="1"/>
      <c r="R398" s="1"/>
      <c r="S398" s="1"/>
      <c r="AH398" s="6"/>
      <c r="AI398" s="6"/>
      <c r="AJ398" s="6"/>
      <c r="AK398" s="6"/>
      <c r="AL398" s="6"/>
      <c r="AN398" s="5"/>
    </row>
    <row r="399" hidden="1">
      <c r="J399" s="1"/>
      <c r="K399" s="1"/>
      <c r="L399" s="1"/>
      <c r="M399" s="1"/>
      <c r="N399" s="1"/>
      <c r="O399" s="1"/>
      <c r="P399" s="1"/>
      <c r="Q399" s="1"/>
      <c r="R399" s="1"/>
      <c r="S399" s="1"/>
      <c r="AH399" s="6"/>
      <c r="AI399" s="6"/>
      <c r="AJ399" s="6"/>
      <c r="AK399" s="6"/>
      <c r="AL399" s="6"/>
      <c r="AN399" s="5"/>
    </row>
    <row r="400" hidden="1">
      <c r="J400" s="1"/>
      <c r="K400" s="1"/>
      <c r="L400" s="1"/>
      <c r="M400" s="1"/>
      <c r="N400" s="1"/>
      <c r="O400" s="1"/>
      <c r="P400" s="1"/>
      <c r="Q400" s="1"/>
      <c r="R400" s="1"/>
      <c r="S400" s="1"/>
      <c r="AH400" s="6"/>
      <c r="AI400" s="6"/>
      <c r="AJ400" s="6"/>
      <c r="AK400" s="6"/>
      <c r="AL400" s="6"/>
      <c r="AN400" s="5"/>
    </row>
    <row r="401" hidden="1">
      <c r="J401" s="1"/>
      <c r="K401" s="1"/>
      <c r="L401" s="1"/>
      <c r="M401" s="1"/>
      <c r="N401" s="1"/>
      <c r="O401" s="1"/>
      <c r="P401" s="1"/>
      <c r="Q401" s="1"/>
      <c r="R401" s="1"/>
      <c r="S401" s="1"/>
      <c r="AH401" s="6"/>
      <c r="AI401" s="6"/>
      <c r="AJ401" s="6"/>
      <c r="AK401" s="6"/>
      <c r="AL401" s="6"/>
      <c r="AN401" s="5"/>
    </row>
    <row r="402" hidden="1">
      <c r="J402" s="1"/>
      <c r="K402" s="1"/>
      <c r="L402" s="1"/>
      <c r="M402" s="1"/>
      <c r="N402" s="1"/>
      <c r="O402" s="1"/>
      <c r="P402" s="1"/>
      <c r="Q402" s="1"/>
      <c r="R402" s="1"/>
      <c r="S402" s="1"/>
      <c r="AH402" s="6"/>
      <c r="AI402" s="6"/>
      <c r="AJ402" s="6"/>
      <c r="AK402" s="6"/>
      <c r="AL402" s="6"/>
      <c r="AN402" s="5"/>
    </row>
    <row r="403" hidden="1">
      <c r="J403" s="1"/>
      <c r="K403" s="1"/>
      <c r="L403" s="1"/>
      <c r="M403" s="1"/>
      <c r="N403" s="1"/>
      <c r="O403" s="1"/>
      <c r="P403" s="1"/>
      <c r="Q403" s="1"/>
      <c r="R403" s="1"/>
      <c r="S403" s="1"/>
      <c r="AH403" s="6"/>
      <c r="AI403" s="6"/>
      <c r="AJ403" s="6"/>
      <c r="AK403" s="6"/>
      <c r="AL403" s="6"/>
      <c r="AN403" s="5"/>
    </row>
    <row r="404" hidden="1">
      <c r="J404" s="1"/>
      <c r="K404" s="1"/>
      <c r="L404" s="1"/>
      <c r="M404" s="1"/>
      <c r="N404" s="1"/>
      <c r="O404" s="1"/>
      <c r="P404" s="1"/>
      <c r="Q404" s="1"/>
      <c r="R404" s="1"/>
      <c r="S404" s="1"/>
      <c r="AH404" s="6"/>
      <c r="AI404" s="6"/>
      <c r="AJ404" s="6"/>
      <c r="AK404" s="6"/>
      <c r="AL404" s="6"/>
      <c r="AN404" s="5"/>
    </row>
    <row r="405" hidden="1">
      <c r="J405" s="1"/>
      <c r="K405" s="1"/>
      <c r="L405" s="1"/>
      <c r="M405" s="1"/>
      <c r="N405" s="1"/>
      <c r="O405" s="1"/>
      <c r="P405" s="1"/>
      <c r="Q405" s="1"/>
      <c r="R405" s="1"/>
      <c r="S405" s="1"/>
      <c r="AH405" s="6"/>
      <c r="AI405" s="6"/>
      <c r="AJ405" s="6"/>
      <c r="AK405" s="6"/>
      <c r="AL405" s="6"/>
      <c r="AN405" s="5"/>
    </row>
    <row r="406" hidden="1">
      <c r="J406" s="1"/>
      <c r="K406" s="1"/>
      <c r="L406" s="1"/>
      <c r="M406" s="1"/>
      <c r="N406" s="1"/>
      <c r="O406" s="1"/>
      <c r="P406" s="1"/>
      <c r="Q406" s="1"/>
      <c r="R406" s="1"/>
      <c r="S406" s="1"/>
      <c r="AH406" s="6"/>
      <c r="AI406" s="6"/>
      <c r="AJ406" s="6"/>
      <c r="AK406" s="6"/>
      <c r="AL406" s="6"/>
      <c r="AN406" s="5"/>
    </row>
    <row r="407" hidden="1">
      <c r="J407" s="1"/>
      <c r="K407" s="1"/>
      <c r="L407" s="1"/>
      <c r="M407" s="1"/>
      <c r="N407" s="1"/>
      <c r="O407" s="1"/>
      <c r="P407" s="1"/>
      <c r="Q407" s="1"/>
      <c r="R407" s="1"/>
      <c r="S407" s="1"/>
      <c r="AH407" s="6"/>
      <c r="AI407" s="6"/>
      <c r="AJ407" s="6"/>
      <c r="AK407" s="6"/>
      <c r="AL407" s="6"/>
      <c r="AN407" s="5"/>
    </row>
    <row r="408" hidden="1">
      <c r="J408" s="1"/>
      <c r="K408" s="1"/>
      <c r="L408" s="1"/>
      <c r="M408" s="1"/>
      <c r="N408" s="1"/>
      <c r="O408" s="1"/>
      <c r="P408" s="1"/>
      <c r="Q408" s="1"/>
      <c r="R408" s="1"/>
      <c r="S408" s="1"/>
      <c r="AH408" s="6"/>
      <c r="AI408" s="6"/>
      <c r="AJ408" s="6"/>
      <c r="AK408" s="6"/>
      <c r="AL408" s="6"/>
      <c r="AN408" s="5"/>
    </row>
    <row r="409" hidden="1">
      <c r="J409" s="1"/>
      <c r="K409" s="1"/>
      <c r="L409" s="1"/>
      <c r="M409" s="1"/>
      <c r="N409" s="1"/>
      <c r="O409" s="1"/>
      <c r="P409" s="1"/>
      <c r="Q409" s="1"/>
      <c r="R409" s="1"/>
      <c r="S409" s="1"/>
      <c r="AH409" s="6"/>
      <c r="AI409" s="6"/>
      <c r="AJ409" s="6"/>
      <c r="AK409" s="6"/>
      <c r="AL409" s="6"/>
      <c r="AN409" s="5"/>
    </row>
    <row r="410" hidden="1">
      <c r="J410" s="1"/>
      <c r="K410" s="1"/>
      <c r="L410" s="1"/>
      <c r="M410" s="1"/>
      <c r="N410" s="1"/>
      <c r="O410" s="1"/>
      <c r="P410" s="1"/>
      <c r="Q410" s="1"/>
      <c r="R410" s="1"/>
      <c r="S410" s="1"/>
      <c r="AH410" s="6"/>
      <c r="AI410" s="6"/>
      <c r="AJ410" s="6"/>
      <c r="AK410" s="6"/>
      <c r="AL410" s="6"/>
      <c r="AN410" s="5"/>
    </row>
    <row r="411" hidden="1">
      <c r="J411" s="1"/>
      <c r="K411" s="1"/>
      <c r="L411" s="1"/>
      <c r="M411" s="1"/>
      <c r="N411" s="1"/>
      <c r="O411" s="1"/>
      <c r="P411" s="1"/>
      <c r="Q411" s="1"/>
      <c r="R411" s="1"/>
      <c r="S411" s="1"/>
      <c r="AH411" s="6"/>
      <c r="AI411" s="6"/>
      <c r="AJ411" s="6"/>
      <c r="AK411" s="6"/>
      <c r="AL411" s="6"/>
      <c r="AN411" s="5"/>
    </row>
    <row r="412" hidden="1">
      <c r="J412" s="1"/>
      <c r="K412" s="1"/>
      <c r="L412" s="1"/>
      <c r="M412" s="1"/>
      <c r="N412" s="1"/>
      <c r="O412" s="1"/>
      <c r="P412" s="1"/>
      <c r="Q412" s="1"/>
      <c r="R412" s="1"/>
      <c r="S412" s="1"/>
      <c r="AH412" s="6"/>
      <c r="AI412" s="6"/>
      <c r="AJ412" s="6"/>
      <c r="AK412" s="6"/>
      <c r="AL412" s="6"/>
      <c r="AN412" s="5"/>
    </row>
    <row r="413" hidden="1">
      <c r="J413" s="1"/>
      <c r="K413" s="1"/>
      <c r="L413" s="1"/>
      <c r="M413" s="1"/>
      <c r="N413" s="1"/>
      <c r="O413" s="1"/>
      <c r="P413" s="1"/>
      <c r="Q413" s="1"/>
      <c r="R413" s="1"/>
      <c r="S413" s="1"/>
      <c r="AH413" s="6"/>
      <c r="AI413" s="6"/>
      <c r="AJ413" s="6"/>
      <c r="AK413" s="6"/>
      <c r="AL413" s="6"/>
      <c r="AN413" s="5"/>
    </row>
    <row r="414" hidden="1">
      <c r="J414" s="1"/>
      <c r="K414" s="1"/>
      <c r="L414" s="1"/>
      <c r="M414" s="1"/>
      <c r="N414" s="1"/>
      <c r="O414" s="1"/>
      <c r="P414" s="1"/>
      <c r="Q414" s="1"/>
      <c r="R414" s="1"/>
      <c r="S414" s="1"/>
      <c r="AH414" s="6"/>
      <c r="AI414" s="6"/>
      <c r="AJ414" s="6"/>
      <c r="AK414" s="6"/>
      <c r="AL414" s="6"/>
      <c r="AN414" s="5"/>
    </row>
    <row r="415" hidden="1">
      <c r="J415" s="1"/>
      <c r="K415" s="1"/>
      <c r="L415" s="1"/>
      <c r="M415" s="1"/>
      <c r="N415" s="1"/>
      <c r="O415" s="1"/>
      <c r="P415" s="1"/>
      <c r="Q415" s="1"/>
      <c r="R415" s="1"/>
      <c r="S415" s="1"/>
      <c r="AH415" s="6"/>
      <c r="AI415" s="6"/>
      <c r="AJ415" s="6"/>
      <c r="AK415" s="6"/>
      <c r="AL415" s="6"/>
      <c r="AN415" s="5"/>
    </row>
    <row r="416" hidden="1">
      <c r="J416" s="1"/>
      <c r="K416" s="1"/>
      <c r="L416" s="1"/>
      <c r="M416" s="1"/>
      <c r="N416" s="1"/>
      <c r="O416" s="1"/>
      <c r="P416" s="1"/>
      <c r="Q416" s="1"/>
      <c r="R416" s="1"/>
      <c r="S416" s="1"/>
      <c r="AH416" s="6"/>
      <c r="AI416" s="6"/>
      <c r="AJ416" s="6"/>
      <c r="AK416" s="6"/>
      <c r="AL416" s="6"/>
      <c r="AN416" s="5"/>
    </row>
    <row r="417" hidden="1">
      <c r="J417" s="1"/>
      <c r="K417" s="1"/>
      <c r="L417" s="1"/>
      <c r="M417" s="1"/>
      <c r="N417" s="1"/>
      <c r="O417" s="1"/>
      <c r="P417" s="1"/>
      <c r="Q417" s="1"/>
      <c r="R417" s="1"/>
      <c r="S417" s="1"/>
      <c r="AH417" s="6"/>
      <c r="AI417" s="6"/>
      <c r="AJ417" s="6"/>
      <c r="AK417" s="6"/>
      <c r="AL417" s="6"/>
      <c r="AN417" s="5"/>
    </row>
    <row r="418" hidden="1">
      <c r="J418" s="1"/>
      <c r="K418" s="1"/>
      <c r="L418" s="1"/>
      <c r="M418" s="1"/>
      <c r="N418" s="1"/>
      <c r="O418" s="1"/>
      <c r="P418" s="1"/>
      <c r="Q418" s="1"/>
      <c r="R418" s="1"/>
      <c r="S418" s="1"/>
      <c r="AH418" s="6"/>
      <c r="AI418" s="6"/>
      <c r="AJ418" s="6"/>
      <c r="AK418" s="6"/>
      <c r="AL418" s="6"/>
      <c r="AN418" s="5"/>
    </row>
    <row r="419" hidden="1">
      <c r="J419" s="1"/>
      <c r="K419" s="1"/>
      <c r="L419" s="1"/>
      <c r="M419" s="1"/>
      <c r="N419" s="1"/>
      <c r="O419" s="1"/>
      <c r="P419" s="1"/>
      <c r="Q419" s="1"/>
      <c r="R419" s="1"/>
      <c r="S419" s="1"/>
      <c r="AH419" s="6"/>
      <c r="AI419" s="6"/>
      <c r="AJ419" s="6"/>
      <c r="AK419" s="6"/>
      <c r="AL419" s="6"/>
      <c r="AN419" s="5"/>
    </row>
    <row r="420" hidden="1">
      <c r="J420" s="1"/>
      <c r="K420" s="1"/>
      <c r="L420" s="1"/>
      <c r="M420" s="1"/>
      <c r="N420" s="1"/>
      <c r="O420" s="1"/>
      <c r="P420" s="1"/>
      <c r="Q420" s="1"/>
      <c r="R420" s="1"/>
      <c r="S420" s="1"/>
      <c r="AH420" s="6"/>
      <c r="AI420" s="6"/>
      <c r="AJ420" s="6"/>
      <c r="AK420" s="6"/>
      <c r="AL420" s="6"/>
      <c r="AN420" s="5"/>
    </row>
    <row r="421" hidden="1">
      <c r="J421" s="1"/>
      <c r="K421" s="1"/>
      <c r="L421" s="1"/>
      <c r="M421" s="1"/>
      <c r="N421" s="1"/>
      <c r="O421" s="1"/>
      <c r="P421" s="1"/>
      <c r="Q421" s="1"/>
      <c r="R421" s="1"/>
      <c r="S421" s="1"/>
      <c r="AH421" s="6"/>
      <c r="AI421" s="6"/>
      <c r="AJ421" s="6"/>
      <c r="AK421" s="6"/>
      <c r="AL421" s="6"/>
      <c r="AN421" s="5"/>
    </row>
    <row r="422" hidden="1">
      <c r="J422" s="1"/>
      <c r="K422" s="1"/>
      <c r="L422" s="1"/>
      <c r="M422" s="1"/>
      <c r="N422" s="1"/>
      <c r="O422" s="1"/>
      <c r="P422" s="1"/>
      <c r="Q422" s="1"/>
      <c r="R422" s="1"/>
      <c r="S422" s="1"/>
      <c r="AH422" s="6"/>
      <c r="AI422" s="6"/>
      <c r="AJ422" s="6"/>
      <c r="AK422" s="6"/>
      <c r="AL422" s="6"/>
      <c r="AN422" s="5"/>
    </row>
    <row r="423" hidden="1">
      <c r="J423" s="1"/>
      <c r="K423" s="1"/>
      <c r="L423" s="1"/>
      <c r="M423" s="1"/>
      <c r="N423" s="1"/>
      <c r="O423" s="1"/>
      <c r="P423" s="1"/>
      <c r="Q423" s="1"/>
      <c r="R423" s="1"/>
      <c r="S423" s="1"/>
      <c r="AH423" s="6"/>
      <c r="AI423" s="6"/>
      <c r="AJ423" s="6"/>
      <c r="AK423" s="6"/>
      <c r="AL423" s="6"/>
      <c r="AN423" s="5"/>
    </row>
    <row r="424" hidden="1">
      <c r="J424" s="1"/>
      <c r="K424" s="1"/>
      <c r="L424" s="1"/>
      <c r="M424" s="1"/>
      <c r="N424" s="1"/>
      <c r="O424" s="1"/>
      <c r="P424" s="1"/>
      <c r="Q424" s="1"/>
      <c r="R424" s="1"/>
      <c r="S424" s="1"/>
      <c r="AH424" s="6"/>
      <c r="AI424" s="6"/>
      <c r="AJ424" s="6"/>
      <c r="AK424" s="6"/>
      <c r="AL424" s="6"/>
      <c r="AN424" s="5"/>
    </row>
    <row r="425" hidden="1">
      <c r="J425" s="1"/>
      <c r="K425" s="1"/>
      <c r="L425" s="1"/>
      <c r="M425" s="1"/>
      <c r="N425" s="1"/>
      <c r="O425" s="1"/>
      <c r="P425" s="1"/>
      <c r="Q425" s="1"/>
      <c r="R425" s="1"/>
      <c r="S425" s="1"/>
      <c r="AH425" s="6"/>
      <c r="AI425" s="6"/>
      <c r="AJ425" s="6"/>
      <c r="AK425" s="6"/>
      <c r="AL425" s="6"/>
      <c r="AN425" s="5"/>
    </row>
    <row r="426" hidden="1">
      <c r="J426" s="1"/>
      <c r="K426" s="1"/>
      <c r="L426" s="1"/>
      <c r="M426" s="1"/>
      <c r="N426" s="1"/>
      <c r="O426" s="1"/>
      <c r="P426" s="1"/>
      <c r="Q426" s="1"/>
      <c r="R426" s="1"/>
      <c r="S426" s="1"/>
      <c r="AH426" s="6"/>
      <c r="AI426" s="6"/>
      <c r="AJ426" s="6"/>
      <c r="AK426" s="6"/>
      <c r="AL426" s="6"/>
      <c r="AN426" s="5"/>
    </row>
    <row r="427" hidden="1">
      <c r="J427" s="1"/>
      <c r="K427" s="1"/>
      <c r="L427" s="1"/>
      <c r="M427" s="1"/>
      <c r="N427" s="1"/>
      <c r="O427" s="1"/>
      <c r="P427" s="1"/>
      <c r="Q427" s="1"/>
      <c r="R427" s="1"/>
      <c r="S427" s="1"/>
      <c r="AH427" s="6"/>
      <c r="AI427" s="6"/>
      <c r="AJ427" s="6"/>
      <c r="AK427" s="6"/>
      <c r="AL427" s="6"/>
      <c r="AN427" s="5"/>
    </row>
    <row r="428" hidden="1">
      <c r="J428" s="1"/>
      <c r="K428" s="1"/>
      <c r="L428" s="1"/>
      <c r="M428" s="1"/>
      <c r="N428" s="1"/>
      <c r="O428" s="1"/>
      <c r="P428" s="1"/>
      <c r="Q428" s="1"/>
      <c r="R428" s="1"/>
      <c r="S428" s="1"/>
      <c r="AH428" s="6"/>
      <c r="AI428" s="6"/>
      <c r="AJ428" s="6"/>
      <c r="AK428" s="6"/>
      <c r="AL428" s="6"/>
      <c r="AN428" s="5"/>
    </row>
    <row r="429" hidden="1">
      <c r="J429" s="1"/>
      <c r="K429" s="1"/>
      <c r="L429" s="1"/>
      <c r="M429" s="1"/>
      <c r="N429" s="1"/>
      <c r="O429" s="1"/>
      <c r="P429" s="1"/>
      <c r="Q429" s="1"/>
      <c r="R429" s="1"/>
      <c r="S429" s="1"/>
      <c r="AH429" s="6"/>
      <c r="AI429" s="6"/>
      <c r="AJ429" s="6"/>
      <c r="AK429" s="6"/>
      <c r="AL429" s="6"/>
      <c r="AN429" s="5"/>
    </row>
    <row r="430" hidden="1">
      <c r="J430" s="1"/>
      <c r="K430" s="1"/>
      <c r="L430" s="1"/>
      <c r="M430" s="1"/>
      <c r="N430" s="1"/>
      <c r="O430" s="1"/>
      <c r="P430" s="1"/>
      <c r="Q430" s="1"/>
      <c r="R430" s="1"/>
      <c r="S430" s="1"/>
      <c r="AH430" s="6"/>
      <c r="AI430" s="6"/>
      <c r="AJ430" s="6"/>
      <c r="AK430" s="6"/>
      <c r="AL430" s="6"/>
      <c r="AN430" s="5"/>
    </row>
    <row r="431" hidden="1">
      <c r="J431" s="1"/>
      <c r="K431" s="1"/>
      <c r="L431" s="1"/>
      <c r="M431" s="1"/>
      <c r="N431" s="1"/>
      <c r="O431" s="1"/>
      <c r="P431" s="1"/>
      <c r="Q431" s="1"/>
      <c r="R431" s="1"/>
      <c r="S431" s="1"/>
      <c r="AH431" s="6"/>
      <c r="AI431" s="6"/>
      <c r="AJ431" s="6"/>
      <c r="AK431" s="6"/>
      <c r="AL431" s="6"/>
      <c r="AN431" s="5"/>
    </row>
    <row r="432" hidden="1">
      <c r="J432" s="1"/>
      <c r="K432" s="1"/>
      <c r="L432" s="1"/>
      <c r="M432" s="1"/>
      <c r="N432" s="1"/>
      <c r="O432" s="1"/>
      <c r="P432" s="1"/>
      <c r="Q432" s="1"/>
      <c r="R432" s="1"/>
      <c r="S432" s="1"/>
      <c r="AH432" s="6"/>
      <c r="AI432" s="6"/>
      <c r="AJ432" s="6"/>
      <c r="AK432" s="6"/>
      <c r="AL432" s="6"/>
      <c r="AN432" s="5"/>
    </row>
    <row r="433" hidden="1">
      <c r="J433" s="1"/>
      <c r="K433" s="1"/>
      <c r="L433" s="1"/>
      <c r="M433" s="1"/>
      <c r="N433" s="1"/>
      <c r="O433" s="1"/>
      <c r="P433" s="1"/>
      <c r="Q433" s="1"/>
      <c r="R433" s="1"/>
      <c r="S433" s="1"/>
      <c r="AH433" s="6"/>
      <c r="AI433" s="6"/>
      <c r="AJ433" s="6"/>
      <c r="AK433" s="6"/>
      <c r="AL433" s="6"/>
      <c r="AN433" s="5"/>
    </row>
    <row r="434" hidden="1">
      <c r="J434" s="1"/>
      <c r="K434" s="1"/>
      <c r="L434" s="1"/>
      <c r="M434" s="1"/>
      <c r="N434" s="1"/>
      <c r="O434" s="1"/>
      <c r="P434" s="1"/>
      <c r="Q434" s="1"/>
      <c r="R434" s="1"/>
      <c r="S434" s="1"/>
      <c r="AH434" s="6"/>
      <c r="AI434" s="6"/>
      <c r="AJ434" s="6"/>
      <c r="AK434" s="6"/>
      <c r="AL434" s="6"/>
      <c r="AN434" s="5"/>
    </row>
    <row r="435" hidden="1">
      <c r="J435" s="1"/>
      <c r="K435" s="1"/>
      <c r="L435" s="1"/>
      <c r="M435" s="1"/>
      <c r="N435" s="1"/>
      <c r="O435" s="1"/>
      <c r="P435" s="1"/>
      <c r="Q435" s="1"/>
      <c r="R435" s="1"/>
      <c r="S435" s="1"/>
      <c r="AH435" s="6"/>
      <c r="AI435" s="6"/>
      <c r="AJ435" s="6"/>
      <c r="AK435" s="6"/>
      <c r="AL435" s="6"/>
      <c r="AN435" s="5"/>
    </row>
    <row r="436" hidden="1">
      <c r="J436" s="1"/>
      <c r="K436" s="1"/>
      <c r="L436" s="1"/>
      <c r="M436" s="1"/>
      <c r="N436" s="1"/>
      <c r="O436" s="1"/>
      <c r="P436" s="1"/>
      <c r="Q436" s="1"/>
      <c r="R436" s="1"/>
      <c r="S436" s="1"/>
      <c r="AH436" s="6"/>
      <c r="AI436" s="6"/>
      <c r="AJ436" s="6"/>
      <c r="AK436" s="6"/>
      <c r="AL436" s="6"/>
      <c r="AN436" s="5"/>
    </row>
    <row r="437" hidden="1">
      <c r="J437" s="1"/>
      <c r="K437" s="1"/>
      <c r="L437" s="1"/>
      <c r="M437" s="1"/>
      <c r="N437" s="1"/>
      <c r="O437" s="1"/>
      <c r="P437" s="1"/>
      <c r="Q437" s="1"/>
      <c r="R437" s="1"/>
      <c r="S437" s="1"/>
      <c r="AH437" s="6"/>
      <c r="AI437" s="6"/>
      <c r="AJ437" s="6"/>
      <c r="AK437" s="6"/>
      <c r="AL437" s="6"/>
      <c r="AN437" s="5"/>
    </row>
    <row r="438" hidden="1">
      <c r="J438" s="1"/>
      <c r="K438" s="1"/>
      <c r="L438" s="1"/>
      <c r="M438" s="1"/>
      <c r="N438" s="1"/>
      <c r="O438" s="1"/>
      <c r="P438" s="1"/>
      <c r="Q438" s="1"/>
      <c r="R438" s="1"/>
      <c r="S438" s="1"/>
      <c r="AH438" s="6"/>
      <c r="AI438" s="6"/>
      <c r="AJ438" s="6"/>
      <c r="AK438" s="6"/>
      <c r="AL438" s="6"/>
      <c r="AN438" s="5"/>
    </row>
    <row r="439" hidden="1">
      <c r="J439" s="1"/>
      <c r="K439" s="1"/>
      <c r="L439" s="1"/>
      <c r="M439" s="1"/>
      <c r="N439" s="1"/>
      <c r="O439" s="1"/>
      <c r="P439" s="1"/>
      <c r="Q439" s="1"/>
      <c r="R439" s="1"/>
      <c r="S439" s="1"/>
      <c r="AH439" s="6"/>
      <c r="AI439" s="6"/>
      <c r="AJ439" s="6"/>
      <c r="AK439" s="6"/>
      <c r="AL439" s="6"/>
      <c r="AN439" s="5"/>
    </row>
    <row r="440" hidden="1">
      <c r="J440" s="1"/>
      <c r="K440" s="1"/>
      <c r="L440" s="1"/>
      <c r="M440" s="1"/>
      <c r="N440" s="1"/>
      <c r="O440" s="1"/>
      <c r="P440" s="1"/>
      <c r="Q440" s="1"/>
      <c r="R440" s="1"/>
      <c r="S440" s="1"/>
      <c r="AH440" s="6"/>
      <c r="AI440" s="6"/>
      <c r="AJ440" s="6"/>
      <c r="AK440" s="6"/>
      <c r="AL440" s="6"/>
      <c r="AN440" s="5"/>
    </row>
    <row r="441" hidden="1">
      <c r="J441" s="1"/>
      <c r="K441" s="1"/>
      <c r="L441" s="1"/>
      <c r="M441" s="1"/>
      <c r="N441" s="1"/>
      <c r="O441" s="1"/>
      <c r="P441" s="1"/>
      <c r="Q441" s="1"/>
      <c r="R441" s="1"/>
      <c r="S441" s="1"/>
      <c r="AH441" s="6"/>
      <c r="AI441" s="6"/>
      <c r="AJ441" s="6"/>
      <c r="AK441" s="6"/>
      <c r="AL441" s="6"/>
      <c r="AN441" s="5"/>
    </row>
    <row r="442" hidden="1">
      <c r="J442" s="1"/>
      <c r="K442" s="1"/>
      <c r="L442" s="1"/>
      <c r="M442" s="1"/>
      <c r="N442" s="1"/>
      <c r="O442" s="1"/>
      <c r="P442" s="1"/>
      <c r="Q442" s="1"/>
      <c r="R442" s="1"/>
      <c r="S442" s="1"/>
      <c r="AH442" s="6"/>
      <c r="AI442" s="6"/>
      <c r="AJ442" s="6"/>
      <c r="AK442" s="6"/>
      <c r="AL442" s="6"/>
      <c r="AN442" s="5"/>
    </row>
    <row r="443" hidden="1">
      <c r="J443" s="1"/>
      <c r="K443" s="1"/>
      <c r="L443" s="1"/>
      <c r="M443" s="1"/>
      <c r="N443" s="1"/>
      <c r="O443" s="1"/>
      <c r="P443" s="1"/>
      <c r="Q443" s="1"/>
      <c r="R443" s="1"/>
      <c r="S443" s="1"/>
      <c r="AH443" s="6"/>
      <c r="AI443" s="6"/>
      <c r="AJ443" s="6"/>
      <c r="AK443" s="6"/>
      <c r="AL443" s="6"/>
      <c r="AN443" s="5"/>
    </row>
    <row r="444" hidden="1">
      <c r="J444" s="1"/>
      <c r="K444" s="1"/>
      <c r="L444" s="1"/>
      <c r="M444" s="1"/>
      <c r="N444" s="1"/>
      <c r="O444" s="1"/>
      <c r="P444" s="1"/>
      <c r="Q444" s="1"/>
      <c r="R444" s="1"/>
      <c r="S444" s="1"/>
      <c r="AH444" s="6"/>
      <c r="AI444" s="6"/>
      <c r="AJ444" s="6"/>
      <c r="AK444" s="6"/>
      <c r="AL444" s="6"/>
      <c r="AN444" s="5"/>
    </row>
    <row r="445" hidden="1">
      <c r="J445" s="1"/>
      <c r="K445" s="1"/>
      <c r="L445" s="1"/>
      <c r="M445" s="1"/>
      <c r="N445" s="1"/>
      <c r="O445" s="1"/>
      <c r="P445" s="1"/>
      <c r="Q445" s="1"/>
      <c r="R445" s="1"/>
      <c r="S445" s="1"/>
      <c r="AH445" s="6"/>
      <c r="AI445" s="6"/>
      <c r="AJ445" s="6"/>
      <c r="AK445" s="6"/>
      <c r="AL445" s="6"/>
      <c r="AN445" s="5"/>
    </row>
    <row r="446" hidden="1">
      <c r="J446" s="1"/>
      <c r="K446" s="1"/>
      <c r="L446" s="1"/>
      <c r="M446" s="1"/>
      <c r="N446" s="1"/>
      <c r="O446" s="1"/>
      <c r="P446" s="1"/>
      <c r="Q446" s="1"/>
      <c r="R446" s="1"/>
      <c r="S446" s="1"/>
      <c r="AH446" s="6"/>
      <c r="AI446" s="6"/>
      <c r="AJ446" s="6"/>
      <c r="AK446" s="6"/>
      <c r="AL446" s="6"/>
      <c r="AN446" s="5"/>
    </row>
    <row r="447" hidden="1">
      <c r="J447" s="1"/>
      <c r="K447" s="1"/>
      <c r="L447" s="1"/>
      <c r="M447" s="1"/>
      <c r="N447" s="1"/>
      <c r="O447" s="1"/>
      <c r="P447" s="1"/>
      <c r="Q447" s="1"/>
      <c r="R447" s="1"/>
      <c r="S447" s="1"/>
      <c r="AH447" s="6"/>
      <c r="AI447" s="6"/>
      <c r="AJ447" s="6"/>
      <c r="AK447" s="6"/>
      <c r="AL447" s="6"/>
      <c r="AN447" s="5"/>
    </row>
    <row r="448" hidden="1">
      <c r="J448" s="1"/>
      <c r="K448" s="1"/>
      <c r="L448" s="1"/>
      <c r="M448" s="1"/>
      <c r="N448" s="1"/>
      <c r="O448" s="1"/>
      <c r="P448" s="1"/>
      <c r="Q448" s="1"/>
      <c r="R448" s="1"/>
      <c r="S448" s="1"/>
      <c r="AH448" s="6"/>
      <c r="AI448" s="6"/>
      <c r="AJ448" s="6"/>
      <c r="AK448" s="6"/>
      <c r="AL448" s="6"/>
      <c r="AN448" s="5"/>
    </row>
    <row r="449" hidden="1">
      <c r="J449" s="1"/>
      <c r="K449" s="1"/>
      <c r="L449" s="1"/>
      <c r="M449" s="1"/>
      <c r="N449" s="1"/>
      <c r="O449" s="1"/>
      <c r="P449" s="1"/>
      <c r="Q449" s="1"/>
      <c r="R449" s="1"/>
      <c r="S449" s="1"/>
      <c r="AH449" s="6"/>
      <c r="AI449" s="6"/>
      <c r="AJ449" s="6"/>
      <c r="AK449" s="6"/>
      <c r="AL449" s="6"/>
      <c r="AN449" s="5"/>
    </row>
    <row r="450" hidden="1">
      <c r="J450" s="1"/>
      <c r="K450" s="1"/>
      <c r="L450" s="1"/>
      <c r="M450" s="1"/>
      <c r="N450" s="1"/>
      <c r="O450" s="1"/>
      <c r="P450" s="1"/>
      <c r="Q450" s="1"/>
      <c r="R450" s="1"/>
      <c r="S450" s="1"/>
      <c r="AH450" s="6"/>
      <c r="AI450" s="6"/>
      <c r="AJ450" s="6"/>
      <c r="AK450" s="6"/>
      <c r="AL450" s="6"/>
      <c r="AN450" s="5"/>
    </row>
    <row r="451" hidden="1">
      <c r="J451" s="1"/>
      <c r="K451" s="1"/>
      <c r="L451" s="1"/>
      <c r="M451" s="1"/>
      <c r="N451" s="1"/>
      <c r="O451" s="1"/>
      <c r="P451" s="1"/>
      <c r="Q451" s="1"/>
      <c r="R451" s="1"/>
      <c r="S451" s="1"/>
      <c r="AH451" s="6"/>
      <c r="AI451" s="6"/>
      <c r="AJ451" s="6"/>
      <c r="AK451" s="6"/>
      <c r="AL451" s="6"/>
      <c r="AN451" s="5"/>
    </row>
    <row r="452" hidden="1">
      <c r="J452" s="1"/>
      <c r="K452" s="1"/>
      <c r="L452" s="1"/>
      <c r="M452" s="1"/>
      <c r="N452" s="1"/>
      <c r="O452" s="1"/>
      <c r="P452" s="1"/>
      <c r="Q452" s="1"/>
      <c r="R452" s="1"/>
      <c r="S452" s="1"/>
      <c r="AH452" s="6"/>
      <c r="AI452" s="6"/>
      <c r="AJ452" s="6"/>
      <c r="AK452" s="6"/>
      <c r="AL452" s="6"/>
      <c r="AN452" s="5"/>
    </row>
    <row r="453" hidden="1">
      <c r="J453" s="1"/>
      <c r="K453" s="1"/>
      <c r="L453" s="1"/>
      <c r="M453" s="1"/>
      <c r="N453" s="1"/>
      <c r="O453" s="1"/>
      <c r="P453" s="1"/>
      <c r="Q453" s="1"/>
      <c r="R453" s="1"/>
      <c r="S453" s="1"/>
      <c r="AH453" s="6"/>
      <c r="AI453" s="6"/>
      <c r="AJ453" s="6"/>
      <c r="AK453" s="6"/>
      <c r="AL453" s="6"/>
      <c r="AN453" s="5"/>
    </row>
    <row r="454" hidden="1">
      <c r="J454" s="1"/>
      <c r="K454" s="1"/>
      <c r="L454" s="1"/>
      <c r="M454" s="1"/>
      <c r="N454" s="1"/>
      <c r="O454" s="1"/>
      <c r="P454" s="1"/>
      <c r="Q454" s="1"/>
      <c r="R454" s="1"/>
      <c r="S454" s="1"/>
      <c r="AH454" s="6"/>
      <c r="AI454" s="6"/>
      <c r="AJ454" s="6"/>
      <c r="AK454" s="6"/>
      <c r="AL454" s="6"/>
      <c r="AN454" s="5"/>
    </row>
    <row r="455" hidden="1">
      <c r="J455" s="1"/>
      <c r="K455" s="1"/>
      <c r="L455" s="1"/>
      <c r="M455" s="1"/>
      <c r="N455" s="1"/>
      <c r="O455" s="1"/>
      <c r="P455" s="1"/>
      <c r="Q455" s="1"/>
      <c r="R455" s="1"/>
      <c r="S455" s="1"/>
      <c r="AH455" s="6"/>
      <c r="AI455" s="6"/>
      <c r="AJ455" s="6"/>
      <c r="AK455" s="6"/>
      <c r="AL455" s="6"/>
      <c r="AN455" s="5"/>
    </row>
    <row r="456" hidden="1">
      <c r="J456" s="1"/>
      <c r="K456" s="1"/>
      <c r="L456" s="1"/>
      <c r="M456" s="1"/>
      <c r="N456" s="1"/>
      <c r="O456" s="1"/>
      <c r="P456" s="1"/>
      <c r="Q456" s="1"/>
      <c r="R456" s="1"/>
      <c r="S456" s="1"/>
      <c r="AH456" s="6"/>
      <c r="AI456" s="6"/>
      <c r="AJ456" s="6"/>
      <c r="AK456" s="6"/>
      <c r="AL456" s="6"/>
      <c r="AN456" s="5"/>
    </row>
    <row r="457" hidden="1">
      <c r="J457" s="1"/>
      <c r="K457" s="1"/>
      <c r="L457" s="1"/>
      <c r="M457" s="1"/>
      <c r="N457" s="1"/>
      <c r="O457" s="1"/>
      <c r="P457" s="1"/>
      <c r="Q457" s="1"/>
      <c r="R457" s="1"/>
      <c r="S457" s="1"/>
      <c r="AH457" s="6"/>
      <c r="AI457" s="6"/>
      <c r="AJ457" s="6"/>
      <c r="AK457" s="6"/>
      <c r="AL457" s="6"/>
      <c r="AN457" s="5"/>
    </row>
    <row r="458" hidden="1">
      <c r="J458" s="1"/>
      <c r="K458" s="1"/>
      <c r="L458" s="1"/>
      <c r="M458" s="1"/>
      <c r="N458" s="1"/>
      <c r="O458" s="1"/>
      <c r="P458" s="1"/>
      <c r="Q458" s="1"/>
      <c r="R458" s="1"/>
      <c r="S458" s="1"/>
      <c r="AH458" s="6"/>
      <c r="AI458" s="6"/>
      <c r="AJ458" s="6"/>
      <c r="AK458" s="6"/>
      <c r="AL458" s="6"/>
      <c r="AN458" s="5"/>
    </row>
    <row r="459" hidden="1">
      <c r="J459" s="1"/>
      <c r="K459" s="1"/>
      <c r="L459" s="1"/>
      <c r="M459" s="1"/>
      <c r="N459" s="1"/>
      <c r="O459" s="1"/>
      <c r="P459" s="1"/>
      <c r="Q459" s="1"/>
      <c r="R459" s="1"/>
      <c r="S459" s="1"/>
      <c r="AH459" s="6"/>
      <c r="AI459" s="6"/>
      <c r="AJ459" s="6"/>
      <c r="AK459" s="6"/>
      <c r="AL459" s="6"/>
      <c r="AN459" s="5"/>
    </row>
    <row r="460" hidden="1">
      <c r="J460" s="1"/>
      <c r="K460" s="1"/>
      <c r="L460" s="1"/>
      <c r="M460" s="1"/>
      <c r="N460" s="1"/>
      <c r="O460" s="1"/>
      <c r="P460" s="1"/>
      <c r="Q460" s="1"/>
      <c r="R460" s="1"/>
      <c r="S460" s="1"/>
      <c r="AH460" s="6"/>
      <c r="AI460" s="6"/>
      <c r="AJ460" s="6"/>
      <c r="AK460" s="6"/>
      <c r="AL460" s="6"/>
      <c r="AN460" s="5"/>
    </row>
    <row r="461" hidden="1">
      <c r="J461" s="1"/>
      <c r="K461" s="1"/>
      <c r="L461" s="1"/>
      <c r="M461" s="1"/>
      <c r="N461" s="1"/>
      <c r="O461" s="1"/>
      <c r="P461" s="1"/>
      <c r="Q461" s="1"/>
      <c r="R461" s="1"/>
      <c r="S461" s="1"/>
      <c r="AH461" s="6"/>
      <c r="AI461" s="6"/>
      <c r="AJ461" s="6"/>
      <c r="AK461" s="6"/>
      <c r="AL461" s="6"/>
      <c r="AN461" s="5"/>
    </row>
    <row r="462" hidden="1">
      <c r="J462" s="1"/>
      <c r="K462" s="1"/>
      <c r="L462" s="1"/>
      <c r="M462" s="1"/>
      <c r="N462" s="1"/>
      <c r="O462" s="1"/>
      <c r="P462" s="1"/>
      <c r="Q462" s="1"/>
      <c r="R462" s="1"/>
      <c r="S462" s="1"/>
      <c r="AH462" s="6"/>
      <c r="AI462" s="6"/>
      <c r="AJ462" s="6"/>
      <c r="AK462" s="6"/>
      <c r="AL462" s="6"/>
      <c r="AN462" s="5"/>
    </row>
    <row r="463" hidden="1">
      <c r="J463" s="1"/>
      <c r="K463" s="1"/>
      <c r="L463" s="1"/>
      <c r="M463" s="1"/>
      <c r="N463" s="1"/>
      <c r="O463" s="1"/>
      <c r="P463" s="1"/>
      <c r="Q463" s="1"/>
      <c r="R463" s="1"/>
      <c r="S463" s="1"/>
      <c r="AH463" s="6"/>
      <c r="AI463" s="6"/>
      <c r="AJ463" s="6"/>
      <c r="AK463" s="6"/>
      <c r="AL463" s="6"/>
      <c r="AN463" s="5"/>
    </row>
    <row r="464" hidden="1">
      <c r="J464" s="1"/>
      <c r="K464" s="1"/>
      <c r="L464" s="1"/>
      <c r="M464" s="1"/>
      <c r="N464" s="1"/>
      <c r="O464" s="1"/>
      <c r="P464" s="1"/>
      <c r="Q464" s="1"/>
      <c r="R464" s="1"/>
      <c r="S464" s="1"/>
      <c r="AH464" s="6"/>
      <c r="AI464" s="6"/>
      <c r="AJ464" s="6"/>
      <c r="AK464" s="6"/>
      <c r="AL464" s="6"/>
      <c r="AN464" s="5"/>
    </row>
    <row r="465" hidden="1">
      <c r="J465" s="1"/>
      <c r="K465" s="1"/>
      <c r="L465" s="1"/>
      <c r="M465" s="1"/>
      <c r="N465" s="1"/>
      <c r="O465" s="1"/>
      <c r="P465" s="1"/>
      <c r="Q465" s="1"/>
      <c r="R465" s="1"/>
      <c r="S465" s="1"/>
      <c r="AH465" s="6"/>
      <c r="AI465" s="6"/>
      <c r="AJ465" s="6"/>
      <c r="AK465" s="6"/>
      <c r="AL465" s="6"/>
      <c r="AN465" s="5"/>
    </row>
    <row r="466" hidden="1">
      <c r="J466" s="1"/>
      <c r="K466" s="1"/>
      <c r="L466" s="1"/>
      <c r="M466" s="1"/>
      <c r="N466" s="1"/>
      <c r="O466" s="1"/>
      <c r="P466" s="1"/>
      <c r="Q466" s="1"/>
      <c r="R466" s="1"/>
      <c r="S466" s="1"/>
      <c r="AH466" s="6"/>
      <c r="AI466" s="6"/>
      <c r="AJ466" s="6"/>
      <c r="AK466" s="6"/>
      <c r="AL466" s="6"/>
      <c r="AN466" s="5"/>
    </row>
    <row r="467" hidden="1">
      <c r="J467" s="1"/>
      <c r="K467" s="1"/>
      <c r="L467" s="1"/>
      <c r="M467" s="1"/>
      <c r="N467" s="1"/>
      <c r="O467" s="1"/>
      <c r="P467" s="1"/>
      <c r="Q467" s="1"/>
      <c r="R467" s="1"/>
      <c r="S467" s="1"/>
      <c r="AH467" s="6"/>
      <c r="AI467" s="6"/>
      <c r="AJ467" s="6"/>
      <c r="AK467" s="6"/>
      <c r="AL467" s="6"/>
      <c r="AN467" s="5"/>
    </row>
    <row r="468" hidden="1">
      <c r="J468" s="1"/>
      <c r="K468" s="1"/>
      <c r="L468" s="1"/>
      <c r="M468" s="1"/>
      <c r="N468" s="1"/>
      <c r="O468" s="1"/>
      <c r="P468" s="1"/>
      <c r="Q468" s="1"/>
      <c r="R468" s="1"/>
      <c r="S468" s="1"/>
      <c r="AH468" s="6"/>
      <c r="AI468" s="6"/>
      <c r="AJ468" s="6"/>
      <c r="AK468" s="6"/>
      <c r="AL468" s="6"/>
      <c r="AN468" s="5"/>
    </row>
    <row r="469" hidden="1">
      <c r="J469" s="1"/>
      <c r="K469" s="1"/>
      <c r="L469" s="1"/>
      <c r="M469" s="1"/>
      <c r="N469" s="1"/>
      <c r="O469" s="1"/>
      <c r="P469" s="1"/>
      <c r="Q469" s="1"/>
      <c r="R469" s="1"/>
      <c r="S469" s="1"/>
      <c r="AH469" s="6"/>
      <c r="AI469" s="6"/>
      <c r="AJ469" s="6"/>
      <c r="AK469" s="6"/>
      <c r="AL469" s="6"/>
      <c r="AN469" s="5"/>
    </row>
    <row r="470" hidden="1">
      <c r="J470" s="1"/>
      <c r="K470" s="1"/>
      <c r="L470" s="1"/>
      <c r="M470" s="1"/>
      <c r="N470" s="1"/>
      <c r="O470" s="1"/>
      <c r="P470" s="1"/>
      <c r="Q470" s="1"/>
      <c r="R470" s="1"/>
      <c r="S470" s="1"/>
      <c r="AH470" s="6"/>
      <c r="AI470" s="6"/>
      <c r="AJ470" s="6"/>
      <c r="AK470" s="6"/>
      <c r="AL470" s="6"/>
      <c r="AN470" s="5"/>
    </row>
    <row r="471" hidden="1">
      <c r="J471" s="1"/>
      <c r="K471" s="1"/>
      <c r="L471" s="1"/>
      <c r="M471" s="1"/>
      <c r="N471" s="1"/>
      <c r="O471" s="1"/>
      <c r="P471" s="1"/>
      <c r="Q471" s="1"/>
      <c r="R471" s="1"/>
      <c r="S471" s="1"/>
      <c r="AH471" s="6"/>
      <c r="AI471" s="6"/>
      <c r="AJ471" s="6"/>
      <c r="AK471" s="6"/>
      <c r="AL471" s="6"/>
      <c r="AN471" s="5"/>
    </row>
    <row r="472" hidden="1">
      <c r="J472" s="1"/>
      <c r="K472" s="1"/>
      <c r="L472" s="1"/>
      <c r="M472" s="1"/>
      <c r="N472" s="1"/>
      <c r="O472" s="1"/>
      <c r="P472" s="1"/>
      <c r="Q472" s="1"/>
      <c r="R472" s="1"/>
      <c r="S472" s="1"/>
      <c r="AH472" s="6"/>
      <c r="AI472" s="6"/>
      <c r="AJ472" s="6"/>
      <c r="AK472" s="6"/>
      <c r="AL472" s="6"/>
      <c r="AN472" s="5"/>
    </row>
    <row r="473" hidden="1">
      <c r="J473" s="1"/>
      <c r="K473" s="1"/>
      <c r="L473" s="1"/>
      <c r="M473" s="1"/>
      <c r="N473" s="1"/>
      <c r="O473" s="1"/>
      <c r="P473" s="1"/>
      <c r="Q473" s="1"/>
      <c r="R473" s="1"/>
      <c r="S473" s="1"/>
      <c r="AH473" s="6"/>
      <c r="AI473" s="6"/>
      <c r="AJ473" s="6"/>
      <c r="AK473" s="6"/>
      <c r="AL473" s="6"/>
      <c r="AN473" s="5"/>
    </row>
    <row r="474" hidden="1">
      <c r="J474" s="1"/>
      <c r="K474" s="1"/>
      <c r="L474" s="1"/>
      <c r="M474" s="1"/>
      <c r="N474" s="1"/>
      <c r="O474" s="1"/>
      <c r="P474" s="1"/>
      <c r="Q474" s="1"/>
      <c r="R474" s="1"/>
      <c r="S474" s="1"/>
      <c r="AH474" s="6"/>
      <c r="AI474" s="6"/>
      <c r="AJ474" s="6"/>
      <c r="AK474" s="6"/>
      <c r="AL474" s="6"/>
      <c r="AN474" s="5"/>
    </row>
    <row r="475" hidden="1">
      <c r="J475" s="1"/>
      <c r="K475" s="1"/>
      <c r="L475" s="1"/>
      <c r="M475" s="1"/>
      <c r="N475" s="1"/>
      <c r="O475" s="1"/>
      <c r="P475" s="1"/>
      <c r="Q475" s="1"/>
      <c r="R475" s="1"/>
      <c r="S475" s="1"/>
      <c r="AH475" s="6"/>
      <c r="AI475" s="6"/>
      <c r="AJ475" s="6"/>
      <c r="AK475" s="6"/>
      <c r="AL475" s="6"/>
      <c r="AN475" s="5"/>
    </row>
    <row r="476" hidden="1">
      <c r="J476" s="1"/>
      <c r="K476" s="1"/>
      <c r="L476" s="1"/>
      <c r="M476" s="1"/>
      <c r="N476" s="1"/>
      <c r="O476" s="1"/>
      <c r="P476" s="1"/>
      <c r="Q476" s="1"/>
      <c r="R476" s="1"/>
      <c r="S476" s="1"/>
      <c r="AH476" s="6"/>
      <c r="AI476" s="6"/>
      <c r="AJ476" s="6"/>
      <c r="AK476" s="6"/>
      <c r="AL476" s="6"/>
      <c r="AN476" s="5"/>
    </row>
    <row r="477" hidden="1">
      <c r="J477" s="1"/>
      <c r="K477" s="1"/>
      <c r="L477" s="1"/>
      <c r="M477" s="1"/>
      <c r="N477" s="1"/>
      <c r="O477" s="1"/>
      <c r="P477" s="1"/>
      <c r="Q477" s="1"/>
      <c r="R477" s="1"/>
      <c r="S477" s="1"/>
      <c r="AH477" s="6"/>
      <c r="AI477" s="6"/>
      <c r="AJ477" s="6"/>
      <c r="AK477" s="6"/>
      <c r="AL477" s="6"/>
      <c r="AN477" s="5"/>
    </row>
    <row r="478" hidden="1">
      <c r="J478" s="1"/>
      <c r="K478" s="1"/>
      <c r="L478" s="1"/>
      <c r="M478" s="1"/>
      <c r="N478" s="1"/>
      <c r="O478" s="1"/>
      <c r="P478" s="1"/>
      <c r="Q478" s="1"/>
      <c r="R478" s="1"/>
      <c r="S478" s="1"/>
      <c r="AH478" s="6"/>
      <c r="AI478" s="6"/>
      <c r="AJ478" s="6"/>
      <c r="AK478" s="6"/>
      <c r="AL478" s="6"/>
      <c r="AN478" s="5"/>
    </row>
    <row r="479" hidden="1">
      <c r="J479" s="1"/>
      <c r="K479" s="1"/>
      <c r="L479" s="1"/>
      <c r="M479" s="1"/>
      <c r="N479" s="1"/>
      <c r="O479" s="1"/>
      <c r="P479" s="1"/>
      <c r="Q479" s="1"/>
      <c r="R479" s="1"/>
      <c r="S479" s="1"/>
      <c r="AH479" s="6"/>
      <c r="AI479" s="6"/>
      <c r="AJ479" s="6"/>
      <c r="AK479" s="6"/>
      <c r="AL479" s="6"/>
      <c r="AN479" s="5"/>
    </row>
    <row r="480" hidden="1">
      <c r="J480" s="1"/>
      <c r="K480" s="1"/>
      <c r="L480" s="1"/>
      <c r="M480" s="1"/>
      <c r="N480" s="1"/>
      <c r="O480" s="1"/>
      <c r="P480" s="1"/>
      <c r="Q480" s="1"/>
      <c r="R480" s="1"/>
      <c r="S480" s="1"/>
      <c r="AH480" s="6"/>
      <c r="AI480" s="6"/>
      <c r="AJ480" s="6"/>
      <c r="AK480" s="6"/>
      <c r="AL480" s="6"/>
      <c r="AN480" s="5"/>
    </row>
    <row r="481" hidden="1">
      <c r="J481" s="1"/>
      <c r="K481" s="1"/>
      <c r="L481" s="1"/>
      <c r="M481" s="1"/>
      <c r="N481" s="1"/>
      <c r="O481" s="1"/>
      <c r="P481" s="1"/>
      <c r="Q481" s="1"/>
      <c r="R481" s="1"/>
      <c r="S481" s="1"/>
      <c r="AH481" s="6"/>
      <c r="AI481" s="6"/>
      <c r="AJ481" s="6"/>
      <c r="AK481" s="6"/>
      <c r="AL481" s="6"/>
      <c r="AN481" s="5"/>
    </row>
    <row r="482" hidden="1">
      <c r="J482" s="1"/>
      <c r="K482" s="1"/>
      <c r="L482" s="1"/>
      <c r="M482" s="1"/>
      <c r="N482" s="1"/>
      <c r="O482" s="1"/>
      <c r="P482" s="1"/>
      <c r="Q482" s="1"/>
      <c r="R482" s="1"/>
      <c r="S482" s="1"/>
      <c r="AH482" s="6"/>
      <c r="AI482" s="6"/>
      <c r="AJ482" s="6"/>
      <c r="AK482" s="6"/>
      <c r="AL482" s="6"/>
      <c r="AN482" s="5"/>
    </row>
    <row r="483" hidden="1">
      <c r="J483" s="1"/>
      <c r="K483" s="1"/>
      <c r="L483" s="1"/>
      <c r="M483" s="1"/>
      <c r="N483" s="1"/>
      <c r="O483" s="1"/>
      <c r="P483" s="1"/>
      <c r="Q483" s="1"/>
      <c r="R483" s="1"/>
      <c r="S483" s="1"/>
      <c r="AH483" s="6"/>
      <c r="AI483" s="6"/>
      <c r="AJ483" s="6"/>
      <c r="AK483" s="6"/>
      <c r="AL483" s="6"/>
      <c r="AN483" s="5"/>
    </row>
    <row r="484" hidden="1">
      <c r="J484" s="1"/>
      <c r="K484" s="1"/>
      <c r="L484" s="1"/>
      <c r="M484" s="1"/>
      <c r="N484" s="1"/>
      <c r="O484" s="1"/>
      <c r="P484" s="1"/>
      <c r="Q484" s="1"/>
      <c r="R484" s="1"/>
      <c r="S484" s="1"/>
      <c r="AH484" s="6"/>
      <c r="AI484" s="6"/>
      <c r="AJ484" s="6"/>
      <c r="AK484" s="6"/>
      <c r="AL484" s="6"/>
      <c r="AN484" s="5"/>
    </row>
    <row r="485" hidden="1">
      <c r="J485" s="1"/>
      <c r="K485" s="1"/>
      <c r="L485" s="1"/>
      <c r="M485" s="1"/>
      <c r="N485" s="1"/>
      <c r="O485" s="1"/>
      <c r="P485" s="1"/>
      <c r="Q485" s="1"/>
      <c r="R485" s="1"/>
      <c r="S485" s="1"/>
      <c r="AH485" s="6"/>
      <c r="AI485" s="6"/>
      <c r="AJ485" s="6"/>
      <c r="AK485" s="6"/>
      <c r="AL485" s="6"/>
      <c r="AN485" s="5"/>
    </row>
    <row r="486" hidden="1">
      <c r="J486" s="1"/>
      <c r="K486" s="1"/>
      <c r="L486" s="1"/>
      <c r="M486" s="1"/>
      <c r="N486" s="1"/>
      <c r="O486" s="1"/>
      <c r="P486" s="1"/>
      <c r="Q486" s="1"/>
      <c r="R486" s="1"/>
      <c r="S486" s="1"/>
      <c r="AH486" s="6"/>
      <c r="AI486" s="6"/>
      <c r="AJ486" s="6"/>
      <c r="AK486" s="6"/>
      <c r="AL486" s="6"/>
      <c r="AN486" s="5"/>
    </row>
    <row r="487" hidden="1">
      <c r="J487" s="1"/>
      <c r="K487" s="1"/>
      <c r="L487" s="1"/>
      <c r="M487" s="1"/>
      <c r="N487" s="1"/>
      <c r="O487" s="1"/>
      <c r="P487" s="1"/>
      <c r="Q487" s="1"/>
      <c r="R487" s="1"/>
      <c r="S487" s="1"/>
      <c r="AH487" s="6"/>
      <c r="AI487" s="6"/>
      <c r="AJ487" s="6"/>
      <c r="AK487" s="6"/>
      <c r="AL487" s="6"/>
      <c r="AN487" s="5"/>
    </row>
    <row r="488" hidden="1">
      <c r="J488" s="1"/>
      <c r="K488" s="1"/>
      <c r="L488" s="1"/>
      <c r="M488" s="1"/>
      <c r="N488" s="1"/>
      <c r="O488" s="1"/>
      <c r="P488" s="1"/>
      <c r="Q488" s="1"/>
      <c r="R488" s="1"/>
      <c r="S488" s="1"/>
      <c r="AH488" s="6"/>
      <c r="AI488" s="6"/>
      <c r="AJ488" s="6"/>
      <c r="AK488" s="6"/>
      <c r="AL488" s="6"/>
      <c r="AN488" s="5"/>
    </row>
    <row r="489" hidden="1">
      <c r="J489" s="1"/>
      <c r="K489" s="1"/>
      <c r="L489" s="1"/>
      <c r="M489" s="1"/>
      <c r="N489" s="1"/>
      <c r="O489" s="1"/>
      <c r="P489" s="1"/>
      <c r="Q489" s="1"/>
      <c r="R489" s="1"/>
      <c r="S489" s="1"/>
      <c r="AH489" s="6"/>
      <c r="AI489" s="6"/>
      <c r="AJ489" s="6"/>
      <c r="AK489" s="6"/>
      <c r="AL489" s="6"/>
      <c r="AN489" s="5"/>
    </row>
    <row r="490" hidden="1">
      <c r="J490" s="1"/>
      <c r="K490" s="1"/>
      <c r="L490" s="1"/>
      <c r="M490" s="1"/>
      <c r="N490" s="1"/>
      <c r="O490" s="1"/>
      <c r="P490" s="1"/>
      <c r="Q490" s="1"/>
      <c r="R490" s="1"/>
      <c r="S490" s="1"/>
      <c r="AH490" s="6"/>
      <c r="AI490" s="6"/>
      <c r="AJ490" s="6"/>
      <c r="AK490" s="6"/>
      <c r="AL490" s="6"/>
      <c r="AN490" s="5"/>
    </row>
    <row r="491" hidden="1">
      <c r="J491" s="1"/>
      <c r="K491" s="1"/>
      <c r="L491" s="1"/>
      <c r="M491" s="1"/>
      <c r="N491" s="1"/>
      <c r="O491" s="1"/>
      <c r="P491" s="1"/>
      <c r="Q491" s="1"/>
      <c r="R491" s="1"/>
      <c r="S491" s="1"/>
      <c r="AH491" s="6"/>
      <c r="AI491" s="6"/>
      <c r="AJ491" s="6"/>
      <c r="AK491" s="6"/>
      <c r="AL491" s="6"/>
      <c r="AN491" s="5"/>
    </row>
    <row r="492" hidden="1">
      <c r="J492" s="1"/>
      <c r="K492" s="1"/>
      <c r="L492" s="1"/>
      <c r="M492" s="1"/>
      <c r="N492" s="1"/>
      <c r="O492" s="1"/>
      <c r="P492" s="1"/>
      <c r="Q492" s="1"/>
      <c r="R492" s="1"/>
      <c r="S492" s="1"/>
      <c r="AH492" s="6"/>
      <c r="AI492" s="6"/>
      <c r="AJ492" s="6"/>
      <c r="AK492" s="6"/>
      <c r="AL492" s="6"/>
      <c r="AN492" s="5"/>
    </row>
    <row r="493" hidden="1">
      <c r="J493" s="1"/>
      <c r="K493" s="1"/>
      <c r="L493" s="1"/>
      <c r="M493" s="1"/>
      <c r="N493" s="1"/>
      <c r="O493" s="1"/>
      <c r="P493" s="1"/>
      <c r="Q493" s="1"/>
      <c r="R493" s="1"/>
      <c r="S493" s="1"/>
      <c r="AH493" s="6"/>
      <c r="AI493" s="6"/>
      <c r="AJ493" s="6"/>
      <c r="AK493" s="6"/>
      <c r="AL493" s="6"/>
      <c r="AN493" s="5"/>
    </row>
    <row r="494" hidden="1">
      <c r="J494" s="1"/>
      <c r="K494" s="1"/>
      <c r="L494" s="1"/>
      <c r="M494" s="1"/>
      <c r="N494" s="1"/>
      <c r="O494" s="1"/>
      <c r="P494" s="1"/>
      <c r="Q494" s="1"/>
      <c r="R494" s="1"/>
      <c r="S494" s="1"/>
      <c r="AH494" s="6"/>
      <c r="AI494" s="6"/>
      <c r="AJ494" s="6"/>
      <c r="AK494" s="6"/>
      <c r="AL494" s="6"/>
      <c r="AN494" s="5"/>
    </row>
    <row r="495" hidden="1">
      <c r="J495" s="1"/>
      <c r="K495" s="1"/>
      <c r="L495" s="1"/>
      <c r="M495" s="1"/>
      <c r="N495" s="1"/>
      <c r="O495" s="1"/>
      <c r="P495" s="1"/>
      <c r="Q495" s="1"/>
      <c r="R495" s="1"/>
      <c r="S495" s="1"/>
      <c r="AH495" s="6"/>
      <c r="AI495" s="6"/>
      <c r="AJ495" s="6"/>
      <c r="AK495" s="6"/>
      <c r="AL495" s="6"/>
      <c r="AN495" s="5"/>
    </row>
    <row r="496" hidden="1">
      <c r="J496" s="1"/>
      <c r="K496" s="1"/>
      <c r="L496" s="1"/>
      <c r="M496" s="1"/>
      <c r="N496" s="1"/>
      <c r="O496" s="1"/>
      <c r="P496" s="1"/>
      <c r="Q496" s="1"/>
      <c r="R496" s="1"/>
      <c r="S496" s="1"/>
      <c r="AH496" s="6"/>
      <c r="AI496" s="6"/>
      <c r="AJ496" s="6"/>
      <c r="AK496" s="6"/>
      <c r="AL496" s="6"/>
      <c r="AN496" s="5"/>
    </row>
    <row r="497" hidden="1">
      <c r="J497" s="1"/>
      <c r="K497" s="1"/>
      <c r="L497" s="1"/>
      <c r="M497" s="1"/>
      <c r="N497" s="1"/>
      <c r="O497" s="1"/>
      <c r="P497" s="1"/>
      <c r="Q497" s="1"/>
      <c r="R497" s="1"/>
      <c r="S497" s="1"/>
      <c r="AH497" s="6"/>
      <c r="AI497" s="6"/>
      <c r="AJ497" s="6"/>
      <c r="AK497" s="6"/>
      <c r="AL497" s="6"/>
      <c r="AN497" s="5"/>
    </row>
    <row r="498" hidden="1">
      <c r="J498" s="1"/>
      <c r="K498" s="1"/>
      <c r="L498" s="1"/>
      <c r="M498" s="1"/>
      <c r="N498" s="1"/>
      <c r="O498" s="1"/>
      <c r="P498" s="1"/>
      <c r="Q498" s="1"/>
      <c r="R498" s="1"/>
      <c r="S498" s="1"/>
      <c r="AH498" s="6"/>
      <c r="AI498" s="6"/>
      <c r="AJ498" s="6"/>
      <c r="AK498" s="6"/>
      <c r="AL498" s="6"/>
      <c r="AN498" s="5"/>
    </row>
    <row r="499" hidden="1">
      <c r="J499" s="1"/>
      <c r="K499" s="1"/>
      <c r="L499" s="1"/>
      <c r="M499" s="1"/>
      <c r="N499" s="1"/>
      <c r="O499" s="1"/>
      <c r="P499" s="1"/>
      <c r="Q499" s="1"/>
      <c r="R499" s="1"/>
      <c r="S499" s="1"/>
      <c r="AH499" s="6"/>
      <c r="AI499" s="6"/>
      <c r="AJ499" s="6"/>
      <c r="AK499" s="6"/>
      <c r="AL499" s="6"/>
      <c r="AN499" s="5"/>
    </row>
    <row r="500" hidden="1">
      <c r="J500" s="1"/>
      <c r="K500" s="1"/>
      <c r="L500" s="1"/>
      <c r="M500" s="1"/>
      <c r="N500" s="1"/>
      <c r="O500" s="1"/>
      <c r="P500" s="1"/>
      <c r="Q500" s="1"/>
      <c r="R500" s="1"/>
      <c r="S500" s="1"/>
      <c r="AH500" s="6"/>
      <c r="AI500" s="6"/>
      <c r="AJ500" s="6"/>
      <c r="AK500" s="6"/>
      <c r="AL500" s="6"/>
      <c r="AN500" s="5"/>
    </row>
    <row r="501" hidden="1">
      <c r="J501" s="1"/>
      <c r="K501" s="1"/>
      <c r="L501" s="1"/>
      <c r="M501" s="1"/>
      <c r="N501" s="1"/>
      <c r="O501" s="1"/>
      <c r="P501" s="1"/>
      <c r="Q501" s="1"/>
      <c r="R501" s="1"/>
      <c r="S501" s="1"/>
      <c r="AH501" s="6"/>
      <c r="AI501" s="6"/>
      <c r="AJ501" s="6"/>
      <c r="AK501" s="6"/>
      <c r="AL501" s="6"/>
      <c r="AN501" s="5"/>
    </row>
    <row r="502" hidden="1">
      <c r="J502" s="1"/>
      <c r="K502" s="1"/>
      <c r="L502" s="1"/>
      <c r="M502" s="1"/>
      <c r="N502" s="1"/>
      <c r="O502" s="1"/>
      <c r="P502" s="1"/>
      <c r="Q502" s="1"/>
      <c r="R502" s="1"/>
      <c r="S502" s="1"/>
      <c r="AH502" s="6"/>
      <c r="AI502" s="6"/>
      <c r="AJ502" s="6"/>
      <c r="AK502" s="6"/>
      <c r="AL502" s="6"/>
      <c r="AN502" s="5"/>
    </row>
    <row r="503" hidden="1">
      <c r="J503" s="1"/>
      <c r="K503" s="1"/>
      <c r="L503" s="1"/>
      <c r="M503" s="1"/>
      <c r="N503" s="1"/>
      <c r="O503" s="1"/>
      <c r="P503" s="1"/>
      <c r="Q503" s="1"/>
      <c r="R503" s="1"/>
      <c r="S503" s="1"/>
      <c r="AH503" s="6"/>
      <c r="AI503" s="6"/>
      <c r="AJ503" s="6"/>
      <c r="AK503" s="6"/>
      <c r="AL503" s="6"/>
      <c r="AN503" s="5"/>
    </row>
    <row r="504" hidden="1">
      <c r="J504" s="1"/>
      <c r="K504" s="1"/>
      <c r="L504" s="1"/>
      <c r="M504" s="1"/>
      <c r="N504" s="1"/>
      <c r="O504" s="1"/>
      <c r="P504" s="1"/>
      <c r="Q504" s="1"/>
      <c r="R504" s="1"/>
      <c r="S504" s="1"/>
      <c r="AH504" s="6"/>
      <c r="AI504" s="6"/>
      <c r="AJ504" s="6"/>
      <c r="AK504" s="6"/>
      <c r="AL504" s="6"/>
      <c r="AN504" s="5"/>
    </row>
    <row r="505" hidden="1">
      <c r="J505" s="1"/>
      <c r="K505" s="1"/>
      <c r="L505" s="1"/>
      <c r="M505" s="1"/>
      <c r="N505" s="1"/>
      <c r="O505" s="1"/>
      <c r="P505" s="1"/>
      <c r="Q505" s="1"/>
      <c r="R505" s="1"/>
      <c r="S505" s="1"/>
      <c r="AH505" s="6"/>
      <c r="AI505" s="6"/>
      <c r="AJ505" s="6"/>
      <c r="AK505" s="6"/>
      <c r="AL505" s="6"/>
      <c r="AN505" s="5"/>
    </row>
    <row r="506" hidden="1">
      <c r="J506" s="1"/>
      <c r="K506" s="1"/>
      <c r="L506" s="1"/>
      <c r="M506" s="1"/>
      <c r="N506" s="1"/>
      <c r="O506" s="1"/>
      <c r="P506" s="1"/>
      <c r="Q506" s="1"/>
      <c r="R506" s="1"/>
      <c r="S506" s="1"/>
      <c r="AH506" s="6"/>
      <c r="AI506" s="6"/>
      <c r="AJ506" s="6"/>
      <c r="AK506" s="6"/>
      <c r="AL506" s="6"/>
      <c r="AN506" s="5"/>
    </row>
    <row r="507" hidden="1">
      <c r="J507" s="1"/>
      <c r="K507" s="1"/>
      <c r="L507" s="1"/>
      <c r="M507" s="1"/>
      <c r="N507" s="1"/>
      <c r="O507" s="1"/>
      <c r="P507" s="1"/>
      <c r="Q507" s="1"/>
      <c r="R507" s="1"/>
      <c r="S507" s="1"/>
      <c r="AH507" s="6"/>
      <c r="AI507" s="6"/>
      <c r="AJ507" s="6"/>
      <c r="AK507" s="6"/>
      <c r="AL507" s="6"/>
      <c r="AN507" s="5"/>
    </row>
    <row r="508" hidden="1">
      <c r="J508" s="1"/>
      <c r="K508" s="1"/>
      <c r="L508" s="1"/>
      <c r="M508" s="1"/>
      <c r="N508" s="1"/>
      <c r="O508" s="1"/>
      <c r="P508" s="1"/>
      <c r="Q508" s="1"/>
      <c r="R508" s="1"/>
      <c r="S508" s="1"/>
      <c r="AH508" s="6"/>
      <c r="AI508" s="6"/>
      <c r="AJ508" s="6"/>
      <c r="AK508" s="6"/>
      <c r="AL508" s="6"/>
      <c r="AN508" s="5"/>
    </row>
    <row r="509" hidden="1">
      <c r="J509" s="1"/>
      <c r="K509" s="1"/>
      <c r="L509" s="1"/>
      <c r="M509" s="1"/>
      <c r="N509" s="1"/>
      <c r="O509" s="1"/>
      <c r="P509" s="1"/>
      <c r="Q509" s="1"/>
      <c r="R509" s="1"/>
      <c r="S509" s="1"/>
      <c r="AH509" s="6"/>
      <c r="AI509" s="6"/>
      <c r="AJ509" s="6"/>
      <c r="AK509" s="6"/>
      <c r="AL509" s="6"/>
      <c r="AN509" s="5"/>
    </row>
    <row r="510" hidden="1">
      <c r="J510" s="1"/>
      <c r="K510" s="1"/>
      <c r="L510" s="1"/>
      <c r="M510" s="1"/>
      <c r="N510" s="1"/>
      <c r="O510" s="1"/>
      <c r="P510" s="1"/>
      <c r="Q510" s="1"/>
      <c r="R510" s="1"/>
      <c r="S510" s="1"/>
      <c r="AH510" s="6"/>
      <c r="AI510" s="6"/>
      <c r="AJ510" s="6"/>
      <c r="AK510" s="6"/>
      <c r="AL510" s="6"/>
      <c r="AN510" s="5"/>
    </row>
    <row r="511" hidden="1">
      <c r="J511" s="1"/>
      <c r="K511" s="1"/>
      <c r="L511" s="1"/>
      <c r="M511" s="1"/>
      <c r="N511" s="1"/>
      <c r="O511" s="1"/>
      <c r="P511" s="1"/>
      <c r="Q511" s="1"/>
      <c r="R511" s="1"/>
      <c r="S511" s="1"/>
      <c r="AH511" s="6"/>
      <c r="AI511" s="6"/>
      <c r="AJ511" s="6"/>
      <c r="AK511" s="6"/>
      <c r="AL511" s="6"/>
      <c r="AN511" s="5"/>
    </row>
    <row r="512" hidden="1">
      <c r="J512" s="1"/>
      <c r="K512" s="1"/>
      <c r="L512" s="1"/>
      <c r="M512" s="1"/>
      <c r="N512" s="1"/>
      <c r="O512" s="1"/>
      <c r="P512" s="1"/>
      <c r="Q512" s="1"/>
      <c r="R512" s="1"/>
      <c r="S512" s="1"/>
      <c r="AH512" s="6"/>
      <c r="AI512" s="6"/>
      <c r="AJ512" s="6"/>
      <c r="AK512" s="6"/>
      <c r="AL512" s="6"/>
      <c r="AN512" s="5"/>
    </row>
    <row r="513" hidden="1">
      <c r="J513" s="1"/>
      <c r="K513" s="1"/>
      <c r="L513" s="1"/>
      <c r="M513" s="1"/>
      <c r="N513" s="1"/>
      <c r="O513" s="1"/>
      <c r="P513" s="1"/>
      <c r="Q513" s="1"/>
      <c r="R513" s="1"/>
      <c r="S513" s="1"/>
      <c r="AH513" s="6"/>
      <c r="AI513" s="6"/>
      <c r="AJ513" s="6"/>
      <c r="AK513" s="6"/>
      <c r="AL513" s="6"/>
      <c r="AN513" s="5"/>
    </row>
    <row r="514" hidden="1">
      <c r="J514" s="1"/>
      <c r="K514" s="1"/>
      <c r="L514" s="1"/>
      <c r="M514" s="1"/>
      <c r="N514" s="1"/>
      <c r="O514" s="1"/>
      <c r="P514" s="1"/>
      <c r="Q514" s="1"/>
      <c r="R514" s="1"/>
      <c r="S514" s="1"/>
      <c r="AH514" s="6"/>
      <c r="AI514" s="6"/>
      <c r="AJ514" s="6"/>
      <c r="AK514" s="6"/>
      <c r="AL514" s="6"/>
      <c r="AN514" s="5"/>
    </row>
    <row r="515" hidden="1">
      <c r="J515" s="1"/>
      <c r="K515" s="1"/>
      <c r="L515" s="1"/>
      <c r="M515" s="1"/>
      <c r="N515" s="1"/>
      <c r="O515" s="1"/>
      <c r="P515" s="1"/>
      <c r="Q515" s="1"/>
      <c r="R515" s="1"/>
      <c r="S515" s="1"/>
      <c r="AH515" s="6"/>
      <c r="AI515" s="6"/>
      <c r="AJ515" s="6"/>
      <c r="AK515" s="6"/>
      <c r="AL515" s="6"/>
      <c r="AN515" s="5"/>
    </row>
    <row r="516" hidden="1">
      <c r="J516" s="1"/>
      <c r="K516" s="1"/>
      <c r="L516" s="1"/>
      <c r="M516" s="1"/>
      <c r="N516" s="1"/>
      <c r="O516" s="1"/>
      <c r="P516" s="1"/>
      <c r="Q516" s="1"/>
      <c r="R516" s="1"/>
      <c r="S516" s="1"/>
      <c r="AH516" s="6"/>
      <c r="AI516" s="6"/>
      <c r="AJ516" s="6"/>
      <c r="AK516" s="6"/>
      <c r="AL516" s="6"/>
      <c r="AN516" s="5"/>
    </row>
    <row r="517" hidden="1">
      <c r="J517" s="1"/>
      <c r="K517" s="1"/>
      <c r="L517" s="1"/>
      <c r="M517" s="1"/>
      <c r="N517" s="1"/>
      <c r="O517" s="1"/>
      <c r="P517" s="1"/>
      <c r="Q517" s="1"/>
      <c r="R517" s="1"/>
      <c r="S517" s="1"/>
      <c r="AH517" s="6"/>
      <c r="AI517" s="6"/>
      <c r="AJ517" s="6"/>
      <c r="AK517" s="6"/>
      <c r="AL517" s="6"/>
      <c r="AN517" s="5"/>
    </row>
    <row r="518" hidden="1">
      <c r="J518" s="1"/>
      <c r="K518" s="1"/>
      <c r="L518" s="1"/>
      <c r="M518" s="1"/>
      <c r="N518" s="1"/>
      <c r="O518" s="1"/>
      <c r="P518" s="1"/>
      <c r="Q518" s="1"/>
      <c r="R518" s="1"/>
      <c r="S518" s="1"/>
      <c r="AH518" s="6"/>
      <c r="AI518" s="6"/>
      <c r="AJ518" s="6"/>
      <c r="AK518" s="6"/>
      <c r="AL518" s="6"/>
      <c r="AN518" s="5"/>
    </row>
    <row r="519" hidden="1">
      <c r="J519" s="1"/>
      <c r="K519" s="1"/>
      <c r="L519" s="1"/>
      <c r="M519" s="1"/>
      <c r="N519" s="1"/>
      <c r="O519" s="1"/>
      <c r="P519" s="1"/>
      <c r="Q519" s="1"/>
      <c r="R519" s="1"/>
      <c r="S519" s="1"/>
      <c r="AH519" s="6"/>
      <c r="AI519" s="6"/>
      <c r="AJ519" s="6"/>
      <c r="AK519" s="6"/>
      <c r="AL519" s="6"/>
      <c r="AN519" s="5"/>
    </row>
    <row r="520" hidden="1">
      <c r="J520" s="1"/>
      <c r="K520" s="1"/>
      <c r="L520" s="1"/>
      <c r="M520" s="1"/>
      <c r="N520" s="1"/>
      <c r="O520" s="1"/>
      <c r="P520" s="1"/>
      <c r="Q520" s="1"/>
      <c r="R520" s="1"/>
      <c r="S520" s="1"/>
      <c r="AH520" s="6"/>
      <c r="AI520" s="6"/>
      <c r="AJ520" s="6"/>
      <c r="AK520" s="6"/>
      <c r="AL520" s="6"/>
      <c r="AN520" s="5"/>
    </row>
    <row r="521" hidden="1">
      <c r="J521" s="1"/>
      <c r="K521" s="1"/>
      <c r="L521" s="1"/>
      <c r="M521" s="1"/>
      <c r="N521" s="1"/>
      <c r="O521" s="1"/>
      <c r="P521" s="1"/>
      <c r="Q521" s="1"/>
      <c r="R521" s="1"/>
      <c r="S521" s="1"/>
      <c r="AH521" s="6"/>
      <c r="AI521" s="6"/>
      <c r="AJ521" s="6"/>
      <c r="AK521" s="6"/>
      <c r="AL521" s="6"/>
      <c r="AN521" s="5"/>
    </row>
    <row r="522" hidden="1">
      <c r="J522" s="1"/>
      <c r="K522" s="1"/>
      <c r="L522" s="1"/>
      <c r="M522" s="1"/>
      <c r="N522" s="1"/>
      <c r="O522" s="1"/>
      <c r="P522" s="1"/>
      <c r="Q522" s="1"/>
      <c r="R522" s="1"/>
      <c r="S522" s="1"/>
      <c r="AH522" s="6"/>
      <c r="AI522" s="6"/>
      <c r="AJ522" s="6"/>
      <c r="AK522" s="6"/>
      <c r="AL522" s="6"/>
      <c r="AN522" s="5"/>
    </row>
    <row r="523" hidden="1">
      <c r="J523" s="1"/>
      <c r="K523" s="1"/>
      <c r="L523" s="1"/>
      <c r="M523" s="1"/>
      <c r="N523" s="1"/>
      <c r="O523" s="1"/>
      <c r="P523" s="1"/>
      <c r="Q523" s="1"/>
      <c r="R523" s="1"/>
      <c r="S523" s="1"/>
      <c r="AH523" s="6"/>
      <c r="AI523" s="6"/>
      <c r="AJ523" s="6"/>
      <c r="AK523" s="6"/>
      <c r="AL523" s="6"/>
      <c r="AN523" s="5"/>
    </row>
    <row r="524" hidden="1">
      <c r="J524" s="1"/>
      <c r="K524" s="1"/>
      <c r="L524" s="1"/>
      <c r="M524" s="1"/>
      <c r="N524" s="1"/>
      <c r="O524" s="1"/>
      <c r="P524" s="1"/>
      <c r="Q524" s="1"/>
      <c r="R524" s="1"/>
      <c r="S524" s="1"/>
      <c r="AH524" s="6"/>
      <c r="AI524" s="6"/>
      <c r="AJ524" s="6"/>
      <c r="AK524" s="6"/>
      <c r="AL524" s="6"/>
      <c r="AN524" s="5"/>
    </row>
    <row r="525" hidden="1">
      <c r="J525" s="1"/>
      <c r="K525" s="1"/>
      <c r="L525" s="1"/>
      <c r="M525" s="1"/>
      <c r="N525" s="1"/>
      <c r="O525" s="1"/>
      <c r="P525" s="1"/>
      <c r="Q525" s="1"/>
      <c r="R525" s="1"/>
      <c r="S525" s="1"/>
      <c r="AH525" s="6"/>
      <c r="AI525" s="6"/>
      <c r="AJ525" s="6"/>
      <c r="AK525" s="6"/>
      <c r="AL525" s="6"/>
      <c r="AN525" s="5"/>
    </row>
    <row r="526" hidden="1">
      <c r="J526" s="1"/>
      <c r="K526" s="1"/>
      <c r="L526" s="1"/>
      <c r="M526" s="1"/>
      <c r="N526" s="1"/>
      <c r="O526" s="1"/>
      <c r="P526" s="1"/>
      <c r="Q526" s="1"/>
      <c r="R526" s="1"/>
      <c r="S526" s="1"/>
      <c r="AH526" s="6"/>
      <c r="AI526" s="6"/>
      <c r="AJ526" s="6"/>
      <c r="AK526" s="6"/>
      <c r="AL526" s="6"/>
      <c r="AN526" s="5"/>
    </row>
    <row r="527" hidden="1">
      <c r="J527" s="1"/>
      <c r="K527" s="1"/>
      <c r="L527" s="1"/>
      <c r="M527" s="1"/>
      <c r="N527" s="1"/>
      <c r="O527" s="1"/>
      <c r="P527" s="1"/>
      <c r="Q527" s="1"/>
      <c r="R527" s="1"/>
      <c r="S527" s="1"/>
      <c r="AH527" s="6"/>
      <c r="AI527" s="6"/>
      <c r="AJ527" s="6"/>
      <c r="AK527" s="6"/>
      <c r="AL527" s="6"/>
      <c r="AN527" s="5"/>
    </row>
    <row r="528" hidden="1">
      <c r="J528" s="1"/>
      <c r="K528" s="1"/>
      <c r="L528" s="1"/>
      <c r="M528" s="1"/>
      <c r="N528" s="1"/>
      <c r="O528" s="1"/>
      <c r="P528" s="1"/>
      <c r="Q528" s="1"/>
      <c r="R528" s="1"/>
      <c r="S528" s="1"/>
      <c r="AH528" s="6"/>
      <c r="AI528" s="6"/>
      <c r="AJ528" s="6"/>
      <c r="AK528" s="6"/>
      <c r="AL528" s="6"/>
      <c r="AN528" s="5"/>
    </row>
    <row r="529" hidden="1">
      <c r="J529" s="1"/>
      <c r="K529" s="1"/>
      <c r="L529" s="1"/>
      <c r="M529" s="1"/>
      <c r="N529" s="1"/>
      <c r="O529" s="1"/>
      <c r="P529" s="1"/>
      <c r="Q529" s="1"/>
      <c r="R529" s="1"/>
      <c r="S529" s="1"/>
      <c r="AH529" s="6"/>
      <c r="AI529" s="6"/>
      <c r="AJ529" s="6"/>
      <c r="AK529" s="6"/>
      <c r="AL529" s="6"/>
      <c r="AN529" s="5"/>
    </row>
    <row r="530" hidden="1">
      <c r="J530" s="1"/>
      <c r="K530" s="1"/>
      <c r="L530" s="1"/>
      <c r="M530" s="1"/>
      <c r="N530" s="1"/>
      <c r="O530" s="1"/>
      <c r="P530" s="1"/>
      <c r="Q530" s="1"/>
      <c r="R530" s="1"/>
      <c r="S530" s="1"/>
      <c r="AH530" s="6"/>
      <c r="AI530" s="6"/>
      <c r="AJ530" s="6"/>
      <c r="AK530" s="6"/>
      <c r="AL530" s="6"/>
      <c r="AN530" s="5"/>
    </row>
    <row r="531" hidden="1">
      <c r="J531" s="1"/>
      <c r="K531" s="1"/>
      <c r="L531" s="1"/>
      <c r="M531" s="1"/>
      <c r="N531" s="1"/>
      <c r="O531" s="1"/>
      <c r="P531" s="1"/>
      <c r="Q531" s="1"/>
      <c r="R531" s="1"/>
      <c r="S531" s="1"/>
      <c r="AH531" s="6"/>
      <c r="AI531" s="6"/>
      <c r="AJ531" s="6"/>
      <c r="AK531" s="6"/>
      <c r="AL531" s="6"/>
      <c r="AN531" s="5"/>
    </row>
    <row r="532" hidden="1">
      <c r="J532" s="1"/>
      <c r="K532" s="1"/>
      <c r="L532" s="1"/>
      <c r="M532" s="1"/>
      <c r="N532" s="1"/>
      <c r="O532" s="1"/>
      <c r="P532" s="1"/>
      <c r="Q532" s="1"/>
      <c r="R532" s="1"/>
      <c r="S532" s="1"/>
      <c r="AH532" s="6"/>
      <c r="AI532" s="6"/>
      <c r="AJ532" s="6"/>
      <c r="AK532" s="6"/>
      <c r="AL532" s="6"/>
      <c r="AN532" s="5"/>
    </row>
    <row r="533" hidden="1">
      <c r="J533" s="1"/>
      <c r="K533" s="1"/>
      <c r="L533" s="1"/>
      <c r="M533" s="1"/>
      <c r="N533" s="1"/>
      <c r="O533" s="1"/>
      <c r="P533" s="1"/>
      <c r="Q533" s="1"/>
      <c r="R533" s="1"/>
      <c r="S533" s="1"/>
      <c r="AH533" s="6"/>
      <c r="AI533" s="6"/>
      <c r="AJ533" s="6"/>
      <c r="AK533" s="6"/>
      <c r="AL533" s="6"/>
      <c r="AN533" s="5"/>
    </row>
    <row r="534" hidden="1">
      <c r="J534" s="1"/>
      <c r="K534" s="1"/>
      <c r="L534" s="1"/>
      <c r="M534" s="1"/>
      <c r="N534" s="1"/>
      <c r="O534" s="1"/>
      <c r="P534" s="1"/>
      <c r="Q534" s="1"/>
      <c r="R534" s="1"/>
      <c r="S534" s="1"/>
      <c r="AH534" s="6"/>
      <c r="AI534" s="6"/>
      <c r="AJ534" s="6"/>
      <c r="AK534" s="6"/>
      <c r="AL534" s="6"/>
      <c r="AN534" s="5"/>
    </row>
    <row r="535" hidden="1">
      <c r="J535" s="1"/>
      <c r="K535" s="1"/>
      <c r="L535" s="1"/>
      <c r="M535" s="1"/>
      <c r="N535" s="1"/>
      <c r="O535" s="1"/>
      <c r="P535" s="1"/>
      <c r="Q535" s="1"/>
      <c r="R535" s="1"/>
      <c r="S535" s="1"/>
      <c r="AH535" s="6"/>
      <c r="AI535" s="6"/>
      <c r="AJ535" s="6"/>
      <c r="AK535" s="6"/>
      <c r="AL535" s="6"/>
      <c r="AN535" s="5"/>
    </row>
    <row r="536" hidden="1">
      <c r="J536" s="1"/>
      <c r="K536" s="1"/>
      <c r="L536" s="1"/>
      <c r="M536" s="1"/>
      <c r="N536" s="1"/>
      <c r="O536" s="1"/>
      <c r="P536" s="1"/>
      <c r="Q536" s="1"/>
      <c r="R536" s="1"/>
      <c r="S536" s="1"/>
      <c r="AH536" s="6"/>
      <c r="AI536" s="6"/>
      <c r="AJ536" s="6"/>
      <c r="AK536" s="6"/>
      <c r="AL536" s="6"/>
      <c r="AN536" s="5"/>
    </row>
    <row r="537" hidden="1">
      <c r="J537" s="1"/>
      <c r="K537" s="1"/>
      <c r="L537" s="1"/>
      <c r="M537" s="1"/>
      <c r="N537" s="1"/>
      <c r="O537" s="1"/>
      <c r="P537" s="1"/>
      <c r="Q537" s="1"/>
      <c r="R537" s="1"/>
      <c r="S537" s="1"/>
      <c r="AH537" s="6"/>
      <c r="AI537" s="6"/>
      <c r="AJ537" s="6"/>
      <c r="AK537" s="6"/>
      <c r="AL537" s="6"/>
      <c r="AN537" s="5"/>
    </row>
    <row r="538" hidden="1">
      <c r="J538" s="1"/>
      <c r="K538" s="1"/>
      <c r="L538" s="1"/>
      <c r="M538" s="1"/>
      <c r="N538" s="1"/>
      <c r="O538" s="1"/>
      <c r="P538" s="1"/>
      <c r="Q538" s="1"/>
      <c r="R538" s="1"/>
      <c r="S538" s="1"/>
      <c r="AH538" s="6"/>
      <c r="AI538" s="6"/>
      <c r="AJ538" s="6"/>
      <c r="AK538" s="6"/>
      <c r="AL538" s="6"/>
      <c r="AN538" s="5"/>
    </row>
    <row r="539" hidden="1">
      <c r="J539" s="1"/>
      <c r="K539" s="1"/>
      <c r="L539" s="1"/>
      <c r="M539" s="1"/>
      <c r="N539" s="1"/>
      <c r="O539" s="1"/>
      <c r="P539" s="1"/>
      <c r="Q539" s="1"/>
      <c r="R539" s="1"/>
      <c r="S539" s="1"/>
      <c r="AH539" s="6"/>
      <c r="AI539" s="6"/>
      <c r="AJ539" s="6"/>
      <c r="AK539" s="6"/>
      <c r="AL539" s="6"/>
      <c r="AN539" s="5"/>
    </row>
    <row r="540" hidden="1">
      <c r="J540" s="1"/>
      <c r="K540" s="1"/>
      <c r="L540" s="1"/>
      <c r="M540" s="1"/>
      <c r="N540" s="1"/>
      <c r="O540" s="1"/>
      <c r="P540" s="1"/>
      <c r="Q540" s="1"/>
      <c r="R540" s="1"/>
      <c r="S540" s="1"/>
      <c r="AH540" s="6"/>
      <c r="AI540" s="6"/>
      <c r="AJ540" s="6"/>
      <c r="AK540" s="6"/>
      <c r="AL540" s="6"/>
      <c r="AN540" s="5"/>
    </row>
    <row r="541" hidden="1">
      <c r="J541" s="1"/>
      <c r="K541" s="1"/>
      <c r="L541" s="1"/>
      <c r="M541" s="1"/>
      <c r="N541" s="1"/>
      <c r="O541" s="1"/>
      <c r="P541" s="1"/>
      <c r="Q541" s="1"/>
      <c r="R541" s="1"/>
      <c r="S541" s="1"/>
      <c r="AH541" s="6"/>
      <c r="AI541" s="6"/>
      <c r="AJ541" s="6"/>
      <c r="AK541" s="6"/>
      <c r="AL541" s="6"/>
      <c r="AN541" s="5"/>
    </row>
    <row r="542" hidden="1">
      <c r="J542" s="1"/>
      <c r="K542" s="1"/>
      <c r="L542" s="1"/>
      <c r="M542" s="1"/>
      <c r="N542" s="1"/>
      <c r="O542" s="1"/>
      <c r="P542" s="1"/>
      <c r="Q542" s="1"/>
      <c r="R542" s="1"/>
      <c r="S542" s="1"/>
      <c r="AH542" s="6"/>
      <c r="AI542" s="6"/>
      <c r="AJ542" s="6"/>
      <c r="AK542" s="6"/>
      <c r="AL542" s="6"/>
      <c r="AN542" s="5"/>
    </row>
    <row r="543" hidden="1">
      <c r="J543" s="1"/>
      <c r="K543" s="1"/>
      <c r="L543" s="1"/>
      <c r="M543" s="1"/>
      <c r="N543" s="1"/>
      <c r="O543" s="1"/>
      <c r="P543" s="1"/>
      <c r="Q543" s="1"/>
      <c r="R543" s="1"/>
      <c r="S543" s="1"/>
      <c r="AH543" s="6"/>
      <c r="AI543" s="6"/>
      <c r="AJ543" s="6"/>
      <c r="AK543" s="6"/>
      <c r="AL543" s="6"/>
      <c r="AN543" s="5"/>
    </row>
    <row r="544" hidden="1">
      <c r="J544" s="1"/>
      <c r="K544" s="1"/>
      <c r="L544" s="1"/>
      <c r="M544" s="1"/>
      <c r="N544" s="1"/>
      <c r="O544" s="1"/>
      <c r="P544" s="1"/>
      <c r="Q544" s="1"/>
      <c r="R544" s="1"/>
      <c r="S544" s="1"/>
      <c r="AH544" s="6"/>
      <c r="AI544" s="6"/>
      <c r="AJ544" s="6"/>
      <c r="AK544" s="6"/>
      <c r="AL544" s="6"/>
      <c r="AN544" s="5"/>
    </row>
    <row r="545" hidden="1">
      <c r="J545" s="1"/>
      <c r="K545" s="1"/>
      <c r="L545" s="1"/>
      <c r="M545" s="1"/>
      <c r="N545" s="1"/>
      <c r="O545" s="1"/>
      <c r="P545" s="1"/>
      <c r="Q545" s="1"/>
      <c r="R545" s="1"/>
      <c r="S545" s="1"/>
      <c r="AH545" s="6"/>
      <c r="AI545" s="6"/>
      <c r="AJ545" s="6"/>
      <c r="AK545" s="6"/>
      <c r="AL545" s="6"/>
      <c r="AN545" s="5"/>
    </row>
    <row r="546" hidden="1">
      <c r="J546" s="1"/>
      <c r="K546" s="1"/>
      <c r="L546" s="1"/>
      <c r="M546" s="1"/>
      <c r="N546" s="1"/>
      <c r="O546" s="1"/>
      <c r="P546" s="1"/>
      <c r="Q546" s="1"/>
      <c r="R546" s="1"/>
      <c r="S546" s="1"/>
      <c r="AH546" s="6"/>
      <c r="AI546" s="6"/>
      <c r="AJ546" s="6"/>
      <c r="AK546" s="6"/>
      <c r="AL546" s="6"/>
      <c r="AN546" s="5"/>
    </row>
    <row r="547" hidden="1">
      <c r="J547" s="1"/>
      <c r="K547" s="1"/>
      <c r="L547" s="1"/>
      <c r="M547" s="1"/>
      <c r="N547" s="1"/>
      <c r="O547" s="1"/>
      <c r="P547" s="1"/>
      <c r="Q547" s="1"/>
      <c r="R547" s="1"/>
      <c r="S547" s="1"/>
      <c r="AH547" s="6"/>
      <c r="AI547" s="6"/>
      <c r="AJ547" s="6"/>
      <c r="AK547" s="6"/>
      <c r="AL547" s="6"/>
      <c r="AN547" s="5"/>
    </row>
    <row r="548" hidden="1">
      <c r="J548" s="1"/>
      <c r="K548" s="1"/>
      <c r="L548" s="1"/>
      <c r="M548" s="1"/>
      <c r="N548" s="1"/>
      <c r="O548" s="1"/>
      <c r="P548" s="1"/>
      <c r="Q548" s="1"/>
      <c r="R548" s="1"/>
      <c r="S548" s="1"/>
      <c r="AH548" s="6"/>
      <c r="AI548" s="6"/>
      <c r="AJ548" s="6"/>
      <c r="AK548" s="6"/>
      <c r="AL548" s="6"/>
      <c r="AN548" s="5"/>
    </row>
    <row r="549" hidden="1">
      <c r="J549" s="1"/>
      <c r="K549" s="1"/>
      <c r="L549" s="1"/>
      <c r="M549" s="1"/>
      <c r="N549" s="1"/>
      <c r="O549" s="1"/>
      <c r="P549" s="1"/>
      <c r="Q549" s="1"/>
      <c r="R549" s="1"/>
      <c r="S549" s="1"/>
      <c r="AH549" s="6"/>
      <c r="AI549" s="6"/>
      <c r="AJ549" s="6"/>
      <c r="AK549" s="6"/>
      <c r="AL549" s="6"/>
      <c r="AN549" s="5"/>
    </row>
    <row r="550" hidden="1">
      <c r="J550" s="1"/>
      <c r="K550" s="1"/>
      <c r="L550" s="1"/>
      <c r="M550" s="1"/>
      <c r="N550" s="1"/>
      <c r="O550" s="1"/>
      <c r="P550" s="1"/>
      <c r="Q550" s="1"/>
      <c r="R550" s="1"/>
      <c r="S550" s="1"/>
      <c r="AH550" s="6"/>
      <c r="AI550" s="6"/>
      <c r="AJ550" s="6"/>
      <c r="AK550" s="6"/>
      <c r="AL550" s="6"/>
      <c r="AN550" s="5"/>
    </row>
    <row r="551" hidden="1">
      <c r="J551" s="1"/>
      <c r="K551" s="1"/>
      <c r="L551" s="1"/>
      <c r="M551" s="1"/>
      <c r="N551" s="1"/>
      <c r="O551" s="1"/>
      <c r="P551" s="1"/>
      <c r="Q551" s="1"/>
      <c r="R551" s="1"/>
      <c r="S551" s="1"/>
      <c r="AH551" s="6"/>
      <c r="AI551" s="6"/>
      <c r="AJ551" s="6"/>
      <c r="AK551" s="6"/>
      <c r="AL551" s="6"/>
      <c r="AN551" s="5"/>
    </row>
    <row r="552" hidden="1">
      <c r="J552" s="1"/>
      <c r="K552" s="1"/>
      <c r="L552" s="1"/>
      <c r="M552" s="1"/>
      <c r="N552" s="1"/>
      <c r="O552" s="1"/>
      <c r="P552" s="1"/>
      <c r="Q552" s="1"/>
      <c r="R552" s="1"/>
      <c r="S552" s="1"/>
      <c r="AH552" s="6"/>
      <c r="AI552" s="6"/>
      <c r="AJ552" s="6"/>
      <c r="AK552" s="6"/>
      <c r="AL552" s="6"/>
      <c r="AN552" s="5"/>
    </row>
    <row r="553" hidden="1">
      <c r="J553" s="1"/>
      <c r="K553" s="1"/>
      <c r="L553" s="1"/>
      <c r="M553" s="1"/>
      <c r="N553" s="1"/>
      <c r="O553" s="1"/>
      <c r="P553" s="1"/>
      <c r="Q553" s="1"/>
      <c r="R553" s="1"/>
      <c r="S553" s="1"/>
      <c r="AH553" s="6"/>
      <c r="AI553" s="6"/>
      <c r="AJ553" s="6"/>
      <c r="AK553" s="6"/>
      <c r="AL553" s="6"/>
      <c r="AN553" s="5"/>
    </row>
    <row r="554" hidden="1">
      <c r="J554" s="1"/>
      <c r="K554" s="1"/>
      <c r="L554" s="1"/>
      <c r="M554" s="1"/>
      <c r="N554" s="1"/>
      <c r="O554" s="1"/>
      <c r="P554" s="1"/>
      <c r="Q554" s="1"/>
      <c r="R554" s="1"/>
      <c r="S554" s="1"/>
      <c r="AH554" s="6"/>
      <c r="AI554" s="6"/>
      <c r="AJ554" s="6"/>
      <c r="AK554" s="6"/>
      <c r="AL554" s="6"/>
      <c r="AN554" s="5"/>
    </row>
    <row r="555" hidden="1">
      <c r="J555" s="1"/>
      <c r="K555" s="1"/>
      <c r="L555" s="1"/>
      <c r="M555" s="1"/>
      <c r="N555" s="1"/>
      <c r="O555" s="1"/>
      <c r="P555" s="1"/>
      <c r="Q555" s="1"/>
      <c r="R555" s="1"/>
      <c r="S555" s="1"/>
      <c r="AH555" s="6"/>
      <c r="AI555" s="6"/>
      <c r="AJ555" s="6"/>
      <c r="AK555" s="6"/>
      <c r="AL555" s="6"/>
      <c r="AN555" s="5"/>
    </row>
    <row r="556" hidden="1">
      <c r="J556" s="1"/>
      <c r="K556" s="1"/>
      <c r="L556" s="1"/>
      <c r="M556" s="1"/>
      <c r="N556" s="1"/>
      <c r="O556" s="1"/>
      <c r="P556" s="1"/>
      <c r="Q556" s="1"/>
      <c r="R556" s="1"/>
      <c r="S556" s="1"/>
      <c r="AH556" s="6"/>
      <c r="AI556" s="6"/>
      <c r="AJ556" s="6"/>
      <c r="AK556" s="6"/>
      <c r="AL556" s="6"/>
      <c r="AN556" s="5"/>
    </row>
    <row r="557" hidden="1">
      <c r="J557" s="1"/>
      <c r="K557" s="1"/>
      <c r="L557" s="1"/>
      <c r="M557" s="1"/>
      <c r="N557" s="1"/>
      <c r="O557" s="1"/>
      <c r="P557" s="1"/>
      <c r="Q557" s="1"/>
      <c r="R557" s="1"/>
      <c r="S557" s="1"/>
      <c r="AH557" s="6"/>
      <c r="AI557" s="6"/>
      <c r="AJ557" s="6"/>
      <c r="AK557" s="6"/>
      <c r="AL557" s="6"/>
      <c r="AN557" s="5"/>
    </row>
    <row r="558" hidden="1">
      <c r="J558" s="1"/>
      <c r="K558" s="1"/>
      <c r="L558" s="1"/>
      <c r="M558" s="1"/>
      <c r="N558" s="1"/>
      <c r="O558" s="1"/>
      <c r="P558" s="1"/>
      <c r="Q558" s="1"/>
      <c r="R558" s="1"/>
      <c r="S558" s="1"/>
      <c r="AH558" s="6"/>
      <c r="AI558" s="6"/>
      <c r="AJ558" s="6"/>
      <c r="AK558" s="6"/>
      <c r="AL558" s="6"/>
      <c r="AN558" s="5"/>
    </row>
    <row r="559" hidden="1">
      <c r="J559" s="1"/>
      <c r="K559" s="1"/>
      <c r="L559" s="1"/>
      <c r="M559" s="1"/>
      <c r="N559" s="1"/>
      <c r="O559" s="1"/>
      <c r="P559" s="1"/>
      <c r="Q559" s="1"/>
      <c r="R559" s="1"/>
      <c r="S559" s="1"/>
      <c r="AH559" s="6"/>
      <c r="AI559" s="6"/>
      <c r="AJ559" s="6"/>
      <c r="AK559" s="6"/>
      <c r="AL559" s="6"/>
      <c r="AN559" s="5"/>
    </row>
    <row r="560" hidden="1">
      <c r="J560" s="1"/>
      <c r="K560" s="1"/>
      <c r="L560" s="1"/>
      <c r="M560" s="1"/>
      <c r="N560" s="1"/>
      <c r="O560" s="1"/>
      <c r="P560" s="1"/>
      <c r="Q560" s="1"/>
      <c r="R560" s="1"/>
      <c r="S560" s="1"/>
      <c r="AH560" s="6"/>
      <c r="AI560" s="6"/>
      <c r="AJ560" s="6"/>
      <c r="AK560" s="6"/>
      <c r="AL560" s="6"/>
      <c r="AN560" s="5"/>
    </row>
    <row r="561" hidden="1">
      <c r="J561" s="1"/>
      <c r="K561" s="1"/>
      <c r="L561" s="1"/>
      <c r="M561" s="1"/>
      <c r="N561" s="1"/>
      <c r="O561" s="1"/>
      <c r="P561" s="1"/>
      <c r="Q561" s="1"/>
      <c r="R561" s="1"/>
      <c r="S561" s="1"/>
      <c r="AH561" s="6"/>
      <c r="AI561" s="6"/>
      <c r="AJ561" s="6"/>
      <c r="AK561" s="6"/>
      <c r="AL561" s="6"/>
      <c r="AN561" s="5"/>
    </row>
    <row r="562" hidden="1">
      <c r="J562" s="1"/>
      <c r="K562" s="1"/>
      <c r="L562" s="1"/>
      <c r="M562" s="1"/>
      <c r="N562" s="1"/>
      <c r="O562" s="1"/>
      <c r="P562" s="1"/>
      <c r="Q562" s="1"/>
      <c r="R562" s="1"/>
      <c r="S562" s="1"/>
      <c r="AH562" s="6"/>
      <c r="AI562" s="6"/>
      <c r="AJ562" s="6"/>
      <c r="AK562" s="6"/>
      <c r="AL562" s="6"/>
      <c r="AN562" s="5"/>
    </row>
    <row r="563" hidden="1">
      <c r="J563" s="1"/>
      <c r="K563" s="1"/>
      <c r="L563" s="1"/>
      <c r="M563" s="1"/>
      <c r="N563" s="1"/>
      <c r="O563" s="1"/>
      <c r="P563" s="1"/>
      <c r="Q563" s="1"/>
      <c r="R563" s="1"/>
      <c r="S563" s="1"/>
      <c r="AH563" s="6"/>
      <c r="AI563" s="6"/>
      <c r="AJ563" s="6"/>
      <c r="AK563" s="6"/>
      <c r="AL563" s="6"/>
      <c r="AN563" s="5"/>
    </row>
    <row r="564" hidden="1">
      <c r="J564" s="1"/>
      <c r="K564" s="1"/>
      <c r="L564" s="1"/>
      <c r="M564" s="1"/>
      <c r="N564" s="1"/>
      <c r="O564" s="1"/>
      <c r="P564" s="1"/>
      <c r="Q564" s="1"/>
      <c r="R564" s="1"/>
      <c r="S564" s="1"/>
      <c r="AH564" s="6"/>
      <c r="AI564" s="6"/>
      <c r="AJ564" s="6"/>
      <c r="AK564" s="6"/>
      <c r="AL564" s="6"/>
      <c r="AN564" s="5"/>
    </row>
    <row r="565" hidden="1">
      <c r="J565" s="1"/>
      <c r="K565" s="1"/>
      <c r="L565" s="1"/>
      <c r="M565" s="1"/>
      <c r="N565" s="1"/>
      <c r="O565" s="1"/>
      <c r="P565" s="1"/>
      <c r="Q565" s="1"/>
      <c r="R565" s="1"/>
      <c r="S565" s="1"/>
      <c r="AH565" s="6"/>
      <c r="AI565" s="6"/>
      <c r="AJ565" s="6"/>
      <c r="AK565" s="6"/>
      <c r="AL565" s="6"/>
      <c r="AN565" s="5"/>
    </row>
    <row r="566" hidden="1">
      <c r="J566" s="1"/>
      <c r="K566" s="1"/>
      <c r="L566" s="1"/>
      <c r="M566" s="1"/>
      <c r="N566" s="1"/>
      <c r="O566" s="1"/>
      <c r="P566" s="1"/>
      <c r="Q566" s="1"/>
      <c r="R566" s="1"/>
      <c r="S566" s="1"/>
      <c r="AH566" s="6"/>
      <c r="AI566" s="6"/>
      <c r="AJ566" s="6"/>
      <c r="AK566" s="6"/>
      <c r="AL566" s="6"/>
      <c r="AN566" s="5"/>
    </row>
    <row r="567" hidden="1">
      <c r="J567" s="1"/>
      <c r="K567" s="1"/>
      <c r="L567" s="1"/>
      <c r="M567" s="1"/>
      <c r="N567" s="1"/>
      <c r="O567" s="1"/>
      <c r="P567" s="1"/>
      <c r="Q567" s="1"/>
      <c r="R567" s="1"/>
      <c r="S567" s="1"/>
      <c r="AH567" s="6"/>
      <c r="AI567" s="6"/>
      <c r="AJ567" s="6"/>
      <c r="AK567" s="6"/>
      <c r="AL567" s="6"/>
      <c r="AN567" s="5"/>
    </row>
    <row r="568" hidden="1">
      <c r="J568" s="1"/>
      <c r="K568" s="1"/>
      <c r="L568" s="1"/>
      <c r="M568" s="1"/>
      <c r="N568" s="1"/>
      <c r="O568" s="1"/>
      <c r="P568" s="1"/>
      <c r="Q568" s="1"/>
      <c r="R568" s="1"/>
      <c r="S568" s="1"/>
      <c r="AH568" s="6"/>
      <c r="AI568" s="6"/>
      <c r="AJ568" s="6"/>
      <c r="AK568" s="6"/>
      <c r="AL568" s="6"/>
      <c r="AN568" s="5"/>
    </row>
    <row r="569" hidden="1">
      <c r="J569" s="1"/>
      <c r="K569" s="1"/>
      <c r="L569" s="1"/>
      <c r="M569" s="1"/>
      <c r="N569" s="1"/>
      <c r="O569" s="1"/>
      <c r="P569" s="1"/>
      <c r="Q569" s="1"/>
      <c r="R569" s="1"/>
      <c r="S569" s="1"/>
      <c r="AH569" s="6"/>
      <c r="AI569" s="6"/>
      <c r="AJ569" s="6"/>
      <c r="AK569" s="6"/>
      <c r="AL569" s="6"/>
      <c r="AN569" s="5"/>
    </row>
    <row r="570" hidden="1">
      <c r="J570" s="1"/>
      <c r="K570" s="1"/>
      <c r="L570" s="1"/>
      <c r="M570" s="1"/>
      <c r="N570" s="1"/>
      <c r="O570" s="1"/>
      <c r="P570" s="1"/>
      <c r="Q570" s="1"/>
      <c r="R570" s="1"/>
      <c r="S570" s="1"/>
      <c r="AH570" s="6"/>
      <c r="AI570" s="6"/>
      <c r="AJ570" s="6"/>
      <c r="AK570" s="6"/>
      <c r="AL570" s="6"/>
      <c r="AN570" s="5"/>
    </row>
    <row r="571" hidden="1">
      <c r="J571" s="1"/>
      <c r="K571" s="1"/>
      <c r="L571" s="1"/>
      <c r="M571" s="1"/>
      <c r="N571" s="1"/>
      <c r="O571" s="1"/>
      <c r="P571" s="1"/>
      <c r="Q571" s="1"/>
      <c r="R571" s="1"/>
      <c r="S571" s="1"/>
      <c r="AH571" s="6"/>
      <c r="AI571" s="6"/>
      <c r="AJ571" s="6"/>
      <c r="AK571" s="6"/>
      <c r="AL571" s="6"/>
      <c r="AN571" s="5"/>
    </row>
    <row r="572" hidden="1">
      <c r="J572" s="1"/>
      <c r="K572" s="1"/>
      <c r="L572" s="1"/>
      <c r="M572" s="1"/>
      <c r="N572" s="1"/>
      <c r="O572" s="1"/>
      <c r="P572" s="1"/>
      <c r="Q572" s="1"/>
      <c r="R572" s="1"/>
      <c r="S572" s="1"/>
      <c r="AH572" s="6"/>
      <c r="AI572" s="6"/>
      <c r="AJ572" s="6"/>
      <c r="AK572" s="6"/>
      <c r="AL572" s="6"/>
      <c r="AN572" s="5"/>
    </row>
    <row r="573" hidden="1">
      <c r="J573" s="1"/>
      <c r="K573" s="1"/>
      <c r="L573" s="1"/>
      <c r="M573" s="1"/>
      <c r="N573" s="1"/>
      <c r="O573" s="1"/>
      <c r="P573" s="1"/>
      <c r="Q573" s="1"/>
      <c r="R573" s="1"/>
      <c r="S573" s="1"/>
      <c r="AH573" s="6"/>
      <c r="AI573" s="6"/>
      <c r="AJ573" s="6"/>
      <c r="AK573" s="6"/>
      <c r="AL573" s="6"/>
      <c r="AN573" s="5"/>
    </row>
    <row r="574" hidden="1">
      <c r="J574" s="1"/>
      <c r="K574" s="1"/>
      <c r="L574" s="1"/>
      <c r="M574" s="1"/>
      <c r="N574" s="1"/>
      <c r="O574" s="1"/>
      <c r="P574" s="1"/>
      <c r="Q574" s="1"/>
      <c r="R574" s="1"/>
      <c r="S574" s="1"/>
      <c r="AH574" s="6"/>
      <c r="AI574" s="6"/>
      <c r="AJ574" s="6"/>
      <c r="AK574" s="6"/>
      <c r="AL574" s="6"/>
      <c r="AN574" s="5"/>
    </row>
    <row r="575" hidden="1">
      <c r="J575" s="1"/>
      <c r="K575" s="1"/>
      <c r="L575" s="1"/>
      <c r="M575" s="1"/>
      <c r="N575" s="1"/>
      <c r="O575" s="1"/>
      <c r="P575" s="1"/>
      <c r="Q575" s="1"/>
      <c r="R575" s="1"/>
      <c r="S575" s="1"/>
      <c r="AH575" s="6"/>
      <c r="AI575" s="6"/>
      <c r="AJ575" s="6"/>
      <c r="AK575" s="6"/>
      <c r="AL575" s="6"/>
      <c r="AN575" s="5"/>
    </row>
    <row r="576" hidden="1">
      <c r="J576" s="1"/>
      <c r="K576" s="1"/>
      <c r="L576" s="1"/>
      <c r="M576" s="1"/>
      <c r="N576" s="1"/>
      <c r="O576" s="1"/>
      <c r="P576" s="1"/>
      <c r="Q576" s="1"/>
      <c r="R576" s="1"/>
      <c r="S576" s="1"/>
      <c r="AH576" s="6"/>
      <c r="AI576" s="6"/>
      <c r="AJ576" s="6"/>
      <c r="AK576" s="6"/>
      <c r="AL576" s="6"/>
      <c r="AN576" s="5"/>
    </row>
    <row r="577" hidden="1">
      <c r="J577" s="1"/>
      <c r="K577" s="1"/>
      <c r="L577" s="1"/>
      <c r="M577" s="1"/>
      <c r="N577" s="1"/>
      <c r="O577" s="1"/>
      <c r="P577" s="1"/>
      <c r="Q577" s="1"/>
      <c r="R577" s="1"/>
      <c r="S577" s="1"/>
      <c r="AH577" s="6"/>
      <c r="AI577" s="6"/>
      <c r="AJ577" s="6"/>
      <c r="AK577" s="6"/>
      <c r="AL577" s="6"/>
      <c r="AN577" s="5"/>
    </row>
    <row r="578" hidden="1">
      <c r="J578" s="1"/>
      <c r="K578" s="1"/>
      <c r="L578" s="1"/>
      <c r="M578" s="1"/>
      <c r="N578" s="1"/>
      <c r="O578" s="1"/>
      <c r="P578" s="1"/>
      <c r="Q578" s="1"/>
      <c r="R578" s="1"/>
      <c r="S578" s="1"/>
      <c r="AH578" s="6"/>
      <c r="AI578" s="6"/>
      <c r="AJ578" s="6"/>
      <c r="AK578" s="6"/>
      <c r="AL578" s="6"/>
      <c r="AN578" s="5"/>
    </row>
    <row r="579" hidden="1">
      <c r="J579" s="1"/>
      <c r="K579" s="1"/>
      <c r="L579" s="1"/>
      <c r="M579" s="1"/>
      <c r="N579" s="1"/>
      <c r="O579" s="1"/>
      <c r="P579" s="1"/>
      <c r="Q579" s="1"/>
      <c r="R579" s="1"/>
      <c r="S579" s="1"/>
      <c r="AH579" s="6"/>
      <c r="AI579" s="6"/>
      <c r="AJ579" s="6"/>
      <c r="AK579" s="6"/>
      <c r="AL579" s="6"/>
      <c r="AN579" s="5"/>
    </row>
    <row r="580" hidden="1">
      <c r="J580" s="1"/>
      <c r="K580" s="1"/>
      <c r="L580" s="1"/>
      <c r="M580" s="1"/>
      <c r="N580" s="1"/>
      <c r="O580" s="1"/>
      <c r="P580" s="1"/>
      <c r="Q580" s="1"/>
      <c r="R580" s="1"/>
      <c r="S580" s="1"/>
      <c r="AH580" s="6"/>
      <c r="AI580" s="6"/>
      <c r="AJ580" s="6"/>
      <c r="AK580" s="6"/>
      <c r="AL580" s="6"/>
      <c r="AN580" s="5"/>
    </row>
    <row r="581" hidden="1">
      <c r="J581" s="1"/>
      <c r="K581" s="1"/>
      <c r="L581" s="1"/>
      <c r="M581" s="1"/>
      <c r="N581" s="1"/>
      <c r="O581" s="1"/>
      <c r="P581" s="1"/>
      <c r="Q581" s="1"/>
      <c r="R581" s="1"/>
      <c r="S581" s="1"/>
      <c r="AH581" s="6"/>
      <c r="AI581" s="6"/>
      <c r="AJ581" s="6"/>
      <c r="AK581" s="6"/>
      <c r="AL581" s="6"/>
      <c r="AN581" s="5"/>
    </row>
    <row r="582" hidden="1">
      <c r="J582" s="1"/>
      <c r="K582" s="1"/>
      <c r="L582" s="1"/>
      <c r="M582" s="1"/>
      <c r="N582" s="1"/>
      <c r="O582" s="1"/>
      <c r="P582" s="1"/>
      <c r="Q582" s="1"/>
      <c r="R582" s="1"/>
      <c r="S582" s="1"/>
      <c r="AH582" s="6"/>
      <c r="AI582" s="6"/>
      <c r="AJ582" s="6"/>
      <c r="AK582" s="6"/>
      <c r="AL582" s="6"/>
      <c r="AN582" s="5"/>
    </row>
    <row r="583" hidden="1">
      <c r="J583" s="1"/>
      <c r="K583" s="1"/>
      <c r="L583" s="1"/>
      <c r="M583" s="1"/>
      <c r="N583" s="1"/>
      <c r="O583" s="1"/>
      <c r="P583" s="1"/>
      <c r="Q583" s="1"/>
      <c r="R583" s="1"/>
      <c r="S583" s="1"/>
      <c r="AH583" s="6"/>
      <c r="AI583" s="6"/>
      <c r="AJ583" s="6"/>
      <c r="AK583" s="6"/>
      <c r="AL583" s="6"/>
      <c r="AN583" s="5"/>
    </row>
    <row r="584" hidden="1">
      <c r="J584" s="1"/>
      <c r="K584" s="1"/>
      <c r="L584" s="1"/>
      <c r="M584" s="1"/>
      <c r="N584" s="1"/>
      <c r="O584" s="1"/>
      <c r="P584" s="1"/>
      <c r="Q584" s="1"/>
      <c r="R584" s="1"/>
      <c r="S584" s="1"/>
      <c r="AH584" s="6"/>
      <c r="AI584" s="6"/>
      <c r="AJ584" s="6"/>
      <c r="AK584" s="6"/>
      <c r="AL584" s="6"/>
      <c r="AN584" s="5"/>
    </row>
    <row r="585" hidden="1">
      <c r="J585" s="1"/>
      <c r="K585" s="1"/>
      <c r="L585" s="1"/>
      <c r="M585" s="1"/>
      <c r="N585" s="1"/>
      <c r="O585" s="1"/>
      <c r="P585" s="1"/>
      <c r="Q585" s="1"/>
      <c r="R585" s="1"/>
      <c r="S585" s="1"/>
      <c r="AH585" s="6"/>
      <c r="AI585" s="6"/>
      <c r="AJ585" s="6"/>
      <c r="AK585" s="6"/>
      <c r="AL585" s="6"/>
      <c r="AN585" s="5"/>
    </row>
    <row r="586" hidden="1">
      <c r="J586" s="1"/>
      <c r="K586" s="1"/>
      <c r="L586" s="1"/>
      <c r="M586" s="1"/>
      <c r="N586" s="1"/>
      <c r="O586" s="1"/>
      <c r="P586" s="1"/>
      <c r="Q586" s="1"/>
      <c r="R586" s="1"/>
      <c r="S586" s="1"/>
      <c r="AH586" s="6"/>
      <c r="AI586" s="6"/>
      <c r="AJ586" s="6"/>
      <c r="AK586" s="6"/>
      <c r="AL586" s="6"/>
      <c r="AN586" s="5"/>
    </row>
    <row r="587" hidden="1">
      <c r="J587" s="1"/>
      <c r="K587" s="1"/>
      <c r="L587" s="1"/>
      <c r="M587" s="1"/>
      <c r="N587" s="1"/>
      <c r="O587" s="1"/>
      <c r="P587" s="1"/>
      <c r="Q587" s="1"/>
      <c r="R587" s="1"/>
      <c r="S587" s="1"/>
      <c r="AH587" s="6"/>
      <c r="AI587" s="6"/>
      <c r="AJ587" s="6"/>
      <c r="AK587" s="6"/>
      <c r="AL587" s="6"/>
      <c r="AN587" s="5"/>
    </row>
    <row r="588" hidden="1">
      <c r="J588" s="1"/>
      <c r="K588" s="1"/>
      <c r="L588" s="1"/>
      <c r="M588" s="1"/>
      <c r="N588" s="1"/>
      <c r="O588" s="1"/>
      <c r="P588" s="1"/>
      <c r="Q588" s="1"/>
      <c r="R588" s="1"/>
      <c r="S588" s="1"/>
      <c r="AH588" s="6"/>
      <c r="AI588" s="6"/>
      <c r="AJ588" s="6"/>
      <c r="AK588" s="6"/>
      <c r="AL588" s="6"/>
      <c r="AN588" s="5"/>
    </row>
    <row r="589" hidden="1">
      <c r="J589" s="1"/>
      <c r="K589" s="1"/>
      <c r="L589" s="1"/>
      <c r="M589" s="1"/>
      <c r="N589" s="1"/>
      <c r="O589" s="1"/>
      <c r="P589" s="1"/>
      <c r="Q589" s="1"/>
      <c r="R589" s="1"/>
      <c r="S589" s="1"/>
      <c r="AH589" s="6"/>
      <c r="AI589" s="6"/>
      <c r="AJ589" s="6"/>
      <c r="AK589" s="6"/>
      <c r="AL589" s="6"/>
      <c r="AN589" s="5"/>
    </row>
    <row r="590" hidden="1">
      <c r="J590" s="1"/>
      <c r="K590" s="1"/>
      <c r="L590" s="1"/>
      <c r="M590" s="1"/>
      <c r="N590" s="1"/>
      <c r="O590" s="1"/>
      <c r="P590" s="1"/>
      <c r="Q590" s="1"/>
      <c r="R590" s="1"/>
      <c r="S590" s="1"/>
      <c r="AH590" s="6"/>
      <c r="AI590" s="6"/>
      <c r="AJ590" s="6"/>
      <c r="AK590" s="6"/>
      <c r="AL590" s="6"/>
      <c r="AN590" s="5"/>
    </row>
    <row r="591" hidden="1">
      <c r="J591" s="1"/>
      <c r="K591" s="1"/>
      <c r="L591" s="1"/>
      <c r="M591" s="1"/>
      <c r="N591" s="1"/>
      <c r="O591" s="1"/>
      <c r="P591" s="1"/>
      <c r="Q591" s="1"/>
      <c r="R591" s="1"/>
      <c r="S591" s="1"/>
      <c r="AH591" s="6"/>
      <c r="AI591" s="6"/>
      <c r="AJ591" s="6"/>
      <c r="AK591" s="6"/>
      <c r="AL591" s="6"/>
      <c r="AN591" s="5"/>
    </row>
    <row r="592" hidden="1">
      <c r="J592" s="1"/>
      <c r="K592" s="1"/>
      <c r="L592" s="1"/>
      <c r="M592" s="1"/>
      <c r="N592" s="1"/>
      <c r="O592" s="1"/>
      <c r="P592" s="1"/>
      <c r="Q592" s="1"/>
      <c r="R592" s="1"/>
      <c r="S592" s="1"/>
      <c r="AH592" s="6"/>
      <c r="AI592" s="6"/>
      <c r="AJ592" s="6"/>
      <c r="AK592" s="6"/>
      <c r="AL592" s="6"/>
      <c r="AN592" s="5"/>
    </row>
    <row r="593" hidden="1">
      <c r="J593" s="1"/>
      <c r="K593" s="1"/>
      <c r="L593" s="1"/>
      <c r="M593" s="1"/>
      <c r="N593" s="1"/>
      <c r="O593" s="1"/>
      <c r="P593" s="1"/>
      <c r="Q593" s="1"/>
      <c r="R593" s="1"/>
      <c r="S593" s="1"/>
      <c r="AH593" s="6"/>
      <c r="AI593" s="6"/>
      <c r="AJ593" s="6"/>
      <c r="AK593" s="6"/>
      <c r="AL593" s="6"/>
      <c r="AN593" s="5"/>
    </row>
    <row r="594" hidden="1">
      <c r="J594" s="1"/>
      <c r="K594" s="1"/>
      <c r="L594" s="1"/>
      <c r="M594" s="1"/>
      <c r="N594" s="1"/>
      <c r="O594" s="1"/>
      <c r="P594" s="1"/>
      <c r="Q594" s="1"/>
      <c r="R594" s="1"/>
      <c r="S594" s="1"/>
      <c r="AH594" s="6"/>
      <c r="AI594" s="6"/>
      <c r="AJ594" s="6"/>
      <c r="AK594" s="6"/>
      <c r="AL594" s="6"/>
      <c r="AN594" s="5"/>
    </row>
    <row r="595" hidden="1">
      <c r="J595" s="1"/>
      <c r="K595" s="1"/>
      <c r="L595" s="1"/>
      <c r="M595" s="1"/>
      <c r="N595" s="1"/>
      <c r="O595" s="1"/>
      <c r="P595" s="1"/>
      <c r="Q595" s="1"/>
      <c r="R595" s="1"/>
      <c r="S595" s="1"/>
      <c r="AH595" s="6"/>
      <c r="AI595" s="6"/>
      <c r="AJ595" s="6"/>
      <c r="AK595" s="6"/>
      <c r="AL595" s="6"/>
      <c r="AN595" s="5"/>
    </row>
    <row r="596" hidden="1">
      <c r="J596" s="1"/>
      <c r="K596" s="1"/>
      <c r="L596" s="1"/>
      <c r="M596" s="1"/>
      <c r="N596" s="1"/>
      <c r="O596" s="1"/>
      <c r="P596" s="1"/>
      <c r="Q596" s="1"/>
      <c r="R596" s="1"/>
      <c r="S596" s="1"/>
      <c r="AH596" s="6"/>
      <c r="AI596" s="6"/>
      <c r="AJ596" s="6"/>
      <c r="AK596" s="6"/>
      <c r="AL596" s="6"/>
      <c r="AN596" s="5"/>
    </row>
    <row r="597" hidden="1">
      <c r="J597" s="1"/>
      <c r="K597" s="1"/>
      <c r="L597" s="1"/>
      <c r="M597" s="1"/>
      <c r="N597" s="1"/>
      <c r="O597" s="1"/>
      <c r="P597" s="1"/>
      <c r="Q597" s="1"/>
      <c r="R597" s="1"/>
      <c r="S597" s="1"/>
      <c r="AH597" s="6"/>
      <c r="AI597" s="6"/>
      <c r="AJ597" s="6"/>
      <c r="AK597" s="6"/>
      <c r="AL597" s="6"/>
      <c r="AN597" s="5"/>
    </row>
    <row r="598" hidden="1">
      <c r="J598" s="1"/>
      <c r="K598" s="1"/>
      <c r="L598" s="1"/>
      <c r="M598" s="1"/>
      <c r="N598" s="1"/>
      <c r="O598" s="1"/>
      <c r="P598" s="1"/>
      <c r="Q598" s="1"/>
      <c r="R598" s="1"/>
      <c r="S598" s="1"/>
      <c r="AH598" s="6"/>
      <c r="AI598" s="6"/>
      <c r="AJ598" s="6"/>
      <c r="AK598" s="6"/>
      <c r="AL598" s="6"/>
      <c r="AN598" s="5"/>
    </row>
    <row r="599" hidden="1">
      <c r="J599" s="1"/>
      <c r="K599" s="1"/>
      <c r="L599" s="1"/>
      <c r="M599" s="1"/>
      <c r="N599" s="1"/>
      <c r="O599" s="1"/>
      <c r="P599" s="1"/>
      <c r="Q599" s="1"/>
      <c r="R599" s="1"/>
      <c r="S599" s="1"/>
      <c r="AH599" s="6"/>
      <c r="AI599" s="6"/>
      <c r="AJ599" s="6"/>
      <c r="AK599" s="6"/>
      <c r="AL599" s="6"/>
      <c r="AN599" s="5"/>
    </row>
    <row r="600" hidden="1">
      <c r="J600" s="1"/>
      <c r="K600" s="1"/>
      <c r="L600" s="1"/>
      <c r="M600" s="1"/>
      <c r="N600" s="1"/>
      <c r="O600" s="1"/>
      <c r="P600" s="1"/>
      <c r="Q600" s="1"/>
      <c r="R600" s="1"/>
      <c r="S600" s="1"/>
      <c r="AH600" s="6"/>
      <c r="AI600" s="6"/>
      <c r="AJ600" s="6"/>
      <c r="AK600" s="6"/>
      <c r="AL600" s="6"/>
      <c r="AN600" s="5"/>
    </row>
    <row r="601" hidden="1">
      <c r="J601" s="1"/>
      <c r="K601" s="1"/>
      <c r="L601" s="1"/>
      <c r="M601" s="1"/>
      <c r="N601" s="1"/>
      <c r="O601" s="1"/>
      <c r="P601" s="1"/>
      <c r="Q601" s="1"/>
      <c r="R601" s="1"/>
      <c r="S601" s="1"/>
      <c r="AH601" s="6"/>
      <c r="AI601" s="6"/>
      <c r="AJ601" s="6"/>
      <c r="AK601" s="6"/>
      <c r="AL601" s="6"/>
      <c r="AN601" s="5"/>
    </row>
    <row r="602" hidden="1">
      <c r="J602" s="1"/>
      <c r="K602" s="1"/>
      <c r="L602" s="1"/>
      <c r="M602" s="1"/>
      <c r="N602" s="1"/>
      <c r="O602" s="1"/>
      <c r="P602" s="1"/>
      <c r="Q602" s="1"/>
      <c r="R602" s="1"/>
      <c r="S602" s="1"/>
      <c r="AH602" s="6"/>
      <c r="AI602" s="6"/>
      <c r="AJ602" s="6"/>
      <c r="AK602" s="6"/>
      <c r="AL602" s="6"/>
      <c r="AN602" s="5"/>
    </row>
    <row r="603" hidden="1">
      <c r="J603" s="1"/>
      <c r="K603" s="1"/>
      <c r="L603" s="1"/>
      <c r="M603" s="1"/>
      <c r="N603" s="1"/>
      <c r="O603" s="1"/>
      <c r="P603" s="1"/>
      <c r="Q603" s="1"/>
      <c r="R603" s="1"/>
      <c r="S603" s="1"/>
      <c r="AH603" s="6"/>
      <c r="AI603" s="6"/>
      <c r="AJ603" s="6"/>
      <c r="AK603" s="6"/>
      <c r="AL603" s="6"/>
      <c r="AN603" s="5"/>
    </row>
    <row r="604" hidden="1">
      <c r="J604" s="1"/>
      <c r="K604" s="1"/>
      <c r="L604" s="1"/>
      <c r="M604" s="1"/>
      <c r="N604" s="1"/>
      <c r="O604" s="1"/>
      <c r="P604" s="1"/>
      <c r="Q604" s="1"/>
      <c r="R604" s="1"/>
      <c r="S604" s="1"/>
      <c r="AH604" s="6"/>
      <c r="AI604" s="6"/>
      <c r="AJ604" s="6"/>
      <c r="AK604" s="6"/>
      <c r="AL604" s="6"/>
      <c r="AN604" s="5"/>
    </row>
    <row r="605" hidden="1">
      <c r="J605" s="1"/>
      <c r="K605" s="1"/>
      <c r="L605" s="1"/>
      <c r="M605" s="1"/>
      <c r="N605" s="1"/>
      <c r="O605" s="1"/>
      <c r="P605" s="1"/>
      <c r="Q605" s="1"/>
      <c r="R605" s="1"/>
      <c r="S605" s="1"/>
      <c r="AH605" s="6"/>
      <c r="AI605" s="6"/>
      <c r="AJ605" s="6"/>
      <c r="AK605" s="6"/>
      <c r="AL605" s="6"/>
      <c r="AN605" s="5"/>
    </row>
    <row r="606" hidden="1">
      <c r="J606" s="1"/>
      <c r="K606" s="1"/>
      <c r="L606" s="1"/>
      <c r="M606" s="1"/>
      <c r="N606" s="1"/>
      <c r="O606" s="1"/>
      <c r="P606" s="1"/>
      <c r="Q606" s="1"/>
      <c r="R606" s="1"/>
      <c r="S606" s="1"/>
      <c r="AH606" s="6"/>
      <c r="AI606" s="6"/>
      <c r="AJ606" s="6"/>
      <c r="AK606" s="6"/>
      <c r="AL606" s="6"/>
      <c r="AN606" s="5"/>
    </row>
    <row r="607" hidden="1">
      <c r="J607" s="1"/>
      <c r="K607" s="1"/>
      <c r="L607" s="1"/>
      <c r="M607" s="1"/>
      <c r="N607" s="1"/>
      <c r="O607" s="1"/>
      <c r="P607" s="1"/>
      <c r="Q607" s="1"/>
      <c r="R607" s="1"/>
      <c r="S607" s="1"/>
      <c r="AH607" s="6"/>
      <c r="AI607" s="6"/>
      <c r="AJ607" s="6"/>
      <c r="AK607" s="6"/>
      <c r="AL607" s="6"/>
      <c r="AN607" s="5"/>
    </row>
    <row r="608" hidden="1">
      <c r="J608" s="1"/>
      <c r="K608" s="1"/>
      <c r="L608" s="1"/>
      <c r="M608" s="1"/>
      <c r="N608" s="1"/>
      <c r="O608" s="1"/>
      <c r="P608" s="1"/>
      <c r="Q608" s="1"/>
      <c r="R608" s="1"/>
      <c r="S608" s="1"/>
      <c r="AH608" s="6"/>
      <c r="AI608" s="6"/>
      <c r="AJ608" s="6"/>
      <c r="AK608" s="6"/>
      <c r="AL608" s="6"/>
      <c r="AN608" s="5"/>
    </row>
    <row r="609" hidden="1">
      <c r="J609" s="1"/>
      <c r="K609" s="1"/>
      <c r="L609" s="1"/>
      <c r="M609" s="1"/>
      <c r="N609" s="1"/>
      <c r="O609" s="1"/>
      <c r="P609" s="1"/>
      <c r="Q609" s="1"/>
      <c r="R609" s="1"/>
      <c r="S609" s="1"/>
      <c r="AH609" s="6"/>
      <c r="AI609" s="6"/>
      <c r="AJ609" s="6"/>
      <c r="AK609" s="6"/>
      <c r="AL609" s="6"/>
      <c r="AN609" s="5"/>
    </row>
    <row r="610" hidden="1">
      <c r="J610" s="1"/>
      <c r="K610" s="1"/>
      <c r="L610" s="1"/>
      <c r="M610" s="1"/>
      <c r="N610" s="1"/>
      <c r="O610" s="1"/>
      <c r="P610" s="1"/>
      <c r="Q610" s="1"/>
      <c r="R610" s="1"/>
      <c r="S610" s="1"/>
      <c r="AH610" s="6"/>
      <c r="AI610" s="6"/>
      <c r="AJ610" s="6"/>
      <c r="AK610" s="6"/>
      <c r="AL610" s="6"/>
      <c r="AN610" s="5"/>
    </row>
    <row r="611" hidden="1">
      <c r="J611" s="1"/>
      <c r="K611" s="1"/>
      <c r="L611" s="1"/>
      <c r="M611" s="1"/>
      <c r="N611" s="1"/>
      <c r="O611" s="1"/>
      <c r="P611" s="1"/>
      <c r="Q611" s="1"/>
      <c r="R611" s="1"/>
      <c r="S611" s="1"/>
      <c r="AH611" s="6"/>
      <c r="AI611" s="6"/>
      <c r="AJ611" s="6"/>
      <c r="AK611" s="6"/>
      <c r="AL611" s="6"/>
      <c r="AN611" s="5"/>
    </row>
    <row r="612" hidden="1">
      <c r="J612" s="1"/>
      <c r="K612" s="1"/>
      <c r="L612" s="1"/>
      <c r="M612" s="1"/>
      <c r="N612" s="1"/>
      <c r="O612" s="1"/>
      <c r="P612" s="1"/>
      <c r="Q612" s="1"/>
      <c r="R612" s="1"/>
      <c r="S612" s="1"/>
      <c r="AH612" s="6"/>
      <c r="AI612" s="6"/>
      <c r="AJ612" s="6"/>
      <c r="AK612" s="6"/>
      <c r="AL612" s="6"/>
      <c r="AN612" s="5"/>
    </row>
    <row r="613" hidden="1">
      <c r="J613" s="1"/>
      <c r="K613" s="1"/>
      <c r="L613" s="1"/>
      <c r="M613" s="1"/>
      <c r="N613" s="1"/>
      <c r="O613" s="1"/>
      <c r="P613" s="1"/>
      <c r="Q613" s="1"/>
      <c r="R613" s="1"/>
      <c r="S613" s="1"/>
      <c r="AH613" s="6"/>
      <c r="AI613" s="6"/>
      <c r="AJ613" s="6"/>
      <c r="AK613" s="6"/>
      <c r="AL613" s="6"/>
      <c r="AN613" s="5"/>
    </row>
    <row r="614" hidden="1">
      <c r="J614" s="1"/>
      <c r="K614" s="1"/>
      <c r="L614" s="1"/>
      <c r="M614" s="1"/>
      <c r="N614" s="1"/>
      <c r="O614" s="1"/>
      <c r="P614" s="1"/>
      <c r="Q614" s="1"/>
      <c r="R614" s="1"/>
      <c r="S614" s="1"/>
      <c r="AH614" s="6"/>
      <c r="AI614" s="6"/>
      <c r="AJ614" s="6"/>
      <c r="AK614" s="6"/>
      <c r="AL614" s="6"/>
      <c r="AN614" s="5"/>
    </row>
    <row r="615" hidden="1">
      <c r="J615" s="1"/>
      <c r="K615" s="1"/>
      <c r="L615" s="1"/>
      <c r="M615" s="1"/>
      <c r="N615" s="1"/>
      <c r="O615" s="1"/>
      <c r="P615" s="1"/>
      <c r="Q615" s="1"/>
      <c r="R615" s="1"/>
      <c r="S615" s="1"/>
      <c r="AH615" s="6"/>
      <c r="AI615" s="6"/>
      <c r="AJ615" s="6"/>
      <c r="AK615" s="6"/>
      <c r="AL615" s="6"/>
      <c r="AN615" s="5"/>
    </row>
    <row r="616" hidden="1">
      <c r="J616" s="1"/>
      <c r="K616" s="1"/>
      <c r="L616" s="1"/>
      <c r="M616" s="1"/>
      <c r="N616" s="1"/>
      <c r="O616" s="1"/>
      <c r="P616" s="1"/>
      <c r="Q616" s="1"/>
      <c r="R616" s="1"/>
      <c r="S616" s="1"/>
      <c r="AH616" s="6"/>
      <c r="AI616" s="6"/>
      <c r="AJ616" s="6"/>
      <c r="AK616" s="6"/>
      <c r="AL616" s="6"/>
      <c r="AN616" s="5"/>
    </row>
    <row r="617" hidden="1">
      <c r="J617" s="1"/>
      <c r="K617" s="1"/>
      <c r="L617" s="1"/>
      <c r="M617" s="1"/>
      <c r="N617" s="1"/>
      <c r="O617" s="1"/>
      <c r="P617" s="1"/>
      <c r="Q617" s="1"/>
      <c r="R617" s="1"/>
      <c r="S617" s="1"/>
      <c r="AH617" s="6"/>
      <c r="AI617" s="6"/>
      <c r="AJ617" s="6"/>
      <c r="AK617" s="6"/>
      <c r="AL617" s="6"/>
      <c r="AN617" s="5"/>
    </row>
    <row r="618" hidden="1">
      <c r="J618" s="1"/>
      <c r="K618" s="1"/>
      <c r="L618" s="1"/>
      <c r="M618" s="1"/>
      <c r="N618" s="1"/>
      <c r="O618" s="1"/>
      <c r="P618" s="1"/>
      <c r="Q618" s="1"/>
      <c r="R618" s="1"/>
      <c r="S618" s="1"/>
      <c r="AH618" s="6"/>
      <c r="AI618" s="6"/>
      <c r="AJ618" s="6"/>
      <c r="AK618" s="6"/>
      <c r="AL618" s="6"/>
      <c r="AN618" s="5"/>
    </row>
    <row r="619" hidden="1">
      <c r="J619" s="1"/>
      <c r="K619" s="1"/>
      <c r="L619" s="1"/>
      <c r="M619" s="1"/>
      <c r="N619" s="1"/>
      <c r="O619" s="1"/>
      <c r="P619" s="1"/>
      <c r="Q619" s="1"/>
      <c r="R619" s="1"/>
      <c r="S619" s="1"/>
      <c r="AH619" s="6"/>
      <c r="AI619" s="6"/>
      <c r="AJ619" s="6"/>
      <c r="AK619" s="6"/>
      <c r="AL619" s="6"/>
      <c r="AN619" s="5"/>
    </row>
    <row r="620" hidden="1">
      <c r="J620" s="1"/>
      <c r="K620" s="1"/>
      <c r="L620" s="1"/>
      <c r="M620" s="1"/>
      <c r="N620" s="1"/>
      <c r="O620" s="1"/>
      <c r="P620" s="1"/>
      <c r="Q620" s="1"/>
      <c r="R620" s="1"/>
      <c r="S620" s="1"/>
      <c r="AH620" s="6"/>
      <c r="AI620" s="6"/>
      <c r="AJ620" s="6"/>
      <c r="AK620" s="6"/>
      <c r="AL620" s="6"/>
      <c r="AN620" s="5"/>
    </row>
    <row r="621" hidden="1">
      <c r="J621" s="1"/>
      <c r="K621" s="1"/>
      <c r="L621" s="1"/>
      <c r="M621" s="1"/>
      <c r="N621" s="1"/>
      <c r="O621" s="1"/>
      <c r="P621" s="1"/>
      <c r="Q621" s="1"/>
      <c r="R621" s="1"/>
      <c r="S621" s="1"/>
      <c r="AH621" s="6"/>
      <c r="AI621" s="6"/>
      <c r="AJ621" s="6"/>
      <c r="AK621" s="6"/>
      <c r="AL621" s="6"/>
      <c r="AN621" s="5"/>
    </row>
    <row r="622" hidden="1">
      <c r="J622" s="1"/>
      <c r="K622" s="1"/>
      <c r="L622" s="1"/>
      <c r="M622" s="1"/>
      <c r="N622" s="1"/>
      <c r="O622" s="1"/>
      <c r="P622" s="1"/>
      <c r="Q622" s="1"/>
      <c r="R622" s="1"/>
      <c r="S622" s="1"/>
      <c r="AH622" s="6"/>
      <c r="AI622" s="6"/>
      <c r="AJ622" s="6"/>
      <c r="AK622" s="6"/>
      <c r="AL622" s="6"/>
      <c r="AN622" s="5"/>
    </row>
    <row r="623" hidden="1">
      <c r="J623" s="1"/>
      <c r="K623" s="1"/>
      <c r="L623" s="1"/>
      <c r="M623" s="1"/>
      <c r="N623" s="1"/>
      <c r="O623" s="1"/>
      <c r="P623" s="1"/>
      <c r="Q623" s="1"/>
      <c r="R623" s="1"/>
      <c r="S623" s="1"/>
      <c r="AH623" s="6"/>
      <c r="AI623" s="6"/>
      <c r="AJ623" s="6"/>
      <c r="AK623" s="6"/>
      <c r="AL623" s="6"/>
      <c r="AN623" s="5"/>
    </row>
    <row r="624" hidden="1">
      <c r="J624" s="1"/>
      <c r="K624" s="1"/>
      <c r="L624" s="1"/>
      <c r="M624" s="1"/>
      <c r="N624" s="1"/>
      <c r="O624" s="1"/>
      <c r="P624" s="1"/>
      <c r="Q624" s="1"/>
      <c r="R624" s="1"/>
      <c r="S624" s="1"/>
      <c r="AH624" s="6"/>
      <c r="AI624" s="6"/>
      <c r="AJ624" s="6"/>
      <c r="AK624" s="6"/>
      <c r="AL624" s="6"/>
      <c r="AN624" s="5"/>
    </row>
    <row r="625" hidden="1">
      <c r="J625" s="1"/>
      <c r="K625" s="1"/>
      <c r="L625" s="1"/>
      <c r="M625" s="1"/>
      <c r="N625" s="1"/>
      <c r="O625" s="1"/>
      <c r="P625" s="1"/>
      <c r="Q625" s="1"/>
      <c r="R625" s="1"/>
      <c r="S625" s="1"/>
      <c r="AH625" s="6"/>
      <c r="AI625" s="6"/>
      <c r="AJ625" s="6"/>
      <c r="AK625" s="6"/>
      <c r="AL625" s="6"/>
      <c r="AN625" s="5"/>
    </row>
    <row r="626" hidden="1">
      <c r="J626" s="1"/>
      <c r="K626" s="1"/>
      <c r="L626" s="1"/>
      <c r="M626" s="1"/>
      <c r="N626" s="1"/>
      <c r="O626" s="1"/>
      <c r="P626" s="1"/>
      <c r="Q626" s="1"/>
      <c r="R626" s="1"/>
      <c r="S626" s="1"/>
      <c r="AH626" s="6"/>
      <c r="AI626" s="6"/>
      <c r="AJ626" s="6"/>
      <c r="AK626" s="6"/>
      <c r="AL626" s="6"/>
      <c r="AN626" s="5"/>
    </row>
    <row r="627" hidden="1">
      <c r="J627" s="1"/>
      <c r="K627" s="1"/>
      <c r="L627" s="1"/>
      <c r="M627" s="1"/>
      <c r="N627" s="1"/>
      <c r="O627" s="1"/>
      <c r="P627" s="1"/>
      <c r="Q627" s="1"/>
      <c r="R627" s="1"/>
      <c r="S627" s="1"/>
      <c r="AH627" s="6"/>
      <c r="AI627" s="6"/>
      <c r="AJ627" s="6"/>
      <c r="AK627" s="6"/>
      <c r="AL627" s="6"/>
      <c r="AN627" s="5"/>
    </row>
    <row r="628" hidden="1">
      <c r="J628" s="1"/>
      <c r="K628" s="1"/>
      <c r="L628" s="1"/>
      <c r="M628" s="1"/>
      <c r="N628" s="1"/>
      <c r="O628" s="1"/>
      <c r="P628" s="1"/>
      <c r="Q628" s="1"/>
      <c r="R628" s="1"/>
      <c r="S628" s="1"/>
      <c r="AH628" s="6"/>
      <c r="AI628" s="6"/>
      <c r="AJ628" s="6"/>
      <c r="AK628" s="6"/>
      <c r="AL628" s="6"/>
      <c r="AN628" s="5"/>
    </row>
    <row r="629" hidden="1">
      <c r="J629" s="1"/>
      <c r="K629" s="1"/>
      <c r="L629" s="1"/>
      <c r="M629" s="1"/>
      <c r="N629" s="1"/>
      <c r="O629" s="1"/>
      <c r="P629" s="1"/>
      <c r="Q629" s="1"/>
      <c r="R629" s="1"/>
      <c r="S629" s="1"/>
      <c r="AH629" s="6"/>
      <c r="AI629" s="6"/>
      <c r="AJ629" s="6"/>
      <c r="AK629" s="6"/>
      <c r="AL629" s="6"/>
      <c r="AN629" s="5"/>
    </row>
    <row r="630" hidden="1">
      <c r="J630" s="1"/>
      <c r="K630" s="1"/>
      <c r="L630" s="1"/>
      <c r="M630" s="1"/>
      <c r="N630" s="1"/>
      <c r="O630" s="1"/>
      <c r="P630" s="1"/>
      <c r="Q630" s="1"/>
      <c r="R630" s="1"/>
      <c r="S630" s="1"/>
      <c r="AH630" s="6"/>
      <c r="AI630" s="6"/>
      <c r="AJ630" s="6"/>
      <c r="AK630" s="6"/>
      <c r="AL630" s="6"/>
      <c r="AN630" s="5"/>
    </row>
    <row r="631" hidden="1">
      <c r="J631" s="1"/>
      <c r="K631" s="1"/>
      <c r="L631" s="1"/>
      <c r="M631" s="1"/>
      <c r="N631" s="1"/>
      <c r="O631" s="1"/>
      <c r="P631" s="1"/>
      <c r="Q631" s="1"/>
      <c r="R631" s="1"/>
      <c r="S631" s="1"/>
      <c r="AH631" s="6"/>
      <c r="AI631" s="6"/>
      <c r="AJ631" s="6"/>
      <c r="AK631" s="6"/>
      <c r="AL631" s="6"/>
      <c r="AN631" s="5"/>
    </row>
    <row r="632" hidden="1">
      <c r="J632" s="1"/>
      <c r="K632" s="1"/>
      <c r="L632" s="1"/>
      <c r="M632" s="1"/>
      <c r="N632" s="1"/>
      <c r="O632" s="1"/>
      <c r="P632" s="1"/>
      <c r="Q632" s="1"/>
      <c r="R632" s="1"/>
      <c r="S632" s="1"/>
      <c r="AH632" s="6"/>
      <c r="AI632" s="6"/>
      <c r="AJ632" s="6"/>
      <c r="AK632" s="6"/>
      <c r="AL632" s="6"/>
      <c r="AN632" s="5"/>
    </row>
    <row r="633" hidden="1">
      <c r="J633" s="1"/>
      <c r="K633" s="1"/>
      <c r="L633" s="1"/>
      <c r="M633" s="1"/>
      <c r="N633" s="1"/>
      <c r="O633" s="1"/>
      <c r="P633" s="1"/>
      <c r="Q633" s="1"/>
      <c r="R633" s="1"/>
      <c r="S633" s="1"/>
      <c r="AH633" s="6"/>
      <c r="AI633" s="6"/>
      <c r="AJ633" s="6"/>
      <c r="AK633" s="6"/>
      <c r="AL633" s="6"/>
      <c r="AN633" s="5"/>
    </row>
    <row r="634" hidden="1">
      <c r="J634" s="1"/>
      <c r="K634" s="1"/>
      <c r="L634" s="1"/>
      <c r="M634" s="1"/>
      <c r="N634" s="1"/>
      <c r="O634" s="1"/>
      <c r="P634" s="1"/>
      <c r="Q634" s="1"/>
      <c r="R634" s="1"/>
      <c r="S634" s="1"/>
      <c r="AH634" s="6"/>
      <c r="AI634" s="6"/>
      <c r="AJ634" s="6"/>
      <c r="AK634" s="6"/>
      <c r="AL634" s="6"/>
      <c r="AN634" s="5"/>
    </row>
    <row r="635" hidden="1">
      <c r="J635" s="1"/>
      <c r="K635" s="1"/>
      <c r="L635" s="1"/>
      <c r="M635" s="1"/>
      <c r="N635" s="1"/>
      <c r="O635" s="1"/>
      <c r="P635" s="1"/>
      <c r="Q635" s="1"/>
      <c r="R635" s="1"/>
      <c r="S635" s="1"/>
      <c r="AH635" s="6"/>
      <c r="AI635" s="6"/>
      <c r="AJ635" s="6"/>
      <c r="AK635" s="6"/>
      <c r="AL635" s="6"/>
      <c r="AN635" s="5"/>
    </row>
    <row r="636" hidden="1">
      <c r="J636" s="1"/>
      <c r="K636" s="1"/>
      <c r="L636" s="1"/>
      <c r="M636" s="1"/>
      <c r="N636" s="1"/>
      <c r="O636" s="1"/>
      <c r="P636" s="1"/>
      <c r="Q636" s="1"/>
      <c r="R636" s="1"/>
      <c r="S636" s="1"/>
      <c r="AH636" s="6"/>
      <c r="AI636" s="6"/>
      <c r="AJ636" s="6"/>
      <c r="AK636" s="6"/>
      <c r="AL636" s="6"/>
      <c r="AN636" s="5"/>
    </row>
    <row r="637" hidden="1">
      <c r="J637" s="1"/>
      <c r="K637" s="1"/>
      <c r="L637" s="1"/>
      <c r="M637" s="1"/>
      <c r="N637" s="1"/>
      <c r="O637" s="1"/>
      <c r="P637" s="1"/>
      <c r="Q637" s="1"/>
      <c r="R637" s="1"/>
      <c r="S637" s="1"/>
      <c r="AH637" s="6"/>
      <c r="AI637" s="6"/>
      <c r="AJ637" s="6"/>
      <c r="AK637" s="6"/>
      <c r="AL637" s="6"/>
      <c r="AN637" s="5"/>
    </row>
    <row r="638" hidden="1">
      <c r="J638" s="1"/>
      <c r="K638" s="1"/>
      <c r="L638" s="1"/>
      <c r="M638" s="1"/>
      <c r="N638" s="1"/>
      <c r="O638" s="1"/>
      <c r="P638" s="1"/>
      <c r="Q638" s="1"/>
      <c r="R638" s="1"/>
      <c r="S638" s="1"/>
      <c r="AH638" s="6"/>
      <c r="AI638" s="6"/>
      <c r="AJ638" s="6"/>
      <c r="AK638" s="6"/>
      <c r="AL638" s="6"/>
      <c r="AN638" s="5"/>
    </row>
    <row r="639" hidden="1">
      <c r="J639" s="1"/>
      <c r="K639" s="1"/>
      <c r="L639" s="1"/>
      <c r="M639" s="1"/>
      <c r="N639" s="1"/>
      <c r="O639" s="1"/>
      <c r="P639" s="1"/>
      <c r="Q639" s="1"/>
      <c r="R639" s="1"/>
      <c r="S639" s="1"/>
      <c r="AH639" s="6"/>
      <c r="AI639" s="6"/>
      <c r="AJ639" s="6"/>
      <c r="AK639" s="6"/>
      <c r="AL639" s="6"/>
      <c r="AN639" s="5"/>
    </row>
    <row r="640" hidden="1">
      <c r="J640" s="1"/>
      <c r="K640" s="1"/>
      <c r="L640" s="1"/>
      <c r="M640" s="1"/>
      <c r="N640" s="1"/>
      <c r="O640" s="1"/>
      <c r="P640" s="1"/>
      <c r="Q640" s="1"/>
      <c r="R640" s="1"/>
      <c r="S640" s="1"/>
      <c r="AH640" s="6"/>
      <c r="AI640" s="6"/>
      <c r="AJ640" s="6"/>
      <c r="AK640" s="6"/>
      <c r="AL640" s="6"/>
      <c r="AN640" s="5"/>
    </row>
    <row r="641" hidden="1">
      <c r="J641" s="1"/>
      <c r="K641" s="1"/>
      <c r="L641" s="1"/>
      <c r="M641" s="1"/>
      <c r="N641" s="1"/>
      <c r="O641" s="1"/>
      <c r="P641" s="1"/>
      <c r="Q641" s="1"/>
      <c r="R641" s="1"/>
      <c r="S641" s="1"/>
      <c r="AH641" s="6"/>
      <c r="AI641" s="6"/>
      <c r="AJ641" s="6"/>
      <c r="AK641" s="6"/>
      <c r="AL641" s="6"/>
      <c r="AN641" s="5"/>
    </row>
    <row r="642" hidden="1">
      <c r="J642" s="1"/>
      <c r="K642" s="1"/>
      <c r="L642" s="1"/>
      <c r="M642" s="1"/>
      <c r="N642" s="1"/>
      <c r="O642" s="1"/>
      <c r="P642" s="1"/>
      <c r="Q642" s="1"/>
      <c r="R642" s="1"/>
      <c r="S642" s="1"/>
      <c r="AH642" s="6"/>
      <c r="AI642" s="6"/>
      <c r="AJ642" s="6"/>
      <c r="AK642" s="6"/>
      <c r="AL642" s="6"/>
      <c r="AN642" s="5"/>
    </row>
    <row r="643" hidden="1">
      <c r="J643" s="1"/>
      <c r="K643" s="1"/>
      <c r="L643" s="1"/>
      <c r="M643" s="1"/>
      <c r="N643" s="1"/>
      <c r="O643" s="1"/>
      <c r="P643" s="1"/>
      <c r="Q643" s="1"/>
      <c r="R643" s="1"/>
      <c r="S643" s="1"/>
      <c r="AH643" s="6"/>
      <c r="AI643" s="6"/>
      <c r="AJ643" s="6"/>
      <c r="AK643" s="6"/>
      <c r="AL643" s="6"/>
      <c r="AN643" s="5"/>
    </row>
    <row r="644" hidden="1">
      <c r="J644" s="1"/>
      <c r="K644" s="1"/>
      <c r="L644" s="1"/>
      <c r="M644" s="1"/>
      <c r="N644" s="1"/>
      <c r="O644" s="1"/>
      <c r="P644" s="1"/>
      <c r="Q644" s="1"/>
      <c r="R644" s="1"/>
      <c r="S644" s="1"/>
      <c r="AH644" s="6"/>
      <c r="AI644" s="6"/>
      <c r="AJ644" s="6"/>
      <c r="AK644" s="6"/>
      <c r="AL644" s="6"/>
      <c r="AN644" s="5"/>
    </row>
    <row r="645" hidden="1">
      <c r="J645" s="1"/>
      <c r="K645" s="1"/>
      <c r="L645" s="1"/>
      <c r="M645" s="1"/>
      <c r="N645" s="1"/>
      <c r="O645" s="1"/>
      <c r="P645" s="1"/>
      <c r="Q645" s="1"/>
      <c r="R645" s="1"/>
      <c r="S645" s="1"/>
      <c r="AH645" s="6"/>
      <c r="AI645" s="6"/>
      <c r="AJ645" s="6"/>
      <c r="AK645" s="6"/>
      <c r="AL645" s="6"/>
      <c r="AN645" s="5"/>
    </row>
    <row r="646" hidden="1">
      <c r="J646" s="1"/>
      <c r="K646" s="1"/>
      <c r="L646" s="1"/>
      <c r="M646" s="1"/>
      <c r="N646" s="1"/>
      <c r="O646" s="1"/>
      <c r="P646" s="1"/>
      <c r="Q646" s="1"/>
      <c r="R646" s="1"/>
      <c r="S646" s="1"/>
      <c r="AH646" s="6"/>
      <c r="AI646" s="6"/>
      <c r="AJ646" s="6"/>
      <c r="AK646" s="6"/>
      <c r="AL646" s="6"/>
      <c r="AN646" s="5"/>
    </row>
    <row r="647" hidden="1">
      <c r="J647" s="1"/>
      <c r="K647" s="1"/>
      <c r="L647" s="1"/>
      <c r="M647" s="1"/>
      <c r="N647" s="1"/>
      <c r="O647" s="1"/>
      <c r="P647" s="1"/>
      <c r="Q647" s="1"/>
      <c r="R647" s="1"/>
      <c r="S647" s="1"/>
      <c r="AH647" s="6"/>
      <c r="AI647" s="6"/>
      <c r="AJ647" s="6"/>
      <c r="AK647" s="6"/>
      <c r="AL647" s="6"/>
      <c r="AN647" s="5"/>
    </row>
    <row r="648" hidden="1">
      <c r="J648" s="1"/>
      <c r="K648" s="1"/>
      <c r="L648" s="1"/>
      <c r="M648" s="1"/>
      <c r="N648" s="1"/>
      <c r="O648" s="1"/>
      <c r="P648" s="1"/>
      <c r="Q648" s="1"/>
      <c r="R648" s="1"/>
      <c r="S648" s="1"/>
      <c r="AH648" s="6"/>
      <c r="AI648" s="6"/>
      <c r="AJ648" s="6"/>
      <c r="AK648" s="6"/>
      <c r="AL648" s="6"/>
      <c r="AN648" s="5"/>
    </row>
    <row r="649" hidden="1">
      <c r="J649" s="1"/>
      <c r="K649" s="1"/>
      <c r="L649" s="1"/>
      <c r="M649" s="1"/>
      <c r="N649" s="1"/>
      <c r="O649" s="1"/>
      <c r="P649" s="1"/>
      <c r="Q649" s="1"/>
      <c r="R649" s="1"/>
      <c r="S649" s="1"/>
      <c r="AH649" s="6"/>
      <c r="AI649" s="6"/>
      <c r="AJ649" s="6"/>
      <c r="AK649" s="6"/>
      <c r="AL649" s="6"/>
      <c r="AN649" s="5"/>
    </row>
    <row r="650" hidden="1">
      <c r="J650" s="1"/>
      <c r="K650" s="1"/>
      <c r="L650" s="1"/>
      <c r="M650" s="1"/>
      <c r="N650" s="1"/>
      <c r="O650" s="1"/>
      <c r="P650" s="1"/>
      <c r="Q650" s="1"/>
      <c r="R650" s="1"/>
      <c r="S650" s="1"/>
      <c r="AH650" s="6"/>
      <c r="AI650" s="6"/>
      <c r="AJ650" s="6"/>
      <c r="AK650" s="6"/>
      <c r="AL650" s="6"/>
      <c r="AN650" s="5"/>
    </row>
    <row r="651" hidden="1">
      <c r="J651" s="1"/>
      <c r="K651" s="1"/>
      <c r="L651" s="1"/>
      <c r="M651" s="1"/>
      <c r="N651" s="1"/>
      <c r="O651" s="1"/>
      <c r="P651" s="1"/>
      <c r="Q651" s="1"/>
      <c r="R651" s="1"/>
      <c r="S651" s="1"/>
      <c r="AH651" s="6"/>
      <c r="AI651" s="6"/>
      <c r="AJ651" s="6"/>
      <c r="AK651" s="6"/>
      <c r="AL651" s="6"/>
      <c r="AN651" s="5"/>
    </row>
    <row r="652" hidden="1">
      <c r="J652" s="1"/>
      <c r="K652" s="1"/>
      <c r="L652" s="1"/>
      <c r="M652" s="1"/>
      <c r="N652" s="1"/>
      <c r="O652" s="1"/>
      <c r="P652" s="1"/>
      <c r="Q652" s="1"/>
      <c r="R652" s="1"/>
      <c r="S652" s="1"/>
      <c r="AH652" s="6"/>
      <c r="AI652" s="6"/>
      <c r="AJ652" s="6"/>
      <c r="AK652" s="6"/>
      <c r="AL652" s="6"/>
      <c r="AN652" s="5"/>
    </row>
    <row r="653" hidden="1">
      <c r="J653" s="1"/>
      <c r="K653" s="1"/>
      <c r="L653" s="1"/>
      <c r="M653" s="1"/>
      <c r="N653" s="1"/>
      <c r="O653" s="1"/>
      <c r="P653" s="1"/>
      <c r="Q653" s="1"/>
      <c r="R653" s="1"/>
      <c r="S653" s="1"/>
      <c r="AH653" s="6"/>
      <c r="AI653" s="6"/>
      <c r="AJ653" s="6"/>
      <c r="AK653" s="6"/>
      <c r="AL653" s="6"/>
      <c r="AN653" s="5"/>
    </row>
    <row r="654" hidden="1">
      <c r="J654" s="1"/>
      <c r="K654" s="1"/>
      <c r="L654" s="1"/>
      <c r="M654" s="1"/>
      <c r="N654" s="1"/>
      <c r="O654" s="1"/>
      <c r="P654" s="1"/>
      <c r="Q654" s="1"/>
      <c r="R654" s="1"/>
      <c r="S654" s="1"/>
      <c r="AH654" s="6"/>
      <c r="AI654" s="6"/>
      <c r="AJ654" s="6"/>
      <c r="AK654" s="6"/>
      <c r="AL654" s="6"/>
      <c r="AN654" s="5"/>
    </row>
    <row r="655" hidden="1">
      <c r="J655" s="1"/>
      <c r="K655" s="1"/>
      <c r="L655" s="1"/>
      <c r="M655" s="1"/>
      <c r="N655" s="1"/>
      <c r="O655" s="1"/>
      <c r="P655" s="1"/>
      <c r="Q655" s="1"/>
      <c r="R655" s="1"/>
      <c r="S655" s="1"/>
      <c r="AH655" s="6"/>
      <c r="AI655" s="6"/>
      <c r="AJ655" s="6"/>
      <c r="AK655" s="6"/>
      <c r="AL655" s="6"/>
      <c r="AN655" s="5"/>
    </row>
    <row r="656" hidden="1">
      <c r="J656" s="1"/>
      <c r="K656" s="1"/>
      <c r="L656" s="1"/>
      <c r="M656" s="1"/>
      <c r="N656" s="1"/>
      <c r="O656" s="1"/>
      <c r="P656" s="1"/>
      <c r="Q656" s="1"/>
      <c r="R656" s="1"/>
      <c r="S656" s="1"/>
      <c r="AH656" s="6"/>
      <c r="AI656" s="6"/>
      <c r="AJ656" s="6"/>
      <c r="AK656" s="6"/>
      <c r="AL656" s="6"/>
      <c r="AN656" s="5"/>
    </row>
    <row r="657" hidden="1">
      <c r="J657" s="1"/>
      <c r="K657" s="1"/>
      <c r="L657" s="1"/>
      <c r="M657" s="1"/>
      <c r="N657" s="1"/>
      <c r="O657" s="1"/>
      <c r="P657" s="1"/>
      <c r="Q657" s="1"/>
      <c r="R657" s="1"/>
      <c r="S657" s="1"/>
      <c r="AH657" s="6"/>
      <c r="AI657" s="6"/>
      <c r="AJ657" s="6"/>
      <c r="AK657" s="6"/>
      <c r="AL657" s="6"/>
      <c r="AN657" s="5"/>
    </row>
    <row r="658" hidden="1">
      <c r="J658" s="1"/>
      <c r="K658" s="1"/>
      <c r="L658" s="1"/>
      <c r="M658" s="1"/>
      <c r="N658" s="1"/>
      <c r="O658" s="1"/>
      <c r="P658" s="1"/>
      <c r="Q658" s="1"/>
      <c r="R658" s="1"/>
      <c r="S658" s="1"/>
      <c r="AH658" s="6"/>
      <c r="AI658" s="6"/>
      <c r="AJ658" s="6"/>
      <c r="AK658" s="6"/>
      <c r="AL658" s="6"/>
      <c r="AN658" s="5"/>
    </row>
    <row r="659" hidden="1">
      <c r="J659" s="1"/>
      <c r="K659" s="1"/>
      <c r="L659" s="1"/>
      <c r="M659" s="1"/>
      <c r="N659" s="1"/>
      <c r="O659" s="1"/>
      <c r="P659" s="1"/>
      <c r="Q659" s="1"/>
      <c r="R659" s="1"/>
      <c r="S659" s="1"/>
      <c r="AH659" s="6"/>
      <c r="AI659" s="6"/>
      <c r="AJ659" s="6"/>
      <c r="AK659" s="6"/>
      <c r="AL659" s="6"/>
      <c r="AN659" s="5"/>
    </row>
    <row r="660" hidden="1">
      <c r="J660" s="1"/>
      <c r="K660" s="1"/>
      <c r="L660" s="1"/>
      <c r="M660" s="1"/>
      <c r="N660" s="1"/>
      <c r="O660" s="1"/>
      <c r="P660" s="1"/>
      <c r="Q660" s="1"/>
      <c r="R660" s="1"/>
      <c r="S660" s="1"/>
      <c r="AH660" s="6"/>
      <c r="AI660" s="6"/>
      <c r="AJ660" s="6"/>
      <c r="AK660" s="6"/>
      <c r="AL660" s="6"/>
      <c r="AN660" s="5"/>
    </row>
    <row r="661" hidden="1">
      <c r="J661" s="1"/>
      <c r="K661" s="1"/>
      <c r="L661" s="1"/>
      <c r="M661" s="1"/>
      <c r="N661" s="1"/>
      <c r="O661" s="1"/>
      <c r="P661" s="1"/>
      <c r="Q661" s="1"/>
      <c r="R661" s="1"/>
      <c r="S661" s="1"/>
      <c r="AH661" s="6"/>
      <c r="AI661" s="6"/>
      <c r="AJ661" s="6"/>
      <c r="AK661" s="6"/>
      <c r="AL661" s="6"/>
      <c r="AN661" s="5"/>
    </row>
    <row r="662" hidden="1">
      <c r="J662" s="1"/>
      <c r="K662" s="1"/>
      <c r="L662" s="1"/>
      <c r="M662" s="1"/>
      <c r="N662" s="1"/>
      <c r="O662" s="1"/>
      <c r="P662" s="1"/>
      <c r="Q662" s="1"/>
      <c r="R662" s="1"/>
      <c r="S662" s="1"/>
      <c r="AH662" s="6"/>
      <c r="AI662" s="6"/>
      <c r="AJ662" s="6"/>
      <c r="AK662" s="6"/>
      <c r="AL662" s="6"/>
      <c r="AN662" s="5"/>
    </row>
    <row r="663" hidden="1">
      <c r="J663" s="1"/>
      <c r="K663" s="1"/>
      <c r="L663" s="1"/>
      <c r="M663" s="1"/>
      <c r="N663" s="1"/>
      <c r="O663" s="1"/>
      <c r="P663" s="1"/>
      <c r="Q663" s="1"/>
      <c r="R663" s="1"/>
      <c r="S663" s="1"/>
      <c r="AH663" s="6"/>
      <c r="AI663" s="6"/>
      <c r="AJ663" s="6"/>
      <c r="AK663" s="6"/>
      <c r="AL663" s="6"/>
      <c r="AN663" s="5"/>
    </row>
    <row r="664" hidden="1">
      <c r="J664" s="1"/>
      <c r="K664" s="1"/>
      <c r="L664" s="1"/>
      <c r="M664" s="1"/>
      <c r="N664" s="1"/>
      <c r="O664" s="1"/>
      <c r="P664" s="1"/>
      <c r="Q664" s="1"/>
      <c r="R664" s="1"/>
      <c r="S664" s="1"/>
      <c r="AH664" s="6"/>
      <c r="AI664" s="6"/>
      <c r="AJ664" s="6"/>
      <c r="AK664" s="6"/>
      <c r="AL664" s="6"/>
      <c r="AN664" s="5"/>
    </row>
    <row r="665" hidden="1">
      <c r="J665" s="1"/>
      <c r="K665" s="1"/>
      <c r="L665" s="1"/>
      <c r="M665" s="1"/>
      <c r="N665" s="1"/>
      <c r="O665" s="1"/>
      <c r="P665" s="1"/>
      <c r="Q665" s="1"/>
      <c r="R665" s="1"/>
      <c r="S665" s="1"/>
      <c r="AH665" s="6"/>
      <c r="AI665" s="6"/>
      <c r="AJ665" s="6"/>
      <c r="AK665" s="6"/>
      <c r="AL665" s="6"/>
      <c r="AN665" s="5"/>
    </row>
    <row r="666" hidden="1">
      <c r="J666" s="1"/>
      <c r="K666" s="1"/>
      <c r="L666" s="1"/>
      <c r="M666" s="1"/>
      <c r="N666" s="1"/>
      <c r="O666" s="1"/>
      <c r="P666" s="1"/>
      <c r="Q666" s="1"/>
      <c r="R666" s="1"/>
      <c r="S666" s="1"/>
      <c r="AH666" s="6"/>
      <c r="AI666" s="6"/>
      <c r="AJ666" s="6"/>
      <c r="AK666" s="6"/>
      <c r="AL666" s="6"/>
      <c r="AN666" s="5"/>
    </row>
    <row r="667" hidden="1">
      <c r="J667" s="1"/>
      <c r="K667" s="1"/>
      <c r="L667" s="1"/>
      <c r="M667" s="1"/>
      <c r="N667" s="1"/>
      <c r="O667" s="1"/>
      <c r="P667" s="1"/>
      <c r="Q667" s="1"/>
      <c r="R667" s="1"/>
      <c r="S667" s="1"/>
      <c r="AH667" s="6"/>
      <c r="AI667" s="6"/>
      <c r="AJ667" s="6"/>
      <c r="AK667" s="6"/>
      <c r="AL667" s="6"/>
      <c r="AN667" s="5"/>
    </row>
    <row r="668" hidden="1">
      <c r="J668" s="1"/>
      <c r="K668" s="1"/>
      <c r="L668" s="1"/>
      <c r="M668" s="1"/>
      <c r="N668" s="1"/>
      <c r="O668" s="1"/>
      <c r="P668" s="1"/>
      <c r="Q668" s="1"/>
      <c r="R668" s="1"/>
      <c r="S668" s="1"/>
      <c r="AH668" s="6"/>
      <c r="AI668" s="6"/>
      <c r="AJ668" s="6"/>
      <c r="AK668" s="6"/>
      <c r="AL668" s="6"/>
      <c r="AN668" s="5"/>
    </row>
    <row r="669" hidden="1">
      <c r="J669" s="1"/>
      <c r="K669" s="1"/>
      <c r="L669" s="1"/>
      <c r="M669" s="1"/>
      <c r="N669" s="1"/>
      <c r="O669" s="1"/>
      <c r="P669" s="1"/>
      <c r="Q669" s="1"/>
      <c r="R669" s="1"/>
      <c r="S669" s="1"/>
      <c r="AH669" s="6"/>
      <c r="AI669" s="6"/>
      <c r="AJ669" s="6"/>
      <c r="AK669" s="6"/>
      <c r="AL669" s="6"/>
      <c r="AN669" s="5"/>
    </row>
    <row r="670" hidden="1">
      <c r="J670" s="1"/>
      <c r="K670" s="1"/>
      <c r="L670" s="1"/>
      <c r="M670" s="1"/>
      <c r="N670" s="1"/>
      <c r="O670" s="1"/>
      <c r="P670" s="1"/>
      <c r="Q670" s="1"/>
      <c r="R670" s="1"/>
      <c r="S670" s="1"/>
      <c r="AH670" s="6"/>
      <c r="AI670" s="6"/>
      <c r="AJ670" s="6"/>
      <c r="AK670" s="6"/>
      <c r="AL670" s="6"/>
      <c r="AN670" s="5"/>
    </row>
    <row r="671" hidden="1">
      <c r="J671" s="1"/>
      <c r="K671" s="1"/>
      <c r="L671" s="1"/>
      <c r="M671" s="1"/>
      <c r="N671" s="1"/>
      <c r="O671" s="1"/>
      <c r="P671" s="1"/>
      <c r="Q671" s="1"/>
      <c r="R671" s="1"/>
      <c r="S671" s="1"/>
      <c r="AH671" s="6"/>
      <c r="AI671" s="6"/>
      <c r="AJ671" s="6"/>
      <c r="AK671" s="6"/>
      <c r="AL671" s="6"/>
      <c r="AN671" s="5"/>
    </row>
    <row r="672" hidden="1">
      <c r="J672" s="1"/>
      <c r="K672" s="1"/>
      <c r="L672" s="1"/>
      <c r="M672" s="1"/>
      <c r="N672" s="1"/>
      <c r="O672" s="1"/>
      <c r="P672" s="1"/>
      <c r="Q672" s="1"/>
      <c r="R672" s="1"/>
      <c r="S672" s="1"/>
      <c r="AH672" s="6"/>
      <c r="AI672" s="6"/>
      <c r="AJ672" s="6"/>
      <c r="AK672" s="6"/>
      <c r="AL672" s="6"/>
      <c r="AN672" s="5"/>
    </row>
    <row r="673" hidden="1">
      <c r="J673" s="1"/>
      <c r="K673" s="1"/>
      <c r="L673" s="1"/>
      <c r="M673" s="1"/>
      <c r="N673" s="1"/>
      <c r="O673" s="1"/>
      <c r="P673" s="1"/>
      <c r="Q673" s="1"/>
      <c r="R673" s="1"/>
      <c r="S673" s="1"/>
      <c r="AH673" s="6"/>
      <c r="AI673" s="6"/>
      <c r="AJ673" s="6"/>
      <c r="AK673" s="6"/>
      <c r="AL673" s="6"/>
      <c r="AN673" s="5"/>
    </row>
    <row r="674" hidden="1">
      <c r="J674" s="1"/>
      <c r="K674" s="1"/>
      <c r="L674" s="1"/>
      <c r="M674" s="1"/>
      <c r="N674" s="1"/>
      <c r="O674" s="1"/>
      <c r="P674" s="1"/>
      <c r="Q674" s="1"/>
      <c r="R674" s="1"/>
      <c r="S674" s="1"/>
      <c r="AH674" s="6"/>
      <c r="AI674" s="6"/>
      <c r="AJ674" s="6"/>
      <c r="AK674" s="6"/>
      <c r="AL674" s="6"/>
      <c r="AN674" s="5"/>
    </row>
    <row r="675" hidden="1">
      <c r="J675" s="1"/>
      <c r="K675" s="1"/>
      <c r="L675" s="1"/>
      <c r="M675" s="1"/>
      <c r="N675" s="1"/>
      <c r="O675" s="1"/>
      <c r="P675" s="1"/>
      <c r="Q675" s="1"/>
      <c r="R675" s="1"/>
      <c r="S675" s="1"/>
      <c r="AH675" s="6"/>
      <c r="AI675" s="6"/>
      <c r="AJ675" s="6"/>
      <c r="AK675" s="6"/>
      <c r="AL675" s="6"/>
      <c r="AN675" s="5"/>
    </row>
    <row r="676" hidden="1">
      <c r="J676" s="1"/>
      <c r="K676" s="1"/>
      <c r="L676" s="1"/>
      <c r="M676" s="1"/>
      <c r="N676" s="1"/>
      <c r="O676" s="1"/>
      <c r="P676" s="1"/>
      <c r="Q676" s="1"/>
      <c r="R676" s="1"/>
      <c r="S676" s="1"/>
      <c r="AH676" s="6"/>
      <c r="AI676" s="6"/>
      <c r="AJ676" s="6"/>
      <c r="AK676" s="6"/>
      <c r="AL676" s="6"/>
      <c r="AN676" s="5"/>
    </row>
    <row r="677" hidden="1">
      <c r="J677" s="1"/>
      <c r="K677" s="1"/>
      <c r="L677" s="1"/>
      <c r="M677" s="1"/>
      <c r="N677" s="1"/>
      <c r="O677" s="1"/>
      <c r="P677" s="1"/>
      <c r="Q677" s="1"/>
      <c r="R677" s="1"/>
      <c r="S677" s="1"/>
      <c r="AH677" s="6"/>
      <c r="AI677" s="6"/>
      <c r="AJ677" s="6"/>
      <c r="AK677" s="6"/>
      <c r="AL677" s="6"/>
      <c r="AN677" s="5"/>
    </row>
    <row r="678" hidden="1">
      <c r="J678" s="1"/>
      <c r="K678" s="1"/>
      <c r="L678" s="1"/>
      <c r="M678" s="1"/>
      <c r="N678" s="1"/>
      <c r="O678" s="1"/>
      <c r="P678" s="1"/>
      <c r="Q678" s="1"/>
      <c r="R678" s="1"/>
      <c r="S678" s="1"/>
      <c r="AH678" s="6"/>
      <c r="AI678" s="6"/>
      <c r="AJ678" s="6"/>
      <c r="AK678" s="6"/>
      <c r="AL678" s="6"/>
      <c r="AN678" s="5"/>
    </row>
    <row r="679" hidden="1">
      <c r="J679" s="1"/>
      <c r="K679" s="1"/>
      <c r="L679" s="1"/>
      <c r="M679" s="1"/>
      <c r="N679" s="1"/>
      <c r="O679" s="1"/>
      <c r="P679" s="1"/>
      <c r="Q679" s="1"/>
      <c r="R679" s="1"/>
      <c r="S679" s="1"/>
      <c r="AH679" s="6"/>
      <c r="AI679" s="6"/>
      <c r="AJ679" s="6"/>
      <c r="AK679" s="6"/>
      <c r="AL679" s="6"/>
      <c r="AN679" s="5"/>
    </row>
    <row r="680" hidden="1">
      <c r="J680" s="1"/>
      <c r="K680" s="1"/>
      <c r="L680" s="1"/>
      <c r="M680" s="1"/>
      <c r="N680" s="1"/>
      <c r="O680" s="1"/>
      <c r="P680" s="1"/>
      <c r="Q680" s="1"/>
      <c r="R680" s="1"/>
      <c r="S680" s="1"/>
      <c r="AH680" s="6"/>
      <c r="AI680" s="6"/>
      <c r="AJ680" s="6"/>
      <c r="AK680" s="6"/>
      <c r="AL680" s="6"/>
      <c r="AN680" s="5"/>
    </row>
    <row r="681" hidden="1">
      <c r="J681" s="1"/>
      <c r="K681" s="1"/>
      <c r="L681" s="1"/>
      <c r="M681" s="1"/>
      <c r="N681" s="1"/>
      <c r="O681" s="1"/>
      <c r="P681" s="1"/>
      <c r="Q681" s="1"/>
      <c r="R681" s="1"/>
      <c r="S681" s="1"/>
      <c r="AH681" s="6"/>
      <c r="AI681" s="6"/>
      <c r="AJ681" s="6"/>
      <c r="AK681" s="6"/>
      <c r="AL681" s="6"/>
      <c r="AN681" s="5"/>
    </row>
    <row r="682" hidden="1">
      <c r="J682" s="1"/>
      <c r="K682" s="1"/>
      <c r="L682" s="1"/>
      <c r="M682" s="1"/>
      <c r="N682" s="1"/>
      <c r="O682" s="1"/>
      <c r="P682" s="1"/>
      <c r="Q682" s="1"/>
      <c r="R682" s="1"/>
      <c r="S682" s="1"/>
      <c r="AH682" s="6"/>
      <c r="AI682" s="6"/>
      <c r="AJ682" s="6"/>
      <c r="AK682" s="6"/>
      <c r="AL682" s="6"/>
      <c r="AN682" s="5"/>
    </row>
    <row r="683" hidden="1">
      <c r="J683" s="1"/>
      <c r="K683" s="1"/>
      <c r="L683" s="1"/>
      <c r="M683" s="1"/>
      <c r="N683" s="1"/>
      <c r="O683" s="1"/>
      <c r="P683" s="1"/>
      <c r="Q683" s="1"/>
      <c r="R683" s="1"/>
      <c r="S683" s="1"/>
      <c r="AH683" s="6"/>
      <c r="AI683" s="6"/>
      <c r="AJ683" s="6"/>
      <c r="AK683" s="6"/>
      <c r="AL683" s="6"/>
      <c r="AN683" s="5"/>
    </row>
    <row r="684" hidden="1">
      <c r="J684" s="1"/>
      <c r="K684" s="1"/>
      <c r="L684" s="1"/>
      <c r="M684" s="1"/>
      <c r="N684" s="1"/>
      <c r="O684" s="1"/>
      <c r="P684" s="1"/>
      <c r="Q684" s="1"/>
      <c r="R684" s="1"/>
      <c r="S684" s="1"/>
      <c r="AH684" s="6"/>
      <c r="AI684" s="6"/>
      <c r="AJ684" s="6"/>
      <c r="AK684" s="6"/>
      <c r="AL684" s="6"/>
      <c r="AN684" s="5"/>
    </row>
    <row r="685" hidden="1">
      <c r="J685" s="1"/>
      <c r="K685" s="1"/>
      <c r="L685" s="1"/>
      <c r="M685" s="1"/>
      <c r="N685" s="1"/>
      <c r="O685" s="1"/>
      <c r="P685" s="1"/>
      <c r="Q685" s="1"/>
      <c r="R685" s="1"/>
      <c r="S685" s="1"/>
      <c r="AH685" s="6"/>
      <c r="AI685" s="6"/>
      <c r="AJ685" s="6"/>
      <c r="AK685" s="6"/>
      <c r="AL685" s="6"/>
      <c r="AN685" s="5"/>
    </row>
    <row r="686" hidden="1">
      <c r="J686" s="1"/>
      <c r="K686" s="1"/>
      <c r="L686" s="1"/>
      <c r="M686" s="1"/>
      <c r="N686" s="1"/>
      <c r="O686" s="1"/>
      <c r="P686" s="1"/>
      <c r="Q686" s="1"/>
      <c r="R686" s="1"/>
      <c r="S686" s="1"/>
      <c r="AH686" s="6"/>
      <c r="AI686" s="6"/>
      <c r="AJ686" s="6"/>
      <c r="AK686" s="6"/>
      <c r="AL686" s="6"/>
      <c r="AN686" s="5"/>
    </row>
    <row r="687" hidden="1">
      <c r="J687" s="1"/>
      <c r="K687" s="1"/>
      <c r="L687" s="1"/>
      <c r="M687" s="1"/>
      <c r="N687" s="1"/>
      <c r="O687" s="1"/>
      <c r="P687" s="1"/>
      <c r="Q687" s="1"/>
      <c r="R687" s="1"/>
      <c r="S687" s="1"/>
      <c r="AH687" s="6"/>
      <c r="AI687" s="6"/>
      <c r="AJ687" s="6"/>
      <c r="AK687" s="6"/>
      <c r="AL687" s="6"/>
      <c r="AN687" s="5"/>
    </row>
    <row r="688" hidden="1">
      <c r="J688" s="1"/>
      <c r="K688" s="1"/>
      <c r="L688" s="1"/>
      <c r="M688" s="1"/>
      <c r="N688" s="1"/>
      <c r="O688" s="1"/>
      <c r="P688" s="1"/>
      <c r="Q688" s="1"/>
      <c r="R688" s="1"/>
      <c r="S688" s="1"/>
      <c r="AH688" s="6"/>
      <c r="AI688" s="6"/>
      <c r="AJ688" s="6"/>
      <c r="AK688" s="6"/>
      <c r="AL688" s="6"/>
      <c r="AN688" s="5"/>
    </row>
    <row r="689" hidden="1">
      <c r="J689" s="1"/>
      <c r="K689" s="1"/>
      <c r="L689" s="1"/>
      <c r="M689" s="1"/>
      <c r="N689" s="1"/>
      <c r="O689" s="1"/>
      <c r="P689" s="1"/>
      <c r="Q689" s="1"/>
      <c r="R689" s="1"/>
      <c r="S689" s="1"/>
      <c r="AH689" s="6"/>
      <c r="AI689" s="6"/>
      <c r="AJ689" s="6"/>
      <c r="AK689" s="6"/>
      <c r="AL689" s="6"/>
      <c r="AN689" s="5"/>
    </row>
    <row r="690" hidden="1">
      <c r="J690" s="1"/>
      <c r="K690" s="1"/>
      <c r="L690" s="1"/>
      <c r="M690" s="1"/>
      <c r="N690" s="1"/>
      <c r="O690" s="1"/>
      <c r="P690" s="1"/>
      <c r="Q690" s="1"/>
      <c r="R690" s="1"/>
      <c r="S690" s="1"/>
      <c r="AH690" s="6"/>
      <c r="AI690" s="6"/>
      <c r="AJ690" s="6"/>
      <c r="AK690" s="6"/>
      <c r="AL690" s="6"/>
      <c r="AN690" s="5"/>
    </row>
    <row r="691" hidden="1">
      <c r="J691" s="1"/>
      <c r="K691" s="1"/>
      <c r="L691" s="1"/>
      <c r="M691" s="1"/>
      <c r="N691" s="1"/>
      <c r="O691" s="1"/>
      <c r="P691" s="1"/>
      <c r="Q691" s="1"/>
      <c r="R691" s="1"/>
      <c r="S691" s="1"/>
      <c r="AH691" s="6"/>
      <c r="AI691" s="6"/>
      <c r="AJ691" s="6"/>
      <c r="AK691" s="6"/>
      <c r="AL691" s="6"/>
      <c r="AN691" s="5"/>
    </row>
    <row r="692" hidden="1">
      <c r="J692" s="1"/>
      <c r="K692" s="1"/>
      <c r="L692" s="1"/>
      <c r="M692" s="1"/>
      <c r="N692" s="1"/>
      <c r="O692" s="1"/>
      <c r="P692" s="1"/>
      <c r="Q692" s="1"/>
      <c r="R692" s="1"/>
      <c r="S692" s="1"/>
      <c r="AH692" s="6"/>
      <c r="AI692" s="6"/>
      <c r="AJ692" s="6"/>
      <c r="AK692" s="6"/>
      <c r="AL692" s="6"/>
      <c r="AN692" s="5"/>
    </row>
    <row r="693" hidden="1">
      <c r="J693" s="1"/>
      <c r="K693" s="1"/>
      <c r="L693" s="1"/>
      <c r="M693" s="1"/>
      <c r="N693" s="1"/>
      <c r="O693" s="1"/>
      <c r="P693" s="1"/>
      <c r="Q693" s="1"/>
      <c r="R693" s="1"/>
      <c r="S693" s="1"/>
      <c r="AH693" s="6"/>
      <c r="AI693" s="6"/>
      <c r="AJ693" s="6"/>
      <c r="AK693" s="6"/>
      <c r="AL693" s="6"/>
      <c r="AN693" s="5"/>
    </row>
    <row r="694" hidden="1">
      <c r="J694" s="1"/>
      <c r="K694" s="1"/>
      <c r="L694" s="1"/>
      <c r="M694" s="1"/>
      <c r="N694" s="1"/>
      <c r="O694" s="1"/>
      <c r="P694" s="1"/>
      <c r="Q694" s="1"/>
      <c r="R694" s="1"/>
      <c r="S694" s="1"/>
      <c r="AH694" s="6"/>
      <c r="AI694" s="6"/>
      <c r="AJ694" s="6"/>
      <c r="AK694" s="6"/>
      <c r="AL694" s="6"/>
      <c r="AN694" s="5"/>
    </row>
    <row r="695" hidden="1">
      <c r="J695" s="1"/>
      <c r="K695" s="1"/>
      <c r="L695" s="1"/>
      <c r="M695" s="1"/>
      <c r="N695" s="1"/>
      <c r="O695" s="1"/>
      <c r="P695" s="1"/>
      <c r="Q695" s="1"/>
      <c r="R695" s="1"/>
      <c r="S695" s="1"/>
      <c r="AH695" s="6"/>
      <c r="AI695" s="6"/>
      <c r="AJ695" s="6"/>
      <c r="AK695" s="6"/>
      <c r="AL695" s="6"/>
      <c r="AN695" s="5"/>
    </row>
    <row r="696" hidden="1">
      <c r="J696" s="1"/>
      <c r="K696" s="1"/>
      <c r="L696" s="1"/>
      <c r="M696" s="1"/>
      <c r="N696" s="1"/>
      <c r="O696" s="1"/>
      <c r="P696" s="1"/>
      <c r="Q696" s="1"/>
      <c r="R696" s="1"/>
      <c r="S696" s="1"/>
      <c r="AH696" s="6"/>
      <c r="AI696" s="6"/>
      <c r="AJ696" s="6"/>
      <c r="AK696" s="6"/>
      <c r="AL696" s="6"/>
      <c r="AN696" s="5"/>
    </row>
    <row r="697" hidden="1">
      <c r="J697" s="1"/>
      <c r="K697" s="1"/>
      <c r="L697" s="1"/>
      <c r="M697" s="1"/>
      <c r="N697" s="1"/>
      <c r="O697" s="1"/>
      <c r="P697" s="1"/>
      <c r="Q697" s="1"/>
      <c r="R697" s="1"/>
      <c r="S697" s="1"/>
      <c r="AH697" s="6"/>
      <c r="AI697" s="6"/>
      <c r="AJ697" s="6"/>
      <c r="AK697" s="6"/>
      <c r="AL697" s="6"/>
      <c r="AN697" s="5"/>
    </row>
    <row r="698" hidden="1">
      <c r="J698" s="1"/>
      <c r="K698" s="1"/>
      <c r="L698" s="1"/>
      <c r="M698" s="1"/>
      <c r="N698" s="1"/>
      <c r="O698" s="1"/>
      <c r="P698" s="1"/>
      <c r="Q698" s="1"/>
      <c r="R698" s="1"/>
      <c r="S698" s="1"/>
      <c r="AH698" s="6"/>
      <c r="AI698" s="6"/>
      <c r="AJ698" s="6"/>
      <c r="AK698" s="6"/>
      <c r="AL698" s="6"/>
      <c r="AN698" s="5"/>
    </row>
    <row r="699" hidden="1">
      <c r="J699" s="1"/>
      <c r="K699" s="1"/>
      <c r="L699" s="1"/>
      <c r="M699" s="1"/>
      <c r="N699" s="1"/>
      <c r="O699" s="1"/>
      <c r="P699" s="1"/>
      <c r="Q699" s="1"/>
      <c r="R699" s="1"/>
      <c r="S699" s="1"/>
      <c r="AH699" s="6"/>
      <c r="AI699" s="6"/>
      <c r="AJ699" s="6"/>
      <c r="AK699" s="6"/>
      <c r="AL699" s="6"/>
      <c r="AN699" s="5"/>
    </row>
    <row r="700" hidden="1">
      <c r="J700" s="1"/>
      <c r="K700" s="1"/>
      <c r="L700" s="1"/>
      <c r="M700" s="1"/>
      <c r="N700" s="1"/>
      <c r="O700" s="1"/>
      <c r="P700" s="1"/>
      <c r="Q700" s="1"/>
      <c r="R700" s="1"/>
      <c r="S700" s="1"/>
      <c r="AH700" s="6"/>
      <c r="AI700" s="6"/>
      <c r="AJ700" s="6"/>
      <c r="AK700" s="6"/>
      <c r="AL700" s="6"/>
      <c r="AN700" s="5"/>
    </row>
    <row r="701" hidden="1">
      <c r="J701" s="1"/>
      <c r="K701" s="1"/>
      <c r="L701" s="1"/>
      <c r="M701" s="1"/>
      <c r="N701" s="1"/>
      <c r="O701" s="1"/>
      <c r="P701" s="1"/>
      <c r="Q701" s="1"/>
      <c r="R701" s="1"/>
      <c r="S701" s="1"/>
      <c r="AH701" s="6"/>
      <c r="AI701" s="6"/>
      <c r="AJ701" s="6"/>
      <c r="AK701" s="6"/>
      <c r="AL701" s="6"/>
      <c r="AN701" s="5"/>
    </row>
    <row r="702" hidden="1">
      <c r="J702" s="1"/>
      <c r="K702" s="1"/>
      <c r="L702" s="1"/>
      <c r="M702" s="1"/>
      <c r="N702" s="1"/>
      <c r="O702" s="1"/>
      <c r="P702" s="1"/>
      <c r="Q702" s="1"/>
      <c r="R702" s="1"/>
      <c r="S702" s="1"/>
      <c r="AH702" s="6"/>
      <c r="AI702" s="6"/>
      <c r="AJ702" s="6"/>
      <c r="AK702" s="6"/>
      <c r="AL702" s="6"/>
      <c r="AN702" s="5"/>
    </row>
    <row r="703" hidden="1">
      <c r="J703" s="1"/>
      <c r="K703" s="1"/>
      <c r="L703" s="1"/>
      <c r="M703" s="1"/>
      <c r="N703" s="1"/>
      <c r="O703" s="1"/>
      <c r="P703" s="1"/>
      <c r="Q703" s="1"/>
      <c r="R703" s="1"/>
      <c r="S703" s="1"/>
      <c r="AH703" s="6"/>
      <c r="AI703" s="6"/>
      <c r="AJ703" s="6"/>
      <c r="AK703" s="6"/>
      <c r="AL703" s="6"/>
      <c r="AN703" s="5"/>
    </row>
    <row r="704" hidden="1">
      <c r="J704" s="1"/>
      <c r="K704" s="1"/>
      <c r="L704" s="1"/>
      <c r="M704" s="1"/>
      <c r="N704" s="1"/>
      <c r="O704" s="1"/>
      <c r="P704" s="1"/>
      <c r="Q704" s="1"/>
      <c r="R704" s="1"/>
      <c r="S704" s="1"/>
      <c r="AH704" s="6"/>
      <c r="AI704" s="6"/>
      <c r="AJ704" s="6"/>
      <c r="AK704" s="6"/>
      <c r="AL704" s="6"/>
      <c r="AN704" s="5"/>
    </row>
    <row r="705" hidden="1">
      <c r="J705" s="1"/>
      <c r="K705" s="1"/>
      <c r="L705" s="1"/>
      <c r="M705" s="1"/>
      <c r="N705" s="1"/>
      <c r="O705" s="1"/>
      <c r="P705" s="1"/>
      <c r="Q705" s="1"/>
      <c r="R705" s="1"/>
      <c r="S705" s="1"/>
      <c r="AH705" s="6"/>
      <c r="AI705" s="6"/>
      <c r="AJ705" s="6"/>
      <c r="AK705" s="6"/>
      <c r="AL705" s="6"/>
      <c r="AN705" s="5"/>
    </row>
    <row r="706" hidden="1">
      <c r="J706" s="1"/>
      <c r="K706" s="1"/>
      <c r="L706" s="1"/>
      <c r="M706" s="1"/>
      <c r="N706" s="1"/>
      <c r="O706" s="1"/>
      <c r="P706" s="1"/>
      <c r="Q706" s="1"/>
      <c r="R706" s="1"/>
      <c r="S706" s="1"/>
      <c r="AH706" s="6"/>
      <c r="AI706" s="6"/>
      <c r="AJ706" s="6"/>
      <c r="AK706" s="6"/>
      <c r="AL706" s="6"/>
      <c r="AN706" s="5"/>
    </row>
    <row r="707" hidden="1">
      <c r="J707" s="1"/>
      <c r="K707" s="1"/>
      <c r="L707" s="1"/>
      <c r="M707" s="1"/>
      <c r="N707" s="1"/>
      <c r="O707" s="1"/>
      <c r="P707" s="1"/>
      <c r="Q707" s="1"/>
      <c r="R707" s="1"/>
      <c r="S707" s="1"/>
      <c r="AH707" s="6"/>
      <c r="AI707" s="6"/>
      <c r="AJ707" s="6"/>
      <c r="AK707" s="6"/>
      <c r="AL707" s="6"/>
      <c r="AN707" s="5"/>
    </row>
    <row r="708" hidden="1">
      <c r="J708" s="1"/>
      <c r="K708" s="1"/>
      <c r="L708" s="1"/>
      <c r="M708" s="1"/>
      <c r="N708" s="1"/>
      <c r="O708" s="1"/>
      <c r="P708" s="1"/>
      <c r="Q708" s="1"/>
      <c r="R708" s="1"/>
      <c r="S708" s="1"/>
      <c r="AH708" s="6"/>
      <c r="AI708" s="6"/>
      <c r="AJ708" s="6"/>
      <c r="AK708" s="6"/>
      <c r="AL708" s="6"/>
      <c r="AN708" s="5"/>
    </row>
    <row r="709" hidden="1">
      <c r="J709" s="1"/>
      <c r="K709" s="1"/>
      <c r="L709" s="1"/>
      <c r="M709" s="1"/>
      <c r="N709" s="1"/>
      <c r="O709" s="1"/>
      <c r="P709" s="1"/>
      <c r="Q709" s="1"/>
      <c r="R709" s="1"/>
      <c r="S709" s="1"/>
      <c r="AH709" s="6"/>
      <c r="AI709" s="6"/>
      <c r="AJ709" s="6"/>
      <c r="AK709" s="6"/>
      <c r="AL709" s="6"/>
      <c r="AN709" s="5"/>
    </row>
    <row r="710" hidden="1">
      <c r="J710" s="1"/>
      <c r="K710" s="1"/>
      <c r="L710" s="1"/>
      <c r="M710" s="1"/>
      <c r="N710" s="1"/>
      <c r="O710" s="1"/>
      <c r="P710" s="1"/>
      <c r="Q710" s="1"/>
      <c r="R710" s="1"/>
      <c r="S710" s="1"/>
      <c r="AH710" s="6"/>
      <c r="AI710" s="6"/>
      <c r="AJ710" s="6"/>
      <c r="AK710" s="6"/>
      <c r="AL710" s="6"/>
      <c r="AN710" s="5"/>
    </row>
    <row r="711" hidden="1">
      <c r="J711" s="1"/>
      <c r="K711" s="1"/>
      <c r="L711" s="1"/>
      <c r="M711" s="1"/>
      <c r="N711" s="1"/>
      <c r="O711" s="1"/>
      <c r="P711" s="1"/>
      <c r="Q711" s="1"/>
      <c r="R711" s="1"/>
      <c r="S711" s="1"/>
      <c r="AH711" s="6"/>
      <c r="AI711" s="6"/>
      <c r="AJ711" s="6"/>
      <c r="AK711" s="6"/>
      <c r="AL711" s="6"/>
      <c r="AN711" s="5"/>
    </row>
    <row r="712" hidden="1">
      <c r="J712" s="1"/>
      <c r="K712" s="1"/>
      <c r="L712" s="1"/>
      <c r="M712" s="1"/>
      <c r="N712" s="1"/>
      <c r="O712" s="1"/>
      <c r="P712" s="1"/>
      <c r="Q712" s="1"/>
      <c r="R712" s="1"/>
      <c r="S712" s="1"/>
      <c r="AH712" s="6"/>
      <c r="AI712" s="6"/>
      <c r="AJ712" s="6"/>
      <c r="AK712" s="6"/>
      <c r="AL712" s="6"/>
      <c r="AN712" s="5"/>
    </row>
    <row r="713" hidden="1">
      <c r="J713" s="1"/>
      <c r="K713" s="1"/>
      <c r="L713" s="1"/>
      <c r="M713" s="1"/>
      <c r="N713" s="1"/>
      <c r="O713" s="1"/>
      <c r="P713" s="1"/>
      <c r="Q713" s="1"/>
      <c r="R713" s="1"/>
      <c r="S713" s="1"/>
      <c r="AH713" s="6"/>
      <c r="AI713" s="6"/>
      <c r="AJ713" s="6"/>
      <c r="AK713" s="6"/>
      <c r="AL713" s="6"/>
      <c r="AN713" s="5"/>
    </row>
    <row r="714" hidden="1">
      <c r="J714" s="1"/>
      <c r="K714" s="1"/>
      <c r="L714" s="1"/>
      <c r="M714" s="1"/>
      <c r="N714" s="1"/>
      <c r="O714" s="1"/>
      <c r="P714" s="1"/>
      <c r="Q714" s="1"/>
      <c r="R714" s="1"/>
      <c r="S714" s="1"/>
      <c r="AH714" s="6"/>
      <c r="AI714" s="6"/>
      <c r="AJ714" s="6"/>
      <c r="AK714" s="6"/>
      <c r="AL714" s="6"/>
      <c r="AN714" s="5"/>
    </row>
    <row r="715" hidden="1">
      <c r="J715" s="1"/>
      <c r="K715" s="1"/>
      <c r="L715" s="1"/>
      <c r="M715" s="1"/>
      <c r="N715" s="1"/>
      <c r="O715" s="1"/>
      <c r="P715" s="1"/>
      <c r="Q715" s="1"/>
      <c r="R715" s="1"/>
      <c r="S715" s="1"/>
      <c r="AH715" s="6"/>
      <c r="AI715" s="6"/>
      <c r="AJ715" s="6"/>
      <c r="AK715" s="6"/>
      <c r="AL715" s="6"/>
      <c r="AN715" s="5"/>
    </row>
    <row r="716" hidden="1">
      <c r="J716" s="1"/>
      <c r="K716" s="1"/>
      <c r="L716" s="1"/>
      <c r="M716" s="1"/>
      <c r="N716" s="1"/>
      <c r="O716" s="1"/>
      <c r="P716" s="1"/>
      <c r="Q716" s="1"/>
      <c r="R716" s="1"/>
      <c r="S716" s="1"/>
      <c r="AH716" s="6"/>
      <c r="AI716" s="6"/>
      <c r="AJ716" s="6"/>
      <c r="AK716" s="6"/>
      <c r="AL716" s="6"/>
      <c r="AN716" s="5"/>
    </row>
    <row r="717" hidden="1">
      <c r="J717" s="1"/>
      <c r="K717" s="1"/>
      <c r="L717" s="1"/>
      <c r="M717" s="1"/>
      <c r="N717" s="1"/>
      <c r="O717" s="1"/>
      <c r="P717" s="1"/>
      <c r="Q717" s="1"/>
      <c r="R717" s="1"/>
      <c r="S717" s="1"/>
      <c r="AH717" s="6"/>
      <c r="AI717" s="6"/>
      <c r="AJ717" s="6"/>
      <c r="AK717" s="6"/>
      <c r="AL717" s="6"/>
      <c r="AN717" s="5"/>
    </row>
    <row r="718" hidden="1">
      <c r="J718" s="1"/>
      <c r="K718" s="1"/>
      <c r="L718" s="1"/>
      <c r="M718" s="1"/>
      <c r="N718" s="1"/>
      <c r="O718" s="1"/>
      <c r="P718" s="1"/>
      <c r="Q718" s="1"/>
      <c r="R718" s="1"/>
      <c r="S718" s="1"/>
      <c r="AH718" s="6"/>
      <c r="AI718" s="6"/>
      <c r="AJ718" s="6"/>
      <c r="AK718" s="6"/>
      <c r="AL718" s="6"/>
      <c r="AN718" s="5"/>
    </row>
    <row r="719" hidden="1">
      <c r="J719" s="1"/>
      <c r="K719" s="1"/>
      <c r="L719" s="1"/>
      <c r="M719" s="1"/>
      <c r="N719" s="1"/>
      <c r="O719" s="1"/>
      <c r="P719" s="1"/>
      <c r="Q719" s="1"/>
      <c r="R719" s="1"/>
      <c r="S719" s="1"/>
      <c r="AH719" s="6"/>
      <c r="AI719" s="6"/>
      <c r="AJ719" s="6"/>
      <c r="AK719" s="6"/>
      <c r="AL719" s="6"/>
      <c r="AN719" s="5"/>
    </row>
    <row r="720" hidden="1">
      <c r="J720" s="1"/>
      <c r="K720" s="1"/>
      <c r="L720" s="1"/>
      <c r="M720" s="1"/>
      <c r="N720" s="1"/>
      <c r="O720" s="1"/>
      <c r="P720" s="1"/>
      <c r="Q720" s="1"/>
      <c r="R720" s="1"/>
      <c r="S720" s="1"/>
      <c r="AH720" s="6"/>
      <c r="AI720" s="6"/>
      <c r="AJ720" s="6"/>
      <c r="AK720" s="6"/>
      <c r="AL720" s="6"/>
      <c r="AN720" s="5"/>
    </row>
    <row r="721" hidden="1">
      <c r="J721" s="1"/>
      <c r="K721" s="1"/>
      <c r="L721" s="1"/>
      <c r="M721" s="1"/>
      <c r="N721" s="1"/>
      <c r="O721" s="1"/>
      <c r="P721" s="1"/>
      <c r="Q721" s="1"/>
      <c r="R721" s="1"/>
      <c r="S721" s="1"/>
      <c r="AH721" s="6"/>
      <c r="AI721" s="6"/>
      <c r="AJ721" s="6"/>
      <c r="AK721" s="6"/>
      <c r="AL721" s="6"/>
      <c r="AN721" s="5"/>
    </row>
    <row r="722" hidden="1">
      <c r="J722" s="1"/>
      <c r="K722" s="1"/>
      <c r="L722" s="1"/>
      <c r="M722" s="1"/>
      <c r="N722" s="1"/>
      <c r="O722" s="1"/>
      <c r="P722" s="1"/>
      <c r="Q722" s="1"/>
      <c r="R722" s="1"/>
      <c r="S722" s="1"/>
      <c r="AH722" s="6"/>
      <c r="AI722" s="6"/>
      <c r="AJ722" s="6"/>
      <c r="AK722" s="6"/>
      <c r="AL722" s="6"/>
      <c r="AN722" s="5"/>
    </row>
    <row r="723" hidden="1">
      <c r="J723" s="1"/>
      <c r="K723" s="1"/>
      <c r="L723" s="1"/>
      <c r="M723" s="1"/>
      <c r="N723" s="1"/>
      <c r="O723" s="1"/>
      <c r="P723" s="1"/>
      <c r="Q723" s="1"/>
      <c r="R723" s="1"/>
      <c r="S723" s="1"/>
      <c r="AH723" s="6"/>
      <c r="AI723" s="6"/>
      <c r="AJ723" s="6"/>
      <c r="AK723" s="6"/>
      <c r="AL723" s="6"/>
      <c r="AN723" s="5"/>
    </row>
    <row r="724" hidden="1">
      <c r="J724" s="1"/>
      <c r="K724" s="1"/>
      <c r="L724" s="1"/>
      <c r="M724" s="1"/>
      <c r="N724" s="1"/>
      <c r="O724" s="1"/>
      <c r="P724" s="1"/>
      <c r="Q724" s="1"/>
      <c r="R724" s="1"/>
      <c r="S724" s="1"/>
      <c r="AH724" s="6"/>
      <c r="AI724" s="6"/>
      <c r="AJ724" s="6"/>
      <c r="AK724" s="6"/>
      <c r="AL724" s="6"/>
      <c r="AN724" s="5"/>
    </row>
    <row r="725" hidden="1">
      <c r="J725" s="1"/>
      <c r="K725" s="1"/>
      <c r="L725" s="1"/>
      <c r="M725" s="1"/>
      <c r="N725" s="1"/>
      <c r="O725" s="1"/>
      <c r="P725" s="1"/>
      <c r="Q725" s="1"/>
      <c r="R725" s="1"/>
      <c r="S725" s="1"/>
      <c r="AH725" s="6"/>
      <c r="AI725" s="6"/>
      <c r="AJ725" s="6"/>
      <c r="AK725" s="6"/>
      <c r="AL725" s="6"/>
      <c r="AN725" s="5"/>
    </row>
    <row r="726" hidden="1">
      <c r="J726" s="1"/>
      <c r="K726" s="1"/>
      <c r="L726" s="1"/>
      <c r="M726" s="1"/>
      <c r="N726" s="1"/>
      <c r="O726" s="1"/>
      <c r="P726" s="1"/>
      <c r="Q726" s="1"/>
      <c r="R726" s="1"/>
      <c r="S726" s="1"/>
      <c r="AH726" s="6"/>
      <c r="AI726" s="6"/>
      <c r="AJ726" s="6"/>
      <c r="AK726" s="6"/>
      <c r="AL726" s="6"/>
      <c r="AN726" s="5"/>
    </row>
    <row r="727" hidden="1">
      <c r="J727" s="1"/>
      <c r="K727" s="1"/>
      <c r="L727" s="1"/>
      <c r="M727" s="1"/>
      <c r="N727" s="1"/>
      <c r="O727" s="1"/>
      <c r="P727" s="1"/>
      <c r="Q727" s="1"/>
      <c r="R727" s="1"/>
      <c r="S727" s="1"/>
      <c r="AH727" s="6"/>
      <c r="AI727" s="6"/>
      <c r="AJ727" s="6"/>
      <c r="AK727" s="6"/>
      <c r="AL727" s="6"/>
      <c r="AN727" s="5"/>
    </row>
    <row r="728" hidden="1">
      <c r="J728" s="1"/>
      <c r="K728" s="1"/>
      <c r="L728" s="1"/>
      <c r="M728" s="1"/>
      <c r="N728" s="1"/>
      <c r="O728" s="1"/>
      <c r="P728" s="1"/>
      <c r="Q728" s="1"/>
      <c r="R728" s="1"/>
      <c r="S728" s="1"/>
      <c r="AH728" s="6"/>
      <c r="AI728" s="6"/>
      <c r="AJ728" s="6"/>
      <c r="AK728" s="6"/>
      <c r="AL728" s="6"/>
      <c r="AN728" s="5"/>
    </row>
    <row r="729" hidden="1">
      <c r="J729" s="1"/>
      <c r="K729" s="1"/>
      <c r="L729" s="1"/>
      <c r="M729" s="1"/>
      <c r="N729" s="1"/>
      <c r="O729" s="1"/>
      <c r="P729" s="1"/>
      <c r="Q729" s="1"/>
      <c r="R729" s="1"/>
      <c r="S729" s="1"/>
      <c r="AH729" s="6"/>
      <c r="AI729" s="6"/>
      <c r="AJ729" s="6"/>
      <c r="AK729" s="6"/>
      <c r="AL729" s="6"/>
      <c r="AN729" s="5"/>
    </row>
    <row r="730" hidden="1">
      <c r="J730" s="1"/>
      <c r="K730" s="1"/>
      <c r="L730" s="1"/>
      <c r="M730" s="1"/>
      <c r="N730" s="1"/>
      <c r="O730" s="1"/>
      <c r="P730" s="1"/>
      <c r="Q730" s="1"/>
      <c r="R730" s="1"/>
      <c r="S730" s="1"/>
      <c r="AH730" s="6"/>
      <c r="AI730" s="6"/>
      <c r="AJ730" s="6"/>
      <c r="AK730" s="6"/>
      <c r="AL730" s="6"/>
      <c r="AN730" s="5"/>
    </row>
    <row r="731" hidden="1">
      <c r="J731" s="1"/>
      <c r="K731" s="1"/>
      <c r="L731" s="1"/>
      <c r="M731" s="1"/>
      <c r="N731" s="1"/>
      <c r="O731" s="1"/>
      <c r="P731" s="1"/>
      <c r="Q731" s="1"/>
      <c r="R731" s="1"/>
      <c r="S731" s="1"/>
      <c r="AH731" s="6"/>
      <c r="AI731" s="6"/>
      <c r="AJ731" s="6"/>
      <c r="AK731" s="6"/>
      <c r="AL731" s="6"/>
      <c r="AN731" s="5"/>
    </row>
    <row r="732" hidden="1">
      <c r="J732" s="1"/>
      <c r="K732" s="1"/>
      <c r="L732" s="1"/>
      <c r="M732" s="1"/>
      <c r="N732" s="1"/>
      <c r="O732" s="1"/>
      <c r="P732" s="1"/>
      <c r="Q732" s="1"/>
      <c r="R732" s="1"/>
      <c r="S732" s="1"/>
      <c r="AH732" s="6"/>
      <c r="AI732" s="6"/>
      <c r="AJ732" s="6"/>
      <c r="AK732" s="6"/>
      <c r="AL732" s="6"/>
      <c r="AN732" s="5"/>
    </row>
    <row r="733" hidden="1">
      <c r="J733" s="1"/>
      <c r="K733" s="1"/>
      <c r="L733" s="1"/>
      <c r="M733" s="1"/>
      <c r="N733" s="1"/>
      <c r="O733" s="1"/>
      <c r="P733" s="1"/>
      <c r="Q733" s="1"/>
      <c r="R733" s="1"/>
      <c r="S733" s="1"/>
      <c r="AH733" s="6"/>
      <c r="AI733" s="6"/>
      <c r="AJ733" s="6"/>
      <c r="AK733" s="6"/>
      <c r="AL733" s="6"/>
      <c r="AN733" s="5"/>
    </row>
    <row r="734" hidden="1">
      <c r="J734" s="1"/>
      <c r="K734" s="1"/>
      <c r="L734" s="1"/>
      <c r="M734" s="1"/>
      <c r="N734" s="1"/>
      <c r="O734" s="1"/>
      <c r="P734" s="1"/>
      <c r="Q734" s="1"/>
      <c r="R734" s="1"/>
      <c r="S734" s="1"/>
      <c r="AH734" s="6"/>
      <c r="AI734" s="6"/>
      <c r="AJ734" s="6"/>
      <c r="AK734" s="6"/>
      <c r="AL734" s="6"/>
      <c r="AN734" s="5"/>
    </row>
    <row r="735" hidden="1">
      <c r="J735" s="1"/>
      <c r="K735" s="1"/>
      <c r="L735" s="1"/>
      <c r="M735" s="1"/>
      <c r="N735" s="1"/>
      <c r="O735" s="1"/>
      <c r="P735" s="1"/>
      <c r="Q735" s="1"/>
      <c r="R735" s="1"/>
      <c r="S735" s="1"/>
      <c r="AH735" s="6"/>
      <c r="AI735" s="6"/>
      <c r="AJ735" s="6"/>
      <c r="AK735" s="6"/>
      <c r="AL735" s="6"/>
      <c r="AN735" s="5"/>
    </row>
    <row r="736" hidden="1">
      <c r="J736" s="1"/>
      <c r="K736" s="1"/>
      <c r="L736" s="1"/>
      <c r="M736" s="1"/>
      <c r="N736" s="1"/>
      <c r="O736" s="1"/>
      <c r="P736" s="1"/>
      <c r="Q736" s="1"/>
      <c r="R736" s="1"/>
      <c r="S736" s="1"/>
      <c r="AH736" s="6"/>
      <c r="AI736" s="6"/>
      <c r="AJ736" s="6"/>
      <c r="AK736" s="6"/>
      <c r="AL736" s="6"/>
      <c r="AN736" s="5"/>
    </row>
    <row r="737" hidden="1">
      <c r="J737" s="1"/>
      <c r="K737" s="1"/>
      <c r="L737" s="1"/>
      <c r="M737" s="1"/>
      <c r="N737" s="1"/>
      <c r="O737" s="1"/>
      <c r="P737" s="1"/>
      <c r="Q737" s="1"/>
      <c r="R737" s="1"/>
      <c r="S737" s="1"/>
      <c r="AH737" s="6"/>
      <c r="AI737" s="6"/>
      <c r="AJ737" s="6"/>
      <c r="AK737" s="6"/>
      <c r="AL737" s="6"/>
      <c r="AN737" s="5"/>
    </row>
    <row r="738" hidden="1">
      <c r="J738" s="1"/>
      <c r="K738" s="1"/>
      <c r="L738" s="1"/>
      <c r="M738" s="1"/>
      <c r="N738" s="1"/>
      <c r="O738" s="1"/>
      <c r="P738" s="1"/>
      <c r="Q738" s="1"/>
      <c r="R738" s="1"/>
      <c r="S738" s="1"/>
      <c r="AH738" s="6"/>
      <c r="AI738" s="6"/>
      <c r="AJ738" s="6"/>
      <c r="AK738" s="6"/>
      <c r="AL738" s="6"/>
      <c r="AN738" s="5"/>
    </row>
    <row r="739" hidden="1">
      <c r="J739" s="1"/>
      <c r="K739" s="1"/>
      <c r="L739" s="1"/>
      <c r="M739" s="1"/>
      <c r="N739" s="1"/>
      <c r="O739" s="1"/>
      <c r="P739" s="1"/>
      <c r="Q739" s="1"/>
      <c r="R739" s="1"/>
      <c r="S739" s="1"/>
      <c r="AH739" s="6"/>
      <c r="AI739" s="6"/>
      <c r="AJ739" s="6"/>
      <c r="AK739" s="6"/>
      <c r="AL739" s="6"/>
      <c r="AN739" s="5"/>
    </row>
    <row r="740" hidden="1">
      <c r="J740" s="1"/>
      <c r="K740" s="1"/>
      <c r="L740" s="1"/>
      <c r="M740" s="1"/>
      <c r="N740" s="1"/>
      <c r="O740" s="1"/>
      <c r="P740" s="1"/>
      <c r="Q740" s="1"/>
      <c r="R740" s="1"/>
      <c r="S740" s="1"/>
      <c r="AH740" s="6"/>
      <c r="AI740" s="6"/>
      <c r="AJ740" s="6"/>
      <c r="AK740" s="6"/>
      <c r="AL740" s="6"/>
      <c r="AN740" s="5"/>
    </row>
    <row r="741" hidden="1">
      <c r="J741" s="1"/>
      <c r="K741" s="1"/>
      <c r="L741" s="1"/>
      <c r="M741" s="1"/>
      <c r="N741" s="1"/>
      <c r="O741" s="1"/>
      <c r="P741" s="1"/>
      <c r="Q741" s="1"/>
      <c r="R741" s="1"/>
      <c r="S741" s="1"/>
      <c r="AH741" s="6"/>
      <c r="AI741" s="6"/>
      <c r="AJ741" s="6"/>
      <c r="AK741" s="6"/>
      <c r="AL741" s="6"/>
      <c r="AN741" s="5"/>
    </row>
    <row r="742" hidden="1">
      <c r="J742" s="1"/>
      <c r="K742" s="1"/>
      <c r="L742" s="1"/>
      <c r="M742" s="1"/>
      <c r="N742" s="1"/>
      <c r="O742" s="1"/>
      <c r="P742" s="1"/>
      <c r="Q742" s="1"/>
      <c r="R742" s="1"/>
      <c r="S742" s="1"/>
      <c r="AH742" s="6"/>
      <c r="AI742" s="6"/>
      <c r="AJ742" s="6"/>
      <c r="AK742" s="6"/>
      <c r="AL742" s="6"/>
      <c r="AN742" s="5"/>
    </row>
    <row r="743" hidden="1">
      <c r="J743" s="1"/>
      <c r="K743" s="1"/>
      <c r="L743" s="1"/>
      <c r="M743" s="1"/>
      <c r="N743" s="1"/>
      <c r="O743" s="1"/>
      <c r="P743" s="1"/>
      <c r="Q743" s="1"/>
      <c r="R743" s="1"/>
      <c r="S743" s="1"/>
      <c r="AH743" s="6"/>
      <c r="AI743" s="6"/>
      <c r="AJ743" s="6"/>
      <c r="AK743" s="6"/>
      <c r="AL743" s="6"/>
      <c r="AN743" s="5"/>
    </row>
    <row r="744" hidden="1">
      <c r="J744" s="1"/>
      <c r="K744" s="1"/>
      <c r="L744" s="1"/>
      <c r="M744" s="1"/>
      <c r="N744" s="1"/>
      <c r="O744" s="1"/>
      <c r="P744" s="1"/>
      <c r="Q744" s="1"/>
      <c r="R744" s="1"/>
      <c r="S744" s="1"/>
      <c r="AH744" s="6"/>
      <c r="AI744" s="6"/>
      <c r="AJ744" s="6"/>
      <c r="AK744" s="6"/>
      <c r="AL744" s="6"/>
      <c r="AN744" s="5"/>
    </row>
    <row r="745" hidden="1">
      <c r="J745" s="1"/>
      <c r="K745" s="1"/>
      <c r="L745" s="1"/>
      <c r="M745" s="1"/>
      <c r="N745" s="1"/>
      <c r="O745" s="1"/>
      <c r="P745" s="1"/>
      <c r="Q745" s="1"/>
      <c r="R745" s="1"/>
      <c r="S745" s="1"/>
      <c r="AH745" s="6"/>
      <c r="AI745" s="6"/>
      <c r="AJ745" s="6"/>
      <c r="AK745" s="6"/>
      <c r="AL745" s="6"/>
      <c r="AN745" s="5"/>
    </row>
    <row r="746" hidden="1">
      <c r="J746" s="1"/>
      <c r="K746" s="1"/>
      <c r="L746" s="1"/>
      <c r="M746" s="1"/>
      <c r="N746" s="1"/>
      <c r="O746" s="1"/>
      <c r="P746" s="1"/>
      <c r="Q746" s="1"/>
      <c r="R746" s="1"/>
      <c r="S746" s="1"/>
      <c r="AH746" s="6"/>
      <c r="AI746" s="6"/>
      <c r="AJ746" s="6"/>
      <c r="AK746" s="6"/>
      <c r="AL746" s="6"/>
      <c r="AN746" s="5"/>
    </row>
    <row r="747" hidden="1">
      <c r="J747" s="1"/>
      <c r="K747" s="1"/>
      <c r="L747" s="1"/>
      <c r="M747" s="1"/>
      <c r="N747" s="1"/>
      <c r="O747" s="1"/>
      <c r="P747" s="1"/>
      <c r="Q747" s="1"/>
      <c r="R747" s="1"/>
      <c r="S747" s="1"/>
      <c r="AH747" s="6"/>
      <c r="AI747" s="6"/>
      <c r="AJ747" s="6"/>
      <c r="AK747" s="6"/>
      <c r="AL747" s="6"/>
      <c r="AN747" s="5"/>
    </row>
    <row r="748" hidden="1">
      <c r="J748" s="1"/>
      <c r="K748" s="1"/>
      <c r="L748" s="1"/>
      <c r="M748" s="1"/>
      <c r="N748" s="1"/>
      <c r="O748" s="1"/>
      <c r="P748" s="1"/>
      <c r="Q748" s="1"/>
      <c r="R748" s="1"/>
      <c r="S748" s="1"/>
      <c r="AH748" s="6"/>
      <c r="AI748" s="6"/>
      <c r="AJ748" s="6"/>
      <c r="AK748" s="6"/>
      <c r="AL748" s="6"/>
      <c r="AN748" s="5"/>
    </row>
    <row r="749" hidden="1">
      <c r="J749" s="1"/>
      <c r="K749" s="1"/>
      <c r="L749" s="1"/>
      <c r="M749" s="1"/>
      <c r="N749" s="1"/>
      <c r="O749" s="1"/>
      <c r="P749" s="1"/>
      <c r="Q749" s="1"/>
      <c r="R749" s="1"/>
      <c r="S749" s="1"/>
      <c r="AH749" s="6"/>
      <c r="AI749" s="6"/>
      <c r="AJ749" s="6"/>
      <c r="AK749" s="6"/>
      <c r="AL749" s="6"/>
      <c r="AN749" s="5"/>
    </row>
    <row r="750" hidden="1">
      <c r="J750" s="1"/>
      <c r="K750" s="1"/>
      <c r="L750" s="1"/>
      <c r="M750" s="1"/>
      <c r="N750" s="1"/>
      <c r="O750" s="1"/>
      <c r="P750" s="1"/>
      <c r="Q750" s="1"/>
      <c r="R750" s="1"/>
      <c r="S750" s="1"/>
      <c r="AH750" s="6"/>
      <c r="AI750" s="6"/>
      <c r="AJ750" s="6"/>
      <c r="AK750" s="6"/>
      <c r="AL750" s="6"/>
      <c r="AN750" s="5"/>
    </row>
    <row r="751" hidden="1">
      <c r="J751" s="1"/>
      <c r="K751" s="1"/>
      <c r="L751" s="1"/>
      <c r="M751" s="1"/>
      <c r="N751" s="1"/>
      <c r="O751" s="1"/>
      <c r="P751" s="1"/>
      <c r="Q751" s="1"/>
      <c r="R751" s="1"/>
      <c r="S751" s="1"/>
      <c r="AH751" s="6"/>
      <c r="AI751" s="6"/>
      <c r="AJ751" s="6"/>
      <c r="AK751" s="6"/>
      <c r="AL751" s="6"/>
      <c r="AN751" s="5"/>
    </row>
    <row r="752" hidden="1">
      <c r="J752" s="1"/>
      <c r="K752" s="1"/>
      <c r="L752" s="1"/>
      <c r="M752" s="1"/>
      <c r="N752" s="1"/>
      <c r="O752" s="1"/>
      <c r="P752" s="1"/>
      <c r="Q752" s="1"/>
      <c r="R752" s="1"/>
      <c r="S752" s="1"/>
      <c r="AH752" s="6"/>
      <c r="AI752" s="6"/>
      <c r="AJ752" s="6"/>
      <c r="AK752" s="6"/>
      <c r="AL752" s="6"/>
      <c r="AN752" s="5"/>
    </row>
    <row r="753" hidden="1">
      <c r="J753" s="1"/>
      <c r="K753" s="1"/>
      <c r="L753" s="1"/>
      <c r="M753" s="1"/>
      <c r="N753" s="1"/>
      <c r="O753" s="1"/>
      <c r="P753" s="1"/>
      <c r="Q753" s="1"/>
      <c r="R753" s="1"/>
      <c r="S753" s="1"/>
      <c r="AH753" s="6"/>
      <c r="AI753" s="6"/>
      <c r="AJ753" s="6"/>
      <c r="AK753" s="6"/>
      <c r="AL753" s="6"/>
      <c r="AN753" s="5"/>
    </row>
    <row r="754" hidden="1">
      <c r="J754" s="1"/>
      <c r="K754" s="1"/>
      <c r="L754" s="1"/>
      <c r="M754" s="1"/>
      <c r="N754" s="1"/>
      <c r="O754" s="1"/>
      <c r="P754" s="1"/>
      <c r="Q754" s="1"/>
      <c r="R754" s="1"/>
      <c r="S754" s="1"/>
      <c r="AH754" s="6"/>
      <c r="AI754" s="6"/>
      <c r="AJ754" s="6"/>
      <c r="AK754" s="6"/>
      <c r="AL754" s="6"/>
      <c r="AN754" s="5"/>
    </row>
    <row r="755" hidden="1">
      <c r="J755" s="1"/>
      <c r="K755" s="1"/>
      <c r="L755" s="1"/>
      <c r="M755" s="1"/>
      <c r="N755" s="1"/>
      <c r="O755" s="1"/>
      <c r="P755" s="1"/>
      <c r="Q755" s="1"/>
      <c r="R755" s="1"/>
      <c r="S755" s="1"/>
      <c r="AH755" s="6"/>
      <c r="AI755" s="6"/>
      <c r="AJ755" s="6"/>
      <c r="AK755" s="6"/>
      <c r="AL755" s="6"/>
      <c r="AN755" s="5"/>
    </row>
    <row r="756" hidden="1">
      <c r="J756" s="1"/>
      <c r="K756" s="1"/>
      <c r="L756" s="1"/>
      <c r="M756" s="1"/>
      <c r="N756" s="1"/>
      <c r="O756" s="1"/>
      <c r="P756" s="1"/>
      <c r="Q756" s="1"/>
      <c r="R756" s="1"/>
      <c r="S756" s="1"/>
      <c r="AH756" s="6"/>
      <c r="AI756" s="6"/>
      <c r="AJ756" s="6"/>
      <c r="AK756" s="6"/>
      <c r="AL756" s="6"/>
      <c r="AN756" s="5"/>
    </row>
    <row r="757" hidden="1">
      <c r="J757" s="1"/>
      <c r="K757" s="1"/>
      <c r="L757" s="1"/>
      <c r="M757" s="1"/>
      <c r="N757" s="1"/>
      <c r="O757" s="1"/>
      <c r="P757" s="1"/>
      <c r="Q757" s="1"/>
      <c r="R757" s="1"/>
      <c r="S757" s="1"/>
      <c r="AH757" s="6"/>
      <c r="AI757" s="6"/>
      <c r="AJ757" s="6"/>
      <c r="AK757" s="6"/>
      <c r="AL757" s="6"/>
      <c r="AN757" s="5"/>
    </row>
    <row r="758" hidden="1">
      <c r="J758" s="1"/>
      <c r="K758" s="1"/>
      <c r="L758" s="1"/>
      <c r="M758" s="1"/>
      <c r="N758" s="1"/>
      <c r="O758" s="1"/>
      <c r="P758" s="1"/>
      <c r="Q758" s="1"/>
      <c r="R758" s="1"/>
      <c r="S758" s="1"/>
      <c r="AH758" s="6"/>
      <c r="AI758" s="6"/>
      <c r="AJ758" s="6"/>
      <c r="AK758" s="6"/>
      <c r="AL758" s="6"/>
      <c r="AN758" s="5"/>
    </row>
    <row r="759" hidden="1">
      <c r="J759" s="1"/>
      <c r="K759" s="1"/>
      <c r="L759" s="1"/>
      <c r="M759" s="1"/>
      <c r="N759" s="1"/>
      <c r="O759" s="1"/>
      <c r="P759" s="1"/>
      <c r="Q759" s="1"/>
      <c r="R759" s="1"/>
      <c r="S759" s="1"/>
      <c r="AH759" s="6"/>
      <c r="AI759" s="6"/>
      <c r="AJ759" s="6"/>
      <c r="AK759" s="6"/>
      <c r="AL759" s="6"/>
      <c r="AN759" s="5"/>
    </row>
    <row r="760" hidden="1">
      <c r="J760" s="1"/>
      <c r="K760" s="1"/>
      <c r="L760" s="1"/>
      <c r="M760" s="1"/>
      <c r="N760" s="1"/>
      <c r="O760" s="1"/>
      <c r="P760" s="1"/>
      <c r="Q760" s="1"/>
      <c r="R760" s="1"/>
      <c r="S760" s="1"/>
      <c r="AH760" s="6"/>
      <c r="AI760" s="6"/>
      <c r="AJ760" s="6"/>
      <c r="AK760" s="6"/>
      <c r="AL760" s="6"/>
      <c r="AN760" s="5"/>
    </row>
    <row r="761" hidden="1">
      <c r="J761" s="1"/>
      <c r="K761" s="1"/>
      <c r="L761" s="1"/>
      <c r="M761" s="1"/>
      <c r="N761" s="1"/>
      <c r="O761" s="1"/>
      <c r="P761" s="1"/>
      <c r="Q761" s="1"/>
      <c r="R761" s="1"/>
      <c r="S761" s="1"/>
      <c r="AH761" s="6"/>
      <c r="AI761" s="6"/>
      <c r="AJ761" s="6"/>
      <c r="AK761" s="6"/>
      <c r="AL761" s="6"/>
      <c r="AN761" s="5"/>
    </row>
    <row r="762" hidden="1">
      <c r="J762" s="1"/>
      <c r="K762" s="1"/>
      <c r="L762" s="1"/>
      <c r="M762" s="1"/>
      <c r="N762" s="1"/>
      <c r="O762" s="1"/>
      <c r="P762" s="1"/>
      <c r="Q762" s="1"/>
      <c r="R762" s="1"/>
      <c r="S762" s="1"/>
      <c r="AH762" s="6"/>
      <c r="AI762" s="6"/>
      <c r="AJ762" s="6"/>
      <c r="AK762" s="6"/>
      <c r="AL762" s="6"/>
      <c r="AN762" s="5"/>
    </row>
    <row r="763" hidden="1">
      <c r="J763" s="1"/>
      <c r="K763" s="1"/>
      <c r="L763" s="1"/>
      <c r="M763" s="1"/>
      <c r="N763" s="1"/>
      <c r="O763" s="1"/>
      <c r="P763" s="1"/>
      <c r="Q763" s="1"/>
      <c r="R763" s="1"/>
      <c r="S763" s="1"/>
      <c r="AH763" s="6"/>
      <c r="AI763" s="6"/>
      <c r="AJ763" s="6"/>
      <c r="AK763" s="6"/>
      <c r="AL763" s="6"/>
      <c r="AN763" s="5"/>
    </row>
    <row r="764" hidden="1">
      <c r="J764" s="1"/>
      <c r="K764" s="1"/>
      <c r="L764" s="1"/>
      <c r="M764" s="1"/>
      <c r="N764" s="1"/>
      <c r="O764" s="1"/>
      <c r="P764" s="1"/>
      <c r="Q764" s="1"/>
      <c r="R764" s="1"/>
      <c r="S764" s="1"/>
      <c r="AH764" s="6"/>
      <c r="AI764" s="6"/>
      <c r="AJ764" s="6"/>
      <c r="AK764" s="6"/>
      <c r="AL764" s="6"/>
      <c r="AN764" s="5"/>
    </row>
    <row r="765" hidden="1">
      <c r="J765" s="1"/>
      <c r="K765" s="1"/>
      <c r="L765" s="1"/>
      <c r="M765" s="1"/>
      <c r="N765" s="1"/>
      <c r="O765" s="1"/>
      <c r="P765" s="1"/>
      <c r="Q765" s="1"/>
      <c r="R765" s="1"/>
      <c r="S765" s="1"/>
      <c r="AH765" s="6"/>
      <c r="AI765" s="6"/>
      <c r="AJ765" s="6"/>
      <c r="AK765" s="6"/>
      <c r="AL765" s="6"/>
      <c r="AN765" s="5"/>
    </row>
    <row r="766" hidden="1">
      <c r="J766" s="1"/>
      <c r="K766" s="1"/>
      <c r="L766" s="1"/>
      <c r="M766" s="1"/>
      <c r="N766" s="1"/>
      <c r="O766" s="1"/>
      <c r="P766" s="1"/>
      <c r="Q766" s="1"/>
      <c r="R766" s="1"/>
      <c r="S766" s="1"/>
      <c r="AH766" s="6"/>
      <c r="AI766" s="6"/>
      <c r="AJ766" s="6"/>
      <c r="AK766" s="6"/>
      <c r="AL766" s="6"/>
      <c r="AN766" s="5"/>
    </row>
    <row r="767" hidden="1">
      <c r="J767" s="1"/>
      <c r="K767" s="1"/>
      <c r="L767" s="1"/>
      <c r="M767" s="1"/>
      <c r="N767" s="1"/>
      <c r="O767" s="1"/>
      <c r="P767" s="1"/>
      <c r="Q767" s="1"/>
      <c r="R767" s="1"/>
      <c r="S767" s="1"/>
      <c r="AH767" s="6"/>
      <c r="AI767" s="6"/>
      <c r="AJ767" s="6"/>
      <c r="AK767" s="6"/>
      <c r="AL767" s="6"/>
      <c r="AN767" s="5"/>
    </row>
    <row r="768" hidden="1">
      <c r="J768" s="1"/>
      <c r="K768" s="1"/>
      <c r="L768" s="1"/>
      <c r="M768" s="1"/>
      <c r="N768" s="1"/>
      <c r="O768" s="1"/>
      <c r="P768" s="1"/>
      <c r="Q768" s="1"/>
      <c r="R768" s="1"/>
      <c r="S768" s="1"/>
      <c r="AH768" s="6"/>
      <c r="AI768" s="6"/>
      <c r="AJ768" s="6"/>
      <c r="AK768" s="6"/>
      <c r="AL768" s="6"/>
      <c r="AN768" s="5"/>
    </row>
    <row r="769" hidden="1">
      <c r="J769" s="1"/>
      <c r="K769" s="1"/>
      <c r="L769" s="1"/>
      <c r="M769" s="1"/>
      <c r="N769" s="1"/>
      <c r="O769" s="1"/>
      <c r="P769" s="1"/>
      <c r="Q769" s="1"/>
      <c r="R769" s="1"/>
      <c r="S769" s="1"/>
      <c r="AH769" s="6"/>
      <c r="AI769" s="6"/>
      <c r="AJ769" s="6"/>
      <c r="AK769" s="6"/>
      <c r="AL769" s="6"/>
      <c r="AN769" s="5"/>
    </row>
    <row r="770" hidden="1">
      <c r="J770" s="1"/>
      <c r="K770" s="1"/>
      <c r="L770" s="1"/>
      <c r="M770" s="1"/>
      <c r="N770" s="1"/>
      <c r="O770" s="1"/>
      <c r="P770" s="1"/>
      <c r="Q770" s="1"/>
      <c r="R770" s="1"/>
      <c r="S770" s="1"/>
      <c r="AH770" s="6"/>
      <c r="AI770" s="6"/>
      <c r="AJ770" s="6"/>
      <c r="AK770" s="6"/>
      <c r="AL770" s="6"/>
      <c r="AN770" s="5"/>
    </row>
    <row r="771" hidden="1">
      <c r="J771" s="1"/>
      <c r="K771" s="1"/>
      <c r="L771" s="1"/>
      <c r="M771" s="1"/>
      <c r="N771" s="1"/>
      <c r="O771" s="1"/>
      <c r="P771" s="1"/>
      <c r="Q771" s="1"/>
      <c r="R771" s="1"/>
      <c r="S771" s="1"/>
      <c r="AH771" s="6"/>
      <c r="AI771" s="6"/>
      <c r="AJ771" s="6"/>
      <c r="AK771" s="6"/>
      <c r="AL771" s="6"/>
      <c r="AN771" s="5"/>
    </row>
    <row r="772" hidden="1">
      <c r="J772" s="1"/>
      <c r="K772" s="1"/>
      <c r="L772" s="1"/>
      <c r="M772" s="1"/>
      <c r="N772" s="1"/>
      <c r="O772" s="1"/>
      <c r="P772" s="1"/>
      <c r="Q772" s="1"/>
      <c r="R772" s="1"/>
      <c r="S772" s="1"/>
      <c r="AH772" s="6"/>
      <c r="AI772" s="6"/>
      <c r="AJ772" s="6"/>
      <c r="AK772" s="6"/>
      <c r="AL772" s="6"/>
      <c r="AN772" s="5"/>
    </row>
    <row r="773" hidden="1">
      <c r="J773" s="1"/>
      <c r="K773" s="1"/>
      <c r="L773" s="1"/>
      <c r="M773" s="1"/>
      <c r="N773" s="1"/>
      <c r="O773" s="1"/>
      <c r="P773" s="1"/>
      <c r="Q773" s="1"/>
      <c r="R773" s="1"/>
      <c r="S773" s="1"/>
      <c r="AH773" s="6"/>
      <c r="AI773" s="6"/>
      <c r="AJ773" s="6"/>
      <c r="AK773" s="6"/>
      <c r="AL773" s="6"/>
      <c r="AN773" s="5"/>
    </row>
    <row r="774" hidden="1">
      <c r="J774" s="1"/>
      <c r="K774" s="1"/>
      <c r="L774" s="1"/>
      <c r="M774" s="1"/>
      <c r="N774" s="1"/>
      <c r="O774" s="1"/>
      <c r="P774" s="1"/>
      <c r="Q774" s="1"/>
      <c r="R774" s="1"/>
      <c r="S774" s="1"/>
      <c r="AH774" s="6"/>
      <c r="AI774" s="6"/>
      <c r="AJ774" s="6"/>
      <c r="AK774" s="6"/>
      <c r="AL774" s="6"/>
      <c r="AN774" s="5"/>
    </row>
    <row r="775" hidden="1">
      <c r="J775" s="1"/>
      <c r="K775" s="1"/>
      <c r="L775" s="1"/>
      <c r="M775" s="1"/>
      <c r="N775" s="1"/>
      <c r="O775" s="1"/>
      <c r="P775" s="1"/>
      <c r="Q775" s="1"/>
      <c r="R775" s="1"/>
      <c r="S775" s="1"/>
      <c r="AH775" s="6"/>
      <c r="AI775" s="6"/>
      <c r="AJ775" s="6"/>
      <c r="AK775" s="6"/>
      <c r="AL775" s="6"/>
      <c r="AN775" s="5"/>
    </row>
    <row r="776" hidden="1">
      <c r="J776" s="1"/>
      <c r="K776" s="1"/>
      <c r="L776" s="1"/>
      <c r="M776" s="1"/>
      <c r="N776" s="1"/>
      <c r="O776" s="1"/>
      <c r="P776" s="1"/>
      <c r="Q776" s="1"/>
      <c r="R776" s="1"/>
      <c r="S776" s="1"/>
      <c r="AH776" s="6"/>
      <c r="AI776" s="6"/>
      <c r="AJ776" s="6"/>
      <c r="AK776" s="6"/>
      <c r="AL776" s="6"/>
      <c r="AN776" s="5"/>
    </row>
    <row r="777" hidden="1">
      <c r="J777" s="1"/>
      <c r="K777" s="1"/>
      <c r="L777" s="1"/>
      <c r="M777" s="1"/>
      <c r="N777" s="1"/>
      <c r="O777" s="1"/>
      <c r="P777" s="1"/>
      <c r="Q777" s="1"/>
      <c r="R777" s="1"/>
      <c r="S777" s="1"/>
      <c r="AH777" s="6"/>
      <c r="AI777" s="6"/>
      <c r="AJ777" s="6"/>
      <c r="AK777" s="6"/>
      <c r="AL777" s="6"/>
      <c r="AN777" s="5"/>
    </row>
    <row r="778" hidden="1">
      <c r="J778" s="1"/>
      <c r="K778" s="1"/>
      <c r="L778" s="1"/>
      <c r="M778" s="1"/>
      <c r="N778" s="1"/>
      <c r="O778" s="1"/>
      <c r="P778" s="1"/>
      <c r="Q778" s="1"/>
      <c r="R778" s="1"/>
      <c r="S778" s="1"/>
      <c r="AH778" s="6"/>
      <c r="AI778" s="6"/>
      <c r="AJ778" s="6"/>
      <c r="AK778" s="6"/>
      <c r="AL778" s="6"/>
      <c r="AN778" s="5"/>
    </row>
    <row r="779" hidden="1">
      <c r="J779" s="1"/>
      <c r="K779" s="1"/>
      <c r="L779" s="1"/>
      <c r="M779" s="1"/>
      <c r="N779" s="1"/>
      <c r="O779" s="1"/>
      <c r="P779" s="1"/>
      <c r="Q779" s="1"/>
      <c r="R779" s="1"/>
      <c r="S779" s="1"/>
      <c r="AH779" s="6"/>
      <c r="AI779" s="6"/>
      <c r="AJ779" s="6"/>
      <c r="AK779" s="6"/>
      <c r="AL779" s="6"/>
      <c r="AN779" s="5"/>
    </row>
    <row r="780" hidden="1">
      <c r="J780" s="1"/>
      <c r="K780" s="1"/>
      <c r="L780" s="1"/>
      <c r="M780" s="1"/>
      <c r="N780" s="1"/>
      <c r="O780" s="1"/>
      <c r="P780" s="1"/>
      <c r="Q780" s="1"/>
      <c r="R780" s="1"/>
      <c r="S780" s="1"/>
      <c r="AH780" s="6"/>
      <c r="AI780" s="6"/>
      <c r="AJ780" s="6"/>
      <c r="AK780" s="6"/>
      <c r="AL780" s="6"/>
      <c r="AN780" s="5"/>
    </row>
    <row r="781" hidden="1">
      <c r="J781" s="1"/>
      <c r="K781" s="1"/>
      <c r="L781" s="1"/>
      <c r="M781" s="1"/>
      <c r="N781" s="1"/>
      <c r="O781" s="1"/>
      <c r="P781" s="1"/>
      <c r="Q781" s="1"/>
      <c r="R781" s="1"/>
      <c r="S781" s="1"/>
      <c r="AH781" s="6"/>
      <c r="AI781" s="6"/>
      <c r="AJ781" s="6"/>
      <c r="AK781" s="6"/>
      <c r="AL781" s="6"/>
      <c r="AN781" s="5"/>
    </row>
    <row r="782" hidden="1">
      <c r="J782" s="1"/>
      <c r="K782" s="1"/>
      <c r="L782" s="1"/>
      <c r="M782" s="1"/>
      <c r="N782" s="1"/>
      <c r="O782" s="1"/>
      <c r="P782" s="1"/>
      <c r="Q782" s="1"/>
      <c r="R782" s="1"/>
      <c r="S782" s="1"/>
      <c r="AH782" s="6"/>
      <c r="AI782" s="6"/>
      <c r="AJ782" s="6"/>
      <c r="AK782" s="6"/>
      <c r="AL782" s="6"/>
      <c r="AN782" s="5"/>
    </row>
    <row r="783" hidden="1">
      <c r="J783" s="1"/>
      <c r="K783" s="1"/>
      <c r="L783" s="1"/>
      <c r="M783" s="1"/>
      <c r="N783" s="1"/>
      <c r="O783" s="1"/>
      <c r="P783" s="1"/>
      <c r="Q783" s="1"/>
      <c r="R783" s="1"/>
      <c r="S783" s="1"/>
      <c r="AH783" s="6"/>
      <c r="AI783" s="6"/>
      <c r="AJ783" s="6"/>
      <c r="AK783" s="6"/>
      <c r="AL783" s="6"/>
      <c r="AN783" s="5"/>
    </row>
    <row r="784" hidden="1">
      <c r="J784" s="1"/>
      <c r="K784" s="1"/>
      <c r="L784" s="1"/>
      <c r="M784" s="1"/>
      <c r="N784" s="1"/>
      <c r="O784" s="1"/>
      <c r="P784" s="1"/>
      <c r="Q784" s="1"/>
      <c r="R784" s="1"/>
      <c r="S784" s="1"/>
      <c r="AH784" s="6"/>
      <c r="AI784" s="6"/>
      <c r="AJ784" s="6"/>
      <c r="AK784" s="6"/>
      <c r="AL784" s="6"/>
      <c r="AN784" s="5"/>
    </row>
    <row r="785" hidden="1">
      <c r="J785" s="1"/>
      <c r="K785" s="1"/>
      <c r="L785" s="1"/>
      <c r="M785" s="1"/>
      <c r="N785" s="1"/>
      <c r="O785" s="1"/>
      <c r="P785" s="1"/>
      <c r="Q785" s="1"/>
      <c r="R785" s="1"/>
      <c r="S785" s="1"/>
      <c r="AH785" s="6"/>
      <c r="AI785" s="6"/>
      <c r="AJ785" s="6"/>
      <c r="AK785" s="6"/>
      <c r="AL785" s="6"/>
      <c r="AN785" s="5"/>
    </row>
    <row r="786" hidden="1">
      <c r="J786" s="1"/>
      <c r="K786" s="1"/>
      <c r="L786" s="1"/>
      <c r="M786" s="1"/>
      <c r="N786" s="1"/>
      <c r="O786" s="1"/>
      <c r="P786" s="1"/>
      <c r="Q786" s="1"/>
      <c r="R786" s="1"/>
      <c r="S786" s="1"/>
      <c r="AH786" s="6"/>
      <c r="AI786" s="6"/>
      <c r="AJ786" s="6"/>
      <c r="AK786" s="6"/>
      <c r="AL786" s="6"/>
      <c r="AN786" s="5"/>
    </row>
    <row r="787" hidden="1">
      <c r="J787" s="1"/>
      <c r="K787" s="1"/>
      <c r="L787" s="1"/>
      <c r="M787" s="1"/>
      <c r="N787" s="1"/>
      <c r="O787" s="1"/>
      <c r="P787" s="1"/>
      <c r="Q787" s="1"/>
      <c r="R787" s="1"/>
      <c r="S787" s="1"/>
      <c r="AH787" s="6"/>
      <c r="AI787" s="6"/>
      <c r="AJ787" s="6"/>
      <c r="AK787" s="6"/>
      <c r="AL787" s="6"/>
      <c r="AN787" s="5"/>
    </row>
    <row r="788" hidden="1">
      <c r="J788" s="1"/>
      <c r="K788" s="1"/>
      <c r="L788" s="1"/>
      <c r="M788" s="1"/>
      <c r="N788" s="1"/>
      <c r="O788" s="1"/>
      <c r="P788" s="1"/>
      <c r="Q788" s="1"/>
      <c r="R788" s="1"/>
      <c r="S788" s="1"/>
      <c r="AH788" s="6"/>
      <c r="AI788" s="6"/>
      <c r="AJ788" s="6"/>
      <c r="AK788" s="6"/>
      <c r="AL788" s="6"/>
      <c r="AN788" s="5"/>
    </row>
    <row r="789" hidden="1">
      <c r="J789" s="1"/>
      <c r="K789" s="1"/>
      <c r="L789" s="1"/>
      <c r="M789" s="1"/>
      <c r="N789" s="1"/>
      <c r="O789" s="1"/>
      <c r="P789" s="1"/>
      <c r="Q789" s="1"/>
      <c r="R789" s="1"/>
      <c r="S789" s="1"/>
      <c r="AH789" s="6"/>
      <c r="AI789" s="6"/>
      <c r="AJ789" s="6"/>
      <c r="AK789" s="6"/>
      <c r="AL789" s="6"/>
      <c r="AN789" s="5"/>
    </row>
    <row r="790" hidden="1">
      <c r="J790" s="1"/>
      <c r="K790" s="1"/>
      <c r="L790" s="1"/>
      <c r="M790" s="1"/>
      <c r="N790" s="1"/>
      <c r="O790" s="1"/>
      <c r="P790" s="1"/>
      <c r="Q790" s="1"/>
      <c r="R790" s="1"/>
      <c r="S790" s="1"/>
      <c r="AH790" s="6"/>
      <c r="AI790" s="6"/>
      <c r="AJ790" s="6"/>
      <c r="AK790" s="6"/>
      <c r="AL790" s="6"/>
      <c r="AN790" s="5"/>
    </row>
    <row r="791" hidden="1">
      <c r="J791" s="1"/>
      <c r="K791" s="1"/>
      <c r="L791" s="1"/>
      <c r="M791" s="1"/>
      <c r="N791" s="1"/>
      <c r="O791" s="1"/>
      <c r="P791" s="1"/>
      <c r="Q791" s="1"/>
      <c r="R791" s="1"/>
      <c r="S791" s="1"/>
      <c r="AH791" s="6"/>
      <c r="AI791" s="6"/>
      <c r="AJ791" s="6"/>
      <c r="AK791" s="6"/>
      <c r="AL791" s="6"/>
      <c r="AN791" s="5"/>
    </row>
    <row r="792" hidden="1">
      <c r="J792" s="1"/>
      <c r="K792" s="1"/>
      <c r="L792" s="1"/>
      <c r="M792" s="1"/>
      <c r="N792" s="1"/>
      <c r="O792" s="1"/>
      <c r="P792" s="1"/>
      <c r="Q792" s="1"/>
      <c r="R792" s="1"/>
      <c r="S792" s="1"/>
      <c r="AH792" s="6"/>
      <c r="AI792" s="6"/>
      <c r="AJ792" s="6"/>
      <c r="AK792" s="6"/>
      <c r="AL792" s="6"/>
      <c r="AN792" s="5"/>
    </row>
    <row r="793" hidden="1">
      <c r="J793" s="1"/>
      <c r="K793" s="1"/>
      <c r="L793" s="1"/>
      <c r="M793" s="1"/>
      <c r="N793" s="1"/>
      <c r="O793" s="1"/>
      <c r="P793" s="1"/>
      <c r="Q793" s="1"/>
      <c r="R793" s="1"/>
      <c r="S793" s="1"/>
      <c r="AH793" s="6"/>
      <c r="AI793" s="6"/>
      <c r="AJ793" s="6"/>
      <c r="AK793" s="6"/>
      <c r="AL793" s="6"/>
      <c r="AN793" s="5"/>
    </row>
    <row r="794" hidden="1">
      <c r="J794" s="1"/>
      <c r="K794" s="1"/>
      <c r="L794" s="1"/>
      <c r="M794" s="1"/>
      <c r="N794" s="1"/>
      <c r="O794" s="1"/>
      <c r="P794" s="1"/>
      <c r="Q794" s="1"/>
      <c r="R794" s="1"/>
      <c r="S794" s="1"/>
      <c r="AH794" s="6"/>
      <c r="AI794" s="6"/>
      <c r="AJ794" s="6"/>
      <c r="AK794" s="6"/>
      <c r="AL794" s="6"/>
      <c r="AN794" s="5"/>
    </row>
    <row r="795" hidden="1">
      <c r="J795" s="1"/>
      <c r="K795" s="1"/>
      <c r="L795" s="1"/>
      <c r="M795" s="1"/>
      <c r="N795" s="1"/>
      <c r="O795" s="1"/>
      <c r="P795" s="1"/>
      <c r="Q795" s="1"/>
      <c r="R795" s="1"/>
      <c r="S795" s="1"/>
      <c r="AH795" s="6"/>
      <c r="AI795" s="6"/>
      <c r="AJ795" s="6"/>
      <c r="AK795" s="6"/>
      <c r="AL795" s="6"/>
      <c r="AN795" s="5"/>
    </row>
    <row r="796" hidden="1">
      <c r="J796" s="1"/>
      <c r="K796" s="1"/>
      <c r="L796" s="1"/>
      <c r="M796" s="1"/>
      <c r="N796" s="1"/>
      <c r="O796" s="1"/>
      <c r="P796" s="1"/>
      <c r="Q796" s="1"/>
      <c r="R796" s="1"/>
      <c r="S796" s="1"/>
      <c r="AH796" s="6"/>
      <c r="AI796" s="6"/>
      <c r="AJ796" s="6"/>
      <c r="AK796" s="6"/>
      <c r="AL796" s="6"/>
      <c r="AN796" s="5"/>
    </row>
    <row r="797" hidden="1">
      <c r="J797" s="1"/>
      <c r="K797" s="1"/>
      <c r="L797" s="1"/>
      <c r="M797" s="1"/>
      <c r="N797" s="1"/>
      <c r="O797" s="1"/>
      <c r="P797" s="1"/>
      <c r="Q797" s="1"/>
      <c r="R797" s="1"/>
      <c r="S797" s="1"/>
      <c r="AH797" s="6"/>
      <c r="AI797" s="6"/>
      <c r="AJ797" s="6"/>
      <c r="AK797" s="6"/>
      <c r="AL797" s="6"/>
      <c r="AN797" s="5"/>
    </row>
    <row r="798" hidden="1">
      <c r="J798" s="1"/>
      <c r="K798" s="1"/>
      <c r="L798" s="1"/>
      <c r="M798" s="1"/>
      <c r="N798" s="1"/>
      <c r="O798" s="1"/>
      <c r="P798" s="1"/>
      <c r="Q798" s="1"/>
      <c r="R798" s="1"/>
      <c r="S798" s="1"/>
      <c r="AH798" s="6"/>
      <c r="AI798" s="6"/>
      <c r="AJ798" s="6"/>
      <c r="AK798" s="6"/>
      <c r="AL798" s="6"/>
      <c r="AN798" s="5"/>
    </row>
    <row r="799" hidden="1">
      <c r="J799" s="1"/>
      <c r="K799" s="1"/>
      <c r="L799" s="1"/>
      <c r="M799" s="1"/>
      <c r="N799" s="1"/>
      <c r="O799" s="1"/>
      <c r="P799" s="1"/>
      <c r="Q799" s="1"/>
      <c r="R799" s="1"/>
      <c r="S799" s="1"/>
      <c r="AH799" s="6"/>
      <c r="AI799" s="6"/>
      <c r="AJ799" s="6"/>
      <c r="AK799" s="6"/>
      <c r="AL799" s="6"/>
      <c r="AN799" s="5"/>
    </row>
    <row r="800" hidden="1">
      <c r="J800" s="1"/>
      <c r="K800" s="1"/>
      <c r="L800" s="1"/>
      <c r="M800" s="1"/>
      <c r="N800" s="1"/>
      <c r="O800" s="1"/>
      <c r="P800" s="1"/>
      <c r="Q800" s="1"/>
      <c r="R800" s="1"/>
      <c r="S800" s="1"/>
      <c r="AH800" s="6"/>
      <c r="AI800" s="6"/>
      <c r="AJ800" s="6"/>
      <c r="AK800" s="6"/>
      <c r="AL800" s="6"/>
      <c r="AN800" s="5"/>
    </row>
    <row r="801" hidden="1">
      <c r="J801" s="1"/>
      <c r="K801" s="1"/>
      <c r="L801" s="1"/>
      <c r="M801" s="1"/>
      <c r="N801" s="1"/>
      <c r="O801" s="1"/>
      <c r="P801" s="1"/>
      <c r="Q801" s="1"/>
      <c r="R801" s="1"/>
      <c r="S801" s="1"/>
      <c r="AH801" s="6"/>
      <c r="AI801" s="6"/>
      <c r="AJ801" s="6"/>
      <c r="AK801" s="6"/>
      <c r="AL801" s="6"/>
      <c r="AN801" s="5"/>
    </row>
    <row r="802" hidden="1">
      <c r="J802" s="1"/>
      <c r="K802" s="1"/>
      <c r="L802" s="1"/>
      <c r="M802" s="1"/>
      <c r="N802" s="1"/>
      <c r="O802" s="1"/>
      <c r="P802" s="1"/>
      <c r="Q802" s="1"/>
      <c r="R802" s="1"/>
      <c r="S802" s="1"/>
      <c r="AH802" s="6"/>
      <c r="AI802" s="6"/>
      <c r="AJ802" s="6"/>
      <c r="AK802" s="6"/>
      <c r="AL802" s="6"/>
      <c r="AN802" s="5"/>
    </row>
    <row r="803" hidden="1">
      <c r="J803" s="1"/>
      <c r="K803" s="1"/>
      <c r="L803" s="1"/>
      <c r="M803" s="1"/>
      <c r="N803" s="1"/>
      <c r="O803" s="1"/>
      <c r="P803" s="1"/>
      <c r="Q803" s="1"/>
      <c r="R803" s="1"/>
      <c r="S803" s="1"/>
      <c r="AH803" s="6"/>
      <c r="AI803" s="6"/>
      <c r="AJ803" s="6"/>
      <c r="AK803" s="6"/>
      <c r="AL803" s="6"/>
      <c r="AN803" s="5"/>
    </row>
    <row r="804" hidden="1">
      <c r="J804" s="1"/>
      <c r="K804" s="1"/>
      <c r="L804" s="1"/>
      <c r="M804" s="1"/>
      <c r="N804" s="1"/>
      <c r="O804" s="1"/>
      <c r="P804" s="1"/>
      <c r="Q804" s="1"/>
      <c r="R804" s="1"/>
      <c r="S804" s="1"/>
      <c r="AH804" s="6"/>
      <c r="AI804" s="6"/>
      <c r="AJ804" s="6"/>
      <c r="AK804" s="6"/>
      <c r="AL804" s="6"/>
      <c r="AN804" s="5"/>
    </row>
    <row r="805" hidden="1">
      <c r="J805" s="1"/>
      <c r="K805" s="1"/>
      <c r="L805" s="1"/>
      <c r="M805" s="1"/>
      <c r="N805" s="1"/>
      <c r="O805" s="1"/>
      <c r="P805" s="1"/>
      <c r="Q805" s="1"/>
      <c r="R805" s="1"/>
      <c r="S805" s="1"/>
      <c r="AH805" s="6"/>
      <c r="AI805" s="6"/>
      <c r="AJ805" s="6"/>
      <c r="AK805" s="6"/>
      <c r="AL805" s="6"/>
      <c r="AN805" s="5"/>
    </row>
    <row r="806" hidden="1">
      <c r="J806" s="1"/>
      <c r="K806" s="1"/>
      <c r="L806" s="1"/>
      <c r="M806" s="1"/>
      <c r="N806" s="1"/>
      <c r="O806" s="1"/>
      <c r="P806" s="1"/>
      <c r="Q806" s="1"/>
      <c r="R806" s="1"/>
      <c r="S806" s="1"/>
      <c r="AH806" s="6"/>
      <c r="AI806" s="6"/>
      <c r="AJ806" s="6"/>
      <c r="AK806" s="6"/>
      <c r="AL806" s="6"/>
      <c r="AN806" s="5"/>
    </row>
    <row r="807" hidden="1">
      <c r="J807" s="1"/>
      <c r="K807" s="1"/>
      <c r="L807" s="1"/>
      <c r="M807" s="1"/>
      <c r="N807" s="1"/>
      <c r="O807" s="1"/>
      <c r="P807" s="1"/>
      <c r="Q807" s="1"/>
      <c r="R807" s="1"/>
      <c r="S807" s="1"/>
      <c r="AH807" s="6"/>
      <c r="AI807" s="6"/>
      <c r="AJ807" s="6"/>
      <c r="AK807" s="6"/>
      <c r="AL807" s="6"/>
      <c r="AN807" s="5"/>
    </row>
    <row r="808" hidden="1">
      <c r="J808" s="1"/>
      <c r="K808" s="1"/>
      <c r="L808" s="1"/>
      <c r="M808" s="1"/>
      <c r="N808" s="1"/>
      <c r="O808" s="1"/>
      <c r="P808" s="1"/>
      <c r="Q808" s="1"/>
      <c r="R808" s="1"/>
      <c r="S808" s="1"/>
      <c r="AH808" s="6"/>
      <c r="AI808" s="6"/>
      <c r="AJ808" s="6"/>
      <c r="AK808" s="6"/>
      <c r="AL808" s="6"/>
      <c r="AN808" s="5"/>
    </row>
    <row r="809" hidden="1">
      <c r="J809" s="1"/>
      <c r="K809" s="1"/>
      <c r="L809" s="1"/>
      <c r="M809" s="1"/>
      <c r="N809" s="1"/>
      <c r="O809" s="1"/>
      <c r="P809" s="1"/>
      <c r="Q809" s="1"/>
      <c r="R809" s="1"/>
      <c r="S809" s="1"/>
      <c r="AH809" s="6"/>
      <c r="AI809" s="6"/>
      <c r="AJ809" s="6"/>
      <c r="AK809" s="6"/>
      <c r="AL809" s="6"/>
      <c r="AN809" s="5"/>
    </row>
    <row r="810" hidden="1">
      <c r="J810" s="1"/>
      <c r="K810" s="1"/>
      <c r="L810" s="1"/>
      <c r="M810" s="1"/>
      <c r="N810" s="1"/>
      <c r="O810" s="1"/>
      <c r="P810" s="1"/>
      <c r="Q810" s="1"/>
      <c r="R810" s="1"/>
      <c r="S810" s="1"/>
      <c r="AH810" s="6"/>
      <c r="AI810" s="6"/>
      <c r="AJ810" s="6"/>
      <c r="AK810" s="6"/>
      <c r="AL810" s="6"/>
      <c r="AN810" s="5"/>
    </row>
    <row r="811" hidden="1">
      <c r="J811" s="1"/>
      <c r="K811" s="1"/>
      <c r="L811" s="1"/>
      <c r="M811" s="1"/>
      <c r="N811" s="1"/>
      <c r="O811" s="1"/>
      <c r="P811" s="1"/>
      <c r="Q811" s="1"/>
      <c r="R811" s="1"/>
      <c r="S811" s="1"/>
      <c r="AH811" s="6"/>
      <c r="AI811" s="6"/>
      <c r="AJ811" s="6"/>
      <c r="AK811" s="6"/>
      <c r="AL811" s="6"/>
      <c r="AN811" s="5"/>
    </row>
    <row r="812" hidden="1">
      <c r="J812" s="1"/>
      <c r="K812" s="1"/>
      <c r="L812" s="1"/>
      <c r="M812" s="1"/>
      <c r="N812" s="1"/>
      <c r="O812" s="1"/>
      <c r="P812" s="1"/>
      <c r="Q812" s="1"/>
      <c r="R812" s="1"/>
      <c r="S812" s="1"/>
      <c r="AH812" s="6"/>
      <c r="AI812" s="6"/>
      <c r="AJ812" s="6"/>
      <c r="AK812" s="6"/>
      <c r="AL812" s="6"/>
      <c r="AN812" s="5"/>
    </row>
    <row r="813" hidden="1">
      <c r="J813" s="1"/>
      <c r="K813" s="1"/>
      <c r="L813" s="1"/>
      <c r="M813" s="1"/>
      <c r="N813" s="1"/>
      <c r="O813" s="1"/>
      <c r="P813" s="1"/>
      <c r="Q813" s="1"/>
      <c r="R813" s="1"/>
      <c r="S813" s="1"/>
      <c r="AH813" s="6"/>
      <c r="AI813" s="6"/>
      <c r="AJ813" s="6"/>
      <c r="AK813" s="6"/>
      <c r="AL813" s="6"/>
      <c r="AN813" s="5"/>
    </row>
    <row r="814" hidden="1">
      <c r="J814" s="1"/>
      <c r="K814" s="1"/>
      <c r="L814" s="1"/>
      <c r="M814" s="1"/>
      <c r="N814" s="1"/>
      <c r="O814" s="1"/>
      <c r="P814" s="1"/>
      <c r="Q814" s="1"/>
      <c r="R814" s="1"/>
      <c r="S814" s="1"/>
      <c r="AH814" s="6"/>
      <c r="AI814" s="6"/>
      <c r="AJ814" s="6"/>
      <c r="AK814" s="6"/>
      <c r="AL814" s="6"/>
      <c r="AN814" s="5"/>
    </row>
    <row r="815" hidden="1">
      <c r="J815" s="1"/>
      <c r="K815" s="1"/>
      <c r="L815" s="1"/>
      <c r="M815" s="1"/>
      <c r="N815" s="1"/>
      <c r="O815" s="1"/>
      <c r="P815" s="1"/>
      <c r="Q815" s="1"/>
      <c r="R815" s="1"/>
      <c r="S815" s="1"/>
      <c r="AH815" s="6"/>
      <c r="AI815" s="6"/>
      <c r="AJ815" s="6"/>
      <c r="AK815" s="6"/>
      <c r="AL815" s="6"/>
      <c r="AN815" s="5"/>
    </row>
    <row r="816" hidden="1">
      <c r="J816" s="1"/>
      <c r="K816" s="1"/>
      <c r="L816" s="1"/>
      <c r="M816" s="1"/>
      <c r="N816" s="1"/>
      <c r="O816" s="1"/>
      <c r="P816" s="1"/>
      <c r="Q816" s="1"/>
      <c r="R816" s="1"/>
      <c r="S816" s="1"/>
      <c r="AH816" s="6"/>
      <c r="AI816" s="6"/>
      <c r="AJ816" s="6"/>
      <c r="AK816" s="6"/>
      <c r="AL816" s="6"/>
      <c r="AN816" s="5"/>
    </row>
    <row r="817" hidden="1">
      <c r="J817" s="1"/>
      <c r="K817" s="1"/>
      <c r="L817" s="1"/>
      <c r="M817" s="1"/>
      <c r="N817" s="1"/>
      <c r="O817" s="1"/>
      <c r="P817" s="1"/>
      <c r="Q817" s="1"/>
      <c r="R817" s="1"/>
      <c r="S817" s="1"/>
      <c r="AH817" s="6"/>
      <c r="AI817" s="6"/>
      <c r="AJ817" s="6"/>
      <c r="AK817" s="6"/>
      <c r="AL817" s="6"/>
      <c r="AN817" s="5"/>
    </row>
    <row r="818" hidden="1">
      <c r="J818" s="1"/>
      <c r="K818" s="1"/>
      <c r="L818" s="1"/>
      <c r="M818" s="1"/>
      <c r="N818" s="1"/>
      <c r="O818" s="1"/>
      <c r="P818" s="1"/>
      <c r="Q818" s="1"/>
      <c r="R818" s="1"/>
      <c r="S818" s="1"/>
      <c r="AH818" s="6"/>
      <c r="AI818" s="6"/>
      <c r="AJ818" s="6"/>
      <c r="AK818" s="6"/>
      <c r="AL818" s="6"/>
      <c r="AN818" s="5"/>
    </row>
    <row r="819" hidden="1">
      <c r="J819" s="1"/>
      <c r="K819" s="1"/>
      <c r="L819" s="1"/>
      <c r="M819" s="1"/>
      <c r="N819" s="1"/>
      <c r="O819" s="1"/>
      <c r="P819" s="1"/>
      <c r="Q819" s="1"/>
      <c r="R819" s="1"/>
      <c r="S819" s="1"/>
      <c r="AH819" s="6"/>
      <c r="AI819" s="6"/>
      <c r="AJ819" s="6"/>
      <c r="AK819" s="6"/>
      <c r="AL819" s="6"/>
      <c r="AN819" s="5"/>
    </row>
    <row r="820" hidden="1">
      <c r="J820" s="1"/>
      <c r="K820" s="1"/>
      <c r="L820" s="1"/>
      <c r="M820" s="1"/>
      <c r="N820" s="1"/>
      <c r="O820" s="1"/>
      <c r="P820" s="1"/>
      <c r="Q820" s="1"/>
      <c r="R820" s="1"/>
      <c r="S820" s="1"/>
      <c r="AH820" s="6"/>
      <c r="AI820" s="6"/>
      <c r="AJ820" s="6"/>
      <c r="AK820" s="6"/>
      <c r="AL820" s="6"/>
      <c r="AN820" s="5"/>
    </row>
    <row r="821" hidden="1">
      <c r="J821" s="1"/>
      <c r="K821" s="1"/>
      <c r="L821" s="1"/>
      <c r="M821" s="1"/>
      <c r="N821" s="1"/>
      <c r="O821" s="1"/>
      <c r="P821" s="1"/>
      <c r="Q821" s="1"/>
      <c r="R821" s="1"/>
      <c r="S821" s="1"/>
      <c r="AH821" s="6"/>
      <c r="AI821" s="6"/>
      <c r="AJ821" s="6"/>
      <c r="AK821" s="6"/>
      <c r="AL821" s="6"/>
      <c r="AN821" s="5"/>
    </row>
    <row r="822" hidden="1">
      <c r="J822" s="1"/>
      <c r="K822" s="1"/>
      <c r="L822" s="1"/>
      <c r="M822" s="1"/>
      <c r="N822" s="1"/>
      <c r="O822" s="1"/>
      <c r="P822" s="1"/>
      <c r="Q822" s="1"/>
      <c r="R822" s="1"/>
      <c r="S822" s="1"/>
      <c r="AH822" s="6"/>
      <c r="AI822" s="6"/>
      <c r="AJ822" s="6"/>
      <c r="AK822" s="6"/>
      <c r="AL822" s="6"/>
      <c r="AN822" s="5"/>
    </row>
    <row r="823" hidden="1">
      <c r="J823" s="1"/>
      <c r="K823" s="1"/>
      <c r="L823" s="1"/>
      <c r="M823" s="1"/>
      <c r="N823" s="1"/>
      <c r="O823" s="1"/>
      <c r="P823" s="1"/>
      <c r="Q823" s="1"/>
      <c r="R823" s="1"/>
      <c r="S823" s="1"/>
      <c r="AH823" s="6"/>
      <c r="AI823" s="6"/>
      <c r="AJ823" s="6"/>
      <c r="AK823" s="6"/>
      <c r="AL823" s="6"/>
      <c r="AN823" s="5"/>
    </row>
    <row r="824" hidden="1">
      <c r="J824" s="1"/>
      <c r="K824" s="1"/>
      <c r="L824" s="1"/>
      <c r="M824" s="1"/>
      <c r="N824" s="1"/>
      <c r="O824" s="1"/>
      <c r="P824" s="1"/>
      <c r="Q824" s="1"/>
      <c r="R824" s="1"/>
      <c r="S824" s="1"/>
      <c r="AH824" s="6"/>
      <c r="AI824" s="6"/>
      <c r="AJ824" s="6"/>
      <c r="AK824" s="6"/>
      <c r="AL824" s="6"/>
      <c r="AN824" s="5"/>
    </row>
    <row r="825" hidden="1">
      <c r="J825" s="1"/>
      <c r="K825" s="1"/>
      <c r="L825" s="1"/>
      <c r="M825" s="1"/>
      <c r="N825" s="1"/>
      <c r="O825" s="1"/>
      <c r="P825" s="1"/>
      <c r="Q825" s="1"/>
      <c r="R825" s="1"/>
      <c r="S825" s="1"/>
      <c r="AH825" s="6"/>
      <c r="AI825" s="6"/>
      <c r="AJ825" s="6"/>
      <c r="AK825" s="6"/>
      <c r="AL825" s="6"/>
      <c r="AN825" s="5"/>
    </row>
    <row r="826" hidden="1">
      <c r="J826" s="1"/>
      <c r="K826" s="1"/>
      <c r="L826" s="1"/>
      <c r="M826" s="1"/>
      <c r="N826" s="1"/>
      <c r="O826" s="1"/>
      <c r="P826" s="1"/>
      <c r="Q826" s="1"/>
      <c r="R826" s="1"/>
      <c r="S826" s="1"/>
      <c r="AH826" s="6"/>
      <c r="AI826" s="6"/>
      <c r="AJ826" s="6"/>
      <c r="AK826" s="6"/>
      <c r="AL826" s="6"/>
      <c r="AN826" s="5"/>
    </row>
    <row r="827" hidden="1">
      <c r="J827" s="1"/>
      <c r="K827" s="1"/>
      <c r="L827" s="1"/>
      <c r="M827" s="1"/>
      <c r="N827" s="1"/>
      <c r="O827" s="1"/>
      <c r="P827" s="1"/>
      <c r="Q827" s="1"/>
      <c r="R827" s="1"/>
      <c r="S827" s="1"/>
      <c r="AH827" s="6"/>
      <c r="AI827" s="6"/>
      <c r="AJ827" s="6"/>
      <c r="AK827" s="6"/>
      <c r="AL827" s="6"/>
      <c r="AN827" s="5"/>
    </row>
    <row r="828" hidden="1">
      <c r="J828" s="1"/>
      <c r="K828" s="1"/>
      <c r="L828" s="1"/>
      <c r="M828" s="1"/>
      <c r="N828" s="1"/>
      <c r="O828" s="1"/>
      <c r="P828" s="1"/>
      <c r="Q828" s="1"/>
      <c r="R828" s="1"/>
      <c r="S828" s="1"/>
      <c r="AH828" s="6"/>
      <c r="AI828" s="6"/>
      <c r="AJ828" s="6"/>
      <c r="AK828" s="6"/>
      <c r="AL828" s="6"/>
      <c r="AN828" s="5"/>
    </row>
    <row r="829" hidden="1">
      <c r="J829" s="1"/>
      <c r="K829" s="1"/>
      <c r="L829" s="1"/>
      <c r="M829" s="1"/>
      <c r="N829" s="1"/>
      <c r="O829" s="1"/>
      <c r="P829" s="1"/>
      <c r="Q829" s="1"/>
      <c r="R829" s="1"/>
      <c r="S829" s="1"/>
      <c r="AH829" s="6"/>
      <c r="AI829" s="6"/>
      <c r="AJ829" s="6"/>
      <c r="AK829" s="6"/>
      <c r="AL829" s="6"/>
      <c r="AN829" s="5"/>
    </row>
    <row r="830" hidden="1">
      <c r="J830" s="1"/>
      <c r="K830" s="1"/>
      <c r="L830" s="1"/>
      <c r="M830" s="1"/>
      <c r="N830" s="1"/>
      <c r="O830" s="1"/>
      <c r="P830" s="1"/>
      <c r="Q830" s="1"/>
      <c r="R830" s="1"/>
      <c r="S830" s="1"/>
      <c r="AH830" s="6"/>
      <c r="AI830" s="6"/>
      <c r="AJ830" s="6"/>
      <c r="AK830" s="6"/>
      <c r="AL830" s="6"/>
      <c r="AN830" s="5"/>
    </row>
    <row r="831" hidden="1">
      <c r="J831" s="1"/>
      <c r="K831" s="1"/>
      <c r="L831" s="1"/>
      <c r="M831" s="1"/>
      <c r="N831" s="1"/>
      <c r="O831" s="1"/>
      <c r="P831" s="1"/>
      <c r="Q831" s="1"/>
      <c r="R831" s="1"/>
      <c r="S831" s="1"/>
      <c r="AH831" s="6"/>
      <c r="AI831" s="6"/>
      <c r="AJ831" s="6"/>
      <c r="AK831" s="6"/>
      <c r="AL831" s="6"/>
      <c r="AN831" s="5"/>
    </row>
    <row r="832" hidden="1">
      <c r="J832" s="1"/>
      <c r="K832" s="1"/>
      <c r="L832" s="1"/>
      <c r="M832" s="1"/>
      <c r="N832" s="1"/>
      <c r="O832" s="1"/>
      <c r="P832" s="1"/>
      <c r="Q832" s="1"/>
      <c r="R832" s="1"/>
      <c r="S832" s="1"/>
      <c r="AH832" s="6"/>
      <c r="AI832" s="6"/>
      <c r="AJ832" s="6"/>
      <c r="AK832" s="6"/>
      <c r="AL832" s="6"/>
      <c r="AN832" s="5"/>
    </row>
    <row r="833" hidden="1">
      <c r="J833" s="1"/>
      <c r="K833" s="1"/>
      <c r="L833" s="1"/>
      <c r="M833" s="1"/>
      <c r="N833" s="1"/>
      <c r="O833" s="1"/>
      <c r="P833" s="1"/>
      <c r="Q833" s="1"/>
      <c r="R833" s="1"/>
      <c r="S833" s="1"/>
      <c r="AH833" s="6"/>
      <c r="AI833" s="6"/>
      <c r="AJ833" s="6"/>
      <c r="AK833" s="6"/>
      <c r="AL833" s="6"/>
      <c r="AN833" s="5"/>
    </row>
    <row r="834" hidden="1">
      <c r="J834" s="1"/>
      <c r="K834" s="1"/>
      <c r="L834" s="1"/>
      <c r="M834" s="1"/>
      <c r="N834" s="1"/>
      <c r="O834" s="1"/>
      <c r="P834" s="1"/>
      <c r="Q834" s="1"/>
      <c r="R834" s="1"/>
      <c r="S834" s="1"/>
      <c r="AH834" s="6"/>
      <c r="AI834" s="6"/>
      <c r="AJ834" s="6"/>
      <c r="AK834" s="6"/>
      <c r="AL834" s="6"/>
      <c r="AN834" s="5"/>
    </row>
    <row r="835" hidden="1">
      <c r="J835" s="1"/>
      <c r="K835" s="1"/>
      <c r="L835" s="1"/>
      <c r="M835" s="1"/>
      <c r="N835" s="1"/>
      <c r="O835" s="1"/>
      <c r="P835" s="1"/>
      <c r="Q835" s="1"/>
      <c r="R835" s="1"/>
      <c r="S835" s="1"/>
      <c r="AH835" s="6"/>
      <c r="AI835" s="6"/>
      <c r="AJ835" s="6"/>
      <c r="AK835" s="6"/>
      <c r="AL835" s="6"/>
      <c r="AN835" s="5"/>
    </row>
    <row r="836" hidden="1">
      <c r="J836" s="1"/>
      <c r="K836" s="1"/>
      <c r="L836" s="1"/>
      <c r="M836" s="1"/>
      <c r="N836" s="1"/>
      <c r="O836" s="1"/>
      <c r="P836" s="1"/>
      <c r="Q836" s="1"/>
      <c r="R836" s="1"/>
      <c r="S836" s="1"/>
      <c r="AH836" s="6"/>
      <c r="AI836" s="6"/>
      <c r="AJ836" s="6"/>
      <c r="AK836" s="6"/>
      <c r="AL836" s="6"/>
      <c r="AN836" s="5"/>
    </row>
    <row r="837" hidden="1">
      <c r="J837" s="1"/>
      <c r="K837" s="1"/>
      <c r="L837" s="1"/>
      <c r="M837" s="1"/>
      <c r="N837" s="1"/>
      <c r="O837" s="1"/>
      <c r="P837" s="1"/>
      <c r="Q837" s="1"/>
      <c r="R837" s="1"/>
      <c r="S837" s="1"/>
      <c r="AH837" s="6"/>
      <c r="AI837" s="6"/>
      <c r="AJ837" s="6"/>
      <c r="AK837" s="6"/>
      <c r="AL837" s="6"/>
      <c r="AN837" s="5"/>
    </row>
    <row r="838" hidden="1">
      <c r="J838" s="1"/>
      <c r="K838" s="1"/>
      <c r="L838" s="1"/>
      <c r="M838" s="1"/>
      <c r="N838" s="1"/>
      <c r="O838" s="1"/>
      <c r="P838" s="1"/>
      <c r="Q838" s="1"/>
      <c r="R838" s="1"/>
      <c r="S838" s="1"/>
      <c r="AH838" s="6"/>
      <c r="AI838" s="6"/>
      <c r="AJ838" s="6"/>
      <c r="AK838" s="6"/>
      <c r="AL838" s="6"/>
      <c r="AN838" s="5"/>
    </row>
    <row r="839" hidden="1">
      <c r="J839" s="1"/>
      <c r="K839" s="1"/>
      <c r="L839" s="1"/>
      <c r="M839" s="1"/>
      <c r="N839" s="1"/>
      <c r="O839" s="1"/>
      <c r="P839" s="1"/>
      <c r="Q839" s="1"/>
      <c r="R839" s="1"/>
      <c r="S839" s="1"/>
      <c r="AH839" s="6"/>
      <c r="AI839" s="6"/>
      <c r="AJ839" s="6"/>
      <c r="AK839" s="6"/>
      <c r="AL839" s="6"/>
      <c r="AN839" s="5"/>
    </row>
    <row r="840" hidden="1">
      <c r="J840" s="1"/>
      <c r="K840" s="1"/>
      <c r="L840" s="1"/>
      <c r="M840" s="1"/>
      <c r="N840" s="1"/>
      <c r="O840" s="1"/>
      <c r="P840" s="1"/>
      <c r="Q840" s="1"/>
      <c r="R840" s="1"/>
      <c r="S840" s="1"/>
      <c r="AH840" s="6"/>
      <c r="AI840" s="6"/>
      <c r="AJ840" s="6"/>
      <c r="AK840" s="6"/>
      <c r="AL840" s="6"/>
      <c r="AN840" s="5"/>
    </row>
    <row r="841" hidden="1">
      <c r="J841" s="1"/>
      <c r="K841" s="1"/>
      <c r="L841" s="1"/>
      <c r="M841" s="1"/>
      <c r="N841" s="1"/>
      <c r="O841" s="1"/>
      <c r="P841" s="1"/>
      <c r="Q841" s="1"/>
      <c r="R841" s="1"/>
      <c r="S841" s="1"/>
      <c r="AH841" s="6"/>
      <c r="AI841" s="6"/>
      <c r="AJ841" s="6"/>
      <c r="AK841" s="6"/>
      <c r="AL841" s="6"/>
      <c r="AN841" s="5"/>
    </row>
    <row r="842" hidden="1">
      <c r="J842" s="1"/>
      <c r="K842" s="1"/>
      <c r="L842" s="1"/>
      <c r="M842" s="1"/>
      <c r="N842" s="1"/>
      <c r="O842" s="1"/>
      <c r="P842" s="1"/>
      <c r="Q842" s="1"/>
      <c r="R842" s="1"/>
      <c r="S842" s="1"/>
      <c r="AH842" s="6"/>
      <c r="AI842" s="6"/>
      <c r="AJ842" s="6"/>
      <c r="AK842" s="6"/>
      <c r="AL842" s="6"/>
      <c r="AN842" s="5"/>
    </row>
    <row r="843" hidden="1">
      <c r="J843" s="1"/>
      <c r="K843" s="1"/>
      <c r="L843" s="1"/>
      <c r="M843" s="1"/>
      <c r="N843" s="1"/>
      <c r="O843" s="1"/>
      <c r="P843" s="1"/>
      <c r="Q843" s="1"/>
      <c r="R843" s="1"/>
      <c r="S843" s="1"/>
      <c r="AH843" s="6"/>
      <c r="AI843" s="6"/>
      <c r="AJ843" s="6"/>
      <c r="AK843" s="6"/>
      <c r="AL843" s="6"/>
      <c r="AN843" s="5"/>
    </row>
    <row r="844" hidden="1">
      <c r="J844" s="1"/>
      <c r="K844" s="1"/>
      <c r="L844" s="1"/>
      <c r="M844" s="1"/>
      <c r="N844" s="1"/>
      <c r="O844" s="1"/>
      <c r="P844" s="1"/>
      <c r="Q844" s="1"/>
      <c r="R844" s="1"/>
      <c r="S844" s="1"/>
      <c r="AH844" s="6"/>
      <c r="AI844" s="6"/>
      <c r="AJ844" s="6"/>
      <c r="AK844" s="6"/>
      <c r="AL844" s="6"/>
      <c r="AN844" s="5"/>
    </row>
    <row r="845" hidden="1">
      <c r="J845" s="1"/>
      <c r="K845" s="1"/>
      <c r="L845" s="1"/>
      <c r="M845" s="1"/>
      <c r="N845" s="1"/>
      <c r="O845" s="1"/>
      <c r="P845" s="1"/>
      <c r="Q845" s="1"/>
      <c r="R845" s="1"/>
      <c r="S845" s="1"/>
      <c r="AH845" s="6"/>
      <c r="AI845" s="6"/>
      <c r="AJ845" s="6"/>
      <c r="AK845" s="6"/>
      <c r="AL845" s="6"/>
      <c r="AN845" s="5"/>
    </row>
    <row r="846" hidden="1">
      <c r="J846" s="1"/>
      <c r="K846" s="1"/>
      <c r="L846" s="1"/>
      <c r="M846" s="1"/>
      <c r="N846" s="1"/>
      <c r="O846" s="1"/>
      <c r="P846" s="1"/>
      <c r="Q846" s="1"/>
      <c r="R846" s="1"/>
      <c r="S846" s="1"/>
      <c r="AH846" s="6"/>
      <c r="AI846" s="6"/>
      <c r="AJ846" s="6"/>
      <c r="AK846" s="6"/>
      <c r="AL846" s="6"/>
      <c r="AN846" s="5"/>
    </row>
    <row r="847" hidden="1">
      <c r="J847" s="1"/>
      <c r="K847" s="1"/>
      <c r="L847" s="1"/>
      <c r="M847" s="1"/>
      <c r="N847" s="1"/>
      <c r="O847" s="1"/>
      <c r="P847" s="1"/>
      <c r="Q847" s="1"/>
      <c r="R847" s="1"/>
      <c r="S847" s="1"/>
      <c r="AH847" s="6"/>
      <c r="AI847" s="6"/>
      <c r="AJ847" s="6"/>
      <c r="AK847" s="6"/>
      <c r="AL847" s="6"/>
      <c r="AN847" s="5"/>
    </row>
    <row r="848" hidden="1">
      <c r="J848" s="1"/>
      <c r="K848" s="1"/>
      <c r="L848" s="1"/>
      <c r="M848" s="1"/>
      <c r="N848" s="1"/>
      <c r="O848" s="1"/>
      <c r="P848" s="1"/>
      <c r="Q848" s="1"/>
      <c r="R848" s="1"/>
      <c r="S848" s="1"/>
      <c r="AH848" s="6"/>
      <c r="AI848" s="6"/>
      <c r="AJ848" s="6"/>
      <c r="AK848" s="6"/>
      <c r="AL848" s="6"/>
      <c r="AN848" s="5"/>
    </row>
    <row r="849" hidden="1">
      <c r="J849" s="1"/>
      <c r="K849" s="1"/>
      <c r="L849" s="1"/>
      <c r="M849" s="1"/>
      <c r="N849" s="1"/>
      <c r="O849" s="1"/>
      <c r="P849" s="1"/>
      <c r="Q849" s="1"/>
      <c r="R849" s="1"/>
      <c r="S849" s="1"/>
      <c r="AH849" s="6"/>
      <c r="AI849" s="6"/>
      <c r="AJ849" s="6"/>
      <c r="AK849" s="6"/>
      <c r="AL849" s="6"/>
      <c r="AN849" s="5"/>
    </row>
    <row r="850" hidden="1">
      <c r="J850" s="1"/>
      <c r="K850" s="1"/>
      <c r="L850" s="1"/>
      <c r="M850" s="1"/>
      <c r="N850" s="1"/>
      <c r="O850" s="1"/>
      <c r="P850" s="1"/>
      <c r="Q850" s="1"/>
      <c r="R850" s="1"/>
      <c r="S850" s="1"/>
      <c r="AH850" s="6"/>
      <c r="AI850" s="6"/>
      <c r="AJ850" s="6"/>
      <c r="AK850" s="6"/>
      <c r="AL850" s="6"/>
      <c r="AN850" s="5"/>
    </row>
    <row r="851" hidden="1">
      <c r="J851" s="1"/>
      <c r="K851" s="1"/>
      <c r="L851" s="1"/>
      <c r="M851" s="1"/>
      <c r="N851" s="1"/>
      <c r="O851" s="1"/>
      <c r="P851" s="1"/>
      <c r="Q851" s="1"/>
      <c r="R851" s="1"/>
      <c r="S851" s="1"/>
      <c r="AH851" s="6"/>
      <c r="AI851" s="6"/>
      <c r="AJ851" s="6"/>
      <c r="AK851" s="6"/>
      <c r="AL851" s="6"/>
      <c r="AN851" s="5"/>
    </row>
    <row r="852" hidden="1">
      <c r="J852" s="1"/>
      <c r="K852" s="1"/>
      <c r="L852" s="1"/>
      <c r="M852" s="1"/>
      <c r="N852" s="1"/>
      <c r="O852" s="1"/>
      <c r="P852" s="1"/>
      <c r="Q852" s="1"/>
      <c r="R852" s="1"/>
      <c r="S852" s="1"/>
      <c r="AH852" s="6"/>
      <c r="AI852" s="6"/>
      <c r="AJ852" s="6"/>
      <c r="AK852" s="6"/>
      <c r="AL852" s="6"/>
      <c r="AN852" s="5"/>
    </row>
    <row r="853" hidden="1">
      <c r="J853" s="1"/>
      <c r="K853" s="1"/>
      <c r="L853" s="1"/>
      <c r="M853" s="1"/>
      <c r="N853" s="1"/>
      <c r="O853" s="1"/>
      <c r="P853" s="1"/>
      <c r="Q853" s="1"/>
      <c r="R853" s="1"/>
      <c r="S853" s="1"/>
      <c r="AH853" s="6"/>
      <c r="AI853" s="6"/>
      <c r="AJ853" s="6"/>
      <c r="AK853" s="6"/>
      <c r="AL853" s="6"/>
      <c r="AN853" s="5"/>
    </row>
    <row r="854" hidden="1">
      <c r="J854" s="1"/>
      <c r="K854" s="1"/>
      <c r="L854" s="1"/>
      <c r="M854" s="1"/>
      <c r="N854" s="1"/>
      <c r="O854" s="1"/>
      <c r="P854" s="1"/>
      <c r="Q854" s="1"/>
      <c r="R854" s="1"/>
      <c r="S854" s="1"/>
      <c r="AH854" s="6"/>
      <c r="AI854" s="6"/>
      <c r="AJ854" s="6"/>
      <c r="AK854" s="6"/>
      <c r="AL854" s="6"/>
      <c r="AN854" s="5"/>
    </row>
    <row r="855" hidden="1">
      <c r="J855" s="1"/>
      <c r="K855" s="1"/>
      <c r="L855" s="1"/>
      <c r="M855" s="1"/>
      <c r="N855" s="1"/>
      <c r="O855" s="1"/>
      <c r="P855" s="1"/>
      <c r="Q855" s="1"/>
      <c r="R855" s="1"/>
      <c r="S855" s="1"/>
      <c r="AH855" s="6"/>
      <c r="AI855" s="6"/>
      <c r="AJ855" s="6"/>
      <c r="AK855" s="6"/>
      <c r="AL855" s="6"/>
      <c r="AN855" s="5"/>
    </row>
    <row r="856" hidden="1">
      <c r="J856" s="1"/>
      <c r="K856" s="1"/>
      <c r="L856" s="1"/>
      <c r="M856" s="1"/>
      <c r="N856" s="1"/>
      <c r="O856" s="1"/>
      <c r="P856" s="1"/>
      <c r="Q856" s="1"/>
      <c r="R856" s="1"/>
      <c r="S856" s="1"/>
      <c r="AH856" s="6"/>
      <c r="AI856" s="6"/>
      <c r="AJ856" s="6"/>
      <c r="AK856" s="6"/>
      <c r="AL856" s="6"/>
      <c r="AN856" s="5"/>
    </row>
    <row r="857" hidden="1">
      <c r="J857" s="1"/>
      <c r="K857" s="1"/>
      <c r="L857" s="1"/>
      <c r="M857" s="1"/>
      <c r="N857" s="1"/>
      <c r="O857" s="1"/>
      <c r="P857" s="1"/>
      <c r="Q857" s="1"/>
      <c r="R857" s="1"/>
      <c r="S857" s="1"/>
      <c r="AH857" s="6"/>
      <c r="AI857" s="6"/>
      <c r="AJ857" s="6"/>
      <c r="AK857" s="6"/>
      <c r="AL857" s="6"/>
      <c r="AN857" s="5"/>
    </row>
    <row r="858" hidden="1">
      <c r="J858" s="1"/>
      <c r="K858" s="1"/>
      <c r="L858" s="1"/>
      <c r="M858" s="1"/>
      <c r="N858" s="1"/>
      <c r="O858" s="1"/>
      <c r="P858" s="1"/>
      <c r="Q858" s="1"/>
      <c r="R858" s="1"/>
      <c r="S858" s="1"/>
      <c r="AH858" s="6"/>
      <c r="AI858" s="6"/>
      <c r="AJ858" s="6"/>
      <c r="AK858" s="6"/>
      <c r="AL858" s="6"/>
      <c r="AN858" s="5"/>
    </row>
    <row r="859" hidden="1">
      <c r="J859" s="1"/>
      <c r="K859" s="1"/>
      <c r="L859" s="1"/>
      <c r="M859" s="1"/>
      <c r="N859" s="1"/>
      <c r="O859" s="1"/>
      <c r="P859" s="1"/>
      <c r="Q859" s="1"/>
      <c r="R859" s="1"/>
      <c r="S859" s="1"/>
      <c r="AH859" s="6"/>
      <c r="AI859" s="6"/>
      <c r="AJ859" s="6"/>
      <c r="AK859" s="6"/>
      <c r="AL859" s="6"/>
      <c r="AN859" s="5"/>
    </row>
    <row r="860" hidden="1">
      <c r="J860" s="1"/>
      <c r="K860" s="1"/>
      <c r="L860" s="1"/>
      <c r="M860" s="1"/>
      <c r="N860" s="1"/>
      <c r="O860" s="1"/>
      <c r="P860" s="1"/>
      <c r="Q860" s="1"/>
      <c r="R860" s="1"/>
      <c r="S860" s="1"/>
      <c r="AH860" s="6"/>
      <c r="AI860" s="6"/>
      <c r="AJ860" s="6"/>
      <c r="AK860" s="6"/>
      <c r="AL860" s="6"/>
      <c r="AN860" s="5"/>
    </row>
    <row r="861" hidden="1">
      <c r="J861" s="1"/>
      <c r="K861" s="1"/>
      <c r="L861" s="1"/>
      <c r="M861" s="1"/>
      <c r="N861" s="1"/>
      <c r="O861" s="1"/>
      <c r="P861" s="1"/>
      <c r="Q861" s="1"/>
      <c r="R861" s="1"/>
      <c r="S861" s="1"/>
      <c r="AH861" s="6"/>
      <c r="AI861" s="6"/>
      <c r="AJ861" s="6"/>
      <c r="AK861" s="6"/>
      <c r="AL861" s="6"/>
      <c r="AN861" s="5"/>
    </row>
    <row r="862" hidden="1">
      <c r="J862" s="1"/>
      <c r="K862" s="1"/>
      <c r="L862" s="1"/>
      <c r="M862" s="1"/>
      <c r="N862" s="1"/>
      <c r="O862" s="1"/>
      <c r="P862" s="1"/>
      <c r="Q862" s="1"/>
      <c r="R862" s="1"/>
      <c r="S862" s="1"/>
      <c r="AH862" s="6"/>
      <c r="AI862" s="6"/>
      <c r="AJ862" s="6"/>
      <c r="AK862" s="6"/>
      <c r="AL862" s="6"/>
      <c r="AN862" s="5"/>
    </row>
    <row r="863" hidden="1">
      <c r="J863" s="1"/>
      <c r="K863" s="1"/>
      <c r="L863" s="1"/>
      <c r="M863" s="1"/>
      <c r="N863" s="1"/>
      <c r="O863" s="1"/>
      <c r="P863" s="1"/>
      <c r="Q863" s="1"/>
      <c r="R863" s="1"/>
      <c r="S863" s="1"/>
      <c r="AH863" s="6"/>
      <c r="AI863" s="6"/>
      <c r="AJ863" s="6"/>
      <c r="AK863" s="6"/>
      <c r="AL863" s="6"/>
      <c r="AN863" s="5"/>
    </row>
    <row r="864" hidden="1">
      <c r="J864" s="1"/>
      <c r="K864" s="1"/>
      <c r="L864" s="1"/>
      <c r="M864" s="1"/>
      <c r="N864" s="1"/>
      <c r="O864" s="1"/>
      <c r="P864" s="1"/>
      <c r="Q864" s="1"/>
      <c r="R864" s="1"/>
      <c r="S864" s="1"/>
      <c r="AH864" s="6"/>
      <c r="AI864" s="6"/>
      <c r="AJ864" s="6"/>
      <c r="AK864" s="6"/>
      <c r="AL864" s="6"/>
      <c r="AN864" s="5"/>
    </row>
    <row r="865" hidden="1">
      <c r="J865" s="1"/>
      <c r="K865" s="1"/>
      <c r="L865" s="1"/>
      <c r="M865" s="1"/>
      <c r="N865" s="1"/>
      <c r="O865" s="1"/>
      <c r="P865" s="1"/>
      <c r="Q865" s="1"/>
      <c r="R865" s="1"/>
      <c r="S865" s="1"/>
      <c r="AH865" s="6"/>
      <c r="AI865" s="6"/>
      <c r="AJ865" s="6"/>
      <c r="AK865" s="6"/>
      <c r="AL865" s="6"/>
      <c r="AN865" s="5"/>
    </row>
    <row r="866" hidden="1">
      <c r="J866" s="1"/>
      <c r="K866" s="1"/>
      <c r="L866" s="1"/>
      <c r="M866" s="1"/>
      <c r="N866" s="1"/>
      <c r="O866" s="1"/>
      <c r="P866" s="1"/>
      <c r="Q866" s="1"/>
      <c r="R866" s="1"/>
      <c r="S866" s="1"/>
      <c r="AH866" s="6"/>
      <c r="AI866" s="6"/>
      <c r="AJ866" s="6"/>
      <c r="AK866" s="6"/>
      <c r="AL866" s="6"/>
      <c r="AN866" s="5"/>
    </row>
    <row r="867" hidden="1">
      <c r="J867" s="1"/>
      <c r="K867" s="1"/>
      <c r="L867" s="1"/>
      <c r="M867" s="1"/>
      <c r="N867" s="1"/>
      <c r="O867" s="1"/>
      <c r="P867" s="1"/>
      <c r="Q867" s="1"/>
      <c r="R867" s="1"/>
      <c r="S867" s="1"/>
      <c r="AH867" s="6"/>
      <c r="AI867" s="6"/>
      <c r="AJ867" s="6"/>
      <c r="AK867" s="6"/>
      <c r="AL867" s="6"/>
      <c r="AN867" s="5"/>
    </row>
    <row r="868" hidden="1">
      <c r="J868" s="1"/>
      <c r="K868" s="1"/>
      <c r="L868" s="1"/>
      <c r="M868" s="1"/>
      <c r="N868" s="1"/>
      <c r="O868" s="1"/>
      <c r="P868" s="1"/>
      <c r="Q868" s="1"/>
      <c r="R868" s="1"/>
      <c r="S868" s="1"/>
      <c r="AH868" s="6"/>
      <c r="AI868" s="6"/>
      <c r="AJ868" s="6"/>
      <c r="AK868" s="6"/>
      <c r="AL868" s="6"/>
      <c r="AN868" s="5"/>
    </row>
    <row r="869" hidden="1">
      <c r="J869" s="1"/>
      <c r="K869" s="1"/>
      <c r="L869" s="1"/>
      <c r="M869" s="1"/>
      <c r="N869" s="1"/>
      <c r="O869" s="1"/>
      <c r="P869" s="1"/>
      <c r="Q869" s="1"/>
      <c r="R869" s="1"/>
      <c r="S869" s="1"/>
      <c r="AH869" s="6"/>
      <c r="AI869" s="6"/>
      <c r="AJ869" s="6"/>
      <c r="AK869" s="6"/>
      <c r="AL869" s="6"/>
      <c r="AN869" s="5"/>
    </row>
    <row r="870" hidden="1">
      <c r="J870" s="1"/>
      <c r="K870" s="1"/>
      <c r="L870" s="1"/>
      <c r="M870" s="1"/>
      <c r="N870" s="1"/>
      <c r="O870" s="1"/>
      <c r="P870" s="1"/>
      <c r="Q870" s="1"/>
      <c r="R870" s="1"/>
      <c r="S870" s="1"/>
      <c r="AH870" s="6"/>
      <c r="AI870" s="6"/>
      <c r="AJ870" s="6"/>
      <c r="AK870" s="6"/>
      <c r="AL870" s="6"/>
      <c r="AN870" s="5"/>
    </row>
    <row r="871" hidden="1">
      <c r="J871" s="1"/>
      <c r="K871" s="1"/>
      <c r="L871" s="1"/>
      <c r="M871" s="1"/>
      <c r="N871" s="1"/>
      <c r="O871" s="1"/>
      <c r="P871" s="1"/>
      <c r="Q871" s="1"/>
      <c r="R871" s="1"/>
      <c r="S871" s="1"/>
      <c r="AH871" s="6"/>
      <c r="AI871" s="6"/>
      <c r="AJ871" s="6"/>
      <c r="AK871" s="6"/>
      <c r="AL871" s="6"/>
      <c r="AN871" s="5"/>
    </row>
    <row r="872" hidden="1">
      <c r="J872" s="1"/>
      <c r="K872" s="1"/>
      <c r="L872" s="1"/>
      <c r="M872" s="1"/>
      <c r="N872" s="1"/>
      <c r="O872" s="1"/>
      <c r="P872" s="1"/>
      <c r="Q872" s="1"/>
      <c r="R872" s="1"/>
      <c r="S872" s="1"/>
      <c r="AH872" s="6"/>
      <c r="AI872" s="6"/>
      <c r="AJ872" s="6"/>
      <c r="AK872" s="6"/>
      <c r="AL872" s="6"/>
      <c r="AN872" s="5"/>
    </row>
    <row r="873" hidden="1">
      <c r="J873" s="1"/>
      <c r="K873" s="1"/>
      <c r="L873" s="1"/>
      <c r="M873" s="1"/>
      <c r="N873" s="1"/>
      <c r="O873" s="1"/>
      <c r="P873" s="1"/>
      <c r="Q873" s="1"/>
      <c r="R873" s="1"/>
      <c r="S873" s="1"/>
      <c r="AH873" s="6"/>
      <c r="AI873" s="6"/>
      <c r="AJ873" s="6"/>
      <c r="AK873" s="6"/>
      <c r="AL873" s="6"/>
      <c r="AN873" s="5"/>
    </row>
    <row r="874" hidden="1">
      <c r="J874" s="1"/>
      <c r="K874" s="1"/>
      <c r="L874" s="1"/>
      <c r="M874" s="1"/>
      <c r="N874" s="1"/>
      <c r="O874" s="1"/>
      <c r="P874" s="1"/>
      <c r="Q874" s="1"/>
      <c r="R874" s="1"/>
      <c r="S874" s="1"/>
      <c r="AH874" s="6"/>
      <c r="AI874" s="6"/>
      <c r="AJ874" s="6"/>
      <c r="AK874" s="6"/>
      <c r="AL874" s="6"/>
      <c r="AN874" s="5"/>
    </row>
    <row r="875" hidden="1">
      <c r="J875" s="1"/>
      <c r="K875" s="1"/>
      <c r="L875" s="1"/>
      <c r="M875" s="1"/>
      <c r="N875" s="1"/>
      <c r="O875" s="1"/>
      <c r="P875" s="1"/>
      <c r="Q875" s="1"/>
      <c r="R875" s="1"/>
      <c r="S875" s="1"/>
      <c r="AH875" s="6"/>
      <c r="AI875" s="6"/>
      <c r="AJ875" s="6"/>
      <c r="AK875" s="6"/>
      <c r="AL875" s="6"/>
      <c r="AN875" s="5"/>
    </row>
    <row r="876" hidden="1">
      <c r="J876" s="1"/>
      <c r="K876" s="1"/>
      <c r="L876" s="1"/>
      <c r="M876" s="1"/>
      <c r="N876" s="1"/>
      <c r="O876" s="1"/>
      <c r="P876" s="1"/>
      <c r="Q876" s="1"/>
      <c r="R876" s="1"/>
      <c r="S876" s="1"/>
      <c r="AH876" s="6"/>
      <c r="AI876" s="6"/>
      <c r="AJ876" s="6"/>
      <c r="AK876" s="6"/>
      <c r="AL876" s="6"/>
      <c r="AN876" s="5"/>
    </row>
    <row r="877" hidden="1">
      <c r="J877" s="1"/>
      <c r="K877" s="1"/>
      <c r="L877" s="1"/>
      <c r="M877" s="1"/>
      <c r="N877" s="1"/>
      <c r="O877" s="1"/>
      <c r="P877" s="1"/>
      <c r="Q877" s="1"/>
      <c r="R877" s="1"/>
      <c r="S877" s="1"/>
      <c r="AH877" s="6"/>
      <c r="AI877" s="6"/>
      <c r="AJ877" s="6"/>
      <c r="AK877" s="6"/>
      <c r="AL877" s="6"/>
      <c r="AN877" s="5"/>
    </row>
    <row r="878" hidden="1">
      <c r="J878" s="1"/>
      <c r="K878" s="1"/>
      <c r="L878" s="1"/>
      <c r="M878" s="1"/>
      <c r="N878" s="1"/>
      <c r="O878" s="1"/>
      <c r="P878" s="1"/>
      <c r="Q878" s="1"/>
      <c r="R878" s="1"/>
      <c r="S878" s="1"/>
      <c r="AH878" s="6"/>
      <c r="AI878" s="6"/>
      <c r="AJ878" s="6"/>
      <c r="AK878" s="6"/>
      <c r="AL878" s="6"/>
      <c r="AN878" s="5"/>
    </row>
    <row r="879" hidden="1">
      <c r="J879" s="1"/>
      <c r="K879" s="1"/>
      <c r="L879" s="1"/>
      <c r="M879" s="1"/>
      <c r="N879" s="1"/>
      <c r="O879" s="1"/>
      <c r="P879" s="1"/>
      <c r="Q879" s="1"/>
      <c r="R879" s="1"/>
      <c r="S879" s="1"/>
      <c r="AH879" s="6"/>
      <c r="AI879" s="6"/>
      <c r="AJ879" s="6"/>
      <c r="AK879" s="6"/>
      <c r="AL879" s="6"/>
      <c r="AN879" s="5"/>
    </row>
    <row r="880" hidden="1">
      <c r="J880" s="1"/>
      <c r="K880" s="1"/>
      <c r="L880" s="1"/>
      <c r="M880" s="1"/>
      <c r="N880" s="1"/>
      <c r="O880" s="1"/>
      <c r="P880" s="1"/>
      <c r="Q880" s="1"/>
      <c r="R880" s="1"/>
      <c r="S880" s="1"/>
      <c r="AH880" s="6"/>
      <c r="AI880" s="6"/>
      <c r="AJ880" s="6"/>
      <c r="AK880" s="6"/>
      <c r="AL880" s="6"/>
      <c r="AN880" s="5"/>
    </row>
    <row r="881" hidden="1">
      <c r="J881" s="1"/>
      <c r="K881" s="1"/>
      <c r="L881" s="1"/>
      <c r="M881" s="1"/>
      <c r="N881" s="1"/>
      <c r="O881" s="1"/>
      <c r="P881" s="1"/>
      <c r="Q881" s="1"/>
      <c r="R881" s="1"/>
      <c r="S881" s="1"/>
      <c r="AH881" s="6"/>
      <c r="AI881" s="6"/>
      <c r="AJ881" s="6"/>
      <c r="AK881" s="6"/>
      <c r="AL881" s="6"/>
      <c r="AN881" s="5"/>
    </row>
    <row r="882" hidden="1">
      <c r="J882" s="1"/>
      <c r="K882" s="1"/>
      <c r="L882" s="1"/>
      <c r="M882" s="1"/>
      <c r="N882" s="1"/>
      <c r="O882" s="1"/>
      <c r="P882" s="1"/>
      <c r="Q882" s="1"/>
      <c r="R882" s="1"/>
      <c r="S882" s="1"/>
      <c r="AH882" s="6"/>
      <c r="AI882" s="6"/>
      <c r="AJ882" s="6"/>
      <c r="AK882" s="6"/>
      <c r="AL882" s="6"/>
      <c r="AN882" s="5"/>
    </row>
    <row r="883" hidden="1">
      <c r="J883" s="1"/>
      <c r="K883" s="1"/>
      <c r="L883" s="1"/>
      <c r="M883" s="1"/>
      <c r="N883" s="1"/>
      <c r="O883" s="1"/>
      <c r="P883" s="1"/>
      <c r="Q883" s="1"/>
      <c r="R883" s="1"/>
      <c r="S883" s="1"/>
      <c r="AH883" s="6"/>
      <c r="AI883" s="6"/>
      <c r="AJ883" s="6"/>
      <c r="AK883" s="6"/>
      <c r="AL883" s="6"/>
      <c r="AN883" s="5"/>
    </row>
    <row r="884" hidden="1">
      <c r="J884" s="1"/>
      <c r="K884" s="1"/>
      <c r="L884" s="1"/>
      <c r="M884" s="1"/>
      <c r="N884" s="1"/>
      <c r="O884" s="1"/>
      <c r="P884" s="1"/>
      <c r="Q884" s="1"/>
      <c r="R884" s="1"/>
      <c r="S884" s="1"/>
      <c r="AH884" s="6"/>
      <c r="AI884" s="6"/>
      <c r="AJ884" s="6"/>
      <c r="AK884" s="6"/>
      <c r="AL884" s="6"/>
      <c r="AN884" s="5"/>
    </row>
    <row r="885" hidden="1">
      <c r="J885" s="1"/>
      <c r="K885" s="1"/>
      <c r="L885" s="1"/>
      <c r="M885" s="1"/>
      <c r="N885" s="1"/>
      <c r="O885" s="1"/>
      <c r="P885" s="1"/>
      <c r="Q885" s="1"/>
      <c r="R885" s="1"/>
      <c r="S885" s="1"/>
      <c r="AH885" s="6"/>
      <c r="AI885" s="6"/>
      <c r="AJ885" s="6"/>
      <c r="AK885" s="6"/>
      <c r="AL885" s="6"/>
      <c r="AN885" s="5"/>
    </row>
    <row r="886" hidden="1">
      <c r="J886" s="1"/>
      <c r="K886" s="1"/>
      <c r="L886" s="1"/>
      <c r="M886" s="1"/>
      <c r="N886" s="1"/>
      <c r="O886" s="1"/>
      <c r="P886" s="1"/>
      <c r="Q886" s="1"/>
      <c r="R886" s="1"/>
      <c r="S886" s="1"/>
      <c r="AH886" s="6"/>
      <c r="AI886" s="6"/>
      <c r="AJ886" s="6"/>
      <c r="AK886" s="6"/>
      <c r="AL886" s="6"/>
      <c r="AN886" s="5"/>
    </row>
    <row r="887" hidden="1">
      <c r="J887" s="1"/>
      <c r="K887" s="1"/>
      <c r="L887" s="1"/>
      <c r="M887" s="1"/>
      <c r="N887" s="1"/>
      <c r="O887" s="1"/>
      <c r="P887" s="1"/>
      <c r="Q887" s="1"/>
      <c r="R887" s="1"/>
      <c r="S887" s="1"/>
      <c r="AH887" s="6"/>
      <c r="AI887" s="6"/>
      <c r="AJ887" s="6"/>
      <c r="AK887" s="6"/>
      <c r="AL887" s="6"/>
      <c r="AN887" s="5"/>
    </row>
    <row r="888" hidden="1">
      <c r="J888" s="1"/>
      <c r="K888" s="1"/>
      <c r="L888" s="1"/>
      <c r="M888" s="1"/>
      <c r="N888" s="1"/>
      <c r="O888" s="1"/>
      <c r="P888" s="1"/>
      <c r="Q888" s="1"/>
      <c r="R888" s="1"/>
      <c r="S888" s="1"/>
      <c r="AH888" s="6"/>
      <c r="AI888" s="6"/>
      <c r="AJ888" s="6"/>
      <c r="AK888" s="6"/>
      <c r="AL888" s="6"/>
      <c r="AN888" s="5"/>
    </row>
    <row r="889" hidden="1">
      <c r="J889" s="1"/>
      <c r="K889" s="1"/>
      <c r="L889" s="1"/>
      <c r="M889" s="1"/>
      <c r="N889" s="1"/>
      <c r="O889" s="1"/>
      <c r="P889" s="1"/>
      <c r="Q889" s="1"/>
      <c r="R889" s="1"/>
      <c r="S889" s="1"/>
      <c r="AH889" s="6"/>
      <c r="AI889" s="6"/>
      <c r="AJ889" s="6"/>
      <c r="AK889" s="6"/>
      <c r="AL889" s="6"/>
      <c r="AN889" s="5"/>
    </row>
    <row r="890" hidden="1">
      <c r="J890" s="1"/>
      <c r="K890" s="1"/>
      <c r="L890" s="1"/>
      <c r="M890" s="1"/>
      <c r="N890" s="1"/>
      <c r="O890" s="1"/>
      <c r="P890" s="1"/>
      <c r="Q890" s="1"/>
      <c r="R890" s="1"/>
      <c r="S890" s="1"/>
      <c r="AH890" s="6"/>
      <c r="AI890" s="6"/>
      <c r="AJ890" s="6"/>
      <c r="AK890" s="6"/>
      <c r="AL890" s="6"/>
      <c r="AN890" s="5"/>
    </row>
    <row r="891" hidden="1">
      <c r="J891" s="1"/>
      <c r="K891" s="1"/>
      <c r="L891" s="1"/>
      <c r="M891" s="1"/>
      <c r="N891" s="1"/>
      <c r="O891" s="1"/>
      <c r="P891" s="1"/>
      <c r="Q891" s="1"/>
      <c r="R891" s="1"/>
      <c r="S891" s="1"/>
      <c r="AH891" s="6"/>
      <c r="AI891" s="6"/>
      <c r="AJ891" s="6"/>
      <c r="AK891" s="6"/>
      <c r="AL891" s="6"/>
      <c r="AN891" s="5"/>
    </row>
    <row r="892" hidden="1">
      <c r="J892" s="1"/>
      <c r="K892" s="1"/>
      <c r="L892" s="1"/>
      <c r="M892" s="1"/>
      <c r="N892" s="1"/>
      <c r="O892" s="1"/>
      <c r="P892" s="1"/>
      <c r="Q892" s="1"/>
      <c r="R892" s="1"/>
      <c r="S892" s="1"/>
      <c r="AH892" s="6"/>
      <c r="AI892" s="6"/>
      <c r="AJ892" s="6"/>
      <c r="AK892" s="6"/>
      <c r="AL892" s="6"/>
      <c r="AN892" s="5"/>
    </row>
    <row r="893" hidden="1">
      <c r="J893" s="1"/>
      <c r="K893" s="1"/>
      <c r="L893" s="1"/>
      <c r="M893" s="1"/>
      <c r="N893" s="1"/>
      <c r="O893" s="1"/>
      <c r="P893" s="1"/>
      <c r="Q893" s="1"/>
      <c r="R893" s="1"/>
      <c r="S893" s="1"/>
      <c r="AH893" s="6"/>
      <c r="AI893" s="6"/>
      <c r="AJ893" s="6"/>
      <c r="AK893" s="6"/>
      <c r="AL893" s="6"/>
      <c r="AN893" s="5"/>
    </row>
    <row r="894" hidden="1">
      <c r="J894" s="1"/>
      <c r="K894" s="1"/>
      <c r="L894" s="1"/>
      <c r="M894" s="1"/>
      <c r="N894" s="1"/>
      <c r="O894" s="1"/>
      <c r="P894" s="1"/>
      <c r="Q894" s="1"/>
      <c r="R894" s="1"/>
      <c r="S894" s="1"/>
      <c r="AH894" s="6"/>
      <c r="AI894" s="6"/>
      <c r="AJ894" s="6"/>
      <c r="AK894" s="6"/>
      <c r="AL894" s="6"/>
      <c r="AN894" s="5"/>
    </row>
    <row r="895" hidden="1">
      <c r="J895" s="1"/>
      <c r="K895" s="1"/>
      <c r="L895" s="1"/>
      <c r="M895" s="1"/>
      <c r="N895" s="1"/>
      <c r="O895" s="1"/>
      <c r="P895" s="1"/>
      <c r="Q895" s="1"/>
      <c r="R895" s="1"/>
      <c r="S895" s="1"/>
      <c r="AH895" s="6"/>
      <c r="AI895" s="6"/>
      <c r="AJ895" s="6"/>
      <c r="AK895" s="6"/>
      <c r="AL895" s="6"/>
      <c r="AN895" s="5"/>
    </row>
    <row r="896" hidden="1">
      <c r="J896" s="1"/>
      <c r="K896" s="1"/>
      <c r="L896" s="1"/>
      <c r="M896" s="1"/>
      <c r="N896" s="1"/>
      <c r="O896" s="1"/>
      <c r="P896" s="1"/>
      <c r="Q896" s="1"/>
      <c r="R896" s="1"/>
      <c r="S896" s="1"/>
      <c r="AH896" s="6"/>
      <c r="AI896" s="6"/>
      <c r="AJ896" s="6"/>
      <c r="AK896" s="6"/>
      <c r="AL896" s="6"/>
      <c r="AN896" s="5"/>
    </row>
    <row r="897" hidden="1">
      <c r="J897" s="1"/>
      <c r="K897" s="1"/>
      <c r="L897" s="1"/>
      <c r="M897" s="1"/>
      <c r="N897" s="1"/>
      <c r="O897" s="1"/>
      <c r="P897" s="1"/>
      <c r="Q897" s="1"/>
      <c r="R897" s="1"/>
      <c r="S897" s="1"/>
      <c r="AH897" s="6"/>
      <c r="AI897" s="6"/>
      <c r="AJ897" s="6"/>
      <c r="AK897" s="6"/>
      <c r="AL897" s="6"/>
      <c r="AN897" s="5"/>
    </row>
    <row r="898" hidden="1">
      <c r="J898" s="1"/>
      <c r="K898" s="1"/>
      <c r="L898" s="1"/>
      <c r="M898" s="1"/>
      <c r="N898" s="1"/>
      <c r="O898" s="1"/>
      <c r="P898" s="1"/>
      <c r="Q898" s="1"/>
      <c r="R898" s="1"/>
      <c r="S898" s="1"/>
      <c r="AH898" s="6"/>
      <c r="AI898" s="6"/>
      <c r="AJ898" s="6"/>
      <c r="AK898" s="6"/>
      <c r="AL898" s="6"/>
      <c r="AN898" s="5"/>
    </row>
    <row r="899" hidden="1">
      <c r="J899" s="1"/>
      <c r="K899" s="1"/>
      <c r="L899" s="1"/>
      <c r="M899" s="1"/>
      <c r="N899" s="1"/>
      <c r="O899" s="1"/>
      <c r="P899" s="1"/>
      <c r="Q899" s="1"/>
      <c r="R899" s="1"/>
      <c r="S899" s="1"/>
      <c r="AH899" s="6"/>
      <c r="AI899" s="6"/>
      <c r="AJ899" s="6"/>
      <c r="AK899" s="6"/>
      <c r="AL899" s="6"/>
      <c r="AN899" s="5"/>
    </row>
    <row r="900" hidden="1">
      <c r="J900" s="1"/>
      <c r="K900" s="1"/>
      <c r="L900" s="1"/>
      <c r="M900" s="1"/>
      <c r="N900" s="1"/>
      <c r="O900" s="1"/>
      <c r="P900" s="1"/>
      <c r="Q900" s="1"/>
      <c r="R900" s="1"/>
      <c r="S900" s="1"/>
      <c r="AH900" s="6"/>
      <c r="AI900" s="6"/>
      <c r="AJ900" s="6"/>
      <c r="AK900" s="6"/>
      <c r="AL900" s="6"/>
      <c r="AN900" s="5"/>
    </row>
    <row r="901" hidden="1">
      <c r="J901" s="1"/>
      <c r="K901" s="1"/>
      <c r="L901" s="1"/>
      <c r="M901" s="1"/>
      <c r="N901" s="1"/>
      <c r="O901" s="1"/>
      <c r="P901" s="1"/>
      <c r="Q901" s="1"/>
      <c r="R901" s="1"/>
      <c r="S901" s="1"/>
      <c r="AH901" s="6"/>
      <c r="AI901" s="6"/>
      <c r="AJ901" s="6"/>
      <c r="AK901" s="6"/>
      <c r="AL901" s="6"/>
      <c r="AN901" s="5"/>
    </row>
    <row r="902" hidden="1">
      <c r="J902" s="1"/>
      <c r="K902" s="1"/>
      <c r="L902" s="1"/>
      <c r="M902" s="1"/>
      <c r="N902" s="1"/>
      <c r="O902" s="1"/>
      <c r="P902" s="1"/>
      <c r="Q902" s="1"/>
      <c r="R902" s="1"/>
      <c r="S902" s="1"/>
      <c r="AH902" s="6"/>
      <c r="AI902" s="6"/>
      <c r="AJ902" s="6"/>
      <c r="AK902" s="6"/>
      <c r="AL902" s="6"/>
      <c r="AN902" s="5"/>
    </row>
    <row r="903" hidden="1">
      <c r="J903" s="1"/>
      <c r="K903" s="1"/>
      <c r="L903" s="1"/>
      <c r="M903" s="1"/>
      <c r="N903" s="1"/>
      <c r="O903" s="1"/>
      <c r="P903" s="1"/>
      <c r="Q903" s="1"/>
      <c r="R903" s="1"/>
      <c r="S903" s="1"/>
      <c r="AH903" s="6"/>
      <c r="AI903" s="6"/>
      <c r="AJ903" s="6"/>
      <c r="AK903" s="6"/>
      <c r="AL903" s="6"/>
      <c r="AN903" s="5"/>
    </row>
    <row r="904" hidden="1">
      <c r="J904" s="1"/>
      <c r="K904" s="1"/>
      <c r="L904" s="1"/>
      <c r="M904" s="1"/>
      <c r="N904" s="1"/>
      <c r="O904" s="1"/>
      <c r="P904" s="1"/>
      <c r="Q904" s="1"/>
      <c r="R904" s="1"/>
      <c r="S904" s="1"/>
      <c r="AH904" s="6"/>
      <c r="AI904" s="6"/>
      <c r="AJ904" s="6"/>
      <c r="AK904" s="6"/>
      <c r="AL904" s="6"/>
      <c r="AN904" s="5"/>
    </row>
    <row r="905" hidden="1">
      <c r="J905" s="1"/>
      <c r="K905" s="1"/>
      <c r="L905" s="1"/>
      <c r="M905" s="1"/>
      <c r="N905" s="1"/>
      <c r="O905" s="1"/>
      <c r="P905" s="1"/>
      <c r="Q905" s="1"/>
      <c r="R905" s="1"/>
      <c r="S905" s="1"/>
      <c r="AH905" s="6"/>
      <c r="AI905" s="6"/>
      <c r="AJ905" s="6"/>
      <c r="AK905" s="6"/>
      <c r="AL905" s="6"/>
      <c r="AN905" s="5"/>
    </row>
    <row r="906" hidden="1">
      <c r="J906" s="1"/>
      <c r="K906" s="1"/>
      <c r="L906" s="1"/>
      <c r="M906" s="1"/>
      <c r="N906" s="1"/>
      <c r="O906" s="1"/>
      <c r="P906" s="1"/>
      <c r="Q906" s="1"/>
      <c r="R906" s="1"/>
      <c r="S906" s="1"/>
      <c r="AH906" s="6"/>
      <c r="AI906" s="6"/>
      <c r="AJ906" s="6"/>
      <c r="AK906" s="6"/>
      <c r="AL906" s="6"/>
      <c r="AN906" s="5"/>
    </row>
    <row r="907" hidden="1">
      <c r="J907" s="1"/>
      <c r="K907" s="1"/>
      <c r="L907" s="1"/>
      <c r="M907" s="1"/>
      <c r="N907" s="1"/>
      <c r="O907" s="1"/>
      <c r="P907" s="1"/>
      <c r="Q907" s="1"/>
      <c r="R907" s="1"/>
      <c r="S907" s="1"/>
      <c r="AH907" s="6"/>
      <c r="AI907" s="6"/>
      <c r="AJ907" s="6"/>
      <c r="AK907" s="6"/>
      <c r="AL907" s="6"/>
      <c r="AN907" s="5"/>
    </row>
    <row r="908" hidden="1">
      <c r="J908" s="1"/>
      <c r="K908" s="1"/>
      <c r="L908" s="1"/>
      <c r="M908" s="1"/>
      <c r="N908" s="1"/>
      <c r="O908" s="1"/>
      <c r="P908" s="1"/>
      <c r="Q908" s="1"/>
      <c r="R908" s="1"/>
      <c r="S908" s="1"/>
      <c r="AH908" s="6"/>
      <c r="AI908" s="6"/>
      <c r="AJ908" s="6"/>
      <c r="AK908" s="6"/>
      <c r="AL908" s="6"/>
      <c r="AN908" s="5"/>
    </row>
    <row r="909" hidden="1">
      <c r="J909" s="1"/>
      <c r="K909" s="1"/>
      <c r="L909" s="1"/>
      <c r="M909" s="1"/>
      <c r="N909" s="1"/>
      <c r="O909" s="1"/>
      <c r="P909" s="1"/>
      <c r="Q909" s="1"/>
      <c r="R909" s="1"/>
      <c r="S909" s="1"/>
      <c r="AH909" s="6"/>
      <c r="AI909" s="6"/>
      <c r="AJ909" s="6"/>
      <c r="AK909" s="6"/>
      <c r="AL909" s="6"/>
      <c r="AN909" s="5"/>
    </row>
    <row r="910" hidden="1">
      <c r="J910" s="1"/>
      <c r="K910" s="1"/>
      <c r="L910" s="1"/>
      <c r="M910" s="1"/>
      <c r="N910" s="1"/>
      <c r="O910" s="1"/>
      <c r="P910" s="1"/>
      <c r="Q910" s="1"/>
      <c r="R910" s="1"/>
      <c r="S910" s="1"/>
      <c r="AH910" s="6"/>
      <c r="AI910" s="6"/>
      <c r="AJ910" s="6"/>
      <c r="AK910" s="6"/>
      <c r="AL910" s="6"/>
      <c r="AN910" s="5"/>
    </row>
    <row r="911" hidden="1">
      <c r="J911" s="1"/>
      <c r="K911" s="1"/>
      <c r="L911" s="1"/>
      <c r="M911" s="1"/>
      <c r="N911" s="1"/>
      <c r="O911" s="1"/>
      <c r="P911" s="1"/>
      <c r="Q911" s="1"/>
      <c r="R911" s="1"/>
      <c r="S911" s="1"/>
      <c r="AH911" s="6"/>
      <c r="AI911" s="6"/>
      <c r="AJ911" s="6"/>
      <c r="AK911" s="6"/>
      <c r="AL911" s="6"/>
      <c r="AN911" s="5"/>
    </row>
    <row r="912" hidden="1">
      <c r="J912" s="1"/>
      <c r="K912" s="1"/>
      <c r="L912" s="1"/>
      <c r="M912" s="1"/>
      <c r="N912" s="1"/>
      <c r="O912" s="1"/>
      <c r="P912" s="1"/>
      <c r="Q912" s="1"/>
      <c r="R912" s="1"/>
      <c r="S912" s="1"/>
      <c r="AH912" s="6"/>
      <c r="AI912" s="6"/>
      <c r="AJ912" s="6"/>
      <c r="AK912" s="6"/>
      <c r="AL912" s="6"/>
      <c r="AN912" s="5"/>
    </row>
    <row r="913" hidden="1">
      <c r="J913" s="1"/>
      <c r="K913" s="1"/>
      <c r="L913" s="1"/>
      <c r="M913" s="1"/>
      <c r="N913" s="1"/>
      <c r="O913" s="1"/>
      <c r="P913" s="1"/>
      <c r="Q913" s="1"/>
      <c r="R913" s="1"/>
      <c r="S913" s="1"/>
      <c r="AH913" s="6"/>
      <c r="AI913" s="6"/>
      <c r="AJ913" s="6"/>
      <c r="AK913" s="6"/>
      <c r="AL913" s="6"/>
      <c r="AN913" s="5"/>
    </row>
    <row r="914" hidden="1">
      <c r="J914" s="1"/>
      <c r="K914" s="1"/>
      <c r="L914" s="1"/>
      <c r="M914" s="1"/>
      <c r="N914" s="1"/>
      <c r="O914" s="1"/>
      <c r="P914" s="1"/>
      <c r="Q914" s="1"/>
      <c r="R914" s="1"/>
      <c r="S914" s="1"/>
      <c r="AH914" s="6"/>
      <c r="AI914" s="6"/>
      <c r="AJ914" s="6"/>
      <c r="AK914" s="6"/>
      <c r="AL914" s="6"/>
      <c r="AN914" s="5"/>
    </row>
    <row r="915" hidden="1">
      <c r="J915" s="1"/>
      <c r="K915" s="1"/>
      <c r="L915" s="1"/>
      <c r="M915" s="1"/>
      <c r="N915" s="1"/>
      <c r="O915" s="1"/>
      <c r="P915" s="1"/>
      <c r="Q915" s="1"/>
      <c r="R915" s="1"/>
      <c r="S915" s="1"/>
      <c r="AH915" s="6"/>
      <c r="AI915" s="6"/>
      <c r="AJ915" s="6"/>
      <c r="AK915" s="6"/>
      <c r="AL915" s="6"/>
      <c r="AN915" s="5"/>
    </row>
    <row r="916" hidden="1">
      <c r="J916" s="1"/>
      <c r="K916" s="1"/>
      <c r="L916" s="1"/>
      <c r="M916" s="1"/>
      <c r="N916" s="1"/>
      <c r="O916" s="1"/>
      <c r="P916" s="1"/>
      <c r="Q916" s="1"/>
      <c r="R916" s="1"/>
      <c r="S916" s="1"/>
      <c r="AH916" s="6"/>
      <c r="AI916" s="6"/>
      <c r="AJ916" s="6"/>
      <c r="AK916" s="6"/>
      <c r="AL916" s="6"/>
      <c r="AN916" s="5"/>
    </row>
    <row r="917" hidden="1">
      <c r="J917" s="1"/>
      <c r="K917" s="1"/>
      <c r="L917" s="1"/>
      <c r="M917" s="1"/>
      <c r="N917" s="1"/>
      <c r="O917" s="1"/>
      <c r="P917" s="1"/>
      <c r="Q917" s="1"/>
      <c r="R917" s="1"/>
      <c r="S917" s="1"/>
      <c r="AH917" s="6"/>
      <c r="AI917" s="6"/>
      <c r="AJ917" s="6"/>
      <c r="AK917" s="6"/>
      <c r="AL917" s="6"/>
      <c r="AN917" s="5"/>
    </row>
    <row r="918" hidden="1">
      <c r="J918" s="1"/>
      <c r="K918" s="1"/>
      <c r="L918" s="1"/>
      <c r="M918" s="1"/>
      <c r="N918" s="1"/>
      <c r="O918" s="1"/>
      <c r="P918" s="1"/>
      <c r="Q918" s="1"/>
      <c r="R918" s="1"/>
      <c r="S918" s="1"/>
      <c r="AH918" s="6"/>
      <c r="AI918" s="6"/>
      <c r="AJ918" s="6"/>
      <c r="AK918" s="6"/>
      <c r="AL918" s="6"/>
      <c r="AN918" s="5"/>
    </row>
    <row r="919" hidden="1">
      <c r="J919" s="1"/>
      <c r="K919" s="1"/>
      <c r="L919" s="1"/>
      <c r="M919" s="1"/>
      <c r="N919" s="1"/>
      <c r="O919" s="1"/>
      <c r="P919" s="1"/>
      <c r="Q919" s="1"/>
      <c r="R919" s="1"/>
      <c r="S919" s="1"/>
      <c r="AH919" s="6"/>
      <c r="AI919" s="6"/>
      <c r="AJ919" s="6"/>
      <c r="AK919" s="6"/>
      <c r="AL919" s="6"/>
      <c r="AN919" s="5"/>
    </row>
    <row r="920" hidden="1">
      <c r="J920" s="1"/>
      <c r="K920" s="1"/>
      <c r="L920" s="1"/>
      <c r="M920" s="1"/>
      <c r="N920" s="1"/>
      <c r="O920" s="1"/>
      <c r="P920" s="1"/>
      <c r="Q920" s="1"/>
      <c r="R920" s="1"/>
      <c r="S920" s="1"/>
      <c r="AH920" s="6"/>
      <c r="AI920" s="6"/>
      <c r="AJ920" s="6"/>
      <c r="AK920" s="6"/>
      <c r="AL920" s="6"/>
      <c r="AN920" s="5"/>
    </row>
    <row r="921" hidden="1">
      <c r="J921" s="1"/>
      <c r="K921" s="1"/>
      <c r="L921" s="1"/>
      <c r="M921" s="1"/>
      <c r="N921" s="1"/>
      <c r="O921" s="1"/>
      <c r="P921" s="1"/>
      <c r="Q921" s="1"/>
      <c r="R921" s="1"/>
      <c r="S921" s="1"/>
      <c r="AH921" s="6"/>
      <c r="AI921" s="6"/>
      <c r="AJ921" s="6"/>
      <c r="AK921" s="6"/>
      <c r="AL921" s="6"/>
      <c r="AN921" s="5"/>
    </row>
    <row r="922" hidden="1">
      <c r="J922" s="1"/>
      <c r="K922" s="1"/>
      <c r="L922" s="1"/>
      <c r="M922" s="1"/>
      <c r="N922" s="1"/>
      <c r="O922" s="1"/>
      <c r="P922" s="1"/>
      <c r="Q922" s="1"/>
      <c r="R922" s="1"/>
      <c r="S922" s="1"/>
      <c r="AH922" s="6"/>
      <c r="AI922" s="6"/>
      <c r="AJ922" s="6"/>
      <c r="AK922" s="6"/>
      <c r="AL922" s="6"/>
      <c r="AN922" s="5"/>
    </row>
    <row r="923" hidden="1">
      <c r="J923" s="1"/>
      <c r="K923" s="1"/>
      <c r="L923" s="1"/>
      <c r="M923" s="1"/>
      <c r="N923" s="1"/>
      <c r="O923" s="1"/>
      <c r="P923" s="1"/>
      <c r="Q923" s="1"/>
      <c r="R923" s="1"/>
      <c r="S923" s="1"/>
      <c r="AH923" s="6"/>
      <c r="AI923" s="6"/>
      <c r="AJ923" s="6"/>
      <c r="AK923" s="6"/>
      <c r="AL923" s="6"/>
      <c r="AN923" s="5"/>
    </row>
    <row r="924" hidden="1">
      <c r="J924" s="1"/>
      <c r="K924" s="1"/>
      <c r="L924" s="1"/>
      <c r="M924" s="1"/>
      <c r="N924" s="1"/>
      <c r="O924" s="1"/>
      <c r="P924" s="1"/>
      <c r="Q924" s="1"/>
      <c r="R924" s="1"/>
      <c r="S924" s="1"/>
      <c r="AH924" s="6"/>
      <c r="AI924" s="6"/>
      <c r="AJ924" s="6"/>
      <c r="AK924" s="6"/>
      <c r="AL924" s="6"/>
      <c r="AN924" s="5"/>
    </row>
    <row r="925" hidden="1">
      <c r="J925" s="1"/>
      <c r="K925" s="1"/>
      <c r="L925" s="1"/>
      <c r="M925" s="1"/>
      <c r="N925" s="1"/>
      <c r="O925" s="1"/>
      <c r="P925" s="1"/>
      <c r="Q925" s="1"/>
      <c r="R925" s="1"/>
      <c r="S925" s="1"/>
      <c r="AH925" s="6"/>
      <c r="AI925" s="6"/>
      <c r="AJ925" s="6"/>
      <c r="AK925" s="6"/>
      <c r="AL925" s="6"/>
      <c r="AN925" s="5"/>
    </row>
    <row r="926" hidden="1">
      <c r="J926" s="1"/>
      <c r="K926" s="1"/>
      <c r="L926" s="1"/>
      <c r="M926" s="1"/>
      <c r="N926" s="1"/>
      <c r="O926" s="1"/>
      <c r="P926" s="1"/>
      <c r="Q926" s="1"/>
      <c r="R926" s="1"/>
      <c r="S926" s="1"/>
      <c r="AH926" s="6"/>
      <c r="AI926" s="6"/>
      <c r="AJ926" s="6"/>
      <c r="AK926" s="6"/>
      <c r="AL926" s="6"/>
      <c r="AN926" s="5"/>
    </row>
    <row r="927" hidden="1">
      <c r="J927" s="1"/>
      <c r="K927" s="1"/>
      <c r="L927" s="1"/>
      <c r="M927" s="1"/>
      <c r="N927" s="1"/>
      <c r="O927" s="1"/>
      <c r="P927" s="1"/>
      <c r="Q927" s="1"/>
      <c r="R927" s="1"/>
      <c r="S927" s="1"/>
      <c r="AH927" s="6"/>
      <c r="AI927" s="6"/>
      <c r="AJ927" s="6"/>
      <c r="AK927" s="6"/>
      <c r="AL927" s="6"/>
      <c r="AN927" s="5"/>
    </row>
    <row r="928" hidden="1">
      <c r="J928" s="1"/>
      <c r="K928" s="1"/>
      <c r="L928" s="1"/>
      <c r="M928" s="1"/>
      <c r="N928" s="1"/>
      <c r="O928" s="1"/>
      <c r="P928" s="1"/>
      <c r="Q928" s="1"/>
      <c r="R928" s="1"/>
      <c r="S928" s="1"/>
      <c r="AH928" s="6"/>
      <c r="AI928" s="6"/>
      <c r="AJ928" s="6"/>
      <c r="AK928" s="6"/>
      <c r="AL928" s="6"/>
      <c r="AN928" s="5"/>
    </row>
    <row r="929" hidden="1">
      <c r="J929" s="1"/>
      <c r="K929" s="1"/>
      <c r="L929" s="1"/>
      <c r="M929" s="1"/>
      <c r="N929" s="1"/>
      <c r="O929" s="1"/>
      <c r="P929" s="1"/>
      <c r="Q929" s="1"/>
      <c r="R929" s="1"/>
      <c r="S929" s="1"/>
      <c r="AH929" s="6"/>
      <c r="AI929" s="6"/>
      <c r="AJ929" s="6"/>
      <c r="AK929" s="6"/>
      <c r="AL929" s="6"/>
      <c r="AN929" s="5"/>
    </row>
    <row r="930" hidden="1">
      <c r="J930" s="1"/>
      <c r="K930" s="1"/>
      <c r="L930" s="1"/>
      <c r="M930" s="1"/>
      <c r="N930" s="1"/>
      <c r="O930" s="1"/>
      <c r="P930" s="1"/>
      <c r="Q930" s="1"/>
      <c r="R930" s="1"/>
      <c r="S930" s="1"/>
      <c r="AH930" s="6"/>
      <c r="AI930" s="6"/>
      <c r="AJ930" s="6"/>
      <c r="AK930" s="6"/>
      <c r="AL930" s="6"/>
      <c r="AN930" s="5"/>
    </row>
    <row r="931" hidden="1">
      <c r="J931" s="1"/>
      <c r="K931" s="1"/>
      <c r="L931" s="1"/>
      <c r="M931" s="1"/>
      <c r="N931" s="1"/>
      <c r="O931" s="1"/>
      <c r="P931" s="1"/>
      <c r="Q931" s="1"/>
      <c r="R931" s="1"/>
      <c r="S931" s="1"/>
      <c r="AH931" s="6"/>
      <c r="AI931" s="6"/>
      <c r="AJ931" s="6"/>
      <c r="AK931" s="6"/>
      <c r="AL931" s="6"/>
      <c r="AN931" s="5"/>
    </row>
    <row r="932" hidden="1">
      <c r="J932" s="1"/>
      <c r="K932" s="1"/>
      <c r="L932" s="1"/>
      <c r="M932" s="1"/>
      <c r="N932" s="1"/>
      <c r="O932" s="1"/>
      <c r="P932" s="1"/>
      <c r="Q932" s="1"/>
      <c r="R932" s="1"/>
      <c r="S932" s="1"/>
      <c r="AH932" s="6"/>
      <c r="AI932" s="6"/>
      <c r="AJ932" s="6"/>
      <c r="AK932" s="6"/>
      <c r="AL932" s="6"/>
      <c r="AN932" s="5"/>
    </row>
    <row r="933" hidden="1">
      <c r="J933" s="1"/>
      <c r="K933" s="1"/>
      <c r="L933" s="1"/>
      <c r="M933" s="1"/>
      <c r="N933" s="1"/>
      <c r="O933" s="1"/>
      <c r="P933" s="1"/>
      <c r="Q933" s="1"/>
      <c r="R933" s="1"/>
      <c r="S933" s="1"/>
      <c r="AH933" s="6"/>
      <c r="AI933" s="6"/>
      <c r="AJ933" s="6"/>
      <c r="AK933" s="6"/>
      <c r="AL933" s="6"/>
      <c r="AN933" s="5"/>
    </row>
    <row r="934" hidden="1">
      <c r="J934" s="1"/>
      <c r="K934" s="1"/>
      <c r="L934" s="1"/>
      <c r="M934" s="1"/>
      <c r="N934" s="1"/>
      <c r="O934" s="1"/>
      <c r="P934" s="1"/>
      <c r="Q934" s="1"/>
      <c r="R934" s="1"/>
      <c r="S934" s="1"/>
      <c r="AH934" s="6"/>
      <c r="AI934" s="6"/>
      <c r="AJ934" s="6"/>
      <c r="AK934" s="6"/>
      <c r="AL934" s="6"/>
      <c r="AN934" s="5"/>
    </row>
    <row r="935" hidden="1">
      <c r="J935" s="1"/>
      <c r="K935" s="1"/>
      <c r="L935" s="1"/>
      <c r="M935" s="1"/>
      <c r="N935" s="1"/>
      <c r="O935" s="1"/>
      <c r="P935" s="1"/>
      <c r="Q935" s="1"/>
      <c r="R935" s="1"/>
      <c r="S935" s="1"/>
      <c r="AH935" s="6"/>
      <c r="AI935" s="6"/>
      <c r="AJ935" s="6"/>
      <c r="AK935" s="6"/>
      <c r="AL935" s="6"/>
      <c r="AN935" s="5"/>
    </row>
    <row r="936" hidden="1">
      <c r="J936" s="1"/>
      <c r="K936" s="1"/>
      <c r="L936" s="1"/>
      <c r="M936" s="1"/>
      <c r="N936" s="1"/>
      <c r="O936" s="1"/>
      <c r="P936" s="1"/>
      <c r="Q936" s="1"/>
      <c r="R936" s="1"/>
      <c r="S936" s="1"/>
      <c r="AH936" s="6"/>
      <c r="AI936" s="6"/>
      <c r="AJ936" s="6"/>
      <c r="AK936" s="6"/>
      <c r="AL936" s="6"/>
      <c r="AN936" s="5"/>
    </row>
    <row r="937" hidden="1">
      <c r="J937" s="1"/>
      <c r="K937" s="1"/>
      <c r="L937" s="1"/>
      <c r="M937" s="1"/>
      <c r="N937" s="1"/>
      <c r="O937" s="1"/>
      <c r="P937" s="1"/>
      <c r="Q937" s="1"/>
      <c r="R937" s="1"/>
      <c r="S937" s="1"/>
      <c r="AH937" s="6"/>
      <c r="AI937" s="6"/>
      <c r="AJ937" s="6"/>
      <c r="AK937" s="6"/>
      <c r="AL937" s="6"/>
      <c r="AN937" s="5"/>
    </row>
    <row r="938" hidden="1">
      <c r="J938" s="1"/>
      <c r="K938" s="1"/>
      <c r="L938" s="1"/>
      <c r="M938" s="1"/>
      <c r="N938" s="1"/>
      <c r="O938" s="1"/>
      <c r="P938" s="1"/>
      <c r="Q938" s="1"/>
      <c r="R938" s="1"/>
      <c r="S938" s="1"/>
      <c r="AH938" s="6"/>
      <c r="AI938" s="6"/>
      <c r="AJ938" s="6"/>
      <c r="AK938" s="6"/>
      <c r="AL938" s="6"/>
      <c r="AN938" s="5"/>
    </row>
    <row r="939" hidden="1">
      <c r="J939" s="1"/>
      <c r="K939" s="1"/>
      <c r="L939" s="1"/>
      <c r="M939" s="1"/>
      <c r="N939" s="1"/>
      <c r="O939" s="1"/>
      <c r="P939" s="1"/>
      <c r="Q939" s="1"/>
      <c r="R939" s="1"/>
      <c r="S939" s="1"/>
      <c r="AH939" s="6"/>
      <c r="AI939" s="6"/>
      <c r="AJ939" s="6"/>
      <c r="AK939" s="6"/>
      <c r="AL939" s="6"/>
      <c r="AN939" s="5"/>
    </row>
    <row r="940" hidden="1">
      <c r="J940" s="1"/>
      <c r="K940" s="1"/>
      <c r="L940" s="1"/>
      <c r="M940" s="1"/>
      <c r="N940" s="1"/>
      <c r="O940" s="1"/>
      <c r="P940" s="1"/>
      <c r="Q940" s="1"/>
      <c r="R940" s="1"/>
      <c r="S940" s="1"/>
      <c r="AH940" s="6"/>
      <c r="AI940" s="6"/>
      <c r="AJ940" s="6"/>
      <c r="AK940" s="6"/>
      <c r="AL940" s="6"/>
      <c r="AN940" s="5"/>
    </row>
    <row r="941" hidden="1">
      <c r="J941" s="1"/>
      <c r="K941" s="1"/>
      <c r="L941" s="1"/>
      <c r="M941" s="1"/>
      <c r="N941" s="1"/>
      <c r="O941" s="1"/>
      <c r="P941" s="1"/>
      <c r="Q941" s="1"/>
      <c r="R941" s="1"/>
      <c r="S941" s="1"/>
      <c r="AH941" s="6"/>
      <c r="AI941" s="6"/>
      <c r="AJ941" s="6"/>
      <c r="AK941" s="6"/>
      <c r="AL941" s="6"/>
      <c r="AN941" s="5"/>
    </row>
    <row r="942" hidden="1">
      <c r="J942" s="1"/>
      <c r="K942" s="1"/>
      <c r="L942" s="1"/>
      <c r="M942" s="1"/>
      <c r="N942" s="1"/>
      <c r="O942" s="1"/>
      <c r="P942" s="1"/>
      <c r="Q942" s="1"/>
      <c r="R942" s="1"/>
      <c r="S942" s="1"/>
      <c r="AH942" s="6"/>
      <c r="AI942" s="6"/>
      <c r="AJ942" s="6"/>
      <c r="AK942" s="6"/>
      <c r="AL942" s="6"/>
      <c r="AN942" s="5"/>
    </row>
    <row r="943" hidden="1">
      <c r="J943" s="1"/>
      <c r="K943" s="1"/>
      <c r="L943" s="1"/>
      <c r="M943" s="1"/>
      <c r="N943" s="1"/>
      <c r="O943" s="1"/>
      <c r="P943" s="1"/>
      <c r="Q943" s="1"/>
      <c r="R943" s="1"/>
      <c r="S943" s="1"/>
      <c r="AH943" s="6"/>
      <c r="AI943" s="6"/>
      <c r="AJ943" s="6"/>
      <c r="AK943" s="6"/>
      <c r="AL943" s="6"/>
      <c r="AN943" s="5"/>
    </row>
    <row r="944" hidden="1">
      <c r="J944" s="1"/>
      <c r="K944" s="1"/>
      <c r="L944" s="1"/>
      <c r="M944" s="1"/>
      <c r="N944" s="1"/>
      <c r="O944" s="1"/>
      <c r="P944" s="1"/>
      <c r="Q944" s="1"/>
      <c r="R944" s="1"/>
      <c r="S944" s="1"/>
      <c r="AH944" s="6"/>
      <c r="AI944" s="6"/>
      <c r="AJ944" s="6"/>
      <c r="AK944" s="6"/>
      <c r="AL944" s="6"/>
      <c r="AN944" s="5"/>
    </row>
    <row r="945" hidden="1">
      <c r="J945" s="1"/>
      <c r="K945" s="1"/>
      <c r="L945" s="1"/>
      <c r="M945" s="1"/>
      <c r="N945" s="1"/>
      <c r="O945" s="1"/>
      <c r="P945" s="1"/>
      <c r="Q945" s="1"/>
      <c r="R945" s="1"/>
      <c r="S945" s="1"/>
      <c r="AH945" s="6"/>
      <c r="AI945" s="6"/>
      <c r="AJ945" s="6"/>
      <c r="AK945" s="6"/>
      <c r="AL945" s="6"/>
      <c r="AN945" s="5"/>
    </row>
    <row r="946" hidden="1">
      <c r="J946" s="1"/>
      <c r="K946" s="1"/>
      <c r="L946" s="1"/>
      <c r="M946" s="1"/>
      <c r="N946" s="1"/>
      <c r="O946" s="1"/>
      <c r="P946" s="1"/>
      <c r="Q946" s="1"/>
      <c r="R946" s="1"/>
      <c r="S946" s="1"/>
      <c r="AH946" s="6"/>
      <c r="AI946" s="6"/>
      <c r="AJ946" s="6"/>
      <c r="AK946" s="6"/>
      <c r="AL946" s="6"/>
      <c r="AN946" s="5"/>
    </row>
    <row r="947" hidden="1">
      <c r="J947" s="1"/>
      <c r="K947" s="1"/>
      <c r="L947" s="1"/>
      <c r="M947" s="1"/>
      <c r="N947" s="1"/>
      <c r="O947" s="1"/>
      <c r="P947" s="1"/>
      <c r="Q947" s="1"/>
      <c r="R947" s="1"/>
      <c r="S947" s="1"/>
      <c r="AH947" s="6"/>
      <c r="AI947" s="6"/>
      <c r="AJ947" s="6"/>
      <c r="AK947" s="6"/>
      <c r="AL947" s="6"/>
      <c r="AN947" s="5"/>
    </row>
    <row r="948" hidden="1">
      <c r="J948" s="1"/>
      <c r="K948" s="1"/>
      <c r="L948" s="1"/>
      <c r="M948" s="1"/>
      <c r="N948" s="1"/>
      <c r="O948" s="1"/>
      <c r="P948" s="1"/>
      <c r="Q948" s="1"/>
      <c r="R948" s="1"/>
      <c r="S948" s="1"/>
      <c r="AH948" s="6"/>
      <c r="AI948" s="6"/>
      <c r="AJ948" s="6"/>
      <c r="AK948" s="6"/>
      <c r="AL948" s="6"/>
      <c r="AN948" s="5"/>
    </row>
    <row r="949" hidden="1">
      <c r="J949" s="1"/>
      <c r="K949" s="1"/>
      <c r="L949" s="1"/>
      <c r="M949" s="1"/>
      <c r="N949" s="1"/>
      <c r="O949" s="1"/>
      <c r="P949" s="1"/>
      <c r="Q949" s="1"/>
      <c r="R949" s="1"/>
      <c r="S949" s="1"/>
      <c r="AH949" s="6"/>
      <c r="AI949" s="6"/>
      <c r="AJ949" s="6"/>
      <c r="AK949" s="6"/>
      <c r="AL949" s="6"/>
      <c r="AN949" s="5"/>
    </row>
    <row r="950" hidden="1">
      <c r="J950" s="1"/>
      <c r="K950" s="1"/>
      <c r="L950" s="1"/>
      <c r="M950" s="1"/>
      <c r="N950" s="1"/>
      <c r="O950" s="1"/>
      <c r="P950" s="1"/>
      <c r="Q950" s="1"/>
      <c r="R950" s="1"/>
      <c r="S950" s="1"/>
      <c r="AH950" s="6"/>
      <c r="AI950" s="6"/>
      <c r="AJ950" s="6"/>
      <c r="AK950" s="6"/>
      <c r="AL950" s="6"/>
      <c r="AN950" s="5"/>
    </row>
    <row r="951" hidden="1">
      <c r="J951" s="1"/>
      <c r="K951" s="1"/>
      <c r="L951" s="1"/>
      <c r="M951" s="1"/>
      <c r="N951" s="1"/>
      <c r="O951" s="1"/>
      <c r="P951" s="1"/>
      <c r="Q951" s="1"/>
      <c r="R951" s="1"/>
      <c r="S951" s="1"/>
      <c r="AH951" s="6"/>
      <c r="AI951" s="6"/>
      <c r="AJ951" s="6"/>
      <c r="AK951" s="6"/>
      <c r="AL951" s="6"/>
      <c r="AN951" s="5"/>
    </row>
    <row r="952" hidden="1">
      <c r="J952" s="1"/>
      <c r="K952" s="1"/>
      <c r="L952" s="1"/>
      <c r="M952" s="1"/>
      <c r="N952" s="1"/>
      <c r="O952" s="1"/>
      <c r="P952" s="1"/>
      <c r="Q952" s="1"/>
      <c r="R952" s="1"/>
      <c r="S952" s="1"/>
      <c r="AH952" s="6"/>
      <c r="AI952" s="6"/>
      <c r="AJ952" s="6"/>
      <c r="AK952" s="6"/>
      <c r="AL952" s="6"/>
      <c r="AN952" s="5"/>
    </row>
    <row r="953" hidden="1">
      <c r="J953" s="1"/>
      <c r="K953" s="1"/>
      <c r="L953" s="1"/>
      <c r="M953" s="1"/>
      <c r="N953" s="1"/>
      <c r="O953" s="1"/>
      <c r="P953" s="1"/>
      <c r="Q953" s="1"/>
      <c r="R953" s="1"/>
      <c r="S953" s="1"/>
      <c r="AH953" s="6"/>
      <c r="AI953" s="6"/>
      <c r="AJ953" s="6"/>
      <c r="AK953" s="6"/>
      <c r="AL953" s="6"/>
      <c r="AN953" s="5"/>
    </row>
    <row r="954" hidden="1">
      <c r="J954" s="1"/>
      <c r="K954" s="1"/>
      <c r="L954" s="1"/>
      <c r="M954" s="1"/>
      <c r="N954" s="1"/>
      <c r="O954" s="1"/>
      <c r="P954" s="1"/>
      <c r="Q954" s="1"/>
      <c r="R954" s="1"/>
      <c r="S954" s="1"/>
      <c r="AH954" s="6"/>
      <c r="AI954" s="6"/>
      <c r="AJ954" s="6"/>
      <c r="AK954" s="6"/>
      <c r="AL954" s="6"/>
      <c r="AN954" s="5"/>
    </row>
    <row r="955" hidden="1">
      <c r="J955" s="1"/>
      <c r="K955" s="1"/>
      <c r="L955" s="1"/>
      <c r="M955" s="1"/>
      <c r="N955" s="1"/>
      <c r="O955" s="1"/>
      <c r="P955" s="1"/>
      <c r="Q955" s="1"/>
      <c r="R955" s="1"/>
      <c r="S955" s="1"/>
      <c r="AH955" s="6"/>
      <c r="AI955" s="6"/>
      <c r="AJ955" s="6"/>
      <c r="AK955" s="6"/>
      <c r="AL955" s="6"/>
      <c r="AN955" s="5"/>
    </row>
    <row r="956" hidden="1">
      <c r="J956" s="1"/>
      <c r="K956" s="1"/>
      <c r="L956" s="1"/>
      <c r="M956" s="1"/>
      <c r="N956" s="1"/>
      <c r="O956" s="1"/>
      <c r="P956" s="1"/>
      <c r="Q956" s="1"/>
      <c r="R956" s="1"/>
      <c r="S956" s="1"/>
      <c r="AH956" s="6"/>
      <c r="AI956" s="6"/>
      <c r="AJ956" s="6"/>
      <c r="AK956" s="6"/>
      <c r="AL956" s="6"/>
      <c r="AN956" s="5"/>
    </row>
    <row r="957" hidden="1">
      <c r="J957" s="1"/>
      <c r="K957" s="1"/>
      <c r="L957" s="1"/>
      <c r="M957" s="1"/>
      <c r="N957" s="1"/>
      <c r="O957" s="1"/>
      <c r="P957" s="1"/>
      <c r="Q957" s="1"/>
      <c r="R957" s="1"/>
      <c r="S957" s="1"/>
      <c r="AH957" s="6"/>
      <c r="AI957" s="6"/>
      <c r="AJ957" s="6"/>
      <c r="AK957" s="6"/>
      <c r="AL957" s="6"/>
      <c r="AN957" s="5"/>
    </row>
    <row r="958" hidden="1">
      <c r="J958" s="1"/>
      <c r="K958" s="1"/>
      <c r="L958" s="1"/>
      <c r="M958" s="1"/>
      <c r="N958" s="1"/>
      <c r="O958" s="1"/>
      <c r="P958" s="1"/>
      <c r="Q958" s="1"/>
      <c r="R958" s="1"/>
      <c r="S958" s="1"/>
      <c r="AH958" s="6"/>
      <c r="AI958" s="6"/>
      <c r="AJ958" s="6"/>
      <c r="AK958" s="6"/>
      <c r="AL958" s="6"/>
      <c r="AN958" s="5"/>
    </row>
    <row r="959" hidden="1">
      <c r="J959" s="1"/>
      <c r="K959" s="1"/>
      <c r="L959" s="1"/>
      <c r="M959" s="1"/>
      <c r="N959" s="1"/>
      <c r="O959" s="1"/>
      <c r="P959" s="1"/>
      <c r="Q959" s="1"/>
      <c r="R959" s="1"/>
      <c r="S959" s="1"/>
      <c r="AH959" s="6"/>
      <c r="AI959" s="6"/>
      <c r="AJ959" s="6"/>
      <c r="AK959" s="6"/>
      <c r="AL959" s="6"/>
      <c r="AN959" s="5"/>
    </row>
    <row r="960" hidden="1">
      <c r="J960" s="1"/>
      <c r="K960" s="1"/>
      <c r="L960" s="1"/>
      <c r="M960" s="1"/>
      <c r="N960" s="1"/>
      <c r="O960" s="1"/>
      <c r="P960" s="1"/>
      <c r="Q960" s="1"/>
      <c r="R960" s="1"/>
      <c r="S960" s="1"/>
      <c r="AH960" s="6"/>
      <c r="AI960" s="6"/>
      <c r="AJ960" s="6"/>
      <c r="AK960" s="6"/>
      <c r="AL960" s="6"/>
      <c r="AN960" s="5"/>
    </row>
    <row r="961" hidden="1">
      <c r="J961" s="1"/>
      <c r="K961" s="1"/>
      <c r="L961" s="1"/>
      <c r="M961" s="1"/>
      <c r="N961" s="1"/>
      <c r="O961" s="1"/>
      <c r="P961" s="1"/>
      <c r="Q961" s="1"/>
      <c r="R961" s="1"/>
      <c r="S961" s="1"/>
      <c r="AH961" s="6"/>
      <c r="AI961" s="6"/>
      <c r="AJ961" s="6"/>
      <c r="AK961" s="6"/>
      <c r="AL961" s="6"/>
      <c r="AN961" s="5"/>
    </row>
    <row r="962" hidden="1">
      <c r="J962" s="1"/>
      <c r="K962" s="1"/>
      <c r="L962" s="1"/>
      <c r="M962" s="1"/>
      <c r="N962" s="1"/>
      <c r="O962" s="1"/>
      <c r="P962" s="1"/>
      <c r="Q962" s="1"/>
      <c r="R962" s="1"/>
      <c r="S962" s="1"/>
      <c r="AH962" s="6"/>
      <c r="AI962" s="6"/>
      <c r="AJ962" s="6"/>
      <c r="AK962" s="6"/>
      <c r="AL962" s="6"/>
      <c r="AN962" s="5"/>
    </row>
    <row r="963" hidden="1">
      <c r="J963" s="1"/>
      <c r="K963" s="1"/>
      <c r="L963" s="1"/>
      <c r="M963" s="1"/>
      <c r="N963" s="1"/>
      <c r="O963" s="1"/>
      <c r="P963" s="1"/>
      <c r="Q963" s="1"/>
      <c r="R963" s="1"/>
      <c r="S963" s="1"/>
      <c r="AH963" s="6"/>
      <c r="AI963" s="6"/>
      <c r="AJ963" s="6"/>
      <c r="AK963" s="6"/>
      <c r="AL963" s="6"/>
      <c r="AN963" s="5"/>
    </row>
    <row r="964" hidden="1">
      <c r="J964" s="1"/>
      <c r="K964" s="1"/>
      <c r="L964" s="1"/>
      <c r="M964" s="1"/>
      <c r="N964" s="1"/>
      <c r="O964" s="1"/>
      <c r="P964" s="1"/>
      <c r="Q964" s="1"/>
      <c r="R964" s="1"/>
      <c r="S964" s="1"/>
      <c r="AH964" s="6"/>
      <c r="AI964" s="6"/>
      <c r="AJ964" s="6"/>
      <c r="AK964" s="6"/>
      <c r="AL964" s="6"/>
      <c r="AN964" s="5"/>
    </row>
    <row r="965" hidden="1">
      <c r="J965" s="1"/>
      <c r="K965" s="1"/>
      <c r="L965" s="1"/>
      <c r="M965" s="1"/>
      <c r="N965" s="1"/>
      <c r="O965" s="1"/>
      <c r="P965" s="1"/>
      <c r="Q965" s="1"/>
      <c r="R965" s="1"/>
      <c r="S965" s="1"/>
      <c r="AH965" s="6"/>
      <c r="AI965" s="6"/>
      <c r="AJ965" s="6"/>
      <c r="AK965" s="6"/>
      <c r="AL965" s="6"/>
      <c r="AN965" s="5"/>
    </row>
    <row r="966" hidden="1">
      <c r="J966" s="1"/>
      <c r="K966" s="1"/>
      <c r="L966" s="1"/>
      <c r="M966" s="1"/>
      <c r="N966" s="1"/>
      <c r="O966" s="1"/>
      <c r="P966" s="1"/>
      <c r="Q966" s="1"/>
      <c r="R966" s="1"/>
      <c r="S966" s="1"/>
      <c r="AH966" s="6"/>
      <c r="AI966" s="6"/>
      <c r="AJ966" s="6"/>
      <c r="AK966" s="6"/>
      <c r="AL966" s="6"/>
      <c r="AN966" s="5"/>
    </row>
    <row r="967" hidden="1">
      <c r="J967" s="1"/>
      <c r="K967" s="1"/>
      <c r="L967" s="1"/>
      <c r="M967" s="1"/>
      <c r="N967" s="1"/>
      <c r="O967" s="1"/>
      <c r="P967" s="1"/>
      <c r="Q967" s="1"/>
      <c r="R967" s="1"/>
      <c r="S967" s="1"/>
      <c r="AH967" s="6"/>
      <c r="AI967" s="6"/>
      <c r="AJ967" s="6"/>
      <c r="AK967" s="6"/>
      <c r="AL967" s="6"/>
      <c r="AN967" s="5"/>
    </row>
    <row r="968" hidden="1">
      <c r="J968" s="1"/>
      <c r="K968" s="1"/>
      <c r="L968" s="1"/>
      <c r="M968" s="1"/>
      <c r="N968" s="1"/>
      <c r="O968" s="1"/>
      <c r="P968" s="1"/>
      <c r="Q968" s="1"/>
      <c r="R968" s="1"/>
      <c r="S968" s="1"/>
      <c r="AH968" s="6"/>
      <c r="AI968" s="6"/>
      <c r="AJ968" s="6"/>
      <c r="AK968" s="6"/>
      <c r="AL968" s="6"/>
      <c r="AN968" s="5"/>
    </row>
    <row r="969" hidden="1">
      <c r="J969" s="1"/>
      <c r="K969" s="1"/>
      <c r="L969" s="1"/>
      <c r="M969" s="1"/>
      <c r="N969" s="1"/>
      <c r="O969" s="1"/>
      <c r="P969" s="1"/>
      <c r="Q969" s="1"/>
      <c r="R969" s="1"/>
      <c r="S969" s="1"/>
      <c r="AH969" s="6"/>
      <c r="AI969" s="6"/>
      <c r="AJ969" s="6"/>
      <c r="AK969" s="6"/>
      <c r="AL969" s="6"/>
      <c r="AN969" s="5"/>
    </row>
    <row r="970" hidden="1">
      <c r="J970" s="1"/>
      <c r="K970" s="1"/>
      <c r="L970" s="1"/>
      <c r="M970" s="1"/>
      <c r="N970" s="1"/>
      <c r="O970" s="1"/>
      <c r="P970" s="1"/>
      <c r="Q970" s="1"/>
      <c r="R970" s="1"/>
      <c r="S970" s="1"/>
      <c r="AH970" s="6"/>
      <c r="AI970" s="6"/>
      <c r="AJ970" s="6"/>
      <c r="AK970" s="6"/>
      <c r="AL970" s="6"/>
      <c r="AN970" s="5"/>
    </row>
    <row r="971" hidden="1">
      <c r="J971" s="1"/>
      <c r="K971" s="1"/>
      <c r="L971" s="1"/>
      <c r="M971" s="1"/>
      <c r="N971" s="1"/>
      <c r="O971" s="1"/>
      <c r="P971" s="1"/>
      <c r="Q971" s="1"/>
      <c r="R971" s="1"/>
      <c r="S971" s="1"/>
      <c r="AH971" s="6"/>
      <c r="AI971" s="6"/>
      <c r="AJ971" s="6"/>
      <c r="AK971" s="6"/>
      <c r="AL971" s="6"/>
      <c r="AN971" s="5"/>
    </row>
    <row r="972" hidden="1">
      <c r="J972" s="1"/>
      <c r="K972" s="1"/>
      <c r="L972" s="1"/>
      <c r="M972" s="1"/>
      <c r="N972" s="1"/>
      <c r="O972" s="1"/>
      <c r="P972" s="1"/>
      <c r="Q972" s="1"/>
      <c r="R972" s="1"/>
      <c r="S972" s="1"/>
      <c r="AH972" s="6"/>
      <c r="AI972" s="6"/>
      <c r="AJ972" s="6"/>
      <c r="AK972" s="6"/>
      <c r="AL972" s="6"/>
      <c r="AN972" s="5"/>
    </row>
    <row r="973" hidden="1">
      <c r="J973" s="1"/>
      <c r="K973" s="1"/>
      <c r="L973" s="1"/>
      <c r="M973" s="1"/>
      <c r="N973" s="1"/>
      <c r="O973" s="1"/>
      <c r="P973" s="1"/>
      <c r="Q973" s="1"/>
      <c r="R973" s="1"/>
      <c r="S973" s="1"/>
      <c r="AH973" s="6"/>
      <c r="AI973" s="6"/>
      <c r="AJ973" s="6"/>
      <c r="AK973" s="6"/>
      <c r="AL973" s="6"/>
      <c r="AN973" s="5"/>
    </row>
    <row r="974" hidden="1">
      <c r="J974" s="1"/>
      <c r="K974" s="1"/>
      <c r="L974" s="1"/>
      <c r="M974" s="1"/>
      <c r="N974" s="1"/>
      <c r="O974" s="1"/>
      <c r="P974" s="1"/>
      <c r="Q974" s="1"/>
      <c r="R974" s="1"/>
      <c r="S974" s="1"/>
      <c r="AH974" s="6"/>
      <c r="AI974" s="6"/>
      <c r="AJ974" s="6"/>
      <c r="AK974" s="6"/>
      <c r="AL974" s="6"/>
      <c r="AN974" s="5"/>
    </row>
    <row r="975" hidden="1">
      <c r="J975" s="1"/>
      <c r="K975" s="1"/>
      <c r="L975" s="1"/>
      <c r="M975" s="1"/>
      <c r="N975" s="1"/>
      <c r="O975" s="1"/>
      <c r="P975" s="1"/>
      <c r="Q975" s="1"/>
      <c r="R975" s="1"/>
      <c r="S975" s="1"/>
      <c r="AH975" s="6"/>
      <c r="AI975" s="6"/>
      <c r="AJ975" s="6"/>
      <c r="AK975" s="6"/>
      <c r="AL975" s="6"/>
      <c r="AN975" s="5"/>
    </row>
    <row r="976" hidden="1">
      <c r="J976" s="1"/>
      <c r="K976" s="1"/>
      <c r="L976" s="1"/>
      <c r="M976" s="1"/>
      <c r="N976" s="1"/>
      <c r="O976" s="1"/>
      <c r="P976" s="1"/>
      <c r="Q976" s="1"/>
      <c r="R976" s="1"/>
      <c r="S976" s="1"/>
      <c r="AH976" s="6"/>
      <c r="AI976" s="6"/>
      <c r="AJ976" s="6"/>
      <c r="AK976" s="6"/>
      <c r="AL976" s="6"/>
      <c r="AN976" s="5"/>
    </row>
    <row r="977" hidden="1">
      <c r="J977" s="1"/>
      <c r="K977" s="1"/>
      <c r="L977" s="1"/>
      <c r="M977" s="1"/>
      <c r="N977" s="1"/>
      <c r="O977" s="1"/>
      <c r="P977" s="1"/>
      <c r="Q977" s="1"/>
      <c r="R977" s="1"/>
      <c r="S977" s="1"/>
      <c r="AH977" s="6"/>
      <c r="AI977" s="6"/>
      <c r="AJ977" s="6"/>
      <c r="AK977" s="6"/>
      <c r="AL977" s="6"/>
      <c r="AN977" s="5"/>
    </row>
    <row r="978" hidden="1">
      <c r="J978" s="1"/>
      <c r="K978" s="1"/>
      <c r="L978" s="1"/>
      <c r="M978" s="1"/>
      <c r="N978" s="1"/>
      <c r="O978" s="1"/>
      <c r="P978" s="1"/>
      <c r="Q978" s="1"/>
      <c r="R978" s="1"/>
      <c r="S978" s="1"/>
      <c r="AH978" s="6"/>
      <c r="AI978" s="6"/>
      <c r="AJ978" s="6"/>
      <c r="AK978" s="6"/>
      <c r="AL978" s="6"/>
      <c r="AN978" s="5"/>
    </row>
    <row r="979" hidden="1">
      <c r="J979" s="1"/>
      <c r="K979" s="1"/>
      <c r="L979" s="1"/>
      <c r="M979" s="1"/>
      <c r="N979" s="1"/>
      <c r="O979" s="1"/>
      <c r="P979" s="1"/>
      <c r="Q979" s="1"/>
      <c r="R979" s="1"/>
      <c r="S979" s="1"/>
      <c r="AH979" s="6"/>
      <c r="AI979" s="6"/>
      <c r="AJ979" s="6"/>
      <c r="AK979" s="6"/>
      <c r="AL979" s="6"/>
      <c r="AN979" s="5"/>
    </row>
    <row r="980" hidden="1">
      <c r="J980" s="1"/>
      <c r="K980" s="1"/>
      <c r="L980" s="1"/>
      <c r="M980" s="1"/>
      <c r="N980" s="1"/>
      <c r="O980" s="1"/>
      <c r="P980" s="1"/>
      <c r="Q980" s="1"/>
      <c r="R980" s="1"/>
      <c r="S980" s="1"/>
      <c r="AH980" s="6"/>
      <c r="AI980" s="6"/>
      <c r="AJ980" s="6"/>
      <c r="AK980" s="6"/>
      <c r="AL980" s="6"/>
      <c r="AN980" s="5"/>
    </row>
    <row r="981" hidden="1">
      <c r="J981" s="1"/>
      <c r="K981" s="1"/>
      <c r="L981" s="1"/>
      <c r="M981" s="1"/>
      <c r="N981" s="1"/>
      <c r="O981" s="1"/>
      <c r="P981" s="1"/>
      <c r="Q981" s="1"/>
      <c r="R981" s="1"/>
      <c r="S981" s="1"/>
      <c r="AH981" s="6"/>
      <c r="AI981" s="6"/>
      <c r="AJ981" s="6"/>
      <c r="AK981" s="6"/>
      <c r="AL981" s="6"/>
      <c r="AN981" s="5"/>
    </row>
    <row r="982" hidden="1">
      <c r="J982" s="1"/>
      <c r="K982" s="1"/>
      <c r="L982" s="1"/>
      <c r="M982" s="1"/>
      <c r="N982" s="1"/>
      <c r="O982" s="1"/>
      <c r="P982" s="1"/>
      <c r="Q982" s="1"/>
      <c r="R982" s="1"/>
      <c r="S982" s="1"/>
      <c r="AH982" s="6"/>
      <c r="AI982" s="6"/>
      <c r="AJ982" s="6"/>
      <c r="AK982" s="6"/>
      <c r="AL982" s="6"/>
      <c r="AN982" s="5"/>
    </row>
    <row r="983" hidden="1">
      <c r="J983" s="1"/>
      <c r="K983" s="1"/>
      <c r="L983" s="1"/>
      <c r="M983" s="1"/>
      <c r="N983" s="1"/>
      <c r="O983" s="1"/>
      <c r="P983" s="1"/>
      <c r="Q983" s="1"/>
      <c r="R983" s="1"/>
      <c r="S983" s="1"/>
      <c r="AH983" s="6"/>
      <c r="AI983" s="6"/>
      <c r="AJ983" s="6"/>
      <c r="AK983" s="6"/>
      <c r="AL983" s="6"/>
      <c r="AN983" s="5"/>
    </row>
    <row r="984" hidden="1">
      <c r="J984" s="1"/>
      <c r="K984" s="1"/>
      <c r="L984" s="1"/>
      <c r="M984" s="1"/>
      <c r="N984" s="1"/>
      <c r="O984" s="1"/>
      <c r="P984" s="1"/>
      <c r="Q984" s="1"/>
      <c r="R984" s="1"/>
      <c r="S984" s="1"/>
      <c r="AH984" s="6"/>
      <c r="AI984" s="6"/>
      <c r="AJ984" s="6"/>
      <c r="AK984" s="6"/>
      <c r="AL984" s="6"/>
      <c r="AN984" s="5"/>
    </row>
    <row r="985" hidden="1">
      <c r="J985" s="1"/>
      <c r="K985" s="1"/>
      <c r="L985" s="1"/>
      <c r="M985" s="1"/>
      <c r="N985" s="1"/>
      <c r="O985" s="1"/>
      <c r="P985" s="1"/>
      <c r="Q985" s="1"/>
      <c r="R985" s="1"/>
      <c r="S985" s="1"/>
      <c r="AH985" s="6"/>
      <c r="AI985" s="6"/>
      <c r="AJ985" s="6"/>
      <c r="AK985" s="6"/>
      <c r="AL985" s="6"/>
      <c r="AN985" s="5"/>
    </row>
    <row r="986" hidden="1">
      <c r="J986" s="1"/>
      <c r="K986" s="1"/>
      <c r="L986" s="1"/>
      <c r="M986" s="1"/>
      <c r="N986" s="1"/>
      <c r="O986" s="1"/>
      <c r="P986" s="1"/>
      <c r="Q986" s="1"/>
      <c r="R986" s="1"/>
      <c r="S986" s="1"/>
      <c r="AH986" s="6"/>
      <c r="AI986" s="6"/>
      <c r="AJ986" s="6"/>
      <c r="AK986" s="6"/>
      <c r="AL986" s="6"/>
      <c r="AN986" s="5"/>
    </row>
    <row r="987" hidden="1">
      <c r="J987" s="1"/>
      <c r="K987" s="1"/>
      <c r="L987" s="1"/>
      <c r="M987" s="1"/>
      <c r="N987" s="1"/>
      <c r="O987" s="1"/>
      <c r="P987" s="1"/>
      <c r="Q987" s="1"/>
      <c r="R987" s="1"/>
      <c r="S987" s="1"/>
      <c r="AH987" s="6"/>
      <c r="AI987" s="6"/>
      <c r="AJ987" s="6"/>
      <c r="AK987" s="6"/>
      <c r="AL987" s="6"/>
      <c r="AN987" s="5"/>
    </row>
    <row r="988" hidden="1">
      <c r="J988" s="1"/>
      <c r="K988" s="1"/>
      <c r="L988" s="1"/>
      <c r="M988" s="1"/>
      <c r="N988" s="1"/>
      <c r="O988" s="1"/>
      <c r="P988" s="1"/>
      <c r="Q988" s="1"/>
      <c r="R988" s="1"/>
      <c r="S988" s="1"/>
      <c r="AH988" s="6"/>
      <c r="AI988" s="6"/>
      <c r="AJ988" s="6"/>
      <c r="AK988" s="6"/>
      <c r="AL988" s="6"/>
      <c r="AN988" s="5"/>
    </row>
    <row r="989" hidden="1">
      <c r="J989" s="1"/>
      <c r="K989" s="1"/>
      <c r="L989" s="1"/>
      <c r="M989" s="1"/>
      <c r="N989" s="1"/>
      <c r="O989" s="1"/>
      <c r="P989" s="1"/>
      <c r="Q989" s="1"/>
      <c r="R989" s="1"/>
      <c r="S989" s="1"/>
      <c r="AH989" s="6"/>
      <c r="AI989" s="6"/>
      <c r="AJ989" s="6"/>
      <c r="AK989" s="6"/>
      <c r="AL989" s="6"/>
      <c r="AN989" s="5"/>
    </row>
    <row r="990" hidden="1">
      <c r="J990" s="1"/>
      <c r="K990" s="1"/>
      <c r="L990" s="1"/>
      <c r="M990" s="1"/>
      <c r="N990" s="1"/>
      <c r="O990" s="1"/>
      <c r="P990" s="1"/>
      <c r="Q990" s="1"/>
      <c r="R990" s="1"/>
      <c r="S990" s="1"/>
      <c r="AH990" s="6"/>
      <c r="AI990" s="6"/>
      <c r="AJ990" s="6"/>
      <c r="AK990" s="6"/>
      <c r="AL990" s="6"/>
      <c r="AN990" s="5"/>
    </row>
    <row r="991" hidden="1">
      <c r="J991" s="1"/>
      <c r="K991" s="1"/>
      <c r="L991" s="1"/>
      <c r="M991" s="1"/>
      <c r="N991" s="1"/>
      <c r="O991" s="1"/>
      <c r="P991" s="1"/>
      <c r="Q991" s="1"/>
      <c r="R991" s="1"/>
      <c r="S991" s="1"/>
      <c r="AH991" s="6"/>
      <c r="AI991" s="6"/>
      <c r="AJ991" s="6"/>
      <c r="AK991" s="6"/>
      <c r="AL991" s="6"/>
      <c r="AN991" s="5"/>
    </row>
    <row r="992" hidden="1">
      <c r="J992" s="1"/>
      <c r="K992" s="1"/>
      <c r="L992" s="1"/>
      <c r="M992" s="1"/>
      <c r="N992" s="1"/>
      <c r="O992" s="1"/>
      <c r="P992" s="1"/>
      <c r="Q992" s="1"/>
      <c r="R992" s="1"/>
      <c r="S992" s="1"/>
      <c r="AH992" s="6"/>
      <c r="AI992" s="6"/>
      <c r="AJ992" s="6"/>
      <c r="AK992" s="6"/>
      <c r="AL992" s="6"/>
      <c r="AN992" s="5"/>
    </row>
    <row r="993" hidden="1">
      <c r="J993" s="1"/>
      <c r="K993" s="1"/>
      <c r="L993" s="1"/>
      <c r="M993" s="1"/>
      <c r="N993" s="1"/>
      <c r="O993" s="1"/>
      <c r="P993" s="1"/>
      <c r="Q993" s="1"/>
      <c r="R993" s="1"/>
      <c r="S993" s="1"/>
      <c r="AH993" s="6"/>
      <c r="AI993" s="6"/>
      <c r="AJ993" s="6"/>
      <c r="AK993" s="6"/>
      <c r="AL993" s="6"/>
      <c r="AN993" s="5"/>
    </row>
    <row r="994" hidden="1">
      <c r="J994" s="1"/>
      <c r="K994" s="1"/>
      <c r="L994" s="1"/>
      <c r="M994" s="1"/>
      <c r="N994" s="1"/>
      <c r="O994" s="1"/>
      <c r="P994" s="1"/>
      <c r="Q994" s="1"/>
      <c r="R994" s="1"/>
      <c r="S994" s="1"/>
      <c r="AH994" s="6"/>
      <c r="AI994" s="6"/>
      <c r="AJ994" s="6"/>
      <c r="AK994" s="6"/>
      <c r="AL994" s="6"/>
      <c r="AN994" s="5"/>
    </row>
    <row r="995" hidden="1">
      <c r="J995" s="1"/>
      <c r="K995" s="1"/>
      <c r="L995" s="1"/>
      <c r="M995" s="1"/>
      <c r="N995" s="1"/>
      <c r="O995" s="1"/>
      <c r="P995" s="1"/>
      <c r="Q995" s="1"/>
      <c r="R995" s="1"/>
      <c r="S995" s="1"/>
      <c r="AH995" s="6"/>
      <c r="AI995" s="6"/>
      <c r="AJ995" s="6"/>
      <c r="AK995" s="6"/>
      <c r="AL995" s="6"/>
      <c r="AN995" s="5"/>
    </row>
    <row r="996" hidden="1">
      <c r="J996" s="1"/>
      <c r="K996" s="1"/>
      <c r="L996" s="1"/>
      <c r="M996" s="1"/>
      <c r="N996" s="1"/>
      <c r="O996" s="1"/>
      <c r="P996" s="1"/>
      <c r="Q996" s="1"/>
      <c r="R996" s="1"/>
      <c r="S996" s="1"/>
      <c r="AH996" s="6"/>
      <c r="AI996" s="6"/>
      <c r="AJ996" s="6"/>
      <c r="AK996" s="6"/>
      <c r="AL996" s="6"/>
      <c r="AN996" s="5"/>
    </row>
    <row r="997" hidden="1">
      <c r="J997" s="1"/>
      <c r="K997" s="1"/>
      <c r="L997" s="1"/>
      <c r="M997" s="1"/>
      <c r="N997" s="1"/>
      <c r="O997" s="1"/>
      <c r="P997" s="1"/>
      <c r="Q997" s="1"/>
      <c r="R997" s="1"/>
      <c r="S997" s="1"/>
      <c r="AH997" s="6"/>
      <c r="AI997" s="6"/>
      <c r="AJ997" s="6"/>
      <c r="AK997" s="6"/>
      <c r="AL997" s="6"/>
      <c r="AN997" s="5"/>
    </row>
    <row r="998" hidden="1">
      <c r="J998" s="1"/>
      <c r="K998" s="1"/>
      <c r="L998" s="1"/>
      <c r="M998" s="1"/>
      <c r="N998" s="1"/>
      <c r="O998" s="1"/>
      <c r="P998" s="1"/>
      <c r="Q998" s="1"/>
      <c r="R998" s="1"/>
      <c r="S998" s="1"/>
      <c r="AH998" s="6"/>
      <c r="AI998" s="6"/>
      <c r="AJ998" s="6"/>
      <c r="AK998" s="6"/>
      <c r="AL998" s="6"/>
      <c r="AN998" s="5"/>
    </row>
    <row r="999" hidden="1">
      <c r="J999" s="1"/>
      <c r="K999" s="1"/>
      <c r="L999" s="1"/>
      <c r="M999" s="1"/>
      <c r="N999" s="1"/>
      <c r="O999" s="1"/>
      <c r="P999" s="1"/>
      <c r="Q999" s="1"/>
      <c r="R999" s="1"/>
      <c r="S999" s="1"/>
      <c r="AH999" s="6"/>
      <c r="AI999" s="6"/>
      <c r="AJ999" s="6"/>
      <c r="AK999" s="6"/>
      <c r="AL999" s="6"/>
      <c r="AN999" s="5"/>
    </row>
    <row r="1000" hidden="1"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AH1000" s="6"/>
      <c r="AI1000" s="6"/>
      <c r="AJ1000" s="6"/>
      <c r="AK1000" s="6"/>
      <c r="AL1000" s="6"/>
      <c r="AN1000" s="5"/>
    </row>
    <row r="1001" hidden="1"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AH1001" s="6"/>
      <c r="AI1001" s="6"/>
      <c r="AJ1001" s="6"/>
      <c r="AK1001" s="6"/>
      <c r="AL1001" s="6"/>
      <c r="AN1001" s="5"/>
    </row>
    <row r="1002" hidden="1"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AH1002" s="6"/>
      <c r="AI1002" s="6"/>
      <c r="AJ1002" s="6"/>
      <c r="AK1002" s="6"/>
      <c r="AL1002" s="6"/>
      <c r="AN1002" s="5"/>
    </row>
    <row r="1003" hidden="1"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AH1003" s="6"/>
      <c r="AI1003" s="6"/>
      <c r="AJ1003" s="6"/>
      <c r="AK1003" s="6"/>
      <c r="AL1003" s="6"/>
      <c r="AN1003" s="5"/>
    </row>
    <row r="1004" hidden="1"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AH1004" s="6"/>
      <c r="AI1004" s="6"/>
      <c r="AJ1004" s="6"/>
      <c r="AK1004" s="6"/>
      <c r="AL1004" s="6"/>
      <c r="AN1004" s="5"/>
    </row>
    <row r="1005" hidden="1"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AH1005" s="6"/>
      <c r="AI1005" s="6"/>
      <c r="AJ1005" s="6"/>
      <c r="AK1005" s="6"/>
      <c r="AL1005" s="6"/>
      <c r="AN1005" s="5"/>
    </row>
    <row r="1006" hidden="1"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AH1006" s="6"/>
      <c r="AI1006" s="6"/>
      <c r="AJ1006" s="6"/>
      <c r="AK1006" s="6"/>
      <c r="AL1006" s="6"/>
      <c r="AN1006" s="5"/>
    </row>
    <row r="1007" hidden="1"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AH1007" s="6"/>
      <c r="AI1007" s="6"/>
      <c r="AJ1007" s="6"/>
      <c r="AK1007" s="6"/>
      <c r="AL1007" s="6"/>
      <c r="AN1007" s="5"/>
    </row>
    <row r="1008" hidden="1"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AH1008" s="6"/>
      <c r="AI1008" s="6"/>
      <c r="AJ1008" s="6"/>
      <c r="AK1008" s="6"/>
      <c r="AL1008" s="6"/>
      <c r="AN1008" s="5"/>
    </row>
    <row r="1009" hidden="1"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AH1009" s="6"/>
      <c r="AI1009" s="6"/>
      <c r="AJ1009" s="6"/>
      <c r="AK1009" s="6"/>
      <c r="AL1009" s="6"/>
      <c r="AN1009" s="5"/>
    </row>
    <row r="1010" hidden="1"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AH1010" s="6"/>
      <c r="AI1010" s="6"/>
      <c r="AJ1010" s="6"/>
      <c r="AK1010" s="6"/>
      <c r="AL1010" s="6"/>
      <c r="AN1010" s="5"/>
    </row>
    <row r="1011" hidden="1"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AH1011" s="6"/>
      <c r="AI1011" s="6"/>
      <c r="AJ1011" s="6"/>
      <c r="AK1011" s="6"/>
      <c r="AL1011" s="6"/>
      <c r="AN1011" s="5"/>
    </row>
    <row r="1012" hidden="1"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AH1012" s="6"/>
      <c r="AI1012" s="6"/>
      <c r="AJ1012" s="6"/>
      <c r="AK1012" s="6"/>
      <c r="AL1012" s="6"/>
      <c r="AN1012" s="5"/>
    </row>
    <row r="1013" hidden="1"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AH1013" s="6"/>
      <c r="AI1013" s="6"/>
      <c r="AJ1013" s="6"/>
      <c r="AK1013" s="6"/>
      <c r="AL1013" s="6"/>
      <c r="AN1013" s="5"/>
    </row>
    <row r="1014" hidden="1"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AH1014" s="6"/>
      <c r="AI1014" s="6"/>
      <c r="AJ1014" s="6"/>
      <c r="AK1014" s="6"/>
      <c r="AL1014" s="6"/>
      <c r="AN1014" s="5"/>
    </row>
    <row r="1015" hidden="1"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AH1015" s="6"/>
      <c r="AI1015" s="6"/>
      <c r="AJ1015" s="6"/>
      <c r="AK1015" s="6"/>
      <c r="AL1015" s="6"/>
      <c r="AN1015" s="5"/>
    </row>
    <row r="1016" hidden="1"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AH1016" s="6"/>
      <c r="AI1016" s="6"/>
      <c r="AJ1016" s="6"/>
      <c r="AK1016" s="6"/>
      <c r="AL1016" s="6"/>
      <c r="AN1016" s="5"/>
    </row>
    <row r="1017" hidden="1"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AH1017" s="6"/>
      <c r="AI1017" s="6"/>
      <c r="AJ1017" s="6"/>
      <c r="AK1017" s="6"/>
      <c r="AL1017" s="6"/>
      <c r="AN1017" s="5"/>
    </row>
    <row r="1018" hidden="1"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AH1018" s="6"/>
      <c r="AI1018" s="6"/>
      <c r="AJ1018" s="6"/>
      <c r="AK1018" s="6"/>
      <c r="AL1018" s="6"/>
      <c r="AN1018" s="5"/>
    </row>
    <row r="1019" ht="15.0" hidden="1" customHeight="1"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AH1019" s="6"/>
      <c r="AI1019" s="6"/>
      <c r="AJ1019" s="6"/>
      <c r="AK1019" s="6"/>
      <c r="AL1019" s="6"/>
      <c r="AN1019" s="5"/>
    </row>
  </sheetData>
  <mergeCells count="11">
    <mergeCell ref="E10:F10"/>
    <mergeCell ref="G44:H44"/>
    <mergeCell ref="G45:H45"/>
    <mergeCell ref="U83:U87"/>
    <mergeCell ref="B9:AE9"/>
    <mergeCell ref="AG9:AO10"/>
    <mergeCell ref="B10:D10"/>
    <mergeCell ref="H10:M10"/>
    <mergeCell ref="O10:V10"/>
    <mergeCell ref="Y10:AE10"/>
    <mergeCell ref="AG11:AO11"/>
  </mergeCells>
  <conditionalFormatting sqref="K18:K42">
    <cfRule type="colorScale" priority="1">
      <colorScale>
        <cfvo type="formula" val="-1"/>
        <cfvo type="formula" val="0"/>
        <cfvo type="formula" val="1"/>
        <color rgb="FFEA9999"/>
        <color rgb="FFFFFFFF"/>
        <color rgb="FF95C27D"/>
      </colorScale>
    </cfRule>
  </conditionalFormatting>
  <drawing r:id="rId2"/>
  <legacyDrawing r:id="rId3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5.63"/>
    <col customWidth="1" min="2" max="2" width="6.25"/>
    <col customWidth="1" min="3" max="3" width="13.88"/>
    <col customWidth="1" min="4" max="4" width="7.63"/>
    <col customWidth="1" min="5" max="5" width="12.5"/>
    <col customWidth="1" min="6" max="6" width="5.63"/>
    <col customWidth="1" min="7" max="7" width="6.38"/>
    <col customWidth="1" min="8" max="8" width="12.63"/>
    <col customWidth="1" min="9" max="9" width="9.88"/>
    <col customWidth="1" min="10" max="10" width="12.75"/>
    <col customWidth="1" min="11" max="11" width="5.25"/>
    <col customWidth="1" min="12" max="12" width="6.63"/>
    <col customWidth="1" min="13" max="13" width="15.63"/>
    <col customWidth="1" min="14" max="14" width="9.88"/>
    <col customWidth="1" min="15" max="15" width="12.75"/>
    <col customWidth="1" min="16" max="16" width="5.38"/>
    <col customWidth="1" min="17" max="17" width="5.88"/>
    <col customWidth="1" min="18" max="18" width="14.13"/>
    <col customWidth="1" min="19" max="19" width="9.88"/>
    <col customWidth="1" min="20" max="20" width="12.38"/>
    <col customWidth="1" min="21" max="21" width="3.75"/>
    <col customWidth="1" min="22" max="22" width="6.5"/>
    <col customWidth="1" min="23" max="23" width="15.88"/>
    <col customWidth="1" min="24" max="24" width="9.5"/>
    <col customWidth="1" min="26" max="26" width="3.0"/>
    <col customWidth="1" min="27" max="27" width="6.38"/>
    <col customWidth="1" min="28" max="28" width="16.38"/>
    <col customWidth="1" min="29" max="29" width="8.63"/>
    <col customWidth="1" min="30" max="30" width="12.5"/>
    <col customWidth="1" min="31" max="31" width="4.13"/>
    <col customWidth="1" min="32" max="32" width="9.75"/>
    <col customWidth="1" min="33" max="33" width="17.88"/>
    <col customWidth="1" min="34" max="34" width="10.0"/>
    <col customWidth="1" min="35" max="35" width="12.5"/>
    <col customWidth="1" min="36" max="36" width="4.13"/>
    <col customWidth="1" min="37" max="37" width="9.13"/>
    <col customWidth="1" min="38" max="38" width="16.5"/>
    <col customWidth="1" min="39" max="39" width="10.0"/>
    <col customWidth="1" min="40" max="40" width="12.5"/>
    <col customWidth="1" min="41" max="41" width="4.13"/>
    <col customWidth="1" min="42" max="42" width="8.63"/>
    <col customWidth="1" min="43" max="43" width="17.88"/>
    <col customWidth="1" min="44" max="44" width="10.0"/>
    <col customWidth="1" min="45" max="45" width="12.5"/>
    <col customWidth="1" hidden="1" min="46" max="46" width="11.13"/>
    <col customWidth="1" hidden="1" min="47" max="47" width="4.75"/>
    <col customWidth="1" hidden="1" min="48" max="51" width="11.13"/>
    <col customWidth="1" hidden="1" min="52" max="53" width="1.63"/>
  </cols>
  <sheetData>
    <row r="1" ht="14.25" customHeight="1">
      <c r="A1" s="494"/>
      <c r="B1" s="495"/>
      <c r="C1" s="495"/>
      <c r="D1" s="495"/>
      <c r="E1" s="495"/>
      <c r="F1" s="496"/>
      <c r="G1" s="495"/>
      <c r="H1" s="495"/>
      <c r="I1" s="495"/>
      <c r="J1" s="495"/>
      <c r="K1" s="140"/>
      <c r="L1" s="495"/>
      <c r="M1" s="495"/>
      <c r="N1" s="495"/>
      <c r="O1" s="495"/>
      <c r="P1" s="140"/>
      <c r="Q1" s="495"/>
      <c r="R1" s="495"/>
      <c r="S1" s="495"/>
      <c r="T1" s="495"/>
      <c r="U1" s="140"/>
      <c r="V1" s="495"/>
      <c r="W1" s="495"/>
      <c r="X1" s="495"/>
      <c r="Y1" s="495"/>
      <c r="Z1" s="140"/>
      <c r="AA1" s="495"/>
      <c r="AB1" s="495"/>
      <c r="AC1" s="495"/>
      <c r="AD1" s="495"/>
      <c r="AE1" s="494"/>
      <c r="AF1" s="495"/>
      <c r="AG1" s="495"/>
      <c r="AH1" s="495"/>
      <c r="AI1" s="495"/>
      <c r="AJ1" s="494"/>
      <c r="AK1" s="495"/>
      <c r="AL1" s="495"/>
      <c r="AM1" s="495"/>
      <c r="AN1" s="495"/>
      <c r="AO1" s="494"/>
      <c r="AP1" s="495"/>
      <c r="AQ1" s="495"/>
      <c r="AR1" s="495"/>
      <c r="AS1" s="495"/>
      <c r="AT1" s="495"/>
      <c r="AU1" s="494"/>
      <c r="AV1" s="497"/>
      <c r="AW1" s="497"/>
      <c r="AX1" s="498"/>
      <c r="AY1" s="495"/>
      <c r="AZ1" s="495"/>
      <c r="BA1" s="495"/>
    </row>
    <row r="2" ht="27.75" customHeight="1">
      <c r="A2" s="499"/>
      <c r="B2" s="500" t="s">
        <v>189</v>
      </c>
      <c r="F2" s="501"/>
      <c r="G2" s="500" t="s">
        <v>190</v>
      </c>
      <c r="K2" s="502"/>
      <c r="L2" s="500" t="s">
        <v>191</v>
      </c>
      <c r="P2" s="502"/>
      <c r="Q2" s="500" t="s">
        <v>192</v>
      </c>
      <c r="U2" s="502"/>
      <c r="V2" s="500" t="s">
        <v>193</v>
      </c>
      <c r="Z2" s="502"/>
      <c r="AA2" s="500" t="s">
        <v>194</v>
      </c>
      <c r="AE2" s="499"/>
      <c r="AF2" s="500" t="s">
        <v>195</v>
      </c>
      <c r="AJ2" s="499"/>
      <c r="AK2" s="500" t="s">
        <v>196</v>
      </c>
      <c r="AO2" s="499"/>
      <c r="AP2" s="500" t="s">
        <v>197</v>
      </c>
      <c r="AT2" s="500" t="s">
        <v>198</v>
      </c>
      <c r="AU2" s="499"/>
      <c r="AV2" s="503"/>
      <c r="AW2" s="503"/>
      <c r="AX2" s="504"/>
      <c r="AY2" s="500" t="s">
        <v>197</v>
      </c>
      <c r="AZ2" s="500"/>
      <c r="BA2" s="500"/>
    </row>
    <row r="3" ht="39.0" customHeight="1">
      <c r="A3" s="505"/>
      <c r="B3" s="506"/>
      <c r="C3" s="507" t="s">
        <v>199</v>
      </c>
      <c r="D3" s="508"/>
      <c r="E3" s="509">
        <f>E4+E5</f>
        <v>222199.95</v>
      </c>
      <c r="F3" s="505"/>
      <c r="G3" s="506"/>
      <c r="H3" s="507" t="s">
        <v>199</v>
      </c>
      <c r="I3" s="510"/>
      <c r="J3" s="509" t="str">
        <f>J4+J5</f>
        <v>#REF!</v>
      </c>
      <c r="K3" s="505"/>
      <c r="L3" s="506"/>
      <c r="M3" s="507" t="s">
        <v>199</v>
      </c>
      <c r="N3" s="511"/>
      <c r="O3" s="509" t="str">
        <f>O4+O5</f>
        <v>#REF!</v>
      </c>
      <c r="P3" s="505"/>
      <c r="Q3" s="506"/>
      <c r="R3" s="507" t="s">
        <v>199</v>
      </c>
      <c r="S3" s="511"/>
      <c r="T3" s="509" t="str">
        <f>T4+T5</f>
        <v>#REF!</v>
      </c>
      <c r="U3" s="505"/>
      <c r="V3" s="506"/>
      <c r="W3" s="507" t="s">
        <v>199</v>
      </c>
      <c r="X3" s="511"/>
      <c r="Y3" s="509">
        <f>Y4+Y5</f>
        <v>512368.91</v>
      </c>
      <c r="Z3" s="505"/>
      <c r="AA3" s="506"/>
      <c r="AB3" s="507" t="s">
        <v>199</v>
      </c>
      <c r="AC3" s="511"/>
      <c r="AD3" s="509">
        <f>AD4+AD5</f>
        <v>545280.8</v>
      </c>
      <c r="AE3" s="512"/>
      <c r="AF3" s="513"/>
      <c r="AG3" s="514" t="s">
        <v>199</v>
      </c>
      <c r="AH3" s="515"/>
      <c r="AI3" s="509" t="str">
        <f>sum(AI6,AI16,AI24,AI36,AI43,AI47,AI52,AI59,AI66,AI85,AI94)</f>
        <v>#REF!</v>
      </c>
      <c r="AJ3" s="512"/>
      <c r="AK3" s="515"/>
      <c r="AL3" s="514" t="s">
        <v>199</v>
      </c>
      <c r="AM3" s="515"/>
      <c r="AN3" s="509" t="str">
        <f>SUM(AN6,AN16,AN24,AN36,AN43,AN47,AN52,AN59,AN66,AN85,AN94)</f>
        <v>#REF!</v>
      </c>
      <c r="AO3" s="512"/>
      <c r="AP3" s="515"/>
      <c r="AQ3" s="514" t="s">
        <v>199</v>
      </c>
      <c r="AR3" s="513"/>
      <c r="AS3" s="509" t="str">
        <f>AS4+AS5</f>
        <v>#REF!</v>
      </c>
      <c r="AT3" s="509">
        <f>SUM(AT6,AT16,AT24,AT36,AT85,AT94)</f>
        <v>117249.71</v>
      </c>
      <c r="AU3" s="516"/>
      <c r="AV3" s="515"/>
      <c r="AW3" s="514" t="s">
        <v>199</v>
      </c>
      <c r="AX3" s="515"/>
      <c r="AY3" s="509">
        <f>SUM(AY6,AY16,AY24,AY36,AY85,AY94)</f>
        <v>121249.71</v>
      </c>
      <c r="AZ3" s="517"/>
      <c r="BA3" s="517"/>
    </row>
    <row r="4" ht="39.0" customHeight="1">
      <c r="A4" s="518"/>
      <c r="B4" s="506"/>
      <c r="C4" s="519" t="s">
        <v>200</v>
      </c>
      <c r="D4" s="508"/>
      <c r="E4" s="509">
        <f>SUM(E6,E16,E24,E36)</f>
        <v>31500</v>
      </c>
      <c r="F4" s="518"/>
      <c r="G4" s="506"/>
      <c r="H4" s="519" t="s">
        <v>200</v>
      </c>
      <c r="I4" s="508"/>
      <c r="J4" s="509">
        <f>SUM(J6,J16,J24,J36)</f>
        <v>118795.84</v>
      </c>
      <c r="K4" s="518"/>
      <c r="L4" s="506"/>
      <c r="M4" s="519" t="s">
        <v>200</v>
      </c>
      <c r="N4" s="508"/>
      <c r="O4" s="509">
        <f>SUM(O6,O16,O24,O36)</f>
        <v>168581.43</v>
      </c>
      <c r="P4" s="518"/>
      <c r="Q4" s="506"/>
      <c r="R4" s="519" t="s">
        <v>200</v>
      </c>
      <c r="S4" s="508"/>
      <c r="T4" s="509">
        <f>SUM(T6,T16,T24,T36)</f>
        <v>234346.54</v>
      </c>
      <c r="U4" s="518"/>
      <c r="V4" s="506"/>
      <c r="W4" s="519" t="s">
        <v>200</v>
      </c>
      <c r="X4" s="508"/>
      <c r="Y4" s="509">
        <f>SUM(Y6,Y16,Y24,Y36)</f>
        <v>211115.91</v>
      </c>
      <c r="Z4" s="518"/>
      <c r="AA4" s="506"/>
      <c r="AB4" s="519" t="s">
        <v>200</v>
      </c>
      <c r="AC4" s="508"/>
      <c r="AD4" s="509">
        <f>SUM(AD6,AD16,AD24,AD36)</f>
        <v>310550.8</v>
      </c>
      <c r="AE4" s="520"/>
      <c r="AF4" s="513"/>
      <c r="AG4" s="514" t="s">
        <v>200</v>
      </c>
      <c r="AH4" s="515"/>
      <c r="AI4" s="509">
        <f>SUM(AI6,AI16,AI24,AI36)</f>
        <v>327139.59</v>
      </c>
      <c r="AJ4" s="520"/>
      <c r="AK4" s="515"/>
      <c r="AL4" s="514" t="s">
        <v>200</v>
      </c>
      <c r="AM4" s="515"/>
      <c r="AN4" s="509">
        <f>SUM(AN6,AN16,AN24,AN36)</f>
        <v>486523.015</v>
      </c>
      <c r="AO4" s="520"/>
      <c r="AP4" s="515"/>
      <c r="AQ4" s="514" t="s">
        <v>200</v>
      </c>
      <c r="AR4" s="513"/>
      <c r="AS4" s="509">
        <f>SUM(AS6,AS16,AS24,AS36,AS85)</f>
        <v>522414.5221</v>
      </c>
      <c r="AT4" s="509">
        <f>SUM(AT6,AT16,AT24,AT36)</f>
        <v>117249.71</v>
      </c>
      <c r="AU4" s="521"/>
      <c r="AV4" s="515"/>
      <c r="AW4" s="514" t="s">
        <v>200</v>
      </c>
      <c r="AX4" s="515"/>
      <c r="AY4" s="509">
        <f>SUM(AY6,AY16,AY24,AY36)</f>
        <v>121249.71</v>
      </c>
      <c r="AZ4" s="517"/>
      <c r="BA4" s="517"/>
    </row>
    <row r="5" ht="39.0" customHeight="1">
      <c r="A5" s="522"/>
      <c r="B5" s="506"/>
      <c r="C5" s="519" t="s">
        <v>89</v>
      </c>
      <c r="D5" s="508"/>
      <c r="E5" s="509">
        <f>SUM(E43,E47,E52,E59,E66,E85)</f>
        <v>190699.95</v>
      </c>
      <c r="F5" s="522"/>
      <c r="G5" s="506"/>
      <c r="H5" s="519" t="s">
        <v>89</v>
      </c>
      <c r="I5" s="508"/>
      <c r="J5" s="509" t="str">
        <f>SUM(J43,J47,J52,J59,J66,J85)</f>
        <v>#REF!</v>
      </c>
      <c r="K5" s="522"/>
      <c r="L5" s="506"/>
      <c r="M5" s="519" t="s">
        <v>89</v>
      </c>
      <c r="N5" s="508"/>
      <c r="O5" s="509" t="str">
        <f>SUM(O43,O47,O52,O59,O66,O85)</f>
        <v>#REF!</v>
      </c>
      <c r="P5" s="522"/>
      <c r="Q5" s="506"/>
      <c r="R5" s="519" t="s">
        <v>89</v>
      </c>
      <c r="S5" s="508"/>
      <c r="T5" s="509" t="str">
        <f>SUM(T43,T47,T52,T59,T66,T85)</f>
        <v>#REF!</v>
      </c>
      <c r="U5" s="522"/>
      <c r="V5" s="506"/>
      <c r="W5" s="519" t="s">
        <v>89</v>
      </c>
      <c r="X5" s="508"/>
      <c r="Y5" s="509">
        <f>SUM(Y43,Y47,Y52,Y59,Y66,Y85)</f>
        <v>301253</v>
      </c>
      <c r="Z5" s="522"/>
      <c r="AA5" s="506"/>
      <c r="AB5" s="519" t="s">
        <v>89</v>
      </c>
      <c r="AC5" s="508"/>
      <c r="AD5" s="509">
        <f>SUM(AD43,AD47,AD52,AD59,AD66,AD85)</f>
        <v>234730</v>
      </c>
      <c r="AE5" s="523"/>
      <c r="AF5" s="513"/>
      <c r="AG5" s="514" t="s">
        <v>89</v>
      </c>
      <c r="AH5" s="515"/>
      <c r="AI5" s="509" t="str">
        <f>SUM(AI43,AI47,AI52,AI59,AI66,AI85,AI94)</f>
        <v>#REF!</v>
      </c>
      <c r="AJ5" s="523"/>
      <c r="AK5" s="515"/>
      <c r="AL5" s="514" t="s">
        <v>89</v>
      </c>
      <c r="AM5" s="515"/>
      <c r="AN5" s="509" t="str">
        <f>SUM(AN43,AN47,AN52,AN59,AN66,AN85,AN94)</f>
        <v>#REF!</v>
      </c>
      <c r="AO5" s="523"/>
      <c r="AP5" s="515"/>
      <c r="AQ5" s="514" t="s">
        <v>89</v>
      </c>
      <c r="AR5" s="513"/>
      <c r="AS5" s="509" t="str">
        <f>SUM(AS43,AS47,AS52,AS59,AS66,AS85,AS94)</f>
        <v>#REF!</v>
      </c>
      <c r="AT5" s="509">
        <f>SUM(AT43,AT47,AT52,AT59,AT66,AT85)</f>
        <v>4650</v>
      </c>
      <c r="AU5" s="524"/>
      <c r="AV5" s="515"/>
      <c r="AW5" s="514" t="s">
        <v>89</v>
      </c>
      <c r="AX5" s="515"/>
      <c r="AY5" s="509">
        <f>SUM(AY43,AY47,AY52,AY59,AY66,AY85)</f>
        <v>4650</v>
      </c>
      <c r="AZ5" s="517"/>
      <c r="BA5" s="517"/>
    </row>
    <row r="6" ht="22.5" customHeight="1">
      <c r="A6" s="525"/>
      <c r="B6" s="526" t="s">
        <v>4</v>
      </c>
      <c r="C6" s="526" t="s">
        <v>201</v>
      </c>
      <c r="D6" s="527" t="s">
        <v>202</v>
      </c>
      <c r="E6" s="528">
        <f>SUM(E7:E15)</f>
        <v>30000</v>
      </c>
      <c r="F6" s="525"/>
      <c r="G6" s="526" t="s">
        <v>4</v>
      </c>
      <c r="H6" s="529" t="s">
        <v>201</v>
      </c>
      <c r="I6" s="530" t="s">
        <v>202</v>
      </c>
      <c r="J6" s="528">
        <f>SUM(J7:J15)</f>
        <v>32400</v>
      </c>
      <c r="K6" s="525"/>
      <c r="L6" s="526" t="s">
        <v>4</v>
      </c>
      <c r="M6" s="529" t="s">
        <v>201</v>
      </c>
      <c r="N6" s="527" t="s">
        <v>202</v>
      </c>
      <c r="O6" s="528">
        <f>SUM(O7:O15)</f>
        <v>40825</v>
      </c>
      <c r="P6" s="525"/>
      <c r="Q6" s="526" t="s">
        <v>4</v>
      </c>
      <c r="R6" s="529" t="s">
        <v>201</v>
      </c>
      <c r="S6" s="527" t="s">
        <v>202</v>
      </c>
      <c r="T6" s="528">
        <f>SUM(T7:T15)</f>
        <v>42500</v>
      </c>
      <c r="U6" s="525"/>
      <c r="V6" s="531" t="s">
        <v>4</v>
      </c>
      <c r="W6" s="532" t="s">
        <v>201</v>
      </c>
      <c r="X6" s="527" t="s">
        <v>202</v>
      </c>
      <c r="Y6" s="528">
        <f>SUM(Y7:Y15)</f>
        <v>45500</v>
      </c>
      <c r="Z6" s="525"/>
      <c r="AA6" s="533" t="s">
        <v>4</v>
      </c>
      <c r="AB6" s="532" t="s">
        <v>201</v>
      </c>
      <c r="AC6" s="527" t="s">
        <v>202</v>
      </c>
      <c r="AD6" s="528">
        <f>SUM(AD7:AD15)</f>
        <v>49500</v>
      </c>
      <c r="AE6" s="534"/>
      <c r="AF6" s="535" t="s">
        <v>4</v>
      </c>
      <c r="AG6" s="536" t="s">
        <v>201</v>
      </c>
      <c r="AH6" s="537" t="s">
        <v>202</v>
      </c>
      <c r="AI6" s="528">
        <f>SUM(AI7:AI11)</f>
        <v>59500</v>
      </c>
      <c r="AJ6" s="534"/>
      <c r="AK6" s="538" t="s">
        <v>4</v>
      </c>
      <c r="AL6" s="536" t="s">
        <v>201</v>
      </c>
      <c r="AM6" s="537" t="s">
        <v>202</v>
      </c>
      <c r="AN6" s="528">
        <f>SUM(AN7:AN15)</f>
        <v>79000</v>
      </c>
      <c r="AO6" s="534"/>
      <c r="AP6" s="538" t="s">
        <v>4</v>
      </c>
      <c r="AQ6" s="536" t="s">
        <v>201</v>
      </c>
      <c r="AR6" s="539" t="s">
        <v>202</v>
      </c>
      <c r="AS6" s="528">
        <f t="shared" ref="AS6:AT6" si="1">SUM(AS7:AS15)</f>
        <v>61500</v>
      </c>
      <c r="AT6" s="528">
        <f t="shared" si="1"/>
        <v>53000</v>
      </c>
      <c r="AU6" s="540"/>
      <c r="AV6" s="538" t="s">
        <v>4</v>
      </c>
      <c r="AW6" s="536" t="s">
        <v>201</v>
      </c>
      <c r="AX6" s="537" t="s">
        <v>202</v>
      </c>
      <c r="AY6" s="528">
        <f>SUM(AY7:AY15)</f>
        <v>53000</v>
      </c>
      <c r="AZ6" s="541"/>
      <c r="BA6" s="541"/>
    </row>
    <row r="7">
      <c r="A7" s="542" t="s">
        <v>203</v>
      </c>
      <c r="B7" s="543">
        <v>45046.0</v>
      </c>
      <c r="C7" s="544" t="s">
        <v>204</v>
      </c>
      <c r="D7" s="545" t="s">
        <v>205</v>
      </c>
      <c r="E7" s="546">
        <v>30000.0</v>
      </c>
      <c r="F7" s="542" t="s">
        <v>203</v>
      </c>
      <c r="G7" s="543">
        <v>45051.0</v>
      </c>
      <c r="H7" s="544" t="s">
        <v>204</v>
      </c>
      <c r="I7" s="545" t="s">
        <v>205</v>
      </c>
      <c r="J7" s="546">
        <v>30000.0</v>
      </c>
      <c r="K7" s="542" t="s">
        <v>203</v>
      </c>
      <c r="L7" s="547">
        <v>45082.0</v>
      </c>
      <c r="M7" s="544" t="s">
        <v>204</v>
      </c>
      <c r="N7" s="545" t="s">
        <v>205</v>
      </c>
      <c r="O7" s="546">
        <v>30000.0</v>
      </c>
      <c r="P7" s="542" t="s">
        <v>203</v>
      </c>
      <c r="Q7" s="548">
        <v>45112.0</v>
      </c>
      <c r="R7" s="544" t="s">
        <v>204</v>
      </c>
      <c r="S7" s="549" t="s">
        <v>205</v>
      </c>
      <c r="T7" s="546">
        <v>30000.0</v>
      </c>
      <c r="U7" s="542" t="s">
        <v>203</v>
      </c>
      <c r="V7" s="547">
        <v>45139.0</v>
      </c>
      <c r="W7" s="544" t="s">
        <v>204</v>
      </c>
      <c r="X7" s="549" t="s">
        <v>205</v>
      </c>
      <c r="Y7" s="546">
        <v>30000.0</v>
      </c>
      <c r="Z7" s="542" t="s">
        <v>203</v>
      </c>
      <c r="AA7" s="547">
        <v>45174.0</v>
      </c>
      <c r="AB7" s="544" t="s">
        <v>204</v>
      </c>
      <c r="AC7" s="549" t="s">
        <v>205</v>
      </c>
      <c r="AD7" s="546">
        <v>30000.0</v>
      </c>
      <c r="AE7" s="550" t="s">
        <v>203</v>
      </c>
      <c r="AF7" s="543">
        <v>45204.0</v>
      </c>
      <c r="AG7" s="551" t="s">
        <v>204</v>
      </c>
      <c r="AH7" s="549" t="s">
        <v>205</v>
      </c>
      <c r="AI7" s="552">
        <v>30000.0</v>
      </c>
      <c r="AJ7" s="550" t="s">
        <v>203</v>
      </c>
      <c r="AK7" s="543">
        <v>45235.0</v>
      </c>
      <c r="AL7" s="551" t="s">
        <v>204</v>
      </c>
      <c r="AM7" s="549" t="s">
        <v>205</v>
      </c>
      <c r="AN7" s="552">
        <v>30000.0</v>
      </c>
      <c r="AO7" s="550" t="s">
        <v>203</v>
      </c>
      <c r="AP7" s="547">
        <v>45265.0</v>
      </c>
      <c r="AQ7" s="551" t="s">
        <v>204</v>
      </c>
      <c r="AR7" s="553" t="s">
        <v>205</v>
      </c>
      <c r="AS7" s="552">
        <v>30000.0</v>
      </c>
      <c r="AT7" s="552">
        <v>30000.0</v>
      </c>
      <c r="AU7" s="550" t="s">
        <v>203</v>
      </c>
      <c r="AV7" s="554">
        <v>45170.0</v>
      </c>
      <c r="AW7" s="555" t="s">
        <v>206</v>
      </c>
      <c r="AX7" s="556"/>
      <c r="AY7" s="552">
        <v>30000.0</v>
      </c>
      <c r="AZ7" s="557"/>
      <c r="BA7" s="557"/>
    </row>
    <row r="8">
      <c r="A8" s="558"/>
      <c r="B8" s="543"/>
      <c r="C8" s="559"/>
      <c r="D8" s="549"/>
      <c r="E8" s="546"/>
      <c r="F8" s="558"/>
      <c r="G8" s="543">
        <v>45051.0</v>
      </c>
      <c r="H8" s="559" t="s">
        <v>207</v>
      </c>
      <c r="I8" s="545" t="s">
        <v>205</v>
      </c>
      <c r="J8" s="546">
        <v>2000.0</v>
      </c>
      <c r="K8" s="558"/>
      <c r="L8" s="547">
        <v>45082.0</v>
      </c>
      <c r="M8" s="559" t="s">
        <v>208</v>
      </c>
      <c r="N8" s="545" t="s">
        <v>205</v>
      </c>
      <c r="O8" s="546">
        <v>2500.0</v>
      </c>
      <c r="P8" s="558"/>
      <c r="Q8" s="548">
        <v>45112.0</v>
      </c>
      <c r="R8" s="559" t="s">
        <v>208</v>
      </c>
      <c r="S8" s="549" t="s">
        <v>205</v>
      </c>
      <c r="T8" s="546">
        <v>2000.0</v>
      </c>
      <c r="U8" s="558"/>
      <c r="V8" s="547">
        <v>45139.0</v>
      </c>
      <c r="W8" s="560" t="s">
        <v>209</v>
      </c>
      <c r="X8" s="549" t="s">
        <v>205</v>
      </c>
      <c r="Y8" s="546">
        <v>2000.0</v>
      </c>
      <c r="Z8" s="558"/>
      <c r="AA8" s="547">
        <v>45174.0</v>
      </c>
      <c r="AB8" s="560" t="s">
        <v>209</v>
      </c>
      <c r="AC8" s="549" t="s">
        <v>205</v>
      </c>
      <c r="AD8" s="546">
        <v>2000.0</v>
      </c>
      <c r="AE8" s="561"/>
      <c r="AF8" s="543">
        <v>45204.0</v>
      </c>
      <c r="AG8" s="551" t="s">
        <v>210</v>
      </c>
      <c r="AH8" s="549" t="s">
        <v>205</v>
      </c>
      <c r="AI8" s="552">
        <v>3500.0</v>
      </c>
      <c r="AJ8" s="561"/>
      <c r="AK8" s="543">
        <v>45235.0</v>
      </c>
      <c r="AL8" s="551" t="s">
        <v>211</v>
      </c>
      <c r="AM8" s="549" t="s">
        <v>205</v>
      </c>
      <c r="AN8" s="546">
        <v>17000.0</v>
      </c>
      <c r="AO8" s="561"/>
      <c r="AP8" s="547">
        <v>45265.0</v>
      </c>
      <c r="AQ8" s="551" t="s">
        <v>211</v>
      </c>
      <c r="AR8" s="553" t="s">
        <v>205</v>
      </c>
      <c r="AS8" s="546">
        <v>17000.0</v>
      </c>
      <c r="AT8" s="552">
        <v>2000.0</v>
      </c>
      <c r="AU8" s="561"/>
      <c r="AV8" s="554">
        <v>45171.0</v>
      </c>
      <c r="AW8" s="555" t="s">
        <v>208</v>
      </c>
      <c r="AX8" s="556"/>
      <c r="AY8" s="552">
        <v>2000.0</v>
      </c>
      <c r="AZ8" s="557"/>
      <c r="BA8" s="557"/>
    </row>
    <row r="9">
      <c r="A9" s="558"/>
      <c r="B9" s="562" t="s">
        <v>212</v>
      </c>
      <c r="C9" s="563" t="s">
        <v>212</v>
      </c>
      <c r="D9" s="549"/>
      <c r="E9" s="564" t="s">
        <v>212</v>
      </c>
      <c r="F9" s="558"/>
      <c r="G9" s="543">
        <v>45051.0</v>
      </c>
      <c r="H9" s="559" t="s">
        <v>208</v>
      </c>
      <c r="I9" s="545" t="s">
        <v>205</v>
      </c>
      <c r="J9" s="546">
        <v>400.0</v>
      </c>
      <c r="K9" s="558"/>
      <c r="L9" s="547">
        <v>45082.0</v>
      </c>
      <c r="M9" s="559" t="s">
        <v>207</v>
      </c>
      <c r="N9" s="545" t="s">
        <v>205</v>
      </c>
      <c r="O9" s="546">
        <v>2200.0</v>
      </c>
      <c r="P9" s="558"/>
      <c r="Q9" s="548">
        <v>45112.0</v>
      </c>
      <c r="R9" s="559" t="s">
        <v>207</v>
      </c>
      <c r="S9" s="549" t="s">
        <v>205</v>
      </c>
      <c r="T9" s="546">
        <v>2000.0</v>
      </c>
      <c r="U9" s="558"/>
      <c r="V9" s="547">
        <v>45139.0</v>
      </c>
      <c r="W9" s="560" t="s">
        <v>213</v>
      </c>
      <c r="X9" s="549" t="s">
        <v>205</v>
      </c>
      <c r="Y9" s="546">
        <v>2000.0</v>
      </c>
      <c r="Z9" s="558"/>
      <c r="AA9" s="547">
        <v>45174.0</v>
      </c>
      <c r="AB9" s="560" t="s">
        <v>213</v>
      </c>
      <c r="AC9" s="549" t="s">
        <v>205</v>
      </c>
      <c r="AD9" s="546">
        <v>2000.0</v>
      </c>
      <c r="AE9" s="561"/>
      <c r="AF9" s="543">
        <v>45204.0</v>
      </c>
      <c r="AG9" s="551" t="s">
        <v>211</v>
      </c>
      <c r="AH9" s="549" t="s">
        <v>205</v>
      </c>
      <c r="AI9" s="546">
        <v>17000.0</v>
      </c>
      <c r="AJ9" s="561"/>
      <c r="AK9" s="543">
        <v>45235.0</v>
      </c>
      <c r="AL9" s="551" t="s">
        <v>214</v>
      </c>
      <c r="AM9" s="549" t="s">
        <v>205</v>
      </c>
      <c r="AN9" s="546">
        <v>8500.0</v>
      </c>
      <c r="AO9" s="561"/>
      <c r="AP9" s="547">
        <v>45265.0</v>
      </c>
      <c r="AQ9" s="551" t="s">
        <v>214</v>
      </c>
      <c r="AR9" s="553" t="s">
        <v>205</v>
      </c>
      <c r="AS9" s="546"/>
      <c r="AT9" s="552">
        <v>2000.0</v>
      </c>
      <c r="AU9" s="561"/>
      <c r="AV9" s="554">
        <v>45172.0</v>
      </c>
      <c r="AW9" s="555" t="s">
        <v>207</v>
      </c>
      <c r="AX9" s="556"/>
      <c r="AY9" s="552">
        <v>2000.0</v>
      </c>
      <c r="AZ9" s="557"/>
      <c r="BA9" s="557"/>
    </row>
    <row r="10">
      <c r="A10" s="558"/>
      <c r="B10" s="562" t="s">
        <v>212</v>
      </c>
      <c r="C10" s="563" t="s">
        <v>212</v>
      </c>
      <c r="D10" s="549"/>
      <c r="E10" s="564" t="s">
        <v>212</v>
      </c>
      <c r="F10" s="558"/>
      <c r="G10" s="562" t="s">
        <v>212</v>
      </c>
      <c r="H10" s="563" t="s">
        <v>212</v>
      </c>
      <c r="I10" s="549"/>
      <c r="J10" s="564" t="s">
        <v>212</v>
      </c>
      <c r="K10" s="558"/>
      <c r="L10" s="547">
        <v>45082.0</v>
      </c>
      <c r="M10" s="559" t="s">
        <v>215</v>
      </c>
      <c r="N10" s="545" t="s">
        <v>205</v>
      </c>
      <c r="O10" s="546">
        <v>6125.0</v>
      </c>
      <c r="P10" s="558"/>
      <c r="Q10" s="437">
        <v>45112.0</v>
      </c>
      <c r="R10" s="559" t="s">
        <v>216</v>
      </c>
      <c r="S10" s="549" t="s">
        <v>205</v>
      </c>
      <c r="T10" s="546">
        <v>5000.0</v>
      </c>
      <c r="U10" s="558"/>
      <c r="V10" s="547">
        <v>45139.0</v>
      </c>
      <c r="W10" s="560" t="s">
        <v>216</v>
      </c>
      <c r="X10" s="549" t="s">
        <v>205</v>
      </c>
      <c r="Y10" s="546">
        <v>5000.0</v>
      </c>
      <c r="Z10" s="558"/>
      <c r="AA10" s="547">
        <v>45174.0</v>
      </c>
      <c r="AB10" s="551" t="s">
        <v>210</v>
      </c>
      <c r="AC10" s="549" t="s">
        <v>205</v>
      </c>
      <c r="AD10" s="546">
        <v>3500.0</v>
      </c>
      <c r="AE10" s="561"/>
      <c r="AF10" s="543">
        <v>45204.0</v>
      </c>
      <c r="AG10" s="551" t="s">
        <v>217</v>
      </c>
      <c r="AH10" s="549" t="s">
        <v>205</v>
      </c>
      <c r="AI10" s="546">
        <v>6000.0</v>
      </c>
      <c r="AJ10" s="561"/>
      <c r="AK10" s="543">
        <v>45235.0</v>
      </c>
      <c r="AL10" s="565" t="s">
        <v>218</v>
      </c>
      <c r="AM10" s="549" t="s">
        <v>205</v>
      </c>
      <c r="AN10" s="566">
        <v>7000.0</v>
      </c>
      <c r="AO10" s="561"/>
      <c r="AP10" s="547">
        <v>45265.0</v>
      </c>
      <c r="AQ10" s="565" t="s">
        <v>218</v>
      </c>
      <c r="AR10" s="553" t="s">
        <v>205</v>
      </c>
      <c r="AS10" s="567">
        <v>3000.0</v>
      </c>
      <c r="AT10" s="552">
        <v>3500.0</v>
      </c>
      <c r="AU10" s="561"/>
      <c r="AV10" s="554">
        <v>45173.0</v>
      </c>
      <c r="AW10" s="555" t="s">
        <v>219</v>
      </c>
      <c r="AX10" s="556"/>
      <c r="AY10" s="552">
        <v>3500.0</v>
      </c>
      <c r="AZ10" s="557"/>
      <c r="BA10" s="557"/>
    </row>
    <row r="11">
      <c r="A11" s="558"/>
      <c r="B11" s="562" t="s">
        <v>212</v>
      </c>
      <c r="C11" s="563" t="s">
        <v>212</v>
      </c>
      <c r="D11" s="549"/>
      <c r="E11" s="564" t="s">
        <v>212</v>
      </c>
      <c r="F11" s="558"/>
      <c r="G11" s="562" t="s">
        <v>212</v>
      </c>
      <c r="H11" s="563" t="s">
        <v>212</v>
      </c>
      <c r="I11" s="549"/>
      <c r="J11" s="564" t="s">
        <v>212</v>
      </c>
      <c r="K11" s="558"/>
      <c r="L11" s="562" t="s">
        <v>212</v>
      </c>
      <c r="M11" s="563" t="s">
        <v>212</v>
      </c>
      <c r="N11" s="549"/>
      <c r="O11" s="564" t="s">
        <v>212</v>
      </c>
      <c r="P11" s="558"/>
      <c r="Q11" s="437">
        <v>45112.0</v>
      </c>
      <c r="R11" s="559" t="s">
        <v>215</v>
      </c>
      <c r="S11" s="549" t="s">
        <v>205</v>
      </c>
      <c r="T11" s="546">
        <v>3500.0</v>
      </c>
      <c r="U11" s="558"/>
      <c r="V11" s="547">
        <v>45139.0</v>
      </c>
      <c r="W11" s="560" t="s">
        <v>220</v>
      </c>
      <c r="X11" s="549" t="s">
        <v>205</v>
      </c>
      <c r="Y11" s="546">
        <v>3000.0</v>
      </c>
      <c r="Z11" s="558"/>
      <c r="AA11" s="547">
        <v>45174.0</v>
      </c>
      <c r="AB11" s="551" t="s">
        <v>211</v>
      </c>
      <c r="AC11" s="549" t="s">
        <v>205</v>
      </c>
      <c r="AD11" s="546">
        <v>12000.0</v>
      </c>
      <c r="AE11" s="561"/>
      <c r="AF11" s="543">
        <v>45204.0</v>
      </c>
      <c r="AG11" s="551" t="s">
        <v>221</v>
      </c>
      <c r="AH11" s="549" t="s">
        <v>205</v>
      </c>
      <c r="AI11" s="546">
        <v>3000.0</v>
      </c>
      <c r="AJ11" s="561"/>
      <c r="AK11" s="543">
        <v>45235.0</v>
      </c>
      <c r="AL11" s="551" t="s">
        <v>221</v>
      </c>
      <c r="AM11" s="549" t="s">
        <v>205</v>
      </c>
      <c r="AN11" s="546">
        <v>3000.0</v>
      </c>
      <c r="AO11" s="561"/>
      <c r="AP11" s="547">
        <v>45265.0</v>
      </c>
      <c r="AQ11" s="551" t="s">
        <v>221</v>
      </c>
      <c r="AR11" s="553" t="s">
        <v>205</v>
      </c>
      <c r="AS11" s="546">
        <v>3000.0</v>
      </c>
      <c r="AT11" s="552">
        <v>12000.0</v>
      </c>
      <c r="AU11" s="561"/>
      <c r="AV11" s="554">
        <v>45174.0</v>
      </c>
      <c r="AW11" s="555" t="s">
        <v>222</v>
      </c>
      <c r="AX11" s="556"/>
      <c r="AY11" s="552">
        <v>12000.0</v>
      </c>
      <c r="AZ11" s="557"/>
      <c r="BA11" s="557"/>
    </row>
    <row r="12">
      <c r="A12" s="558"/>
      <c r="B12" s="562" t="s">
        <v>212</v>
      </c>
      <c r="C12" s="563" t="s">
        <v>212</v>
      </c>
      <c r="D12" s="549"/>
      <c r="E12" s="564" t="s">
        <v>212</v>
      </c>
      <c r="F12" s="558"/>
      <c r="G12" s="562" t="s">
        <v>212</v>
      </c>
      <c r="H12" s="563" t="s">
        <v>212</v>
      </c>
      <c r="I12" s="549"/>
      <c r="J12" s="564" t="s">
        <v>212</v>
      </c>
      <c r="K12" s="558"/>
      <c r="L12" s="562" t="s">
        <v>212</v>
      </c>
      <c r="M12" s="563" t="s">
        <v>212</v>
      </c>
      <c r="N12" s="549"/>
      <c r="O12" s="564" t="s">
        <v>212</v>
      </c>
      <c r="P12" s="558"/>
      <c r="Q12" s="547">
        <v>45124.0</v>
      </c>
      <c r="R12" s="559" t="s">
        <v>222</v>
      </c>
      <c r="S12" s="549" t="s">
        <v>205</v>
      </c>
      <c r="T12" s="546" t="s">
        <v>223</v>
      </c>
      <c r="U12" s="558"/>
      <c r="V12" s="547">
        <v>45139.0</v>
      </c>
      <c r="W12" s="551" t="s">
        <v>210</v>
      </c>
      <c r="X12" s="549" t="s">
        <v>205</v>
      </c>
      <c r="Y12" s="546">
        <v>3500.0</v>
      </c>
      <c r="Z12" s="558"/>
      <c r="AA12" s="547"/>
      <c r="AB12" s="560"/>
      <c r="AC12" s="549"/>
      <c r="AD12" s="546"/>
      <c r="AE12" s="561"/>
      <c r="AF12" s="543">
        <v>45204.0</v>
      </c>
      <c r="AG12" s="551" t="s">
        <v>224</v>
      </c>
      <c r="AH12" s="549" t="s">
        <v>205</v>
      </c>
      <c r="AI12" s="546">
        <v>5000.0</v>
      </c>
      <c r="AJ12" s="561"/>
      <c r="AK12" s="543">
        <v>45235.0</v>
      </c>
      <c r="AL12" s="551" t="s">
        <v>217</v>
      </c>
      <c r="AM12" s="549" t="s">
        <v>205</v>
      </c>
      <c r="AN12" s="546">
        <v>3000.0</v>
      </c>
      <c r="AO12" s="561"/>
      <c r="AP12" s="547">
        <v>45265.0</v>
      </c>
      <c r="AQ12" s="551" t="s">
        <v>217</v>
      </c>
      <c r="AR12" s="553" t="s">
        <v>205</v>
      </c>
      <c r="AS12" s="546">
        <v>3000.0</v>
      </c>
      <c r="AT12" s="552">
        <v>3500.0</v>
      </c>
      <c r="AU12" s="561"/>
      <c r="AV12" s="554">
        <v>45175.0</v>
      </c>
      <c r="AW12" s="555" t="s">
        <v>225</v>
      </c>
      <c r="AX12" s="556"/>
      <c r="AY12" s="552">
        <v>3500.0</v>
      </c>
      <c r="AZ12" s="557"/>
      <c r="BA12" s="557"/>
    </row>
    <row r="13">
      <c r="A13" s="558"/>
      <c r="B13" s="562"/>
      <c r="C13" s="563"/>
      <c r="D13" s="549"/>
      <c r="E13" s="564"/>
      <c r="F13" s="558"/>
      <c r="G13" s="562"/>
      <c r="H13" s="563"/>
      <c r="I13" s="549"/>
      <c r="J13" s="564"/>
      <c r="K13" s="558"/>
      <c r="L13" s="562"/>
      <c r="M13" s="563"/>
      <c r="N13" s="549"/>
      <c r="O13" s="564"/>
      <c r="P13" s="558"/>
      <c r="Q13" s="562"/>
      <c r="R13" s="563"/>
      <c r="S13" s="549"/>
      <c r="T13" s="564"/>
      <c r="U13" s="558"/>
      <c r="V13" s="562"/>
      <c r="W13" s="563"/>
      <c r="X13" s="549"/>
      <c r="Y13" s="564"/>
      <c r="Z13" s="558"/>
      <c r="AA13" s="547"/>
      <c r="AB13" s="568"/>
      <c r="AC13" s="549"/>
      <c r="AD13" s="546"/>
      <c r="AE13" s="561"/>
      <c r="AF13" s="4"/>
      <c r="AJ13" s="561"/>
      <c r="AK13" s="543">
        <v>45235.0</v>
      </c>
      <c r="AL13" s="551" t="s">
        <v>226</v>
      </c>
      <c r="AM13" s="549" t="s">
        <v>205</v>
      </c>
      <c r="AN13" s="546">
        <v>2000.0</v>
      </c>
      <c r="AO13" s="561"/>
      <c r="AP13" s="547">
        <v>45265.0</v>
      </c>
      <c r="AQ13" s="551" t="s">
        <v>226</v>
      </c>
      <c r="AR13" s="553" t="s">
        <v>205</v>
      </c>
      <c r="AS13" s="546">
        <v>2000.0</v>
      </c>
      <c r="AT13" s="552"/>
      <c r="AU13" s="561"/>
      <c r="AV13" s="554"/>
      <c r="AW13" s="555"/>
      <c r="AX13" s="556"/>
      <c r="AY13" s="552"/>
      <c r="AZ13" s="557"/>
      <c r="BA13" s="557"/>
    </row>
    <row r="14">
      <c r="A14" s="558"/>
      <c r="B14" s="562"/>
      <c r="C14" s="563"/>
      <c r="D14" s="549"/>
      <c r="E14" s="564"/>
      <c r="F14" s="558"/>
      <c r="G14" s="562"/>
      <c r="H14" s="563"/>
      <c r="I14" s="549"/>
      <c r="J14" s="564"/>
      <c r="K14" s="558"/>
      <c r="L14" s="562"/>
      <c r="M14" s="563"/>
      <c r="N14" s="549"/>
      <c r="O14" s="564"/>
      <c r="P14" s="558"/>
      <c r="Q14" s="562"/>
      <c r="R14" s="563"/>
      <c r="S14" s="549"/>
      <c r="T14" s="564"/>
      <c r="U14" s="558"/>
      <c r="V14" s="562"/>
      <c r="W14" s="563"/>
      <c r="X14" s="549"/>
      <c r="Y14" s="564"/>
      <c r="Z14" s="558"/>
      <c r="AA14" s="547"/>
      <c r="AB14" s="568"/>
      <c r="AC14" s="549"/>
      <c r="AD14" s="546"/>
      <c r="AE14" s="561"/>
      <c r="AF14" s="569"/>
      <c r="AJ14" s="561"/>
      <c r="AK14" s="543">
        <v>45235.0</v>
      </c>
      <c r="AL14" s="551" t="s">
        <v>227</v>
      </c>
      <c r="AM14" s="549" t="s">
        <v>205</v>
      </c>
      <c r="AN14" s="546">
        <v>5000.0</v>
      </c>
      <c r="AO14" s="561"/>
      <c r="AP14" s="547">
        <v>45265.0</v>
      </c>
      <c r="AQ14" s="551" t="s">
        <v>227</v>
      </c>
      <c r="AR14" s="553" t="s">
        <v>205</v>
      </c>
      <c r="AS14" s="546"/>
      <c r="AT14" s="552"/>
      <c r="AU14" s="561"/>
      <c r="AV14" s="554"/>
      <c r="AW14" s="555"/>
      <c r="AX14" s="556"/>
      <c r="AY14" s="552"/>
      <c r="AZ14" s="557"/>
      <c r="BA14" s="557"/>
    </row>
    <row r="15">
      <c r="A15" s="558"/>
      <c r="B15" s="562" t="s">
        <v>212</v>
      </c>
      <c r="C15" s="563" t="s">
        <v>212</v>
      </c>
      <c r="D15" s="549"/>
      <c r="E15" s="564" t="s">
        <v>212</v>
      </c>
      <c r="F15" s="558"/>
      <c r="G15" s="562" t="s">
        <v>212</v>
      </c>
      <c r="H15" s="563" t="s">
        <v>212</v>
      </c>
      <c r="I15" s="549"/>
      <c r="J15" s="564" t="s">
        <v>212</v>
      </c>
      <c r="K15" s="558"/>
      <c r="L15" s="562" t="s">
        <v>212</v>
      </c>
      <c r="M15" s="563" t="s">
        <v>212</v>
      </c>
      <c r="N15" s="549"/>
      <c r="O15" s="564" t="s">
        <v>212</v>
      </c>
      <c r="P15" s="558"/>
      <c r="Q15" s="562" t="s">
        <v>212</v>
      </c>
      <c r="R15" s="563" t="s">
        <v>212</v>
      </c>
      <c r="S15" s="549"/>
      <c r="T15" s="564" t="s">
        <v>212</v>
      </c>
      <c r="U15" s="558"/>
      <c r="V15" s="562" t="s">
        <v>212</v>
      </c>
      <c r="W15" s="563" t="s">
        <v>212</v>
      </c>
      <c r="X15" s="549"/>
      <c r="Y15" s="564" t="s">
        <v>212</v>
      </c>
      <c r="Z15" s="558"/>
      <c r="AA15" s="547"/>
      <c r="AB15" s="568"/>
      <c r="AC15" s="549"/>
      <c r="AD15" s="546"/>
      <c r="AE15" s="561"/>
      <c r="AF15" s="554"/>
      <c r="AJ15" s="561"/>
      <c r="AK15" s="543">
        <v>45235.0</v>
      </c>
      <c r="AL15" s="551" t="s">
        <v>210</v>
      </c>
      <c r="AM15" s="549" t="s">
        <v>205</v>
      </c>
      <c r="AN15" s="552">
        <v>3500.0</v>
      </c>
      <c r="AO15" s="561"/>
      <c r="AP15" s="547">
        <v>45265.0</v>
      </c>
      <c r="AQ15" s="551" t="s">
        <v>210</v>
      </c>
      <c r="AR15" s="553" t="s">
        <v>205</v>
      </c>
      <c r="AS15" s="552">
        <v>3500.0</v>
      </c>
      <c r="AT15" s="552"/>
      <c r="AU15" s="561"/>
      <c r="AV15" s="554">
        <v>45176.0</v>
      </c>
      <c r="AW15" s="555"/>
      <c r="AX15" s="556"/>
      <c r="AY15" s="552"/>
      <c r="AZ15" s="557"/>
      <c r="BA15" s="557"/>
    </row>
    <row r="16">
      <c r="A16" s="525"/>
      <c r="B16" s="531" t="s">
        <v>4</v>
      </c>
      <c r="C16" s="531" t="s">
        <v>201</v>
      </c>
      <c r="D16" s="527" t="s">
        <v>202</v>
      </c>
      <c r="E16" s="528">
        <f>SUM(E17:E23)</f>
        <v>1500</v>
      </c>
      <c r="F16" s="525"/>
      <c r="G16" s="531" t="s">
        <v>4</v>
      </c>
      <c r="H16" s="570" t="s">
        <v>201</v>
      </c>
      <c r="I16" s="527" t="s">
        <v>202</v>
      </c>
      <c r="J16" s="528">
        <f>SUM(J17:J23)</f>
        <v>11500</v>
      </c>
      <c r="K16" s="525"/>
      <c r="L16" s="531" t="s">
        <v>4</v>
      </c>
      <c r="M16" s="571" t="s">
        <v>201</v>
      </c>
      <c r="N16" s="527" t="s">
        <v>202</v>
      </c>
      <c r="O16" s="528">
        <f>SUM(O17:O23)</f>
        <v>11500</v>
      </c>
      <c r="P16" s="525"/>
      <c r="Q16" s="531" t="s">
        <v>4</v>
      </c>
      <c r="R16" s="571" t="s">
        <v>201</v>
      </c>
      <c r="S16" s="527" t="s">
        <v>202</v>
      </c>
      <c r="T16" s="528">
        <f>SUM(T17:T23)</f>
        <v>11500</v>
      </c>
      <c r="U16" s="525"/>
      <c r="V16" s="531" t="s">
        <v>4</v>
      </c>
      <c r="W16" s="572" t="s">
        <v>201</v>
      </c>
      <c r="X16" s="527" t="s">
        <v>202</v>
      </c>
      <c r="Y16" s="528">
        <f>SUM(Y17:Y23)</f>
        <v>11500</v>
      </c>
      <c r="Z16" s="525"/>
      <c r="AA16" s="531" t="s">
        <v>4</v>
      </c>
      <c r="AB16" s="572" t="s">
        <v>201</v>
      </c>
      <c r="AC16" s="527" t="s">
        <v>202</v>
      </c>
      <c r="AD16" s="528">
        <f>SUM(AD17:AD23)</f>
        <v>22000</v>
      </c>
      <c r="AE16" s="534"/>
      <c r="AF16" s="573" t="s">
        <v>4</v>
      </c>
      <c r="AG16" s="574" t="s">
        <v>201</v>
      </c>
      <c r="AH16" s="537" t="s">
        <v>202</v>
      </c>
      <c r="AI16" s="528">
        <f>SUM(AI17:AI23)</f>
        <v>28500</v>
      </c>
      <c r="AJ16" s="534"/>
      <c r="AK16" s="575" t="s">
        <v>4</v>
      </c>
      <c r="AL16" s="574" t="s">
        <v>201</v>
      </c>
      <c r="AM16" s="537" t="s">
        <v>202</v>
      </c>
      <c r="AN16" s="528">
        <f>SUM(AN17:AN23)</f>
        <v>32500</v>
      </c>
      <c r="AO16" s="534"/>
      <c r="AP16" s="575" t="s">
        <v>4</v>
      </c>
      <c r="AQ16" s="574" t="s">
        <v>201</v>
      </c>
      <c r="AR16" s="539" t="s">
        <v>202</v>
      </c>
      <c r="AS16" s="528">
        <f t="shared" ref="AS16:AT16" si="2">SUM(AS17:AS23)</f>
        <v>31500</v>
      </c>
      <c r="AT16" s="528">
        <f t="shared" si="2"/>
        <v>22500</v>
      </c>
      <c r="AU16" s="540"/>
      <c r="AV16" s="575" t="s">
        <v>4</v>
      </c>
      <c r="AW16" s="574" t="s">
        <v>201</v>
      </c>
      <c r="AX16" s="537" t="s">
        <v>202</v>
      </c>
      <c r="AY16" s="528">
        <f>SUM(AY17:AY23)</f>
        <v>26500</v>
      </c>
      <c r="AZ16" s="541"/>
      <c r="BA16" s="541"/>
    </row>
    <row r="17" ht="27.0" customHeight="1">
      <c r="A17" s="542" t="s">
        <v>228</v>
      </c>
      <c r="B17" s="547">
        <v>45046.0</v>
      </c>
      <c r="C17" s="576" t="s">
        <v>229</v>
      </c>
      <c r="D17" s="577" t="s">
        <v>205</v>
      </c>
      <c r="E17" s="564">
        <v>1500.0</v>
      </c>
      <c r="F17" s="542" t="s">
        <v>228</v>
      </c>
      <c r="G17" s="547">
        <v>45051.0</v>
      </c>
      <c r="H17" s="576" t="s">
        <v>230</v>
      </c>
      <c r="I17" s="578" t="s">
        <v>205</v>
      </c>
      <c r="J17" s="564">
        <v>10000.0</v>
      </c>
      <c r="K17" s="542" t="s">
        <v>228</v>
      </c>
      <c r="L17" s="547">
        <v>45082.0</v>
      </c>
      <c r="M17" s="576" t="s">
        <v>230</v>
      </c>
      <c r="N17" s="578" t="s">
        <v>205</v>
      </c>
      <c r="O17" s="564">
        <v>10000.0</v>
      </c>
      <c r="P17" s="542" t="s">
        <v>228</v>
      </c>
      <c r="Q17" s="548">
        <v>45112.0</v>
      </c>
      <c r="R17" s="560" t="s">
        <v>231</v>
      </c>
      <c r="S17" s="577" t="s">
        <v>205</v>
      </c>
      <c r="T17" s="564">
        <v>10000.0</v>
      </c>
      <c r="U17" s="542" t="s">
        <v>228</v>
      </c>
      <c r="V17" s="547">
        <v>45139.0</v>
      </c>
      <c r="W17" s="576" t="s">
        <v>230</v>
      </c>
      <c r="X17" s="579" t="s">
        <v>205</v>
      </c>
      <c r="Y17" s="564">
        <v>10000.0</v>
      </c>
      <c r="Z17" s="542" t="s">
        <v>228</v>
      </c>
      <c r="AA17" s="547">
        <v>45170.0</v>
      </c>
      <c r="AB17" s="576" t="s">
        <v>230</v>
      </c>
      <c r="AC17" s="579" t="s">
        <v>205</v>
      </c>
      <c r="AD17" s="564">
        <v>12000.0</v>
      </c>
      <c r="AE17" s="550" t="s">
        <v>228</v>
      </c>
      <c r="AF17" s="548">
        <v>45175.0</v>
      </c>
      <c r="AG17" s="576" t="s">
        <v>230</v>
      </c>
      <c r="AH17" s="579" t="s">
        <v>205</v>
      </c>
      <c r="AI17" s="564">
        <v>15000.0</v>
      </c>
      <c r="AJ17" s="550" t="s">
        <v>228</v>
      </c>
      <c r="AK17" s="547">
        <v>45235.0</v>
      </c>
      <c r="AL17" s="576" t="s">
        <v>230</v>
      </c>
      <c r="AM17" s="549" t="s">
        <v>205</v>
      </c>
      <c r="AN17" s="564">
        <v>15000.0</v>
      </c>
      <c r="AO17" s="550" t="s">
        <v>228</v>
      </c>
      <c r="AP17" s="547">
        <v>45265.0</v>
      </c>
      <c r="AQ17" s="576" t="s">
        <v>230</v>
      </c>
      <c r="AR17" s="553" t="s">
        <v>205</v>
      </c>
      <c r="AS17" s="564">
        <v>15000.0</v>
      </c>
      <c r="AT17" s="580">
        <v>20000.0</v>
      </c>
      <c r="AU17" s="550" t="s">
        <v>228</v>
      </c>
      <c r="AV17" s="548">
        <v>45170.0</v>
      </c>
      <c r="AW17" s="581" t="s">
        <v>231</v>
      </c>
      <c r="AX17" s="582"/>
      <c r="AY17" s="580">
        <v>20000.0</v>
      </c>
      <c r="AZ17" s="583"/>
      <c r="BA17" s="583"/>
    </row>
    <row r="18" ht="27.75" customHeight="1">
      <c r="A18" s="558"/>
      <c r="B18" s="562" t="s">
        <v>212</v>
      </c>
      <c r="C18" s="563" t="s">
        <v>212</v>
      </c>
      <c r="D18" s="549"/>
      <c r="E18" s="564" t="s">
        <v>212</v>
      </c>
      <c r="F18" s="558"/>
      <c r="G18" s="543">
        <v>45051.0</v>
      </c>
      <c r="H18" s="551" t="s">
        <v>229</v>
      </c>
      <c r="I18" s="584" t="s">
        <v>205</v>
      </c>
      <c r="J18" s="546">
        <v>1500.0</v>
      </c>
      <c r="K18" s="558"/>
      <c r="L18" s="478">
        <v>45082.0</v>
      </c>
      <c r="M18" s="551" t="s">
        <v>229</v>
      </c>
      <c r="N18" s="584" t="s">
        <v>205</v>
      </c>
      <c r="O18" s="546">
        <v>1500.0</v>
      </c>
      <c r="P18" s="558"/>
      <c r="Q18" s="548">
        <v>45112.0</v>
      </c>
      <c r="R18" s="551" t="s">
        <v>229</v>
      </c>
      <c r="S18" s="567" t="s">
        <v>205</v>
      </c>
      <c r="T18" s="546">
        <v>1500.0</v>
      </c>
      <c r="U18" s="558"/>
      <c r="V18" s="547">
        <v>45139.0</v>
      </c>
      <c r="W18" s="551" t="s">
        <v>229</v>
      </c>
      <c r="X18" s="549" t="s">
        <v>205</v>
      </c>
      <c r="Y18" s="546">
        <v>1500.0</v>
      </c>
      <c r="Z18" s="558"/>
      <c r="AA18" s="547">
        <v>45170.0</v>
      </c>
      <c r="AB18" s="551" t="s">
        <v>232</v>
      </c>
      <c r="AC18" s="549" t="s">
        <v>205</v>
      </c>
      <c r="AD18" s="546">
        <v>1500.0</v>
      </c>
      <c r="AE18" s="561"/>
      <c r="AF18" s="554">
        <v>45175.0</v>
      </c>
      <c r="AG18" s="551" t="s">
        <v>232</v>
      </c>
      <c r="AH18" s="549" t="s">
        <v>205</v>
      </c>
      <c r="AI18" s="546">
        <v>5000.0</v>
      </c>
      <c r="AJ18" s="561"/>
      <c r="AK18" s="543">
        <v>45235.0</v>
      </c>
      <c r="AL18" s="551" t="s">
        <v>232</v>
      </c>
      <c r="AM18" s="549" t="s">
        <v>205</v>
      </c>
      <c r="AN18" s="546">
        <v>5000.0</v>
      </c>
      <c r="AO18" s="561"/>
      <c r="AP18" s="547">
        <v>45265.0</v>
      </c>
      <c r="AQ18" s="551" t="s">
        <v>232</v>
      </c>
      <c r="AR18" s="553" t="s">
        <v>205</v>
      </c>
      <c r="AS18" s="546">
        <v>5000.0</v>
      </c>
      <c r="AT18" s="552">
        <v>1500.0</v>
      </c>
      <c r="AU18" s="561"/>
      <c r="AV18" s="554">
        <v>45170.0</v>
      </c>
      <c r="AW18" s="555" t="s">
        <v>233</v>
      </c>
      <c r="AX18" s="556"/>
      <c r="AY18" s="552">
        <v>1500.0</v>
      </c>
      <c r="AZ18" s="557"/>
      <c r="BA18" s="557"/>
    </row>
    <row r="19">
      <c r="A19" s="558"/>
      <c r="B19" s="562" t="s">
        <v>212</v>
      </c>
      <c r="C19" s="563" t="s">
        <v>212</v>
      </c>
      <c r="D19" s="549"/>
      <c r="E19" s="564" t="s">
        <v>212</v>
      </c>
      <c r="F19" s="558"/>
      <c r="G19" s="562" t="s">
        <v>212</v>
      </c>
      <c r="H19" s="563" t="s">
        <v>212</v>
      </c>
      <c r="I19" s="549"/>
      <c r="J19" s="564" t="s">
        <v>212</v>
      </c>
      <c r="K19" s="558"/>
      <c r="L19" s="562" t="s">
        <v>212</v>
      </c>
      <c r="M19" s="563" t="s">
        <v>212</v>
      </c>
      <c r="N19" s="549"/>
      <c r="O19" s="564" t="s">
        <v>212</v>
      </c>
      <c r="P19" s="558"/>
      <c r="Q19" s="562" t="s">
        <v>212</v>
      </c>
      <c r="R19" s="563" t="s">
        <v>212</v>
      </c>
      <c r="S19" s="549"/>
      <c r="T19" s="564" t="s">
        <v>212</v>
      </c>
      <c r="U19" s="558"/>
      <c r="V19" s="562" t="s">
        <v>212</v>
      </c>
      <c r="W19" s="563" t="s">
        <v>212</v>
      </c>
      <c r="X19" s="549"/>
      <c r="Y19" s="564" t="s">
        <v>212</v>
      </c>
      <c r="Z19" s="558"/>
      <c r="AA19" s="547">
        <v>45170.0</v>
      </c>
      <c r="AB19" s="585" t="s">
        <v>234</v>
      </c>
      <c r="AC19" s="549" t="s">
        <v>205</v>
      </c>
      <c r="AD19" s="546">
        <v>5000.0</v>
      </c>
      <c r="AE19" s="561"/>
      <c r="AF19" s="554">
        <v>45175.0</v>
      </c>
      <c r="AG19" s="585" t="s">
        <v>234</v>
      </c>
      <c r="AH19" s="549" t="s">
        <v>205</v>
      </c>
      <c r="AI19" s="546">
        <v>5000.0</v>
      </c>
      <c r="AJ19" s="561"/>
      <c r="AK19" s="543">
        <v>45235.0</v>
      </c>
      <c r="AL19" s="585" t="s">
        <v>234</v>
      </c>
      <c r="AM19" s="549" t="s">
        <v>205</v>
      </c>
      <c r="AN19" s="546">
        <v>5000.0</v>
      </c>
      <c r="AO19" s="561"/>
      <c r="AP19" s="547">
        <v>45265.0</v>
      </c>
      <c r="AQ19" s="585" t="s">
        <v>234</v>
      </c>
      <c r="AR19" s="553" t="s">
        <v>205</v>
      </c>
      <c r="AS19" s="546">
        <v>5000.0</v>
      </c>
      <c r="AT19" s="552">
        <v>1000.0</v>
      </c>
      <c r="AU19" s="561"/>
      <c r="AV19" s="554">
        <v>45170.0</v>
      </c>
      <c r="AW19" s="586" t="s">
        <v>235</v>
      </c>
      <c r="AX19" s="556"/>
      <c r="AY19" s="546">
        <v>5000.0</v>
      </c>
      <c r="AZ19" s="557"/>
      <c r="BA19" s="557"/>
    </row>
    <row r="20">
      <c r="A20" s="558"/>
      <c r="B20" s="562" t="s">
        <v>212</v>
      </c>
      <c r="C20" s="563" t="s">
        <v>212</v>
      </c>
      <c r="D20" s="549"/>
      <c r="E20" s="564" t="s">
        <v>212</v>
      </c>
      <c r="F20" s="558"/>
      <c r="G20" s="562" t="s">
        <v>212</v>
      </c>
      <c r="H20" s="563" t="s">
        <v>212</v>
      </c>
      <c r="I20" s="549"/>
      <c r="J20" s="564" t="s">
        <v>212</v>
      </c>
      <c r="K20" s="558"/>
      <c r="L20" s="562" t="s">
        <v>212</v>
      </c>
      <c r="M20" s="563" t="s">
        <v>212</v>
      </c>
      <c r="N20" s="549"/>
      <c r="O20" s="564" t="s">
        <v>212</v>
      </c>
      <c r="P20" s="558"/>
      <c r="Q20" s="562" t="s">
        <v>212</v>
      </c>
      <c r="R20" s="563" t="s">
        <v>212</v>
      </c>
      <c r="S20" s="549"/>
      <c r="T20" s="564" t="s">
        <v>212</v>
      </c>
      <c r="U20" s="558"/>
      <c r="V20" s="562" t="s">
        <v>212</v>
      </c>
      <c r="W20" s="563" t="s">
        <v>212</v>
      </c>
      <c r="X20" s="549"/>
      <c r="Y20" s="564" t="s">
        <v>212</v>
      </c>
      <c r="Z20" s="558"/>
      <c r="AA20" s="547">
        <v>45170.0</v>
      </c>
      <c r="AB20" s="551" t="s">
        <v>236</v>
      </c>
      <c r="AC20" s="549" t="s">
        <v>205</v>
      </c>
      <c r="AD20" s="552">
        <v>3500.0</v>
      </c>
      <c r="AE20" s="561"/>
      <c r="AF20" s="543">
        <v>45204.0</v>
      </c>
      <c r="AG20" s="551" t="s">
        <v>236</v>
      </c>
      <c r="AH20" s="549" t="s">
        <v>205</v>
      </c>
      <c r="AI20" s="552">
        <v>3500.0</v>
      </c>
      <c r="AJ20" s="561"/>
      <c r="AK20" s="543">
        <v>45235.0</v>
      </c>
      <c r="AL20" s="551" t="s">
        <v>236</v>
      </c>
      <c r="AM20" s="549" t="s">
        <v>205</v>
      </c>
      <c r="AN20" s="552">
        <v>3500.0</v>
      </c>
      <c r="AO20" s="561"/>
      <c r="AP20" s="547">
        <v>45265.0</v>
      </c>
      <c r="AQ20" s="551" t="s">
        <v>236</v>
      </c>
      <c r="AR20" s="553" t="s">
        <v>205</v>
      </c>
      <c r="AS20" s="546">
        <v>2500.0</v>
      </c>
      <c r="AT20" s="587" t="s">
        <v>212</v>
      </c>
      <c r="AU20" s="561"/>
      <c r="AV20" s="588" t="s">
        <v>212</v>
      </c>
      <c r="AW20" s="589" t="s">
        <v>212</v>
      </c>
      <c r="AX20" s="556"/>
      <c r="AY20" s="587" t="s">
        <v>212</v>
      </c>
      <c r="AZ20" s="557"/>
      <c r="BA20" s="557"/>
    </row>
    <row r="21" ht="27.0" customHeight="1">
      <c r="A21" s="558"/>
      <c r="B21" s="562" t="s">
        <v>212</v>
      </c>
      <c r="C21" s="563" t="s">
        <v>212</v>
      </c>
      <c r="D21" s="549"/>
      <c r="E21" s="564" t="s">
        <v>212</v>
      </c>
      <c r="F21" s="558"/>
      <c r="G21" s="562" t="s">
        <v>212</v>
      </c>
      <c r="H21" s="563" t="s">
        <v>212</v>
      </c>
      <c r="I21" s="549"/>
      <c r="J21" s="564" t="s">
        <v>212</v>
      </c>
      <c r="K21" s="558"/>
      <c r="L21" s="562" t="s">
        <v>212</v>
      </c>
      <c r="M21" s="563" t="s">
        <v>212</v>
      </c>
      <c r="N21" s="549"/>
      <c r="O21" s="564" t="s">
        <v>212</v>
      </c>
      <c r="P21" s="558"/>
      <c r="Q21" s="562" t="s">
        <v>212</v>
      </c>
      <c r="R21" s="563" t="s">
        <v>212</v>
      </c>
      <c r="S21" s="549"/>
      <c r="T21" s="564" t="s">
        <v>212</v>
      </c>
      <c r="U21" s="558"/>
      <c r="V21" s="562" t="s">
        <v>212</v>
      </c>
      <c r="W21" s="563" t="s">
        <v>212</v>
      </c>
      <c r="X21" s="549"/>
      <c r="Y21" s="564" t="s">
        <v>212</v>
      </c>
      <c r="Z21" s="558"/>
      <c r="AA21" s="562" t="s">
        <v>212</v>
      </c>
      <c r="AB21" s="563" t="s">
        <v>212</v>
      </c>
      <c r="AC21" s="549"/>
      <c r="AD21" s="564" t="s">
        <v>212</v>
      </c>
      <c r="AE21" s="561"/>
      <c r="AF21" s="588" t="s">
        <v>212</v>
      </c>
      <c r="AG21" s="589"/>
      <c r="AH21" s="556"/>
      <c r="AI21" s="587" t="s">
        <v>212</v>
      </c>
      <c r="AJ21" s="561"/>
      <c r="AK21" s="543">
        <v>45235.0</v>
      </c>
      <c r="AL21" s="590" t="s">
        <v>237</v>
      </c>
      <c r="AM21" s="549" t="s">
        <v>205</v>
      </c>
      <c r="AN21" s="591">
        <v>4000.0</v>
      </c>
      <c r="AO21" s="561"/>
      <c r="AP21" s="547">
        <v>45265.0</v>
      </c>
      <c r="AQ21" s="592" t="s">
        <v>237</v>
      </c>
      <c r="AR21" s="553" t="s">
        <v>205</v>
      </c>
      <c r="AS21" s="591">
        <v>4000.0</v>
      </c>
      <c r="AT21" s="587" t="s">
        <v>212</v>
      </c>
      <c r="AU21" s="561"/>
      <c r="AV21" s="588" t="s">
        <v>212</v>
      </c>
      <c r="AW21" s="589" t="s">
        <v>212</v>
      </c>
      <c r="AX21" s="556"/>
      <c r="AY21" s="587" t="s">
        <v>212</v>
      </c>
      <c r="AZ21" s="557"/>
      <c r="BA21" s="557"/>
    </row>
    <row r="22" ht="20.25" customHeight="1">
      <c r="A22" s="558"/>
      <c r="B22" s="562" t="s">
        <v>212</v>
      </c>
      <c r="C22" s="563" t="s">
        <v>212</v>
      </c>
      <c r="D22" s="549"/>
      <c r="E22" s="564" t="s">
        <v>212</v>
      </c>
      <c r="F22" s="558"/>
      <c r="G22" s="562" t="s">
        <v>212</v>
      </c>
      <c r="H22" s="563" t="s">
        <v>212</v>
      </c>
      <c r="I22" s="549"/>
      <c r="J22" s="564" t="s">
        <v>212</v>
      </c>
      <c r="K22" s="558"/>
      <c r="L22" s="562" t="s">
        <v>212</v>
      </c>
      <c r="M22" s="563" t="s">
        <v>212</v>
      </c>
      <c r="N22" s="549"/>
      <c r="O22" s="564" t="s">
        <v>212</v>
      </c>
      <c r="P22" s="558"/>
      <c r="Q22" s="562" t="s">
        <v>212</v>
      </c>
      <c r="R22" s="563" t="s">
        <v>212</v>
      </c>
      <c r="S22" s="549"/>
      <c r="T22" s="564" t="s">
        <v>212</v>
      </c>
      <c r="U22" s="558"/>
      <c r="V22" s="562" t="s">
        <v>212</v>
      </c>
      <c r="W22" s="563" t="s">
        <v>212</v>
      </c>
      <c r="X22" s="549"/>
      <c r="Y22" s="564" t="s">
        <v>212</v>
      </c>
      <c r="Z22" s="558"/>
      <c r="AA22" s="562" t="s">
        <v>212</v>
      </c>
      <c r="AB22" s="563" t="s">
        <v>212</v>
      </c>
      <c r="AC22" s="549"/>
      <c r="AD22" s="564" t="s">
        <v>212</v>
      </c>
      <c r="AE22" s="561"/>
      <c r="AF22" s="588" t="s">
        <v>212</v>
      </c>
      <c r="AG22" s="589"/>
      <c r="AH22" s="556"/>
      <c r="AI22" s="587" t="s">
        <v>212</v>
      </c>
      <c r="AJ22" s="561"/>
      <c r="AK22" s="588" t="s">
        <v>212</v>
      </c>
      <c r="AL22" s="589" t="s">
        <v>212</v>
      </c>
      <c r="AM22" s="556"/>
      <c r="AN22" s="587" t="s">
        <v>212</v>
      </c>
      <c r="AO22" s="561"/>
      <c r="AP22" s="588" t="s">
        <v>212</v>
      </c>
      <c r="AQ22" s="589" t="s">
        <v>212</v>
      </c>
      <c r="AR22" s="593"/>
      <c r="AS22" s="587" t="s">
        <v>212</v>
      </c>
      <c r="AT22" s="587" t="s">
        <v>212</v>
      </c>
      <c r="AU22" s="561"/>
      <c r="AV22" s="588" t="s">
        <v>212</v>
      </c>
      <c r="AW22" s="589" t="s">
        <v>212</v>
      </c>
      <c r="AX22" s="556"/>
      <c r="AY22" s="587" t="s">
        <v>212</v>
      </c>
      <c r="AZ22" s="557"/>
      <c r="BA22" s="557"/>
    </row>
    <row r="23" ht="20.25" customHeight="1">
      <c r="A23" s="558"/>
      <c r="B23" s="562" t="s">
        <v>212</v>
      </c>
      <c r="C23" s="563" t="s">
        <v>212</v>
      </c>
      <c r="D23" s="549"/>
      <c r="E23" s="564" t="s">
        <v>212</v>
      </c>
      <c r="F23" s="558"/>
      <c r="G23" s="562" t="s">
        <v>212</v>
      </c>
      <c r="H23" s="563" t="s">
        <v>212</v>
      </c>
      <c r="I23" s="549"/>
      <c r="J23" s="564" t="s">
        <v>212</v>
      </c>
      <c r="K23" s="558"/>
      <c r="L23" s="562" t="s">
        <v>212</v>
      </c>
      <c r="M23" s="563" t="s">
        <v>212</v>
      </c>
      <c r="N23" s="549"/>
      <c r="O23" s="564" t="s">
        <v>212</v>
      </c>
      <c r="P23" s="558"/>
      <c r="Q23" s="562" t="s">
        <v>212</v>
      </c>
      <c r="R23" s="563" t="s">
        <v>212</v>
      </c>
      <c r="S23" s="549"/>
      <c r="T23" s="564" t="s">
        <v>212</v>
      </c>
      <c r="U23" s="558"/>
      <c r="V23" s="562" t="s">
        <v>212</v>
      </c>
      <c r="W23" s="563" t="s">
        <v>212</v>
      </c>
      <c r="X23" s="549"/>
      <c r="Y23" s="546"/>
      <c r="Z23" s="558"/>
      <c r="AA23" s="562" t="s">
        <v>212</v>
      </c>
      <c r="AB23" s="563" t="s">
        <v>212</v>
      </c>
      <c r="AC23" s="549"/>
      <c r="AD23" s="564" t="s">
        <v>212</v>
      </c>
      <c r="AE23" s="561"/>
      <c r="AF23" s="588" t="s">
        <v>212</v>
      </c>
      <c r="AG23" s="589"/>
      <c r="AH23" s="556"/>
      <c r="AI23" s="587" t="s">
        <v>212</v>
      </c>
      <c r="AJ23" s="561"/>
      <c r="AK23" s="588" t="s">
        <v>212</v>
      </c>
      <c r="AL23" s="589" t="s">
        <v>212</v>
      </c>
      <c r="AM23" s="556"/>
      <c r="AN23" s="587" t="s">
        <v>212</v>
      </c>
      <c r="AO23" s="561"/>
      <c r="AP23" s="588" t="s">
        <v>212</v>
      </c>
      <c r="AQ23" s="589" t="s">
        <v>212</v>
      </c>
      <c r="AR23" s="593"/>
      <c r="AS23" s="587" t="s">
        <v>212</v>
      </c>
      <c r="AT23" s="587" t="s">
        <v>212</v>
      </c>
      <c r="AU23" s="561"/>
      <c r="AV23" s="588" t="s">
        <v>212</v>
      </c>
      <c r="AW23" s="589" t="s">
        <v>212</v>
      </c>
      <c r="AX23" s="556"/>
      <c r="AY23" s="587" t="s">
        <v>212</v>
      </c>
      <c r="AZ23" s="557"/>
      <c r="BA23" s="557"/>
    </row>
    <row r="24">
      <c r="A24" s="525"/>
      <c r="B24" s="531" t="s">
        <v>4</v>
      </c>
      <c r="C24" s="594" t="s">
        <v>201</v>
      </c>
      <c r="D24" s="527" t="s">
        <v>202</v>
      </c>
      <c r="E24" s="528">
        <f>SUM(E25:E35)</f>
        <v>0</v>
      </c>
      <c r="F24" s="525"/>
      <c r="G24" s="531" t="s">
        <v>4</v>
      </c>
      <c r="H24" s="594" t="s">
        <v>201</v>
      </c>
      <c r="I24" s="530" t="s">
        <v>202</v>
      </c>
      <c r="J24" s="528">
        <f>SUM(J25:J35)</f>
        <v>71695.84</v>
      </c>
      <c r="K24" s="525"/>
      <c r="L24" s="531" t="s">
        <v>4</v>
      </c>
      <c r="M24" s="594" t="s">
        <v>201</v>
      </c>
      <c r="N24" s="527" t="s">
        <v>202</v>
      </c>
      <c r="O24" s="528">
        <f>SUM(O25:O35)</f>
        <v>113056.43</v>
      </c>
      <c r="P24" s="525"/>
      <c r="Q24" s="531" t="s">
        <v>4</v>
      </c>
      <c r="R24" s="594" t="s">
        <v>201</v>
      </c>
      <c r="S24" s="527" t="s">
        <v>202</v>
      </c>
      <c r="T24" s="528">
        <f>SUM(T25:T35)</f>
        <v>180346.54</v>
      </c>
      <c r="U24" s="525"/>
      <c r="V24" s="531" t="s">
        <v>4</v>
      </c>
      <c r="W24" s="595" t="s">
        <v>201</v>
      </c>
      <c r="X24" s="527" t="s">
        <v>202</v>
      </c>
      <c r="Y24" s="528">
        <f>SUM(Y25:Y35)</f>
        <v>154115.91</v>
      </c>
      <c r="Z24" s="525"/>
      <c r="AA24" s="531" t="s">
        <v>4</v>
      </c>
      <c r="AB24" s="595" t="s">
        <v>201</v>
      </c>
      <c r="AC24" s="527" t="s">
        <v>202</v>
      </c>
      <c r="AD24" s="528">
        <f>SUM(AD25:AD35)</f>
        <v>239050.8</v>
      </c>
      <c r="AE24" s="534"/>
      <c r="AF24" s="573" t="s">
        <v>4</v>
      </c>
      <c r="AG24" s="596" t="s">
        <v>201</v>
      </c>
      <c r="AH24" s="537" t="s">
        <v>202</v>
      </c>
      <c r="AI24" s="528">
        <f>SUM(AI25:AI35)</f>
        <v>238175.59</v>
      </c>
      <c r="AJ24" s="534"/>
      <c r="AK24" s="575" t="s">
        <v>4</v>
      </c>
      <c r="AL24" s="596" t="s">
        <v>201</v>
      </c>
      <c r="AM24" s="537" t="s">
        <v>202</v>
      </c>
      <c r="AN24" s="528">
        <f>SUM(AN25:AN35)</f>
        <v>347023.015</v>
      </c>
      <c r="AO24" s="534"/>
      <c r="AP24" s="575" t="s">
        <v>4</v>
      </c>
      <c r="AQ24" s="596" t="s">
        <v>201</v>
      </c>
      <c r="AR24" s="539" t="s">
        <v>202</v>
      </c>
      <c r="AS24" s="528">
        <f t="shared" ref="AS24:AT24" si="3">SUM(AS25:AS35)</f>
        <v>401432.8121</v>
      </c>
      <c r="AT24" s="528">
        <f t="shared" si="3"/>
        <v>29749.71</v>
      </c>
      <c r="AU24" s="540"/>
      <c r="AV24" s="575" t="s">
        <v>4</v>
      </c>
      <c r="AW24" s="596" t="s">
        <v>201</v>
      </c>
      <c r="AX24" s="537" t="s">
        <v>202</v>
      </c>
      <c r="AY24" s="528">
        <f>SUM(AY25:AY35)</f>
        <v>29749.71</v>
      </c>
      <c r="AZ24" s="541"/>
      <c r="BA24" s="541"/>
    </row>
    <row r="25" ht="29.25" customHeight="1">
      <c r="A25" s="542" t="s">
        <v>238</v>
      </c>
      <c r="B25" s="543"/>
      <c r="C25" s="597"/>
      <c r="D25" s="598"/>
      <c r="E25" s="599"/>
      <c r="F25" s="542" t="s">
        <v>238</v>
      </c>
      <c r="G25" s="543">
        <v>45051.0</v>
      </c>
      <c r="H25" s="600" t="s">
        <v>239</v>
      </c>
      <c r="I25" s="549" t="s">
        <v>205</v>
      </c>
      <c r="J25" s="546">
        <v>2897.48</v>
      </c>
      <c r="K25" s="542" t="s">
        <v>238</v>
      </c>
      <c r="L25" s="547">
        <v>45082.0</v>
      </c>
      <c r="M25" s="600" t="s">
        <v>239</v>
      </c>
      <c r="N25" s="549" t="s">
        <v>205</v>
      </c>
      <c r="O25" s="546">
        <v>5791.24</v>
      </c>
      <c r="P25" s="542" t="s">
        <v>238</v>
      </c>
      <c r="Q25" s="548">
        <v>45112.0</v>
      </c>
      <c r="R25" s="600" t="s">
        <v>239</v>
      </c>
      <c r="S25" s="549" t="s">
        <v>205</v>
      </c>
      <c r="T25" s="546">
        <v>3613.2</v>
      </c>
      <c r="U25" s="542" t="s">
        <v>238</v>
      </c>
      <c r="V25" s="547">
        <v>45139.0</v>
      </c>
      <c r="W25" s="601" t="s">
        <v>240</v>
      </c>
      <c r="X25" s="549" t="s">
        <v>205</v>
      </c>
      <c r="Y25" s="546">
        <v>81854.54</v>
      </c>
      <c r="Z25" s="542" t="s">
        <v>238</v>
      </c>
      <c r="AA25" s="543">
        <v>45189.0</v>
      </c>
      <c r="AB25" s="601" t="s">
        <v>240</v>
      </c>
      <c r="AC25" s="549" t="s">
        <v>205</v>
      </c>
      <c r="AD25" s="546">
        <v>135154.09</v>
      </c>
      <c r="AE25" s="550" t="s">
        <v>238</v>
      </c>
      <c r="AF25" s="543">
        <v>45219.0</v>
      </c>
      <c r="AG25" s="555" t="s">
        <v>240</v>
      </c>
      <c r="AH25" s="549" t="s">
        <v>205</v>
      </c>
      <c r="AI25" s="546">
        <v>150692.09</v>
      </c>
      <c r="AJ25" s="550" t="s">
        <v>238</v>
      </c>
      <c r="AK25" s="543">
        <v>45250.0</v>
      </c>
      <c r="AL25" s="555" t="s">
        <v>240</v>
      </c>
      <c r="AM25" s="549" t="s">
        <v>205</v>
      </c>
      <c r="AN25" s="546">
        <v>215142.79</v>
      </c>
      <c r="AO25" s="550" t="s">
        <v>238</v>
      </c>
      <c r="AP25" s="543">
        <v>45280.0</v>
      </c>
      <c r="AQ25" s="555" t="s">
        <v>240</v>
      </c>
      <c r="AR25" s="545" t="s">
        <v>241</v>
      </c>
      <c r="AS25" s="546">
        <v>253585.0</v>
      </c>
      <c r="AT25" s="599"/>
      <c r="AU25" s="550" t="s">
        <v>238</v>
      </c>
      <c r="AV25" s="554">
        <v>45139.0</v>
      </c>
      <c r="AW25" s="555" t="s">
        <v>240</v>
      </c>
      <c r="AX25" s="556"/>
      <c r="AY25" s="599"/>
      <c r="AZ25" s="557"/>
      <c r="BA25" s="557"/>
    </row>
    <row r="26" ht="24.75" customHeight="1">
      <c r="A26" s="558"/>
      <c r="B26" s="543"/>
      <c r="C26" s="597"/>
      <c r="D26" s="598"/>
      <c r="E26" s="599"/>
      <c r="F26" s="558"/>
      <c r="G26" s="543">
        <v>45051.0</v>
      </c>
      <c r="H26" s="600" t="s">
        <v>240</v>
      </c>
      <c r="I26" s="549" t="s">
        <v>205</v>
      </c>
      <c r="J26" s="546">
        <v>42049.02</v>
      </c>
      <c r="K26" s="558"/>
      <c r="L26" s="547">
        <v>45082.0</v>
      </c>
      <c r="M26" s="600" t="s">
        <v>240</v>
      </c>
      <c r="N26" s="549" t="s">
        <v>205</v>
      </c>
      <c r="O26" s="546">
        <v>55595.3</v>
      </c>
      <c r="P26" s="558"/>
      <c r="Q26" s="548">
        <v>45112.0</v>
      </c>
      <c r="R26" s="600" t="s">
        <v>240</v>
      </c>
      <c r="S26" s="549" t="s">
        <v>205</v>
      </c>
      <c r="T26" s="546">
        <v>108935.12</v>
      </c>
      <c r="U26" s="558"/>
      <c r="V26" s="547">
        <v>45139.0</v>
      </c>
      <c r="W26" s="601" t="s">
        <v>239</v>
      </c>
      <c r="X26" s="549" t="s">
        <v>205</v>
      </c>
      <c r="Y26" s="546">
        <v>3876.22</v>
      </c>
      <c r="Z26" s="558"/>
      <c r="AA26" s="543">
        <v>45189.0</v>
      </c>
      <c r="AB26" s="601" t="s">
        <v>239</v>
      </c>
      <c r="AC26" s="549" t="s">
        <v>205</v>
      </c>
      <c r="AD26" s="546">
        <v>7271.9</v>
      </c>
      <c r="AE26" s="561"/>
      <c r="AF26" s="543">
        <v>45219.0</v>
      </c>
      <c r="AG26" s="555" t="s">
        <v>239</v>
      </c>
      <c r="AH26" s="549" t="s">
        <v>205</v>
      </c>
      <c r="AI26" s="546">
        <v>5914.46</v>
      </c>
      <c r="AJ26" s="561"/>
      <c r="AK26" s="543">
        <v>45250.0</v>
      </c>
      <c r="AL26" s="555" t="s">
        <v>239</v>
      </c>
      <c r="AM26" s="549" t="s">
        <v>205</v>
      </c>
      <c r="AN26" s="546">
        <v>5801.0</v>
      </c>
      <c r="AO26" s="561"/>
      <c r="AP26" s="543">
        <v>45280.0</v>
      </c>
      <c r="AQ26" s="555" t="s">
        <v>239</v>
      </c>
      <c r="AR26" s="545" t="s">
        <v>241</v>
      </c>
      <c r="AS26" s="546">
        <v>14747.0</v>
      </c>
      <c r="AT26" s="599"/>
      <c r="AU26" s="561"/>
      <c r="AV26" s="554">
        <v>45139.0</v>
      </c>
      <c r="AW26" s="555" t="s">
        <v>239</v>
      </c>
      <c r="AX26" s="556"/>
      <c r="AY26" s="599"/>
      <c r="AZ26" s="557"/>
      <c r="BA26" s="557"/>
    </row>
    <row r="27" ht="24.75" customHeight="1">
      <c r="A27" s="558"/>
      <c r="B27" s="543"/>
      <c r="C27" s="597"/>
      <c r="D27" s="598"/>
      <c r="E27" s="599"/>
      <c r="F27" s="558"/>
      <c r="G27" s="543">
        <v>45051.0</v>
      </c>
      <c r="H27" s="602" t="s">
        <v>242</v>
      </c>
      <c r="I27" s="549" t="s">
        <v>205</v>
      </c>
      <c r="J27" s="546">
        <v>2523.97</v>
      </c>
      <c r="K27" s="558"/>
      <c r="L27" s="547">
        <v>45082.0</v>
      </c>
      <c r="M27" s="602" t="s">
        <v>242</v>
      </c>
      <c r="N27" s="549" t="s">
        <v>205</v>
      </c>
      <c r="O27" s="546">
        <v>3404.98</v>
      </c>
      <c r="P27" s="558"/>
      <c r="Q27" s="548">
        <v>45112.0</v>
      </c>
      <c r="R27" s="602" t="s">
        <v>242</v>
      </c>
      <c r="S27" s="549" t="s">
        <v>205</v>
      </c>
      <c r="T27" s="546">
        <v>4790.09</v>
      </c>
      <c r="U27" s="558"/>
      <c r="V27" s="547">
        <v>45139.0</v>
      </c>
      <c r="W27" s="602" t="s">
        <v>242</v>
      </c>
      <c r="X27" s="549" t="s">
        <v>205</v>
      </c>
      <c r="Y27" s="546">
        <v>5956.69</v>
      </c>
      <c r="Z27" s="558"/>
      <c r="AA27" s="543">
        <v>45189.0</v>
      </c>
      <c r="AB27" s="602" t="s">
        <v>242</v>
      </c>
      <c r="AC27" s="549" t="s">
        <v>205</v>
      </c>
      <c r="AD27" s="546">
        <v>10768.6</v>
      </c>
      <c r="AE27" s="561"/>
      <c r="AF27" s="543">
        <v>45219.0</v>
      </c>
      <c r="AG27" s="551" t="s">
        <v>242</v>
      </c>
      <c r="AH27" s="549" t="s">
        <v>205</v>
      </c>
      <c r="AI27" s="546">
        <v>12078.6</v>
      </c>
      <c r="AJ27" s="561"/>
      <c r="AK27" s="543">
        <v>45250.0</v>
      </c>
      <c r="AL27" s="603" t="s">
        <v>242</v>
      </c>
      <c r="AM27" s="549" t="s">
        <v>205</v>
      </c>
      <c r="AN27" s="546">
        <v>16726.0</v>
      </c>
      <c r="AO27" s="561"/>
      <c r="AP27" s="543">
        <v>45280.0</v>
      </c>
      <c r="AQ27" s="603" t="s">
        <v>242</v>
      </c>
      <c r="AR27" s="545" t="s">
        <v>241</v>
      </c>
      <c r="AS27" s="546">
        <v>8734.0</v>
      </c>
      <c r="AT27" s="599"/>
      <c r="AU27" s="561"/>
      <c r="AV27" s="554">
        <v>45139.0</v>
      </c>
      <c r="AW27" s="555" t="s">
        <v>243</v>
      </c>
      <c r="AX27" s="556"/>
      <c r="AY27" s="599"/>
      <c r="AZ27" s="557"/>
      <c r="BA27" s="557"/>
    </row>
    <row r="28" ht="24.75" customHeight="1">
      <c r="A28" s="558"/>
      <c r="B28" s="543"/>
      <c r="C28" s="597"/>
      <c r="D28" s="598"/>
      <c r="E28" s="599"/>
      <c r="F28" s="558"/>
      <c r="G28" s="543">
        <v>45051.0</v>
      </c>
      <c r="H28" s="604" t="s">
        <v>244</v>
      </c>
      <c r="I28" s="549" t="s">
        <v>205</v>
      </c>
      <c r="J28" s="546">
        <v>277.5</v>
      </c>
      <c r="K28" s="558"/>
      <c r="L28" s="547">
        <v>45082.0</v>
      </c>
      <c r="M28" s="600" t="s">
        <v>244</v>
      </c>
      <c r="N28" s="549" t="s">
        <v>205</v>
      </c>
      <c r="O28" s="546">
        <v>138.75</v>
      </c>
      <c r="P28" s="558"/>
      <c r="Q28" s="548">
        <v>45112.0</v>
      </c>
      <c r="R28" s="600" t="s">
        <v>244</v>
      </c>
      <c r="S28" s="549" t="s">
        <v>205</v>
      </c>
      <c r="T28" s="546">
        <v>138.75</v>
      </c>
      <c r="U28" s="558"/>
      <c r="V28" s="547">
        <v>45139.0</v>
      </c>
      <c r="W28" s="601" t="s">
        <v>244</v>
      </c>
      <c r="X28" s="549" t="s">
        <v>205</v>
      </c>
      <c r="Y28" s="546">
        <v>138.75</v>
      </c>
      <c r="Z28" s="558"/>
      <c r="AA28" s="543">
        <v>45189.0</v>
      </c>
      <c r="AB28" s="601" t="s">
        <v>244</v>
      </c>
      <c r="AC28" s="549" t="s">
        <v>205</v>
      </c>
      <c r="AD28" s="546">
        <v>4162.5</v>
      </c>
      <c r="AE28" s="561"/>
      <c r="AF28" s="543">
        <v>45219.0</v>
      </c>
      <c r="AG28" s="551" t="s">
        <v>245</v>
      </c>
      <c r="AH28" s="549" t="s">
        <v>205</v>
      </c>
      <c r="AI28" s="546">
        <v>3000.0</v>
      </c>
      <c r="AJ28" s="561"/>
      <c r="AK28" s="543">
        <v>45250.0</v>
      </c>
      <c r="AL28" s="551" t="s">
        <v>245</v>
      </c>
      <c r="AM28" s="549" t="s">
        <v>205</v>
      </c>
      <c r="AN28" s="546">
        <v>3000.0</v>
      </c>
      <c r="AO28" s="561"/>
      <c r="AP28" s="543">
        <v>45280.0</v>
      </c>
      <c r="AQ28" s="551" t="s">
        <v>245</v>
      </c>
      <c r="AR28" s="553" t="s">
        <v>205</v>
      </c>
      <c r="AS28" s="546"/>
      <c r="AT28" s="599"/>
      <c r="AU28" s="561"/>
      <c r="AV28" s="554">
        <v>45139.0</v>
      </c>
      <c r="AW28" s="555" t="s">
        <v>244</v>
      </c>
      <c r="AX28" s="556"/>
      <c r="AY28" s="599"/>
      <c r="AZ28" s="557"/>
      <c r="BA28" s="557"/>
    </row>
    <row r="29" ht="24.75" customHeight="1">
      <c r="A29" s="558"/>
      <c r="B29" s="543"/>
      <c r="C29" s="597"/>
      <c r="D29" s="598"/>
      <c r="E29" s="599"/>
      <c r="F29" s="558"/>
      <c r="G29" s="543">
        <v>45051.0</v>
      </c>
      <c r="H29" s="600" t="s">
        <v>246</v>
      </c>
      <c r="I29" s="549" t="s">
        <v>205</v>
      </c>
      <c r="J29" s="546">
        <v>23642.16</v>
      </c>
      <c r="K29" s="558"/>
      <c r="L29" s="547">
        <v>45082.0</v>
      </c>
      <c r="M29" s="559" t="s">
        <v>246</v>
      </c>
      <c r="N29" s="549" t="s">
        <v>205</v>
      </c>
      <c r="O29" s="546">
        <v>47820.45</v>
      </c>
      <c r="P29" s="558"/>
      <c r="Q29" s="547">
        <v>45112.0</v>
      </c>
      <c r="R29" s="559" t="s">
        <v>246</v>
      </c>
      <c r="S29" s="549" t="s">
        <v>205</v>
      </c>
      <c r="T29" s="546">
        <v>62350.87</v>
      </c>
      <c r="U29" s="558"/>
      <c r="V29" s="547">
        <v>45139.0</v>
      </c>
      <c r="W29" s="601" t="s">
        <v>246</v>
      </c>
      <c r="X29" s="549" t="s">
        <v>205</v>
      </c>
      <c r="Y29" s="546">
        <v>58290.0</v>
      </c>
      <c r="Z29" s="558"/>
      <c r="AA29" s="543">
        <v>45189.0</v>
      </c>
      <c r="AB29" s="601" t="s">
        <v>246</v>
      </c>
      <c r="AC29" s="549" t="s">
        <v>205</v>
      </c>
      <c r="AD29" s="605">
        <v>77644.0</v>
      </c>
      <c r="AE29" s="561"/>
      <c r="AF29" s="543">
        <v>45219.0</v>
      </c>
      <c r="AG29" s="555" t="s">
        <v>246</v>
      </c>
      <c r="AH29" s="549" t="s">
        <v>205</v>
      </c>
      <c r="AI29" s="605">
        <v>61141.98</v>
      </c>
      <c r="AJ29" s="561"/>
      <c r="AK29" s="543">
        <v>45250.0</v>
      </c>
      <c r="AL29" s="555" t="s">
        <v>246</v>
      </c>
      <c r="AM29" s="549" t="s">
        <v>205</v>
      </c>
      <c r="AN29" s="605">
        <f>NOVEMBRO!AL15</f>
        <v>101004.765</v>
      </c>
      <c r="AO29" s="561"/>
      <c r="AP29" s="543">
        <v>45280.0</v>
      </c>
      <c r="AQ29" s="555" t="s">
        <v>246</v>
      </c>
      <c r="AR29" s="545" t="s">
        <v>205</v>
      </c>
      <c r="AS29" s="605">
        <f>DEZEMBRO!AL15</f>
        <v>120267.1021</v>
      </c>
      <c r="AT29" s="599"/>
      <c r="AU29" s="561"/>
      <c r="AV29" s="554">
        <v>45139.0</v>
      </c>
      <c r="AW29" s="555" t="s">
        <v>246</v>
      </c>
      <c r="AX29" s="556"/>
      <c r="AY29" s="599"/>
      <c r="AZ29" s="557"/>
      <c r="BA29" s="557"/>
    </row>
    <row r="30" ht="28.5" customHeight="1">
      <c r="A30" s="558"/>
      <c r="B30" s="543"/>
      <c r="C30" s="597"/>
      <c r="D30" s="598"/>
      <c r="E30" s="599"/>
      <c r="F30" s="558"/>
      <c r="G30" s="606">
        <v>45052.0</v>
      </c>
      <c r="H30" s="559" t="s">
        <v>247</v>
      </c>
      <c r="I30" s="549" t="s">
        <v>205</v>
      </c>
      <c r="J30" s="546">
        <v>249.71</v>
      </c>
      <c r="K30" s="558"/>
      <c r="L30" s="547">
        <v>45082.0</v>
      </c>
      <c r="M30" s="559" t="s">
        <v>248</v>
      </c>
      <c r="N30" s="549" t="s">
        <v>205</v>
      </c>
      <c r="O30" s="88">
        <v>0.0</v>
      </c>
      <c r="P30" s="558"/>
      <c r="Q30" s="548">
        <v>45112.0</v>
      </c>
      <c r="R30" s="559" t="s">
        <v>248</v>
      </c>
      <c r="S30" s="549" t="s">
        <v>205</v>
      </c>
      <c r="T30" s="546">
        <v>0.0</v>
      </c>
      <c r="U30" s="558"/>
      <c r="V30" s="547">
        <v>45139.0</v>
      </c>
      <c r="W30" s="601" t="s">
        <v>248</v>
      </c>
      <c r="X30" s="549" t="s">
        <v>205</v>
      </c>
      <c r="Y30" s="546">
        <v>3500.0</v>
      </c>
      <c r="Z30" s="558"/>
      <c r="AA30" s="543">
        <v>45189.0</v>
      </c>
      <c r="AB30" s="601" t="s">
        <v>248</v>
      </c>
      <c r="AC30" s="549" t="s">
        <v>205</v>
      </c>
      <c r="AD30" s="546">
        <v>3500.0</v>
      </c>
      <c r="AE30" s="561"/>
      <c r="AF30" s="543">
        <v>45219.0</v>
      </c>
      <c r="AG30" s="555" t="s">
        <v>248</v>
      </c>
      <c r="AH30" s="549" t="s">
        <v>205</v>
      </c>
      <c r="AI30" s="546">
        <v>3500.0</v>
      </c>
      <c r="AJ30" s="561"/>
      <c r="AK30" s="543">
        <v>45250.0</v>
      </c>
      <c r="AL30" s="555" t="s">
        <v>248</v>
      </c>
      <c r="AM30" s="549" t="s">
        <v>241</v>
      </c>
      <c r="AN30" s="546">
        <v>3500.0</v>
      </c>
      <c r="AO30" s="561"/>
      <c r="AP30" s="543">
        <v>45280.0</v>
      </c>
      <c r="AQ30" s="555" t="s">
        <v>248</v>
      </c>
      <c r="AR30" s="545" t="s">
        <v>241</v>
      </c>
      <c r="AS30" s="546">
        <v>3500.0</v>
      </c>
      <c r="AT30" s="599">
        <v>28500.0</v>
      </c>
      <c r="AU30" s="561"/>
      <c r="AV30" s="554">
        <v>45139.0</v>
      </c>
      <c r="AW30" s="555" t="s">
        <v>248</v>
      </c>
      <c r="AX30" s="556"/>
      <c r="AY30" s="599">
        <v>28500.0</v>
      </c>
      <c r="AZ30" s="557"/>
      <c r="BA30" s="557"/>
    </row>
    <row r="31" ht="18.75" customHeight="1">
      <c r="A31" s="558"/>
      <c r="B31" s="543"/>
      <c r="C31" s="597"/>
      <c r="D31" s="598"/>
      <c r="E31" s="599"/>
      <c r="F31" s="558"/>
      <c r="G31" s="606">
        <v>45053.0</v>
      </c>
      <c r="H31" s="560" t="s">
        <v>249</v>
      </c>
      <c r="I31" s="549" t="s">
        <v>205</v>
      </c>
      <c r="J31" s="546">
        <v>56.0</v>
      </c>
      <c r="K31" s="558"/>
      <c r="L31" s="547">
        <v>45082.0</v>
      </c>
      <c r="M31" s="559" t="s">
        <v>247</v>
      </c>
      <c r="N31" s="549" t="s">
        <v>205</v>
      </c>
      <c r="O31" s="546">
        <v>249.71</v>
      </c>
      <c r="P31" s="558"/>
      <c r="Q31" s="548">
        <v>45112.0</v>
      </c>
      <c r="R31" s="559" t="s">
        <v>247</v>
      </c>
      <c r="S31" s="549" t="s">
        <v>205</v>
      </c>
      <c r="T31" s="546">
        <v>249.71</v>
      </c>
      <c r="U31" s="558"/>
      <c r="V31" s="547">
        <v>45139.0</v>
      </c>
      <c r="W31" s="601" t="s">
        <v>247</v>
      </c>
      <c r="X31" s="549" t="s">
        <v>205</v>
      </c>
      <c r="Y31" s="546">
        <v>249.71</v>
      </c>
      <c r="Z31" s="558"/>
      <c r="AA31" s="543">
        <v>45189.0</v>
      </c>
      <c r="AB31" s="601" t="s">
        <v>247</v>
      </c>
      <c r="AC31" s="549" t="s">
        <v>205</v>
      </c>
      <c r="AD31" s="546">
        <v>249.71</v>
      </c>
      <c r="AE31" s="561"/>
      <c r="AF31" s="543">
        <v>45219.0</v>
      </c>
      <c r="AG31" s="555" t="s">
        <v>247</v>
      </c>
      <c r="AH31" s="549" t="s">
        <v>205</v>
      </c>
      <c r="AI31" s="546">
        <v>249.71</v>
      </c>
      <c r="AJ31" s="561"/>
      <c r="AK31" s="543">
        <v>45250.0</v>
      </c>
      <c r="AL31" s="555" t="s">
        <v>247</v>
      </c>
      <c r="AM31" s="549" t="s">
        <v>205</v>
      </c>
      <c r="AN31" s="546">
        <v>249.71</v>
      </c>
      <c r="AO31" s="561"/>
      <c r="AP31" s="543">
        <v>45280.0</v>
      </c>
      <c r="AQ31" s="555" t="s">
        <v>247</v>
      </c>
      <c r="AR31" s="553" t="s">
        <v>205</v>
      </c>
      <c r="AS31" s="546">
        <v>249.71</v>
      </c>
      <c r="AT31" s="599">
        <v>249.71</v>
      </c>
      <c r="AU31" s="561"/>
      <c r="AV31" s="554">
        <v>45139.0</v>
      </c>
      <c r="AW31" s="555" t="s">
        <v>247</v>
      </c>
      <c r="AX31" s="556"/>
      <c r="AY31" s="599">
        <v>249.71</v>
      </c>
      <c r="AZ31" s="557"/>
      <c r="BA31" s="557"/>
    </row>
    <row r="32" ht="21.75" customHeight="1">
      <c r="A32" s="558"/>
      <c r="B32" s="543"/>
      <c r="C32" s="597"/>
      <c r="D32" s="598"/>
      <c r="E32" s="599"/>
      <c r="F32" s="558"/>
      <c r="G32" s="606"/>
      <c r="H32" s="559"/>
      <c r="I32" s="549" t="s">
        <v>205</v>
      </c>
      <c r="J32" s="546"/>
      <c r="K32" s="558"/>
      <c r="L32" s="547">
        <v>45082.0</v>
      </c>
      <c r="M32" s="559" t="s">
        <v>249</v>
      </c>
      <c r="N32" s="549" t="s">
        <v>205</v>
      </c>
      <c r="O32" s="546">
        <v>56.0</v>
      </c>
      <c r="P32" s="558"/>
      <c r="Q32" s="607">
        <v>45114.0</v>
      </c>
      <c r="R32" s="559" t="s">
        <v>249</v>
      </c>
      <c r="S32" s="549" t="s">
        <v>205</v>
      </c>
      <c r="T32" s="546">
        <v>268.8</v>
      </c>
      <c r="U32" s="558"/>
      <c r="V32" s="547">
        <v>45139.0</v>
      </c>
      <c r="W32" s="601" t="s">
        <v>249</v>
      </c>
      <c r="X32" s="549" t="s">
        <v>205</v>
      </c>
      <c r="Y32" s="546">
        <v>250.0</v>
      </c>
      <c r="Z32" s="558"/>
      <c r="AA32" s="543">
        <v>45189.0</v>
      </c>
      <c r="AB32" s="601" t="s">
        <v>249</v>
      </c>
      <c r="AC32" s="549" t="s">
        <v>205</v>
      </c>
      <c r="AD32" s="546">
        <v>300.0</v>
      </c>
      <c r="AE32" s="561"/>
      <c r="AF32" s="543">
        <v>45219.0</v>
      </c>
      <c r="AG32" s="555" t="s">
        <v>249</v>
      </c>
      <c r="AH32" s="549" t="s">
        <v>205</v>
      </c>
      <c r="AI32" s="546">
        <v>350.0</v>
      </c>
      <c r="AJ32" s="561"/>
      <c r="AK32" s="543">
        <v>45250.0</v>
      </c>
      <c r="AL32" s="555" t="s">
        <v>249</v>
      </c>
      <c r="AM32" s="549" t="s">
        <v>205</v>
      </c>
      <c r="AN32" s="546">
        <v>350.0</v>
      </c>
      <c r="AO32" s="561"/>
      <c r="AP32" s="543">
        <v>45280.0</v>
      </c>
      <c r="AQ32" s="555" t="s">
        <v>249</v>
      </c>
      <c r="AR32" s="553" t="s">
        <v>205</v>
      </c>
      <c r="AS32" s="546">
        <v>350.0</v>
      </c>
      <c r="AT32" s="599">
        <v>1000.0</v>
      </c>
      <c r="AU32" s="561"/>
      <c r="AV32" s="554">
        <v>45139.0</v>
      </c>
      <c r="AW32" s="555" t="s">
        <v>249</v>
      </c>
      <c r="AX32" s="556"/>
      <c r="AY32" s="599">
        <v>1000.0</v>
      </c>
      <c r="AZ32" s="557"/>
      <c r="BA32" s="557"/>
    </row>
    <row r="33">
      <c r="A33" s="558"/>
      <c r="B33" s="543"/>
      <c r="C33" s="597"/>
      <c r="D33" s="598"/>
      <c r="E33" s="599"/>
      <c r="F33" s="558"/>
      <c r="G33" s="606"/>
      <c r="H33" s="559"/>
      <c r="I33" s="608"/>
      <c r="J33" s="546"/>
      <c r="K33" s="558"/>
      <c r="L33" s="547"/>
      <c r="M33" s="559"/>
      <c r="N33" s="598"/>
      <c r="O33" s="546"/>
      <c r="P33" s="558"/>
      <c r="Q33" s="562" t="s">
        <v>212</v>
      </c>
      <c r="R33" s="563" t="s">
        <v>212</v>
      </c>
      <c r="S33" s="549"/>
      <c r="T33" s="564" t="s">
        <v>212</v>
      </c>
      <c r="U33" s="558"/>
      <c r="V33" s="562" t="s">
        <v>212</v>
      </c>
      <c r="W33" s="563" t="s">
        <v>212</v>
      </c>
      <c r="X33" s="549"/>
      <c r="Y33" s="564" t="s">
        <v>212</v>
      </c>
      <c r="Z33" s="558"/>
      <c r="AA33" s="562" t="s">
        <v>212</v>
      </c>
      <c r="AB33" s="563" t="s">
        <v>212</v>
      </c>
      <c r="AC33" s="549"/>
      <c r="AD33" s="564" t="s">
        <v>212</v>
      </c>
      <c r="AE33" s="561"/>
      <c r="AF33" s="588" t="s">
        <v>212</v>
      </c>
      <c r="AG33" s="601" t="s">
        <v>244</v>
      </c>
      <c r="AH33" s="549" t="s">
        <v>205</v>
      </c>
      <c r="AI33" s="591">
        <v>1248.75</v>
      </c>
      <c r="AJ33" s="561"/>
      <c r="AK33" s="588" t="s">
        <v>212</v>
      </c>
      <c r="AL33" s="601" t="s">
        <v>244</v>
      </c>
      <c r="AM33" s="549" t="s">
        <v>205</v>
      </c>
      <c r="AN33" s="591">
        <v>1248.75</v>
      </c>
      <c r="AO33" s="561"/>
      <c r="AP33" s="588" t="s">
        <v>212</v>
      </c>
      <c r="AQ33" s="589" t="s">
        <v>212</v>
      </c>
      <c r="AR33" s="593"/>
      <c r="AS33" s="587" t="s">
        <v>212</v>
      </c>
      <c r="AT33" s="587" t="s">
        <v>212</v>
      </c>
      <c r="AU33" s="561"/>
      <c r="AV33" s="588" t="s">
        <v>212</v>
      </c>
      <c r="AW33" s="589" t="s">
        <v>212</v>
      </c>
      <c r="AX33" s="556"/>
      <c r="AY33" s="587" t="s">
        <v>212</v>
      </c>
      <c r="AZ33" s="557"/>
      <c r="BA33" s="557"/>
    </row>
    <row r="34" hidden="1">
      <c r="A34" s="558"/>
      <c r="B34" s="543"/>
      <c r="C34" s="597"/>
      <c r="D34" s="598"/>
      <c r="E34" s="599"/>
      <c r="F34" s="558"/>
      <c r="G34" s="606"/>
      <c r="H34" s="559"/>
      <c r="I34" s="608"/>
      <c r="J34" s="546"/>
      <c r="K34" s="558"/>
      <c r="L34" s="547"/>
      <c r="M34" s="559"/>
      <c r="N34" s="598"/>
      <c r="O34" s="546"/>
      <c r="P34" s="558"/>
      <c r="Q34" s="547"/>
      <c r="R34" s="559"/>
      <c r="S34" s="598"/>
      <c r="T34" s="546"/>
      <c r="U34" s="558"/>
      <c r="V34" s="547"/>
      <c r="W34" s="560"/>
      <c r="X34" s="598"/>
      <c r="Y34" s="546"/>
      <c r="Z34" s="558"/>
      <c r="AA34" s="547"/>
      <c r="AB34" s="560"/>
      <c r="AC34" s="598"/>
      <c r="AD34" s="546"/>
      <c r="AE34" s="561"/>
      <c r="AF34" s="554"/>
      <c r="AG34" s="609"/>
      <c r="AH34" s="556"/>
      <c r="AI34" s="599"/>
      <c r="AJ34" s="561"/>
      <c r="AK34" s="554"/>
      <c r="AL34" s="609"/>
      <c r="AM34" s="556"/>
      <c r="AN34" s="599"/>
      <c r="AO34" s="561"/>
      <c r="AP34" s="554"/>
      <c r="AQ34" s="609"/>
      <c r="AR34" s="593"/>
      <c r="AS34" s="610"/>
      <c r="AT34" s="599"/>
      <c r="AU34" s="561"/>
      <c r="AV34" s="554"/>
      <c r="AW34" s="609"/>
      <c r="AX34" s="556"/>
      <c r="AY34" s="599"/>
      <c r="AZ34" s="557"/>
      <c r="BA34" s="557"/>
    </row>
    <row r="35" hidden="1">
      <c r="A35" s="558"/>
      <c r="B35" s="543"/>
      <c r="C35" s="597"/>
      <c r="D35" s="598"/>
      <c r="E35" s="599"/>
      <c r="F35" s="558"/>
      <c r="G35" s="606"/>
      <c r="H35" s="559"/>
      <c r="I35" s="608"/>
      <c r="J35" s="546"/>
      <c r="K35" s="558"/>
      <c r="L35" s="547"/>
      <c r="M35" s="559"/>
      <c r="N35" s="598"/>
      <c r="O35" s="546"/>
      <c r="P35" s="558"/>
      <c r="Q35" s="547"/>
      <c r="R35" s="559"/>
      <c r="S35" s="598"/>
      <c r="T35" s="546"/>
      <c r="U35" s="558"/>
      <c r="V35" s="547"/>
      <c r="W35" s="560"/>
      <c r="X35" s="598"/>
      <c r="Y35" s="546"/>
      <c r="Z35" s="558"/>
      <c r="AA35" s="547"/>
      <c r="AB35" s="560"/>
      <c r="AC35" s="598"/>
      <c r="AD35" s="546"/>
      <c r="AE35" s="561"/>
      <c r="AF35" s="554"/>
      <c r="AG35" s="609"/>
      <c r="AH35" s="556"/>
      <c r="AI35" s="599"/>
      <c r="AJ35" s="561"/>
      <c r="AK35" s="554"/>
      <c r="AL35" s="609"/>
      <c r="AM35" s="556"/>
      <c r="AN35" s="599"/>
      <c r="AO35" s="561"/>
      <c r="AP35" s="554"/>
      <c r="AQ35" s="609"/>
      <c r="AR35" s="593"/>
      <c r="AS35" s="610"/>
      <c r="AT35" s="599"/>
      <c r="AU35" s="561"/>
      <c r="AV35" s="554"/>
      <c r="AW35" s="609"/>
      <c r="AX35" s="556"/>
      <c r="AY35" s="599"/>
      <c r="AZ35" s="557"/>
      <c r="BA35" s="557"/>
    </row>
    <row r="36" ht="24.0" customHeight="1">
      <c r="A36" s="525"/>
      <c r="B36" s="531" t="s">
        <v>4</v>
      </c>
      <c r="C36" s="594" t="s">
        <v>201</v>
      </c>
      <c r="D36" s="527" t="s">
        <v>202</v>
      </c>
      <c r="E36" s="528">
        <f>(SUM(E37:E42))</f>
        <v>0</v>
      </c>
      <c r="F36" s="525"/>
      <c r="G36" s="531" t="s">
        <v>4</v>
      </c>
      <c r="H36" s="594" t="s">
        <v>201</v>
      </c>
      <c r="I36" s="530" t="s">
        <v>202</v>
      </c>
      <c r="J36" s="528">
        <f>(SUM(J37:J42))</f>
        <v>3200</v>
      </c>
      <c r="K36" s="525"/>
      <c r="L36" s="531" t="s">
        <v>4</v>
      </c>
      <c r="M36" s="594" t="s">
        <v>201</v>
      </c>
      <c r="N36" s="527" t="s">
        <v>202</v>
      </c>
      <c r="O36" s="528">
        <f>(SUM(O37:O42))</f>
        <v>3200</v>
      </c>
      <c r="P36" s="525"/>
      <c r="Q36" s="531" t="s">
        <v>4</v>
      </c>
      <c r="R36" s="594" t="s">
        <v>201</v>
      </c>
      <c r="S36" s="527" t="s">
        <v>202</v>
      </c>
      <c r="T36" s="528">
        <f>(SUM(T38:T42))</f>
        <v>0</v>
      </c>
      <c r="U36" s="525"/>
      <c r="V36" s="531" t="s">
        <v>4</v>
      </c>
      <c r="W36" s="595" t="s">
        <v>201</v>
      </c>
      <c r="X36" s="527" t="s">
        <v>202</v>
      </c>
      <c r="Y36" s="528">
        <f>(SUM(Y37:Y42))</f>
        <v>0</v>
      </c>
      <c r="Z36" s="525"/>
      <c r="AA36" s="531" t="s">
        <v>4</v>
      </c>
      <c r="AB36" s="595" t="s">
        <v>201</v>
      </c>
      <c r="AC36" s="527" t="s">
        <v>202</v>
      </c>
      <c r="AD36" s="528">
        <f>(SUM(AD37:AD42))</f>
        <v>0</v>
      </c>
      <c r="AE36" s="534"/>
      <c r="AF36" s="573" t="s">
        <v>4</v>
      </c>
      <c r="AG36" s="596" t="s">
        <v>201</v>
      </c>
      <c r="AH36" s="537" t="s">
        <v>202</v>
      </c>
      <c r="AI36" s="528">
        <f>(SUM(AI37:AI42))</f>
        <v>964</v>
      </c>
      <c r="AJ36" s="534"/>
      <c r="AK36" s="575" t="s">
        <v>4</v>
      </c>
      <c r="AL36" s="596" t="s">
        <v>201</v>
      </c>
      <c r="AM36" s="537" t="s">
        <v>202</v>
      </c>
      <c r="AN36" s="528">
        <f>(SUM(AN37:AN42))</f>
        <v>28000</v>
      </c>
      <c r="AO36" s="534"/>
      <c r="AP36" s="575" t="s">
        <v>4</v>
      </c>
      <c r="AQ36" s="596" t="s">
        <v>201</v>
      </c>
      <c r="AR36" s="539" t="s">
        <v>202</v>
      </c>
      <c r="AS36" s="528">
        <f t="shared" ref="AS36:AT36" si="4">(SUM(AS37:AS42))</f>
        <v>27981.71</v>
      </c>
      <c r="AT36" s="528">
        <f t="shared" si="4"/>
        <v>12000</v>
      </c>
      <c r="AU36" s="540"/>
      <c r="AV36" s="575" t="s">
        <v>4</v>
      </c>
      <c r="AW36" s="596" t="s">
        <v>201</v>
      </c>
      <c r="AX36" s="537" t="s">
        <v>202</v>
      </c>
      <c r="AY36" s="528">
        <f>(SUM(AY37:AY42))</f>
        <v>12000</v>
      </c>
      <c r="AZ36" s="541"/>
      <c r="BA36" s="541"/>
    </row>
    <row r="37" ht="21.0" customHeight="1">
      <c r="A37" s="542" t="s">
        <v>250</v>
      </c>
      <c r="B37" s="562" t="s">
        <v>212</v>
      </c>
      <c r="C37" s="563" t="s">
        <v>212</v>
      </c>
      <c r="D37" s="549"/>
      <c r="E37" s="564" t="s">
        <v>212</v>
      </c>
      <c r="F37" s="542" t="s">
        <v>250</v>
      </c>
      <c r="G37" s="611">
        <v>45051.0</v>
      </c>
      <c r="H37" s="568" t="s">
        <v>251</v>
      </c>
      <c r="I37" s="549" t="s">
        <v>205</v>
      </c>
      <c r="J37" s="612">
        <v>2700.0</v>
      </c>
      <c r="K37" s="542" t="s">
        <v>250</v>
      </c>
      <c r="L37" s="611">
        <v>45082.0</v>
      </c>
      <c r="M37" s="568" t="s">
        <v>251</v>
      </c>
      <c r="N37" s="549" t="s">
        <v>205</v>
      </c>
      <c r="O37" s="612">
        <v>2700.0</v>
      </c>
      <c r="P37" s="542" t="s">
        <v>250</v>
      </c>
      <c r="U37" s="542" t="s">
        <v>250</v>
      </c>
      <c r="V37" s="611"/>
      <c r="W37" s="568"/>
      <c r="X37" s="549" t="s">
        <v>205</v>
      </c>
      <c r="Y37" s="564"/>
      <c r="Z37" s="542" t="s">
        <v>250</v>
      </c>
      <c r="AA37" s="611"/>
      <c r="AB37" s="568"/>
      <c r="AC37" s="549"/>
      <c r="AD37" s="564"/>
      <c r="AE37" s="550" t="s">
        <v>250</v>
      </c>
      <c r="AF37" s="547">
        <v>45209.0</v>
      </c>
      <c r="AG37" s="568" t="s">
        <v>252</v>
      </c>
      <c r="AH37" s="549" t="s">
        <v>205</v>
      </c>
      <c r="AI37" s="591">
        <f>160+200+160+150+294</f>
        <v>964</v>
      </c>
      <c r="AJ37" s="550" t="s">
        <v>250</v>
      </c>
      <c r="AK37" s="543">
        <v>45250.0</v>
      </c>
      <c r="AL37" s="568" t="s">
        <v>253</v>
      </c>
      <c r="AM37" s="545" t="s">
        <v>205</v>
      </c>
      <c r="AN37" s="591">
        <v>21000.0</v>
      </c>
      <c r="AO37" s="550" t="s">
        <v>250</v>
      </c>
      <c r="AP37" s="543">
        <v>45265.0</v>
      </c>
      <c r="AQ37" s="568" t="s">
        <v>254</v>
      </c>
      <c r="AR37" s="545" t="s">
        <v>205</v>
      </c>
      <c r="AS37" s="591">
        <v>2400.0</v>
      </c>
      <c r="AT37" s="587">
        <v>12000.0</v>
      </c>
      <c r="AU37" s="550" t="s">
        <v>250</v>
      </c>
      <c r="AV37" s="613">
        <v>45139.0</v>
      </c>
      <c r="AW37" s="555" t="s">
        <v>255</v>
      </c>
      <c r="AX37" s="556"/>
      <c r="AY37" s="587">
        <v>12000.0</v>
      </c>
      <c r="AZ37" s="614"/>
      <c r="BA37" s="614"/>
    </row>
    <row r="38">
      <c r="A38" s="558"/>
      <c r="B38" s="562" t="s">
        <v>212</v>
      </c>
      <c r="C38" s="563" t="s">
        <v>212</v>
      </c>
      <c r="D38" s="549"/>
      <c r="E38" s="564" t="s">
        <v>212</v>
      </c>
      <c r="F38" s="558"/>
      <c r="G38" s="611">
        <v>45051.0</v>
      </c>
      <c r="H38" s="568" t="s">
        <v>256</v>
      </c>
      <c r="I38" s="549" t="s">
        <v>205</v>
      </c>
      <c r="J38" s="612">
        <v>500.0</v>
      </c>
      <c r="K38" s="558"/>
      <c r="L38" s="611">
        <v>45083.0</v>
      </c>
      <c r="M38" s="568" t="s">
        <v>256</v>
      </c>
      <c r="N38" s="549" t="s">
        <v>205</v>
      </c>
      <c r="O38" s="612">
        <v>500.0</v>
      </c>
      <c r="P38" s="558"/>
      <c r="Q38" s="562" t="s">
        <v>212</v>
      </c>
      <c r="R38" s="563" t="s">
        <v>212</v>
      </c>
      <c r="S38" s="549"/>
      <c r="T38" s="564" t="s">
        <v>212</v>
      </c>
      <c r="U38" s="558"/>
      <c r="V38" s="562"/>
      <c r="W38" s="590"/>
      <c r="X38" s="549"/>
      <c r="Y38" s="564"/>
      <c r="Z38" s="558"/>
      <c r="AA38" s="562"/>
      <c r="AB38" s="590"/>
      <c r="AC38" s="549"/>
      <c r="AD38" s="564"/>
      <c r="AE38" s="561"/>
      <c r="AF38" s="543"/>
      <c r="AG38" s="590"/>
      <c r="AH38" s="615"/>
      <c r="AI38" s="591"/>
      <c r="AJ38" s="561"/>
      <c r="AK38" s="543">
        <v>45250.0</v>
      </c>
      <c r="AL38" s="592" t="s">
        <v>257</v>
      </c>
      <c r="AM38" s="545" t="s">
        <v>205</v>
      </c>
      <c r="AN38" s="591">
        <v>7000.0</v>
      </c>
      <c r="AO38" s="561"/>
      <c r="AP38" s="543">
        <v>45265.0</v>
      </c>
      <c r="AQ38" s="88" t="s">
        <v>258</v>
      </c>
      <c r="AR38" s="545" t="s">
        <v>205</v>
      </c>
      <c r="AS38" s="591">
        <f>1947.48+884.23</f>
        <v>2831.71</v>
      </c>
      <c r="AT38" s="587" t="s">
        <v>212</v>
      </c>
      <c r="AU38" s="561"/>
      <c r="AV38" s="588" t="s">
        <v>212</v>
      </c>
      <c r="AW38" s="589" t="s">
        <v>212</v>
      </c>
      <c r="AX38" s="556"/>
      <c r="AY38" s="587" t="s">
        <v>212</v>
      </c>
      <c r="AZ38" s="614"/>
      <c r="BA38" s="614"/>
    </row>
    <row r="39">
      <c r="A39" s="558"/>
      <c r="B39" s="562" t="s">
        <v>212</v>
      </c>
      <c r="C39" s="563" t="s">
        <v>212</v>
      </c>
      <c r="D39" s="549"/>
      <c r="E39" s="564" t="s">
        <v>212</v>
      </c>
      <c r="F39" s="558"/>
      <c r="G39" s="611">
        <v>45051.0</v>
      </c>
      <c r="H39" s="568"/>
      <c r="I39" s="616"/>
      <c r="J39" s="612"/>
      <c r="K39" s="558"/>
      <c r="L39" s="611">
        <v>45083.0</v>
      </c>
      <c r="M39" s="617"/>
      <c r="N39" s="616"/>
      <c r="O39" s="618"/>
      <c r="P39" s="558"/>
      <c r="Q39" s="562" t="s">
        <v>212</v>
      </c>
      <c r="R39" s="563" t="s">
        <v>212</v>
      </c>
      <c r="S39" s="549"/>
      <c r="T39" s="564" t="s">
        <v>212</v>
      </c>
      <c r="U39" s="558"/>
      <c r="V39" s="562" t="s">
        <v>212</v>
      </c>
      <c r="W39" s="563" t="s">
        <v>212</v>
      </c>
      <c r="X39" s="549"/>
      <c r="Y39" s="564" t="s">
        <v>212</v>
      </c>
      <c r="Z39" s="558"/>
      <c r="AA39" s="562" t="s">
        <v>212</v>
      </c>
      <c r="AB39" s="563" t="s">
        <v>212</v>
      </c>
      <c r="AC39" s="549"/>
      <c r="AD39" s="564" t="s">
        <v>212</v>
      </c>
      <c r="AE39" s="561"/>
      <c r="AF39" s="588" t="s">
        <v>212</v>
      </c>
      <c r="AG39" s="589" t="s">
        <v>212</v>
      </c>
      <c r="AH39" s="556"/>
      <c r="AI39" s="587" t="s">
        <v>212</v>
      </c>
      <c r="AJ39" s="561"/>
      <c r="AK39" s="588" t="s">
        <v>212</v>
      </c>
      <c r="AL39" s="589" t="s">
        <v>212</v>
      </c>
      <c r="AM39" s="556"/>
      <c r="AN39" s="587" t="s">
        <v>212</v>
      </c>
      <c r="AO39" s="561"/>
      <c r="AP39" s="543">
        <v>45265.0</v>
      </c>
      <c r="AQ39" s="88" t="s">
        <v>259</v>
      </c>
      <c r="AR39" s="545" t="s">
        <v>205</v>
      </c>
      <c r="AS39" s="591">
        <v>22750.0</v>
      </c>
      <c r="AT39" s="587" t="s">
        <v>212</v>
      </c>
      <c r="AU39" s="561"/>
      <c r="AV39" s="588" t="s">
        <v>212</v>
      </c>
      <c r="AW39" s="589" t="s">
        <v>212</v>
      </c>
      <c r="AX39" s="556"/>
      <c r="AY39" s="587" t="s">
        <v>212</v>
      </c>
      <c r="AZ39" s="614"/>
      <c r="BA39" s="614"/>
    </row>
    <row r="40" ht="21.0" customHeight="1">
      <c r="A40" s="558"/>
      <c r="B40" s="562" t="s">
        <v>212</v>
      </c>
      <c r="C40" s="563" t="s">
        <v>212</v>
      </c>
      <c r="D40" s="549"/>
      <c r="E40" s="564" t="s">
        <v>212</v>
      </c>
      <c r="F40" s="558"/>
      <c r="G40" s="611"/>
      <c r="H40" s="619"/>
      <c r="I40" s="620"/>
      <c r="J40" s="621"/>
      <c r="K40" s="558"/>
      <c r="L40" s="611">
        <v>45083.0</v>
      </c>
      <c r="M40" s="622"/>
      <c r="N40" s="620"/>
      <c r="O40" s="623"/>
      <c r="P40" s="558"/>
      <c r="Q40" s="562" t="s">
        <v>212</v>
      </c>
      <c r="R40" s="563" t="s">
        <v>212</v>
      </c>
      <c r="S40" s="549"/>
      <c r="T40" s="564" t="s">
        <v>212</v>
      </c>
      <c r="U40" s="558"/>
      <c r="V40" s="562" t="s">
        <v>212</v>
      </c>
      <c r="W40" s="563" t="s">
        <v>212</v>
      </c>
      <c r="X40" s="549"/>
      <c r="Y40" s="564" t="s">
        <v>212</v>
      </c>
      <c r="Z40" s="558"/>
      <c r="AA40" s="562" t="s">
        <v>212</v>
      </c>
      <c r="AB40" s="563" t="s">
        <v>212</v>
      </c>
      <c r="AC40" s="549"/>
      <c r="AD40" s="564" t="s">
        <v>212</v>
      </c>
      <c r="AE40" s="561"/>
      <c r="AF40" s="624" t="s">
        <v>212</v>
      </c>
      <c r="AG40" s="625" t="s">
        <v>212</v>
      </c>
      <c r="AH40" s="626"/>
      <c r="AI40" s="587" t="s">
        <v>212</v>
      </c>
      <c r="AJ40" s="561"/>
      <c r="AK40" s="624" t="s">
        <v>212</v>
      </c>
      <c r="AL40" s="625" t="s">
        <v>212</v>
      </c>
      <c r="AM40" s="626"/>
      <c r="AN40" s="587" t="s">
        <v>212</v>
      </c>
      <c r="AO40" s="561"/>
      <c r="AT40" s="587" t="s">
        <v>212</v>
      </c>
      <c r="AU40" s="561"/>
      <c r="AV40" s="588" t="s">
        <v>212</v>
      </c>
      <c r="AW40" s="589" t="s">
        <v>212</v>
      </c>
      <c r="AX40" s="556"/>
      <c r="AY40" s="587" t="s">
        <v>212</v>
      </c>
      <c r="AZ40" s="627"/>
      <c r="BA40" s="627"/>
    </row>
    <row r="41" ht="10.5" customHeight="1">
      <c r="A41" s="628"/>
      <c r="B41" s="629"/>
      <c r="C41" s="629"/>
      <c r="D41" s="629"/>
      <c r="E41" s="629"/>
      <c r="F41" s="628"/>
      <c r="G41" s="629"/>
      <c r="H41" s="629"/>
      <c r="I41" s="630"/>
      <c r="J41" s="629"/>
      <c r="K41" s="628"/>
      <c r="L41" s="629"/>
      <c r="M41" s="629"/>
      <c r="N41" s="629"/>
      <c r="O41" s="629"/>
      <c r="P41" s="628"/>
      <c r="Q41" s="629"/>
      <c r="R41" s="629"/>
      <c r="S41" s="631"/>
      <c r="T41" s="629"/>
      <c r="U41" s="628"/>
      <c r="V41" s="629"/>
      <c r="W41" s="632"/>
      <c r="X41" s="631"/>
      <c r="Y41" s="631"/>
      <c r="Z41" s="628"/>
      <c r="AA41" s="629"/>
      <c r="AB41" s="632"/>
      <c r="AC41" s="631"/>
      <c r="AD41" s="631"/>
      <c r="AE41" s="628"/>
      <c r="AF41" s="630"/>
      <c r="AG41" s="633"/>
      <c r="AH41" s="629"/>
      <c r="AI41" s="629"/>
      <c r="AJ41" s="628"/>
      <c r="AK41" s="629"/>
      <c r="AL41" s="633"/>
      <c r="AM41" s="629"/>
      <c r="AN41" s="629"/>
      <c r="AO41" s="628"/>
      <c r="AP41" s="629"/>
      <c r="AQ41" s="633"/>
      <c r="AR41" s="630"/>
      <c r="AS41" s="631"/>
      <c r="AT41" s="629"/>
      <c r="AU41" s="632"/>
      <c r="AV41" s="629"/>
      <c r="AW41" s="633"/>
      <c r="AX41" s="629"/>
      <c r="AY41" s="629"/>
      <c r="AZ41" s="629"/>
      <c r="BA41" s="629"/>
    </row>
    <row r="42" ht="9.75" customHeight="1">
      <c r="A42" s="628"/>
      <c r="B42" s="629"/>
      <c r="C42" s="629"/>
      <c r="D42" s="629"/>
      <c r="E42" s="629"/>
      <c r="F42" s="628"/>
      <c r="G42" s="629"/>
      <c r="H42" s="629"/>
      <c r="I42" s="630"/>
      <c r="J42" s="629"/>
      <c r="K42" s="628"/>
      <c r="L42" s="629"/>
      <c r="M42" s="629"/>
      <c r="N42" s="629"/>
      <c r="O42" s="629"/>
      <c r="P42" s="628"/>
      <c r="Q42" s="629"/>
      <c r="R42" s="629"/>
      <c r="S42" s="631"/>
      <c r="T42" s="629"/>
      <c r="U42" s="628"/>
      <c r="V42" s="629"/>
      <c r="W42" s="632"/>
      <c r="X42" s="631"/>
      <c r="Y42" s="631"/>
      <c r="Z42" s="628"/>
      <c r="AA42" s="629"/>
      <c r="AB42" s="632"/>
      <c r="AC42" s="631"/>
      <c r="AD42" s="631"/>
      <c r="AE42" s="628"/>
      <c r="AF42" s="630"/>
      <c r="AG42" s="633"/>
      <c r="AH42" s="629"/>
      <c r="AI42" s="629"/>
      <c r="AJ42" s="628"/>
      <c r="AK42" s="629"/>
      <c r="AL42" s="633"/>
      <c r="AM42" s="629"/>
      <c r="AN42" s="629"/>
      <c r="AO42" s="628"/>
      <c r="AP42" s="629"/>
      <c r="AQ42" s="633"/>
      <c r="AR42" s="630"/>
      <c r="AS42" s="631"/>
      <c r="AT42" s="629"/>
      <c r="AU42" s="632"/>
      <c r="AV42" s="629"/>
      <c r="AW42" s="633"/>
      <c r="AX42" s="629"/>
      <c r="AY42" s="629"/>
      <c r="AZ42" s="629"/>
      <c r="BA42" s="629"/>
    </row>
    <row r="43">
      <c r="A43" s="525"/>
      <c r="B43" s="531" t="s">
        <v>4</v>
      </c>
      <c r="C43" s="594" t="s">
        <v>201</v>
      </c>
      <c r="D43" s="527" t="s">
        <v>202</v>
      </c>
      <c r="E43" s="528">
        <f>SUM(E44:E46)</f>
        <v>0</v>
      </c>
      <c r="F43" s="525"/>
      <c r="G43" s="531" t="s">
        <v>4</v>
      </c>
      <c r="H43" s="594" t="s">
        <v>201</v>
      </c>
      <c r="I43" s="527" t="s">
        <v>202</v>
      </c>
      <c r="J43" s="528" t="str">
        <f>SUM(J44:J46)</f>
        <v>#REF!</v>
      </c>
      <c r="K43" s="525"/>
      <c r="L43" s="531" t="s">
        <v>4</v>
      </c>
      <c r="M43" s="594" t="s">
        <v>201</v>
      </c>
      <c r="N43" s="527" t="s">
        <v>202</v>
      </c>
      <c r="O43" s="528" t="str">
        <f>SUM(O44:O46)</f>
        <v>#REF!</v>
      </c>
      <c r="P43" s="525"/>
      <c r="Q43" s="531" t="s">
        <v>4</v>
      </c>
      <c r="R43" s="594" t="s">
        <v>201</v>
      </c>
      <c r="S43" s="527" t="s">
        <v>202</v>
      </c>
      <c r="T43" s="528" t="str">
        <f>SUM(T44:T46)</f>
        <v>#REF!</v>
      </c>
      <c r="U43" s="525"/>
      <c r="V43" s="531" t="s">
        <v>4</v>
      </c>
      <c r="W43" s="595" t="s">
        <v>201</v>
      </c>
      <c r="X43" s="527" t="s">
        <v>202</v>
      </c>
      <c r="Y43" s="528">
        <f>SUM(Y44:Y46)</f>
        <v>0</v>
      </c>
      <c r="Z43" s="525"/>
      <c r="AA43" s="531" t="s">
        <v>4</v>
      </c>
      <c r="AB43" s="595" t="s">
        <v>201</v>
      </c>
      <c r="AC43" s="527" t="s">
        <v>202</v>
      </c>
      <c r="AD43" s="528">
        <f>SUM(AD44:AD46)</f>
        <v>0</v>
      </c>
      <c r="AE43" s="534"/>
      <c r="AF43" s="573" t="s">
        <v>4</v>
      </c>
      <c r="AG43" s="596" t="s">
        <v>201</v>
      </c>
      <c r="AH43" s="537" t="s">
        <v>202</v>
      </c>
      <c r="AI43" s="528">
        <f>SUM(AI44:AI46)</f>
        <v>0</v>
      </c>
      <c r="AJ43" s="534"/>
      <c r="AK43" s="575" t="s">
        <v>4</v>
      </c>
      <c r="AL43" s="596" t="s">
        <v>201</v>
      </c>
      <c r="AM43" s="537" t="s">
        <v>202</v>
      </c>
      <c r="AN43" s="528" t="str">
        <f>SUM(AN44:AN46)</f>
        <v>#REF!</v>
      </c>
      <c r="AO43" s="534"/>
      <c r="AP43" s="575" t="s">
        <v>4</v>
      </c>
      <c r="AQ43" s="596" t="s">
        <v>201</v>
      </c>
      <c r="AR43" s="539" t="s">
        <v>202</v>
      </c>
      <c r="AS43" s="528">
        <f t="shared" ref="AS43:AT43" si="5">SUM(AS44:AS46)</f>
        <v>24000</v>
      </c>
      <c r="AT43" s="528">
        <f t="shared" si="5"/>
        <v>0</v>
      </c>
      <c r="AU43" s="540"/>
      <c r="AV43" s="575" t="s">
        <v>4</v>
      </c>
      <c r="AW43" s="596" t="s">
        <v>201</v>
      </c>
      <c r="AX43" s="537" t="s">
        <v>202</v>
      </c>
      <c r="AY43" s="528">
        <f>SUM(AY44:AY46)</f>
        <v>0</v>
      </c>
      <c r="AZ43" s="541"/>
      <c r="BA43" s="541"/>
    </row>
    <row r="44" ht="33.0" customHeight="1">
      <c r="A44" s="634" t="s">
        <v>260</v>
      </c>
      <c r="B44" s="562" t="s">
        <v>212</v>
      </c>
      <c r="C44" s="563" t="s">
        <v>212</v>
      </c>
      <c r="D44" s="549"/>
      <c r="E44" s="564" t="s">
        <v>212</v>
      </c>
      <c r="F44" s="634" t="s">
        <v>260</v>
      </c>
      <c r="G44" s="547">
        <v>45077.0</v>
      </c>
      <c r="H44" s="563" t="s">
        <v>184</v>
      </c>
      <c r="I44" s="553" t="s">
        <v>205</v>
      </c>
      <c r="J44" s="635" t="str">
        <f>'TRÁFEGO'!C73</f>
        <v>#REF!</v>
      </c>
      <c r="K44" s="634" t="s">
        <v>260</v>
      </c>
      <c r="L44" s="547">
        <v>45107.0</v>
      </c>
      <c r="M44" s="563" t="s">
        <v>184</v>
      </c>
      <c r="N44" s="553" t="s">
        <v>205</v>
      </c>
      <c r="O44" s="635" t="str">
        <f>'TRÁFEGO'!E73</f>
        <v>#REF!</v>
      </c>
      <c r="P44" s="634" t="s">
        <v>260</v>
      </c>
      <c r="Q44" s="547">
        <v>45138.0</v>
      </c>
      <c r="R44" s="563" t="s">
        <v>184</v>
      </c>
      <c r="S44" s="636"/>
      <c r="T44" s="635" t="str">
        <f>'TRÁFEGO'!G73</f>
        <v>#REF!</v>
      </c>
      <c r="U44" s="634" t="s">
        <v>260</v>
      </c>
      <c r="V44" s="562" t="s">
        <v>212</v>
      </c>
      <c r="W44" s="563" t="s">
        <v>212</v>
      </c>
      <c r="X44" s="549"/>
      <c r="Y44" s="564" t="s">
        <v>212</v>
      </c>
      <c r="Z44" s="634" t="s">
        <v>260</v>
      </c>
      <c r="AA44" s="562" t="s">
        <v>212</v>
      </c>
      <c r="AB44" s="563" t="s">
        <v>212</v>
      </c>
      <c r="AC44" s="549"/>
      <c r="AD44" s="564" t="s">
        <v>212</v>
      </c>
      <c r="AE44" s="637" t="s">
        <v>260</v>
      </c>
      <c r="AF44" s="588" t="s">
        <v>212</v>
      </c>
      <c r="AG44" s="589" t="s">
        <v>212</v>
      </c>
      <c r="AH44" s="556"/>
      <c r="AI44" s="587" t="s">
        <v>212</v>
      </c>
      <c r="AJ44" s="637" t="s">
        <v>260</v>
      </c>
      <c r="AK44" s="638">
        <v>45238.0</v>
      </c>
      <c r="AL44" s="590" t="s">
        <v>261</v>
      </c>
      <c r="AM44" s="549" t="s">
        <v>205</v>
      </c>
      <c r="AN44" s="591" t="str">
        <f>'TRÁFEGO'!O73</f>
        <v>#REF!</v>
      </c>
      <c r="AO44" s="637" t="s">
        <v>260</v>
      </c>
      <c r="AP44" s="547">
        <v>45265.0</v>
      </c>
      <c r="AQ44" s="590" t="s">
        <v>261</v>
      </c>
      <c r="AR44" s="545" t="s">
        <v>205</v>
      </c>
      <c r="AS44" s="591">
        <v>24000.0</v>
      </c>
      <c r="AT44" s="587" t="s">
        <v>212</v>
      </c>
      <c r="AU44" s="637" t="s">
        <v>260</v>
      </c>
      <c r="AV44" s="588" t="s">
        <v>212</v>
      </c>
      <c r="AW44" s="589" t="s">
        <v>212</v>
      </c>
      <c r="AX44" s="556"/>
      <c r="AY44" s="587" t="s">
        <v>212</v>
      </c>
      <c r="AZ44" s="639"/>
      <c r="BA44" s="639"/>
    </row>
    <row r="45" ht="31.5" customHeight="1">
      <c r="A45" s="558"/>
      <c r="B45" s="562" t="s">
        <v>212</v>
      </c>
      <c r="C45" s="563" t="s">
        <v>212</v>
      </c>
      <c r="D45" s="549"/>
      <c r="E45" s="564" t="s">
        <v>212</v>
      </c>
      <c r="F45" s="558"/>
      <c r="G45" s="562" t="s">
        <v>212</v>
      </c>
      <c r="H45" s="563" t="s">
        <v>212</v>
      </c>
      <c r="I45" s="549"/>
      <c r="J45" s="564" t="s">
        <v>212</v>
      </c>
      <c r="K45" s="558"/>
      <c r="L45" s="562" t="s">
        <v>212</v>
      </c>
      <c r="M45" s="563" t="s">
        <v>212</v>
      </c>
      <c r="N45" s="549"/>
      <c r="O45" s="564" t="s">
        <v>212</v>
      </c>
      <c r="P45" s="558"/>
      <c r="Q45" s="562" t="s">
        <v>212</v>
      </c>
      <c r="R45" s="563" t="s">
        <v>212</v>
      </c>
      <c r="S45" s="549"/>
      <c r="T45" s="564" t="s">
        <v>212</v>
      </c>
      <c r="U45" s="558"/>
      <c r="V45" s="562" t="s">
        <v>212</v>
      </c>
      <c r="W45" s="563" t="s">
        <v>212</v>
      </c>
      <c r="X45" s="549"/>
      <c r="Y45" s="564" t="s">
        <v>212</v>
      </c>
      <c r="Z45" s="558"/>
      <c r="AA45" s="562" t="s">
        <v>212</v>
      </c>
      <c r="AB45" s="563" t="s">
        <v>212</v>
      </c>
      <c r="AC45" s="549"/>
      <c r="AD45" s="564" t="s">
        <v>212</v>
      </c>
      <c r="AE45" s="561"/>
      <c r="AF45" s="588" t="s">
        <v>212</v>
      </c>
      <c r="AG45" s="589" t="s">
        <v>212</v>
      </c>
      <c r="AH45" s="556"/>
      <c r="AI45" s="587" t="s">
        <v>212</v>
      </c>
      <c r="AJ45" s="561"/>
      <c r="AK45" s="638"/>
      <c r="AL45" s="590"/>
      <c r="AM45" s="615"/>
      <c r="AN45" s="591"/>
      <c r="AO45" s="561"/>
      <c r="AP45" s="640"/>
      <c r="AQ45" s="590"/>
      <c r="AR45" s="545"/>
      <c r="AS45" s="591"/>
      <c r="AT45" s="587" t="s">
        <v>212</v>
      </c>
      <c r="AU45" s="561"/>
      <c r="AV45" s="588" t="s">
        <v>212</v>
      </c>
      <c r="AW45" s="589" t="s">
        <v>212</v>
      </c>
      <c r="AX45" s="556"/>
      <c r="AY45" s="587" t="s">
        <v>212</v>
      </c>
      <c r="AZ45" s="639"/>
      <c r="BA45" s="639"/>
    </row>
    <row r="46" ht="27.75" customHeight="1">
      <c r="A46" s="558"/>
      <c r="B46" s="562" t="s">
        <v>212</v>
      </c>
      <c r="C46" s="563" t="s">
        <v>212</v>
      </c>
      <c r="D46" s="549"/>
      <c r="E46" s="564" t="s">
        <v>212</v>
      </c>
      <c r="F46" s="558"/>
      <c r="G46" s="562" t="s">
        <v>212</v>
      </c>
      <c r="H46" s="563" t="s">
        <v>212</v>
      </c>
      <c r="I46" s="549"/>
      <c r="J46" s="564" t="s">
        <v>212</v>
      </c>
      <c r="K46" s="558"/>
      <c r="L46" s="562" t="s">
        <v>212</v>
      </c>
      <c r="M46" s="563" t="s">
        <v>212</v>
      </c>
      <c r="N46" s="549"/>
      <c r="O46" s="564" t="s">
        <v>212</v>
      </c>
      <c r="P46" s="558"/>
      <c r="Q46" s="562" t="s">
        <v>212</v>
      </c>
      <c r="R46" s="563" t="s">
        <v>212</v>
      </c>
      <c r="S46" s="549"/>
      <c r="T46" s="564" t="s">
        <v>212</v>
      </c>
      <c r="U46" s="558"/>
      <c r="V46" s="562" t="s">
        <v>212</v>
      </c>
      <c r="W46" s="563" t="s">
        <v>212</v>
      </c>
      <c r="X46" s="549"/>
      <c r="Y46" s="564" t="s">
        <v>212</v>
      </c>
      <c r="Z46" s="558"/>
      <c r="AA46" s="562" t="s">
        <v>212</v>
      </c>
      <c r="AB46" s="563" t="s">
        <v>212</v>
      </c>
      <c r="AC46" s="549"/>
      <c r="AD46" s="564" t="s">
        <v>212</v>
      </c>
      <c r="AE46" s="561"/>
      <c r="AF46" s="588" t="s">
        <v>212</v>
      </c>
      <c r="AG46" s="589" t="s">
        <v>212</v>
      </c>
      <c r="AH46" s="556"/>
      <c r="AI46" s="587" t="s">
        <v>212</v>
      </c>
      <c r="AJ46" s="561"/>
      <c r="AK46" s="638"/>
      <c r="AL46" s="590"/>
      <c r="AM46" s="615"/>
      <c r="AN46" s="591"/>
      <c r="AO46" s="561"/>
      <c r="AP46" s="640"/>
      <c r="AQ46" s="590"/>
      <c r="AR46" s="553"/>
      <c r="AS46" s="591"/>
      <c r="AT46" s="587" t="s">
        <v>212</v>
      </c>
      <c r="AU46" s="561"/>
      <c r="AV46" s="588" t="s">
        <v>212</v>
      </c>
      <c r="AW46" s="589" t="s">
        <v>212</v>
      </c>
      <c r="AX46" s="556"/>
      <c r="AY46" s="587" t="s">
        <v>212</v>
      </c>
      <c r="AZ46" s="639"/>
      <c r="BA46" s="639"/>
    </row>
    <row r="47" ht="27.75" customHeight="1">
      <c r="A47" s="525"/>
      <c r="B47" s="531" t="s">
        <v>4</v>
      </c>
      <c r="C47" s="594" t="s">
        <v>201</v>
      </c>
      <c r="D47" s="527" t="s">
        <v>202</v>
      </c>
      <c r="E47" s="528">
        <f>SUM(E48:E51)</f>
        <v>50000</v>
      </c>
      <c r="F47" s="525"/>
      <c r="G47" s="531" t="s">
        <v>4</v>
      </c>
      <c r="H47" s="594" t="s">
        <v>201</v>
      </c>
      <c r="I47" s="527" t="s">
        <v>202</v>
      </c>
      <c r="J47" s="528">
        <f>SUM(J48:J51)</f>
        <v>56355</v>
      </c>
      <c r="K47" s="525"/>
      <c r="L47" s="531" t="s">
        <v>4</v>
      </c>
      <c r="M47" s="594" t="s">
        <v>201</v>
      </c>
      <c r="N47" s="527" t="s">
        <v>202</v>
      </c>
      <c r="O47" s="528">
        <f>SUM(O48:O51)</f>
        <v>50810</v>
      </c>
      <c r="P47" s="525"/>
      <c r="Q47" s="531" t="s">
        <v>4</v>
      </c>
      <c r="R47" s="594" t="s">
        <v>201</v>
      </c>
      <c r="S47" s="527" t="s">
        <v>202</v>
      </c>
      <c r="T47" s="528">
        <f>SUM(T48:T51)</f>
        <v>61270</v>
      </c>
      <c r="U47" s="525"/>
      <c r="V47" s="531" t="s">
        <v>4</v>
      </c>
      <c r="W47" s="595" t="s">
        <v>201</v>
      </c>
      <c r="X47" s="527" t="s">
        <v>202</v>
      </c>
      <c r="Y47" s="528">
        <f>SUM(Y48:Y51)</f>
        <v>61200</v>
      </c>
      <c r="Z47" s="525"/>
      <c r="AA47" s="531" t="s">
        <v>4</v>
      </c>
      <c r="AB47" s="595" t="s">
        <v>201</v>
      </c>
      <c r="AC47" s="527" t="s">
        <v>202</v>
      </c>
      <c r="AD47" s="528">
        <f>SUM(AD48:AD51)</f>
        <v>50000</v>
      </c>
      <c r="AE47" s="534"/>
      <c r="AF47" s="573" t="s">
        <v>4</v>
      </c>
      <c r="AG47" s="596" t="s">
        <v>201</v>
      </c>
      <c r="AH47" s="537" t="s">
        <v>202</v>
      </c>
      <c r="AI47" s="528">
        <f>SUM(AI48:AI51)</f>
        <v>76050</v>
      </c>
      <c r="AJ47" s="534"/>
      <c r="AK47" s="575" t="s">
        <v>4</v>
      </c>
      <c r="AL47" s="596" t="s">
        <v>201</v>
      </c>
      <c r="AM47" s="537" t="s">
        <v>202</v>
      </c>
      <c r="AN47" s="528">
        <f>SUM(AN48:AN51)</f>
        <v>50000</v>
      </c>
      <c r="AO47" s="534"/>
      <c r="AP47" s="575" t="s">
        <v>4</v>
      </c>
      <c r="AQ47" s="596" t="s">
        <v>201</v>
      </c>
      <c r="AR47" s="539" t="s">
        <v>202</v>
      </c>
      <c r="AS47" s="528">
        <f t="shared" ref="AS47:AT47" si="6">SUM(AS48:AS51)</f>
        <v>50000</v>
      </c>
      <c r="AT47" s="528">
        <f t="shared" si="6"/>
        <v>0</v>
      </c>
      <c r="AU47" s="540"/>
      <c r="AV47" s="575" t="s">
        <v>4</v>
      </c>
      <c r="AW47" s="596" t="s">
        <v>201</v>
      </c>
      <c r="AX47" s="537" t="s">
        <v>202</v>
      </c>
      <c r="AY47" s="528">
        <f>SUM(AY48:AY51)</f>
        <v>0</v>
      </c>
      <c r="AZ47" s="557"/>
      <c r="BA47" s="557"/>
    </row>
    <row r="48" ht="27.75" customHeight="1">
      <c r="A48" s="634" t="s">
        <v>262</v>
      </c>
      <c r="B48" s="562" t="s">
        <v>212</v>
      </c>
      <c r="C48" s="563" t="s">
        <v>212</v>
      </c>
      <c r="D48" s="549"/>
      <c r="E48" s="564" t="s">
        <v>212</v>
      </c>
      <c r="F48" s="634" t="s">
        <v>262</v>
      </c>
      <c r="G48" s="547">
        <v>45077.0</v>
      </c>
      <c r="H48" s="563" t="s">
        <v>263</v>
      </c>
      <c r="I48" s="553" t="s">
        <v>205</v>
      </c>
      <c r="J48" s="635">
        <v>6355.0</v>
      </c>
      <c r="K48" s="634" t="s">
        <v>262</v>
      </c>
      <c r="L48" s="547">
        <v>45107.0</v>
      </c>
      <c r="M48" s="568" t="s">
        <v>263</v>
      </c>
      <c r="N48" s="553" t="s">
        <v>205</v>
      </c>
      <c r="O48" s="635">
        <v>810.0</v>
      </c>
      <c r="P48" s="634" t="s">
        <v>262</v>
      </c>
      <c r="Q48" s="547">
        <v>45138.0</v>
      </c>
      <c r="R48" s="568" t="s">
        <v>263</v>
      </c>
      <c r="S48" s="553" t="s">
        <v>205</v>
      </c>
      <c r="T48" s="635">
        <v>11270.0</v>
      </c>
      <c r="U48" s="634" t="s">
        <v>262</v>
      </c>
      <c r="V48" s="547">
        <v>45169.0</v>
      </c>
      <c r="W48" s="563" t="s">
        <v>263</v>
      </c>
      <c r="X48" s="553" t="s">
        <v>205</v>
      </c>
      <c r="Y48" s="635">
        <v>11200.0</v>
      </c>
      <c r="Z48" s="634" t="s">
        <v>262</v>
      </c>
      <c r="AA48" s="547">
        <v>45169.0</v>
      </c>
      <c r="AB48" s="568" t="s">
        <v>263</v>
      </c>
      <c r="AC48" s="546"/>
      <c r="AD48" s="635"/>
      <c r="AE48" s="637" t="s">
        <v>262</v>
      </c>
      <c r="AF48" s="547">
        <v>45169.0</v>
      </c>
      <c r="AG48" s="568" t="s">
        <v>264</v>
      </c>
      <c r="AH48" s="553" t="s">
        <v>205</v>
      </c>
      <c r="AI48" s="641">
        <v>19050.0</v>
      </c>
      <c r="AJ48" s="637" t="s">
        <v>262</v>
      </c>
      <c r="AK48" s="640">
        <v>45240.0</v>
      </c>
      <c r="AL48" s="642" t="s">
        <v>265</v>
      </c>
      <c r="AM48" s="553" t="s">
        <v>205</v>
      </c>
      <c r="AN48" s="641">
        <v>50000.0</v>
      </c>
      <c r="AO48" s="637" t="s">
        <v>262</v>
      </c>
      <c r="AP48" s="640">
        <v>45271.0</v>
      </c>
      <c r="AQ48" s="642" t="s">
        <v>265</v>
      </c>
      <c r="AR48" s="553" t="s">
        <v>205</v>
      </c>
      <c r="AS48" s="643">
        <v>50000.0</v>
      </c>
      <c r="AT48" s="644"/>
      <c r="AU48" s="637" t="s">
        <v>262</v>
      </c>
      <c r="AV48" s="554">
        <v>45169.0</v>
      </c>
      <c r="AW48" s="589" t="s">
        <v>263</v>
      </c>
      <c r="AX48" s="552"/>
      <c r="AY48" s="644"/>
      <c r="AZ48" s="639"/>
      <c r="BA48" s="639"/>
    </row>
    <row r="49" ht="27.75" customHeight="1">
      <c r="A49" s="558"/>
      <c r="B49" s="611">
        <v>45046.0</v>
      </c>
      <c r="C49" s="642" t="s">
        <v>266</v>
      </c>
      <c r="D49" s="579" t="s">
        <v>205</v>
      </c>
      <c r="E49" s="641">
        <v>50000.0</v>
      </c>
      <c r="F49" s="558"/>
      <c r="G49" s="611">
        <v>45076.0</v>
      </c>
      <c r="H49" s="642" t="s">
        <v>266</v>
      </c>
      <c r="I49" s="553" t="s">
        <v>205</v>
      </c>
      <c r="J49" s="641">
        <v>50000.0</v>
      </c>
      <c r="K49" s="558"/>
      <c r="L49" s="611">
        <v>45107.0</v>
      </c>
      <c r="M49" s="642" t="s">
        <v>266</v>
      </c>
      <c r="N49" s="553" t="s">
        <v>205</v>
      </c>
      <c r="O49" s="641">
        <v>50000.0</v>
      </c>
      <c r="P49" s="558"/>
      <c r="Q49" s="611">
        <v>45137.0</v>
      </c>
      <c r="R49" s="642" t="s">
        <v>266</v>
      </c>
      <c r="S49" s="553" t="s">
        <v>205</v>
      </c>
      <c r="T49" s="641">
        <v>50000.0</v>
      </c>
      <c r="U49" s="558"/>
      <c r="V49" s="645">
        <v>45168.0</v>
      </c>
      <c r="W49" s="642" t="s">
        <v>266</v>
      </c>
      <c r="X49" s="553" t="s">
        <v>205</v>
      </c>
      <c r="Y49" s="641">
        <v>50000.0</v>
      </c>
      <c r="Z49" s="558"/>
      <c r="AA49" s="645">
        <v>45199.0</v>
      </c>
      <c r="AB49" s="642" t="s">
        <v>266</v>
      </c>
      <c r="AC49" s="553" t="s">
        <v>205</v>
      </c>
      <c r="AD49" s="641">
        <v>50000.0</v>
      </c>
      <c r="AE49" s="561"/>
      <c r="AF49" s="640">
        <v>45229.0</v>
      </c>
      <c r="AG49" s="646" t="s">
        <v>266</v>
      </c>
      <c r="AH49" s="553" t="s">
        <v>205</v>
      </c>
      <c r="AI49" s="641">
        <v>50000.0</v>
      </c>
      <c r="AJ49" s="561"/>
      <c r="AK49" s="640"/>
      <c r="AL49" s="563"/>
      <c r="AM49" s="647"/>
      <c r="AN49" s="641"/>
      <c r="AO49" s="561"/>
      <c r="AR49" s="4"/>
      <c r="AT49" s="552"/>
      <c r="AU49" s="561"/>
      <c r="AV49" s="648"/>
      <c r="AW49" s="555"/>
      <c r="AX49" s="556"/>
      <c r="AY49" s="552"/>
      <c r="AZ49" s="557"/>
      <c r="BA49" s="557"/>
    </row>
    <row r="50" ht="27.75" customHeight="1">
      <c r="A50" s="558"/>
      <c r="B50" s="562" t="s">
        <v>212</v>
      </c>
      <c r="C50" s="563" t="s">
        <v>212</v>
      </c>
      <c r="D50" s="549"/>
      <c r="E50" s="564" t="s">
        <v>212</v>
      </c>
      <c r="F50" s="558"/>
      <c r="G50" s="562" t="s">
        <v>212</v>
      </c>
      <c r="H50" s="563" t="s">
        <v>212</v>
      </c>
      <c r="I50" s="549"/>
      <c r="J50" s="564" t="s">
        <v>212</v>
      </c>
      <c r="K50" s="558"/>
      <c r="L50" s="562" t="s">
        <v>212</v>
      </c>
      <c r="M50" s="563" t="s">
        <v>212</v>
      </c>
      <c r="N50" s="549"/>
      <c r="O50" s="564" t="s">
        <v>212</v>
      </c>
      <c r="P50" s="558"/>
      <c r="Q50" s="562" t="s">
        <v>212</v>
      </c>
      <c r="R50" s="563" t="s">
        <v>212</v>
      </c>
      <c r="S50" s="549"/>
      <c r="T50" s="564" t="s">
        <v>212</v>
      </c>
      <c r="U50" s="558"/>
      <c r="V50" s="543"/>
      <c r="W50" s="560"/>
      <c r="X50" s="549"/>
      <c r="Y50" s="546"/>
      <c r="Z50" s="558"/>
      <c r="AA50" s="543"/>
      <c r="AB50" s="560"/>
      <c r="AC50" s="549"/>
      <c r="AD50" s="546"/>
      <c r="AE50" s="561"/>
      <c r="AF50" s="640">
        <v>45225.0</v>
      </c>
      <c r="AG50" s="592" t="s">
        <v>267</v>
      </c>
      <c r="AH50" s="553" t="s">
        <v>205</v>
      </c>
      <c r="AI50" s="649">
        <v>6000.0</v>
      </c>
      <c r="AJ50" s="561"/>
      <c r="AK50" s="648"/>
      <c r="AL50" s="555"/>
      <c r="AM50" s="556"/>
      <c r="AN50" s="552"/>
      <c r="AO50" s="561"/>
      <c r="AP50" s="648"/>
      <c r="AQ50" s="555"/>
      <c r="AR50" s="593"/>
      <c r="AS50" s="552"/>
      <c r="AT50" s="552"/>
      <c r="AU50" s="561"/>
      <c r="AV50" s="648"/>
      <c r="AW50" s="555"/>
      <c r="AX50" s="556"/>
      <c r="AY50" s="552"/>
      <c r="AZ50" s="557"/>
      <c r="BA50" s="557"/>
    </row>
    <row r="51" ht="27.75" customHeight="1">
      <c r="A51" s="558"/>
      <c r="B51" s="562" t="s">
        <v>212</v>
      </c>
      <c r="C51" s="563" t="s">
        <v>212</v>
      </c>
      <c r="D51" s="549"/>
      <c r="E51" s="564" t="s">
        <v>212</v>
      </c>
      <c r="F51" s="558"/>
      <c r="G51" s="562" t="s">
        <v>212</v>
      </c>
      <c r="H51" s="563" t="s">
        <v>212</v>
      </c>
      <c r="I51" s="549"/>
      <c r="J51" s="564" t="s">
        <v>212</v>
      </c>
      <c r="K51" s="558"/>
      <c r="L51" s="562" t="s">
        <v>212</v>
      </c>
      <c r="M51" s="563" t="s">
        <v>212</v>
      </c>
      <c r="N51" s="549"/>
      <c r="O51" s="564" t="s">
        <v>212</v>
      </c>
      <c r="P51" s="558"/>
      <c r="Q51" s="562" t="s">
        <v>212</v>
      </c>
      <c r="R51" s="563" t="s">
        <v>212</v>
      </c>
      <c r="S51" s="549"/>
      <c r="T51" s="564" t="s">
        <v>212</v>
      </c>
      <c r="U51" s="558"/>
      <c r="V51" s="543"/>
      <c r="W51" s="560"/>
      <c r="X51" s="549"/>
      <c r="Y51" s="546"/>
      <c r="Z51" s="558"/>
      <c r="AA51" s="543"/>
      <c r="AB51" s="560"/>
      <c r="AC51" s="549"/>
      <c r="AD51" s="546"/>
      <c r="AE51" s="561"/>
      <c r="AF51" s="640">
        <v>45225.0</v>
      </c>
      <c r="AG51" s="592" t="s">
        <v>268</v>
      </c>
      <c r="AH51" s="553" t="s">
        <v>205</v>
      </c>
      <c r="AI51" s="649">
        <v>1000.0</v>
      </c>
      <c r="AJ51" s="561"/>
      <c r="AK51" s="648"/>
      <c r="AL51" s="555"/>
      <c r="AM51" s="556"/>
      <c r="AN51" s="552"/>
      <c r="AO51" s="561"/>
      <c r="AP51" s="648"/>
      <c r="AQ51" s="555"/>
      <c r="AR51" s="593"/>
      <c r="AS51" s="552"/>
      <c r="AT51" s="552"/>
      <c r="AU51" s="561"/>
      <c r="AV51" s="648"/>
      <c r="AW51" s="555"/>
      <c r="AX51" s="556"/>
      <c r="AY51" s="552"/>
      <c r="AZ51" s="557"/>
      <c r="BA51" s="557"/>
    </row>
    <row r="52" ht="30.75" customHeight="1">
      <c r="A52" s="525"/>
      <c r="B52" s="531" t="s">
        <v>4</v>
      </c>
      <c r="C52" s="594" t="s">
        <v>201</v>
      </c>
      <c r="D52" s="527" t="s">
        <v>202</v>
      </c>
      <c r="E52" s="528">
        <f>SUM(E53:E58)</f>
        <v>0</v>
      </c>
      <c r="F52" s="525"/>
      <c r="G52" s="531" t="s">
        <v>4</v>
      </c>
      <c r="H52" s="594" t="s">
        <v>201</v>
      </c>
      <c r="I52" s="527" t="s">
        <v>202</v>
      </c>
      <c r="J52" s="528">
        <f>SUM(J53:J58)</f>
        <v>0</v>
      </c>
      <c r="K52" s="525"/>
      <c r="L52" s="531" t="s">
        <v>4</v>
      </c>
      <c r="M52" s="594" t="s">
        <v>201</v>
      </c>
      <c r="N52" s="527" t="s">
        <v>202</v>
      </c>
      <c r="O52" s="528">
        <f>SUM(O53:O58)</f>
        <v>0</v>
      </c>
      <c r="P52" s="525"/>
      <c r="Q52" s="531" t="s">
        <v>4</v>
      </c>
      <c r="R52" s="594" t="s">
        <v>201</v>
      </c>
      <c r="S52" s="527" t="s">
        <v>202</v>
      </c>
      <c r="T52" s="528">
        <f>SUM(T53:T58)</f>
        <v>1640</v>
      </c>
      <c r="U52" s="525"/>
      <c r="V52" s="531" t="s">
        <v>4</v>
      </c>
      <c r="W52" s="595" t="s">
        <v>201</v>
      </c>
      <c r="X52" s="527" t="s">
        <v>202</v>
      </c>
      <c r="Y52" s="528">
        <f>SUM(Y53:Y58)</f>
        <v>2900</v>
      </c>
      <c r="Z52" s="525"/>
      <c r="AA52" s="531" t="s">
        <v>4</v>
      </c>
      <c r="AB52" s="595" t="s">
        <v>201</v>
      </c>
      <c r="AC52" s="527" t="s">
        <v>202</v>
      </c>
      <c r="AD52" s="528">
        <f>SUM(AD53:AD58)</f>
        <v>2900</v>
      </c>
      <c r="AE52" s="534"/>
      <c r="AF52" s="573" t="s">
        <v>4</v>
      </c>
      <c r="AG52" s="596" t="s">
        <v>201</v>
      </c>
      <c r="AH52" s="537" t="s">
        <v>202</v>
      </c>
      <c r="AI52" s="528">
        <f>SUM(AI53:AI58)</f>
        <v>0</v>
      </c>
      <c r="AJ52" s="534"/>
      <c r="AK52" s="575" t="s">
        <v>4</v>
      </c>
      <c r="AL52" s="596" t="s">
        <v>201</v>
      </c>
      <c r="AM52" s="537" t="s">
        <v>202</v>
      </c>
      <c r="AN52" s="528">
        <f>SUM(AN53:AN58)</f>
        <v>0</v>
      </c>
      <c r="AO52" s="534"/>
      <c r="AP52" s="575" t="s">
        <v>4</v>
      </c>
      <c r="AQ52" s="596" t="s">
        <v>201</v>
      </c>
      <c r="AR52" s="539" t="s">
        <v>202</v>
      </c>
      <c r="AS52" s="528">
        <f t="shared" ref="AS52:AT52" si="7">SUM(AS53:AS58)</f>
        <v>0</v>
      </c>
      <c r="AT52" s="528">
        <f t="shared" si="7"/>
        <v>2900</v>
      </c>
      <c r="AU52" s="540"/>
      <c r="AV52" s="575" t="s">
        <v>4</v>
      </c>
      <c r="AW52" s="596" t="s">
        <v>201</v>
      </c>
      <c r="AX52" s="537" t="s">
        <v>202</v>
      </c>
      <c r="AY52" s="528">
        <f>SUM(AY53:AY58)</f>
        <v>2900</v>
      </c>
      <c r="AZ52" s="557"/>
      <c r="BA52" s="557"/>
    </row>
    <row r="53" ht="30.75" customHeight="1">
      <c r="A53" s="634" t="s">
        <v>269</v>
      </c>
      <c r="B53" s="562" t="s">
        <v>212</v>
      </c>
      <c r="C53" s="563" t="s">
        <v>212</v>
      </c>
      <c r="D53" s="549"/>
      <c r="E53" s="564" t="s">
        <v>212</v>
      </c>
      <c r="F53" s="634" t="s">
        <v>269</v>
      </c>
      <c r="G53" s="562" t="s">
        <v>212</v>
      </c>
      <c r="H53" s="563" t="s">
        <v>212</v>
      </c>
      <c r="I53" s="549"/>
      <c r="J53" s="564" t="s">
        <v>212</v>
      </c>
      <c r="K53" s="634" t="s">
        <v>269</v>
      </c>
      <c r="L53" s="562" t="s">
        <v>212</v>
      </c>
      <c r="M53" s="563" t="s">
        <v>212</v>
      </c>
      <c r="N53" s="549"/>
      <c r="O53" s="564" t="s">
        <v>212</v>
      </c>
      <c r="P53" s="634" t="s">
        <v>269</v>
      </c>
      <c r="Q53" s="650">
        <v>45112.0</v>
      </c>
      <c r="R53" s="568" t="s">
        <v>270</v>
      </c>
      <c r="S53" s="579"/>
      <c r="T53" s="564">
        <v>1640.0</v>
      </c>
      <c r="U53" s="634" t="s">
        <v>269</v>
      </c>
      <c r="V53" s="547">
        <v>45143.0</v>
      </c>
      <c r="W53" s="568" t="s">
        <v>270</v>
      </c>
      <c r="X53" s="549"/>
      <c r="Y53" s="564">
        <v>2900.0</v>
      </c>
      <c r="Z53" s="634" t="s">
        <v>269</v>
      </c>
      <c r="AA53" s="547">
        <v>45143.0</v>
      </c>
      <c r="AB53" s="651" t="s">
        <v>270</v>
      </c>
      <c r="AC53" s="549" t="s">
        <v>205</v>
      </c>
      <c r="AD53" s="564">
        <v>2900.0</v>
      </c>
      <c r="AE53" s="637" t="s">
        <v>269</v>
      </c>
      <c r="AF53" s="554">
        <v>45143.0</v>
      </c>
      <c r="AG53" s="555" t="s">
        <v>270</v>
      </c>
      <c r="AH53" s="556"/>
      <c r="AI53" s="591">
        <v>0.0</v>
      </c>
      <c r="AJ53" s="637" t="s">
        <v>269</v>
      </c>
      <c r="AK53" s="554">
        <v>45143.0</v>
      </c>
      <c r="AL53" s="555" t="s">
        <v>270</v>
      </c>
      <c r="AM53" s="556"/>
      <c r="AN53" s="591">
        <v>0.0</v>
      </c>
      <c r="AO53" s="637" t="s">
        <v>269</v>
      </c>
      <c r="AP53" s="554">
        <v>45143.0</v>
      </c>
      <c r="AQ53" s="555" t="s">
        <v>270</v>
      </c>
      <c r="AR53" s="593"/>
      <c r="AS53" s="591">
        <v>0.0</v>
      </c>
      <c r="AT53" s="587">
        <v>2900.0</v>
      </c>
      <c r="AU53" s="637" t="s">
        <v>269</v>
      </c>
      <c r="AV53" s="554">
        <v>45143.0</v>
      </c>
      <c r="AW53" s="555" t="s">
        <v>270</v>
      </c>
      <c r="AX53" s="556"/>
      <c r="AY53" s="587">
        <v>2900.0</v>
      </c>
      <c r="AZ53" s="557"/>
      <c r="BA53" s="557"/>
    </row>
    <row r="54" ht="18.0" customHeight="1">
      <c r="A54" s="558"/>
      <c r="B54" s="562" t="s">
        <v>212</v>
      </c>
      <c r="C54" s="563" t="s">
        <v>212</v>
      </c>
      <c r="D54" s="549"/>
      <c r="E54" s="564" t="s">
        <v>212</v>
      </c>
      <c r="F54" s="558"/>
      <c r="G54" s="562" t="s">
        <v>212</v>
      </c>
      <c r="H54" s="563" t="s">
        <v>212</v>
      </c>
      <c r="I54" s="549"/>
      <c r="J54" s="564" t="s">
        <v>212</v>
      </c>
      <c r="K54" s="558"/>
      <c r="L54" s="562" t="s">
        <v>212</v>
      </c>
      <c r="M54" s="563" t="s">
        <v>212</v>
      </c>
      <c r="N54" s="549"/>
      <c r="O54" s="564" t="s">
        <v>212</v>
      </c>
      <c r="P54" s="558"/>
      <c r="Q54" s="562" t="s">
        <v>212</v>
      </c>
      <c r="R54" s="563" t="s">
        <v>212</v>
      </c>
      <c r="S54" s="549"/>
      <c r="T54" s="564" t="s">
        <v>212</v>
      </c>
      <c r="U54" s="558"/>
      <c r="V54" s="562" t="s">
        <v>212</v>
      </c>
      <c r="W54" s="563" t="s">
        <v>212</v>
      </c>
      <c r="X54" s="549"/>
      <c r="Y54" s="564" t="s">
        <v>212</v>
      </c>
      <c r="Z54" s="558"/>
      <c r="AA54" s="543"/>
      <c r="AB54" s="568"/>
      <c r="AC54" s="549"/>
      <c r="AD54" s="564"/>
      <c r="AE54" s="561"/>
      <c r="AF54" s="652"/>
      <c r="AG54" s="653"/>
      <c r="AH54" s="626"/>
      <c r="AI54" s="587"/>
      <c r="AJ54" s="561"/>
      <c r="AK54" s="648"/>
      <c r="AL54" s="653"/>
      <c r="AM54" s="626"/>
      <c r="AN54" s="587"/>
      <c r="AO54" s="561"/>
      <c r="AP54" s="648"/>
      <c r="AQ54" s="653"/>
      <c r="AR54" s="654"/>
      <c r="AS54" s="587"/>
      <c r="AT54" s="587"/>
      <c r="AU54" s="561"/>
      <c r="AV54" s="648"/>
      <c r="AW54" s="555"/>
      <c r="AX54" s="556"/>
      <c r="AY54" s="587"/>
      <c r="AZ54" s="655"/>
      <c r="BA54" s="655"/>
    </row>
    <row r="55" ht="19.5" customHeight="1">
      <c r="A55" s="558"/>
      <c r="B55" s="562" t="s">
        <v>212</v>
      </c>
      <c r="C55" s="563" t="s">
        <v>212</v>
      </c>
      <c r="D55" s="549"/>
      <c r="E55" s="564" t="s">
        <v>212</v>
      </c>
      <c r="F55" s="558"/>
      <c r="G55" s="562" t="s">
        <v>212</v>
      </c>
      <c r="H55" s="563" t="s">
        <v>212</v>
      </c>
      <c r="I55" s="549"/>
      <c r="J55" s="564" t="s">
        <v>212</v>
      </c>
      <c r="K55" s="558"/>
      <c r="L55" s="562" t="s">
        <v>212</v>
      </c>
      <c r="M55" s="563" t="s">
        <v>212</v>
      </c>
      <c r="N55" s="549"/>
      <c r="O55" s="564" t="s">
        <v>212</v>
      </c>
      <c r="P55" s="558"/>
      <c r="Q55" s="562" t="s">
        <v>212</v>
      </c>
      <c r="R55" s="563" t="s">
        <v>212</v>
      </c>
      <c r="S55" s="549"/>
      <c r="T55" s="564" t="s">
        <v>212</v>
      </c>
      <c r="U55" s="558"/>
      <c r="V55" s="562" t="s">
        <v>212</v>
      </c>
      <c r="W55" s="563" t="s">
        <v>212</v>
      </c>
      <c r="X55" s="549"/>
      <c r="Y55" s="564" t="s">
        <v>212</v>
      </c>
      <c r="Z55" s="558"/>
      <c r="AA55" s="543"/>
      <c r="AB55" s="568"/>
      <c r="AC55" s="549"/>
      <c r="AD55" s="546"/>
      <c r="AE55" s="561"/>
      <c r="AF55" s="652"/>
      <c r="AG55" s="555"/>
      <c r="AH55" s="556"/>
      <c r="AI55" s="552"/>
      <c r="AJ55" s="561"/>
      <c r="AK55" s="648"/>
      <c r="AL55" s="555"/>
      <c r="AM55" s="556"/>
      <c r="AN55" s="552"/>
      <c r="AO55" s="561"/>
      <c r="AP55" s="648"/>
      <c r="AQ55" s="555"/>
      <c r="AR55" s="593"/>
      <c r="AS55" s="552"/>
      <c r="AT55" s="552"/>
      <c r="AU55" s="561"/>
      <c r="AV55" s="648"/>
      <c r="AW55" s="555"/>
      <c r="AX55" s="556"/>
      <c r="AY55" s="552"/>
      <c r="AZ55" s="541"/>
      <c r="BA55" s="541"/>
    </row>
    <row r="56">
      <c r="A56" s="558"/>
      <c r="B56" s="562" t="s">
        <v>212</v>
      </c>
      <c r="C56" s="563" t="s">
        <v>212</v>
      </c>
      <c r="D56" s="549"/>
      <c r="E56" s="564" t="s">
        <v>212</v>
      </c>
      <c r="F56" s="558"/>
      <c r="G56" s="562" t="s">
        <v>212</v>
      </c>
      <c r="H56" s="563" t="s">
        <v>212</v>
      </c>
      <c r="I56" s="549"/>
      <c r="J56" s="564" t="s">
        <v>212</v>
      </c>
      <c r="K56" s="558"/>
      <c r="L56" s="562" t="s">
        <v>212</v>
      </c>
      <c r="M56" s="563" t="s">
        <v>212</v>
      </c>
      <c r="N56" s="549"/>
      <c r="O56" s="564" t="s">
        <v>212</v>
      </c>
      <c r="P56" s="558"/>
      <c r="Q56" s="562" t="s">
        <v>212</v>
      </c>
      <c r="R56" s="563" t="s">
        <v>212</v>
      </c>
      <c r="S56" s="549"/>
      <c r="T56" s="564" t="s">
        <v>212</v>
      </c>
      <c r="U56" s="558"/>
      <c r="V56" s="562" t="s">
        <v>212</v>
      </c>
      <c r="W56" s="563" t="s">
        <v>212</v>
      </c>
      <c r="X56" s="549"/>
      <c r="Y56" s="564" t="s">
        <v>212</v>
      </c>
      <c r="Z56" s="558"/>
      <c r="AA56" s="543"/>
      <c r="AB56" s="568"/>
      <c r="AC56" s="549"/>
      <c r="AD56" s="546"/>
      <c r="AE56" s="561"/>
      <c r="AF56" s="652"/>
      <c r="AG56" s="555"/>
      <c r="AH56" s="556"/>
      <c r="AI56" s="552"/>
      <c r="AJ56" s="561"/>
      <c r="AK56" s="648"/>
      <c r="AL56" s="555"/>
      <c r="AM56" s="556"/>
      <c r="AN56" s="552"/>
      <c r="AO56" s="561"/>
      <c r="AP56" s="648"/>
      <c r="AQ56" s="555"/>
      <c r="AR56" s="593"/>
      <c r="AS56" s="552"/>
      <c r="AT56" s="552"/>
      <c r="AU56" s="561"/>
      <c r="AV56" s="648"/>
      <c r="AW56" s="555"/>
      <c r="AX56" s="556"/>
      <c r="AY56" s="552"/>
      <c r="AZ56" s="583"/>
      <c r="BA56" s="583"/>
    </row>
    <row r="57" ht="26.25" customHeight="1">
      <c r="A57" s="558"/>
      <c r="B57" s="562" t="s">
        <v>212</v>
      </c>
      <c r="C57" s="563" t="s">
        <v>212</v>
      </c>
      <c r="D57" s="549"/>
      <c r="E57" s="564" t="s">
        <v>212</v>
      </c>
      <c r="F57" s="558"/>
      <c r="G57" s="562" t="s">
        <v>212</v>
      </c>
      <c r="H57" s="563" t="s">
        <v>212</v>
      </c>
      <c r="I57" s="549"/>
      <c r="J57" s="564" t="s">
        <v>212</v>
      </c>
      <c r="K57" s="558"/>
      <c r="L57" s="562" t="s">
        <v>212</v>
      </c>
      <c r="M57" s="563" t="s">
        <v>212</v>
      </c>
      <c r="N57" s="549"/>
      <c r="O57" s="564" t="s">
        <v>212</v>
      </c>
      <c r="P57" s="558"/>
      <c r="Q57" s="562" t="s">
        <v>212</v>
      </c>
      <c r="R57" s="563" t="s">
        <v>212</v>
      </c>
      <c r="S57" s="549"/>
      <c r="T57" s="564" t="s">
        <v>212</v>
      </c>
      <c r="U57" s="558"/>
      <c r="V57" s="562" t="s">
        <v>212</v>
      </c>
      <c r="W57" s="563" t="s">
        <v>212</v>
      </c>
      <c r="X57" s="549"/>
      <c r="Y57" s="564" t="s">
        <v>212</v>
      </c>
      <c r="Z57" s="558"/>
      <c r="AA57" s="543"/>
      <c r="AB57" s="568"/>
      <c r="AC57" s="549"/>
      <c r="AD57" s="546"/>
      <c r="AE57" s="561"/>
      <c r="AF57" s="652"/>
      <c r="AG57" s="555"/>
      <c r="AH57" s="556"/>
      <c r="AI57" s="552"/>
      <c r="AJ57" s="561"/>
      <c r="AK57" s="648"/>
      <c r="AL57" s="555"/>
      <c r="AM57" s="556"/>
      <c r="AN57" s="552"/>
      <c r="AO57" s="561"/>
      <c r="AP57" s="648"/>
      <c r="AQ57" s="555"/>
      <c r="AR57" s="593"/>
      <c r="AS57" s="552"/>
      <c r="AT57" s="552"/>
      <c r="AU57" s="561"/>
      <c r="AV57" s="648"/>
      <c r="AW57" s="555"/>
      <c r="AX57" s="556"/>
      <c r="AY57" s="552"/>
      <c r="AZ57" s="557"/>
      <c r="BA57" s="557"/>
    </row>
    <row r="58" ht="25.5" customHeight="1">
      <c r="A58" s="558"/>
      <c r="B58" s="562" t="s">
        <v>212</v>
      </c>
      <c r="C58" s="563" t="s">
        <v>212</v>
      </c>
      <c r="D58" s="549"/>
      <c r="E58" s="564" t="s">
        <v>212</v>
      </c>
      <c r="F58" s="558"/>
      <c r="G58" s="562" t="s">
        <v>212</v>
      </c>
      <c r="H58" s="563" t="s">
        <v>212</v>
      </c>
      <c r="I58" s="549"/>
      <c r="J58" s="564" t="s">
        <v>212</v>
      </c>
      <c r="K58" s="558"/>
      <c r="L58" s="562" t="s">
        <v>212</v>
      </c>
      <c r="M58" s="563" t="s">
        <v>212</v>
      </c>
      <c r="N58" s="549"/>
      <c r="O58" s="564" t="s">
        <v>212</v>
      </c>
      <c r="P58" s="558"/>
      <c r="Q58" s="562" t="s">
        <v>212</v>
      </c>
      <c r="R58" s="563" t="s">
        <v>212</v>
      </c>
      <c r="S58" s="549"/>
      <c r="T58" s="564" t="s">
        <v>212</v>
      </c>
      <c r="U58" s="558"/>
      <c r="V58" s="562" t="s">
        <v>212</v>
      </c>
      <c r="W58" s="563" t="s">
        <v>212</v>
      </c>
      <c r="X58" s="549"/>
      <c r="Y58" s="564" t="s">
        <v>212</v>
      </c>
      <c r="Z58" s="558"/>
      <c r="AA58" s="543"/>
      <c r="AB58" s="568"/>
      <c r="AC58" s="549"/>
      <c r="AD58" s="546"/>
      <c r="AE58" s="561"/>
      <c r="AF58" s="652"/>
      <c r="AG58" s="555"/>
      <c r="AH58" s="556"/>
      <c r="AI58" s="552"/>
      <c r="AJ58" s="561"/>
      <c r="AK58" s="648"/>
      <c r="AL58" s="555"/>
      <c r="AM58" s="556"/>
      <c r="AN58" s="552"/>
      <c r="AO58" s="561"/>
      <c r="AP58" s="648"/>
      <c r="AQ58" s="555"/>
      <c r="AR58" s="593"/>
      <c r="AS58" s="552"/>
      <c r="AT58" s="552"/>
      <c r="AU58" s="561"/>
      <c r="AV58" s="648"/>
      <c r="AW58" s="555"/>
      <c r="AX58" s="556"/>
      <c r="AY58" s="552"/>
      <c r="AZ58" s="583"/>
      <c r="BA58" s="583"/>
    </row>
    <row r="59" ht="30.0" customHeight="1">
      <c r="A59" s="525"/>
      <c r="B59" s="594"/>
      <c r="C59" s="594" t="s">
        <v>201</v>
      </c>
      <c r="D59" s="527" t="s">
        <v>202</v>
      </c>
      <c r="E59" s="528">
        <f>SUM(E60:E65)</f>
        <v>0</v>
      </c>
      <c r="F59" s="525"/>
      <c r="G59" s="594" t="s">
        <v>201</v>
      </c>
      <c r="H59" s="656"/>
      <c r="I59" s="527" t="s">
        <v>202</v>
      </c>
      <c r="J59" s="528">
        <f>SUM(J60:J65)</f>
        <v>0</v>
      </c>
      <c r="K59" s="525"/>
      <c r="L59" s="594"/>
      <c r="M59" s="594" t="s">
        <v>201</v>
      </c>
      <c r="N59" s="527" t="s">
        <v>202</v>
      </c>
      <c r="O59" s="528">
        <f>SUM(O60:O65)</f>
        <v>0</v>
      </c>
      <c r="P59" s="525"/>
      <c r="Q59" s="594"/>
      <c r="R59" s="594" t="s">
        <v>201</v>
      </c>
      <c r="S59" s="527" t="s">
        <v>202</v>
      </c>
      <c r="T59" s="528">
        <f>SUM(T60:T65)</f>
        <v>0</v>
      </c>
      <c r="U59" s="525"/>
      <c r="V59" s="594"/>
      <c r="W59" s="595" t="s">
        <v>201</v>
      </c>
      <c r="X59" s="527" t="s">
        <v>202</v>
      </c>
      <c r="Y59" s="528">
        <f>SUM(Y60:Y65)</f>
        <v>1750</v>
      </c>
      <c r="Z59" s="525"/>
      <c r="AA59" s="594"/>
      <c r="AB59" s="595" t="s">
        <v>201</v>
      </c>
      <c r="AC59" s="527" t="s">
        <v>202</v>
      </c>
      <c r="AD59" s="528">
        <f>SUM(AD60:AD65)</f>
        <v>1750</v>
      </c>
      <c r="AE59" s="534"/>
      <c r="AF59" s="657"/>
      <c r="AG59" s="596" t="s">
        <v>201</v>
      </c>
      <c r="AH59" s="537" t="s">
        <v>202</v>
      </c>
      <c r="AI59" s="528">
        <f>SUM(AI60:AI65)</f>
        <v>909</v>
      </c>
      <c r="AJ59" s="534"/>
      <c r="AK59" s="658"/>
      <c r="AL59" s="596" t="s">
        <v>201</v>
      </c>
      <c r="AM59" s="537" t="s">
        <v>202</v>
      </c>
      <c r="AN59" s="528">
        <f>SUM(AN60:AN65)</f>
        <v>3310</v>
      </c>
      <c r="AO59" s="534"/>
      <c r="AP59" s="658"/>
      <c r="AQ59" s="596" t="s">
        <v>201</v>
      </c>
      <c r="AR59" s="539" t="s">
        <v>202</v>
      </c>
      <c r="AS59" s="528">
        <f t="shared" ref="AS59:AT59" si="8">SUM(AS60:AS65)</f>
        <v>7838</v>
      </c>
      <c r="AT59" s="528">
        <f t="shared" si="8"/>
        <v>1750</v>
      </c>
      <c r="AU59" s="540"/>
      <c r="AV59" s="658"/>
      <c r="AW59" s="596" t="s">
        <v>201</v>
      </c>
      <c r="AX59" s="537" t="s">
        <v>202</v>
      </c>
      <c r="AY59" s="528">
        <f>SUM(AY60:AY65)</f>
        <v>1750</v>
      </c>
      <c r="AZ59" s="557"/>
      <c r="BA59" s="557"/>
    </row>
    <row r="60">
      <c r="A60" s="634" t="s">
        <v>243</v>
      </c>
      <c r="B60" s="543"/>
      <c r="C60" s="568"/>
      <c r="D60" s="553"/>
      <c r="E60" s="546"/>
      <c r="F60" s="634" t="s">
        <v>243</v>
      </c>
      <c r="G60" s="543"/>
      <c r="H60" s="568"/>
      <c r="I60" s="553"/>
      <c r="J60" s="546"/>
      <c r="K60" s="634" t="s">
        <v>243</v>
      </c>
      <c r="L60" s="562" t="s">
        <v>212</v>
      </c>
      <c r="M60" s="563" t="s">
        <v>212</v>
      </c>
      <c r="N60" s="549"/>
      <c r="O60" s="564" t="s">
        <v>212</v>
      </c>
      <c r="P60" s="634" t="s">
        <v>243</v>
      </c>
      <c r="Q60" s="562"/>
      <c r="R60" s="568" t="s">
        <v>263</v>
      </c>
      <c r="S60" s="549"/>
      <c r="T60" s="564" t="s">
        <v>212</v>
      </c>
      <c r="U60" s="634" t="s">
        <v>243</v>
      </c>
      <c r="V60" s="650">
        <v>45139.0</v>
      </c>
      <c r="W60" s="568" t="s">
        <v>271</v>
      </c>
      <c r="X60" s="549"/>
      <c r="Y60" s="564">
        <v>1750.0</v>
      </c>
      <c r="Z60" s="634" t="s">
        <v>243</v>
      </c>
      <c r="AA60" s="650">
        <v>45139.0</v>
      </c>
      <c r="AB60" s="568" t="s">
        <v>271</v>
      </c>
      <c r="AC60" s="549" t="s">
        <v>205</v>
      </c>
      <c r="AD60" s="564">
        <v>1750.0</v>
      </c>
      <c r="AE60" s="637" t="s">
        <v>243</v>
      </c>
      <c r="AF60" s="659">
        <v>45204.0</v>
      </c>
      <c r="AG60" s="660" t="s">
        <v>272</v>
      </c>
      <c r="AH60" s="553" t="s">
        <v>205</v>
      </c>
      <c r="AI60" s="546">
        <v>909.0</v>
      </c>
      <c r="AJ60" s="637" t="s">
        <v>243</v>
      </c>
      <c r="AK60" s="661">
        <v>45235.0</v>
      </c>
      <c r="AL60" s="660" t="s">
        <v>273</v>
      </c>
      <c r="AM60" s="553" t="s">
        <v>205</v>
      </c>
      <c r="AN60" s="546">
        <v>3310.0</v>
      </c>
      <c r="AO60" s="637" t="s">
        <v>243</v>
      </c>
      <c r="AP60" s="661">
        <v>45231.0</v>
      </c>
      <c r="AR60" s="4"/>
      <c r="AT60" s="587">
        <v>1750.0</v>
      </c>
      <c r="AU60" s="637" t="s">
        <v>243</v>
      </c>
      <c r="AV60" s="662">
        <v>45139.0</v>
      </c>
      <c r="AW60" s="555" t="s">
        <v>271</v>
      </c>
      <c r="AX60" s="556" t="s">
        <v>241</v>
      </c>
      <c r="AY60" s="587">
        <v>1750.0</v>
      </c>
      <c r="AZ60" s="557"/>
      <c r="BA60" s="557"/>
    </row>
    <row r="61">
      <c r="A61" s="558"/>
      <c r="B61" s="543"/>
      <c r="C61" s="568"/>
      <c r="D61" s="553"/>
      <c r="E61" s="546"/>
      <c r="F61" s="558"/>
      <c r="G61" s="543"/>
      <c r="H61" s="568"/>
      <c r="I61" s="553"/>
      <c r="J61" s="546"/>
      <c r="K61" s="558"/>
      <c r="L61" s="562" t="s">
        <v>212</v>
      </c>
      <c r="M61" s="563" t="s">
        <v>212</v>
      </c>
      <c r="N61" s="549"/>
      <c r="O61" s="564" t="s">
        <v>212</v>
      </c>
      <c r="P61" s="558"/>
      <c r="Q61" s="562" t="s">
        <v>212</v>
      </c>
      <c r="R61" s="563" t="s">
        <v>212</v>
      </c>
      <c r="S61" s="549"/>
      <c r="T61" s="564" t="s">
        <v>212</v>
      </c>
      <c r="U61" s="558"/>
      <c r="V61" s="543"/>
      <c r="W61" s="568" t="s">
        <v>263</v>
      </c>
      <c r="X61" s="549"/>
      <c r="Y61" s="546"/>
      <c r="Z61" s="558"/>
      <c r="AA61" s="543"/>
      <c r="AB61" s="568"/>
      <c r="AC61" s="549"/>
      <c r="AD61" s="546"/>
      <c r="AE61" s="561"/>
      <c r="AJ61" s="561"/>
      <c r="AO61" s="561"/>
      <c r="AP61" s="661">
        <v>45231.0</v>
      </c>
      <c r="AQ61" s="660" t="s">
        <v>274</v>
      </c>
      <c r="AR61" s="553" t="s">
        <v>205</v>
      </c>
      <c r="AS61" s="546">
        <v>7838.0</v>
      </c>
      <c r="AT61" s="552"/>
      <c r="AU61" s="561"/>
      <c r="AV61" s="648"/>
      <c r="AW61" s="555"/>
      <c r="AX61" s="556"/>
      <c r="AY61" s="552"/>
      <c r="AZ61" s="655"/>
      <c r="BA61" s="655"/>
    </row>
    <row r="62">
      <c r="A62" s="558"/>
      <c r="B62" s="543"/>
      <c r="C62" s="568"/>
      <c r="D62" s="553"/>
      <c r="E62" s="546"/>
      <c r="F62" s="558"/>
      <c r="G62" s="543"/>
      <c r="H62" s="568"/>
      <c r="I62" s="553"/>
      <c r="J62" s="546"/>
      <c r="K62" s="558"/>
      <c r="L62" s="562" t="s">
        <v>212</v>
      </c>
      <c r="M62" s="563" t="s">
        <v>212</v>
      </c>
      <c r="N62" s="549"/>
      <c r="O62" s="564" t="s">
        <v>212</v>
      </c>
      <c r="P62" s="558"/>
      <c r="Q62" s="562" t="s">
        <v>212</v>
      </c>
      <c r="R62" s="563" t="s">
        <v>212</v>
      </c>
      <c r="S62" s="549"/>
      <c r="T62" s="564" t="s">
        <v>212</v>
      </c>
      <c r="U62" s="558"/>
      <c r="V62" s="543"/>
      <c r="W62" s="568"/>
      <c r="X62" s="549"/>
      <c r="Y62" s="546"/>
      <c r="Z62" s="558"/>
      <c r="AA62" s="543"/>
      <c r="AB62" s="568"/>
      <c r="AC62" s="549"/>
      <c r="AD62" s="546"/>
      <c r="AE62" s="561"/>
      <c r="AF62" s="659"/>
      <c r="AG62" s="551"/>
      <c r="AH62" s="556"/>
      <c r="AI62" s="552"/>
      <c r="AJ62" s="561"/>
      <c r="AK62" s="661"/>
      <c r="AL62" s="551"/>
      <c r="AM62" s="556"/>
      <c r="AN62" s="552"/>
      <c r="AO62" s="561"/>
      <c r="AP62" s="661"/>
      <c r="AQ62" s="551"/>
      <c r="AR62" s="593"/>
      <c r="AS62" s="552"/>
      <c r="AT62" s="552"/>
      <c r="AU62" s="561"/>
      <c r="AV62" s="648"/>
      <c r="AW62" s="555"/>
      <c r="AX62" s="556"/>
      <c r="AY62" s="552"/>
      <c r="AZ62" s="541"/>
      <c r="BA62" s="541"/>
    </row>
    <row r="63">
      <c r="A63" s="558"/>
      <c r="B63" s="543"/>
      <c r="C63" s="568"/>
      <c r="D63" s="553"/>
      <c r="E63" s="546"/>
      <c r="F63" s="558"/>
      <c r="G63" s="543"/>
      <c r="H63" s="568"/>
      <c r="I63" s="553"/>
      <c r="J63" s="546"/>
      <c r="K63" s="558"/>
      <c r="L63" s="562" t="s">
        <v>212</v>
      </c>
      <c r="M63" s="563" t="s">
        <v>212</v>
      </c>
      <c r="N63" s="549"/>
      <c r="O63" s="564" t="s">
        <v>212</v>
      </c>
      <c r="P63" s="558"/>
      <c r="Q63" s="562" t="s">
        <v>212</v>
      </c>
      <c r="R63" s="563" t="s">
        <v>212</v>
      </c>
      <c r="S63" s="549"/>
      <c r="T63" s="564" t="s">
        <v>212</v>
      </c>
      <c r="U63" s="558"/>
      <c r="V63" s="543"/>
      <c r="W63" s="568"/>
      <c r="X63" s="549"/>
      <c r="Y63" s="546"/>
      <c r="Z63" s="558"/>
      <c r="AA63" s="543"/>
      <c r="AB63" s="568"/>
      <c r="AC63" s="549"/>
      <c r="AD63" s="546"/>
      <c r="AE63" s="561"/>
      <c r="AF63" s="652"/>
      <c r="AG63" s="555"/>
      <c r="AH63" s="556"/>
      <c r="AI63" s="552"/>
      <c r="AJ63" s="561"/>
      <c r="AK63" s="648"/>
      <c r="AL63" s="555"/>
      <c r="AM63" s="556"/>
      <c r="AN63" s="552"/>
      <c r="AO63" s="561"/>
      <c r="AP63" s="648"/>
      <c r="AQ63" s="555"/>
      <c r="AR63" s="593"/>
      <c r="AS63" s="552"/>
      <c r="AT63" s="552"/>
      <c r="AU63" s="561"/>
      <c r="AV63" s="648"/>
      <c r="AW63" s="555"/>
      <c r="AX63" s="556"/>
      <c r="AY63" s="552"/>
      <c r="AZ63" s="583"/>
      <c r="BA63" s="583"/>
    </row>
    <row r="64">
      <c r="A64" s="558"/>
      <c r="B64" s="543"/>
      <c r="C64" s="568"/>
      <c r="D64" s="553"/>
      <c r="E64" s="546"/>
      <c r="F64" s="558"/>
      <c r="G64" s="543"/>
      <c r="H64" s="568"/>
      <c r="I64" s="553"/>
      <c r="J64" s="546"/>
      <c r="K64" s="558"/>
      <c r="L64" s="562" t="s">
        <v>212</v>
      </c>
      <c r="M64" s="563" t="s">
        <v>212</v>
      </c>
      <c r="N64" s="549"/>
      <c r="O64" s="564" t="s">
        <v>212</v>
      </c>
      <c r="P64" s="558"/>
      <c r="Q64" s="562" t="s">
        <v>212</v>
      </c>
      <c r="R64" s="563" t="s">
        <v>212</v>
      </c>
      <c r="S64" s="549"/>
      <c r="T64" s="564" t="s">
        <v>212</v>
      </c>
      <c r="U64" s="558"/>
      <c r="V64" s="543"/>
      <c r="W64" s="568"/>
      <c r="X64" s="549"/>
      <c r="Y64" s="546"/>
      <c r="Z64" s="558"/>
      <c r="AA64" s="543"/>
      <c r="AB64" s="568"/>
      <c r="AC64" s="549"/>
      <c r="AD64" s="546"/>
      <c r="AE64" s="561"/>
      <c r="AF64" s="652"/>
      <c r="AG64" s="555"/>
      <c r="AH64" s="556"/>
      <c r="AI64" s="552"/>
      <c r="AJ64" s="561"/>
      <c r="AK64" s="648"/>
      <c r="AL64" s="555"/>
      <c r="AM64" s="556"/>
      <c r="AN64" s="552"/>
      <c r="AO64" s="561"/>
      <c r="AP64" s="648"/>
      <c r="AQ64" s="555"/>
      <c r="AR64" s="593"/>
      <c r="AS64" s="552"/>
      <c r="AT64" s="552"/>
      <c r="AU64" s="561"/>
      <c r="AV64" s="648"/>
      <c r="AW64" s="555"/>
      <c r="AX64" s="556"/>
      <c r="AY64" s="552"/>
      <c r="AZ64" s="557"/>
      <c r="BA64" s="557"/>
    </row>
    <row r="65">
      <c r="A65" s="558"/>
      <c r="B65" s="543"/>
      <c r="C65" s="568"/>
      <c r="D65" s="553"/>
      <c r="E65" s="546"/>
      <c r="F65" s="558"/>
      <c r="G65" s="543"/>
      <c r="H65" s="568"/>
      <c r="I65" s="553"/>
      <c r="J65" s="546"/>
      <c r="K65" s="558"/>
      <c r="L65" s="562" t="s">
        <v>212</v>
      </c>
      <c r="M65" s="563" t="s">
        <v>212</v>
      </c>
      <c r="N65" s="549"/>
      <c r="O65" s="564" t="s">
        <v>212</v>
      </c>
      <c r="P65" s="558"/>
      <c r="Q65" s="562" t="s">
        <v>212</v>
      </c>
      <c r="R65" s="563" t="s">
        <v>212</v>
      </c>
      <c r="S65" s="549"/>
      <c r="T65" s="564" t="s">
        <v>212</v>
      </c>
      <c r="U65" s="558"/>
      <c r="V65" s="543"/>
      <c r="W65" s="568"/>
      <c r="X65" s="549"/>
      <c r="Y65" s="546"/>
      <c r="Z65" s="558"/>
      <c r="AA65" s="543"/>
      <c r="AB65" s="568"/>
      <c r="AC65" s="549"/>
      <c r="AD65" s="546"/>
      <c r="AE65" s="561"/>
      <c r="AF65" s="652"/>
      <c r="AG65" s="555"/>
      <c r="AH65" s="556"/>
      <c r="AI65" s="552"/>
      <c r="AJ65" s="561"/>
      <c r="AK65" s="648"/>
      <c r="AL65" s="555"/>
      <c r="AM65" s="556"/>
      <c r="AN65" s="552"/>
      <c r="AO65" s="561"/>
      <c r="AP65" s="648"/>
      <c r="AQ65" s="555"/>
      <c r="AR65" s="593"/>
      <c r="AS65" s="552"/>
      <c r="AT65" s="552"/>
      <c r="AU65" s="561"/>
      <c r="AV65" s="648"/>
      <c r="AW65" s="555"/>
      <c r="AX65" s="556"/>
      <c r="AY65" s="552"/>
      <c r="AZ65" s="583"/>
      <c r="BA65" s="583"/>
    </row>
    <row r="66">
      <c r="A66" s="525"/>
      <c r="B66" s="531" t="s">
        <v>4</v>
      </c>
      <c r="C66" s="594" t="s">
        <v>201</v>
      </c>
      <c r="D66" s="527" t="s">
        <v>202</v>
      </c>
      <c r="E66" s="528">
        <f>SUM(E67:E84)</f>
        <v>100000</v>
      </c>
      <c r="F66" s="525"/>
      <c r="G66" s="531" t="s">
        <v>4</v>
      </c>
      <c r="H66" s="594" t="s">
        <v>201</v>
      </c>
      <c r="I66" s="527" t="s">
        <v>202</v>
      </c>
      <c r="J66" s="528">
        <f>SUM(J67:J84)</f>
        <v>100000</v>
      </c>
      <c r="K66" s="525"/>
      <c r="L66" s="531" t="s">
        <v>4</v>
      </c>
      <c r="M66" s="594" t="s">
        <v>201</v>
      </c>
      <c r="N66" s="527" t="s">
        <v>202</v>
      </c>
      <c r="O66" s="528">
        <f>SUM(O67:O84)</f>
        <v>256400</v>
      </c>
      <c r="P66" s="525"/>
      <c r="Q66" s="531" t="s">
        <v>4</v>
      </c>
      <c r="R66" s="594" t="s">
        <v>201</v>
      </c>
      <c r="S66" s="527" t="s">
        <v>202</v>
      </c>
      <c r="T66" s="528">
        <f>SUM(T67:T84)</f>
        <v>185000</v>
      </c>
      <c r="U66" s="525"/>
      <c r="V66" s="531" t="s">
        <v>4</v>
      </c>
      <c r="W66" s="595" t="s">
        <v>201</v>
      </c>
      <c r="X66" s="527" t="s">
        <v>202</v>
      </c>
      <c r="Y66" s="528">
        <f>SUM(Y67:Y84)</f>
        <v>230080</v>
      </c>
      <c r="Z66" s="525"/>
      <c r="AA66" s="531" t="s">
        <v>4</v>
      </c>
      <c r="AB66" s="595" t="s">
        <v>201</v>
      </c>
      <c r="AC66" s="527" t="s">
        <v>202</v>
      </c>
      <c r="AD66" s="528">
        <f>SUM(AD67:AD84)</f>
        <v>175000</v>
      </c>
      <c r="AE66" s="663"/>
      <c r="AF66" s="664" t="s">
        <v>4</v>
      </c>
      <c r="AG66" s="665" t="s">
        <v>201</v>
      </c>
      <c r="AH66" s="666" t="s">
        <v>202</v>
      </c>
      <c r="AI66" s="528">
        <f>SUM(AI67:AI84)</f>
        <v>100000</v>
      </c>
      <c r="AJ66" s="663"/>
      <c r="AK66" s="531" t="s">
        <v>4</v>
      </c>
      <c r="AL66" s="665" t="s">
        <v>201</v>
      </c>
      <c r="AM66" s="666" t="s">
        <v>202</v>
      </c>
      <c r="AN66" s="528">
        <f>SUM(AN67:AN84)</f>
        <v>184319</v>
      </c>
      <c r="AO66" s="663"/>
      <c r="AP66" s="531" t="s">
        <v>4</v>
      </c>
      <c r="AQ66" s="665" t="s">
        <v>201</v>
      </c>
      <c r="AR66" s="667" t="s">
        <v>202</v>
      </c>
      <c r="AS66" s="528">
        <f t="shared" ref="AS66:AT66" si="9">SUM(AS67:AS84)</f>
        <v>239109</v>
      </c>
      <c r="AT66" s="528">
        <f t="shared" si="9"/>
        <v>0</v>
      </c>
      <c r="AU66" s="540"/>
      <c r="AV66" s="575" t="s">
        <v>4</v>
      </c>
      <c r="AW66" s="596" t="s">
        <v>201</v>
      </c>
      <c r="AX66" s="537" t="s">
        <v>202</v>
      </c>
      <c r="AY66" s="528">
        <f>SUM(AY67:AY84)</f>
        <v>0</v>
      </c>
    </row>
    <row r="67">
      <c r="A67" s="634" t="s">
        <v>275</v>
      </c>
      <c r="B67" s="668" t="s">
        <v>276</v>
      </c>
      <c r="C67" s="669"/>
      <c r="D67" s="669"/>
      <c r="E67" s="670"/>
      <c r="F67" s="634" t="s">
        <v>275</v>
      </c>
      <c r="G67" s="668" t="s">
        <v>276</v>
      </c>
      <c r="H67" s="669"/>
      <c r="I67" s="669"/>
      <c r="J67" s="670"/>
      <c r="K67" s="634" t="s">
        <v>275</v>
      </c>
      <c r="L67" s="668" t="s">
        <v>276</v>
      </c>
      <c r="M67" s="669"/>
      <c r="N67" s="669"/>
      <c r="O67" s="670"/>
      <c r="P67" s="634" t="s">
        <v>275</v>
      </c>
      <c r="Q67" s="668" t="s">
        <v>276</v>
      </c>
      <c r="R67" s="669"/>
      <c r="S67" s="669"/>
      <c r="T67" s="670"/>
      <c r="U67" s="634" t="s">
        <v>275</v>
      </c>
      <c r="V67" s="668" t="s">
        <v>276</v>
      </c>
      <c r="W67" s="669"/>
      <c r="X67" s="669"/>
      <c r="Y67" s="668"/>
      <c r="Z67" s="634" t="s">
        <v>275</v>
      </c>
      <c r="AA67" s="668" t="s">
        <v>276</v>
      </c>
      <c r="AB67" s="669"/>
      <c r="AC67" s="669"/>
      <c r="AD67" s="668"/>
      <c r="AE67" s="671" t="s">
        <v>275</v>
      </c>
      <c r="AF67" s="672" t="s">
        <v>276</v>
      </c>
      <c r="AG67" s="669"/>
      <c r="AH67" s="669"/>
      <c r="AI67" s="672"/>
      <c r="AJ67" s="634" t="s">
        <v>277</v>
      </c>
      <c r="AK67" s="672" t="s">
        <v>276</v>
      </c>
      <c r="AL67" s="669"/>
      <c r="AM67" s="669"/>
      <c r="AN67" s="672"/>
      <c r="AO67" s="634" t="s">
        <v>277</v>
      </c>
      <c r="AP67" s="672" t="s">
        <v>276</v>
      </c>
      <c r="AQ67" s="669"/>
      <c r="AR67" s="669"/>
      <c r="AS67" s="673"/>
      <c r="AT67" s="672"/>
      <c r="AU67" s="671" t="s">
        <v>275</v>
      </c>
      <c r="AV67" s="672" t="s">
        <v>276</v>
      </c>
      <c r="AW67" s="669"/>
      <c r="AX67" s="669"/>
      <c r="AY67" s="672"/>
    </row>
    <row r="68" ht="14.25" customHeight="1">
      <c r="A68" s="558"/>
      <c r="B68" s="478"/>
      <c r="C68" s="559"/>
      <c r="D68" s="567"/>
      <c r="E68" s="546"/>
      <c r="F68" s="558"/>
      <c r="G68" s="478"/>
      <c r="H68" s="559"/>
      <c r="I68" s="567"/>
      <c r="J68" s="546"/>
      <c r="K68" s="558"/>
      <c r="L68" s="547">
        <v>45087.0</v>
      </c>
      <c r="M68" s="560" t="s">
        <v>278</v>
      </c>
      <c r="N68" s="567" t="s">
        <v>205</v>
      </c>
      <c r="O68" s="564">
        <v>11400.0</v>
      </c>
      <c r="P68" s="558"/>
      <c r="Q68" s="547">
        <v>45110.0</v>
      </c>
      <c r="R68" s="560" t="s">
        <v>278</v>
      </c>
      <c r="S68" s="567" t="s">
        <v>205</v>
      </c>
      <c r="T68" s="674">
        <v>25000.0</v>
      </c>
      <c r="U68" s="558"/>
      <c r="V68" s="478">
        <v>45141.0</v>
      </c>
      <c r="W68" s="560" t="s">
        <v>278</v>
      </c>
      <c r="X68" s="567" t="s">
        <v>205</v>
      </c>
      <c r="Y68" s="674">
        <v>25000.0</v>
      </c>
      <c r="Z68" s="558"/>
      <c r="AA68" s="478">
        <v>45181.0</v>
      </c>
      <c r="AB68" s="560" t="s">
        <v>278</v>
      </c>
      <c r="AC68" s="567" t="s">
        <v>205</v>
      </c>
      <c r="AD68" s="674">
        <v>25000.0</v>
      </c>
      <c r="AE68" s="558"/>
      <c r="AF68" s="478">
        <v>45205.0</v>
      </c>
      <c r="AG68" s="660" t="s">
        <v>279</v>
      </c>
      <c r="AH68" s="553" t="s">
        <v>205</v>
      </c>
      <c r="AI68" s="675">
        <v>100000.0</v>
      </c>
      <c r="AJ68" s="558"/>
      <c r="AK68" s="676">
        <v>45231.0</v>
      </c>
      <c r="AL68" s="677" t="s">
        <v>280</v>
      </c>
      <c r="AM68" s="553" t="s">
        <v>205</v>
      </c>
      <c r="AN68" s="567">
        <v>15000.0</v>
      </c>
      <c r="AO68" s="558"/>
      <c r="AP68" s="676">
        <v>45265.0</v>
      </c>
      <c r="AQ68" s="677" t="s">
        <v>280</v>
      </c>
      <c r="AR68" s="553" t="s">
        <v>205</v>
      </c>
      <c r="AS68" s="567">
        <v>25000.0</v>
      </c>
      <c r="AT68" s="678"/>
      <c r="AU68" s="558"/>
      <c r="AV68" s="648"/>
      <c r="AW68" s="555"/>
      <c r="AX68" s="599"/>
      <c r="AY68" s="678"/>
    </row>
    <row r="69">
      <c r="A69" s="558"/>
      <c r="B69" s="543"/>
      <c r="C69" s="568"/>
      <c r="D69" s="553"/>
      <c r="E69" s="546"/>
      <c r="F69" s="558"/>
      <c r="G69" s="543"/>
      <c r="H69" s="568"/>
      <c r="I69" s="553"/>
      <c r="J69" s="546"/>
      <c r="K69" s="558"/>
      <c r="L69" s="547"/>
      <c r="M69" s="560"/>
      <c r="N69" s="567"/>
      <c r="O69" s="679"/>
      <c r="P69" s="558"/>
      <c r="Q69" s="543"/>
      <c r="R69" s="568"/>
      <c r="S69" s="549"/>
      <c r="T69" s="546"/>
      <c r="U69" s="558"/>
      <c r="V69" s="543"/>
      <c r="W69" s="568"/>
      <c r="X69" s="549"/>
      <c r="Y69" s="546"/>
      <c r="Z69" s="558"/>
      <c r="AA69" s="478">
        <v>45181.0</v>
      </c>
      <c r="AB69" s="660" t="s">
        <v>279</v>
      </c>
      <c r="AC69" s="549" t="s">
        <v>205</v>
      </c>
      <c r="AD69" s="546">
        <v>100000.0</v>
      </c>
      <c r="AE69" s="558"/>
      <c r="AF69" s="652"/>
      <c r="AG69" s="680"/>
      <c r="AH69" s="681"/>
      <c r="AI69" s="552"/>
      <c r="AJ69" s="558"/>
      <c r="AK69" s="648"/>
      <c r="AL69" s="680"/>
      <c r="AM69" s="681"/>
      <c r="AN69" s="552"/>
      <c r="AO69" s="558"/>
      <c r="AP69" s="676">
        <v>45265.0</v>
      </c>
      <c r="AQ69" s="682" t="s">
        <v>281</v>
      </c>
      <c r="AR69" s="553" t="s">
        <v>205</v>
      </c>
      <c r="AS69" s="567">
        <v>10000.0</v>
      </c>
      <c r="AT69" s="552"/>
      <c r="AU69" s="558"/>
      <c r="AV69" s="648"/>
      <c r="AW69" s="555"/>
      <c r="AX69" s="556"/>
      <c r="AY69" s="552"/>
    </row>
    <row r="70">
      <c r="A70" s="558"/>
      <c r="B70" s="543"/>
      <c r="C70" s="568"/>
      <c r="D70" s="553"/>
      <c r="E70" s="546"/>
      <c r="F70" s="558"/>
      <c r="G70" s="543"/>
      <c r="H70" s="568"/>
      <c r="I70" s="553"/>
      <c r="J70" s="546"/>
      <c r="K70" s="558"/>
      <c r="L70" s="543"/>
      <c r="M70" s="568"/>
      <c r="N70" s="553"/>
      <c r="O70" s="546"/>
      <c r="P70" s="558"/>
      <c r="Q70" s="543"/>
      <c r="R70" s="568"/>
      <c r="S70" s="549"/>
      <c r="T70" s="546"/>
      <c r="U70" s="558"/>
      <c r="V70" s="543"/>
      <c r="W70" s="568"/>
      <c r="X70" s="549"/>
      <c r="Y70" s="546"/>
      <c r="Z70" s="558"/>
      <c r="AA70" s="543"/>
      <c r="AB70" s="568"/>
      <c r="AC70" s="549"/>
      <c r="AD70" s="546"/>
      <c r="AE70" s="558"/>
      <c r="AF70" s="652"/>
      <c r="AG70" s="680"/>
      <c r="AH70" s="681"/>
      <c r="AI70" s="552"/>
      <c r="AJ70" s="558"/>
      <c r="AK70" s="648"/>
      <c r="AL70" s="680"/>
      <c r="AM70" s="681"/>
      <c r="AN70" s="552"/>
      <c r="AO70" s="558"/>
      <c r="AP70" s="676"/>
      <c r="AQ70" s="660"/>
      <c r="AR70" s="683"/>
      <c r="AS70" s="552"/>
      <c r="AT70" s="552"/>
      <c r="AU70" s="558"/>
      <c r="AV70" s="648"/>
      <c r="AW70" s="555"/>
      <c r="AX70" s="556"/>
      <c r="AY70" s="552"/>
    </row>
    <row r="71">
      <c r="A71" s="558"/>
      <c r="B71" s="668" t="s">
        <v>282</v>
      </c>
      <c r="C71" s="669"/>
      <c r="D71" s="669"/>
      <c r="E71" s="670"/>
      <c r="F71" s="558"/>
      <c r="G71" s="668" t="s">
        <v>282</v>
      </c>
      <c r="H71" s="669"/>
      <c r="I71" s="669"/>
      <c r="J71" s="670"/>
      <c r="K71" s="558"/>
      <c r="L71" s="668" t="s">
        <v>282</v>
      </c>
      <c r="M71" s="669"/>
      <c r="N71" s="669"/>
      <c r="O71" s="670"/>
      <c r="P71" s="558"/>
      <c r="Q71" s="668" t="s">
        <v>282</v>
      </c>
      <c r="R71" s="669"/>
      <c r="S71" s="669"/>
      <c r="T71" s="670"/>
      <c r="U71" s="558"/>
      <c r="V71" s="668" t="s">
        <v>282</v>
      </c>
      <c r="W71" s="669"/>
      <c r="X71" s="669"/>
      <c r="Y71" s="668"/>
      <c r="Z71" s="558"/>
      <c r="AA71" s="668" t="s">
        <v>282</v>
      </c>
      <c r="AB71" s="669"/>
      <c r="AC71" s="669"/>
      <c r="AD71" s="668"/>
      <c r="AE71" s="558"/>
      <c r="AF71" s="672" t="s">
        <v>282</v>
      </c>
      <c r="AG71" s="669"/>
      <c r="AH71" s="669"/>
      <c r="AI71" s="672"/>
      <c r="AJ71" s="558"/>
      <c r="AK71" s="672" t="s">
        <v>282</v>
      </c>
      <c r="AL71" s="669"/>
      <c r="AM71" s="669"/>
      <c r="AN71" s="672"/>
      <c r="AO71" s="558"/>
      <c r="AP71" s="672" t="s">
        <v>282</v>
      </c>
      <c r="AQ71" s="669"/>
      <c r="AR71" s="669"/>
      <c r="AS71" s="673"/>
      <c r="AT71" s="672"/>
      <c r="AU71" s="558"/>
      <c r="AV71" s="672" t="s">
        <v>282</v>
      </c>
      <c r="AW71" s="669"/>
      <c r="AX71" s="669"/>
      <c r="AY71" s="672"/>
    </row>
    <row r="72">
      <c r="A72" s="558"/>
      <c r="B72" s="478">
        <v>45046.0</v>
      </c>
      <c r="C72" s="660" t="s">
        <v>279</v>
      </c>
      <c r="D72" s="567" t="s">
        <v>205</v>
      </c>
      <c r="E72" s="546">
        <v>100000.0</v>
      </c>
      <c r="F72" s="558"/>
      <c r="G72" s="543"/>
      <c r="H72" s="568"/>
      <c r="I72" s="553"/>
      <c r="J72" s="546"/>
      <c r="K72" s="558"/>
      <c r="L72" s="547">
        <v>45087.0</v>
      </c>
      <c r="M72" s="560" t="s">
        <v>278</v>
      </c>
      <c r="N72" s="567" t="s">
        <v>205</v>
      </c>
      <c r="O72" s="679">
        <v>20000.0</v>
      </c>
      <c r="P72" s="558"/>
      <c r="Q72" s="547">
        <v>45121.0</v>
      </c>
      <c r="R72" s="560" t="s">
        <v>278</v>
      </c>
      <c r="S72" s="567" t="s">
        <v>205</v>
      </c>
      <c r="T72" s="674">
        <v>25000.0</v>
      </c>
      <c r="U72" s="558"/>
      <c r="V72" s="478">
        <v>45149.0</v>
      </c>
      <c r="W72" s="559" t="s">
        <v>278</v>
      </c>
      <c r="X72" s="567" t="s">
        <v>205</v>
      </c>
      <c r="Y72" s="674">
        <v>30080.0</v>
      </c>
      <c r="Z72" s="558"/>
      <c r="AA72" s="478">
        <v>45184.0</v>
      </c>
      <c r="AB72" s="560" t="s">
        <v>278</v>
      </c>
      <c r="AC72" s="567" t="s">
        <v>205</v>
      </c>
      <c r="AD72" s="674">
        <v>25000.0</v>
      </c>
      <c r="AE72" s="558"/>
      <c r="AF72" s="478"/>
      <c r="AG72" s="660"/>
      <c r="AH72" s="684"/>
      <c r="AI72" s="675"/>
      <c r="AJ72" s="558"/>
      <c r="AK72" s="676">
        <v>45237.0</v>
      </c>
      <c r="AL72" s="677" t="s">
        <v>280</v>
      </c>
      <c r="AM72" s="553" t="s">
        <v>205</v>
      </c>
      <c r="AN72" s="567">
        <v>40000.0</v>
      </c>
      <c r="AO72" s="558"/>
      <c r="AP72" s="676">
        <v>45272.0</v>
      </c>
      <c r="AQ72" s="677" t="s">
        <v>280</v>
      </c>
      <c r="AR72" s="553" t="s">
        <v>205</v>
      </c>
      <c r="AS72" s="567">
        <v>32851.0</v>
      </c>
      <c r="AT72" s="685" t="s">
        <v>212</v>
      </c>
      <c r="AU72" s="558"/>
      <c r="AV72" s="686" t="s">
        <v>212</v>
      </c>
      <c r="AW72" s="589" t="s">
        <v>212</v>
      </c>
      <c r="AX72" s="556"/>
      <c r="AY72" s="685" t="s">
        <v>212</v>
      </c>
    </row>
    <row r="73">
      <c r="A73" s="558"/>
      <c r="B73" s="543"/>
      <c r="C73" s="568"/>
      <c r="D73" s="553"/>
      <c r="E73" s="546"/>
      <c r="F73" s="558"/>
      <c r="G73" s="543"/>
      <c r="H73" s="568"/>
      <c r="I73" s="553"/>
      <c r="J73" s="546"/>
      <c r="K73" s="558"/>
      <c r="L73" s="543"/>
      <c r="M73" s="568"/>
      <c r="N73" s="553"/>
      <c r="O73" s="546"/>
      <c r="P73" s="558"/>
      <c r="Q73" s="543">
        <v>45121.0</v>
      </c>
      <c r="R73" s="660" t="s">
        <v>279</v>
      </c>
      <c r="S73" s="549" t="s">
        <v>205</v>
      </c>
      <c r="T73" s="546">
        <v>100000.0</v>
      </c>
      <c r="U73" s="558"/>
      <c r="V73" s="543"/>
      <c r="W73" s="568"/>
      <c r="X73" s="549"/>
      <c r="Y73" s="546"/>
      <c r="Z73" s="558"/>
      <c r="AA73" s="478"/>
      <c r="AB73" s="568"/>
      <c r="AC73" s="549"/>
      <c r="AD73" s="546"/>
      <c r="AE73" s="558"/>
      <c r="AF73" s="652"/>
      <c r="AG73" s="680"/>
      <c r="AH73" s="681"/>
      <c r="AI73" s="552"/>
      <c r="AJ73" s="558"/>
      <c r="AK73" s="648"/>
      <c r="AL73" s="680"/>
      <c r="AM73" s="681"/>
      <c r="AN73" s="552"/>
      <c r="AO73" s="558"/>
      <c r="AP73" s="676">
        <v>45272.0</v>
      </c>
      <c r="AQ73" s="682" t="s">
        <v>283</v>
      </c>
      <c r="AR73" s="553" t="s">
        <v>205</v>
      </c>
      <c r="AS73" s="546">
        <v>5000.0</v>
      </c>
      <c r="AT73" s="552"/>
      <c r="AU73" s="558"/>
      <c r="AV73" s="648"/>
      <c r="AW73" s="555"/>
      <c r="AX73" s="556"/>
      <c r="AY73" s="552"/>
    </row>
    <row r="74">
      <c r="A74" s="558"/>
      <c r="B74" s="543"/>
      <c r="C74" s="568"/>
      <c r="D74" s="553"/>
      <c r="E74" s="546"/>
      <c r="F74" s="558"/>
      <c r="G74" s="543"/>
      <c r="H74" s="568"/>
      <c r="I74" s="553"/>
      <c r="J74" s="546"/>
      <c r="K74" s="558"/>
      <c r="L74" s="543"/>
      <c r="M74" s="568"/>
      <c r="N74" s="553"/>
      <c r="O74" s="546"/>
      <c r="P74" s="558"/>
      <c r="Q74" s="543"/>
      <c r="R74" s="568"/>
      <c r="S74" s="549"/>
      <c r="T74" s="546"/>
      <c r="U74" s="558"/>
      <c r="V74" s="543"/>
      <c r="W74" s="568"/>
      <c r="X74" s="549"/>
      <c r="Y74" s="546"/>
      <c r="Z74" s="558"/>
      <c r="AA74" s="543"/>
      <c r="AB74" s="568"/>
      <c r="AC74" s="549"/>
      <c r="AD74" s="546"/>
      <c r="AE74" s="558"/>
      <c r="AF74" s="652"/>
      <c r="AG74" s="680"/>
      <c r="AH74" s="681"/>
      <c r="AI74" s="552"/>
      <c r="AJ74" s="558"/>
      <c r="AK74" s="648"/>
      <c r="AL74" s="680"/>
      <c r="AM74" s="681"/>
      <c r="AN74" s="552"/>
      <c r="AO74" s="558"/>
      <c r="AP74" s="648"/>
      <c r="AQ74" s="680"/>
      <c r="AR74" s="683"/>
      <c r="AS74" s="552"/>
      <c r="AT74" s="552"/>
      <c r="AU74" s="558"/>
      <c r="AV74" s="648"/>
      <c r="AW74" s="555"/>
      <c r="AX74" s="556"/>
      <c r="AY74" s="552"/>
    </row>
    <row r="75">
      <c r="A75" s="558"/>
      <c r="B75" s="668" t="s">
        <v>284</v>
      </c>
      <c r="C75" s="669"/>
      <c r="D75" s="669"/>
      <c r="E75" s="670"/>
      <c r="F75" s="558"/>
      <c r="G75" s="668" t="s">
        <v>284</v>
      </c>
      <c r="H75" s="669"/>
      <c r="I75" s="669"/>
      <c r="J75" s="670"/>
      <c r="K75" s="558"/>
      <c r="L75" s="668" t="s">
        <v>284</v>
      </c>
      <c r="M75" s="669"/>
      <c r="N75" s="669"/>
      <c r="O75" s="670"/>
      <c r="P75" s="558"/>
      <c r="Q75" s="668" t="s">
        <v>284</v>
      </c>
      <c r="R75" s="669"/>
      <c r="S75" s="669"/>
      <c r="T75" s="670"/>
      <c r="U75" s="558"/>
      <c r="V75" s="668" t="s">
        <v>284</v>
      </c>
      <c r="W75" s="669"/>
      <c r="X75" s="669"/>
      <c r="Y75" s="670"/>
      <c r="Z75" s="558"/>
      <c r="AA75" s="668" t="s">
        <v>284</v>
      </c>
      <c r="AB75" s="669"/>
      <c r="AC75" s="669"/>
      <c r="AD75" s="670"/>
      <c r="AE75" s="558"/>
      <c r="AF75" s="672" t="s">
        <v>284</v>
      </c>
      <c r="AG75" s="669"/>
      <c r="AH75" s="669"/>
      <c r="AI75" s="687"/>
      <c r="AJ75" s="558"/>
      <c r="AK75" s="672" t="s">
        <v>284</v>
      </c>
      <c r="AL75" s="669"/>
      <c r="AM75" s="669"/>
      <c r="AN75" s="687"/>
      <c r="AO75" s="558"/>
      <c r="AP75" s="672" t="s">
        <v>284</v>
      </c>
      <c r="AQ75" s="669"/>
      <c r="AR75" s="669"/>
      <c r="AS75" s="688"/>
      <c r="AT75" s="687"/>
      <c r="AU75" s="558"/>
      <c r="AV75" s="672" t="s">
        <v>284</v>
      </c>
      <c r="AW75" s="669"/>
      <c r="AX75" s="669"/>
      <c r="AY75" s="687"/>
    </row>
    <row r="76" ht="19.5" customHeight="1">
      <c r="A76" s="558"/>
      <c r="B76" s="543"/>
      <c r="C76" s="568"/>
      <c r="D76" s="553"/>
      <c r="E76" s="546"/>
      <c r="F76" s="558"/>
      <c r="G76" s="543"/>
      <c r="H76" s="568"/>
      <c r="I76" s="553"/>
      <c r="J76" s="546"/>
      <c r="K76" s="558"/>
      <c r="L76" s="547">
        <v>45096.0</v>
      </c>
      <c r="M76" s="660" t="s">
        <v>279</v>
      </c>
      <c r="N76" s="553" t="s">
        <v>205</v>
      </c>
      <c r="O76" s="546">
        <v>100000.0</v>
      </c>
      <c r="P76" s="558"/>
      <c r="Q76" s="547">
        <v>45127.0</v>
      </c>
      <c r="R76" s="560" t="s">
        <v>278</v>
      </c>
      <c r="S76" s="567" t="s">
        <v>205</v>
      </c>
      <c r="T76" s="674">
        <v>25000.0</v>
      </c>
      <c r="U76" s="558"/>
      <c r="V76" s="478">
        <v>45157.0</v>
      </c>
      <c r="W76" s="559" t="s">
        <v>278</v>
      </c>
      <c r="X76" s="567" t="s">
        <v>205</v>
      </c>
      <c r="Y76" s="674">
        <v>25000.0</v>
      </c>
      <c r="Z76" s="558"/>
      <c r="AA76" s="478">
        <v>45192.0</v>
      </c>
      <c r="AB76" s="560" t="s">
        <v>278</v>
      </c>
      <c r="AC76" s="567" t="s">
        <v>205</v>
      </c>
      <c r="AD76" s="674">
        <v>25000.0</v>
      </c>
      <c r="AE76" s="558"/>
      <c r="AF76" s="478">
        <v>45217.0</v>
      </c>
      <c r="AG76" s="660"/>
      <c r="AH76" s="681"/>
      <c r="AI76" s="675"/>
      <c r="AJ76" s="558"/>
      <c r="AK76" s="676">
        <v>45244.0</v>
      </c>
      <c r="AL76" s="677" t="s">
        <v>280</v>
      </c>
      <c r="AM76" s="553" t="s">
        <v>205</v>
      </c>
      <c r="AN76" s="567">
        <v>22929.0</v>
      </c>
      <c r="AO76" s="558"/>
      <c r="AP76" s="676">
        <v>45282.0</v>
      </c>
      <c r="AQ76" s="677" t="s">
        <v>280</v>
      </c>
      <c r="AR76" s="553" t="s">
        <v>205</v>
      </c>
      <c r="AS76" s="567">
        <v>41175.0</v>
      </c>
      <c r="AT76" s="678"/>
      <c r="AU76" s="558"/>
      <c r="AV76" s="648"/>
      <c r="AW76" s="689"/>
      <c r="AX76" s="599"/>
      <c r="AY76" s="678"/>
    </row>
    <row r="77">
      <c r="A77" s="558"/>
      <c r="B77" s="543"/>
      <c r="C77" s="568"/>
      <c r="D77" s="553"/>
      <c r="E77" s="546"/>
      <c r="F77" s="558"/>
      <c r="G77" s="543"/>
      <c r="H77" s="568"/>
      <c r="I77" s="553"/>
      <c r="J77" s="546"/>
      <c r="K77" s="558"/>
      <c r="L77" s="543"/>
      <c r="M77" s="568"/>
      <c r="N77" s="553"/>
      <c r="O77" s="546"/>
      <c r="P77" s="558"/>
      <c r="Q77" s="543"/>
      <c r="R77" s="568"/>
      <c r="S77" s="549"/>
      <c r="T77" s="546"/>
      <c r="U77" s="558"/>
      <c r="V77" s="543"/>
      <c r="W77" s="568"/>
      <c r="X77" s="549"/>
      <c r="Y77" s="546"/>
      <c r="Z77" s="558"/>
      <c r="AA77" s="543"/>
      <c r="AB77" s="568"/>
      <c r="AC77" s="549"/>
      <c r="AD77" s="546"/>
      <c r="AE77" s="558"/>
      <c r="AF77" s="652"/>
      <c r="AG77" s="680"/>
      <c r="AH77" s="681"/>
      <c r="AI77" s="552"/>
      <c r="AJ77" s="558"/>
      <c r="AK77" s="648"/>
      <c r="AL77" s="690" t="s">
        <v>279</v>
      </c>
      <c r="AM77" s="681"/>
      <c r="AN77" s="546">
        <v>50000.0</v>
      </c>
      <c r="AO77" s="558"/>
      <c r="AP77" s="676">
        <v>45282.0</v>
      </c>
      <c r="AQ77" s="660" t="s">
        <v>285</v>
      </c>
      <c r="AR77" s="553" t="s">
        <v>205</v>
      </c>
      <c r="AS77" s="546">
        <v>10000.0</v>
      </c>
      <c r="AT77" s="552"/>
      <c r="AU77" s="558"/>
      <c r="AV77" s="648"/>
      <c r="AW77" s="555"/>
      <c r="AX77" s="556"/>
      <c r="AY77" s="552"/>
    </row>
    <row r="78">
      <c r="A78" s="558"/>
      <c r="B78" s="543"/>
      <c r="C78" s="568"/>
      <c r="D78" s="553"/>
      <c r="E78" s="546"/>
      <c r="F78" s="558"/>
      <c r="G78" s="543"/>
      <c r="H78" s="568"/>
      <c r="I78" s="553"/>
      <c r="J78" s="546"/>
      <c r="K78" s="558"/>
      <c r="L78" s="543"/>
      <c r="M78" s="568"/>
      <c r="N78" s="553"/>
      <c r="O78" s="546"/>
      <c r="P78" s="558"/>
      <c r="Q78" s="543"/>
      <c r="R78" s="568"/>
      <c r="S78" s="549"/>
      <c r="T78" s="546"/>
      <c r="U78" s="558"/>
      <c r="V78" s="543"/>
      <c r="W78" s="568"/>
      <c r="X78" s="549"/>
      <c r="Y78" s="546"/>
      <c r="Z78" s="558"/>
      <c r="AA78" s="543"/>
      <c r="AB78" s="568"/>
      <c r="AC78" s="549"/>
      <c r="AD78" s="546"/>
      <c r="AE78" s="558"/>
      <c r="AF78" s="652"/>
      <c r="AG78" s="680"/>
      <c r="AH78" s="681"/>
      <c r="AI78" s="552"/>
      <c r="AJ78" s="558"/>
      <c r="AK78" s="648"/>
      <c r="AL78" s="680"/>
      <c r="AM78" s="681"/>
      <c r="AN78" s="552"/>
      <c r="AO78" s="558"/>
      <c r="AP78" s="648"/>
      <c r="AQ78" s="680"/>
      <c r="AR78" s="683"/>
      <c r="AS78" s="552"/>
      <c r="AT78" s="552"/>
      <c r="AU78" s="558"/>
      <c r="AV78" s="648"/>
      <c r="AW78" s="555"/>
      <c r="AX78" s="556"/>
      <c r="AY78" s="552"/>
    </row>
    <row r="79">
      <c r="A79" s="558"/>
      <c r="B79" s="668" t="s">
        <v>286</v>
      </c>
      <c r="C79" s="669"/>
      <c r="D79" s="669"/>
      <c r="E79" s="670"/>
      <c r="F79" s="558"/>
      <c r="G79" s="668" t="s">
        <v>286</v>
      </c>
      <c r="H79" s="669"/>
      <c r="I79" s="669"/>
      <c r="J79" s="670"/>
      <c r="K79" s="558"/>
      <c r="L79" s="668" t="s">
        <v>286</v>
      </c>
      <c r="M79" s="669"/>
      <c r="N79" s="669"/>
      <c r="O79" s="670"/>
      <c r="P79" s="558"/>
      <c r="Q79" s="668" t="s">
        <v>286</v>
      </c>
      <c r="R79" s="669"/>
      <c r="S79" s="669"/>
      <c r="T79" s="670"/>
      <c r="U79" s="558"/>
      <c r="V79" s="668" t="s">
        <v>286</v>
      </c>
      <c r="W79" s="669"/>
      <c r="X79" s="669"/>
      <c r="Y79" s="670"/>
      <c r="Z79" s="558"/>
      <c r="AA79" s="668" t="s">
        <v>286</v>
      </c>
      <c r="AB79" s="669"/>
      <c r="AC79" s="669"/>
      <c r="AD79" s="670"/>
      <c r="AE79" s="558"/>
      <c r="AF79" s="672" t="s">
        <v>286</v>
      </c>
      <c r="AG79" s="669"/>
      <c r="AH79" s="669"/>
      <c r="AI79" s="687"/>
      <c r="AJ79" s="558"/>
      <c r="AK79" s="672" t="s">
        <v>286</v>
      </c>
      <c r="AL79" s="669"/>
      <c r="AM79" s="669"/>
      <c r="AN79" s="687"/>
      <c r="AO79" s="558"/>
      <c r="AP79" s="672" t="s">
        <v>286</v>
      </c>
      <c r="AQ79" s="669"/>
      <c r="AR79" s="669"/>
      <c r="AS79" s="688"/>
      <c r="AT79" s="687"/>
      <c r="AU79" s="558"/>
      <c r="AV79" s="672" t="s">
        <v>286</v>
      </c>
      <c r="AW79" s="669"/>
      <c r="AX79" s="669"/>
      <c r="AY79" s="687"/>
    </row>
    <row r="80">
      <c r="A80" s="558"/>
      <c r="B80" s="478"/>
      <c r="C80" s="660"/>
      <c r="D80" s="567"/>
      <c r="E80" s="546"/>
      <c r="F80" s="558"/>
      <c r="G80" s="478">
        <v>45076.0</v>
      </c>
      <c r="H80" s="660" t="s">
        <v>279</v>
      </c>
      <c r="I80" s="567" t="s">
        <v>205</v>
      </c>
      <c r="J80" s="546">
        <v>100000.0</v>
      </c>
      <c r="K80" s="558"/>
      <c r="L80" s="547">
        <v>45104.0</v>
      </c>
      <c r="M80" s="560" t="s">
        <v>278</v>
      </c>
      <c r="N80" s="553" t="s">
        <v>205</v>
      </c>
      <c r="O80" s="674">
        <v>25000.0</v>
      </c>
      <c r="P80" s="558"/>
      <c r="Q80" s="547">
        <v>45134.0</v>
      </c>
      <c r="R80" s="560" t="s">
        <v>278</v>
      </c>
      <c r="S80" s="549" t="s">
        <v>205</v>
      </c>
      <c r="T80" s="674">
        <v>10000.0</v>
      </c>
      <c r="U80" s="558"/>
      <c r="V80" s="478">
        <v>45163.0</v>
      </c>
      <c r="W80" s="560" t="s">
        <v>278</v>
      </c>
      <c r="X80" s="549" t="s">
        <v>205</v>
      </c>
      <c r="Y80" s="674">
        <v>25000.0</v>
      </c>
      <c r="Z80" s="558"/>
      <c r="AA80" s="478"/>
      <c r="AB80" s="560"/>
      <c r="AC80" s="549"/>
      <c r="AD80" s="674"/>
      <c r="AE80" s="558"/>
      <c r="AF80" s="478">
        <v>45229.0</v>
      </c>
      <c r="AG80" s="660"/>
      <c r="AH80" s="684"/>
      <c r="AI80" s="675"/>
      <c r="AJ80" s="558"/>
      <c r="AK80" s="676">
        <v>45257.0</v>
      </c>
      <c r="AL80" s="690" t="s">
        <v>279</v>
      </c>
      <c r="AM80" s="553" t="s">
        <v>205</v>
      </c>
      <c r="AN80" s="546">
        <v>50000.0</v>
      </c>
      <c r="AO80" s="558"/>
      <c r="AP80" s="691">
        <v>45287.0</v>
      </c>
      <c r="AQ80" s="690" t="s">
        <v>279</v>
      </c>
      <c r="AR80" s="553" t="s">
        <v>205</v>
      </c>
      <c r="AS80" s="546">
        <v>100000.0</v>
      </c>
      <c r="AT80" s="678"/>
      <c r="AU80" s="558"/>
      <c r="AV80" s="648"/>
      <c r="AW80" s="555"/>
      <c r="AX80" s="556"/>
      <c r="AY80" s="678"/>
    </row>
    <row r="81">
      <c r="A81" s="558"/>
      <c r="B81" s="543"/>
      <c r="C81" s="568"/>
      <c r="D81" s="553"/>
      <c r="E81" s="546"/>
      <c r="F81" s="558"/>
      <c r="G81" s="543"/>
      <c r="H81" s="568"/>
      <c r="I81" s="553"/>
      <c r="J81" s="546"/>
      <c r="K81" s="558"/>
      <c r="L81" s="547">
        <v>45104.0</v>
      </c>
      <c r="M81" s="660" t="s">
        <v>279</v>
      </c>
      <c r="N81" s="553" t="s">
        <v>205</v>
      </c>
      <c r="O81" s="546">
        <v>100000.0</v>
      </c>
      <c r="P81" s="558"/>
      <c r="Q81" s="543"/>
      <c r="R81" s="568"/>
      <c r="S81" s="549"/>
      <c r="T81" s="546"/>
      <c r="U81" s="558"/>
      <c r="V81" s="478">
        <v>45160.0</v>
      </c>
      <c r="W81" s="660" t="s">
        <v>279</v>
      </c>
      <c r="X81" s="549"/>
      <c r="Y81" s="546">
        <v>100000.0</v>
      </c>
      <c r="Z81" s="558"/>
      <c r="AA81" s="478"/>
      <c r="AB81" s="568"/>
      <c r="AC81" s="549"/>
      <c r="AD81" s="546"/>
      <c r="AE81" s="558"/>
      <c r="AF81" s="652"/>
      <c r="AG81" s="680"/>
      <c r="AH81" s="681"/>
      <c r="AI81" s="552"/>
      <c r="AJ81" s="558"/>
      <c r="AK81" s="676">
        <v>45252.0</v>
      </c>
      <c r="AL81" s="677" t="s">
        <v>280</v>
      </c>
      <c r="AM81" s="553" t="s">
        <v>205</v>
      </c>
      <c r="AN81" s="567">
        <v>6390.0</v>
      </c>
      <c r="AO81" s="558"/>
      <c r="AP81" s="691">
        <v>45289.0</v>
      </c>
      <c r="AQ81" s="677" t="s">
        <v>280</v>
      </c>
      <c r="AR81" s="553" t="s">
        <v>205</v>
      </c>
      <c r="AS81" s="567">
        <v>15083.0</v>
      </c>
      <c r="AT81" s="552"/>
      <c r="AU81" s="558"/>
      <c r="AV81" s="648"/>
      <c r="AW81" s="555"/>
      <c r="AX81" s="556"/>
      <c r="AY81" s="552"/>
    </row>
    <row r="82">
      <c r="A82" s="558"/>
      <c r="B82" s="543"/>
      <c r="C82" s="568"/>
      <c r="D82" s="553"/>
      <c r="E82" s="546"/>
      <c r="F82" s="558"/>
      <c r="G82" s="543"/>
      <c r="H82" s="568"/>
      <c r="I82" s="553"/>
      <c r="J82" s="546"/>
      <c r="K82" s="558"/>
      <c r="L82" s="543"/>
      <c r="M82" s="568"/>
      <c r="N82" s="553"/>
      <c r="O82" s="546"/>
      <c r="P82" s="558"/>
      <c r="Q82" s="543"/>
      <c r="R82" s="568"/>
      <c r="S82" s="553"/>
      <c r="T82" s="546"/>
      <c r="U82" s="558"/>
      <c r="V82" s="668" t="s">
        <v>287</v>
      </c>
      <c r="W82" s="669"/>
      <c r="X82" s="669"/>
      <c r="Y82" s="546"/>
      <c r="Z82" s="558"/>
      <c r="AA82" s="543"/>
      <c r="AB82" s="568"/>
      <c r="AC82" s="549"/>
      <c r="AD82" s="546"/>
      <c r="AE82" s="558"/>
      <c r="AF82" s="652"/>
      <c r="AG82" s="680"/>
      <c r="AH82" s="681"/>
      <c r="AI82" s="552"/>
      <c r="AJ82" s="558"/>
      <c r="AO82" s="558"/>
      <c r="AP82" s="648"/>
      <c r="AQ82" s="680"/>
      <c r="AR82" s="683"/>
      <c r="AS82" s="552"/>
      <c r="AT82" s="552"/>
      <c r="AU82" s="558"/>
      <c r="AV82" s="648"/>
      <c r="AW82" s="555"/>
      <c r="AX82" s="556"/>
      <c r="AY82" s="552"/>
    </row>
    <row r="83">
      <c r="A83" s="558"/>
      <c r="B83" s="543"/>
      <c r="C83" s="568"/>
      <c r="D83" s="553"/>
      <c r="E83" s="546"/>
      <c r="F83" s="558"/>
      <c r="G83" s="543"/>
      <c r="H83" s="568"/>
      <c r="I83" s="553"/>
      <c r="J83" s="546"/>
      <c r="K83" s="558"/>
      <c r="L83" s="543"/>
      <c r="M83" s="568"/>
      <c r="N83" s="553"/>
      <c r="O83" s="546"/>
      <c r="P83" s="558"/>
      <c r="Q83" s="543"/>
      <c r="R83" s="568"/>
      <c r="S83" s="553"/>
      <c r="T83" s="546"/>
      <c r="U83" s="558"/>
      <c r="V83" s="478">
        <v>45169.0</v>
      </c>
      <c r="W83" s="560" t="s">
        <v>278</v>
      </c>
      <c r="X83" s="549" t="s">
        <v>205</v>
      </c>
      <c r="Y83" s="674">
        <v>25000.0</v>
      </c>
      <c r="Z83" s="558"/>
      <c r="AA83" s="543"/>
      <c r="AB83" s="568"/>
      <c r="AC83" s="549"/>
      <c r="AD83" s="546"/>
      <c r="AE83" s="558"/>
      <c r="AF83" s="652"/>
      <c r="AG83" s="680"/>
      <c r="AH83" s="681"/>
      <c r="AI83" s="552"/>
      <c r="AJ83" s="558"/>
      <c r="AK83" s="648"/>
      <c r="AL83" s="680"/>
      <c r="AM83" s="681"/>
      <c r="AN83" s="552"/>
      <c r="AO83" s="558"/>
      <c r="AP83" s="648"/>
      <c r="AQ83" s="680"/>
      <c r="AR83" s="683"/>
      <c r="AS83" s="552"/>
      <c r="AT83" s="552"/>
      <c r="AU83" s="558"/>
      <c r="AV83" s="648"/>
      <c r="AW83" s="555"/>
      <c r="AX83" s="556"/>
      <c r="AY83" s="552"/>
    </row>
    <row r="84">
      <c r="A84" s="558"/>
      <c r="B84" s="543"/>
      <c r="C84" s="568"/>
      <c r="D84" s="553"/>
      <c r="E84" s="546"/>
      <c r="F84" s="558"/>
      <c r="G84" s="543"/>
      <c r="H84" s="568"/>
      <c r="I84" s="553"/>
      <c r="J84" s="546"/>
      <c r="K84" s="558"/>
      <c r="L84" s="543"/>
      <c r="M84" s="568"/>
      <c r="N84" s="553"/>
      <c r="O84" s="546"/>
      <c r="P84" s="558"/>
      <c r="Q84" s="543"/>
      <c r="R84" s="568"/>
      <c r="S84" s="553"/>
      <c r="T84" s="546"/>
      <c r="U84" s="558"/>
      <c r="V84" s="543"/>
      <c r="W84" s="568"/>
      <c r="X84" s="549"/>
      <c r="Y84" s="546"/>
      <c r="Z84" s="558"/>
      <c r="AA84" s="543"/>
      <c r="AB84" s="568"/>
      <c r="AC84" s="549"/>
      <c r="AD84" s="546"/>
      <c r="AE84" s="558"/>
      <c r="AF84" s="652"/>
      <c r="AG84" s="680"/>
      <c r="AH84" s="681"/>
      <c r="AI84" s="552"/>
      <c r="AJ84" s="558"/>
      <c r="AK84" s="648"/>
      <c r="AL84" s="680"/>
      <c r="AM84" s="681"/>
      <c r="AN84" s="552"/>
      <c r="AO84" s="558"/>
      <c r="AP84" s="648"/>
      <c r="AQ84" s="680"/>
      <c r="AR84" s="683"/>
      <c r="AS84" s="552"/>
      <c r="AT84" s="552"/>
      <c r="AU84" s="558"/>
      <c r="AV84" s="648"/>
      <c r="AW84" s="555"/>
      <c r="AX84" s="556"/>
      <c r="AY84" s="552"/>
    </row>
    <row r="85">
      <c r="A85" s="525"/>
      <c r="B85" s="531" t="s">
        <v>4</v>
      </c>
      <c r="C85" s="594" t="s">
        <v>201</v>
      </c>
      <c r="D85" s="527" t="s">
        <v>202</v>
      </c>
      <c r="E85" s="528">
        <f>SUM(E86:E93)</f>
        <v>40699.95</v>
      </c>
      <c r="F85" s="525"/>
      <c r="G85" s="531" t="s">
        <v>4</v>
      </c>
      <c r="H85" s="594" t="s">
        <v>201</v>
      </c>
      <c r="I85" s="527" t="s">
        <v>202</v>
      </c>
      <c r="J85" s="528">
        <f>SUM(J86:J93)</f>
        <v>78675.04</v>
      </c>
      <c r="K85" s="525"/>
      <c r="L85" s="531" t="s">
        <v>4</v>
      </c>
      <c r="M85" s="594" t="s">
        <v>201</v>
      </c>
      <c r="N85" s="527" t="s">
        <v>202</v>
      </c>
      <c r="O85" s="528">
        <f>SUM(O86:O93)</f>
        <v>50806.48</v>
      </c>
      <c r="P85" s="525"/>
      <c r="Q85" s="531" t="s">
        <v>4</v>
      </c>
      <c r="R85" s="594" t="s">
        <v>201</v>
      </c>
      <c r="S85" s="527" t="s">
        <v>202</v>
      </c>
      <c r="T85" s="528">
        <f>SUM(T86:T93)</f>
        <v>19482</v>
      </c>
      <c r="U85" s="525"/>
      <c r="V85" s="531" t="s">
        <v>4</v>
      </c>
      <c r="W85" s="595" t="s">
        <v>201</v>
      </c>
      <c r="X85" s="527" t="s">
        <v>202</v>
      </c>
      <c r="Y85" s="528">
        <f>SUM(Y86:Y93)</f>
        <v>5323</v>
      </c>
      <c r="Z85" s="525"/>
      <c r="AA85" s="531" t="s">
        <v>4</v>
      </c>
      <c r="AB85" s="595" t="s">
        <v>201</v>
      </c>
      <c r="AC85" s="527" t="s">
        <v>202</v>
      </c>
      <c r="AD85" s="528">
        <f>SUM(AD86:AD93)</f>
        <v>5080</v>
      </c>
      <c r="AE85" s="692"/>
      <c r="AF85" s="693" t="s">
        <v>4</v>
      </c>
      <c r="AG85" s="694" t="s">
        <v>201</v>
      </c>
      <c r="AH85" s="695" t="s">
        <v>202</v>
      </c>
      <c r="AI85" s="528">
        <f>SUM(AI86:AI93)</f>
        <v>15227</v>
      </c>
      <c r="AJ85" s="692"/>
      <c r="AK85" s="696" t="s">
        <v>4</v>
      </c>
      <c r="AL85" s="694" t="s">
        <v>201</v>
      </c>
      <c r="AM85" s="695" t="s">
        <v>202</v>
      </c>
      <c r="AN85" s="528">
        <f>SUM(AN86:AN93)</f>
        <v>28095</v>
      </c>
      <c r="AO85" s="692"/>
      <c r="AP85" s="696" t="s">
        <v>4</v>
      </c>
      <c r="AQ85" s="694" t="s">
        <v>201</v>
      </c>
      <c r="AR85" s="697" t="s">
        <v>202</v>
      </c>
      <c r="AS85" s="528">
        <f t="shared" ref="AS85:AT85" si="10">SUM(AS86:AS93)</f>
        <v>0</v>
      </c>
      <c r="AT85" s="528">
        <f t="shared" si="10"/>
        <v>0</v>
      </c>
      <c r="AU85" s="540"/>
      <c r="AV85" s="575" t="s">
        <v>4</v>
      </c>
      <c r="AW85" s="596" t="s">
        <v>201</v>
      </c>
      <c r="AX85" s="537" t="s">
        <v>202</v>
      </c>
      <c r="AY85" s="528">
        <f>SUM(AY86:AY93)</f>
        <v>0</v>
      </c>
      <c r="AZ85" s="633"/>
      <c r="BA85" s="633"/>
    </row>
    <row r="86">
      <c r="A86" s="698" t="s">
        <v>288</v>
      </c>
      <c r="B86" s="543">
        <v>45046.0</v>
      </c>
      <c r="C86" s="560" t="s">
        <v>289</v>
      </c>
      <c r="D86" s="553" t="s">
        <v>205</v>
      </c>
      <c r="E86" s="546">
        <v>20699.95</v>
      </c>
      <c r="F86" s="698" t="s">
        <v>288</v>
      </c>
      <c r="G86" s="547">
        <v>45046.0</v>
      </c>
      <c r="H86" s="560" t="s">
        <v>290</v>
      </c>
      <c r="I86" s="549" t="s">
        <v>205</v>
      </c>
      <c r="J86" s="564">
        <v>62832.36</v>
      </c>
      <c r="K86" s="698" t="s">
        <v>288</v>
      </c>
      <c r="L86" s="699"/>
      <c r="M86" s="560" t="s">
        <v>291</v>
      </c>
      <c r="N86" s="700" t="s">
        <v>205</v>
      </c>
      <c r="O86" s="546" t="s">
        <v>292</v>
      </c>
      <c r="P86" s="698" t="s">
        <v>288</v>
      </c>
      <c r="Q86" s="701"/>
      <c r="R86" s="560" t="s">
        <v>293</v>
      </c>
      <c r="S86" s="549" t="s">
        <v>205</v>
      </c>
      <c r="T86" s="546">
        <v>18000.0</v>
      </c>
      <c r="U86" s="698" t="s">
        <v>288</v>
      </c>
      <c r="V86" s="699"/>
      <c r="W86" s="560" t="s">
        <v>294</v>
      </c>
      <c r="X86" s="700" t="s">
        <v>205</v>
      </c>
      <c r="Y86" s="546">
        <v>5323.0</v>
      </c>
      <c r="Z86" s="698" t="s">
        <v>288</v>
      </c>
      <c r="AA86" s="699"/>
      <c r="AB86" s="560" t="s">
        <v>290</v>
      </c>
      <c r="AC86" s="700" t="s">
        <v>205</v>
      </c>
      <c r="AD86" s="546">
        <v>5080.0</v>
      </c>
      <c r="AE86" s="702" t="s">
        <v>288</v>
      </c>
      <c r="AF86" s="478">
        <v>45222.0</v>
      </c>
      <c r="AG86" s="560" t="s">
        <v>295</v>
      </c>
      <c r="AH86" s="549" t="s">
        <v>205</v>
      </c>
      <c r="AI86" s="546">
        <v>5080.0</v>
      </c>
      <c r="AJ86" s="702" t="s">
        <v>288</v>
      </c>
      <c r="AK86" s="703">
        <v>45238.0</v>
      </c>
      <c r="AL86" s="660" t="s">
        <v>296</v>
      </c>
      <c r="AM86" s="553" t="s">
        <v>205</v>
      </c>
      <c r="AN86" s="546">
        <v>5000.0</v>
      </c>
      <c r="AO86" s="702" t="s">
        <v>288</v>
      </c>
      <c r="AP86" s="676"/>
      <c r="AQ86" s="660"/>
      <c r="AR86" s="553"/>
      <c r="AS86" s="546"/>
      <c r="AT86" s="552"/>
      <c r="AU86" s="704" t="s">
        <v>288</v>
      </c>
      <c r="AV86" s="705"/>
      <c r="AW86" s="555"/>
      <c r="AX86" s="706"/>
      <c r="AY86" s="552"/>
    </row>
    <row r="87">
      <c r="A87" s="558"/>
      <c r="B87" s="699"/>
      <c r="C87" s="560" t="s">
        <v>297</v>
      </c>
      <c r="D87" s="553" t="s">
        <v>205</v>
      </c>
      <c r="E87" s="546">
        <v>20000.0</v>
      </c>
      <c r="F87" s="558"/>
      <c r="G87" s="707"/>
      <c r="H87" s="560" t="s">
        <v>298</v>
      </c>
      <c r="I87" s="549" t="s">
        <v>205</v>
      </c>
      <c r="J87" s="546">
        <v>15842.68</v>
      </c>
      <c r="K87" s="558"/>
      <c r="L87" s="699"/>
      <c r="M87" s="560" t="s">
        <v>297</v>
      </c>
      <c r="N87" s="700" t="s">
        <v>205</v>
      </c>
      <c r="O87" s="564">
        <v>50806.48</v>
      </c>
      <c r="P87" s="558"/>
      <c r="Q87" s="701"/>
      <c r="R87" s="560" t="s">
        <v>291</v>
      </c>
      <c r="S87" s="549" t="s">
        <v>205</v>
      </c>
      <c r="T87" s="546" t="s">
        <v>292</v>
      </c>
      <c r="U87" s="558"/>
      <c r="V87" s="699"/>
      <c r="W87" s="560"/>
      <c r="X87" s="549"/>
      <c r="Y87" s="564"/>
      <c r="Z87" s="558"/>
      <c r="AA87" s="699"/>
      <c r="AB87" s="560"/>
      <c r="AC87" s="549"/>
      <c r="AD87" s="564"/>
      <c r="AE87" s="561"/>
      <c r="AF87" s="478">
        <v>45223.0</v>
      </c>
      <c r="AG87" s="660" t="s">
        <v>299</v>
      </c>
      <c r="AH87" s="549" t="s">
        <v>205</v>
      </c>
      <c r="AI87" s="591">
        <v>4555.22</v>
      </c>
      <c r="AJ87" s="561"/>
      <c r="AK87" s="703">
        <v>45245.0</v>
      </c>
      <c r="AL87" s="660" t="s">
        <v>296</v>
      </c>
      <c r="AM87" s="553" t="s">
        <v>205</v>
      </c>
      <c r="AN87" s="546">
        <v>5000.0</v>
      </c>
      <c r="AO87" s="561"/>
      <c r="AP87" s="705"/>
      <c r="AQ87" s="660"/>
      <c r="AR87" s="553"/>
      <c r="AS87" s="591"/>
      <c r="AT87" s="587"/>
      <c r="AU87" s="561"/>
      <c r="AV87" s="705"/>
      <c r="AW87" s="555"/>
      <c r="AX87" s="556"/>
      <c r="AY87" s="587"/>
    </row>
    <row r="88">
      <c r="A88" s="558"/>
      <c r="B88" s="699"/>
      <c r="C88" s="560"/>
      <c r="D88" s="553"/>
      <c r="E88" s="546"/>
      <c r="F88" s="558"/>
      <c r="G88" s="699"/>
      <c r="H88" s="560"/>
      <c r="I88" s="553"/>
      <c r="J88" s="546"/>
      <c r="K88" s="558"/>
      <c r="L88" s="699"/>
      <c r="M88" s="560"/>
      <c r="N88" s="553"/>
      <c r="O88" s="546"/>
      <c r="P88" s="558"/>
      <c r="Q88" s="701"/>
      <c r="R88" s="560" t="s">
        <v>294</v>
      </c>
      <c r="S88" s="549" t="s">
        <v>205</v>
      </c>
      <c r="T88" s="546">
        <v>1482.0</v>
      </c>
      <c r="U88" s="558"/>
      <c r="V88" s="699"/>
      <c r="W88" s="560"/>
      <c r="X88" s="549"/>
      <c r="Y88" s="564"/>
      <c r="Z88" s="558"/>
      <c r="AA88" s="699"/>
      <c r="AB88" s="560"/>
      <c r="AC88" s="549"/>
      <c r="AD88" s="564"/>
      <c r="AE88" s="561"/>
      <c r="AF88" s="478">
        <v>45223.0</v>
      </c>
      <c r="AG88" s="660" t="s">
        <v>300</v>
      </c>
      <c r="AH88" s="549" t="s">
        <v>205</v>
      </c>
      <c r="AI88" s="591">
        <v>4555.22</v>
      </c>
      <c r="AJ88" s="561"/>
      <c r="AK88" s="703">
        <v>45252.0</v>
      </c>
      <c r="AL88" s="660" t="s">
        <v>296</v>
      </c>
      <c r="AM88" s="553" t="s">
        <v>205</v>
      </c>
      <c r="AN88" s="546">
        <v>5500.0</v>
      </c>
      <c r="AO88" s="561"/>
      <c r="AP88" s="705"/>
      <c r="AQ88" s="680"/>
      <c r="AR88" s="683"/>
      <c r="AS88" s="587"/>
      <c r="AT88" s="587"/>
      <c r="AU88" s="561"/>
      <c r="AV88" s="705"/>
      <c r="AW88" s="555"/>
      <c r="AX88" s="556"/>
      <c r="AY88" s="587"/>
    </row>
    <row r="89">
      <c r="A89" s="558"/>
      <c r="B89" s="699"/>
      <c r="C89" s="560"/>
      <c r="D89" s="553"/>
      <c r="E89" s="546"/>
      <c r="F89" s="558"/>
      <c r="G89" s="699"/>
      <c r="H89" s="560"/>
      <c r="I89" s="553"/>
      <c r="J89" s="546"/>
      <c r="K89" s="558"/>
      <c r="L89" s="699"/>
      <c r="M89" s="560"/>
      <c r="N89" s="553"/>
      <c r="O89" s="546"/>
      <c r="P89" s="558"/>
      <c r="Q89" s="699"/>
      <c r="R89" s="559"/>
      <c r="S89" s="549"/>
      <c r="T89" s="564"/>
      <c r="U89" s="558"/>
      <c r="V89" s="699"/>
      <c r="W89" s="560"/>
      <c r="X89" s="549"/>
      <c r="Y89" s="564"/>
      <c r="Z89" s="558"/>
      <c r="AA89" s="699"/>
      <c r="AB89" s="560"/>
      <c r="AC89" s="549"/>
      <c r="AD89" s="564"/>
      <c r="AE89" s="561"/>
      <c r="AF89" s="478">
        <v>45223.0</v>
      </c>
      <c r="AG89" s="660" t="s">
        <v>301</v>
      </c>
      <c r="AH89" s="549" t="s">
        <v>205</v>
      </c>
      <c r="AI89" s="591">
        <v>1036.56</v>
      </c>
      <c r="AJ89" s="561"/>
      <c r="AK89" s="703">
        <v>45252.0</v>
      </c>
      <c r="AL89" s="660" t="s">
        <v>302</v>
      </c>
      <c r="AM89" s="553" t="s">
        <v>205</v>
      </c>
      <c r="AN89" s="546">
        <v>11000.0</v>
      </c>
      <c r="AO89" s="561"/>
      <c r="AP89" s="705"/>
      <c r="AQ89" s="680"/>
      <c r="AR89" s="683"/>
      <c r="AS89" s="587"/>
      <c r="AT89" s="587"/>
      <c r="AU89" s="561"/>
      <c r="AV89" s="705"/>
      <c r="AW89" s="555"/>
      <c r="AX89" s="556"/>
      <c r="AY89" s="587"/>
    </row>
    <row r="90">
      <c r="A90" s="558"/>
      <c r="B90" s="699"/>
      <c r="C90" s="560"/>
      <c r="D90" s="553"/>
      <c r="E90" s="546"/>
      <c r="F90" s="558"/>
      <c r="G90" s="699"/>
      <c r="H90" s="560"/>
      <c r="I90" s="553"/>
      <c r="J90" s="546"/>
      <c r="K90" s="558"/>
      <c r="L90" s="699"/>
      <c r="M90" s="560"/>
      <c r="N90" s="553"/>
      <c r="O90" s="546"/>
      <c r="P90" s="558"/>
      <c r="Q90" s="699"/>
      <c r="R90" s="559"/>
      <c r="S90" s="549"/>
      <c r="T90" s="564"/>
      <c r="U90" s="558"/>
      <c r="V90" s="699"/>
      <c r="W90" s="560"/>
      <c r="X90" s="549"/>
      <c r="Y90" s="564"/>
      <c r="Z90" s="558"/>
      <c r="AA90" s="699"/>
      <c r="AB90" s="560"/>
      <c r="AC90" s="549"/>
      <c r="AD90" s="564"/>
      <c r="AE90" s="561"/>
      <c r="AF90" s="708"/>
      <c r="AG90" s="680"/>
      <c r="AH90" s="681"/>
      <c r="AI90" s="587"/>
      <c r="AJ90" s="561"/>
      <c r="AK90" s="703">
        <v>45252.0</v>
      </c>
      <c r="AL90" s="660" t="s">
        <v>303</v>
      </c>
      <c r="AM90" s="553" t="s">
        <v>205</v>
      </c>
      <c r="AN90" s="591">
        <v>1595.0</v>
      </c>
      <c r="AO90" s="561"/>
      <c r="AP90" s="705"/>
      <c r="AQ90" s="680"/>
      <c r="AR90" s="683"/>
      <c r="AS90" s="587"/>
      <c r="AT90" s="587"/>
      <c r="AU90" s="561"/>
      <c r="AV90" s="705"/>
      <c r="AW90" s="555"/>
      <c r="AX90" s="556"/>
      <c r="AY90" s="587"/>
    </row>
    <row r="91">
      <c r="A91" s="558"/>
      <c r="B91" s="699"/>
      <c r="C91" s="560"/>
      <c r="D91" s="553"/>
      <c r="E91" s="546"/>
      <c r="F91" s="558"/>
      <c r="G91" s="699"/>
      <c r="H91" s="560"/>
      <c r="I91" s="553"/>
      <c r="J91" s="546"/>
      <c r="K91" s="558"/>
      <c r="L91" s="699"/>
      <c r="M91" s="560"/>
      <c r="N91" s="553"/>
      <c r="O91" s="546"/>
      <c r="P91" s="558"/>
      <c r="Q91" s="699"/>
      <c r="R91" s="559"/>
      <c r="S91" s="549"/>
      <c r="T91" s="564"/>
      <c r="U91" s="558"/>
      <c r="V91" s="699"/>
      <c r="W91" s="560"/>
      <c r="X91" s="549"/>
      <c r="Y91" s="564"/>
      <c r="Z91" s="558"/>
      <c r="AA91" s="699"/>
      <c r="AB91" s="560"/>
      <c r="AC91" s="549"/>
      <c r="AD91" s="564"/>
      <c r="AE91" s="561"/>
      <c r="AF91" s="708"/>
      <c r="AG91" s="680"/>
      <c r="AH91" s="681"/>
      <c r="AI91" s="587"/>
      <c r="AJ91" s="561"/>
      <c r="AK91" s="705"/>
      <c r="AL91" s="680"/>
      <c r="AM91" s="681"/>
      <c r="AN91" s="587"/>
      <c r="AO91" s="561"/>
      <c r="AP91" s="705"/>
      <c r="AQ91" s="680"/>
      <c r="AR91" s="683"/>
      <c r="AS91" s="587"/>
      <c r="AT91" s="587"/>
      <c r="AU91" s="561"/>
      <c r="AV91" s="705"/>
      <c r="AW91" s="555"/>
      <c r="AX91" s="556"/>
      <c r="AY91" s="587"/>
    </row>
    <row r="92">
      <c r="A92" s="558"/>
      <c r="B92" s="699"/>
      <c r="C92" s="560"/>
      <c r="D92" s="553"/>
      <c r="E92" s="546"/>
      <c r="F92" s="558"/>
      <c r="G92" s="699"/>
      <c r="H92" s="560"/>
      <c r="I92" s="553"/>
      <c r="J92" s="546"/>
      <c r="K92" s="558"/>
      <c r="L92" s="699"/>
      <c r="M92" s="560"/>
      <c r="N92" s="553"/>
      <c r="O92" s="546"/>
      <c r="P92" s="558"/>
      <c r="Q92" s="699"/>
      <c r="R92" s="559"/>
      <c r="S92" s="549"/>
      <c r="T92" s="564"/>
      <c r="U92" s="558"/>
      <c r="V92" s="699"/>
      <c r="W92" s="560"/>
      <c r="X92" s="549"/>
      <c r="Y92" s="564"/>
      <c r="Z92" s="558"/>
      <c r="AA92" s="699"/>
      <c r="AB92" s="560"/>
      <c r="AC92" s="549"/>
      <c r="AD92" s="564"/>
      <c r="AE92" s="561"/>
      <c r="AF92" s="708"/>
      <c r="AG92" s="680"/>
      <c r="AH92" s="681"/>
      <c r="AI92" s="587"/>
      <c r="AJ92" s="561"/>
      <c r="AK92" s="705"/>
      <c r="AL92" s="680"/>
      <c r="AM92" s="681"/>
      <c r="AN92" s="587"/>
      <c r="AO92" s="561"/>
      <c r="AP92" s="705"/>
      <c r="AQ92" s="680"/>
      <c r="AR92" s="683"/>
      <c r="AS92" s="587"/>
      <c r="AT92" s="587"/>
      <c r="AU92" s="561"/>
      <c r="AV92" s="705"/>
      <c r="AW92" s="555"/>
      <c r="AX92" s="556"/>
      <c r="AY92" s="587"/>
    </row>
    <row r="93">
      <c r="A93" s="558"/>
      <c r="B93" s="699"/>
      <c r="C93" s="560"/>
      <c r="D93" s="553"/>
      <c r="E93" s="546"/>
      <c r="F93" s="558"/>
      <c r="G93" s="699"/>
      <c r="H93" s="560"/>
      <c r="I93" s="553"/>
      <c r="J93" s="546"/>
      <c r="K93" s="558"/>
      <c r="L93" s="699"/>
      <c r="M93" s="560"/>
      <c r="N93" s="553"/>
      <c r="O93" s="546"/>
      <c r="P93" s="558"/>
      <c r="Q93" s="699"/>
      <c r="R93" s="559"/>
      <c r="S93" s="549"/>
      <c r="T93" s="564"/>
      <c r="U93" s="558"/>
      <c r="V93" s="699"/>
      <c r="W93" s="560"/>
      <c r="X93" s="549"/>
      <c r="Y93" s="564"/>
      <c r="Z93" s="558"/>
      <c r="AA93" s="699"/>
      <c r="AB93" s="560"/>
      <c r="AC93" s="549"/>
      <c r="AD93" s="564"/>
      <c r="AE93" s="561"/>
      <c r="AF93" s="708"/>
      <c r="AG93" s="680"/>
      <c r="AH93" s="681"/>
      <c r="AI93" s="587"/>
      <c r="AJ93" s="561"/>
      <c r="AK93" s="705"/>
      <c r="AL93" s="680"/>
      <c r="AM93" s="681"/>
      <c r="AN93" s="587"/>
      <c r="AO93" s="561"/>
      <c r="AP93" s="705"/>
      <c r="AQ93" s="680"/>
      <c r="AR93" s="683"/>
      <c r="AS93" s="587"/>
      <c r="AT93" s="587"/>
      <c r="AU93" s="561"/>
      <c r="AV93" s="705"/>
      <c r="AW93" s="555"/>
      <c r="AX93" s="556"/>
      <c r="AY93" s="587"/>
    </row>
    <row r="94">
      <c r="A94" s="525"/>
      <c r="B94" s="531"/>
      <c r="C94" s="672"/>
      <c r="D94" s="665" t="s">
        <v>201</v>
      </c>
      <c r="E94" s="528">
        <f>SUM(E95:E106)</f>
        <v>0</v>
      </c>
      <c r="F94" s="525"/>
      <c r="G94" s="531"/>
      <c r="H94" s="672"/>
      <c r="I94" s="665" t="s">
        <v>201</v>
      </c>
      <c r="J94" s="528">
        <f>SUM(J95:J106)</f>
        <v>0</v>
      </c>
      <c r="K94" s="525"/>
      <c r="L94" s="531"/>
      <c r="M94" s="672"/>
      <c r="N94" s="665" t="s">
        <v>201</v>
      </c>
      <c r="O94" s="528">
        <f>SUM(O95:O106)</f>
        <v>0</v>
      </c>
      <c r="P94" s="525"/>
      <c r="Q94" s="531"/>
      <c r="R94" s="672"/>
      <c r="S94" s="665" t="s">
        <v>201</v>
      </c>
      <c r="T94" s="528">
        <f>SUM(T95:T106)</f>
        <v>0</v>
      </c>
      <c r="U94" s="525"/>
      <c r="V94" s="531"/>
      <c r="W94" s="672"/>
      <c r="X94" s="665" t="s">
        <v>201</v>
      </c>
      <c r="Y94" s="528">
        <f>SUM(Y95:Y106)</f>
        <v>0</v>
      </c>
      <c r="Z94" s="525"/>
      <c r="AA94" s="531"/>
      <c r="AB94" s="672"/>
      <c r="AC94" s="665" t="s">
        <v>201</v>
      </c>
      <c r="AD94" s="528">
        <f>SUM(AD95:AD106)</f>
        <v>0</v>
      </c>
      <c r="AE94" s="663"/>
      <c r="AF94" s="664"/>
      <c r="AG94" s="672"/>
      <c r="AH94" s="665" t="s">
        <v>201</v>
      </c>
      <c r="AI94" s="528" t="str">
        <f>SUM(AI95:AI104)</f>
        <v>#REF!</v>
      </c>
      <c r="AJ94" s="663"/>
      <c r="AK94" s="672"/>
      <c r="AL94" s="672"/>
      <c r="AM94" s="665" t="s">
        <v>201</v>
      </c>
      <c r="AN94" s="528" t="str">
        <f>SUM(AN95:AN105)</f>
        <v>#REF!</v>
      </c>
      <c r="AO94" s="663"/>
      <c r="AP94" s="531" t="s">
        <v>4</v>
      </c>
      <c r="AQ94" s="672"/>
      <c r="AR94" s="709" t="s">
        <v>201</v>
      </c>
      <c r="AS94" s="710" t="str">
        <f>sum(AS96+AS99+AS102+AS103+AS105)</f>
        <v>#REF!</v>
      </c>
      <c r="AT94" s="528">
        <f>SUM(AT95:AT106)</f>
        <v>0</v>
      </c>
      <c r="AU94" s="540"/>
      <c r="AV94" s="575" t="s">
        <v>4</v>
      </c>
      <c r="AW94" s="596" t="s">
        <v>201</v>
      </c>
      <c r="AX94" s="537" t="s">
        <v>202</v>
      </c>
      <c r="AY94" s="528">
        <f>SUM(AY95:AY106)</f>
        <v>0</v>
      </c>
    </row>
    <row r="95">
      <c r="A95" s="634" t="s">
        <v>304</v>
      </c>
      <c r="B95" s="531" t="s">
        <v>4</v>
      </c>
      <c r="C95" s="672" t="s">
        <v>276</v>
      </c>
      <c r="D95" s="666" t="s">
        <v>202</v>
      </c>
      <c r="E95" s="672"/>
      <c r="F95" s="634" t="s">
        <v>304</v>
      </c>
      <c r="G95" s="531" t="s">
        <v>4</v>
      </c>
      <c r="H95" s="672" t="s">
        <v>276</v>
      </c>
      <c r="I95" s="666" t="s">
        <v>202</v>
      </c>
      <c r="J95" s="672"/>
      <c r="K95" s="634" t="s">
        <v>304</v>
      </c>
      <c r="L95" s="531" t="s">
        <v>4</v>
      </c>
      <c r="M95" s="672" t="s">
        <v>276</v>
      </c>
      <c r="N95" s="666" t="s">
        <v>202</v>
      </c>
      <c r="O95" s="672"/>
      <c r="P95" s="634" t="s">
        <v>304</v>
      </c>
      <c r="Q95" s="531" t="s">
        <v>4</v>
      </c>
      <c r="R95" s="672" t="s">
        <v>276</v>
      </c>
      <c r="S95" s="666" t="s">
        <v>202</v>
      </c>
      <c r="T95" s="672"/>
      <c r="U95" s="634" t="s">
        <v>304</v>
      </c>
      <c r="V95" s="531" t="s">
        <v>4</v>
      </c>
      <c r="W95" s="672" t="s">
        <v>276</v>
      </c>
      <c r="X95" s="666" t="s">
        <v>202</v>
      </c>
      <c r="Y95" s="672"/>
      <c r="Z95" s="634" t="s">
        <v>304</v>
      </c>
      <c r="AA95" s="531" t="s">
        <v>4</v>
      </c>
      <c r="AB95" s="672" t="s">
        <v>276</v>
      </c>
      <c r="AC95" s="666" t="s">
        <v>202</v>
      </c>
      <c r="AD95" s="672"/>
      <c r="AE95" s="671" t="s">
        <v>304</v>
      </c>
      <c r="AF95" s="664" t="s">
        <v>4</v>
      </c>
      <c r="AG95" s="672" t="s">
        <v>276</v>
      </c>
      <c r="AH95" s="666" t="s">
        <v>202</v>
      </c>
      <c r="AI95" s="672"/>
      <c r="AJ95" s="671" t="s">
        <v>304</v>
      </c>
      <c r="AK95" s="531" t="s">
        <v>4</v>
      </c>
      <c r="AL95" s="672" t="s">
        <v>276</v>
      </c>
      <c r="AM95" s="666" t="s">
        <v>202</v>
      </c>
      <c r="AN95" s="672"/>
      <c r="AO95" s="671" t="s">
        <v>304</v>
      </c>
      <c r="AP95" s="672"/>
      <c r="AQ95" s="672" t="s">
        <v>276</v>
      </c>
      <c r="AR95" s="667" t="s">
        <v>202</v>
      </c>
      <c r="AS95" s="672"/>
      <c r="AT95" s="672"/>
      <c r="AU95" s="671" t="s">
        <v>304</v>
      </c>
      <c r="AV95" s="672" t="s">
        <v>276</v>
      </c>
      <c r="AW95" s="669"/>
      <c r="AX95" s="669"/>
      <c r="AY95" s="672"/>
    </row>
    <row r="96">
      <c r="A96" s="558"/>
      <c r="B96" s="478"/>
      <c r="C96" s="559"/>
      <c r="D96" s="567"/>
      <c r="E96" s="546"/>
      <c r="F96" s="558"/>
      <c r="G96" s="543"/>
      <c r="H96" s="568"/>
      <c r="I96" s="553"/>
      <c r="J96" s="546"/>
      <c r="K96" s="558"/>
      <c r="L96" s="547"/>
      <c r="M96" s="560"/>
      <c r="N96" s="567"/>
      <c r="O96" s="564"/>
      <c r="P96" s="558"/>
      <c r="Q96" s="547"/>
      <c r="R96" s="560"/>
      <c r="S96" s="567"/>
      <c r="T96" s="674"/>
      <c r="U96" s="558"/>
      <c r="V96" s="478"/>
      <c r="W96" s="560"/>
      <c r="X96" s="567"/>
      <c r="Y96" s="674"/>
      <c r="Z96" s="558"/>
      <c r="AA96" s="478"/>
      <c r="AB96" s="560"/>
      <c r="AC96" s="567"/>
      <c r="AD96" s="674"/>
      <c r="AE96" s="558"/>
      <c r="AF96" s="711">
        <v>45201.0</v>
      </c>
      <c r="AG96" s="660" t="s">
        <v>305</v>
      </c>
      <c r="AH96" s="553" t="s">
        <v>205</v>
      </c>
      <c r="AI96" s="591" t="str">
        <f>AFILIADOS!D6</f>
        <v>#REF!</v>
      </c>
      <c r="AJ96" s="558"/>
      <c r="AK96" s="712">
        <v>45236.0</v>
      </c>
      <c r="AL96" s="660" t="s">
        <v>305</v>
      </c>
      <c r="AM96" s="553" t="s">
        <v>205</v>
      </c>
      <c r="AN96" s="678" t="str">
        <f>AFILIADOS!D12</f>
        <v>#REF!</v>
      </c>
      <c r="AO96" s="558"/>
      <c r="AP96" s="676">
        <v>45265.0</v>
      </c>
      <c r="AQ96" s="660" t="s">
        <v>306</v>
      </c>
      <c r="AR96" s="553" t="s">
        <v>205</v>
      </c>
      <c r="AS96" s="713" t="str">
        <f>AFILIADOS!D18</f>
        <v>#REF!</v>
      </c>
      <c r="AT96" s="678"/>
      <c r="AU96" s="558"/>
      <c r="AV96" s="648"/>
      <c r="AW96" s="555"/>
      <c r="AX96" s="599"/>
      <c r="AY96" s="678"/>
    </row>
    <row r="97">
      <c r="A97" s="558"/>
      <c r="B97" s="543"/>
      <c r="C97" s="568"/>
      <c r="D97" s="553"/>
      <c r="E97" s="546"/>
      <c r="F97" s="558"/>
      <c r="G97" s="543"/>
      <c r="H97" s="568"/>
      <c r="I97" s="553"/>
      <c r="J97" s="546"/>
      <c r="K97" s="558"/>
      <c r="L97" s="547"/>
      <c r="M97" s="560"/>
      <c r="N97" s="567"/>
      <c r="O97" s="679"/>
      <c r="P97" s="558"/>
      <c r="Q97" s="543"/>
      <c r="R97" s="568"/>
      <c r="S97" s="549"/>
      <c r="T97" s="546"/>
      <c r="U97" s="558"/>
      <c r="V97" s="543"/>
      <c r="W97" s="568"/>
      <c r="X97" s="549"/>
      <c r="Y97" s="546"/>
      <c r="Z97" s="558"/>
      <c r="AA97" s="543"/>
      <c r="AB97" s="568"/>
      <c r="AC97" s="549"/>
      <c r="AD97" s="546"/>
      <c r="AE97" s="558"/>
      <c r="AF97" s="672" t="s">
        <v>282</v>
      </c>
      <c r="AG97" s="669"/>
      <c r="AH97" s="669"/>
      <c r="AI97" s="672"/>
      <c r="AJ97" s="558"/>
      <c r="AK97" s="672" t="s">
        <v>282</v>
      </c>
      <c r="AL97" s="669"/>
      <c r="AM97" s="669"/>
      <c r="AN97" s="672"/>
      <c r="AO97" s="558"/>
      <c r="AP97" s="648"/>
      <c r="AQ97" s="680"/>
      <c r="AR97" s="683"/>
      <c r="AS97" s="552"/>
      <c r="AT97" s="552"/>
      <c r="AU97" s="558"/>
      <c r="AV97" s="648"/>
      <c r="AW97" s="555"/>
      <c r="AX97" s="556"/>
      <c r="AY97" s="552"/>
    </row>
    <row r="98">
      <c r="A98" s="558"/>
      <c r="B98" s="668" t="s">
        <v>282</v>
      </c>
      <c r="C98" s="669"/>
      <c r="D98" s="669"/>
      <c r="E98" s="670"/>
      <c r="F98" s="558"/>
      <c r="G98" s="668" t="s">
        <v>282</v>
      </c>
      <c r="H98" s="669"/>
      <c r="I98" s="669"/>
      <c r="J98" s="670"/>
      <c r="K98" s="558"/>
      <c r="L98" s="668" t="s">
        <v>282</v>
      </c>
      <c r="M98" s="669"/>
      <c r="N98" s="669"/>
      <c r="O98" s="670"/>
      <c r="P98" s="558"/>
      <c r="Q98" s="668" t="s">
        <v>282</v>
      </c>
      <c r="R98" s="669"/>
      <c r="S98" s="669"/>
      <c r="T98" s="670"/>
      <c r="U98" s="558"/>
      <c r="V98" s="668" t="s">
        <v>282</v>
      </c>
      <c r="W98" s="669"/>
      <c r="X98" s="669"/>
      <c r="Y98" s="668"/>
      <c r="Z98" s="558"/>
      <c r="AA98" s="668" t="s">
        <v>282</v>
      </c>
      <c r="AB98" s="669"/>
      <c r="AC98" s="669"/>
      <c r="AD98" s="668"/>
      <c r="AE98" s="558"/>
      <c r="AF98" s="711">
        <v>45208.0</v>
      </c>
      <c r="AG98" s="660" t="s">
        <v>305</v>
      </c>
      <c r="AH98" s="553" t="s">
        <v>205</v>
      </c>
      <c r="AI98" s="591" t="str">
        <f>AFILIADOS!D7</f>
        <v>#REF!</v>
      </c>
      <c r="AJ98" s="558"/>
      <c r="AK98" s="712">
        <v>45243.0</v>
      </c>
      <c r="AL98" s="660" t="s">
        <v>305</v>
      </c>
      <c r="AM98" s="553" t="s">
        <v>205</v>
      </c>
      <c r="AN98" s="714" t="str">
        <f>AFILIADOS!D13</f>
        <v>#REF!</v>
      </c>
      <c r="AO98" s="558"/>
      <c r="AP98" s="672" t="s">
        <v>282</v>
      </c>
      <c r="AQ98" s="669"/>
      <c r="AR98" s="669"/>
      <c r="AS98" s="673"/>
      <c r="AT98" s="672"/>
      <c r="AU98" s="558"/>
      <c r="AV98" s="672" t="s">
        <v>282</v>
      </c>
      <c r="AW98" s="669"/>
      <c r="AX98" s="669"/>
      <c r="AY98" s="672"/>
    </row>
    <row r="99">
      <c r="A99" s="558"/>
      <c r="B99" s="543"/>
      <c r="C99" s="568"/>
      <c r="D99" s="553"/>
      <c r="E99" s="546"/>
      <c r="F99" s="558"/>
      <c r="G99" s="543"/>
      <c r="H99" s="568"/>
      <c r="I99" s="553"/>
      <c r="J99" s="546"/>
      <c r="K99" s="558"/>
      <c r="L99" s="543"/>
      <c r="M99" s="568"/>
      <c r="N99" s="553"/>
      <c r="O99" s="546"/>
      <c r="P99" s="558"/>
      <c r="Q99" s="547"/>
      <c r="R99" s="560"/>
      <c r="S99" s="567"/>
      <c r="T99" s="674"/>
      <c r="U99" s="558"/>
      <c r="V99" s="543"/>
      <c r="W99" s="568"/>
      <c r="X99" s="549"/>
      <c r="Y99" s="546"/>
      <c r="Z99" s="558"/>
      <c r="AA99" s="543"/>
      <c r="AB99" s="568"/>
      <c r="AC99" s="549"/>
      <c r="AD99" s="546"/>
      <c r="AE99" s="558"/>
      <c r="AF99" s="672" t="s">
        <v>284</v>
      </c>
      <c r="AG99" s="669"/>
      <c r="AH99" s="669"/>
      <c r="AI99" s="687"/>
      <c r="AJ99" s="558"/>
      <c r="AK99" s="648"/>
      <c r="AL99" s="680"/>
      <c r="AM99" s="476"/>
      <c r="AN99" s="552"/>
      <c r="AO99" s="558"/>
      <c r="AP99" s="676">
        <v>45271.0</v>
      </c>
      <c r="AQ99" s="660" t="s">
        <v>306</v>
      </c>
      <c r="AR99" s="553" t="s">
        <v>205</v>
      </c>
      <c r="AS99" s="552" t="str">
        <f>AFILIADOS!D19</f>
        <v>#REF!</v>
      </c>
      <c r="AT99" s="552"/>
      <c r="AU99" s="558"/>
      <c r="AV99" s="648"/>
      <c r="AW99" s="555"/>
      <c r="AX99" s="556"/>
      <c r="AY99" s="552"/>
    </row>
    <row r="100">
      <c r="A100" s="558"/>
      <c r="B100" s="543"/>
      <c r="C100" s="568"/>
      <c r="D100" s="553"/>
      <c r="E100" s="546"/>
      <c r="F100" s="558"/>
      <c r="G100" s="543"/>
      <c r="H100" s="568"/>
      <c r="I100" s="553"/>
      <c r="J100" s="546"/>
      <c r="K100" s="558"/>
      <c r="L100" s="543"/>
      <c r="M100" s="568"/>
      <c r="N100" s="553"/>
      <c r="O100" s="546"/>
      <c r="P100" s="558"/>
      <c r="Q100" s="543"/>
      <c r="R100" s="560"/>
      <c r="S100" s="549"/>
      <c r="T100" s="546"/>
      <c r="U100" s="558"/>
      <c r="V100" s="543"/>
      <c r="W100" s="568"/>
      <c r="X100" s="549"/>
      <c r="Y100" s="546"/>
      <c r="Z100" s="558"/>
      <c r="AA100" s="543"/>
      <c r="AB100" s="568"/>
      <c r="AC100" s="549"/>
      <c r="AD100" s="546"/>
      <c r="AE100" s="558"/>
      <c r="AF100" s="711">
        <v>45216.0</v>
      </c>
      <c r="AG100" s="660" t="s">
        <v>305</v>
      </c>
      <c r="AH100" s="553" t="s">
        <v>205</v>
      </c>
      <c r="AI100" s="591" t="str">
        <f>AFILIADOS!D8</f>
        <v>#REF!</v>
      </c>
      <c r="AJ100" s="558"/>
      <c r="AK100" s="672" t="s">
        <v>284</v>
      </c>
      <c r="AL100" s="669"/>
      <c r="AM100" s="669"/>
      <c r="AN100" s="687"/>
      <c r="AO100" s="558"/>
      <c r="AP100" s="648"/>
      <c r="AQ100" s="680"/>
      <c r="AR100" s="683"/>
      <c r="AS100" s="552"/>
      <c r="AT100" s="552"/>
      <c r="AU100" s="558"/>
      <c r="AV100" s="648"/>
      <c r="AW100" s="555"/>
      <c r="AX100" s="556"/>
      <c r="AY100" s="552"/>
    </row>
    <row r="101">
      <c r="A101" s="558"/>
      <c r="B101" s="668" t="s">
        <v>284</v>
      </c>
      <c r="C101" s="669"/>
      <c r="D101" s="669"/>
      <c r="E101" s="670"/>
      <c r="F101" s="558"/>
      <c r="G101" s="668" t="s">
        <v>284</v>
      </c>
      <c r="H101" s="669"/>
      <c r="I101" s="669"/>
      <c r="J101" s="670"/>
      <c r="K101" s="558"/>
      <c r="L101" s="668" t="s">
        <v>284</v>
      </c>
      <c r="M101" s="669"/>
      <c r="N101" s="669"/>
      <c r="O101" s="670"/>
      <c r="P101" s="558"/>
      <c r="Q101" s="668" t="s">
        <v>284</v>
      </c>
      <c r="R101" s="669"/>
      <c r="S101" s="669"/>
      <c r="T101" s="670"/>
      <c r="U101" s="558"/>
      <c r="V101" s="668" t="s">
        <v>284</v>
      </c>
      <c r="W101" s="669"/>
      <c r="X101" s="669"/>
      <c r="Y101" s="670"/>
      <c r="Z101" s="558"/>
      <c r="AA101" s="668" t="s">
        <v>284</v>
      </c>
      <c r="AB101" s="669"/>
      <c r="AC101" s="669"/>
      <c r="AD101" s="670"/>
      <c r="AE101" s="558"/>
      <c r="AF101" s="672" t="s">
        <v>286</v>
      </c>
      <c r="AG101" s="669"/>
      <c r="AH101" s="669"/>
      <c r="AI101" s="687"/>
      <c r="AJ101" s="558"/>
      <c r="AK101" s="712">
        <v>45250.0</v>
      </c>
      <c r="AL101" s="660" t="s">
        <v>305</v>
      </c>
      <c r="AM101" s="553" t="s">
        <v>205</v>
      </c>
      <c r="AN101" s="675" t="str">
        <f t="shared" ref="AN101:AN102" si="11">AFILIADOS!D14</f>
        <v>#REF!</v>
      </c>
      <c r="AO101" s="558"/>
      <c r="AP101" s="672" t="s">
        <v>284</v>
      </c>
      <c r="AQ101" s="669"/>
      <c r="AR101" s="669"/>
      <c r="AS101" s="688"/>
      <c r="AT101" s="687"/>
      <c r="AU101" s="558"/>
      <c r="AV101" s="672" t="s">
        <v>284</v>
      </c>
      <c r="AW101" s="669"/>
      <c r="AX101" s="669"/>
      <c r="AY101" s="687"/>
    </row>
    <row r="102">
      <c r="A102" s="558"/>
      <c r="B102" s="543"/>
      <c r="C102" s="568"/>
      <c r="D102" s="553"/>
      <c r="E102" s="546"/>
      <c r="F102" s="558"/>
      <c r="G102" s="543"/>
      <c r="H102" s="568"/>
      <c r="I102" s="553"/>
      <c r="J102" s="546"/>
      <c r="K102" s="558"/>
      <c r="L102" s="543"/>
      <c r="M102" s="568"/>
      <c r="N102" s="553"/>
      <c r="O102" s="546"/>
      <c r="P102" s="558"/>
      <c r="Q102" s="547"/>
      <c r="R102" s="560"/>
      <c r="S102" s="567"/>
      <c r="T102" s="674"/>
      <c r="U102" s="558"/>
      <c r="V102" s="478"/>
      <c r="W102" s="560"/>
      <c r="X102" s="567"/>
      <c r="Y102" s="674"/>
      <c r="Z102" s="558"/>
      <c r="AA102" s="478"/>
      <c r="AB102" s="560"/>
      <c r="AC102" s="567"/>
      <c r="AD102" s="674"/>
      <c r="AE102" s="558"/>
      <c r="AF102" s="711">
        <v>45222.0</v>
      </c>
      <c r="AG102" s="660" t="s">
        <v>305</v>
      </c>
      <c r="AH102" s="553" t="s">
        <v>205</v>
      </c>
      <c r="AI102" s="715" t="str">
        <f>AFILIADOS!D9</f>
        <v>#REF!</v>
      </c>
      <c r="AJ102" s="558"/>
      <c r="AK102" s="712">
        <v>45252.0</v>
      </c>
      <c r="AL102" s="660" t="s">
        <v>307</v>
      </c>
      <c r="AM102" s="553" t="s">
        <v>205</v>
      </c>
      <c r="AN102" s="552" t="str">
        <f t="shared" si="11"/>
        <v>#REF!</v>
      </c>
      <c r="AO102" s="558"/>
      <c r="AP102" s="676">
        <v>45278.0</v>
      </c>
      <c r="AQ102" s="660" t="s">
        <v>306</v>
      </c>
      <c r="AR102" s="553" t="s">
        <v>205</v>
      </c>
      <c r="AS102" s="552" t="str">
        <f t="shared" ref="AS102:AS103" si="12">AFILIADOS!D20</f>
        <v>#REF!</v>
      </c>
      <c r="AT102" s="678"/>
      <c r="AU102" s="558"/>
      <c r="AV102" s="648"/>
      <c r="AW102" s="555"/>
      <c r="AX102" s="599"/>
      <c r="AY102" s="678"/>
    </row>
    <row r="103">
      <c r="A103" s="558"/>
      <c r="B103" s="543"/>
      <c r="C103" s="568"/>
      <c r="D103" s="553"/>
      <c r="E103" s="546"/>
      <c r="F103" s="558"/>
      <c r="G103" s="543"/>
      <c r="H103" s="568"/>
      <c r="I103" s="553"/>
      <c r="J103" s="546"/>
      <c r="K103" s="558"/>
      <c r="L103" s="543"/>
      <c r="M103" s="568"/>
      <c r="N103" s="553"/>
      <c r="O103" s="546"/>
      <c r="P103" s="558"/>
      <c r="Q103" s="543"/>
      <c r="R103" s="568"/>
      <c r="S103" s="549"/>
      <c r="T103" s="546"/>
      <c r="U103" s="558"/>
      <c r="V103" s="543"/>
      <c r="W103" s="568"/>
      <c r="X103" s="549"/>
      <c r="Y103" s="546"/>
      <c r="Z103" s="558"/>
      <c r="AA103" s="543"/>
      <c r="AB103" s="568"/>
      <c r="AC103" s="549"/>
      <c r="AD103" s="546"/>
      <c r="AE103" s="558"/>
      <c r="AF103" s="716" t="s">
        <v>287</v>
      </c>
      <c r="AG103" s="669"/>
      <c r="AH103" s="669"/>
      <c r="AI103" s="687"/>
      <c r="AJ103" s="558"/>
      <c r="AK103" s="672" t="s">
        <v>286</v>
      </c>
      <c r="AL103" s="669"/>
      <c r="AM103" s="669"/>
      <c r="AN103" s="687"/>
      <c r="AO103" s="558"/>
      <c r="AP103" s="676">
        <v>45280.0</v>
      </c>
      <c r="AQ103" s="660" t="s">
        <v>308</v>
      </c>
      <c r="AR103" s="553" t="s">
        <v>205</v>
      </c>
      <c r="AS103" s="552" t="str">
        <f t="shared" si="12"/>
        <v>#REF!</v>
      </c>
      <c r="AT103" s="552"/>
      <c r="AU103" s="558"/>
      <c r="AV103" s="648"/>
      <c r="AW103" s="555"/>
      <c r="AX103" s="556"/>
      <c r="AY103" s="552"/>
    </row>
    <row r="104">
      <c r="A104" s="558"/>
      <c r="B104" s="668" t="s">
        <v>286</v>
      </c>
      <c r="C104" s="669"/>
      <c r="D104" s="669"/>
      <c r="E104" s="670"/>
      <c r="F104" s="558"/>
      <c r="G104" s="668" t="s">
        <v>286</v>
      </c>
      <c r="H104" s="669"/>
      <c r="I104" s="669"/>
      <c r="J104" s="670"/>
      <c r="K104" s="558"/>
      <c r="L104" s="668" t="s">
        <v>286</v>
      </c>
      <c r="M104" s="669"/>
      <c r="N104" s="669"/>
      <c r="O104" s="670"/>
      <c r="P104" s="558"/>
      <c r="Q104" s="668" t="s">
        <v>286</v>
      </c>
      <c r="R104" s="669"/>
      <c r="S104" s="669"/>
      <c r="T104" s="670"/>
      <c r="U104" s="558"/>
      <c r="V104" s="668" t="s">
        <v>286</v>
      </c>
      <c r="W104" s="669"/>
      <c r="X104" s="669"/>
      <c r="Y104" s="670"/>
      <c r="Z104" s="558"/>
      <c r="AA104" s="668" t="s">
        <v>286</v>
      </c>
      <c r="AB104" s="669"/>
      <c r="AC104" s="669"/>
      <c r="AD104" s="670"/>
      <c r="AE104" s="558"/>
      <c r="AF104" s="711">
        <v>45229.0</v>
      </c>
      <c r="AG104" s="660" t="s">
        <v>305</v>
      </c>
      <c r="AH104" s="553" t="s">
        <v>205</v>
      </c>
      <c r="AI104" s="715" t="str">
        <f>AFILIADOS!D10</f>
        <v>#REF!</v>
      </c>
      <c r="AJ104" s="558"/>
      <c r="AK104" s="712">
        <v>45257.0</v>
      </c>
      <c r="AL104" s="660" t="s">
        <v>305</v>
      </c>
      <c r="AM104" s="553" t="s">
        <v>205</v>
      </c>
      <c r="AN104" s="717" t="str">
        <f>AFILIADOS!D16</f>
        <v>#REF!</v>
      </c>
      <c r="AO104" s="558"/>
      <c r="AP104" s="672" t="s">
        <v>286</v>
      </c>
      <c r="AQ104" s="669"/>
      <c r="AR104" s="669"/>
      <c r="AS104" s="688"/>
      <c r="AT104" s="687"/>
      <c r="AU104" s="558"/>
      <c r="AV104" s="672" t="s">
        <v>286</v>
      </c>
      <c r="AW104" s="669"/>
      <c r="AX104" s="669"/>
      <c r="AY104" s="687"/>
    </row>
    <row r="105">
      <c r="A105" s="558"/>
      <c r="B105" s="543"/>
      <c r="C105" s="568"/>
      <c r="D105" s="553"/>
      <c r="E105" s="546"/>
      <c r="F105" s="558"/>
      <c r="G105" s="543"/>
      <c r="H105" s="568"/>
      <c r="I105" s="553"/>
      <c r="J105" s="546"/>
      <c r="K105" s="558"/>
      <c r="L105" s="547"/>
      <c r="M105" s="560"/>
      <c r="N105" s="553"/>
      <c r="O105" s="674"/>
      <c r="P105" s="558"/>
      <c r="Q105" s="547"/>
      <c r="R105" s="560"/>
      <c r="S105" s="549"/>
      <c r="T105" s="674"/>
      <c r="U105" s="558"/>
      <c r="V105" s="543"/>
      <c r="W105" s="568"/>
      <c r="X105" s="549"/>
      <c r="Y105" s="546"/>
      <c r="Z105" s="558"/>
      <c r="AA105" s="543"/>
      <c r="AB105" s="568"/>
      <c r="AC105" s="549"/>
      <c r="AD105" s="546"/>
      <c r="AE105" s="558"/>
      <c r="AJ105" s="558"/>
      <c r="AO105" s="558"/>
      <c r="AP105" s="676">
        <v>45286.0</v>
      </c>
      <c r="AQ105" s="660" t="s">
        <v>306</v>
      </c>
      <c r="AR105" s="553" t="s">
        <v>205</v>
      </c>
      <c r="AS105" s="552" t="str">
        <f>AFILIADOS!D22</f>
        <v>#REF!</v>
      </c>
      <c r="AT105" s="552"/>
      <c r="AU105" s="558"/>
      <c r="AV105" s="648"/>
      <c r="AW105" s="555"/>
      <c r="AX105" s="556"/>
      <c r="AY105" s="552"/>
    </row>
    <row r="106">
      <c r="A106" s="558"/>
      <c r="B106" s="543"/>
      <c r="C106" s="568"/>
      <c r="D106" s="553"/>
      <c r="E106" s="546"/>
      <c r="F106" s="558"/>
      <c r="G106" s="543"/>
      <c r="H106" s="568"/>
      <c r="I106" s="553"/>
      <c r="J106" s="546"/>
      <c r="K106" s="558"/>
      <c r="L106" s="547"/>
      <c r="M106" s="559"/>
      <c r="N106" s="553"/>
      <c r="O106" s="546"/>
      <c r="P106" s="558"/>
      <c r="Q106" s="543"/>
      <c r="R106" s="568"/>
      <c r="S106" s="549"/>
      <c r="T106" s="546"/>
      <c r="U106" s="558"/>
      <c r="V106" s="543"/>
      <c r="W106" s="568"/>
      <c r="X106" s="549"/>
      <c r="Y106" s="546"/>
      <c r="Z106" s="558"/>
      <c r="AA106" s="543"/>
      <c r="AB106" s="568"/>
      <c r="AC106" s="549"/>
      <c r="AD106" s="546"/>
      <c r="AE106" s="558"/>
      <c r="AJ106" s="558"/>
      <c r="AO106" s="558"/>
      <c r="AP106" s="648"/>
      <c r="AR106" s="4"/>
      <c r="AT106" s="552"/>
      <c r="AU106" s="558"/>
      <c r="AV106" s="648"/>
      <c r="AW106" s="555"/>
      <c r="AX106" s="556"/>
      <c r="AY106" s="552"/>
    </row>
    <row r="107">
      <c r="A107" s="718"/>
      <c r="B107" s="718"/>
      <c r="C107" s="718"/>
      <c r="D107" s="718"/>
      <c r="E107" s="718"/>
      <c r="F107" s="6"/>
      <c r="I107" s="4"/>
      <c r="K107" s="6"/>
      <c r="L107" s="42"/>
      <c r="N107" s="719"/>
      <c r="P107" s="6"/>
      <c r="R107" s="720"/>
      <c r="S107" s="272"/>
      <c r="U107" s="6"/>
      <c r="W107" s="42"/>
      <c r="X107" s="719"/>
      <c r="Y107" s="272"/>
      <c r="AE107" s="6"/>
      <c r="AJ107" s="6"/>
      <c r="AO107" s="6"/>
      <c r="AR107" s="4"/>
      <c r="AU107" s="42"/>
    </row>
    <row r="108">
      <c r="A108" s="718"/>
      <c r="B108" s="718"/>
      <c r="C108" s="718"/>
      <c r="D108" s="718"/>
      <c r="E108" s="718"/>
      <c r="F108" s="6"/>
      <c r="I108" s="4"/>
      <c r="K108" s="6"/>
      <c r="L108" s="42"/>
      <c r="N108" s="719"/>
      <c r="P108" s="6"/>
      <c r="R108" s="720"/>
      <c r="S108" s="272"/>
      <c r="U108" s="6"/>
      <c r="W108" s="42"/>
      <c r="X108" s="719"/>
      <c r="Y108" s="272"/>
      <c r="AE108" s="6"/>
      <c r="AF108" s="4"/>
      <c r="AJ108" s="6"/>
      <c r="AO108" s="6"/>
      <c r="AR108" s="4"/>
      <c r="AU108" s="42"/>
    </row>
    <row r="109">
      <c r="A109" s="718"/>
      <c r="B109" s="718"/>
      <c r="C109" s="718"/>
      <c r="D109" s="718"/>
      <c r="E109" s="718"/>
      <c r="F109" s="6"/>
      <c r="I109" s="4"/>
      <c r="K109" s="6"/>
      <c r="L109" s="42"/>
      <c r="N109" s="719"/>
      <c r="P109" s="6"/>
      <c r="R109" s="720"/>
      <c r="S109" s="272"/>
      <c r="U109" s="6"/>
      <c r="W109" s="42"/>
      <c r="X109" s="719"/>
      <c r="Y109" s="272"/>
      <c r="AE109" s="6"/>
      <c r="AF109" s="4"/>
      <c r="AJ109" s="6"/>
      <c r="AO109" s="6"/>
      <c r="AR109" s="4"/>
      <c r="AS109" s="272"/>
      <c r="AU109" s="42"/>
    </row>
    <row r="110">
      <c r="A110" s="718"/>
      <c r="B110" s="718"/>
      <c r="C110" s="718"/>
      <c r="D110" s="718"/>
      <c r="E110" s="718"/>
      <c r="F110" s="6"/>
      <c r="I110" s="4"/>
      <c r="K110" s="6"/>
      <c r="L110" s="42"/>
      <c r="N110" s="719"/>
      <c r="P110" s="6"/>
      <c r="R110" s="720"/>
      <c r="S110" s="272"/>
      <c r="U110" s="6"/>
      <c r="W110" s="42"/>
      <c r="X110" s="719"/>
      <c r="Y110" s="272"/>
      <c r="AE110" s="6"/>
      <c r="AF110" s="4"/>
      <c r="AJ110" s="6"/>
      <c r="AO110" s="6"/>
      <c r="AR110" s="4"/>
      <c r="AS110" s="272"/>
      <c r="AU110" s="42"/>
    </row>
    <row r="111">
      <c r="A111" s="718"/>
      <c r="B111" s="718"/>
      <c r="C111" s="718"/>
      <c r="D111" s="718"/>
      <c r="E111" s="718"/>
      <c r="F111" s="6"/>
      <c r="I111" s="4"/>
      <c r="K111" s="6"/>
      <c r="L111" s="42"/>
      <c r="N111" s="719"/>
      <c r="P111" s="6"/>
      <c r="R111" s="720"/>
      <c r="S111" s="272"/>
      <c r="U111" s="6"/>
      <c r="W111" s="42"/>
      <c r="X111" s="719"/>
      <c r="Y111" s="272"/>
      <c r="AE111" s="6"/>
      <c r="AF111" s="4"/>
      <c r="AJ111" s="6"/>
      <c r="AO111" s="6"/>
      <c r="AR111" s="4"/>
      <c r="AS111" s="272"/>
      <c r="AU111" s="42"/>
    </row>
    <row r="112">
      <c r="A112" s="718"/>
      <c r="B112" s="718"/>
      <c r="C112" s="718"/>
      <c r="D112" s="718"/>
      <c r="E112" s="718"/>
      <c r="F112" s="6"/>
      <c r="I112" s="4"/>
      <c r="K112" s="6"/>
      <c r="L112" s="42"/>
      <c r="N112" s="719"/>
      <c r="P112" s="6"/>
      <c r="R112" s="720"/>
      <c r="S112" s="272"/>
      <c r="U112" s="6"/>
      <c r="W112" s="42"/>
      <c r="X112" s="719"/>
      <c r="Y112" s="272"/>
      <c r="AE112" s="6"/>
      <c r="AF112" s="4"/>
      <c r="AJ112" s="6"/>
      <c r="AO112" s="6"/>
      <c r="AR112" s="4"/>
      <c r="AS112" s="272"/>
      <c r="AU112" s="42"/>
    </row>
    <row r="113">
      <c r="A113" s="721"/>
      <c r="B113" s="722"/>
      <c r="C113" s="722"/>
      <c r="D113" s="722"/>
      <c r="E113" s="722"/>
      <c r="F113" s="721"/>
      <c r="G113" s="569"/>
      <c r="H113" s="250"/>
      <c r="I113" s="723"/>
      <c r="J113" s="250"/>
      <c r="K113" s="6"/>
      <c r="L113" s="42"/>
      <c r="N113" s="719"/>
      <c r="P113" s="6"/>
      <c r="R113" s="720"/>
      <c r="S113" s="272"/>
      <c r="U113" s="6"/>
      <c r="W113" s="42"/>
      <c r="X113" s="719"/>
      <c r="Y113" s="272"/>
      <c r="AE113" s="6"/>
      <c r="AF113" s="4"/>
      <c r="AJ113" s="6"/>
      <c r="AO113" s="6"/>
      <c r="AR113" s="4"/>
      <c r="AS113" s="272"/>
      <c r="AU113" s="42"/>
    </row>
    <row r="114">
      <c r="A114" s="721"/>
      <c r="B114" s="722"/>
      <c r="C114" s="722"/>
      <c r="D114" s="722"/>
      <c r="E114" s="722"/>
      <c r="F114" s="721"/>
      <c r="G114" s="569"/>
      <c r="H114" s="250"/>
      <c r="I114" s="723"/>
      <c r="J114" s="250"/>
      <c r="K114" s="6"/>
      <c r="L114" s="42"/>
      <c r="N114" s="719"/>
      <c r="P114" s="6"/>
      <c r="R114" s="720"/>
      <c r="S114" s="272"/>
      <c r="U114" s="6"/>
      <c r="W114" s="42"/>
      <c r="X114" s="719"/>
      <c r="Y114" s="272"/>
      <c r="AE114" s="6"/>
      <c r="AF114" s="4"/>
      <c r="AJ114" s="6"/>
      <c r="AO114" s="6"/>
      <c r="AR114" s="4"/>
      <c r="AS114" s="272"/>
      <c r="AU114" s="42"/>
    </row>
    <row r="115">
      <c r="A115" s="721"/>
      <c r="B115" s="722"/>
      <c r="C115" s="722"/>
      <c r="D115" s="722"/>
      <c r="E115" s="722"/>
      <c r="F115" s="721"/>
      <c r="G115" s="569"/>
      <c r="H115" s="250"/>
      <c r="I115" s="723"/>
      <c r="J115" s="250"/>
      <c r="K115" s="6"/>
      <c r="L115" s="42"/>
      <c r="N115" s="719"/>
      <c r="P115" s="6"/>
      <c r="R115" s="720"/>
      <c r="S115" s="272"/>
      <c r="U115" s="6"/>
      <c r="W115" s="42"/>
      <c r="X115" s="719"/>
      <c r="Y115" s="272"/>
      <c r="AE115" s="6"/>
      <c r="AF115" s="4"/>
      <c r="AJ115" s="6"/>
      <c r="AO115" s="6"/>
      <c r="AR115" s="4"/>
      <c r="AS115" s="272"/>
      <c r="AU115" s="42"/>
    </row>
    <row r="116">
      <c r="A116" s="721"/>
      <c r="B116" s="722"/>
      <c r="C116" s="722"/>
      <c r="D116" s="722"/>
      <c r="E116" s="722"/>
      <c r="F116" s="721"/>
      <c r="G116" s="569"/>
      <c r="H116" s="250"/>
      <c r="I116" s="723"/>
      <c r="J116" s="250"/>
      <c r="K116" s="6"/>
      <c r="L116" s="42"/>
      <c r="N116" s="719"/>
      <c r="P116" s="6"/>
      <c r="R116" s="720"/>
      <c r="S116" s="272"/>
      <c r="U116" s="6"/>
      <c r="W116" s="42"/>
      <c r="X116" s="719"/>
      <c r="Y116" s="272"/>
      <c r="AE116" s="6"/>
      <c r="AF116" s="4"/>
      <c r="AJ116" s="6"/>
      <c r="AO116" s="6"/>
      <c r="AR116" s="4"/>
      <c r="AS116" s="272"/>
      <c r="AU116" s="42"/>
    </row>
    <row r="117">
      <c r="A117" s="721"/>
      <c r="B117" s="722"/>
      <c r="C117" s="722"/>
      <c r="D117" s="722"/>
      <c r="E117" s="722"/>
      <c r="F117" s="721"/>
      <c r="G117" s="569"/>
      <c r="H117" s="250"/>
      <c r="I117" s="723"/>
      <c r="J117" s="250"/>
      <c r="K117" s="6"/>
      <c r="L117" s="42"/>
      <c r="N117" s="719"/>
      <c r="P117" s="6"/>
      <c r="R117" s="720"/>
      <c r="S117" s="272"/>
      <c r="U117" s="6"/>
      <c r="W117" s="42"/>
      <c r="X117" s="719"/>
      <c r="Y117" s="272"/>
      <c r="AE117" s="6"/>
      <c r="AF117" s="4"/>
      <c r="AJ117" s="6"/>
      <c r="AO117" s="6"/>
      <c r="AR117" s="4"/>
      <c r="AS117" s="272"/>
      <c r="AU117" s="42"/>
    </row>
    <row r="118">
      <c r="A118" s="721"/>
      <c r="B118" s="722"/>
      <c r="C118" s="722"/>
      <c r="D118" s="722"/>
      <c r="E118" s="722"/>
      <c r="F118" s="721"/>
      <c r="G118" s="569"/>
      <c r="H118" s="250"/>
      <c r="I118" s="723"/>
      <c r="J118" s="250"/>
      <c r="K118" s="6"/>
      <c r="L118" s="42"/>
      <c r="N118" s="719"/>
      <c r="P118" s="6"/>
      <c r="R118" s="720"/>
      <c r="S118" s="272"/>
      <c r="U118" s="6"/>
      <c r="W118" s="42"/>
      <c r="X118" s="719"/>
      <c r="Y118" s="272"/>
      <c r="AE118" s="6"/>
      <c r="AF118" s="4"/>
      <c r="AJ118" s="6"/>
      <c r="AO118" s="6"/>
      <c r="AR118" s="4"/>
      <c r="AS118" s="272"/>
      <c r="AU118" s="42"/>
    </row>
    <row r="119">
      <c r="A119" s="721"/>
      <c r="B119" s="722"/>
      <c r="C119" s="722"/>
      <c r="D119" s="722"/>
      <c r="E119" s="722"/>
      <c r="F119" s="721"/>
      <c r="G119" s="569"/>
      <c r="H119" s="250"/>
      <c r="I119" s="723"/>
      <c r="J119" s="250"/>
      <c r="K119" s="6"/>
      <c r="L119" s="42"/>
      <c r="N119" s="719"/>
      <c r="P119" s="6"/>
      <c r="R119" s="720"/>
      <c r="S119" s="272"/>
      <c r="U119" s="6"/>
      <c r="W119" s="42"/>
      <c r="X119" s="719"/>
      <c r="Y119" s="272"/>
      <c r="AE119" s="6"/>
      <c r="AF119" s="4"/>
      <c r="AJ119" s="6"/>
      <c r="AO119" s="6"/>
      <c r="AR119" s="4"/>
      <c r="AS119" s="272"/>
      <c r="AU119" s="42"/>
    </row>
    <row r="120">
      <c r="A120" s="721"/>
      <c r="B120" s="722"/>
      <c r="C120" s="722"/>
      <c r="D120" s="722"/>
      <c r="E120" s="722"/>
      <c r="F120" s="721"/>
      <c r="G120" s="569"/>
      <c r="H120" s="250"/>
      <c r="I120" s="723"/>
      <c r="J120" s="250"/>
      <c r="K120" s="6"/>
      <c r="L120" s="42"/>
      <c r="N120" s="719"/>
      <c r="P120" s="6"/>
      <c r="R120" s="720"/>
      <c r="S120" s="272"/>
      <c r="U120" s="6"/>
      <c r="W120" s="42"/>
      <c r="X120" s="719"/>
      <c r="Y120" s="272"/>
      <c r="AE120" s="6"/>
      <c r="AF120" s="4"/>
      <c r="AJ120" s="6"/>
      <c r="AO120" s="6"/>
      <c r="AR120" s="4"/>
      <c r="AS120" s="272"/>
      <c r="AU120" s="42"/>
    </row>
    <row r="121">
      <c r="A121" s="721"/>
      <c r="B121" s="722"/>
      <c r="C121" s="722"/>
      <c r="D121" s="722"/>
      <c r="E121" s="722"/>
      <c r="F121" s="721"/>
      <c r="G121" s="569"/>
      <c r="H121" s="250"/>
      <c r="I121" s="723"/>
      <c r="J121" s="250"/>
      <c r="K121" s="6"/>
      <c r="L121" s="42"/>
      <c r="N121" s="719"/>
      <c r="P121" s="6"/>
      <c r="R121" s="720"/>
      <c r="S121" s="272"/>
      <c r="U121" s="6"/>
      <c r="W121" s="42"/>
      <c r="X121" s="719"/>
      <c r="Y121" s="272"/>
      <c r="AE121" s="6"/>
      <c r="AF121" s="4"/>
      <c r="AJ121" s="6"/>
      <c r="AO121" s="6"/>
      <c r="AR121" s="4"/>
      <c r="AS121" s="272"/>
      <c r="AU121" s="42"/>
    </row>
    <row r="122">
      <c r="A122" s="721"/>
      <c r="B122" s="722"/>
      <c r="C122" s="722"/>
      <c r="D122" s="722"/>
      <c r="E122" s="722"/>
      <c r="F122" s="721"/>
      <c r="G122" s="569"/>
      <c r="H122" s="250"/>
      <c r="I122" s="723"/>
      <c r="J122" s="250"/>
      <c r="K122" s="6"/>
      <c r="L122" s="42"/>
      <c r="N122" s="719"/>
      <c r="P122" s="6"/>
      <c r="R122" s="720"/>
      <c r="S122" s="272"/>
      <c r="U122" s="6"/>
      <c r="W122" s="42"/>
      <c r="X122" s="719"/>
      <c r="Y122" s="272"/>
      <c r="AE122" s="6"/>
      <c r="AF122" s="4"/>
      <c r="AJ122" s="6"/>
      <c r="AO122" s="6"/>
      <c r="AR122" s="4"/>
      <c r="AS122" s="272"/>
      <c r="AU122" s="42"/>
    </row>
    <row r="123">
      <c r="A123" s="721"/>
      <c r="B123" s="722"/>
      <c r="C123" s="722"/>
      <c r="D123" s="722"/>
      <c r="E123" s="722"/>
      <c r="F123" s="721"/>
      <c r="G123" s="569"/>
      <c r="H123" s="250"/>
      <c r="I123" s="723"/>
      <c r="J123" s="250"/>
      <c r="K123" s="6"/>
      <c r="L123" s="42"/>
      <c r="N123" s="719"/>
      <c r="P123" s="6"/>
      <c r="R123" s="720"/>
      <c r="S123" s="272"/>
      <c r="U123" s="6"/>
      <c r="W123" s="42"/>
      <c r="X123" s="719"/>
      <c r="Y123" s="272"/>
      <c r="AE123" s="6"/>
      <c r="AF123" s="4"/>
      <c r="AJ123" s="6"/>
      <c r="AO123" s="6"/>
      <c r="AR123" s="4"/>
      <c r="AS123" s="272"/>
      <c r="AU123" s="42"/>
    </row>
    <row r="124">
      <c r="A124" s="721"/>
      <c r="B124" s="722"/>
      <c r="C124" s="722"/>
      <c r="D124" s="722"/>
      <c r="E124" s="722"/>
      <c r="F124" s="721"/>
      <c r="G124" s="569"/>
      <c r="H124" s="250"/>
      <c r="I124" s="723"/>
      <c r="J124" s="250"/>
      <c r="K124" s="6"/>
      <c r="L124" s="42"/>
      <c r="N124" s="719"/>
      <c r="P124" s="6"/>
      <c r="R124" s="720"/>
      <c r="S124" s="272"/>
      <c r="U124" s="6"/>
      <c r="W124" s="42"/>
      <c r="X124" s="719"/>
      <c r="Y124" s="272"/>
      <c r="AE124" s="6"/>
      <c r="AF124" s="4"/>
      <c r="AJ124" s="6"/>
      <c r="AO124" s="6"/>
      <c r="AR124" s="4"/>
      <c r="AS124" s="272"/>
      <c r="AU124" s="42"/>
    </row>
    <row r="125">
      <c r="A125" s="721"/>
      <c r="B125" s="722"/>
      <c r="C125" s="722"/>
      <c r="D125" s="722"/>
      <c r="E125" s="722"/>
      <c r="F125" s="721"/>
      <c r="G125" s="569"/>
      <c r="H125" s="250"/>
      <c r="I125" s="723"/>
      <c r="J125" s="250"/>
      <c r="K125" s="6"/>
      <c r="L125" s="42"/>
      <c r="N125" s="719"/>
      <c r="P125" s="6"/>
      <c r="R125" s="720"/>
      <c r="S125" s="272"/>
      <c r="U125" s="6"/>
      <c r="W125" s="42"/>
      <c r="X125" s="719"/>
      <c r="Y125" s="272"/>
      <c r="AE125" s="6"/>
      <c r="AF125" s="4"/>
      <c r="AJ125" s="6"/>
      <c r="AO125" s="6"/>
      <c r="AR125" s="4"/>
      <c r="AS125" s="272"/>
      <c r="AU125" s="42"/>
    </row>
    <row r="126">
      <c r="A126" s="721"/>
      <c r="B126" s="722"/>
      <c r="C126" s="722"/>
      <c r="D126" s="722"/>
      <c r="E126" s="722"/>
      <c r="F126" s="721"/>
      <c r="G126" s="569"/>
      <c r="H126" s="250"/>
      <c r="I126" s="723"/>
      <c r="J126" s="250"/>
      <c r="K126" s="6"/>
      <c r="L126" s="42"/>
      <c r="N126" s="719"/>
      <c r="P126" s="6"/>
      <c r="R126" s="720"/>
      <c r="S126" s="272"/>
      <c r="U126" s="6"/>
      <c r="W126" s="42"/>
      <c r="X126" s="719"/>
      <c r="Y126" s="272"/>
      <c r="AE126" s="6"/>
      <c r="AF126" s="4"/>
      <c r="AJ126" s="6"/>
      <c r="AO126" s="6"/>
      <c r="AR126" s="4"/>
      <c r="AS126" s="272"/>
      <c r="AU126" s="42"/>
    </row>
    <row r="127">
      <c r="A127" s="721"/>
      <c r="B127" s="722"/>
      <c r="C127" s="722"/>
      <c r="D127" s="722"/>
      <c r="E127" s="722"/>
      <c r="F127" s="721"/>
      <c r="G127" s="569"/>
      <c r="H127" s="250"/>
      <c r="I127" s="723"/>
      <c r="J127" s="250"/>
      <c r="K127" s="6"/>
      <c r="L127" s="42"/>
      <c r="N127" s="719"/>
      <c r="P127" s="6"/>
      <c r="R127" s="720"/>
      <c r="S127" s="272"/>
      <c r="U127" s="6"/>
      <c r="W127" s="42"/>
      <c r="X127" s="719"/>
      <c r="Y127" s="272"/>
      <c r="AE127" s="6"/>
      <c r="AF127" s="4"/>
      <c r="AJ127" s="6"/>
      <c r="AO127" s="6"/>
      <c r="AR127" s="4"/>
      <c r="AS127" s="272"/>
      <c r="AU127" s="42"/>
    </row>
    <row r="128">
      <c r="A128" s="721"/>
      <c r="B128" s="722"/>
      <c r="C128" s="722"/>
      <c r="D128" s="722"/>
      <c r="E128" s="722"/>
      <c r="F128" s="721"/>
      <c r="G128" s="569"/>
      <c r="H128" s="250"/>
      <c r="I128" s="723"/>
      <c r="J128" s="250"/>
      <c r="K128" s="6"/>
      <c r="L128" s="42"/>
      <c r="N128" s="719"/>
      <c r="P128" s="6"/>
      <c r="R128" s="720"/>
      <c r="S128" s="272"/>
      <c r="U128" s="6"/>
      <c r="W128" s="42"/>
      <c r="X128" s="719"/>
      <c r="Y128" s="272"/>
      <c r="AE128" s="6"/>
      <c r="AF128" s="4"/>
      <c r="AJ128" s="6"/>
      <c r="AO128" s="6"/>
      <c r="AR128" s="4"/>
      <c r="AS128" s="272"/>
      <c r="AU128" s="42"/>
    </row>
    <row r="129">
      <c r="A129" s="721"/>
      <c r="B129" s="722"/>
      <c r="C129" s="722"/>
      <c r="D129" s="722"/>
      <c r="E129" s="722"/>
      <c r="F129" s="721"/>
      <c r="G129" s="569"/>
      <c r="H129" s="250"/>
      <c r="I129" s="723"/>
      <c r="J129" s="250"/>
      <c r="K129" s="6"/>
      <c r="L129" s="42"/>
      <c r="N129" s="719"/>
      <c r="P129" s="6"/>
      <c r="R129" s="720"/>
      <c r="S129" s="272"/>
      <c r="U129" s="6"/>
      <c r="W129" s="42"/>
      <c r="X129" s="719"/>
      <c r="Y129" s="272"/>
      <c r="AE129" s="6"/>
      <c r="AF129" s="4"/>
      <c r="AJ129" s="6"/>
      <c r="AO129" s="6"/>
      <c r="AR129" s="4"/>
      <c r="AS129" s="272"/>
      <c r="AU129" s="42"/>
    </row>
    <row r="130">
      <c r="A130" s="721"/>
      <c r="B130" s="722"/>
      <c r="C130" s="722"/>
      <c r="D130" s="722"/>
      <c r="E130" s="722"/>
      <c r="F130" s="721"/>
      <c r="G130" s="569"/>
      <c r="H130" s="250"/>
      <c r="I130" s="723"/>
      <c r="J130" s="250"/>
      <c r="K130" s="6"/>
      <c r="L130" s="42"/>
      <c r="N130" s="719"/>
      <c r="P130" s="6"/>
      <c r="R130" s="720"/>
      <c r="S130" s="272"/>
      <c r="U130" s="6"/>
      <c r="W130" s="42"/>
      <c r="X130" s="719"/>
      <c r="Y130" s="272"/>
      <c r="AE130" s="6"/>
      <c r="AF130" s="4"/>
      <c r="AJ130" s="6"/>
      <c r="AO130" s="6"/>
      <c r="AR130" s="4"/>
      <c r="AS130" s="272"/>
      <c r="AU130" s="42"/>
    </row>
    <row r="131">
      <c r="A131" s="721"/>
      <c r="B131" s="722"/>
      <c r="C131" s="722"/>
      <c r="D131" s="722"/>
      <c r="E131" s="722"/>
      <c r="F131" s="721"/>
      <c r="G131" s="569"/>
      <c r="H131" s="250"/>
      <c r="I131" s="723"/>
      <c r="J131" s="250"/>
      <c r="K131" s="6"/>
      <c r="L131" s="42"/>
      <c r="N131" s="719"/>
      <c r="P131" s="6"/>
      <c r="R131" s="720"/>
      <c r="S131" s="272"/>
      <c r="U131" s="6"/>
      <c r="W131" s="42"/>
      <c r="X131" s="719"/>
      <c r="Y131" s="272"/>
      <c r="AE131" s="6"/>
      <c r="AF131" s="4"/>
      <c r="AJ131" s="6"/>
      <c r="AO131" s="6"/>
      <c r="AR131" s="4"/>
      <c r="AS131" s="272"/>
      <c r="AU131" s="42"/>
    </row>
    <row r="132">
      <c r="A132" s="721"/>
      <c r="B132" s="722"/>
      <c r="C132" s="722"/>
      <c r="D132" s="722"/>
      <c r="E132" s="722"/>
      <c r="F132" s="721"/>
      <c r="G132" s="569"/>
      <c r="H132" s="250"/>
      <c r="I132" s="723"/>
      <c r="J132" s="250"/>
      <c r="K132" s="6"/>
      <c r="L132" s="42"/>
      <c r="N132" s="719"/>
      <c r="P132" s="6"/>
      <c r="R132" s="720"/>
      <c r="S132" s="272"/>
      <c r="U132" s="6"/>
      <c r="W132" s="42"/>
      <c r="X132" s="719"/>
      <c r="Y132" s="272"/>
      <c r="AE132" s="6"/>
      <c r="AF132" s="4"/>
      <c r="AJ132" s="6"/>
      <c r="AO132" s="6"/>
      <c r="AR132" s="4"/>
      <c r="AS132" s="272"/>
      <c r="AU132" s="42"/>
    </row>
    <row r="133">
      <c r="A133" s="721"/>
      <c r="B133" s="722"/>
      <c r="C133" s="722"/>
      <c r="D133" s="722"/>
      <c r="E133" s="722"/>
      <c r="F133" s="721"/>
      <c r="G133" s="569"/>
      <c r="H133" s="250"/>
      <c r="I133" s="723"/>
      <c r="J133" s="250"/>
      <c r="K133" s="6"/>
      <c r="L133" s="42"/>
      <c r="N133" s="719"/>
      <c r="P133" s="6"/>
      <c r="R133" s="720"/>
      <c r="S133" s="272"/>
      <c r="U133" s="6"/>
      <c r="W133" s="42"/>
      <c r="X133" s="719"/>
      <c r="Y133" s="272"/>
      <c r="AE133" s="6"/>
      <c r="AF133" s="4"/>
      <c r="AJ133" s="6"/>
      <c r="AO133" s="6"/>
      <c r="AR133" s="4"/>
      <c r="AS133" s="272"/>
      <c r="AU133" s="42"/>
    </row>
    <row r="134">
      <c r="A134" s="721"/>
      <c r="B134" s="722"/>
      <c r="C134" s="722"/>
      <c r="D134" s="722"/>
      <c r="E134" s="722"/>
      <c r="F134" s="721"/>
      <c r="G134" s="569"/>
      <c r="H134" s="250"/>
      <c r="I134" s="723"/>
      <c r="J134" s="250"/>
      <c r="K134" s="6"/>
      <c r="L134" s="42"/>
      <c r="N134" s="719"/>
      <c r="P134" s="6"/>
      <c r="R134" s="720"/>
      <c r="S134" s="272"/>
      <c r="U134" s="6"/>
      <c r="W134" s="42"/>
      <c r="X134" s="719"/>
      <c r="Y134" s="272"/>
      <c r="AE134" s="6"/>
      <c r="AF134" s="4"/>
      <c r="AJ134" s="6"/>
      <c r="AO134" s="6"/>
      <c r="AR134" s="4"/>
      <c r="AS134" s="272"/>
      <c r="AU134" s="42"/>
    </row>
    <row r="135">
      <c r="A135" s="721"/>
      <c r="B135" s="722"/>
      <c r="C135" s="722"/>
      <c r="D135" s="722"/>
      <c r="E135" s="722"/>
      <c r="F135" s="721"/>
      <c r="G135" s="569"/>
      <c r="H135" s="250"/>
      <c r="I135" s="723"/>
      <c r="J135" s="250"/>
      <c r="K135" s="6"/>
      <c r="L135" s="42"/>
      <c r="N135" s="719"/>
      <c r="P135" s="6"/>
      <c r="R135" s="720"/>
      <c r="S135" s="272"/>
      <c r="U135" s="6"/>
      <c r="W135" s="42"/>
      <c r="X135" s="719"/>
      <c r="Y135" s="272"/>
      <c r="AE135" s="6"/>
      <c r="AF135" s="4"/>
      <c r="AJ135" s="6"/>
      <c r="AO135" s="6"/>
      <c r="AR135" s="4"/>
      <c r="AS135" s="272"/>
      <c r="AU135" s="42"/>
    </row>
    <row r="136">
      <c r="A136" s="721"/>
      <c r="B136" s="722"/>
      <c r="C136" s="722"/>
      <c r="D136" s="722"/>
      <c r="E136" s="722"/>
      <c r="F136" s="721"/>
      <c r="G136" s="569"/>
      <c r="H136" s="250"/>
      <c r="I136" s="723"/>
      <c r="J136" s="250"/>
      <c r="K136" s="6"/>
      <c r="L136" s="42"/>
      <c r="N136" s="719"/>
      <c r="P136" s="6"/>
      <c r="R136" s="720"/>
      <c r="S136" s="272"/>
      <c r="U136" s="6"/>
      <c r="W136" s="42"/>
      <c r="X136" s="719"/>
      <c r="Y136" s="272"/>
      <c r="AE136" s="6"/>
      <c r="AF136" s="4"/>
      <c r="AJ136" s="6"/>
      <c r="AO136" s="6"/>
      <c r="AR136" s="4"/>
      <c r="AS136" s="272"/>
      <c r="AU136" s="42"/>
    </row>
    <row r="137">
      <c r="A137" s="721"/>
      <c r="B137" s="722"/>
      <c r="C137" s="722"/>
      <c r="D137" s="722"/>
      <c r="E137" s="722"/>
      <c r="F137" s="721"/>
      <c r="G137" s="569"/>
      <c r="H137" s="250"/>
      <c r="I137" s="723"/>
      <c r="J137" s="250"/>
      <c r="K137" s="6"/>
      <c r="L137" s="42"/>
      <c r="N137" s="719"/>
      <c r="P137" s="6"/>
      <c r="R137" s="720"/>
      <c r="S137" s="272"/>
      <c r="U137" s="6"/>
      <c r="W137" s="42"/>
      <c r="X137" s="719"/>
      <c r="Y137" s="272"/>
      <c r="AE137" s="6"/>
      <c r="AF137" s="4"/>
      <c r="AJ137" s="6"/>
      <c r="AO137" s="6"/>
      <c r="AR137" s="4"/>
      <c r="AS137" s="272"/>
      <c r="AU137" s="42"/>
    </row>
    <row r="138">
      <c r="A138" s="721"/>
      <c r="B138" s="722"/>
      <c r="C138" s="722"/>
      <c r="D138" s="722"/>
      <c r="E138" s="722"/>
      <c r="F138" s="721"/>
      <c r="G138" s="569"/>
      <c r="H138" s="250"/>
      <c r="I138" s="723"/>
      <c r="J138" s="250"/>
      <c r="K138" s="6"/>
      <c r="L138" s="42"/>
      <c r="N138" s="719"/>
      <c r="P138" s="6"/>
      <c r="R138" s="720"/>
      <c r="S138" s="272"/>
      <c r="U138" s="6"/>
      <c r="W138" s="42"/>
      <c r="X138" s="719"/>
      <c r="Y138" s="272"/>
      <c r="AE138" s="6"/>
      <c r="AF138" s="4"/>
      <c r="AJ138" s="6"/>
      <c r="AO138" s="6"/>
      <c r="AR138" s="4"/>
      <c r="AS138" s="272"/>
      <c r="AU138" s="42"/>
    </row>
    <row r="139">
      <c r="A139" s="721"/>
      <c r="B139" s="722"/>
      <c r="C139" s="722"/>
      <c r="D139" s="722"/>
      <c r="E139" s="722"/>
      <c r="F139" s="721"/>
      <c r="G139" s="569"/>
      <c r="H139" s="250"/>
      <c r="I139" s="723"/>
      <c r="J139" s="250"/>
      <c r="K139" s="6"/>
      <c r="L139" s="42"/>
      <c r="N139" s="719"/>
      <c r="P139" s="6"/>
      <c r="R139" s="720"/>
      <c r="S139" s="272"/>
      <c r="U139" s="6"/>
      <c r="W139" s="42"/>
      <c r="X139" s="719"/>
      <c r="Y139" s="272"/>
      <c r="AE139" s="6"/>
      <c r="AF139" s="4"/>
      <c r="AJ139" s="6"/>
      <c r="AO139" s="6"/>
      <c r="AR139" s="4"/>
      <c r="AS139" s="272"/>
      <c r="AU139" s="42"/>
    </row>
    <row r="140">
      <c r="A140" s="721"/>
      <c r="B140" s="722"/>
      <c r="C140" s="722"/>
      <c r="D140" s="722"/>
      <c r="E140" s="722"/>
      <c r="F140" s="721"/>
      <c r="G140" s="569"/>
      <c r="H140" s="250"/>
      <c r="I140" s="723"/>
      <c r="J140" s="250"/>
      <c r="K140" s="6"/>
      <c r="L140" s="42"/>
      <c r="N140" s="719"/>
      <c r="P140" s="6"/>
      <c r="R140" s="720"/>
      <c r="S140" s="272"/>
      <c r="U140" s="6"/>
      <c r="W140" s="42"/>
      <c r="X140" s="719"/>
      <c r="Y140" s="272"/>
      <c r="AE140" s="6"/>
      <c r="AF140" s="4"/>
      <c r="AJ140" s="6"/>
      <c r="AO140" s="6"/>
      <c r="AR140" s="4"/>
      <c r="AS140" s="272"/>
      <c r="AU140" s="42"/>
    </row>
    <row r="141">
      <c r="A141" s="721"/>
      <c r="B141" s="722"/>
      <c r="C141" s="722"/>
      <c r="D141" s="722"/>
      <c r="E141" s="722"/>
      <c r="F141" s="721"/>
      <c r="G141" s="569"/>
      <c r="H141" s="250"/>
      <c r="I141" s="723"/>
      <c r="J141" s="250"/>
      <c r="K141" s="6"/>
      <c r="L141" s="42"/>
      <c r="N141" s="719"/>
      <c r="P141" s="6"/>
      <c r="R141" s="720"/>
      <c r="S141" s="272"/>
      <c r="U141" s="6"/>
      <c r="W141" s="42"/>
      <c r="X141" s="719"/>
      <c r="Y141" s="272"/>
      <c r="AE141" s="6"/>
      <c r="AF141" s="4"/>
      <c r="AJ141" s="6"/>
      <c r="AO141" s="6"/>
      <c r="AR141" s="4"/>
      <c r="AS141" s="272"/>
      <c r="AU141" s="42"/>
    </row>
    <row r="142">
      <c r="A142" s="721"/>
      <c r="B142" s="722"/>
      <c r="C142" s="722"/>
      <c r="D142" s="722"/>
      <c r="E142" s="722"/>
      <c r="F142" s="721"/>
      <c r="G142" s="569"/>
      <c r="H142" s="250"/>
      <c r="I142" s="723"/>
      <c r="J142" s="250"/>
      <c r="K142" s="6"/>
      <c r="L142" s="42"/>
      <c r="N142" s="719"/>
      <c r="P142" s="6"/>
      <c r="R142" s="720"/>
      <c r="S142" s="272"/>
      <c r="U142" s="6"/>
      <c r="W142" s="42"/>
      <c r="X142" s="719"/>
      <c r="Y142" s="272"/>
      <c r="AE142" s="6"/>
      <c r="AF142" s="4"/>
      <c r="AJ142" s="6"/>
      <c r="AO142" s="6"/>
      <c r="AR142" s="4"/>
      <c r="AS142" s="272"/>
      <c r="AU142" s="42"/>
    </row>
    <row r="143">
      <c r="A143" s="721"/>
      <c r="B143" s="722"/>
      <c r="C143" s="722"/>
      <c r="D143" s="722"/>
      <c r="E143" s="722"/>
      <c r="F143" s="721"/>
      <c r="G143" s="569"/>
      <c r="H143" s="250"/>
      <c r="I143" s="723"/>
      <c r="J143" s="250"/>
      <c r="K143" s="6"/>
      <c r="L143" s="42"/>
      <c r="N143" s="719"/>
      <c r="P143" s="6"/>
      <c r="R143" s="720"/>
      <c r="S143" s="272"/>
      <c r="U143" s="6"/>
      <c r="W143" s="42"/>
      <c r="X143" s="719"/>
      <c r="Y143" s="272"/>
      <c r="AE143" s="6"/>
      <c r="AF143" s="4"/>
      <c r="AJ143" s="6"/>
      <c r="AO143" s="6"/>
      <c r="AR143" s="4"/>
      <c r="AS143" s="272"/>
      <c r="AU143" s="42"/>
    </row>
    <row r="144">
      <c r="A144" s="721"/>
      <c r="B144" s="722"/>
      <c r="C144" s="722"/>
      <c r="D144" s="722"/>
      <c r="E144" s="722"/>
      <c r="F144" s="721"/>
      <c r="G144" s="569"/>
      <c r="H144" s="250"/>
      <c r="I144" s="723"/>
      <c r="J144" s="250"/>
      <c r="K144" s="6"/>
      <c r="L144" s="42"/>
      <c r="N144" s="719"/>
      <c r="P144" s="6"/>
      <c r="R144" s="720"/>
      <c r="S144" s="272"/>
      <c r="U144" s="6"/>
      <c r="W144" s="42"/>
      <c r="X144" s="719"/>
      <c r="Y144" s="272"/>
      <c r="AE144" s="6"/>
      <c r="AF144" s="4"/>
      <c r="AJ144" s="6"/>
      <c r="AO144" s="6"/>
      <c r="AR144" s="4"/>
      <c r="AS144" s="272"/>
      <c r="AU144" s="42"/>
    </row>
    <row r="145">
      <c r="A145" s="721"/>
      <c r="B145" s="722"/>
      <c r="C145" s="722"/>
      <c r="D145" s="722"/>
      <c r="E145" s="722"/>
      <c r="F145" s="721"/>
      <c r="G145" s="569"/>
      <c r="H145" s="250"/>
      <c r="I145" s="723"/>
      <c r="J145" s="250"/>
      <c r="K145" s="6"/>
      <c r="L145" s="42"/>
      <c r="N145" s="719"/>
      <c r="P145" s="6"/>
      <c r="R145" s="720"/>
      <c r="S145" s="272"/>
      <c r="U145" s="6"/>
      <c r="W145" s="42"/>
      <c r="X145" s="719"/>
      <c r="Y145" s="272"/>
      <c r="AE145" s="6"/>
      <c r="AF145" s="4"/>
      <c r="AJ145" s="6"/>
      <c r="AO145" s="6"/>
      <c r="AR145" s="4"/>
      <c r="AS145" s="272"/>
      <c r="AU145" s="42"/>
    </row>
    <row r="146">
      <c r="A146" s="721"/>
      <c r="B146" s="722"/>
      <c r="C146" s="722"/>
      <c r="D146" s="722"/>
      <c r="E146" s="722"/>
      <c r="F146" s="721"/>
      <c r="G146" s="569"/>
      <c r="H146" s="250"/>
      <c r="I146" s="723"/>
      <c r="J146" s="250"/>
      <c r="K146" s="6"/>
      <c r="L146" s="42"/>
      <c r="N146" s="719"/>
      <c r="P146" s="6"/>
      <c r="R146" s="720"/>
      <c r="S146" s="272"/>
      <c r="U146" s="6"/>
      <c r="W146" s="42"/>
      <c r="X146" s="719"/>
      <c r="Y146" s="272"/>
      <c r="AE146" s="6"/>
      <c r="AF146" s="4"/>
      <c r="AJ146" s="6"/>
      <c r="AO146" s="6"/>
      <c r="AR146" s="4"/>
      <c r="AS146" s="272"/>
      <c r="AU146" s="42"/>
    </row>
    <row r="147">
      <c r="A147" s="721"/>
      <c r="B147" s="722"/>
      <c r="C147" s="722"/>
      <c r="D147" s="722"/>
      <c r="E147" s="722"/>
      <c r="F147" s="721"/>
      <c r="G147" s="569"/>
      <c r="H147" s="250"/>
      <c r="I147" s="723"/>
      <c r="J147" s="250"/>
      <c r="K147" s="6"/>
      <c r="L147" s="42"/>
      <c r="N147" s="719"/>
      <c r="P147" s="6"/>
      <c r="R147" s="720"/>
      <c r="S147" s="272"/>
      <c r="U147" s="6"/>
      <c r="W147" s="42"/>
      <c r="X147" s="719"/>
      <c r="Y147" s="272"/>
      <c r="AE147" s="6"/>
      <c r="AF147" s="4"/>
      <c r="AJ147" s="6"/>
      <c r="AO147" s="6"/>
      <c r="AR147" s="4"/>
      <c r="AS147" s="272"/>
      <c r="AU147" s="42"/>
    </row>
    <row r="148">
      <c r="A148" s="721"/>
      <c r="B148" s="722"/>
      <c r="C148" s="722"/>
      <c r="D148" s="722"/>
      <c r="E148" s="722"/>
      <c r="F148" s="721"/>
      <c r="G148" s="569"/>
      <c r="H148" s="250"/>
      <c r="I148" s="723"/>
      <c r="J148" s="250"/>
      <c r="K148" s="6"/>
      <c r="L148" s="42"/>
      <c r="N148" s="719"/>
      <c r="P148" s="6"/>
      <c r="R148" s="720"/>
      <c r="S148" s="272"/>
      <c r="U148" s="6"/>
      <c r="W148" s="42"/>
      <c r="X148" s="719"/>
      <c r="Y148" s="272"/>
      <c r="AE148" s="6"/>
      <c r="AF148" s="4"/>
      <c r="AJ148" s="6"/>
      <c r="AO148" s="6"/>
      <c r="AR148" s="4"/>
      <c r="AS148" s="272"/>
      <c r="AU148" s="42"/>
    </row>
    <row r="149">
      <c r="A149" s="721"/>
      <c r="B149" s="722"/>
      <c r="C149" s="722"/>
      <c r="D149" s="722"/>
      <c r="E149" s="722"/>
      <c r="F149" s="721"/>
      <c r="G149" s="569"/>
      <c r="H149" s="250"/>
      <c r="I149" s="723"/>
      <c r="J149" s="250"/>
      <c r="K149" s="6"/>
      <c r="L149" s="42"/>
      <c r="N149" s="719"/>
      <c r="P149" s="6"/>
      <c r="R149" s="720"/>
      <c r="S149" s="272"/>
      <c r="U149" s="6"/>
      <c r="W149" s="42"/>
      <c r="X149" s="719"/>
      <c r="Y149" s="272"/>
      <c r="AE149" s="6"/>
      <c r="AF149" s="4"/>
      <c r="AJ149" s="6"/>
      <c r="AO149" s="6"/>
      <c r="AR149" s="4"/>
      <c r="AS149" s="272"/>
      <c r="AU149" s="42"/>
    </row>
    <row r="150">
      <c r="A150" s="721"/>
      <c r="B150" s="722"/>
      <c r="C150" s="722"/>
      <c r="D150" s="722"/>
      <c r="E150" s="722"/>
      <c r="F150" s="721"/>
      <c r="G150" s="569"/>
      <c r="H150" s="250"/>
      <c r="I150" s="723"/>
      <c r="J150" s="250"/>
      <c r="K150" s="6"/>
      <c r="L150" s="42"/>
      <c r="N150" s="719"/>
      <c r="P150" s="6"/>
      <c r="R150" s="720"/>
      <c r="S150" s="272"/>
      <c r="U150" s="6"/>
      <c r="W150" s="42"/>
      <c r="X150" s="719"/>
      <c r="Y150" s="272"/>
      <c r="AE150" s="6"/>
      <c r="AF150" s="4"/>
      <c r="AJ150" s="6"/>
      <c r="AO150" s="6"/>
      <c r="AR150" s="4"/>
      <c r="AS150" s="272"/>
      <c r="AU150" s="42"/>
    </row>
    <row r="151">
      <c r="A151" s="721"/>
      <c r="B151" s="722"/>
      <c r="C151" s="722"/>
      <c r="D151" s="722"/>
      <c r="E151" s="722"/>
      <c r="F151" s="721"/>
      <c r="G151" s="569"/>
      <c r="H151" s="250"/>
      <c r="I151" s="723"/>
      <c r="J151" s="250"/>
      <c r="K151" s="6"/>
      <c r="L151" s="42"/>
      <c r="N151" s="719"/>
      <c r="P151" s="6"/>
      <c r="R151" s="720"/>
      <c r="S151" s="272"/>
      <c r="U151" s="6"/>
      <c r="W151" s="42"/>
      <c r="X151" s="719"/>
      <c r="Y151" s="272"/>
      <c r="AE151" s="6"/>
      <c r="AF151" s="4"/>
      <c r="AJ151" s="6"/>
      <c r="AO151" s="6"/>
      <c r="AR151" s="4"/>
      <c r="AS151" s="272"/>
      <c r="AU151" s="42"/>
    </row>
    <row r="152">
      <c r="A152" s="721"/>
      <c r="B152" s="722"/>
      <c r="C152" s="722"/>
      <c r="D152" s="722"/>
      <c r="E152" s="722"/>
      <c r="F152" s="721"/>
      <c r="G152" s="569"/>
      <c r="H152" s="250"/>
      <c r="I152" s="723"/>
      <c r="J152" s="250"/>
      <c r="K152" s="6"/>
      <c r="L152" s="42"/>
      <c r="N152" s="719"/>
      <c r="P152" s="6"/>
      <c r="R152" s="720"/>
      <c r="S152" s="272"/>
      <c r="U152" s="6"/>
      <c r="W152" s="42"/>
      <c r="X152" s="719"/>
      <c r="Y152" s="272"/>
      <c r="AE152" s="6"/>
      <c r="AF152" s="4"/>
      <c r="AJ152" s="6"/>
      <c r="AO152" s="6"/>
      <c r="AR152" s="4"/>
      <c r="AS152" s="272"/>
      <c r="AU152" s="42"/>
    </row>
    <row r="153">
      <c r="A153" s="721"/>
      <c r="B153" s="722"/>
      <c r="C153" s="722"/>
      <c r="D153" s="722"/>
      <c r="E153" s="722"/>
      <c r="F153" s="721"/>
      <c r="G153" s="569"/>
      <c r="H153" s="250"/>
      <c r="I153" s="723"/>
      <c r="J153" s="250"/>
      <c r="K153" s="6"/>
      <c r="L153" s="42"/>
      <c r="N153" s="719"/>
      <c r="P153" s="6"/>
      <c r="R153" s="720"/>
      <c r="S153" s="272"/>
      <c r="U153" s="6"/>
      <c r="W153" s="42"/>
      <c r="X153" s="719"/>
      <c r="Y153" s="272"/>
      <c r="AE153" s="6"/>
      <c r="AF153" s="4"/>
      <c r="AJ153" s="6"/>
      <c r="AO153" s="6"/>
      <c r="AR153" s="4"/>
      <c r="AS153" s="272"/>
      <c r="AU153" s="42"/>
    </row>
    <row r="154">
      <c r="A154" s="721"/>
      <c r="B154" s="722"/>
      <c r="C154" s="722"/>
      <c r="D154" s="722"/>
      <c r="E154" s="722"/>
      <c r="F154" s="721"/>
      <c r="G154" s="569"/>
      <c r="H154" s="250"/>
      <c r="I154" s="723"/>
      <c r="J154" s="250"/>
      <c r="K154" s="6"/>
      <c r="L154" s="42"/>
      <c r="N154" s="719"/>
      <c r="P154" s="6"/>
      <c r="R154" s="720"/>
      <c r="S154" s="272"/>
      <c r="U154" s="6"/>
      <c r="W154" s="42"/>
      <c r="X154" s="719"/>
      <c r="Y154" s="272"/>
      <c r="AE154" s="6"/>
      <c r="AF154" s="4"/>
      <c r="AJ154" s="6"/>
      <c r="AO154" s="6"/>
      <c r="AR154" s="4"/>
      <c r="AS154" s="272"/>
      <c r="AU154" s="42"/>
    </row>
    <row r="155">
      <c r="A155" s="721"/>
      <c r="B155" s="722"/>
      <c r="C155" s="722"/>
      <c r="D155" s="722"/>
      <c r="E155" s="722"/>
      <c r="F155" s="721"/>
      <c r="G155" s="569"/>
      <c r="H155" s="250"/>
      <c r="I155" s="723"/>
      <c r="J155" s="250"/>
      <c r="K155" s="6"/>
      <c r="L155" s="42"/>
      <c r="N155" s="719"/>
      <c r="P155" s="6"/>
      <c r="R155" s="720"/>
      <c r="S155" s="272"/>
      <c r="U155" s="6"/>
      <c r="W155" s="42"/>
      <c r="X155" s="719"/>
      <c r="Y155" s="272"/>
      <c r="AE155" s="6"/>
      <c r="AF155" s="4"/>
      <c r="AJ155" s="6"/>
      <c r="AO155" s="6"/>
      <c r="AR155" s="4"/>
      <c r="AS155" s="272"/>
      <c r="AU155" s="42"/>
    </row>
    <row r="156">
      <c r="A156" s="721"/>
      <c r="B156" s="722"/>
      <c r="C156" s="722"/>
      <c r="D156" s="722"/>
      <c r="E156" s="722"/>
      <c r="F156" s="721"/>
      <c r="G156" s="569"/>
      <c r="H156" s="250"/>
      <c r="I156" s="723"/>
      <c r="J156" s="250"/>
      <c r="K156" s="6"/>
      <c r="L156" s="42"/>
      <c r="N156" s="719"/>
      <c r="P156" s="6"/>
      <c r="R156" s="720"/>
      <c r="S156" s="272"/>
      <c r="U156" s="6"/>
      <c r="W156" s="42"/>
      <c r="X156" s="719"/>
      <c r="Y156" s="272"/>
      <c r="AE156" s="6"/>
      <c r="AF156" s="4"/>
      <c r="AJ156" s="6"/>
      <c r="AO156" s="6"/>
      <c r="AR156" s="4"/>
      <c r="AS156" s="272"/>
      <c r="AU156" s="42"/>
    </row>
    <row r="157">
      <c r="A157" s="721"/>
      <c r="B157" s="722"/>
      <c r="C157" s="722"/>
      <c r="D157" s="722"/>
      <c r="E157" s="722"/>
      <c r="F157" s="721"/>
      <c r="G157" s="569"/>
      <c r="H157" s="250"/>
      <c r="I157" s="723"/>
      <c r="J157" s="250"/>
      <c r="K157" s="6"/>
      <c r="L157" s="42"/>
      <c r="N157" s="719"/>
      <c r="P157" s="6"/>
      <c r="R157" s="720"/>
      <c r="S157" s="272"/>
      <c r="U157" s="6"/>
      <c r="W157" s="42"/>
      <c r="X157" s="719"/>
      <c r="Y157" s="272"/>
      <c r="AE157" s="6"/>
      <c r="AF157" s="4"/>
      <c r="AJ157" s="6"/>
      <c r="AO157" s="6"/>
      <c r="AR157" s="4"/>
      <c r="AS157" s="272"/>
      <c r="AU157" s="42"/>
    </row>
    <row r="158">
      <c r="A158" s="721"/>
      <c r="B158" s="722"/>
      <c r="C158" s="722"/>
      <c r="D158" s="722"/>
      <c r="E158" s="722"/>
      <c r="F158" s="721"/>
      <c r="G158" s="569"/>
      <c r="H158" s="250"/>
      <c r="I158" s="723"/>
      <c r="J158" s="250"/>
      <c r="K158" s="6"/>
      <c r="L158" s="42"/>
      <c r="N158" s="719"/>
      <c r="P158" s="6"/>
      <c r="R158" s="720"/>
      <c r="S158" s="272"/>
      <c r="U158" s="6"/>
      <c r="W158" s="42"/>
      <c r="X158" s="719"/>
      <c r="Y158" s="272"/>
      <c r="AE158" s="6"/>
      <c r="AF158" s="4"/>
      <c r="AJ158" s="6"/>
      <c r="AO158" s="6"/>
      <c r="AR158" s="4"/>
      <c r="AS158" s="272"/>
      <c r="AU158" s="42"/>
    </row>
    <row r="159">
      <c r="A159" s="721"/>
      <c r="B159" s="722"/>
      <c r="C159" s="722"/>
      <c r="D159" s="722"/>
      <c r="E159" s="722"/>
      <c r="F159" s="721"/>
      <c r="G159" s="569"/>
      <c r="H159" s="250"/>
      <c r="I159" s="723"/>
      <c r="J159" s="250"/>
      <c r="K159" s="6"/>
      <c r="L159" s="42"/>
      <c r="N159" s="719"/>
      <c r="P159" s="6"/>
      <c r="R159" s="720"/>
      <c r="S159" s="272"/>
      <c r="U159" s="6"/>
      <c r="W159" s="42"/>
      <c r="X159" s="719"/>
      <c r="Y159" s="272"/>
      <c r="AE159" s="6"/>
      <c r="AF159" s="4"/>
      <c r="AJ159" s="6"/>
      <c r="AO159" s="6"/>
      <c r="AR159" s="4"/>
      <c r="AS159" s="272"/>
      <c r="AU159" s="42"/>
    </row>
    <row r="160">
      <c r="A160" s="721"/>
      <c r="B160" s="722"/>
      <c r="C160" s="722"/>
      <c r="D160" s="722"/>
      <c r="E160" s="722"/>
      <c r="F160" s="721"/>
      <c r="G160" s="569"/>
      <c r="H160" s="250"/>
      <c r="I160" s="723"/>
      <c r="J160" s="250"/>
      <c r="K160" s="6"/>
      <c r="L160" s="42"/>
      <c r="N160" s="719"/>
      <c r="P160" s="6"/>
      <c r="R160" s="720"/>
      <c r="S160" s="272"/>
      <c r="U160" s="6"/>
      <c r="W160" s="42"/>
      <c r="X160" s="719"/>
      <c r="Y160" s="272"/>
      <c r="AE160" s="6"/>
      <c r="AF160" s="4"/>
      <c r="AJ160" s="6"/>
      <c r="AO160" s="6"/>
      <c r="AR160" s="4"/>
      <c r="AS160" s="272"/>
      <c r="AU160" s="42"/>
    </row>
    <row r="161">
      <c r="A161" s="721"/>
      <c r="B161" s="722"/>
      <c r="C161" s="722"/>
      <c r="D161" s="722"/>
      <c r="E161" s="722"/>
      <c r="F161" s="721"/>
      <c r="G161" s="569"/>
      <c r="H161" s="250"/>
      <c r="I161" s="723"/>
      <c r="J161" s="250"/>
      <c r="K161" s="6"/>
      <c r="L161" s="42"/>
      <c r="N161" s="719"/>
      <c r="P161" s="6"/>
      <c r="R161" s="720"/>
      <c r="S161" s="272"/>
      <c r="U161" s="6"/>
      <c r="W161" s="42"/>
      <c r="X161" s="719"/>
      <c r="Y161" s="272"/>
      <c r="AE161" s="6"/>
      <c r="AF161" s="4"/>
      <c r="AJ161" s="6"/>
      <c r="AO161" s="6"/>
      <c r="AR161" s="4"/>
      <c r="AS161" s="272"/>
      <c r="AU161" s="42"/>
    </row>
    <row r="162">
      <c r="A162" s="721"/>
      <c r="B162" s="722"/>
      <c r="C162" s="722"/>
      <c r="D162" s="722"/>
      <c r="E162" s="722"/>
      <c r="F162" s="721"/>
      <c r="G162" s="569"/>
      <c r="H162" s="250"/>
      <c r="I162" s="723"/>
      <c r="J162" s="250"/>
      <c r="K162" s="6"/>
      <c r="L162" s="42"/>
      <c r="N162" s="719"/>
      <c r="P162" s="6"/>
      <c r="R162" s="720"/>
      <c r="S162" s="272"/>
      <c r="U162" s="6"/>
      <c r="W162" s="42"/>
      <c r="X162" s="719"/>
      <c r="Y162" s="272"/>
      <c r="AE162" s="6"/>
      <c r="AF162" s="4"/>
      <c r="AJ162" s="6"/>
      <c r="AO162" s="6"/>
      <c r="AR162" s="4"/>
      <c r="AS162" s="272"/>
      <c r="AU162" s="42"/>
    </row>
    <row r="163">
      <c r="A163" s="721"/>
      <c r="B163" s="722"/>
      <c r="C163" s="722"/>
      <c r="D163" s="722"/>
      <c r="E163" s="722"/>
      <c r="F163" s="721"/>
      <c r="G163" s="569"/>
      <c r="H163" s="250"/>
      <c r="I163" s="723"/>
      <c r="J163" s="250"/>
      <c r="K163" s="6"/>
      <c r="L163" s="42"/>
      <c r="N163" s="719"/>
      <c r="P163" s="6"/>
      <c r="R163" s="720"/>
      <c r="S163" s="272"/>
      <c r="U163" s="6"/>
      <c r="W163" s="42"/>
      <c r="X163" s="719"/>
      <c r="Y163" s="272"/>
      <c r="AE163" s="6"/>
      <c r="AF163" s="4"/>
      <c r="AJ163" s="6"/>
      <c r="AO163" s="6"/>
      <c r="AR163" s="4"/>
      <c r="AS163" s="272"/>
      <c r="AU163" s="42"/>
    </row>
    <row r="164">
      <c r="A164" s="721"/>
      <c r="B164" s="722"/>
      <c r="C164" s="722"/>
      <c r="D164" s="722"/>
      <c r="E164" s="722"/>
      <c r="F164" s="721"/>
      <c r="G164" s="569"/>
      <c r="H164" s="250"/>
      <c r="I164" s="723"/>
      <c r="J164" s="250"/>
      <c r="K164" s="6"/>
      <c r="L164" s="42"/>
      <c r="N164" s="719"/>
      <c r="P164" s="6"/>
      <c r="R164" s="720"/>
      <c r="S164" s="272"/>
      <c r="U164" s="6"/>
      <c r="W164" s="42"/>
      <c r="X164" s="719"/>
      <c r="Y164" s="272"/>
      <c r="AE164" s="6"/>
      <c r="AF164" s="4"/>
      <c r="AJ164" s="6"/>
      <c r="AO164" s="6"/>
      <c r="AR164" s="4"/>
      <c r="AS164" s="272"/>
      <c r="AU164" s="42"/>
    </row>
    <row r="165">
      <c r="A165" s="721"/>
      <c r="B165" s="722"/>
      <c r="C165" s="722"/>
      <c r="D165" s="722"/>
      <c r="E165" s="722"/>
      <c r="F165" s="721"/>
      <c r="G165" s="569"/>
      <c r="H165" s="250"/>
      <c r="I165" s="723"/>
      <c r="J165" s="250"/>
      <c r="K165" s="6"/>
      <c r="L165" s="42"/>
      <c r="N165" s="719"/>
      <c r="P165" s="6"/>
      <c r="R165" s="720"/>
      <c r="S165" s="272"/>
      <c r="U165" s="6"/>
      <c r="W165" s="42"/>
      <c r="X165" s="719"/>
      <c r="Y165" s="272"/>
      <c r="AE165" s="6"/>
      <c r="AF165" s="4"/>
      <c r="AJ165" s="6"/>
      <c r="AO165" s="6"/>
      <c r="AR165" s="4"/>
      <c r="AS165" s="272"/>
      <c r="AU165" s="42"/>
    </row>
    <row r="166">
      <c r="A166" s="721"/>
      <c r="B166" s="722"/>
      <c r="C166" s="722"/>
      <c r="D166" s="722"/>
      <c r="E166" s="722"/>
      <c r="F166" s="721"/>
      <c r="G166" s="569"/>
      <c r="H166" s="250"/>
      <c r="I166" s="723"/>
      <c r="J166" s="250"/>
      <c r="K166" s="6"/>
      <c r="L166" s="42"/>
      <c r="N166" s="719"/>
      <c r="P166" s="6"/>
      <c r="R166" s="720"/>
      <c r="S166" s="272"/>
      <c r="U166" s="6"/>
      <c r="W166" s="42"/>
      <c r="X166" s="719"/>
      <c r="Y166" s="272"/>
      <c r="AE166" s="6"/>
      <c r="AF166" s="4"/>
      <c r="AJ166" s="6"/>
      <c r="AO166" s="6"/>
      <c r="AR166" s="4"/>
      <c r="AS166" s="272"/>
      <c r="AU166" s="42"/>
    </row>
    <row r="167">
      <c r="A167" s="721"/>
      <c r="B167" s="722"/>
      <c r="C167" s="722"/>
      <c r="D167" s="722"/>
      <c r="E167" s="722"/>
      <c r="F167" s="721"/>
      <c r="G167" s="569"/>
      <c r="H167" s="250"/>
      <c r="I167" s="723"/>
      <c r="J167" s="250"/>
      <c r="K167" s="6"/>
      <c r="L167" s="42"/>
      <c r="N167" s="719"/>
      <c r="P167" s="6"/>
      <c r="R167" s="720"/>
      <c r="S167" s="272"/>
      <c r="U167" s="6"/>
      <c r="W167" s="42"/>
      <c r="X167" s="719"/>
      <c r="Y167" s="272"/>
      <c r="AE167" s="6"/>
      <c r="AF167" s="4"/>
      <c r="AJ167" s="6"/>
      <c r="AO167" s="6"/>
      <c r="AR167" s="4"/>
      <c r="AS167" s="272"/>
      <c r="AU167" s="42"/>
    </row>
    <row r="168">
      <c r="A168" s="721"/>
      <c r="B168" s="722"/>
      <c r="C168" s="722"/>
      <c r="D168" s="722"/>
      <c r="E168" s="722"/>
      <c r="F168" s="721"/>
      <c r="G168" s="569"/>
      <c r="H168" s="250"/>
      <c r="I168" s="723"/>
      <c r="J168" s="250"/>
      <c r="K168" s="6"/>
      <c r="L168" s="42"/>
      <c r="N168" s="719"/>
      <c r="P168" s="6"/>
      <c r="R168" s="720"/>
      <c r="S168" s="272"/>
      <c r="U168" s="6"/>
      <c r="W168" s="42"/>
      <c r="X168" s="719"/>
      <c r="Y168" s="272"/>
      <c r="AE168" s="6"/>
      <c r="AF168" s="4"/>
      <c r="AJ168" s="6"/>
      <c r="AO168" s="6"/>
      <c r="AR168" s="4"/>
      <c r="AS168" s="272"/>
      <c r="AU168" s="42"/>
    </row>
    <row r="169">
      <c r="A169" s="721"/>
      <c r="B169" s="722"/>
      <c r="C169" s="722"/>
      <c r="D169" s="722"/>
      <c r="E169" s="722"/>
      <c r="F169" s="721"/>
      <c r="G169" s="569"/>
      <c r="H169" s="250"/>
      <c r="I169" s="723"/>
      <c r="J169" s="250"/>
      <c r="K169" s="6"/>
      <c r="L169" s="42"/>
      <c r="N169" s="719"/>
      <c r="P169" s="6"/>
      <c r="R169" s="720"/>
      <c r="S169" s="272"/>
      <c r="U169" s="6"/>
      <c r="W169" s="42"/>
      <c r="X169" s="719"/>
      <c r="Y169" s="272"/>
      <c r="AE169" s="6"/>
      <c r="AF169" s="4"/>
      <c r="AJ169" s="6"/>
      <c r="AO169" s="6"/>
      <c r="AR169" s="4"/>
      <c r="AS169" s="272"/>
      <c r="AU169" s="42"/>
    </row>
    <row r="170">
      <c r="A170" s="721"/>
      <c r="B170" s="722"/>
      <c r="C170" s="722"/>
      <c r="D170" s="722"/>
      <c r="E170" s="722"/>
      <c r="F170" s="721"/>
      <c r="G170" s="569"/>
      <c r="H170" s="250"/>
      <c r="I170" s="723"/>
      <c r="J170" s="250"/>
      <c r="K170" s="6"/>
      <c r="L170" s="42"/>
      <c r="N170" s="719"/>
      <c r="P170" s="6"/>
      <c r="R170" s="720"/>
      <c r="S170" s="272"/>
      <c r="U170" s="6"/>
      <c r="W170" s="42"/>
      <c r="X170" s="719"/>
      <c r="Y170" s="272"/>
      <c r="AE170" s="6"/>
      <c r="AF170" s="4"/>
      <c r="AJ170" s="6"/>
      <c r="AO170" s="6"/>
      <c r="AR170" s="4"/>
      <c r="AS170" s="272"/>
      <c r="AU170" s="42"/>
    </row>
    <row r="171">
      <c r="A171" s="721"/>
      <c r="B171" s="722"/>
      <c r="C171" s="722"/>
      <c r="D171" s="722"/>
      <c r="E171" s="722"/>
      <c r="F171" s="721"/>
      <c r="G171" s="569"/>
      <c r="H171" s="250"/>
      <c r="I171" s="723"/>
      <c r="J171" s="250"/>
      <c r="K171" s="6"/>
      <c r="L171" s="42"/>
      <c r="N171" s="719"/>
      <c r="P171" s="6"/>
      <c r="R171" s="720"/>
      <c r="S171" s="272"/>
      <c r="U171" s="6"/>
      <c r="W171" s="42"/>
      <c r="X171" s="719"/>
      <c r="Y171" s="272"/>
      <c r="AE171" s="6"/>
      <c r="AF171" s="4"/>
      <c r="AJ171" s="6"/>
      <c r="AO171" s="6"/>
      <c r="AR171" s="4"/>
      <c r="AS171" s="272"/>
      <c r="AU171" s="42"/>
    </row>
    <row r="172">
      <c r="A172" s="721"/>
      <c r="B172" s="722"/>
      <c r="C172" s="722"/>
      <c r="D172" s="722"/>
      <c r="E172" s="722"/>
      <c r="F172" s="721"/>
      <c r="G172" s="569"/>
      <c r="H172" s="250"/>
      <c r="I172" s="723"/>
      <c r="J172" s="250"/>
      <c r="K172" s="6"/>
      <c r="L172" s="42"/>
      <c r="N172" s="719"/>
      <c r="P172" s="6"/>
      <c r="R172" s="720"/>
      <c r="S172" s="272"/>
      <c r="U172" s="6"/>
      <c r="W172" s="42"/>
      <c r="X172" s="719"/>
      <c r="Y172" s="272"/>
      <c r="AE172" s="6"/>
      <c r="AF172" s="4"/>
      <c r="AJ172" s="6"/>
      <c r="AO172" s="6"/>
      <c r="AR172" s="4"/>
      <c r="AS172" s="272"/>
      <c r="AU172" s="42"/>
    </row>
    <row r="173">
      <c r="A173" s="721"/>
      <c r="B173" s="722"/>
      <c r="C173" s="722"/>
      <c r="D173" s="722"/>
      <c r="E173" s="722"/>
      <c r="F173" s="721"/>
      <c r="G173" s="569"/>
      <c r="H173" s="250"/>
      <c r="I173" s="723"/>
      <c r="J173" s="250"/>
      <c r="K173" s="6"/>
      <c r="L173" s="42"/>
      <c r="N173" s="719"/>
      <c r="P173" s="6"/>
      <c r="R173" s="720"/>
      <c r="S173" s="272"/>
      <c r="U173" s="6"/>
      <c r="W173" s="42"/>
      <c r="X173" s="719"/>
      <c r="Y173" s="272"/>
      <c r="AE173" s="6"/>
      <c r="AF173" s="4"/>
      <c r="AJ173" s="6"/>
      <c r="AO173" s="6"/>
      <c r="AR173" s="4"/>
      <c r="AS173" s="272"/>
      <c r="AU173" s="42"/>
    </row>
    <row r="174">
      <c r="A174" s="721"/>
      <c r="B174" s="722"/>
      <c r="C174" s="722"/>
      <c r="D174" s="722"/>
      <c r="E174" s="722"/>
      <c r="F174" s="721"/>
      <c r="G174" s="569"/>
      <c r="H174" s="250"/>
      <c r="I174" s="723"/>
      <c r="J174" s="250"/>
      <c r="K174" s="6"/>
      <c r="L174" s="42"/>
      <c r="N174" s="719"/>
      <c r="P174" s="6"/>
      <c r="R174" s="720"/>
      <c r="S174" s="272"/>
      <c r="U174" s="6"/>
      <c r="W174" s="42"/>
      <c r="X174" s="719"/>
      <c r="Y174" s="272"/>
      <c r="AE174" s="6"/>
      <c r="AF174" s="4"/>
      <c r="AJ174" s="6"/>
      <c r="AO174" s="6"/>
      <c r="AR174" s="4"/>
      <c r="AS174" s="272"/>
      <c r="AU174" s="42"/>
    </row>
    <row r="175">
      <c r="A175" s="721"/>
      <c r="B175" s="722"/>
      <c r="C175" s="722"/>
      <c r="D175" s="722"/>
      <c r="E175" s="722"/>
      <c r="F175" s="721"/>
      <c r="G175" s="569"/>
      <c r="H175" s="250"/>
      <c r="I175" s="723"/>
      <c r="J175" s="250"/>
      <c r="K175" s="6"/>
      <c r="L175" s="42"/>
      <c r="N175" s="719"/>
      <c r="P175" s="6"/>
      <c r="R175" s="720"/>
      <c r="S175" s="272"/>
      <c r="U175" s="6"/>
      <c r="W175" s="42"/>
      <c r="X175" s="719"/>
      <c r="Y175" s="272"/>
      <c r="AE175" s="6"/>
      <c r="AF175" s="4"/>
      <c r="AJ175" s="6"/>
      <c r="AO175" s="6"/>
      <c r="AR175" s="4"/>
      <c r="AS175" s="272"/>
      <c r="AU175" s="42"/>
    </row>
    <row r="176">
      <c r="A176" s="721"/>
      <c r="B176" s="722"/>
      <c r="C176" s="722"/>
      <c r="D176" s="722"/>
      <c r="E176" s="722"/>
      <c r="F176" s="721"/>
      <c r="G176" s="569"/>
      <c r="H176" s="250"/>
      <c r="I176" s="723"/>
      <c r="J176" s="250"/>
      <c r="K176" s="6"/>
      <c r="L176" s="42"/>
      <c r="N176" s="719"/>
      <c r="P176" s="6"/>
      <c r="R176" s="720"/>
      <c r="S176" s="272"/>
      <c r="U176" s="6"/>
      <c r="W176" s="42"/>
      <c r="X176" s="719"/>
      <c r="Y176" s="272"/>
      <c r="AE176" s="6"/>
      <c r="AF176" s="4"/>
      <c r="AJ176" s="6"/>
      <c r="AO176" s="6"/>
      <c r="AR176" s="4"/>
      <c r="AS176" s="272"/>
      <c r="AU176" s="42"/>
    </row>
    <row r="177">
      <c r="A177" s="721"/>
      <c r="B177" s="722"/>
      <c r="C177" s="722"/>
      <c r="D177" s="722"/>
      <c r="E177" s="722"/>
      <c r="F177" s="721"/>
      <c r="G177" s="569"/>
      <c r="H177" s="250"/>
      <c r="I177" s="723"/>
      <c r="J177" s="250"/>
      <c r="K177" s="6"/>
      <c r="L177" s="42"/>
      <c r="N177" s="719"/>
      <c r="P177" s="6"/>
      <c r="R177" s="720"/>
      <c r="S177" s="272"/>
      <c r="U177" s="6"/>
      <c r="W177" s="42"/>
      <c r="X177" s="719"/>
      <c r="Y177" s="272"/>
      <c r="AE177" s="6"/>
      <c r="AF177" s="4"/>
      <c r="AJ177" s="6"/>
      <c r="AO177" s="6"/>
      <c r="AR177" s="4"/>
      <c r="AS177" s="272"/>
      <c r="AU177" s="42"/>
    </row>
    <row r="178">
      <c r="A178" s="721"/>
      <c r="B178" s="722"/>
      <c r="C178" s="722"/>
      <c r="D178" s="722"/>
      <c r="E178" s="722"/>
      <c r="F178" s="721"/>
      <c r="G178" s="569"/>
      <c r="H178" s="250"/>
      <c r="I178" s="723"/>
      <c r="J178" s="250"/>
      <c r="K178" s="6"/>
      <c r="L178" s="42"/>
      <c r="N178" s="719"/>
      <c r="P178" s="6"/>
      <c r="R178" s="720"/>
      <c r="S178" s="272"/>
      <c r="U178" s="6"/>
      <c r="W178" s="42"/>
      <c r="X178" s="719"/>
      <c r="Y178" s="272"/>
      <c r="AE178" s="6"/>
      <c r="AF178" s="4"/>
      <c r="AJ178" s="6"/>
      <c r="AO178" s="6"/>
      <c r="AR178" s="4"/>
      <c r="AS178" s="272"/>
      <c r="AU178" s="42"/>
    </row>
    <row r="179">
      <c r="A179" s="721"/>
      <c r="B179" s="722"/>
      <c r="C179" s="722"/>
      <c r="D179" s="722"/>
      <c r="E179" s="722"/>
      <c r="F179" s="721"/>
      <c r="G179" s="569"/>
      <c r="H179" s="250"/>
      <c r="I179" s="723"/>
      <c r="J179" s="250"/>
      <c r="K179" s="6"/>
      <c r="L179" s="42"/>
      <c r="N179" s="719"/>
      <c r="P179" s="6"/>
      <c r="R179" s="720"/>
      <c r="S179" s="272"/>
      <c r="U179" s="6"/>
      <c r="W179" s="42"/>
      <c r="X179" s="719"/>
      <c r="Y179" s="272"/>
      <c r="AE179" s="6"/>
      <c r="AF179" s="4"/>
      <c r="AJ179" s="6"/>
      <c r="AO179" s="6"/>
      <c r="AR179" s="4"/>
      <c r="AS179" s="272"/>
      <c r="AU179" s="42"/>
    </row>
    <row r="180">
      <c r="A180" s="721"/>
      <c r="B180" s="722"/>
      <c r="C180" s="722"/>
      <c r="D180" s="722"/>
      <c r="E180" s="722"/>
      <c r="F180" s="721"/>
      <c r="G180" s="569"/>
      <c r="H180" s="250"/>
      <c r="I180" s="723"/>
      <c r="J180" s="250"/>
      <c r="K180" s="6"/>
      <c r="L180" s="42"/>
      <c r="N180" s="719"/>
      <c r="P180" s="6"/>
      <c r="R180" s="720"/>
      <c r="S180" s="272"/>
      <c r="U180" s="6"/>
      <c r="W180" s="42"/>
      <c r="X180" s="719"/>
      <c r="Y180" s="272"/>
      <c r="AE180" s="6"/>
      <c r="AF180" s="4"/>
      <c r="AJ180" s="6"/>
      <c r="AO180" s="6"/>
      <c r="AR180" s="4"/>
      <c r="AS180" s="272"/>
      <c r="AU180" s="42"/>
    </row>
    <row r="181">
      <c r="A181" s="721"/>
      <c r="B181" s="722"/>
      <c r="C181" s="722"/>
      <c r="D181" s="722"/>
      <c r="E181" s="722"/>
      <c r="F181" s="721"/>
      <c r="G181" s="569"/>
      <c r="H181" s="250"/>
      <c r="I181" s="723"/>
      <c r="J181" s="250"/>
      <c r="K181" s="6"/>
      <c r="L181" s="42"/>
      <c r="N181" s="719"/>
      <c r="P181" s="6"/>
      <c r="R181" s="720"/>
      <c r="S181" s="272"/>
      <c r="U181" s="6"/>
      <c r="W181" s="42"/>
      <c r="X181" s="719"/>
      <c r="Y181" s="272"/>
      <c r="AE181" s="6"/>
      <c r="AF181" s="4"/>
      <c r="AJ181" s="6"/>
      <c r="AO181" s="6"/>
      <c r="AR181" s="4"/>
      <c r="AS181" s="272"/>
      <c r="AU181" s="42"/>
    </row>
    <row r="182">
      <c r="A182" s="721"/>
      <c r="B182" s="722"/>
      <c r="C182" s="722"/>
      <c r="D182" s="722"/>
      <c r="E182" s="722"/>
      <c r="F182" s="721"/>
      <c r="G182" s="569"/>
      <c r="H182" s="250"/>
      <c r="I182" s="723"/>
      <c r="J182" s="250"/>
      <c r="K182" s="6"/>
      <c r="L182" s="42"/>
      <c r="N182" s="719"/>
      <c r="P182" s="6"/>
      <c r="R182" s="720"/>
      <c r="S182" s="272"/>
      <c r="U182" s="6"/>
      <c r="W182" s="42"/>
      <c r="X182" s="719"/>
      <c r="Y182" s="272"/>
      <c r="AE182" s="6"/>
      <c r="AF182" s="4"/>
      <c r="AJ182" s="6"/>
      <c r="AO182" s="6"/>
      <c r="AR182" s="4"/>
      <c r="AS182" s="272"/>
      <c r="AU182" s="42"/>
    </row>
    <row r="183">
      <c r="A183" s="721"/>
      <c r="B183" s="722"/>
      <c r="C183" s="722"/>
      <c r="D183" s="722"/>
      <c r="E183" s="722"/>
      <c r="F183" s="721"/>
      <c r="G183" s="569"/>
      <c r="H183" s="250"/>
      <c r="I183" s="723"/>
      <c r="J183" s="250"/>
      <c r="K183" s="6"/>
      <c r="L183" s="42"/>
      <c r="N183" s="719"/>
      <c r="P183" s="6"/>
      <c r="R183" s="720"/>
      <c r="S183" s="272"/>
      <c r="U183" s="6"/>
      <c r="W183" s="42"/>
      <c r="X183" s="719"/>
      <c r="Y183" s="272"/>
      <c r="AE183" s="6"/>
      <c r="AF183" s="4"/>
      <c r="AJ183" s="6"/>
      <c r="AO183" s="6"/>
      <c r="AR183" s="4"/>
      <c r="AS183" s="272"/>
      <c r="AU183" s="42"/>
    </row>
    <row r="184">
      <c r="A184" s="721"/>
      <c r="B184" s="722"/>
      <c r="C184" s="722"/>
      <c r="D184" s="722"/>
      <c r="E184" s="722"/>
      <c r="F184" s="721"/>
      <c r="G184" s="569"/>
      <c r="H184" s="250"/>
      <c r="I184" s="723"/>
      <c r="J184" s="250"/>
      <c r="K184" s="6"/>
      <c r="L184" s="42"/>
      <c r="N184" s="719"/>
      <c r="P184" s="6"/>
      <c r="R184" s="720"/>
      <c r="S184" s="272"/>
      <c r="U184" s="6"/>
      <c r="W184" s="42"/>
      <c r="X184" s="719"/>
      <c r="Y184" s="272"/>
      <c r="AE184" s="6"/>
      <c r="AF184" s="4"/>
      <c r="AJ184" s="6"/>
      <c r="AO184" s="6"/>
      <c r="AR184" s="4"/>
      <c r="AS184" s="272"/>
      <c r="AU184" s="42"/>
    </row>
    <row r="185">
      <c r="A185" s="721"/>
      <c r="B185" s="722"/>
      <c r="C185" s="722"/>
      <c r="D185" s="722"/>
      <c r="E185" s="722"/>
      <c r="F185" s="721"/>
      <c r="G185" s="569"/>
      <c r="H185" s="250"/>
      <c r="I185" s="723"/>
      <c r="J185" s="250"/>
      <c r="K185" s="6"/>
      <c r="L185" s="42"/>
      <c r="N185" s="719"/>
      <c r="P185" s="6"/>
      <c r="R185" s="720"/>
      <c r="S185" s="272"/>
      <c r="U185" s="6"/>
      <c r="W185" s="42"/>
      <c r="X185" s="719"/>
      <c r="Y185" s="272"/>
      <c r="AE185" s="6"/>
      <c r="AF185" s="4"/>
      <c r="AJ185" s="6"/>
      <c r="AO185" s="6"/>
      <c r="AR185" s="4"/>
      <c r="AS185" s="272"/>
      <c r="AU185" s="42"/>
    </row>
    <row r="186">
      <c r="A186" s="721"/>
      <c r="B186" s="722"/>
      <c r="C186" s="722"/>
      <c r="D186" s="722"/>
      <c r="E186" s="722"/>
      <c r="F186" s="721"/>
      <c r="G186" s="569"/>
      <c r="H186" s="250"/>
      <c r="I186" s="723"/>
      <c r="J186" s="250"/>
      <c r="K186" s="6"/>
      <c r="L186" s="42"/>
      <c r="N186" s="719"/>
      <c r="P186" s="6"/>
      <c r="R186" s="720"/>
      <c r="S186" s="272"/>
      <c r="U186" s="6"/>
      <c r="W186" s="42"/>
      <c r="X186" s="719"/>
      <c r="Y186" s="272"/>
      <c r="AE186" s="6"/>
      <c r="AF186" s="4"/>
      <c r="AJ186" s="6"/>
      <c r="AO186" s="6"/>
      <c r="AR186" s="4"/>
      <c r="AS186" s="272"/>
      <c r="AU186" s="42"/>
    </row>
    <row r="187">
      <c r="A187" s="721"/>
      <c r="B187" s="722"/>
      <c r="C187" s="722"/>
      <c r="D187" s="722"/>
      <c r="E187" s="722"/>
      <c r="F187" s="721"/>
      <c r="G187" s="569"/>
      <c r="H187" s="250"/>
      <c r="I187" s="723"/>
      <c r="J187" s="250"/>
      <c r="K187" s="6"/>
      <c r="L187" s="42"/>
      <c r="N187" s="719"/>
      <c r="P187" s="6"/>
      <c r="R187" s="720"/>
      <c r="S187" s="272"/>
      <c r="U187" s="6"/>
      <c r="W187" s="42"/>
      <c r="X187" s="719"/>
      <c r="Y187" s="272"/>
      <c r="AE187" s="6"/>
      <c r="AF187" s="4"/>
      <c r="AJ187" s="6"/>
      <c r="AO187" s="6"/>
      <c r="AR187" s="4"/>
      <c r="AS187" s="272"/>
      <c r="AU187" s="42"/>
    </row>
    <row r="188">
      <c r="A188" s="721"/>
      <c r="B188" s="722"/>
      <c r="C188" s="722"/>
      <c r="D188" s="722"/>
      <c r="E188" s="722"/>
      <c r="F188" s="721"/>
      <c r="G188" s="569"/>
      <c r="H188" s="250"/>
      <c r="I188" s="723"/>
      <c r="J188" s="250"/>
      <c r="K188" s="6"/>
      <c r="L188" s="42"/>
      <c r="N188" s="719"/>
      <c r="P188" s="6"/>
      <c r="R188" s="720"/>
      <c r="S188" s="272"/>
      <c r="U188" s="6"/>
      <c r="W188" s="42"/>
      <c r="X188" s="719"/>
      <c r="Y188" s="272"/>
      <c r="AE188" s="6"/>
      <c r="AF188" s="4"/>
      <c r="AJ188" s="6"/>
      <c r="AO188" s="6"/>
      <c r="AR188" s="4"/>
      <c r="AS188" s="272"/>
      <c r="AU188" s="42"/>
    </row>
    <row r="189">
      <c r="A189" s="721"/>
      <c r="B189" s="722"/>
      <c r="C189" s="722"/>
      <c r="D189" s="722"/>
      <c r="E189" s="722"/>
      <c r="F189" s="721"/>
      <c r="G189" s="569"/>
      <c r="H189" s="250"/>
      <c r="I189" s="723"/>
      <c r="J189" s="250"/>
      <c r="K189" s="6"/>
      <c r="L189" s="42"/>
      <c r="N189" s="719"/>
      <c r="P189" s="6"/>
      <c r="R189" s="720"/>
      <c r="S189" s="272"/>
      <c r="U189" s="6"/>
      <c r="W189" s="42"/>
      <c r="X189" s="719"/>
      <c r="Y189" s="272"/>
      <c r="AE189" s="6"/>
      <c r="AF189" s="4"/>
      <c r="AJ189" s="6"/>
      <c r="AO189" s="6"/>
      <c r="AR189" s="4"/>
      <c r="AS189" s="272"/>
      <c r="AU189" s="42"/>
    </row>
    <row r="190">
      <c r="A190" s="721"/>
      <c r="B190" s="722"/>
      <c r="C190" s="722"/>
      <c r="D190" s="722"/>
      <c r="E190" s="722"/>
      <c r="F190" s="721"/>
      <c r="G190" s="569"/>
      <c r="H190" s="250"/>
      <c r="I190" s="723"/>
      <c r="J190" s="250"/>
      <c r="K190" s="6"/>
      <c r="L190" s="42"/>
      <c r="N190" s="719"/>
      <c r="P190" s="6"/>
      <c r="R190" s="720"/>
      <c r="S190" s="272"/>
      <c r="U190" s="6"/>
      <c r="W190" s="42"/>
      <c r="X190" s="719"/>
      <c r="Y190" s="272"/>
      <c r="AE190" s="6"/>
      <c r="AF190" s="4"/>
      <c r="AJ190" s="6"/>
      <c r="AO190" s="6"/>
      <c r="AR190" s="4"/>
      <c r="AS190" s="272"/>
      <c r="AU190" s="42"/>
    </row>
    <row r="191">
      <c r="A191" s="721"/>
      <c r="B191" s="722"/>
      <c r="C191" s="722"/>
      <c r="D191" s="722"/>
      <c r="E191" s="722"/>
      <c r="F191" s="721"/>
      <c r="G191" s="569"/>
      <c r="H191" s="250"/>
      <c r="I191" s="723"/>
      <c r="J191" s="250"/>
      <c r="K191" s="6"/>
      <c r="L191" s="42"/>
      <c r="N191" s="719"/>
      <c r="P191" s="6"/>
      <c r="R191" s="720"/>
      <c r="S191" s="272"/>
      <c r="U191" s="6"/>
      <c r="W191" s="42"/>
      <c r="X191" s="719"/>
      <c r="Y191" s="272"/>
      <c r="AE191" s="6"/>
      <c r="AF191" s="4"/>
      <c r="AJ191" s="6"/>
      <c r="AO191" s="6"/>
      <c r="AR191" s="4"/>
      <c r="AS191" s="272"/>
      <c r="AU191" s="42"/>
    </row>
    <row r="192">
      <c r="A192" s="721"/>
      <c r="B192" s="722"/>
      <c r="C192" s="722"/>
      <c r="D192" s="722"/>
      <c r="E192" s="722"/>
      <c r="F192" s="721"/>
      <c r="G192" s="569"/>
      <c r="H192" s="250"/>
      <c r="I192" s="723"/>
      <c r="J192" s="250"/>
      <c r="K192" s="6"/>
      <c r="L192" s="42"/>
      <c r="N192" s="719"/>
      <c r="P192" s="6"/>
      <c r="R192" s="720"/>
      <c r="S192" s="272"/>
      <c r="U192" s="6"/>
      <c r="W192" s="42"/>
      <c r="X192" s="719"/>
      <c r="Y192" s="272"/>
      <c r="AE192" s="6"/>
      <c r="AF192" s="4"/>
      <c r="AJ192" s="6"/>
      <c r="AO192" s="6"/>
      <c r="AR192" s="4"/>
      <c r="AS192" s="272"/>
      <c r="AU192" s="42"/>
    </row>
    <row r="193">
      <c r="A193" s="721"/>
      <c r="B193" s="722"/>
      <c r="C193" s="722"/>
      <c r="D193" s="722"/>
      <c r="E193" s="722"/>
      <c r="F193" s="721"/>
      <c r="G193" s="569"/>
      <c r="H193" s="250"/>
      <c r="I193" s="723"/>
      <c r="J193" s="250"/>
      <c r="K193" s="6"/>
      <c r="L193" s="42"/>
      <c r="N193" s="719"/>
      <c r="P193" s="6"/>
      <c r="R193" s="720"/>
      <c r="S193" s="272"/>
      <c r="U193" s="6"/>
      <c r="W193" s="42"/>
      <c r="X193" s="719"/>
      <c r="Y193" s="272"/>
      <c r="AE193" s="6"/>
      <c r="AF193" s="4"/>
      <c r="AJ193" s="6"/>
      <c r="AO193" s="6"/>
      <c r="AR193" s="4"/>
      <c r="AS193" s="272"/>
      <c r="AU193" s="42"/>
    </row>
    <row r="194">
      <c r="A194" s="721"/>
      <c r="B194" s="722"/>
      <c r="C194" s="722"/>
      <c r="D194" s="722"/>
      <c r="E194" s="722"/>
      <c r="F194" s="721"/>
      <c r="G194" s="569"/>
      <c r="H194" s="250"/>
      <c r="I194" s="723"/>
      <c r="J194" s="250"/>
      <c r="K194" s="6"/>
      <c r="L194" s="42"/>
      <c r="N194" s="719"/>
      <c r="P194" s="6"/>
      <c r="R194" s="720"/>
      <c r="S194" s="272"/>
      <c r="U194" s="6"/>
      <c r="W194" s="42"/>
      <c r="X194" s="719"/>
      <c r="Y194" s="272"/>
      <c r="AE194" s="6"/>
      <c r="AF194" s="4"/>
      <c r="AJ194" s="6"/>
      <c r="AO194" s="6"/>
      <c r="AR194" s="4"/>
      <c r="AS194" s="272"/>
      <c r="AU194" s="42"/>
    </row>
    <row r="195">
      <c r="A195" s="721"/>
      <c r="B195" s="722"/>
      <c r="C195" s="722"/>
      <c r="D195" s="722"/>
      <c r="E195" s="722"/>
      <c r="F195" s="721"/>
      <c r="G195" s="569"/>
      <c r="H195" s="250"/>
      <c r="I195" s="723"/>
      <c r="J195" s="250"/>
      <c r="K195" s="6"/>
      <c r="L195" s="42"/>
      <c r="N195" s="719"/>
      <c r="P195" s="6"/>
      <c r="R195" s="720"/>
      <c r="S195" s="272"/>
      <c r="U195" s="6"/>
      <c r="W195" s="42"/>
      <c r="X195" s="719"/>
      <c r="Y195" s="272"/>
      <c r="AE195" s="6"/>
      <c r="AF195" s="4"/>
      <c r="AJ195" s="6"/>
      <c r="AO195" s="6"/>
      <c r="AR195" s="4"/>
      <c r="AS195" s="272"/>
      <c r="AU195" s="42"/>
    </row>
    <row r="196">
      <c r="A196" s="721"/>
      <c r="B196" s="722"/>
      <c r="C196" s="722"/>
      <c r="D196" s="722"/>
      <c r="E196" s="722"/>
      <c r="F196" s="721"/>
      <c r="G196" s="569"/>
      <c r="H196" s="250"/>
      <c r="I196" s="723"/>
      <c r="J196" s="250"/>
      <c r="K196" s="6"/>
      <c r="L196" s="42"/>
      <c r="N196" s="719"/>
      <c r="P196" s="6"/>
      <c r="R196" s="720"/>
      <c r="S196" s="272"/>
      <c r="U196" s="6"/>
      <c r="W196" s="42"/>
      <c r="X196" s="719"/>
      <c r="Y196" s="272"/>
      <c r="AE196" s="6"/>
      <c r="AF196" s="4"/>
      <c r="AJ196" s="6"/>
      <c r="AO196" s="6"/>
      <c r="AR196" s="4"/>
      <c r="AS196" s="272"/>
      <c r="AU196" s="42"/>
    </row>
    <row r="197">
      <c r="A197" s="721"/>
      <c r="B197" s="722"/>
      <c r="C197" s="722"/>
      <c r="D197" s="722"/>
      <c r="E197" s="722"/>
      <c r="F197" s="721"/>
      <c r="G197" s="569"/>
      <c r="H197" s="250"/>
      <c r="I197" s="723"/>
      <c r="J197" s="250"/>
      <c r="K197" s="6"/>
      <c r="L197" s="42"/>
      <c r="N197" s="719"/>
      <c r="P197" s="6"/>
      <c r="R197" s="720"/>
      <c r="S197" s="272"/>
      <c r="U197" s="6"/>
      <c r="W197" s="42"/>
      <c r="X197" s="719"/>
      <c r="Y197" s="272"/>
      <c r="AE197" s="6"/>
      <c r="AF197" s="4"/>
      <c r="AJ197" s="6"/>
      <c r="AO197" s="6"/>
      <c r="AR197" s="4"/>
      <c r="AS197" s="272"/>
      <c r="AU197" s="42"/>
    </row>
    <row r="198">
      <c r="A198" s="721"/>
      <c r="B198" s="722"/>
      <c r="C198" s="722"/>
      <c r="D198" s="722"/>
      <c r="E198" s="722"/>
      <c r="F198" s="721"/>
      <c r="G198" s="569"/>
      <c r="H198" s="250"/>
      <c r="I198" s="723"/>
      <c r="J198" s="250"/>
      <c r="K198" s="6"/>
      <c r="L198" s="42"/>
      <c r="N198" s="719"/>
      <c r="P198" s="6"/>
      <c r="R198" s="720"/>
      <c r="S198" s="272"/>
      <c r="U198" s="6"/>
      <c r="W198" s="42"/>
      <c r="X198" s="719"/>
      <c r="Y198" s="272"/>
      <c r="AE198" s="6"/>
      <c r="AF198" s="4"/>
      <c r="AJ198" s="6"/>
      <c r="AO198" s="6"/>
      <c r="AR198" s="4"/>
      <c r="AS198" s="272"/>
      <c r="AU198" s="42"/>
    </row>
  </sheetData>
  <mergeCells count="193">
    <mergeCell ref="AE17:AE23"/>
    <mergeCell ref="AJ17:AJ23"/>
    <mergeCell ref="AO17:AO23"/>
    <mergeCell ref="AU17:AU23"/>
    <mergeCell ref="AO25:AO35"/>
    <mergeCell ref="AO37:AO40"/>
    <mergeCell ref="Z7:Z15"/>
    <mergeCell ref="Z17:Z23"/>
    <mergeCell ref="Z25:Z35"/>
    <mergeCell ref="AJ25:AJ35"/>
    <mergeCell ref="AU25:AU35"/>
    <mergeCell ref="Z37:Z40"/>
    <mergeCell ref="AJ37:AJ40"/>
    <mergeCell ref="AU37:AU40"/>
    <mergeCell ref="P44:P46"/>
    <mergeCell ref="P48:P51"/>
    <mergeCell ref="P60:P65"/>
    <mergeCell ref="Q67:S67"/>
    <mergeCell ref="P7:P15"/>
    <mergeCell ref="P17:P23"/>
    <mergeCell ref="P25:P35"/>
    <mergeCell ref="U25:U35"/>
    <mergeCell ref="P37:P40"/>
    <mergeCell ref="U37:U40"/>
    <mergeCell ref="U44:U46"/>
    <mergeCell ref="AA67:AC67"/>
    <mergeCell ref="AF67:AH67"/>
    <mergeCell ref="U48:U51"/>
    <mergeCell ref="U60:U65"/>
    <mergeCell ref="Z60:Z65"/>
    <mergeCell ref="AE60:AE65"/>
    <mergeCell ref="AJ60:AJ65"/>
    <mergeCell ref="AO60:AO65"/>
    <mergeCell ref="V67:X67"/>
    <mergeCell ref="AK67:AM67"/>
    <mergeCell ref="AE25:AE35"/>
    <mergeCell ref="AE37:AE40"/>
    <mergeCell ref="Z44:Z46"/>
    <mergeCell ref="AJ44:AJ46"/>
    <mergeCell ref="AU44:AU46"/>
    <mergeCell ref="AJ48:AJ51"/>
    <mergeCell ref="AU48:AU51"/>
    <mergeCell ref="AP71:AR71"/>
    <mergeCell ref="AP75:AR75"/>
    <mergeCell ref="AA79:AC79"/>
    <mergeCell ref="AF79:AH79"/>
    <mergeCell ref="AK79:AM79"/>
    <mergeCell ref="Z48:Z51"/>
    <mergeCell ref="AA71:AC71"/>
    <mergeCell ref="AF71:AH71"/>
    <mergeCell ref="AK71:AM71"/>
    <mergeCell ref="AA75:AC75"/>
    <mergeCell ref="AF75:AH75"/>
    <mergeCell ref="AK75:AM75"/>
    <mergeCell ref="AP67:AR67"/>
    <mergeCell ref="AP79:AR79"/>
    <mergeCell ref="AO44:AO46"/>
    <mergeCell ref="AO48:AO51"/>
    <mergeCell ref="AU60:AU65"/>
    <mergeCell ref="AU67:AU84"/>
    <mergeCell ref="AV67:AX67"/>
    <mergeCell ref="AV71:AX71"/>
    <mergeCell ref="AV75:AX75"/>
    <mergeCell ref="AV79:AX79"/>
    <mergeCell ref="AK2:AN2"/>
    <mergeCell ref="AP2:AS2"/>
    <mergeCell ref="B2:E2"/>
    <mergeCell ref="G2:J2"/>
    <mergeCell ref="L2:O2"/>
    <mergeCell ref="Q2:T2"/>
    <mergeCell ref="V2:Y2"/>
    <mergeCell ref="AA2:AD2"/>
    <mergeCell ref="AF2:AI2"/>
    <mergeCell ref="AJ7:AJ15"/>
    <mergeCell ref="AO7:AO15"/>
    <mergeCell ref="AU7:AU15"/>
    <mergeCell ref="A7:A15"/>
    <mergeCell ref="K7:K15"/>
    <mergeCell ref="U7:U15"/>
    <mergeCell ref="AE7:AE15"/>
    <mergeCell ref="A17:A23"/>
    <mergeCell ref="K17:K23"/>
    <mergeCell ref="U17:U23"/>
    <mergeCell ref="AE44:AE46"/>
    <mergeCell ref="AE48:AE51"/>
    <mergeCell ref="AE53:AE58"/>
    <mergeCell ref="F48:F51"/>
    <mergeCell ref="F53:F58"/>
    <mergeCell ref="K53:K58"/>
    <mergeCell ref="P53:P58"/>
    <mergeCell ref="U53:U58"/>
    <mergeCell ref="Z53:Z58"/>
    <mergeCell ref="AJ53:AJ58"/>
    <mergeCell ref="AO53:AO58"/>
    <mergeCell ref="AU53:AU58"/>
    <mergeCell ref="L67:N67"/>
    <mergeCell ref="L75:N75"/>
    <mergeCell ref="P86:P93"/>
    <mergeCell ref="Q75:S75"/>
    <mergeCell ref="V75:X75"/>
    <mergeCell ref="L79:N79"/>
    <mergeCell ref="Q79:S79"/>
    <mergeCell ref="V79:X79"/>
    <mergeCell ref="V82:X82"/>
    <mergeCell ref="U86:U93"/>
    <mergeCell ref="Z86:Z93"/>
    <mergeCell ref="AE86:AE93"/>
    <mergeCell ref="AJ86:AJ93"/>
    <mergeCell ref="AO86:AO93"/>
    <mergeCell ref="AU86:AU93"/>
    <mergeCell ref="K60:K65"/>
    <mergeCell ref="K67:K84"/>
    <mergeCell ref="P67:P84"/>
    <mergeCell ref="U67:U84"/>
    <mergeCell ref="Z67:Z84"/>
    <mergeCell ref="AE67:AE84"/>
    <mergeCell ref="V71:X71"/>
    <mergeCell ref="F7:F15"/>
    <mergeCell ref="F17:F23"/>
    <mergeCell ref="A25:A35"/>
    <mergeCell ref="F25:F35"/>
    <mergeCell ref="K25:K35"/>
    <mergeCell ref="F37:F40"/>
    <mergeCell ref="K37:K40"/>
    <mergeCell ref="A37:A40"/>
    <mergeCell ref="A44:A46"/>
    <mergeCell ref="F44:F46"/>
    <mergeCell ref="K44:K46"/>
    <mergeCell ref="A48:A51"/>
    <mergeCell ref="K48:K51"/>
    <mergeCell ref="G59:H59"/>
    <mergeCell ref="AJ67:AJ84"/>
    <mergeCell ref="AO67:AO84"/>
    <mergeCell ref="B71:D71"/>
    <mergeCell ref="G71:I71"/>
    <mergeCell ref="L71:N71"/>
    <mergeCell ref="Q71:S71"/>
    <mergeCell ref="B75:D75"/>
    <mergeCell ref="G75:I75"/>
    <mergeCell ref="B79:D79"/>
    <mergeCell ref="G79:I79"/>
    <mergeCell ref="V98:X98"/>
    <mergeCell ref="AA98:AC98"/>
    <mergeCell ref="AF99:AH99"/>
    <mergeCell ref="AK100:AM100"/>
    <mergeCell ref="L101:N101"/>
    <mergeCell ref="Q101:S101"/>
    <mergeCell ref="V101:X101"/>
    <mergeCell ref="AA101:AC101"/>
    <mergeCell ref="AF101:AH101"/>
    <mergeCell ref="AF103:AH103"/>
    <mergeCell ref="K95:K106"/>
    <mergeCell ref="L104:N104"/>
    <mergeCell ref="Q104:S104"/>
    <mergeCell ref="V104:X104"/>
    <mergeCell ref="P95:P106"/>
    <mergeCell ref="U95:U106"/>
    <mergeCell ref="Z95:Z106"/>
    <mergeCell ref="AE95:AE106"/>
    <mergeCell ref="AJ95:AJ106"/>
    <mergeCell ref="AO95:AO106"/>
    <mergeCell ref="AK103:AM103"/>
    <mergeCell ref="AA104:AC104"/>
    <mergeCell ref="F67:F84"/>
    <mergeCell ref="F86:F93"/>
    <mergeCell ref="F95:F106"/>
    <mergeCell ref="A86:A93"/>
    <mergeCell ref="A95:A106"/>
    <mergeCell ref="AU95:AU106"/>
    <mergeCell ref="AV95:AX95"/>
    <mergeCell ref="AV98:AX98"/>
    <mergeCell ref="AV101:AX101"/>
    <mergeCell ref="AV104:AX104"/>
    <mergeCell ref="AF97:AH97"/>
    <mergeCell ref="AK97:AM97"/>
    <mergeCell ref="AP98:AR98"/>
    <mergeCell ref="AP101:AR101"/>
    <mergeCell ref="AP104:AR104"/>
    <mergeCell ref="B98:D98"/>
    <mergeCell ref="G98:I98"/>
    <mergeCell ref="B101:D101"/>
    <mergeCell ref="G101:I101"/>
    <mergeCell ref="B104:D104"/>
    <mergeCell ref="G104:I104"/>
    <mergeCell ref="A53:A58"/>
    <mergeCell ref="A60:A65"/>
    <mergeCell ref="F60:F65"/>
    <mergeCell ref="A67:A84"/>
    <mergeCell ref="B67:D67"/>
    <mergeCell ref="G67:I67"/>
    <mergeCell ref="K86:K93"/>
    <mergeCell ref="L98:N98"/>
    <mergeCell ref="Q98:S98"/>
  </mergeCells>
  <dataValidations>
    <dataValidation type="list" allowBlank="1" sqref="AH7:AH12 D7:D15 I7:I15 N7:N15 S7:S15 X7:X15 AC7:AC15 AM7:AM15 AR7:AR15 AX7:AX15 D17:D23 I17:I23 N17:N23 S17:S23 X17:X23 AC17:AC23 AH17:AH23 AM17:AM23 AR17:AR23 AX17:AX23 D25:D35 I25:I35 N25:N35 S25:S35 X25:X35 AC25:AC35 AH25:AH35 AM25:AM35 AR25:AR35 AX25:AX35 AR37:AR39 D37:D40 I37:I40 N37:N40 S38:S40 X37:X40 AC37:AC40 AH37:AH40 AM37:AM40 AX37:AX40 D44:D46 I44:I46 N44:N46 S44:S46 X44:X46 AC44:AC46 AH44:AH46 AM44:AM46 AR44:AR46 AX44:AX46 AR48 D48:D51 I48:I51 N48:N51 S48:S51 X48:X51 AC49:AC51 AH48:AH51 AM48:AM51 AR50:AR51 AX49:AX51 D53:D58 I53:I58 N53:N58 S53:S58 X53:X58 AC53:AC58 AH53:AH58 AM53:AM58 AR53:AR58 AX53:AX58 AH60 AM60 D60:D65 I60:I65 N60:N65 S60:S65 X60:X65 AC60:AC65 AH62:AH65 AM62:AM65 AR61:AR65 AX60:AX65 D68:D70 I68:I70 N68:N70 S68:S70 X68:X70 AC68:AC70 AH68:AH70 AM68:AM70 AR68:AR70 AX68:AX70 D72:D74 I72:I74 N72:N74 S72:S74 X72:X74 AC72:AC74 AH72:AH74 AM72:AM74 AR72:AR74 AX72:AX74 D76:D78 I76:I78 N76:N78 S76:S78 X76:X78 AC76:AC78 AH76:AH78 AM76:AM78 AR76:AR78 AX76:AX78 X80:X81 AM80:AM81 D80:D84 I80:I84 N80:N84 S80:S84 X83:X84 AC80:AC84 AH80:AH84 AM83:AM84 AR80:AR84 AX80:AX84 D86:D93 I86:I93 N86:N93 S86:S93 X86:X93 AC86:AC93 AH86:AH93 AM86:AM93 AR86:AR93 AX86:AX93 AH96 AM96 D96:D97 I96:I97 N96:N97 S96:S97 X96:X97 AC96:AC97 AR96:AR97 AX96:AX97 AH98 AM98 D99:D100 I99:I100 N99:N100 S99:S100 X99:X100 AC99:AC100 AH100 AR99:AR100 AX99:AX100 AH102 AM101:AM102 D102:D103 I102:I103 N102:N103 S102:S103 X102:X103 AC102:AC103 AR102:AR103 AX102:AX103 AH104 AM104 AR105 D105:D106 I105:I106 N105:N106 S105:S106 X105:X106 AC105:AC106 AX105:AX106 I113:I198">
      <formula1>"Pendente,Ok,A Vencer"</formula1>
    </dataValidation>
  </dataValidations>
  <drawing r:id="rId2"/>
  <legacyDrawing r:id="rId3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5.25"/>
    <col customWidth="1" min="2" max="2" width="6.25"/>
    <col customWidth="1" min="3" max="4" width="33.38"/>
    <col customWidth="1" min="5" max="5" width="14.88"/>
    <col customWidth="1" min="6" max="6" width="19.75"/>
    <col customWidth="1" min="7" max="7" width="4.88"/>
    <col customWidth="1" min="8" max="8" width="12.5"/>
    <col customWidth="1" min="9" max="9" width="30.25"/>
    <col customWidth="1" min="10" max="10" width="42.88"/>
    <col customWidth="1" min="11" max="11" width="5.88"/>
    <col customWidth="1" min="12" max="12" width="14.0"/>
    <col customWidth="1" min="13" max="13" width="5.25"/>
    <col customWidth="1" min="14" max="14" width="9.38"/>
    <col customWidth="1" min="15" max="15" width="30.25"/>
    <col customWidth="1" min="16" max="16" width="10.5"/>
    <col customWidth="1" min="17" max="17" width="14.0"/>
    <col customWidth="1" min="18" max="18" width="5.38"/>
    <col customWidth="1" min="19" max="19" width="5.88"/>
    <col customWidth="1" min="20" max="20" width="29.63"/>
    <col customWidth="1" min="21" max="21" width="9.13"/>
    <col customWidth="1" min="22" max="22" width="14.0"/>
    <col customWidth="1" min="23" max="23" width="5.0"/>
    <col customWidth="1" min="24" max="24" width="6.5"/>
    <col customWidth="1" min="25" max="25" width="29.75"/>
    <col customWidth="1" min="26" max="26" width="9.5"/>
    <col customWidth="1" min="27" max="27" width="14.0"/>
    <col customWidth="1" min="28" max="28" width="5.0"/>
    <col customWidth="1" min="29" max="29" width="6.38"/>
    <col customWidth="1" min="30" max="30" width="31.75"/>
    <col customWidth="1" min="31" max="31" width="8.63"/>
    <col customWidth="1" min="32" max="32" width="14.0"/>
    <col customWidth="1" min="33" max="33" width="4.75"/>
    <col customWidth="1" min="34" max="34" width="9.75"/>
    <col customWidth="1" min="35" max="35" width="29.63"/>
    <col customWidth="1" min="36" max="36" width="10.0"/>
    <col customWidth="1" min="37" max="37" width="14.0"/>
    <col customWidth="1" min="38" max="38" width="4.75"/>
    <col customWidth="1" min="39" max="39" width="9.13"/>
    <col customWidth="1" min="40" max="40" width="29.38"/>
    <col customWidth="1" min="41" max="41" width="10.0"/>
    <col customWidth="1" min="42" max="42" width="14.0"/>
    <col customWidth="1" min="43" max="43" width="4.88"/>
    <col customWidth="1" min="44" max="44" width="8.25"/>
    <col customWidth="1" min="45" max="45" width="29.38"/>
    <col customWidth="1" min="46" max="46" width="10.0"/>
    <col customWidth="1" min="47" max="47" width="14.0"/>
    <col customWidth="1" min="48" max="48" width="4.75"/>
    <col customWidth="1" min="49" max="49" width="12.13"/>
    <col customWidth="1" min="50" max="50" width="29.38"/>
    <col customWidth="1" min="51" max="51" width="8.88"/>
    <col customWidth="1" min="52" max="52" width="14.0"/>
    <col customWidth="1" min="53" max="53" width="4.75"/>
    <col customWidth="1" min="54" max="54" width="8.88"/>
    <col customWidth="1" min="55" max="55" width="29.38"/>
    <col customWidth="1" min="56" max="56" width="8.88"/>
    <col customWidth="1" min="57" max="57" width="14.0"/>
    <col customWidth="1" min="58" max="58" width="4.75"/>
    <col customWidth="1" min="59" max="59" width="8.38"/>
    <col customWidth="1" min="60" max="60" width="29.38"/>
    <col customWidth="1" min="61" max="61" width="8.88"/>
    <col customWidth="1" min="62" max="62" width="14.0"/>
    <col customWidth="1" min="63" max="63" width="4.75"/>
  </cols>
  <sheetData>
    <row r="1" ht="14.25" customHeight="1">
      <c r="A1" s="494"/>
      <c r="B1" s="495"/>
      <c r="C1" s="495"/>
      <c r="D1" s="495"/>
      <c r="E1" s="495"/>
      <c r="F1" s="495"/>
      <c r="G1" s="496"/>
      <c r="H1" s="495"/>
      <c r="I1" s="495"/>
      <c r="J1" s="495"/>
      <c r="K1" s="495"/>
      <c r="L1" s="495"/>
      <c r="M1" s="140"/>
      <c r="N1" s="495"/>
      <c r="O1" s="495"/>
      <c r="P1" s="495"/>
      <c r="Q1" s="495"/>
      <c r="R1" s="140"/>
      <c r="S1" s="495"/>
      <c r="T1" s="495"/>
      <c r="U1" s="495"/>
      <c r="V1" s="495"/>
      <c r="W1" s="140"/>
      <c r="X1" s="495"/>
      <c r="Y1" s="495"/>
      <c r="Z1" s="495"/>
      <c r="AA1" s="495"/>
      <c r="AB1" s="140"/>
      <c r="AC1" s="495"/>
      <c r="AD1" s="495"/>
      <c r="AE1" s="495"/>
      <c r="AF1" s="495"/>
      <c r="AG1" s="494"/>
      <c r="AH1" s="495"/>
      <c r="AI1" s="495"/>
      <c r="AJ1" s="495"/>
      <c r="AK1" s="495"/>
      <c r="AL1" s="494"/>
      <c r="AM1" s="495"/>
      <c r="AN1" s="495"/>
      <c r="AO1" s="495"/>
      <c r="AP1" s="495"/>
      <c r="AQ1" s="494"/>
      <c r="AR1" s="495"/>
      <c r="AS1" s="495"/>
      <c r="AT1" s="495"/>
      <c r="AU1" s="495"/>
      <c r="AV1" s="494"/>
      <c r="AW1" s="495"/>
      <c r="AX1" s="497"/>
      <c r="AY1" s="497"/>
      <c r="AZ1" s="495"/>
      <c r="BA1" s="494"/>
      <c r="BB1" s="495"/>
      <c r="BC1" s="495"/>
      <c r="BD1" s="495"/>
      <c r="BE1" s="495"/>
      <c r="BF1" s="494"/>
      <c r="BG1" s="495"/>
      <c r="BH1" s="495"/>
      <c r="BI1" s="495"/>
      <c r="BJ1" s="495"/>
      <c r="BK1" s="495"/>
    </row>
    <row r="2">
      <c r="A2" s="499"/>
      <c r="B2" s="500" t="s">
        <v>309</v>
      </c>
      <c r="G2" s="501"/>
      <c r="H2" s="500" t="s">
        <v>310</v>
      </c>
      <c r="M2" s="502"/>
      <c r="N2" s="500" t="s">
        <v>311</v>
      </c>
      <c r="R2" s="502"/>
      <c r="S2" s="500" t="s">
        <v>189</v>
      </c>
      <c r="W2" s="502"/>
      <c r="X2" s="500" t="s">
        <v>190</v>
      </c>
      <c r="AB2" s="502"/>
      <c r="AC2" s="500" t="s">
        <v>191</v>
      </c>
      <c r="AG2" s="499"/>
      <c r="AH2" s="500" t="s">
        <v>192</v>
      </c>
      <c r="AL2" s="499"/>
      <c r="AM2" s="500" t="s">
        <v>193</v>
      </c>
      <c r="AQ2" s="499"/>
      <c r="AR2" s="500" t="s">
        <v>194</v>
      </c>
      <c r="AV2" s="499"/>
      <c r="AW2" s="500" t="s">
        <v>195</v>
      </c>
      <c r="BA2" s="499"/>
      <c r="BB2" s="500" t="s">
        <v>196</v>
      </c>
      <c r="BF2" s="499"/>
      <c r="BG2" s="500" t="s">
        <v>197</v>
      </c>
      <c r="BK2" s="499"/>
    </row>
    <row r="3">
      <c r="A3" s="505"/>
      <c r="B3" s="506"/>
      <c r="C3" s="507" t="s">
        <v>199</v>
      </c>
      <c r="D3" s="724"/>
      <c r="E3" s="725"/>
      <c r="F3" s="726"/>
      <c r="G3" s="505"/>
      <c r="H3" s="506"/>
      <c r="I3" s="507" t="s">
        <v>199</v>
      </c>
      <c r="J3" s="724"/>
      <c r="K3" s="725"/>
      <c r="L3" s="726"/>
      <c r="M3" s="505"/>
      <c r="N3" s="506"/>
      <c r="O3" s="507" t="s">
        <v>199</v>
      </c>
      <c r="P3" s="725"/>
      <c r="Q3" s="726"/>
      <c r="R3" s="505"/>
      <c r="S3" s="506"/>
      <c r="T3" s="507" t="s">
        <v>199</v>
      </c>
      <c r="U3" s="725"/>
      <c r="V3" s="726"/>
      <c r="W3" s="505"/>
      <c r="X3" s="506"/>
      <c r="Y3" s="507" t="s">
        <v>199</v>
      </c>
      <c r="Z3" s="725"/>
      <c r="AA3" s="726"/>
      <c r="AB3" s="505"/>
      <c r="AC3" s="506"/>
      <c r="AD3" s="507" t="s">
        <v>199</v>
      </c>
      <c r="AE3" s="725"/>
      <c r="AF3" s="726"/>
      <c r="AG3" s="512"/>
      <c r="AH3" s="506"/>
      <c r="AI3" s="507" t="s">
        <v>199</v>
      </c>
      <c r="AJ3" s="725"/>
      <c r="AK3" s="726"/>
      <c r="AL3" s="512"/>
      <c r="AM3" s="506"/>
      <c r="AN3" s="507" t="s">
        <v>199</v>
      </c>
      <c r="AO3" s="725"/>
      <c r="AP3" s="726"/>
      <c r="AQ3" s="512"/>
      <c r="AR3" s="506"/>
      <c r="AS3" s="507" t="s">
        <v>199</v>
      </c>
      <c r="AT3" s="725"/>
      <c r="AU3" s="726"/>
      <c r="AV3" s="516"/>
      <c r="AW3" s="506"/>
      <c r="AX3" s="507" t="s">
        <v>199</v>
      </c>
      <c r="AY3" s="725"/>
      <c r="AZ3" s="726"/>
      <c r="BA3" s="516"/>
      <c r="BB3" s="506"/>
      <c r="BC3" s="507" t="s">
        <v>199</v>
      </c>
      <c r="BD3" s="725"/>
      <c r="BE3" s="726">
        <f>SUM(BE4:BE5)</f>
        <v>0</v>
      </c>
      <c r="BF3" s="516"/>
      <c r="BG3" s="506"/>
      <c r="BH3" s="507" t="s">
        <v>199</v>
      </c>
      <c r="BI3" s="725"/>
      <c r="BJ3" s="726">
        <f>SUM(BJ4:BJ5)</f>
        <v>0</v>
      </c>
      <c r="BK3" s="727"/>
    </row>
    <row r="4">
      <c r="A4" s="518"/>
      <c r="B4" s="506"/>
      <c r="C4" s="519" t="s">
        <v>200</v>
      </c>
      <c r="D4" s="728"/>
      <c r="E4" s="725"/>
      <c r="F4" s="726"/>
      <c r="G4" s="518"/>
      <c r="H4" s="506"/>
      <c r="I4" s="519" t="s">
        <v>200</v>
      </c>
      <c r="J4" s="728"/>
      <c r="K4" s="725"/>
      <c r="L4" s="726"/>
      <c r="M4" s="518"/>
      <c r="N4" s="506"/>
      <c r="O4" s="519" t="s">
        <v>200</v>
      </c>
      <c r="P4" s="725"/>
      <c r="Q4" s="726"/>
      <c r="R4" s="518"/>
      <c r="S4" s="506"/>
      <c r="T4" s="519" t="s">
        <v>200</v>
      </c>
      <c r="U4" s="725"/>
      <c r="V4" s="726"/>
      <c r="W4" s="518"/>
      <c r="X4" s="506"/>
      <c r="Y4" s="519" t="s">
        <v>200</v>
      </c>
      <c r="Z4" s="725"/>
      <c r="AA4" s="726"/>
      <c r="AB4" s="518"/>
      <c r="AC4" s="506"/>
      <c r="AD4" s="519" t="s">
        <v>200</v>
      </c>
      <c r="AE4" s="725"/>
      <c r="AF4" s="726"/>
      <c r="AG4" s="520"/>
      <c r="AH4" s="506"/>
      <c r="AI4" s="519" t="s">
        <v>200</v>
      </c>
      <c r="AJ4" s="725"/>
      <c r="AK4" s="726"/>
      <c r="AL4" s="520"/>
      <c r="AM4" s="506"/>
      <c r="AN4" s="519" t="s">
        <v>200</v>
      </c>
      <c r="AO4" s="725"/>
      <c r="AP4" s="726"/>
      <c r="AQ4" s="520"/>
      <c r="AR4" s="506"/>
      <c r="AS4" s="519" t="s">
        <v>200</v>
      </c>
      <c r="AT4" s="725"/>
      <c r="AU4" s="726"/>
      <c r="AV4" s="521"/>
      <c r="AW4" s="506"/>
      <c r="AX4" s="519" t="s">
        <v>200</v>
      </c>
      <c r="AY4" s="725"/>
      <c r="AZ4" s="726"/>
      <c r="BA4" s="521"/>
      <c r="BB4" s="506"/>
      <c r="BC4" s="519" t="s">
        <v>200</v>
      </c>
      <c r="BD4" s="725"/>
      <c r="BE4" s="726">
        <f>BE6</f>
        <v>0</v>
      </c>
      <c r="BF4" s="521"/>
      <c r="BG4" s="506"/>
      <c r="BH4" s="519" t="s">
        <v>200</v>
      </c>
      <c r="BI4" s="725"/>
      <c r="BJ4" s="726">
        <f>BJ6</f>
        <v>0</v>
      </c>
      <c r="BK4" s="727"/>
    </row>
    <row r="5">
      <c r="A5" s="522"/>
      <c r="B5" s="506"/>
      <c r="C5" s="519" t="s">
        <v>89</v>
      </c>
      <c r="D5" s="728"/>
      <c r="E5" s="725"/>
      <c r="F5" s="726"/>
      <c r="G5" s="522"/>
      <c r="H5" s="506"/>
      <c r="I5" s="519" t="s">
        <v>89</v>
      </c>
      <c r="J5" s="728"/>
      <c r="K5" s="725"/>
      <c r="L5" s="726"/>
      <c r="M5" s="522"/>
      <c r="N5" s="506"/>
      <c r="O5" s="519" t="s">
        <v>89</v>
      </c>
      <c r="P5" s="725"/>
      <c r="Q5" s="726"/>
      <c r="R5" s="522"/>
      <c r="S5" s="506"/>
      <c r="T5" s="519" t="s">
        <v>89</v>
      </c>
      <c r="U5" s="725"/>
      <c r="V5" s="726"/>
      <c r="W5" s="522"/>
      <c r="X5" s="506"/>
      <c r="Y5" s="519" t="s">
        <v>89</v>
      </c>
      <c r="Z5" s="725"/>
      <c r="AA5" s="726"/>
      <c r="AB5" s="522"/>
      <c r="AC5" s="506"/>
      <c r="AD5" s="519" t="s">
        <v>89</v>
      </c>
      <c r="AE5" s="725"/>
      <c r="AF5" s="726"/>
      <c r="AG5" s="523"/>
      <c r="AH5" s="506"/>
      <c r="AI5" s="519" t="s">
        <v>89</v>
      </c>
      <c r="AJ5" s="725"/>
      <c r="AK5" s="726"/>
      <c r="AL5" s="523"/>
      <c r="AM5" s="506"/>
      <c r="AN5" s="519" t="s">
        <v>89</v>
      </c>
      <c r="AO5" s="725"/>
      <c r="AP5" s="726"/>
      <c r="AQ5" s="523"/>
      <c r="AR5" s="506"/>
      <c r="AS5" s="519" t="s">
        <v>89</v>
      </c>
      <c r="AT5" s="725"/>
      <c r="AU5" s="726"/>
      <c r="AV5" s="524"/>
      <c r="AW5" s="506"/>
      <c r="AX5" s="519" t="s">
        <v>89</v>
      </c>
      <c r="AY5" s="725"/>
      <c r="AZ5" s="726"/>
      <c r="BA5" s="524"/>
      <c r="BB5" s="506"/>
      <c r="BC5" s="519" t="s">
        <v>89</v>
      </c>
      <c r="BD5" s="725"/>
      <c r="BE5" s="726">
        <f>SUM(BE50,BE67)</f>
        <v>0</v>
      </c>
      <c r="BF5" s="524"/>
      <c r="BG5" s="506"/>
      <c r="BH5" s="519" t="s">
        <v>89</v>
      </c>
      <c r="BI5" s="725"/>
      <c r="BJ5" s="726">
        <f>SUM(BJ50,BJ67)</f>
        <v>0</v>
      </c>
      <c r="BK5" s="727"/>
    </row>
    <row r="6">
      <c r="A6" s="525"/>
      <c r="B6" s="526" t="s">
        <v>4</v>
      </c>
      <c r="C6" s="729" t="s">
        <v>312</v>
      </c>
      <c r="D6" s="730"/>
      <c r="E6" s="530" t="s">
        <v>202</v>
      </c>
      <c r="F6" s="731">
        <f>SUM(F7:F14)</f>
        <v>8500</v>
      </c>
      <c r="G6" s="525"/>
      <c r="H6" s="526" t="s">
        <v>4</v>
      </c>
      <c r="I6" s="729" t="s">
        <v>312</v>
      </c>
      <c r="J6" s="730"/>
      <c r="K6" s="530" t="s">
        <v>202</v>
      </c>
      <c r="L6" s="731">
        <f>SUM(L7:L14)</f>
        <v>14306</v>
      </c>
      <c r="M6" s="525"/>
      <c r="N6" s="526" t="s">
        <v>4</v>
      </c>
      <c r="O6" s="729" t="s">
        <v>312</v>
      </c>
      <c r="P6" s="530" t="s">
        <v>202</v>
      </c>
      <c r="Q6" s="731">
        <f>SUM(Q7:Q14)</f>
        <v>15300</v>
      </c>
      <c r="R6" s="525"/>
      <c r="S6" s="526" t="s">
        <v>4</v>
      </c>
      <c r="T6" s="729" t="s">
        <v>312</v>
      </c>
      <c r="U6" s="530" t="s">
        <v>202</v>
      </c>
      <c r="V6" s="731">
        <f>SUM(V7:V14)</f>
        <v>0</v>
      </c>
      <c r="W6" s="525"/>
      <c r="X6" s="526" t="s">
        <v>4</v>
      </c>
      <c r="Y6" s="729" t="s">
        <v>312</v>
      </c>
      <c r="Z6" s="530" t="s">
        <v>202</v>
      </c>
      <c r="AA6" s="731">
        <f>SUM(AA7:AA14)</f>
        <v>0</v>
      </c>
      <c r="AB6" s="525"/>
      <c r="AC6" s="526" t="s">
        <v>4</v>
      </c>
      <c r="AD6" s="729" t="s">
        <v>312</v>
      </c>
      <c r="AE6" s="530" t="s">
        <v>202</v>
      </c>
      <c r="AF6" s="731">
        <f>SUM(AF7:AF14)</f>
        <v>0</v>
      </c>
      <c r="AG6" s="534"/>
      <c r="AH6" s="526" t="s">
        <v>4</v>
      </c>
      <c r="AI6" s="729" t="s">
        <v>312</v>
      </c>
      <c r="AJ6" s="530" t="s">
        <v>202</v>
      </c>
      <c r="AK6" s="731">
        <f>SUM(AK7:AK14)</f>
        <v>0</v>
      </c>
      <c r="AL6" s="534"/>
      <c r="AM6" s="526" t="s">
        <v>4</v>
      </c>
      <c r="AN6" s="729" t="s">
        <v>312</v>
      </c>
      <c r="AO6" s="530" t="s">
        <v>202</v>
      </c>
      <c r="AP6" s="731">
        <f>SUM(AP7:AP14)</f>
        <v>0</v>
      </c>
      <c r="AQ6" s="534"/>
      <c r="AR6" s="526" t="s">
        <v>4</v>
      </c>
      <c r="AS6" s="729" t="s">
        <v>312</v>
      </c>
      <c r="AT6" s="530" t="s">
        <v>202</v>
      </c>
      <c r="AU6" s="731">
        <f>SUM(AU7:AU14)</f>
        <v>0</v>
      </c>
      <c r="AV6" s="540"/>
      <c r="AW6" s="526" t="s">
        <v>4</v>
      </c>
      <c r="AX6" s="729" t="s">
        <v>312</v>
      </c>
      <c r="AY6" s="530" t="s">
        <v>202</v>
      </c>
      <c r="AZ6" s="731">
        <f>SUM(AZ7:AZ14)</f>
        <v>0</v>
      </c>
      <c r="BA6" s="540"/>
      <c r="BB6" s="526" t="s">
        <v>4</v>
      </c>
      <c r="BC6" s="729" t="s">
        <v>312</v>
      </c>
      <c r="BD6" s="530" t="s">
        <v>202</v>
      </c>
      <c r="BE6" s="731">
        <f>SUM(BE7:BE14)</f>
        <v>0</v>
      </c>
      <c r="BF6" s="540"/>
      <c r="BG6" s="526" t="s">
        <v>4</v>
      </c>
      <c r="BH6" s="729" t="s">
        <v>312</v>
      </c>
      <c r="BI6" s="530" t="s">
        <v>202</v>
      </c>
      <c r="BJ6" s="731">
        <f>SUM(BJ7:BJ14)</f>
        <v>0</v>
      </c>
      <c r="BK6" s="732"/>
    </row>
    <row r="7">
      <c r="A7" s="542" t="s">
        <v>313</v>
      </c>
      <c r="B7" s="547"/>
      <c r="C7" s="551" t="s">
        <v>314</v>
      </c>
      <c r="D7" s="733" t="s">
        <v>315</v>
      </c>
      <c r="E7" s="553"/>
      <c r="F7" s="649">
        <v>3000.0</v>
      </c>
      <c r="G7" s="542"/>
      <c r="H7" s="547"/>
      <c r="I7" s="551" t="s">
        <v>314</v>
      </c>
      <c r="J7" s="733" t="s">
        <v>315</v>
      </c>
      <c r="K7" s="553"/>
      <c r="L7" s="649">
        <v>3000.0</v>
      </c>
      <c r="M7" s="542" t="s">
        <v>313</v>
      </c>
      <c r="N7" s="547"/>
      <c r="O7" s="551" t="s">
        <v>314</v>
      </c>
      <c r="P7" s="733" t="s">
        <v>315</v>
      </c>
      <c r="Q7" s="649">
        <v>3000.0</v>
      </c>
      <c r="R7" s="542" t="s">
        <v>313</v>
      </c>
      <c r="S7" s="547"/>
      <c r="T7" s="551"/>
      <c r="U7" s="553"/>
      <c r="V7" s="649"/>
      <c r="W7" s="542" t="s">
        <v>313</v>
      </c>
      <c r="X7" s="547"/>
      <c r="Y7" s="551"/>
      <c r="Z7" s="553"/>
      <c r="AA7" s="649"/>
      <c r="AB7" s="542" t="s">
        <v>313</v>
      </c>
      <c r="AC7" s="547"/>
      <c r="AD7" s="551"/>
      <c r="AE7" s="553"/>
      <c r="AF7" s="685"/>
      <c r="AG7" s="542" t="s">
        <v>313</v>
      </c>
      <c r="AH7" s="547"/>
      <c r="AI7" s="551"/>
      <c r="AJ7" s="553"/>
      <c r="AK7" s="685"/>
      <c r="AL7" s="542" t="s">
        <v>313</v>
      </c>
      <c r="AM7" s="547"/>
      <c r="AN7" s="551"/>
      <c r="AO7" s="553"/>
      <c r="AP7" s="685"/>
      <c r="AQ7" s="542" t="s">
        <v>313</v>
      </c>
      <c r="AR7" s="547"/>
      <c r="AS7" s="551"/>
      <c r="AT7" s="553"/>
      <c r="AU7" s="685"/>
      <c r="AV7" s="542" t="s">
        <v>313</v>
      </c>
      <c r="AW7" s="547"/>
      <c r="AX7" s="551"/>
      <c r="AY7" s="553"/>
      <c r="AZ7" s="685"/>
      <c r="BA7" s="542" t="s">
        <v>313</v>
      </c>
      <c r="BB7" s="547"/>
      <c r="BC7" s="551" t="s">
        <v>316</v>
      </c>
      <c r="BD7" s="553"/>
      <c r="BE7" s="649"/>
      <c r="BF7" s="542" t="s">
        <v>313</v>
      </c>
      <c r="BG7" s="547"/>
      <c r="BH7" s="551" t="s">
        <v>316</v>
      </c>
      <c r="BI7" s="553"/>
      <c r="BJ7" s="649"/>
      <c r="BK7" s="734"/>
    </row>
    <row r="8">
      <c r="A8" s="558"/>
      <c r="B8" s="547"/>
      <c r="C8" s="551" t="s">
        <v>317</v>
      </c>
      <c r="D8" s="733" t="s">
        <v>243</v>
      </c>
      <c r="E8" s="553"/>
      <c r="F8" s="649">
        <v>3000.0</v>
      </c>
      <c r="G8" s="558"/>
      <c r="H8" s="547"/>
      <c r="I8" s="551" t="s">
        <v>317</v>
      </c>
      <c r="J8" s="733" t="s">
        <v>243</v>
      </c>
      <c r="K8" s="553"/>
      <c r="L8" s="649">
        <v>3000.0</v>
      </c>
      <c r="M8" s="558"/>
      <c r="N8" s="547"/>
      <c r="O8" s="551" t="s">
        <v>317</v>
      </c>
      <c r="P8" s="733" t="s">
        <v>243</v>
      </c>
      <c r="Q8" s="649">
        <v>3000.0</v>
      </c>
      <c r="R8" s="558"/>
      <c r="S8" s="547"/>
      <c r="T8" s="551"/>
      <c r="U8" s="553"/>
      <c r="V8" s="649"/>
      <c r="W8" s="558"/>
      <c r="X8" s="547"/>
      <c r="Y8" s="551"/>
      <c r="Z8" s="553"/>
      <c r="AA8" s="649"/>
      <c r="AB8" s="558"/>
      <c r="AC8" s="547"/>
      <c r="AD8" s="551"/>
      <c r="AE8" s="553"/>
      <c r="AF8" s="649"/>
      <c r="AG8" s="558"/>
      <c r="AH8" s="547"/>
      <c r="AI8" s="551"/>
      <c r="AJ8" s="553"/>
      <c r="AK8" s="649"/>
      <c r="AL8" s="558"/>
      <c r="AM8" s="547"/>
      <c r="AN8" s="551"/>
      <c r="AO8" s="553"/>
      <c r="AP8" s="649"/>
      <c r="AQ8" s="558"/>
      <c r="AR8" s="547"/>
      <c r="AS8" s="551"/>
      <c r="AT8" s="553"/>
      <c r="AU8" s="649"/>
      <c r="AV8" s="558"/>
      <c r="AW8" s="547"/>
      <c r="AX8" s="551"/>
      <c r="AY8" s="553"/>
      <c r="AZ8" s="649"/>
      <c r="BA8" s="558"/>
      <c r="BB8" s="547"/>
      <c r="BC8" s="551" t="s">
        <v>318</v>
      </c>
      <c r="BD8" s="553"/>
      <c r="BE8" s="649"/>
      <c r="BF8" s="558"/>
      <c r="BG8" s="547"/>
      <c r="BH8" s="551" t="s">
        <v>318</v>
      </c>
      <c r="BI8" s="553"/>
      <c r="BJ8" s="649"/>
      <c r="BK8" s="561"/>
    </row>
    <row r="9">
      <c r="A9" s="558"/>
      <c r="B9" s="547"/>
      <c r="C9" s="735" t="s">
        <v>319</v>
      </c>
      <c r="D9" s="736" t="s">
        <v>320</v>
      </c>
      <c r="E9" s="553"/>
      <c r="F9" s="584">
        <v>2500.0</v>
      </c>
      <c r="G9" s="558"/>
      <c r="H9" s="547"/>
      <c r="I9" s="735" t="s">
        <v>319</v>
      </c>
      <c r="J9" s="736" t="s">
        <v>320</v>
      </c>
      <c r="K9" s="553"/>
      <c r="L9" s="584">
        <v>2500.0</v>
      </c>
      <c r="M9" s="558"/>
      <c r="N9" s="547"/>
      <c r="O9" s="735" t="s">
        <v>319</v>
      </c>
      <c r="P9" s="736" t="s">
        <v>320</v>
      </c>
      <c r="Q9" s="584">
        <v>2500.0</v>
      </c>
      <c r="R9" s="558"/>
      <c r="S9" s="547"/>
      <c r="T9" s="565"/>
      <c r="U9" s="553"/>
      <c r="V9" s="584"/>
      <c r="W9" s="558"/>
      <c r="X9" s="547"/>
      <c r="Y9" s="565"/>
      <c r="Z9" s="553"/>
      <c r="AA9" s="584"/>
      <c r="AB9" s="558"/>
      <c r="AC9" s="547"/>
      <c r="AD9" s="565"/>
      <c r="AE9" s="553"/>
      <c r="AF9" s="584"/>
      <c r="AG9" s="558"/>
      <c r="AH9" s="547"/>
      <c r="AI9" s="565"/>
      <c r="AJ9" s="553"/>
      <c r="AK9" s="584"/>
      <c r="AL9" s="558"/>
      <c r="AM9" s="547"/>
      <c r="AN9" s="565"/>
      <c r="AO9" s="553"/>
      <c r="AP9" s="584"/>
      <c r="AQ9" s="558"/>
      <c r="AR9" s="547"/>
      <c r="AS9" s="565"/>
      <c r="AT9" s="553"/>
      <c r="AU9" s="584"/>
      <c r="AV9" s="558"/>
      <c r="AW9" s="547"/>
      <c r="AX9" s="565"/>
      <c r="AY9" s="553"/>
      <c r="AZ9" s="584"/>
      <c r="BA9" s="558"/>
      <c r="BB9" s="547"/>
      <c r="BC9" s="565"/>
      <c r="BD9" s="553"/>
      <c r="BE9" s="584"/>
      <c r="BF9" s="558"/>
      <c r="BG9" s="547"/>
      <c r="BH9" s="565"/>
      <c r="BI9" s="553"/>
      <c r="BJ9" s="584"/>
      <c r="BK9" s="561"/>
    </row>
    <row r="10">
      <c r="A10" s="558"/>
      <c r="B10" s="547"/>
      <c r="C10" s="551" t="s">
        <v>321</v>
      </c>
      <c r="D10" s="733" t="s">
        <v>322</v>
      </c>
      <c r="E10" s="553"/>
      <c r="F10" s="737" t="s">
        <v>323</v>
      </c>
      <c r="G10" s="558"/>
      <c r="H10" s="547"/>
      <c r="I10" s="551" t="s">
        <v>324</v>
      </c>
      <c r="J10" s="733" t="s">
        <v>325</v>
      </c>
      <c r="K10" s="553"/>
      <c r="L10" s="649">
        <v>5806.0</v>
      </c>
      <c r="M10" s="558"/>
      <c r="N10" s="547"/>
      <c r="O10" s="551" t="s">
        <v>326</v>
      </c>
      <c r="P10" s="733" t="s">
        <v>315</v>
      </c>
      <c r="Q10" s="649">
        <v>1800.0</v>
      </c>
      <c r="R10" s="558"/>
      <c r="S10" s="547"/>
      <c r="T10" s="551"/>
      <c r="U10" s="553"/>
      <c r="V10" s="649"/>
      <c r="W10" s="558"/>
      <c r="X10" s="547"/>
      <c r="Y10" s="551"/>
      <c r="Z10" s="553"/>
      <c r="AA10" s="649"/>
      <c r="AB10" s="558"/>
      <c r="AC10" s="547"/>
      <c r="AD10" s="551"/>
      <c r="AE10" s="553"/>
      <c r="AF10" s="649"/>
      <c r="AG10" s="558"/>
      <c r="AH10" s="547"/>
      <c r="AI10" s="551"/>
      <c r="AJ10" s="553"/>
      <c r="AK10" s="649"/>
      <c r="AL10" s="558"/>
      <c r="AM10" s="547"/>
      <c r="AN10" s="551"/>
      <c r="AO10" s="553"/>
      <c r="AP10" s="649"/>
      <c r="AQ10" s="558"/>
      <c r="AR10" s="547"/>
      <c r="AS10" s="551"/>
      <c r="AT10" s="553"/>
      <c r="AU10" s="649"/>
      <c r="AV10" s="558"/>
      <c r="AW10" s="547"/>
      <c r="AX10" s="551"/>
      <c r="AY10" s="553"/>
      <c r="AZ10" s="649"/>
      <c r="BA10" s="558"/>
      <c r="BB10" s="547"/>
      <c r="BC10" s="551"/>
      <c r="BD10" s="553"/>
      <c r="BE10" s="649"/>
      <c r="BF10" s="558"/>
      <c r="BG10" s="547"/>
      <c r="BH10" s="551"/>
      <c r="BI10" s="553"/>
      <c r="BJ10" s="649"/>
      <c r="BK10" s="561"/>
    </row>
    <row r="11">
      <c r="A11" s="558"/>
      <c r="B11" s="547"/>
      <c r="C11" s="551" t="s">
        <v>327</v>
      </c>
      <c r="D11" s="733" t="s">
        <v>322</v>
      </c>
      <c r="E11" s="553"/>
      <c r="F11" s="737" t="s">
        <v>323</v>
      </c>
      <c r="G11" s="558"/>
      <c r="H11" s="547"/>
      <c r="I11" s="551"/>
      <c r="J11" s="733"/>
      <c r="K11" s="553"/>
      <c r="L11" s="649"/>
      <c r="M11" s="558"/>
      <c r="N11" s="547"/>
      <c r="O11" s="551" t="s">
        <v>328</v>
      </c>
      <c r="P11" s="733" t="s">
        <v>329</v>
      </c>
      <c r="Q11" s="649">
        <v>1000.0</v>
      </c>
      <c r="R11" s="558"/>
      <c r="S11" s="547"/>
      <c r="T11" s="551"/>
      <c r="U11" s="553"/>
      <c r="V11" s="649"/>
      <c r="W11" s="558"/>
      <c r="X11" s="547"/>
      <c r="Y11" s="551"/>
      <c r="Z11" s="553"/>
      <c r="AA11" s="649"/>
      <c r="AB11" s="558"/>
      <c r="AC11" s="547"/>
      <c r="AD11" s="551"/>
      <c r="AE11" s="553"/>
      <c r="AF11" s="649"/>
      <c r="AG11" s="558"/>
      <c r="AH11" s="547"/>
      <c r="AI11" s="551"/>
      <c r="AJ11" s="553"/>
      <c r="AK11" s="649"/>
      <c r="AL11" s="558"/>
      <c r="AM11" s="547"/>
      <c r="AN11" s="551"/>
      <c r="AO11" s="553"/>
      <c r="AP11" s="649"/>
      <c r="AQ11" s="558"/>
      <c r="AR11" s="547"/>
      <c r="AS11" s="551"/>
      <c r="AT11" s="553"/>
      <c r="AU11" s="649"/>
      <c r="AV11" s="558"/>
      <c r="AW11" s="547"/>
      <c r="AX11" s="551"/>
      <c r="AY11" s="553"/>
      <c r="AZ11" s="649"/>
      <c r="BA11" s="558"/>
      <c r="BB11" s="547"/>
      <c r="BC11" s="551"/>
      <c r="BD11" s="553"/>
      <c r="BE11" s="649"/>
      <c r="BF11" s="558"/>
      <c r="BG11" s="547"/>
      <c r="BH11" s="551"/>
      <c r="BI11" s="553"/>
      <c r="BJ11" s="649"/>
      <c r="BK11" s="561"/>
    </row>
    <row r="12">
      <c r="A12" s="558"/>
      <c r="B12" s="547"/>
      <c r="C12" s="551" t="s">
        <v>330</v>
      </c>
      <c r="D12" s="733" t="s">
        <v>331</v>
      </c>
      <c r="E12" s="553"/>
      <c r="F12" s="737" t="s">
        <v>323</v>
      </c>
      <c r="G12" s="558"/>
      <c r="H12" s="547"/>
      <c r="I12" s="551"/>
      <c r="J12" s="733"/>
      <c r="K12" s="553"/>
      <c r="L12" s="649"/>
      <c r="M12" s="558"/>
      <c r="N12" s="547"/>
      <c r="O12" s="551" t="s">
        <v>332</v>
      </c>
      <c r="P12" s="733" t="s">
        <v>329</v>
      </c>
      <c r="Q12" s="649">
        <v>1000.0</v>
      </c>
      <c r="R12" s="558"/>
      <c r="S12" s="547"/>
      <c r="T12" s="551"/>
      <c r="U12" s="553"/>
      <c r="V12" s="649"/>
      <c r="W12" s="558"/>
      <c r="X12" s="547"/>
      <c r="Y12" s="551"/>
      <c r="Z12" s="553"/>
      <c r="AA12" s="649"/>
      <c r="AB12" s="558"/>
      <c r="AC12" s="547"/>
      <c r="AD12" s="551"/>
      <c r="AE12" s="553"/>
      <c r="AF12" s="649"/>
      <c r="AG12" s="558"/>
      <c r="AH12" s="547"/>
      <c r="AI12" s="551"/>
      <c r="AJ12" s="553"/>
      <c r="AK12" s="649"/>
      <c r="AL12" s="558"/>
      <c r="AM12" s="547"/>
      <c r="AN12" s="551"/>
      <c r="AO12" s="553"/>
      <c r="AP12" s="649"/>
      <c r="AQ12" s="558"/>
      <c r="AR12" s="547"/>
      <c r="AS12" s="551"/>
      <c r="AT12" s="553"/>
      <c r="AU12" s="649"/>
      <c r="AV12" s="558"/>
      <c r="AW12" s="547"/>
      <c r="AX12" s="551"/>
      <c r="AY12" s="553"/>
      <c r="AZ12" s="649"/>
      <c r="BA12" s="558"/>
      <c r="BB12" s="547"/>
      <c r="BC12" s="551"/>
      <c r="BD12" s="553"/>
      <c r="BE12" s="649"/>
      <c r="BF12" s="558"/>
      <c r="BG12" s="547"/>
      <c r="BH12" s="551"/>
      <c r="BI12" s="553"/>
      <c r="BJ12" s="649"/>
      <c r="BK12" s="561"/>
    </row>
    <row r="13">
      <c r="A13" s="558"/>
      <c r="B13" s="547"/>
      <c r="C13" s="551"/>
      <c r="D13" s="733"/>
      <c r="E13" s="553"/>
      <c r="F13" s="685"/>
      <c r="G13" s="558"/>
      <c r="H13" s="547"/>
      <c r="I13" s="551"/>
      <c r="J13" s="733"/>
      <c r="K13" s="553"/>
      <c r="L13" s="685"/>
      <c r="M13" s="558"/>
      <c r="N13" s="547"/>
      <c r="O13" s="551" t="s">
        <v>330</v>
      </c>
      <c r="P13" s="733" t="s">
        <v>333</v>
      </c>
      <c r="Q13" s="649">
        <v>3000.0</v>
      </c>
      <c r="R13" s="558"/>
      <c r="S13" s="547"/>
      <c r="T13" s="551"/>
      <c r="U13" s="553"/>
      <c r="V13" s="685"/>
      <c r="W13" s="558"/>
      <c r="X13" s="547"/>
      <c r="Y13" s="551"/>
      <c r="Z13" s="553"/>
      <c r="AA13" s="685"/>
      <c r="AB13" s="558"/>
      <c r="AC13" s="547"/>
      <c r="AD13" s="551"/>
      <c r="AE13" s="553"/>
      <c r="AF13" s="685"/>
      <c r="AG13" s="558"/>
      <c r="AH13" s="547"/>
      <c r="AI13" s="551"/>
      <c r="AJ13" s="553"/>
      <c r="AK13" s="685"/>
      <c r="AL13" s="558"/>
      <c r="AM13" s="547"/>
      <c r="AN13" s="551"/>
      <c r="AO13" s="553"/>
      <c r="AP13" s="685"/>
      <c r="AQ13" s="558"/>
      <c r="AR13" s="547"/>
      <c r="AS13" s="551"/>
      <c r="AT13" s="553"/>
      <c r="AU13" s="685"/>
      <c r="AV13" s="558"/>
      <c r="AW13" s="547"/>
      <c r="AX13" s="551"/>
      <c r="AY13" s="553"/>
      <c r="AZ13" s="685"/>
      <c r="BA13" s="558"/>
      <c r="BB13" s="547"/>
      <c r="BC13" s="551"/>
      <c r="BD13" s="553"/>
      <c r="BE13" s="685"/>
      <c r="BF13" s="558"/>
      <c r="BG13" s="547"/>
      <c r="BH13" s="551"/>
      <c r="BI13" s="553"/>
      <c r="BJ13" s="685"/>
      <c r="BK13" s="561"/>
    </row>
    <row r="14">
      <c r="A14" s="558"/>
      <c r="B14" s="547"/>
      <c r="C14" s="551"/>
      <c r="D14" s="733"/>
      <c r="E14" s="553"/>
      <c r="F14" s="649"/>
      <c r="G14" s="558"/>
      <c r="H14" s="547"/>
      <c r="I14" s="551"/>
      <c r="J14" s="733"/>
      <c r="K14" s="553"/>
      <c r="L14" s="649"/>
      <c r="M14" s="558"/>
      <c r="N14" s="547"/>
      <c r="O14" s="551"/>
      <c r="P14" s="553"/>
      <c r="Q14" s="649"/>
      <c r="R14" s="558"/>
      <c r="S14" s="547"/>
      <c r="T14" s="551"/>
      <c r="U14" s="553"/>
      <c r="V14" s="649"/>
      <c r="W14" s="558"/>
      <c r="X14" s="547"/>
      <c r="Y14" s="551"/>
      <c r="Z14" s="553"/>
      <c r="AA14" s="649"/>
      <c r="AB14" s="558"/>
      <c r="AC14" s="547"/>
      <c r="AD14" s="551"/>
      <c r="AE14" s="553"/>
      <c r="AF14" s="649"/>
      <c r="AG14" s="558"/>
      <c r="AH14" s="547"/>
      <c r="AI14" s="551"/>
      <c r="AJ14" s="553"/>
      <c r="AK14" s="649"/>
      <c r="AL14" s="558"/>
      <c r="AM14" s="547"/>
      <c r="AN14" s="551"/>
      <c r="AO14" s="553"/>
      <c r="AP14" s="649"/>
      <c r="AQ14" s="558"/>
      <c r="AR14" s="547"/>
      <c r="AS14" s="551"/>
      <c r="AT14" s="553"/>
      <c r="AU14" s="649"/>
      <c r="AV14" s="558"/>
      <c r="AW14" s="547"/>
      <c r="AX14" s="551"/>
      <c r="AY14" s="553"/>
      <c r="AZ14" s="649"/>
      <c r="BA14" s="558"/>
      <c r="BB14" s="547"/>
      <c r="BC14" s="551"/>
      <c r="BD14" s="553"/>
      <c r="BE14" s="649"/>
      <c r="BF14" s="558"/>
      <c r="BG14" s="547"/>
      <c r="BH14" s="551"/>
      <c r="BI14" s="553"/>
      <c r="BJ14" s="649"/>
      <c r="BK14" s="561"/>
    </row>
    <row r="15">
      <c r="A15" s="558"/>
      <c r="C15" s="551"/>
      <c r="D15" s="733"/>
      <c r="E15" s="4"/>
      <c r="F15" s="4"/>
      <c r="G15" s="558"/>
      <c r="I15" s="551"/>
      <c r="J15" s="733"/>
      <c r="K15" s="4"/>
      <c r="L15" s="4"/>
      <c r="M15" s="558"/>
      <c r="O15" s="551"/>
      <c r="P15" s="4"/>
      <c r="Q15" s="4"/>
      <c r="R15" s="558"/>
      <c r="T15" s="551"/>
      <c r="U15" s="4"/>
      <c r="V15" s="4"/>
      <c r="W15" s="558"/>
      <c r="Y15" s="551"/>
      <c r="Z15" s="4"/>
      <c r="AA15" s="4"/>
      <c r="AB15" s="558"/>
      <c r="AD15" s="551"/>
      <c r="AE15" s="4"/>
      <c r="AF15" s="4"/>
      <c r="AG15" s="558"/>
      <c r="AI15" s="551"/>
      <c r="AJ15" s="4"/>
      <c r="AK15" s="4"/>
      <c r="AL15" s="558"/>
      <c r="AN15" s="551"/>
      <c r="AO15" s="4"/>
      <c r="AP15" s="4"/>
      <c r="AQ15" s="558"/>
      <c r="AS15" s="551"/>
      <c r="AT15" s="4"/>
      <c r="AU15" s="4"/>
      <c r="AV15" s="558"/>
      <c r="AX15" s="551"/>
      <c r="AY15" s="4"/>
      <c r="AZ15" s="4"/>
      <c r="BA15" s="558"/>
      <c r="BC15" s="551"/>
      <c r="BD15" s="4"/>
      <c r="BE15" s="4"/>
      <c r="BF15" s="558"/>
      <c r="BH15" s="551"/>
      <c r="BI15" s="4"/>
      <c r="BJ15" s="4"/>
      <c r="BK15" s="561"/>
    </row>
    <row r="16">
      <c r="A16" s="525"/>
      <c r="B16" s="575" t="s">
        <v>4</v>
      </c>
      <c r="C16" s="738" t="s">
        <v>334</v>
      </c>
      <c r="D16" s="738"/>
      <c r="E16" s="539" t="s">
        <v>202</v>
      </c>
      <c r="F16" s="731">
        <f>SUM(F17:F45)</f>
        <v>22818.68</v>
      </c>
      <c r="G16" s="525"/>
      <c r="H16" s="575" t="s">
        <v>4</v>
      </c>
      <c r="I16" s="738" t="s">
        <v>334</v>
      </c>
      <c r="J16" s="738"/>
      <c r="K16" s="539" t="s">
        <v>202</v>
      </c>
      <c r="L16" s="731">
        <f>sum(L17:L48)</f>
        <v>19536.19</v>
      </c>
      <c r="M16" s="525"/>
      <c r="N16" s="575" t="s">
        <v>4</v>
      </c>
      <c r="O16" s="738" t="s">
        <v>334</v>
      </c>
      <c r="P16" s="539" t="s">
        <v>202</v>
      </c>
      <c r="Q16" s="731">
        <f>SUM(Q17:Q45)</f>
        <v>3228.19</v>
      </c>
      <c r="R16" s="525"/>
      <c r="S16" s="575" t="s">
        <v>4</v>
      </c>
      <c r="T16" s="738" t="s">
        <v>334</v>
      </c>
      <c r="U16" s="539" t="s">
        <v>202</v>
      </c>
      <c r="V16" s="731">
        <f>SUM(V17:V45)</f>
        <v>0</v>
      </c>
      <c r="W16" s="525"/>
      <c r="X16" s="575" t="s">
        <v>4</v>
      </c>
      <c r="Y16" s="738" t="s">
        <v>334</v>
      </c>
      <c r="Z16" s="539" t="s">
        <v>202</v>
      </c>
      <c r="AA16" s="731">
        <f>SUM(AA17:AA45)</f>
        <v>0</v>
      </c>
      <c r="AB16" s="525"/>
      <c r="AC16" s="575" t="s">
        <v>4</v>
      </c>
      <c r="AD16" s="738" t="s">
        <v>334</v>
      </c>
      <c r="AE16" s="539" t="s">
        <v>202</v>
      </c>
      <c r="AF16" s="731">
        <f>SUM(AF17:AF45)</f>
        <v>0</v>
      </c>
      <c r="AG16" s="534"/>
      <c r="AH16" s="575" t="s">
        <v>4</v>
      </c>
      <c r="AI16" s="738" t="s">
        <v>334</v>
      </c>
      <c r="AJ16" s="539" t="s">
        <v>202</v>
      </c>
      <c r="AK16" s="731">
        <f>SUM(AK17:AK45)</f>
        <v>0</v>
      </c>
      <c r="AL16" s="534"/>
      <c r="AM16" s="575" t="s">
        <v>4</v>
      </c>
      <c r="AN16" s="738" t="s">
        <v>334</v>
      </c>
      <c r="AO16" s="539" t="s">
        <v>202</v>
      </c>
      <c r="AP16" s="731">
        <f>SUM(AP17:AP45)</f>
        <v>0</v>
      </c>
      <c r="AQ16" s="534"/>
      <c r="AR16" s="575" t="s">
        <v>4</v>
      </c>
      <c r="AS16" s="738" t="s">
        <v>334</v>
      </c>
      <c r="AT16" s="539" t="s">
        <v>202</v>
      </c>
      <c r="AU16" s="731">
        <f>SUM(AU17:AU45)</f>
        <v>0</v>
      </c>
      <c r="AV16" s="540"/>
      <c r="AW16" s="575" t="s">
        <v>4</v>
      </c>
      <c r="AX16" s="738" t="s">
        <v>334</v>
      </c>
      <c r="AY16" s="539" t="s">
        <v>202</v>
      </c>
      <c r="AZ16" s="731">
        <f>SUM(AZ17:AZ45)</f>
        <v>0</v>
      </c>
      <c r="BA16" s="540"/>
      <c r="BB16" s="575" t="s">
        <v>4</v>
      </c>
      <c r="BC16" s="738" t="s">
        <v>334</v>
      </c>
      <c r="BD16" s="539" t="s">
        <v>202</v>
      </c>
      <c r="BE16" s="731">
        <f>SUM(BE17:BE45)</f>
        <v>0</v>
      </c>
      <c r="BF16" s="540"/>
      <c r="BG16" s="575" t="s">
        <v>4</v>
      </c>
      <c r="BH16" s="738" t="s">
        <v>334</v>
      </c>
      <c r="BI16" s="539" t="s">
        <v>202</v>
      </c>
      <c r="BJ16" s="731">
        <f>SUM(BJ17:BJ45)</f>
        <v>0</v>
      </c>
      <c r="BK16" s="732"/>
    </row>
    <row r="17">
      <c r="A17" s="542" t="s">
        <v>238</v>
      </c>
      <c r="B17" s="547"/>
      <c r="C17" s="739" t="s">
        <v>335</v>
      </c>
      <c r="D17" s="739" t="s">
        <v>335</v>
      </c>
      <c r="E17" s="553" t="s">
        <v>336</v>
      </c>
      <c r="F17" s="5">
        <v>11524.82</v>
      </c>
      <c r="G17" s="542" t="s">
        <v>238</v>
      </c>
      <c r="H17" s="547"/>
      <c r="I17" s="739" t="s">
        <v>335</v>
      </c>
      <c r="J17" s="739"/>
      <c r="K17" s="43"/>
      <c r="L17" s="740">
        <f>11524.81+400</f>
        <v>11924.81</v>
      </c>
      <c r="M17" s="542" t="s">
        <v>238</v>
      </c>
      <c r="N17" s="547"/>
      <c r="O17" s="741"/>
      <c r="P17" s="553"/>
      <c r="Q17" s="649"/>
      <c r="R17" s="542" t="s">
        <v>238</v>
      </c>
      <c r="S17" s="547"/>
      <c r="T17" s="592"/>
      <c r="U17" s="553"/>
      <c r="V17" s="741"/>
      <c r="W17" s="542"/>
      <c r="X17" s="547"/>
      <c r="Y17" s="592"/>
      <c r="Z17" s="553"/>
      <c r="AA17" s="592"/>
      <c r="AB17" s="542" t="s">
        <v>238</v>
      </c>
      <c r="AC17" s="547"/>
      <c r="AD17" s="741"/>
      <c r="AE17" s="553"/>
      <c r="AF17" s="649"/>
      <c r="AG17" s="550" t="s">
        <v>238</v>
      </c>
      <c r="AH17" s="547"/>
      <c r="AI17" s="741"/>
      <c r="AJ17" s="553"/>
      <c r="AK17" s="649"/>
      <c r="AL17" s="550" t="s">
        <v>238</v>
      </c>
      <c r="AM17" s="547"/>
      <c r="AN17" s="741"/>
      <c r="AO17" s="553"/>
      <c r="AP17" s="649"/>
      <c r="AQ17" s="550" t="s">
        <v>238</v>
      </c>
      <c r="AR17" s="547"/>
      <c r="AS17" s="741"/>
      <c r="AT17" s="553"/>
      <c r="AU17" s="649"/>
      <c r="AV17" s="550" t="s">
        <v>238</v>
      </c>
      <c r="AW17" s="547"/>
      <c r="AX17" s="741"/>
      <c r="AY17" s="553"/>
      <c r="AZ17" s="649"/>
      <c r="BA17" s="550" t="s">
        <v>238</v>
      </c>
      <c r="BB17" s="547"/>
      <c r="BC17" s="592" t="s">
        <v>337</v>
      </c>
      <c r="BD17" s="553"/>
      <c r="BE17" s="649"/>
      <c r="BF17" s="550" t="s">
        <v>238</v>
      </c>
      <c r="BG17" s="547"/>
      <c r="BH17" s="592" t="s">
        <v>337</v>
      </c>
      <c r="BI17" s="553"/>
      <c r="BJ17" s="649"/>
      <c r="BK17" s="734"/>
    </row>
    <row r="18">
      <c r="A18" s="558"/>
      <c r="B18" s="547"/>
      <c r="C18" s="739" t="s">
        <v>338</v>
      </c>
      <c r="D18" s="739" t="s">
        <v>338</v>
      </c>
      <c r="E18" s="553" t="s">
        <v>336</v>
      </c>
      <c r="F18" s="5">
        <v>410.83</v>
      </c>
      <c r="G18" s="558"/>
      <c r="H18" s="742">
        <v>46071.0</v>
      </c>
      <c r="I18" s="743" t="s">
        <v>339</v>
      </c>
      <c r="J18" s="5" t="s">
        <v>340</v>
      </c>
      <c r="K18" s="43"/>
      <c r="L18" s="47">
        <v>1282.24</v>
      </c>
      <c r="M18" s="558"/>
      <c r="N18" s="742">
        <v>46083.0</v>
      </c>
      <c r="O18" s="739" t="s">
        <v>341</v>
      </c>
      <c r="P18" s="553"/>
      <c r="Q18" s="744" t="s">
        <v>342</v>
      </c>
      <c r="R18" s="558"/>
      <c r="S18" s="547"/>
      <c r="T18" s="741"/>
      <c r="U18" s="553"/>
      <c r="V18" s="745"/>
      <c r="W18" s="558"/>
      <c r="X18" s="547"/>
      <c r="Y18" s="741"/>
      <c r="Z18" s="553"/>
      <c r="AA18" s="745"/>
      <c r="AB18" s="558"/>
      <c r="AC18" s="547"/>
      <c r="AD18" s="741"/>
      <c r="AE18" s="553"/>
      <c r="AF18" s="649"/>
      <c r="AG18" s="561"/>
      <c r="AH18" s="547"/>
      <c r="AI18" s="741"/>
      <c r="AJ18" s="553"/>
      <c r="AK18" s="649"/>
      <c r="AL18" s="561"/>
      <c r="AM18" s="547"/>
      <c r="AN18" s="741"/>
      <c r="AO18" s="553"/>
      <c r="AP18" s="649"/>
      <c r="AQ18" s="561"/>
      <c r="AR18" s="547"/>
      <c r="AS18" s="741"/>
      <c r="AT18" s="553"/>
      <c r="AU18" s="649"/>
      <c r="AV18" s="561"/>
      <c r="AW18" s="547"/>
      <c r="AX18" s="741"/>
      <c r="AY18" s="553"/>
      <c r="AZ18" s="649"/>
      <c r="BA18" s="561"/>
      <c r="BB18" s="547"/>
      <c r="BC18" s="741"/>
      <c r="BD18" s="553"/>
      <c r="BE18" s="649"/>
      <c r="BF18" s="561"/>
      <c r="BG18" s="547"/>
      <c r="BH18" s="741"/>
      <c r="BI18" s="553"/>
      <c r="BJ18" s="649"/>
      <c r="BK18" s="561"/>
    </row>
    <row r="19">
      <c r="A19" s="558"/>
      <c r="B19" s="547"/>
      <c r="C19" s="739" t="s">
        <v>343</v>
      </c>
      <c r="D19" s="739" t="s">
        <v>344</v>
      </c>
      <c r="E19" s="553" t="s">
        <v>336</v>
      </c>
      <c r="F19" s="5">
        <v>100.0</v>
      </c>
      <c r="G19" s="558"/>
      <c r="H19" s="742">
        <v>46072.0</v>
      </c>
      <c r="I19" s="739" t="s">
        <v>343</v>
      </c>
      <c r="J19" s="5" t="s">
        <v>340</v>
      </c>
      <c r="K19" s="43"/>
      <c r="L19" s="47">
        <v>100.0</v>
      </c>
      <c r="M19" s="558"/>
      <c r="N19" s="742">
        <v>46083.0</v>
      </c>
      <c r="O19" s="739" t="s">
        <v>341</v>
      </c>
      <c r="P19" s="553"/>
      <c r="Q19" s="744" t="s">
        <v>345</v>
      </c>
      <c r="R19" s="558"/>
      <c r="S19" s="547"/>
      <c r="T19" s="741"/>
      <c r="U19" s="553"/>
      <c r="V19" s="745"/>
      <c r="W19" s="558"/>
      <c r="X19" s="547"/>
      <c r="Y19" s="741"/>
      <c r="Z19" s="553"/>
      <c r="AA19" s="745"/>
      <c r="AB19" s="558"/>
      <c r="AC19" s="547"/>
      <c r="AD19" s="741"/>
      <c r="AE19" s="553"/>
      <c r="AF19" s="649"/>
      <c r="AG19" s="561"/>
      <c r="AH19" s="547"/>
      <c r="AI19" s="741"/>
      <c r="AJ19" s="553"/>
      <c r="AK19" s="649"/>
      <c r="AL19" s="561"/>
      <c r="AM19" s="547"/>
      <c r="AN19" s="741"/>
      <c r="AO19" s="553"/>
      <c r="AP19" s="649"/>
      <c r="AQ19" s="561"/>
      <c r="AR19" s="547"/>
      <c r="AS19" s="741"/>
      <c r="AT19" s="553"/>
      <c r="AU19" s="649"/>
      <c r="AV19" s="561"/>
      <c r="AW19" s="547"/>
      <c r="AX19" s="741"/>
      <c r="AY19" s="553"/>
      <c r="AZ19" s="649"/>
      <c r="BA19" s="561"/>
      <c r="BB19" s="547"/>
      <c r="BC19" s="741"/>
      <c r="BD19" s="553"/>
      <c r="BE19" s="649"/>
      <c r="BF19" s="561"/>
      <c r="BG19" s="547"/>
      <c r="BH19" s="741"/>
      <c r="BI19" s="553"/>
      <c r="BJ19" s="649"/>
      <c r="BK19" s="561"/>
    </row>
    <row r="20">
      <c r="A20" s="558"/>
      <c r="B20" s="547"/>
      <c r="C20" s="739" t="s">
        <v>346</v>
      </c>
      <c r="D20" s="739" t="s">
        <v>344</v>
      </c>
      <c r="E20" s="553" t="s">
        <v>336</v>
      </c>
      <c r="F20" s="5">
        <v>45.45</v>
      </c>
      <c r="G20" s="558"/>
      <c r="H20" s="742">
        <v>46072.0</v>
      </c>
      <c r="I20" s="739" t="s">
        <v>346</v>
      </c>
      <c r="J20" s="5" t="s">
        <v>340</v>
      </c>
      <c r="K20" s="43"/>
      <c r="L20" s="47">
        <v>44.88</v>
      </c>
      <c r="M20" s="558"/>
      <c r="N20" s="742">
        <v>46085.0</v>
      </c>
      <c r="O20" s="739" t="s">
        <v>347</v>
      </c>
      <c r="P20" s="553"/>
      <c r="Q20" s="744" t="s">
        <v>348</v>
      </c>
      <c r="R20" s="558"/>
      <c r="S20" s="547"/>
      <c r="T20" s="741"/>
      <c r="U20" s="553"/>
      <c r="V20" s="745"/>
      <c r="W20" s="558"/>
      <c r="X20" s="547"/>
      <c r="Y20" s="741"/>
      <c r="Z20" s="553"/>
      <c r="AA20" s="745"/>
      <c r="AB20" s="558"/>
      <c r="AC20" s="547"/>
      <c r="AD20" s="741"/>
      <c r="AE20" s="553"/>
      <c r="AF20" s="649"/>
      <c r="AG20" s="561"/>
      <c r="AH20" s="547"/>
      <c r="AI20" s="741"/>
      <c r="AJ20" s="553"/>
      <c r="AK20" s="649"/>
      <c r="AL20" s="561"/>
      <c r="AM20" s="547"/>
      <c r="AN20" s="741"/>
      <c r="AO20" s="553"/>
      <c r="AP20" s="649"/>
      <c r="AQ20" s="561"/>
      <c r="AR20" s="547"/>
      <c r="AS20" s="741"/>
      <c r="AT20" s="553"/>
      <c r="AU20" s="649"/>
      <c r="AV20" s="561"/>
      <c r="AW20" s="547"/>
      <c r="AX20" s="741"/>
      <c r="AY20" s="553"/>
      <c r="AZ20" s="649"/>
      <c r="BA20" s="561"/>
      <c r="BB20" s="547"/>
      <c r="BC20" s="741"/>
      <c r="BD20" s="553"/>
      <c r="BE20" s="649"/>
      <c r="BF20" s="561"/>
      <c r="BG20" s="547"/>
      <c r="BH20" s="741"/>
      <c r="BI20" s="553"/>
      <c r="BJ20" s="649"/>
      <c r="BK20" s="561"/>
    </row>
    <row r="21">
      <c r="A21" s="558"/>
      <c r="B21" s="547"/>
      <c r="C21" s="739" t="s">
        <v>349</v>
      </c>
      <c r="D21" s="739" t="s">
        <v>344</v>
      </c>
      <c r="E21" s="553" t="s">
        <v>336</v>
      </c>
      <c r="F21" s="5">
        <v>297.0</v>
      </c>
      <c r="G21" s="558"/>
      <c r="H21" s="742">
        <v>46072.0</v>
      </c>
      <c r="I21" s="739" t="s">
        <v>343</v>
      </c>
      <c r="J21" s="5" t="s">
        <v>340</v>
      </c>
      <c r="K21" s="43"/>
      <c r="L21" s="47">
        <v>35.9</v>
      </c>
      <c r="M21" s="558"/>
      <c r="N21" s="742">
        <v>46086.0</v>
      </c>
      <c r="O21" s="739" t="s">
        <v>346</v>
      </c>
      <c r="P21" s="553"/>
      <c r="Q21" s="744" t="s">
        <v>350</v>
      </c>
      <c r="R21" s="558"/>
      <c r="S21" s="547"/>
      <c r="T21" s="741"/>
      <c r="U21" s="553"/>
      <c r="V21" s="745"/>
      <c r="W21" s="558"/>
      <c r="X21" s="547"/>
      <c r="Y21" s="741"/>
      <c r="Z21" s="553"/>
      <c r="AA21" s="745"/>
      <c r="AB21" s="558"/>
      <c r="AC21" s="547"/>
      <c r="AD21" s="741"/>
      <c r="AE21" s="553"/>
      <c r="AF21" s="649"/>
      <c r="AG21" s="561"/>
      <c r="AH21" s="547"/>
      <c r="AI21" s="741"/>
      <c r="AJ21" s="553"/>
      <c r="AK21" s="649"/>
      <c r="AL21" s="561"/>
      <c r="AM21" s="547"/>
      <c r="AN21" s="741"/>
      <c r="AO21" s="553"/>
      <c r="AP21" s="649"/>
      <c r="AQ21" s="561"/>
      <c r="AR21" s="547"/>
      <c r="AS21" s="741"/>
      <c r="AT21" s="553"/>
      <c r="AU21" s="649"/>
      <c r="AV21" s="561"/>
      <c r="AW21" s="547"/>
      <c r="AX21" s="741"/>
      <c r="AY21" s="553"/>
      <c r="AZ21" s="649"/>
      <c r="BA21" s="561"/>
      <c r="BB21" s="547"/>
      <c r="BC21" s="741"/>
      <c r="BD21" s="553"/>
      <c r="BE21" s="649"/>
      <c r="BF21" s="561"/>
      <c r="BG21" s="547"/>
      <c r="BH21" s="741"/>
      <c r="BI21" s="553"/>
      <c r="BJ21" s="649"/>
      <c r="BK21" s="561"/>
    </row>
    <row r="22">
      <c r="A22" s="558"/>
      <c r="B22" s="547"/>
      <c r="C22" s="739" t="s">
        <v>351</v>
      </c>
      <c r="D22" s="739" t="s">
        <v>344</v>
      </c>
      <c r="E22" s="553" t="s">
        <v>336</v>
      </c>
      <c r="F22" s="5">
        <v>97.0</v>
      </c>
      <c r="G22" s="558"/>
      <c r="H22" s="742">
        <v>46076.0</v>
      </c>
      <c r="I22" s="739" t="s">
        <v>352</v>
      </c>
      <c r="J22" s="5" t="s">
        <v>353</v>
      </c>
      <c r="K22" s="43"/>
      <c r="L22" s="47">
        <v>100.0</v>
      </c>
      <c r="M22" s="558"/>
      <c r="N22" s="742">
        <v>46098.0</v>
      </c>
      <c r="O22" s="739" t="s">
        <v>354</v>
      </c>
      <c r="P22" s="553"/>
      <c r="Q22" s="744">
        <v>700.05</v>
      </c>
      <c r="R22" s="558"/>
      <c r="S22" s="547"/>
      <c r="T22" s="741"/>
      <c r="U22" s="553"/>
      <c r="V22" s="745"/>
      <c r="W22" s="558"/>
      <c r="X22" s="547"/>
      <c r="Y22" s="741"/>
      <c r="Z22" s="553"/>
      <c r="AA22" s="745"/>
      <c r="AB22" s="558"/>
      <c r="AC22" s="547"/>
      <c r="AD22" s="741"/>
      <c r="AE22" s="553"/>
      <c r="AF22" s="649"/>
      <c r="AG22" s="561"/>
      <c r="AH22" s="547"/>
      <c r="AI22" s="741"/>
      <c r="AJ22" s="553"/>
      <c r="AK22" s="649"/>
      <c r="AL22" s="561"/>
      <c r="AM22" s="547"/>
      <c r="AN22" s="741"/>
      <c r="AO22" s="553"/>
      <c r="AP22" s="649"/>
      <c r="AQ22" s="561"/>
      <c r="AR22" s="547"/>
      <c r="AS22" s="741"/>
      <c r="AT22" s="553"/>
      <c r="AU22" s="649"/>
      <c r="AV22" s="561"/>
      <c r="AW22" s="547"/>
      <c r="AX22" s="741"/>
      <c r="AY22" s="553"/>
      <c r="AZ22" s="649"/>
      <c r="BA22" s="561"/>
      <c r="BB22" s="547"/>
      <c r="BC22" s="741"/>
      <c r="BD22" s="553"/>
      <c r="BE22" s="649"/>
      <c r="BF22" s="561"/>
      <c r="BG22" s="547"/>
      <c r="BH22" s="741"/>
      <c r="BI22" s="553"/>
      <c r="BJ22" s="649"/>
      <c r="BK22" s="561"/>
    </row>
    <row r="23">
      <c r="A23" s="558"/>
      <c r="B23" s="547"/>
      <c r="C23" s="739" t="s">
        <v>355</v>
      </c>
      <c r="D23" s="739" t="s">
        <v>344</v>
      </c>
      <c r="E23" s="553" t="s">
        <v>336</v>
      </c>
      <c r="F23" s="5">
        <v>3131.53</v>
      </c>
      <c r="G23" s="558"/>
      <c r="H23" s="742">
        <v>46065.0</v>
      </c>
      <c r="I23" s="743" t="s">
        <v>347</v>
      </c>
      <c r="J23" s="5" t="s">
        <v>356</v>
      </c>
      <c r="K23" s="43"/>
      <c r="L23" s="47">
        <v>325.62</v>
      </c>
      <c r="M23" s="558"/>
      <c r="N23" s="742">
        <v>46100.0</v>
      </c>
      <c r="O23" s="743" t="s">
        <v>339</v>
      </c>
      <c r="P23" s="553"/>
      <c r="Q23" s="744">
        <v>1251.72</v>
      </c>
      <c r="R23" s="558"/>
      <c r="S23" s="547"/>
      <c r="T23" s="741"/>
      <c r="U23" s="553"/>
      <c r="V23" s="745"/>
      <c r="W23" s="558"/>
      <c r="X23" s="547"/>
      <c r="Y23" s="741"/>
      <c r="Z23" s="553"/>
      <c r="AA23" s="745"/>
      <c r="AB23" s="558"/>
      <c r="AC23" s="547"/>
      <c r="AD23" s="741"/>
      <c r="AE23" s="553"/>
      <c r="AF23" s="649"/>
      <c r="AG23" s="561"/>
      <c r="AH23" s="547"/>
      <c r="AI23" s="741"/>
      <c r="AJ23" s="553"/>
      <c r="AK23" s="649"/>
      <c r="AL23" s="561"/>
      <c r="AM23" s="547"/>
      <c r="AN23" s="741"/>
      <c r="AO23" s="553"/>
      <c r="AP23" s="649"/>
      <c r="AQ23" s="561"/>
      <c r="AR23" s="547"/>
      <c r="AS23" s="741"/>
      <c r="AT23" s="553"/>
      <c r="AU23" s="649"/>
      <c r="AV23" s="561"/>
      <c r="AW23" s="547"/>
      <c r="AX23" s="741"/>
      <c r="AY23" s="553"/>
      <c r="AZ23" s="649"/>
      <c r="BA23" s="561"/>
      <c r="BB23" s="547"/>
      <c r="BC23" s="741"/>
      <c r="BD23" s="553"/>
      <c r="BE23" s="649"/>
      <c r="BF23" s="561"/>
      <c r="BG23" s="547"/>
      <c r="BH23" s="741"/>
      <c r="BI23" s="553"/>
      <c r="BJ23" s="649"/>
      <c r="BK23" s="561"/>
    </row>
    <row r="24">
      <c r="A24" s="558"/>
      <c r="B24" s="547"/>
      <c r="C24" s="743" t="s">
        <v>339</v>
      </c>
      <c r="D24" s="739" t="s">
        <v>344</v>
      </c>
      <c r="E24" s="553" t="s">
        <v>336</v>
      </c>
      <c r="F24" s="5">
        <v>1298.59</v>
      </c>
      <c r="G24" s="558"/>
      <c r="H24" s="742">
        <v>46055.0</v>
      </c>
      <c r="I24" s="739" t="s">
        <v>341</v>
      </c>
      <c r="J24" s="5" t="s">
        <v>356</v>
      </c>
      <c r="K24" s="43"/>
      <c r="L24" s="47">
        <v>575.34</v>
      </c>
      <c r="M24" s="558"/>
      <c r="N24" s="742">
        <v>46101.0</v>
      </c>
      <c r="O24" s="739" t="s">
        <v>346</v>
      </c>
      <c r="P24" s="553"/>
      <c r="Q24" s="744">
        <v>43.81</v>
      </c>
      <c r="R24" s="558"/>
      <c r="S24" s="547"/>
      <c r="T24" s="741"/>
      <c r="U24" s="553"/>
      <c r="V24" s="745"/>
      <c r="W24" s="558"/>
      <c r="X24" s="547"/>
      <c r="Y24" s="741"/>
      <c r="Z24" s="553"/>
      <c r="AA24" s="745"/>
      <c r="AB24" s="558"/>
      <c r="AC24" s="547"/>
      <c r="AD24" s="741"/>
      <c r="AE24" s="553"/>
      <c r="AF24" s="649"/>
      <c r="AG24" s="561"/>
      <c r="AH24" s="547"/>
      <c r="AI24" s="741"/>
      <c r="AJ24" s="553"/>
      <c r="AK24" s="649"/>
      <c r="AL24" s="561"/>
      <c r="AM24" s="547"/>
      <c r="AN24" s="741"/>
      <c r="AO24" s="553"/>
      <c r="AP24" s="649"/>
      <c r="AQ24" s="561"/>
      <c r="AR24" s="547"/>
      <c r="AS24" s="741"/>
      <c r="AT24" s="553"/>
      <c r="AU24" s="649"/>
      <c r="AV24" s="561"/>
      <c r="AW24" s="547"/>
      <c r="AX24" s="741"/>
      <c r="AY24" s="553"/>
      <c r="AZ24" s="649"/>
      <c r="BA24" s="561"/>
      <c r="BB24" s="547"/>
      <c r="BC24" s="741"/>
      <c r="BD24" s="553"/>
      <c r="BE24" s="649"/>
      <c r="BF24" s="561"/>
      <c r="BG24" s="547"/>
      <c r="BH24" s="741"/>
      <c r="BI24" s="553"/>
      <c r="BJ24" s="649"/>
      <c r="BK24" s="561"/>
    </row>
    <row r="25">
      <c r="A25" s="558"/>
      <c r="B25" s="547"/>
      <c r="C25" s="739" t="s">
        <v>343</v>
      </c>
      <c r="D25" s="739" t="s">
        <v>344</v>
      </c>
      <c r="E25" s="553" t="s">
        <v>336</v>
      </c>
      <c r="F25" s="5">
        <v>35.9</v>
      </c>
      <c r="G25" s="558"/>
      <c r="H25" s="742">
        <v>46056.0</v>
      </c>
      <c r="I25" s="739" t="s">
        <v>347</v>
      </c>
      <c r="J25" s="5" t="s">
        <v>356</v>
      </c>
      <c r="K25" s="43"/>
      <c r="L25" s="47">
        <v>977.82</v>
      </c>
      <c r="M25" s="558"/>
      <c r="N25" s="742">
        <v>46103.0</v>
      </c>
      <c r="O25" s="739" t="s">
        <v>357</v>
      </c>
      <c r="P25" s="553"/>
      <c r="Q25" s="744">
        <v>40.1</v>
      </c>
      <c r="R25" s="558"/>
      <c r="S25" s="547"/>
      <c r="T25" s="741"/>
      <c r="U25" s="553"/>
      <c r="V25" s="745"/>
      <c r="W25" s="558"/>
      <c r="X25" s="547"/>
      <c r="Y25" s="741"/>
      <c r="Z25" s="553"/>
      <c r="AA25" s="745"/>
      <c r="AB25" s="558"/>
      <c r="AC25" s="547"/>
      <c r="AD25" s="741"/>
      <c r="AE25" s="553"/>
      <c r="AF25" s="649"/>
      <c r="AG25" s="561"/>
      <c r="AH25" s="547"/>
      <c r="AI25" s="741"/>
      <c r="AJ25" s="553"/>
      <c r="AK25" s="649"/>
      <c r="AL25" s="561"/>
      <c r="AM25" s="547"/>
      <c r="AN25" s="741"/>
      <c r="AO25" s="553"/>
      <c r="AP25" s="649"/>
      <c r="AQ25" s="561"/>
      <c r="AR25" s="547"/>
      <c r="AS25" s="741"/>
      <c r="AT25" s="553"/>
      <c r="AU25" s="649"/>
      <c r="AV25" s="561"/>
      <c r="AW25" s="547"/>
      <c r="AX25" s="741"/>
      <c r="AY25" s="553"/>
      <c r="AZ25" s="649"/>
      <c r="BA25" s="561"/>
      <c r="BB25" s="547"/>
      <c r="BC25" s="741"/>
      <c r="BD25" s="553"/>
      <c r="BE25" s="649"/>
      <c r="BF25" s="561"/>
      <c r="BG25" s="547"/>
      <c r="BH25" s="741"/>
      <c r="BI25" s="553"/>
      <c r="BJ25" s="649"/>
      <c r="BK25" s="561"/>
    </row>
    <row r="26">
      <c r="A26" s="558"/>
      <c r="B26" s="547"/>
      <c r="C26" s="739" t="s">
        <v>352</v>
      </c>
      <c r="D26" s="739" t="s">
        <v>344</v>
      </c>
      <c r="E26" s="553" t="s">
        <v>336</v>
      </c>
      <c r="F26" s="5">
        <v>100.0</v>
      </c>
      <c r="G26" s="558"/>
      <c r="H26" s="742">
        <v>46056.0</v>
      </c>
      <c r="I26" s="739" t="s">
        <v>358</v>
      </c>
      <c r="J26" s="5" t="s">
        <v>356</v>
      </c>
      <c r="K26" s="43"/>
      <c r="L26" s="47">
        <v>197.16</v>
      </c>
      <c r="M26" s="558"/>
      <c r="N26" s="742">
        <v>46104.0</v>
      </c>
      <c r="O26" s="739" t="s">
        <v>359</v>
      </c>
      <c r="P26" s="553"/>
      <c r="Q26" s="744">
        <v>190.8</v>
      </c>
      <c r="R26" s="558"/>
      <c r="S26" s="547"/>
      <c r="T26" s="741"/>
      <c r="U26" s="553"/>
      <c r="V26" s="745"/>
      <c r="W26" s="558"/>
      <c r="X26" s="547"/>
      <c r="Y26" s="741"/>
      <c r="Z26" s="553"/>
      <c r="AA26" s="745"/>
      <c r="AB26" s="558"/>
      <c r="AC26" s="547"/>
      <c r="AD26" s="741"/>
      <c r="AE26" s="553"/>
      <c r="AF26" s="649"/>
      <c r="AG26" s="561"/>
      <c r="AH26" s="547"/>
      <c r="AI26" s="741"/>
      <c r="AJ26" s="553"/>
      <c r="AK26" s="649"/>
      <c r="AL26" s="561"/>
      <c r="AM26" s="547"/>
      <c r="AN26" s="741"/>
      <c r="AO26" s="553"/>
      <c r="AP26" s="649"/>
      <c r="AQ26" s="561"/>
      <c r="AR26" s="547"/>
      <c r="AS26" s="741"/>
      <c r="AT26" s="553"/>
      <c r="AU26" s="649"/>
      <c r="AV26" s="561"/>
      <c r="AW26" s="547"/>
      <c r="AX26" s="741"/>
      <c r="AY26" s="553"/>
      <c r="AZ26" s="649"/>
      <c r="BA26" s="561"/>
      <c r="BB26" s="547"/>
      <c r="BC26" s="741"/>
      <c r="BD26" s="553"/>
      <c r="BE26" s="649"/>
      <c r="BF26" s="561"/>
      <c r="BG26" s="547"/>
      <c r="BH26" s="741"/>
      <c r="BI26" s="553"/>
      <c r="BJ26" s="649"/>
      <c r="BK26" s="561"/>
    </row>
    <row r="27">
      <c r="A27" s="558"/>
      <c r="B27" s="547"/>
      <c r="C27" s="743" t="s">
        <v>360</v>
      </c>
      <c r="D27" s="739" t="s">
        <v>344</v>
      </c>
      <c r="E27" s="553" t="s">
        <v>336</v>
      </c>
      <c r="F27" s="5">
        <v>1076.19</v>
      </c>
      <c r="G27" s="558"/>
      <c r="H27" s="742">
        <v>46057.0</v>
      </c>
      <c r="I27" s="739" t="s">
        <v>354</v>
      </c>
      <c r="J27" s="5" t="s">
        <v>356</v>
      </c>
      <c r="K27" s="43"/>
      <c r="L27" s="47">
        <v>630.0</v>
      </c>
      <c r="M27" s="558"/>
      <c r="N27" s="742">
        <v>46104.0</v>
      </c>
      <c r="O27" s="739" t="s">
        <v>346</v>
      </c>
      <c r="P27" s="553"/>
      <c r="Q27" s="744">
        <v>1.4</v>
      </c>
      <c r="R27" s="558"/>
      <c r="S27" s="547"/>
      <c r="T27" s="741"/>
      <c r="U27" s="553"/>
      <c r="V27" s="745"/>
      <c r="W27" s="558"/>
      <c r="X27" s="547"/>
      <c r="Y27" s="741"/>
      <c r="Z27" s="553"/>
      <c r="AA27" s="745"/>
      <c r="AB27" s="558"/>
      <c r="AC27" s="547"/>
      <c r="AD27" s="741"/>
      <c r="AE27" s="553"/>
      <c r="AF27" s="649"/>
      <c r="AG27" s="561"/>
      <c r="AH27" s="547"/>
      <c r="AI27" s="741"/>
      <c r="AJ27" s="553"/>
      <c r="AK27" s="649"/>
      <c r="AL27" s="561"/>
      <c r="AM27" s="547"/>
      <c r="AN27" s="741"/>
      <c r="AO27" s="553"/>
      <c r="AP27" s="649"/>
      <c r="AQ27" s="561"/>
      <c r="AR27" s="547"/>
      <c r="AS27" s="741"/>
      <c r="AT27" s="553"/>
      <c r="AU27" s="649"/>
      <c r="AV27" s="561"/>
      <c r="AW27" s="547"/>
      <c r="AX27" s="741"/>
      <c r="AY27" s="553"/>
      <c r="AZ27" s="649"/>
      <c r="BA27" s="561"/>
      <c r="BB27" s="547"/>
      <c r="BC27" s="741"/>
      <c r="BD27" s="553"/>
      <c r="BE27" s="649"/>
      <c r="BF27" s="561"/>
      <c r="BG27" s="547"/>
      <c r="BH27" s="741"/>
      <c r="BI27" s="553"/>
      <c r="BJ27" s="649"/>
      <c r="BK27" s="561"/>
    </row>
    <row r="28">
      <c r="A28" s="558"/>
      <c r="B28" s="547"/>
      <c r="C28" s="739" t="s">
        <v>346</v>
      </c>
      <c r="D28" s="739" t="s">
        <v>356</v>
      </c>
      <c r="E28" s="553" t="s">
        <v>336</v>
      </c>
      <c r="F28" s="5">
        <v>0.39</v>
      </c>
      <c r="G28" s="558"/>
      <c r="H28" s="742">
        <v>46057.0</v>
      </c>
      <c r="I28" s="739" t="s">
        <v>361</v>
      </c>
      <c r="J28" s="5" t="s">
        <v>356</v>
      </c>
      <c r="K28" s="43"/>
      <c r="L28" s="47">
        <v>443.09</v>
      </c>
      <c r="M28" s="558"/>
      <c r="N28" s="742">
        <v>46082.0</v>
      </c>
      <c r="O28" s="739" t="s">
        <v>362</v>
      </c>
      <c r="P28" s="553"/>
      <c r="Q28" s="744" t="s">
        <v>363</v>
      </c>
      <c r="R28" s="558"/>
      <c r="S28" s="547"/>
      <c r="T28" s="741"/>
      <c r="U28" s="553"/>
      <c r="V28" s="745"/>
      <c r="W28" s="558"/>
      <c r="X28" s="547"/>
      <c r="Y28" s="741"/>
      <c r="Z28" s="553"/>
      <c r="AA28" s="745"/>
      <c r="AB28" s="558"/>
      <c r="AC28" s="547"/>
      <c r="AD28" s="741"/>
      <c r="AE28" s="553"/>
      <c r="AF28" s="649"/>
      <c r="AG28" s="561"/>
      <c r="AH28" s="547"/>
      <c r="AI28" s="741"/>
      <c r="AJ28" s="553"/>
      <c r="AK28" s="649"/>
      <c r="AL28" s="561"/>
      <c r="AM28" s="547"/>
      <c r="AN28" s="741"/>
      <c r="AO28" s="553"/>
      <c r="AP28" s="649"/>
      <c r="AQ28" s="561"/>
      <c r="AR28" s="547"/>
      <c r="AS28" s="741"/>
      <c r="AT28" s="553"/>
      <c r="AU28" s="649"/>
      <c r="AV28" s="561"/>
      <c r="AW28" s="547"/>
      <c r="AX28" s="741"/>
      <c r="AY28" s="553"/>
      <c r="AZ28" s="649"/>
      <c r="BA28" s="561"/>
      <c r="BB28" s="547"/>
      <c r="BC28" s="741"/>
      <c r="BD28" s="553"/>
      <c r="BE28" s="649"/>
      <c r="BF28" s="561"/>
      <c r="BG28" s="547"/>
      <c r="BH28" s="741"/>
      <c r="BI28" s="553"/>
      <c r="BJ28" s="649"/>
      <c r="BK28" s="561"/>
    </row>
    <row r="29">
      <c r="A29" s="558"/>
      <c r="B29" s="547"/>
      <c r="C29" s="739" t="s">
        <v>364</v>
      </c>
      <c r="D29" s="739" t="s">
        <v>356</v>
      </c>
      <c r="E29" s="553" t="s">
        <v>336</v>
      </c>
      <c r="F29" s="5">
        <v>11.04</v>
      </c>
      <c r="G29" s="558"/>
      <c r="H29" s="742">
        <v>46059.0</v>
      </c>
      <c r="I29" s="739" t="s">
        <v>347</v>
      </c>
      <c r="J29" s="5" t="s">
        <v>356</v>
      </c>
      <c r="K29" s="43"/>
      <c r="L29" s="47">
        <v>429.41</v>
      </c>
      <c r="M29" s="558"/>
      <c r="N29" s="742">
        <v>46084.0</v>
      </c>
      <c r="O29" s="739" t="s">
        <v>361</v>
      </c>
      <c r="P29" s="553"/>
      <c r="Q29" s="744" t="s">
        <v>365</v>
      </c>
      <c r="R29" s="558"/>
      <c r="S29" s="547"/>
      <c r="T29" s="741"/>
      <c r="U29" s="553"/>
      <c r="V29" s="745"/>
      <c r="W29" s="558"/>
      <c r="X29" s="547"/>
      <c r="Y29" s="741"/>
      <c r="Z29" s="553"/>
      <c r="AA29" s="745"/>
      <c r="AB29" s="558"/>
      <c r="AC29" s="547"/>
      <c r="AD29" s="741"/>
      <c r="AE29" s="553"/>
      <c r="AF29" s="649"/>
      <c r="AG29" s="561"/>
      <c r="AH29" s="547"/>
      <c r="AI29" s="741"/>
      <c r="AJ29" s="553"/>
      <c r="AK29" s="649"/>
      <c r="AL29" s="561"/>
      <c r="AM29" s="547"/>
      <c r="AN29" s="741"/>
      <c r="AO29" s="553"/>
      <c r="AP29" s="649"/>
      <c r="AQ29" s="561"/>
      <c r="AR29" s="547"/>
      <c r="AS29" s="741"/>
      <c r="AT29" s="553"/>
      <c r="AU29" s="649"/>
      <c r="AV29" s="561"/>
      <c r="AW29" s="547"/>
      <c r="AX29" s="741"/>
      <c r="AY29" s="553"/>
      <c r="AZ29" s="649"/>
      <c r="BA29" s="561"/>
      <c r="BB29" s="547"/>
      <c r="BC29" s="741"/>
      <c r="BD29" s="553"/>
      <c r="BE29" s="649"/>
      <c r="BF29" s="561"/>
      <c r="BG29" s="547"/>
      <c r="BH29" s="741"/>
      <c r="BI29" s="553"/>
      <c r="BJ29" s="649"/>
      <c r="BK29" s="561"/>
    </row>
    <row r="30">
      <c r="A30" s="558"/>
      <c r="B30" s="547"/>
      <c r="C30" s="739" t="s">
        <v>357</v>
      </c>
      <c r="D30" s="739" t="s">
        <v>356</v>
      </c>
      <c r="E30" s="553" t="s">
        <v>336</v>
      </c>
      <c r="F30" s="5">
        <v>33.74</v>
      </c>
      <c r="G30" s="558"/>
      <c r="H30" s="742">
        <v>46060.0</v>
      </c>
      <c r="I30" s="739" t="s">
        <v>346</v>
      </c>
      <c r="J30" s="5" t="s">
        <v>356</v>
      </c>
      <c r="K30" s="43"/>
      <c r="L30" s="47">
        <v>15.03</v>
      </c>
      <c r="M30" s="558"/>
      <c r="N30" s="742">
        <v>46085.0</v>
      </c>
      <c r="O30" s="739" t="s">
        <v>346</v>
      </c>
      <c r="P30" s="553"/>
      <c r="Q30" s="744" t="s">
        <v>366</v>
      </c>
      <c r="R30" s="558"/>
      <c r="S30" s="547"/>
      <c r="T30" s="741"/>
      <c r="U30" s="553"/>
      <c r="V30" s="745"/>
      <c r="W30" s="558"/>
      <c r="X30" s="547"/>
      <c r="Y30" s="741"/>
      <c r="Z30" s="553"/>
      <c r="AA30" s="745"/>
      <c r="AB30" s="558"/>
      <c r="AC30" s="547"/>
      <c r="AD30" s="741"/>
      <c r="AE30" s="553"/>
      <c r="AF30" s="649"/>
      <c r="AG30" s="561"/>
      <c r="AH30" s="547"/>
      <c r="AI30" s="741"/>
      <c r="AJ30" s="553"/>
      <c r="AK30" s="649"/>
      <c r="AL30" s="561"/>
      <c r="AM30" s="547"/>
      <c r="AN30" s="741"/>
      <c r="AO30" s="553"/>
      <c r="AP30" s="649"/>
      <c r="AQ30" s="561"/>
      <c r="AR30" s="547"/>
      <c r="AS30" s="741"/>
      <c r="AT30" s="553"/>
      <c r="AU30" s="649"/>
      <c r="AV30" s="561"/>
      <c r="AW30" s="547"/>
      <c r="AX30" s="741"/>
      <c r="AY30" s="553"/>
      <c r="AZ30" s="649"/>
      <c r="BA30" s="561"/>
      <c r="BB30" s="547"/>
      <c r="BC30" s="741"/>
      <c r="BD30" s="553"/>
      <c r="BE30" s="649"/>
      <c r="BF30" s="561"/>
      <c r="BG30" s="547"/>
      <c r="BH30" s="741"/>
      <c r="BI30" s="553"/>
      <c r="BJ30" s="649"/>
      <c r="BK30" s="561"/>
    </row>
    <row r="31">
      <c r="A31" s="558"/>
      <c r="B31" s="547"/>
      <c r="C31" s="739" t="s">
        <v>346</v>
      </c>
      <c r="D31" s="739" t="s">
        <v>356</v>
      </c>
      <c r="E31" s="553" t="s">
        <v>336</v>
      </c>
      <c r="F31" s="5">
        <v>1.18</v>
      </c>
      <c r="G31" s="558"/>
      <c r="H31" s="742">
        <v>46059.0</v>
      </c>
      <c r="I31" s="739" t="s">
        <v>367</v>
      </c>
      <c r="J31" s="5" t="s">
        <v>356</v>
      </c>
      <c r="K31" s="43"/>
      <c r="L31" s="47">
        <v>46.73</v>
      </c>
      <c r="M31" s="558"/>
      <c r="N31" s="742">
        <v>46085.0</v>
      </c>
      <c r="O31" s="739" t="s">
        <v>368</v>
      </c>
      <c r="P31" s="553"/>
      <c r="Q31" s="744" t="s">
        <v>369</v>
      </c>
      <c r="R31" s="558"/>
      <c r="S31" s="547"/>
      <c r="T31" s="741"/>
      <c r="U31" s="553"/>
      <c r="V31" s="745"/>
      <c r="W31" s="558"/>
      <c r="X31" s="547"/>
      <c r="Y31" s="741"/>
      <c r="Z31" s="553"/>
      <c r="AA31" s="745"/>
      <c r="AB31" s="558"/>
      <c r="AC31" s="547"/>
      <c r="AD31" s="741"/>
      <c r="AE31" s="553"/>
      <c r="AF31" s="649"/>
      <c r="AG31" s="561"/>
      <c r="AH31" s="547"/>
      <c r="AI31" s="741"/>
      <c r="AJ31" s="553"/>
      <c r="AK31" s="649"/>
      <c r="AL31" s="561"/>
      <c r="AM31" s="547"/>
      <c r="AN31" s="741"/>
      <c r="AO31" s="553"/>
      <c r="AP31" s="649"/>
      <c r="AQ31" s="561"/>
      <c r="AR31" s="547"/>
      <c r="AS31" s="741"/>
      <c r="AT31" s="553"/>
      <c r="AU31" s="649"/>
      <c r="AV31" s="561"/>
      <c r="AW31" s="547"/>
      <c r="AX31" s="741"/>
      <c r="AY31" s="553"/>
      <c r="AZ31" s="649"/>
      <c r="BA31" s="561"/>
      <c r="BB31" s="547"/>
      <c r="BC31" s="741"/>
      <c r="BD31" s="553"/>
      <c r="BE31" s="649"/>
      <c r="BF31" s="561"/>
      <c r="BG31" s="547"/>
      <c r="BH31" s="741"/>
      <c r="BI31" s="553"/>
      <c r="BJ31" s="649"/>
      <c r="BK31" s="561"/>
    </row>
    <row r="32">
      <c r="A32" s="558"/>
      <c r="B32" s="547"/>
      <c r="C32" s="739" t="s">
        <v>346</v>
      </c>
      <c r="D32" s="739" t="s">
        <v>356</v>
      </c>
      <c r="E32" s="553" t="s">
        <v>336</v>
      </c>
      <c r="F32" s="5">
        <v>35.48</v>
      </c>
      <c r="G32" s="558"/>
      <c r="H32" s="742">
        <v>46057.0</v>
      </c>
      <c r="I32" s="739" t="s">
        <v>346</v>
      </c>
      <c r="J32" s="5" t="s">
        <v>356</v>
      </c>
      <c r="K32" s="43"/>
      <c r="L32" s="47">
        <v>34.22</v>
      </c>
      <c r="M32" s="558"/>
      <c r="N32" s="742">
        <v>46101.0</v>
      </c>
      <c r="O32" s="739" t="s">
        <v>370</v>
      </c>
      <c r="P32" s="553"/>
      <c r="Q32" s="744">
        <v>651.9</v>
      </c>
      <c r="R32" s="558"/>
      <c r="S32" s="547"/>
      <c r="T32" s="741"/>
      <c r="U32" s="553"/>
      <c r="V32" s="745"/>
      <c r="W32" s="558"/>
      <c r="X32" s="547"/>
      <c r="Y32" s="741"/>
      <c r="Z32" s="553"/>
      <c r="AA32" s="745"/>
      <c r="AB32" s="558"/>
      <c r="AC32" s="547"/>
      <c r="AD32" s="741"/>
      <c r="AE32" s="553"/>
      <c r="AF32" s="649"/>
      <c r="AG32" s="561"/>
      <c r="AH32" s="547"/>
      <c r="AI32" s="741"/>
      <c r="AJ32" s="553"/>
      <c r="AK32" s="649"/>
      <c r="AL32" s="561"/>
      <c r="AM32" s="547"/>
      <c r="AN32" s="741"/>
      <c r="AO32" s="553"/>
      <c r="AP32" s="649"/>
      <c r="AQ32" s="561"/>
      <c r="AR32" s="547"/>
      <c r="AS32" s="741"/>
      <c r="AT32" s="553"/>
      <c r="AU32" s="649"/>
      <c r="AV32" s="561"/>
      <c r="AW32" s="547"/>
      <c r="AX32" s="741"/>
      <c r="AY32" s="553"/>
      <c r="AZ32" s="649"/>
      <c r="BA32" s="561"/>
      <c r="BB32" s="547"/>
      <c r="BC32" s="741"/>
      <c r="BD32" s="553"/>
      <c r="BE32" s="649"/>
      <c r="BF32" s="561"/>
      <c r="BG32" s="547"/>
      <c r="BH32" s="741"/>
      <c r="BI32" s="553"/>
      <c r="BJ32" s="649"/>
      <c r="BK32" s="561"/>
    </row>
    <row r="33">
      <c r="A33" s="558"/>
      <c r="B33" s="547"/>
      <c r="C33" s="739" t="s">
        <v>361</v>
      </c>
      <c r="D33" s="739" t="s">
        <v>356</v>
      </c>
      <c r="E33" s="553" t="s">
        <v>336</v>
      </c>
      <c r="F33" s="5">
        <v>524.16</v>
      </c>
      <c r="G33" s="558"/>
      <c r="H33" s="742">
        <v>46066.0</v>
      </c>
      <c r="I33" s="739" t="s">
        <v>346</v>
      </c>
      <c r="J33" s="5" t="s">
        <v>356</v>
      </c>
      <c r="K33" s="43"/>
      <c r="L33" s="47">
        <v>11.4</v>
      </c>
      <c r="M33" s="558"/>
      <c r="N33" s="742">
        <v>46101.0</v>
      </c>
      <c r="O33" s="739" t="s">
        <v>370</v>
      </c>
      <c r="P33" s="553"/>
      <c r="Q33" s="744">
        <v>27.62</v>
      </c>
      <c r="R33" s="558"/>
      <c r="S33" s="547"/>
      <c r="T33" s="741"/>
      <c r="U33" s="553"/>
      <c r="V33" s="745"/>
      <c r="W33" s="558"/>
      <c r="X33" s="547"/>
      <c r="Y33" s="741"/>
      <c r="Z33" s="553"/>
      <c r="AA33" s="745"/>
      <c r="AB33" s="558"/>
      <c r="AC33" s="547"/>
      <c r="AD33" s="741"/>
      <c r="AE33" s="553"/>
      <c r="AF33" s="649"/>
      <c r="AG33" s="561"/>
      <c r="AH33" s="547"/>
      <c r="AI33" s="741"/>
      <c r="AJ33" s="553"/>
      <c r="AK33" s="649"/>
      <c r="AL33" s="561"/>
      <c r="AM33" s="547"/>
      <c r="AN33" s="741"/>
      <c r="AO33" s="553"/>
      <c r="AP33" s="649"/>
      <c r="AQ33" s="561"/>
      <c r="AR33" s="547"/>
      <c r="AS33" s="741"/>
      <c r="AT33" s="553"/>
      <c r="AU33" s="649"/>
      <c r="AV33" s="561"/>
      <c r="AW33" s="547"/>
      <c r="AX33" s="741"/>
      <c r="AY33" s="553"/>
      <c r="AZ33" s="649"/>
      <c r="BA33" s="561"/>
      <c r="BB33" s="547"/>
      <c r="BC33" s="741"/>
      <c r="BD33" s="553"/>
      <c r="BE33" s="649"/>
      <c r="BF33" s="561"/>
      <c r="BG33" s="547"/>
      <c r="BH33" s="741"/>
      <c r="BI33" s="553"/>
      <c r="BJ33" s="649"/>
      <c r="BK33" s="561"/>
    </row>
    <row r="34">
      <c r="A34" s="558"/>
      <c r="B34" s="547"/>
      <c r="C34" s="739" t="s">
        <v>346</v>
      </c>
      <c r="D34" s="739" t="s">
        <v>356</v>
      </c>
      <c r="E34" s="553" t="s">
        <v>336</v>
      </c>
      <c r="F34" s="5">
        <v>18.35</v>
      </c>
      <c r="G34" s="558"/>
      <c r="H34" s="742">
        <v>46057.0</v>
      </c>
      <c r="I34" s="739" t="s">
        <v>346</v>
      </c>
      <c r="J34" s="5" t="s">
        <v>356</v>
      </c>
      <c r="K34" s="43"/>
      <c r="L34" s="47">
        <v>6.9</v>
      </c>
      <c r="M34" s="558"/>
      <c r="N34" s="742">
        <v>46102.0</v>
      </c>
      <c r="O34" s="739" t="s">
        <v>346</v>
      </c>
      <c r="P34" s="553"/>
      <c r="Q34" s="744">
        <v>22.82</v>
      </c>
      <c r="R34" s="558"/>
      <c r="S34" s="547"/>
      <c r="T34" s="741"/>
      <c r="U34" s="553"/>
      <c r="V34" s="745"/>
      <c r="W34" s="558"/>
      <c r="X34" s="547"/>
      <c r="Y34" s="741"/>
      <c r="Z34" s="553"/>
      <c r="AA34" s="745"/>
      <c r="AB34" s="558"/>
      <c r="AC34" s="547"/>
      <c r="AD34" s="741"/>
      <c r="AE34" s="553"/>
      <c r="AF34" s="649"/>
      <c r="AG34" s="561"/>
      <c r="AH34" s="547"/>
      <c r="AI34" s="741"/>
      <c r="AJ34" s="553"/>
      <c r="AK34" s="649"/>
      <c r="AL34" s="561"/>
      <c r="AM34" s="547"/>
      <c r="AN34" s="741"/>
      <c r="AO34" s="553"/>
      <c r="AP34" s="649"/>
      <c r="AQ34" s="561"/>
      <c r="AR34" s="547"/>
      <c r="AS34" s="741"/>
      <c r="AT34" s="553"/>
      <c r="AU34" s="649"/>
      <c r="AV34" s="561"/>
      <c r="AW34" s="547"/>
      <c r="AX34" s="741"/>
      <c r="AY34" s="553"/>
      <c r="AZ34" s="649"/>
      <c r="BA34" s="561"/>
      <c r="BB34" s="547"/>
      <c r="BC34" s="741"/>
      <c r="BD34" s="553"/>
      <c r="BE34" s="649"/>
      <c r="BF34" s="561"/>
      <c r="BG34" s="547"/>
      <c r="BH34" s="741"/>
      <c r="BI34" s="553"/>
      <c r="BJ34" s="649"/>
      <c r="BK34" s="561"/>
    </row>
    <row r="35">
      <c r="A35" s="558"/>
      <c r="B35" s="547"/>
      <c r="C35" s="739" t="s">
        <v>367</v>
      </c>
      <c r="D35" s="739" t="s">
        <v>356</v>
      </c>
      <c r="E35" s="553" t="s">
        <v>336</v>
      </c>
      <c r="F35" s="5">
        <v>-30.69</v>
      </c>
      <c r="G35" s="558"/>
      <c r="H35" s="742">
        <v>46057.0</v>
      </c>
      <c r="I35" s="739" t="s">
        <v>346</v>
      </c>
      <c r="J35" s="5" t="s">
        <v>356</v>
      </c>
      <c r="K35" s="43"/>
      <c r="L35" s="47">
        <v>15.51</v>
      </c>
      <c r="M35" s="558"/>
      <c r="N35" s="742">
        <v>46102.0</v>
      </c>
      <c r="O35" s="739" t="s">
        <v>346</v>
      </c>
      <c r="P35" s="553"/>
      <c r="Q35" s="744">
        <v>0.97</v>
      </c>
      <c r="R35" s="558"/>
      <c r="S35" s="547"/>
      <c r="T35" s="741"/>
      <c r="U35" s="553"/>
      <c r="V35" s="745"/>
      <c r="W35" s="558"/>
      <c r="X35" s="547"/>
      <c r="Y35" s="741"/>
      <c r="Z35" s="553"/>
      <c r="AA35" s="745"/>
      <c r="AB35" s="558"/>
      <c r="AC35" s="547"/>
      <c r="AD35" s="741"/>
      <c r="AE35" s="553"/>
      <c r="AF35" s="649"/>
      <c r="AG35" s="561"/>
      <c r="AH35" s="547"/>
      <c r="AI35" s="741"/>
      <c r="AJ35" s="553"/>
      <c r="AK35" s="649"/>
      <c r="AL35" s="561"/>
      <c r="AM35" s="547"/>
      <c r="AN35" s="741"/>
      <c r="AO35" s="553"/>
      <c r="AP35" s="649"/>
      <c r="AQ35" s="561"/>
      <c r="AR35" s="547"/>
      <c r="AS35" s="741"/>
      <c r="AT35" s="553"/>
      <c r="AU35" s="649"/>
      <c r="AV35" s="561"/>
      <c r="AW35" s="547"/>
      <c r="AX35" s="741"/>
      <c r="AY35" s="553"/>
      <c r="AZ35" s="649"/>
      <c r="BA35" s="561"/>
      <c r="BB35" s="547"/>
      <c r="BC35" s="741"/>
      <c r="BD35" s="553"/>
      <c r="BE35" s="649"/>
      <c r="BF35" s="561"/>
      <c r="BG35" s="547"/>
      <c r="BH35" s="741"/>
      <c r="BI35" s="553"/>
      <c r="BJ35" s="649"/>
      <c r="BK35" s="561"/>
    </row>
    <row r="36">
      <c r="A36" s="558"/>
      <c r="B36" s="547"/>
      <c r="C36" s="739" t="s">
        <v>354</v>
      </c>
      <c r="D36" s="739" t="s">
        <v>356</v>
      </c>
      <c r="E36" s="553" t="s">
        <v>336</v>
      </c>
      <c r="F36" s="5">
        <v>756.0</v>
      </c>
      <c r="G36" s="558"/>
      <c r="H36" s="742">
        <v>46072.0</v>
      </c>
      <c r="I36" s="739" t="s">
        <v>354</v>
      </c>
      <c r="J36" s="5" t="s">
        <v>356</v>
      </c>
      <c r="K36" s="43"/>
      <c r="L36" s="47">
        <v>630.0</v>
      </c>
      <c r="M36" s="558"/>
      <c r="N36" s="742">
        <v>46098.0</v>
      </c>
      <c r="O36" s="739" t="s">
        <v>349</v>
      </c>
      <c r="P36" s="553"/>
      <c r="Q36" s="744">
        <v>297.0</v>
      </c>
      <c r="R36" s="558"/>
      <c r="S36" s="547"/>
      <c r="T36" s="741"/>
      <c r="U36" s="553"/>
      <c r="V36" s="745"/>
      <c r="W36" s="558"/>
      <c r="X36" s="547"/>
      <c r="Y36" s="741"/>
      <c r="Z36" s="553"/>
      <c r="AA36" s="745"/>
      <c r="AB36" s="558"/>
      <c r="AC36" s="547"/>
      <c r="AD36" s="741"/>
      <c r="AE36" s="553"/>
      <c r="AF36" s="649"/>
      <c r="AG36" s="561"/>
      <c r="AH36" s="547"/>
      <c r="AI36" s="741"/>
      <c r="AJ36" s="553"/>
      <c r="AK36" s="649"/>
      <c r="AL36" s="561"/>
      <c r="AM36" s="547"/>
      <c r="AN36" s="741"/>
      <c r="AO36" s="553"/>
      <c r="AP36" s="649"/>
      <c r="AQ36" s="561"/>
      <c r="AR36" s="547"/>
      <c r="AS36" s="741"/>
      <c r="AT36" s="553"/>
      <c r="AU36" s="649"/>
      <c r="AV36" s="561"/>
      <c r="AW36" s="547"/>
      <c r="AX36" s="741"/>
      <c r="AY36" s="553"/>
      <c r="AZ36" s="649"/>
      <c r="BA36" s="561"/>
      <c r="BB36" s="547"/>
      <c r="BC36" s="741"/>
      <c r="BD36" s="553"/>
      <c r="BE36" s="649"/>
      <c r="BF36" s="561"/>
      <c r="BG36" s="547"/>
      <c r="BH36" s="741"/>
      <c r="BI36" s="553"/>
      <c r="BJ36" s="649"/>
      <c r="BK36" s="561"/>
    </row>
    <row r="37">
      <c r="A37" s="558"/>
      <c r="B37" s="547"/>
      <c r="C37" s="739" t="s">
        <v>354</v>
      </c>
      <c r="D37" s="739" t="s">
        <v>356</v>
      </c>
      <c r="E37" s="553" t="s">
        <v>336</v>
      </c>
      <c r="F37" s="5">
        <v>756.0</v>
      </c>
      <c r="G37" s="558"/>
      <c r="H37" s="742">
        <v>46072.0</v>
      </c>
      <c r="I37" s="739" t="s">
        <v>357</v>
      </c>
      <c r="J37" s="5" t="s">
        <v>356</v>
      </c>
      <c r="K37" s="553"/>
      <c r="L37" s="47">
        <v>32.59</v>
      </c>
      <c r="M37" s="558"/>
      <c r="N37" s="547"/>
      <c r="O37" s="741"/>
      <c r="P37" s="553"/>
      <c r="Q37" s="649"/>
      <c r="R37" s="558"/>
      <c r="S37" s="547"/>
      <c r="T37" s="741"/>
      <c r="U37" s="553"/>
      <c r="V37" s="745"/>
      <c r="W37" s="558"/>
      <c r="X37" s="547"/>
      <c r="Y37" s="741"/>
      <c r="Z37" s="553"/>
      <c r="AA37" s="745"/>
      <c r="AB37" s="558"/>
      <c r="AC37" s="547"/>
      <c r="AD37" s="741"/>
      <c r="AE37" s="553"/>
      <c r="AF37" s="649"/>
      <c r="AG37" s="561"/>
      <c r="AH37" s="547"/>
      <c r="AI37" s="741"/>
      <c r="AJ37" s="553"/>
      <c r="AK37" s="649"/>
      <c r="AL37" s="561"/>
      <c r="AM37" s="547"/>
      <c r="AN37" s="741"/>
      <c r="AO37" s="553"/>
      <c r="AP37" s="649"/>
      <c r="AQ37" s="561"/>
      <c r="AR37" s="547"/>
      <c r="AS37" s="741"/>
      <c r="AT37" s="553"/>
      <c r="AU37" s="649"/>
      <c r="AV37" s="561"/>
      <c r="AW37" s="547"/>
      <c r="AX37" s="741"/>
      <c r="AY37" s="553"/>
      <c r="AZ37" s="649"/>
      <c r="BA37" s="561"/>
      <c r="BB37" s="547"/>
      <c r="BC37" s="741"/>
      <c r="BD37" s="553"/>
      <c r="BE37" s="649"/>
      <c r="BF37" s="561"/>
      <c r="BG37" s="547"/>
      <c r="BH37" s="741"/>
      <c r="BI37" s="553"/>
      <c r="BJ37" s="649"/>
      <c r="BK37" s="561"/>
    </row>
    <row r="38">
      <c r="A38" s="558"/>
      <c r="B38" s="547"/>
      <c r="C38" s="739" t="s">
        <v>357</v>
      </c>
      <c r="D38" s="739" t="s">
        <v>356</v>
      </c>
      <c r="E38" s="553" t="s">
        <v>336</v>
      </c>
      <c r="F38" s="5">
        <v>40.68</v>
      </c>
      <c r="G38" s="558"/>
      <c r="H38" s="742">
        <v>46072.0</v>
      </c>
      <c r="I38" s="739" t="s">
        <v>357</v>
      </c>
      <c r="J38" s="5" t="s">
        <v>356</v>
      </c>
      <c r="K38" s="553"/>
      <c r="L38" s="47">
        <v>29.61</v>
      </c>
      <c r="M38" s="558"/>
      <c r="N38" s="547"/>
      <c r="O38" s="741"/>
      <c r="P38" s="553"/>
      <c r="Q38" s="649"/>
      <c r="R38" s="558"/>
      <c r="S38" s="547"/>
      <c r="T38" s="741"/>
      <c r="U38" s="553"/>
      <c r="V38" s="745"/>
      <c r="W38" s="558"/>
      <c r="X38" s="547"/>
      <c r="Y38" s="741"/>
      <c r="Z38" s="553"/>
      <c r="AA38" s="745"/>
      <c r="AB38" s="558"/>
      <c r="AC38" s="547"/>
      <c r="AD38" s="741"/>
      <c r="AE38" s="553"/>
      <c r="AF38" s="649"/>
      <c r="AG38" s="561"/>
      <c r="AH38" s="547"/>
      <c r="AI38" s="741"/>
      <c r="AJ38" s="553"/>
      <c r="AK38" s="649"/>
      <c r="AL38" s="561"/>
      <c r="AM38" s="547"/>
      <c r="AN38" s="741"/>
      <c r="AO38" s="553"/>
      <c r="AP38" s="649"/>
      <c r="AQ38" s="561"/>
      <c r="AR38" s="547"/>
      <c r="AS38" s="741"/>
      <c r="AT38" s="553"/>
      <c r="AU38" s="649"/>
      <c r="AV38" s="561"/>
      <c r="AW38" s="547"/>
      <c r="AX38" s="741"/>
      <c r="AY38" s="553"/>
      <c r="AZ38" s="649"/>
      <c r="BA38" s="561"/>
      <c r="BB38" s="547"/>
      <c r="BC38" s="741"/>
      <c r="BD38" s="553"/>
      <c r="BE38" s="649"/>
      <c r="BF38" s="561"/>
      <c r="BG38" s="547"/>
      <c r="BH38" s="741"/>
      <c r="BI38" s="553"/>
      <c r="BJ38" s="649"/>
      <c r="BK38" s="561"/>
    </row>
    <row r="39">
      <c r="A39" s="558"/>
      <c r="B39" s="547"/>
      <c r="C39" s="739" t="s">
        <v>354</v>
      </c>
      <c r="D39" s="739" t="s">
        <v>356</v>
      </c>
      <c r="E39" s="553" t="s">
        <v>336</v>
      </c>
      <c r="F39" s="5">
        <v>693.0</v>
      </c>
      <c r="G39" s="558"/>
      <c r="H39" s="742">
        <v>46073.0</v>
      </c>
      <c r="I39" s="739" t="s">
        <v>346</v>
      </c>
      <c r="J39" s="5" t="s">
        <v>356</v>
      </c>
      <c r="K39" s="553"/>
      <c r="L39" s="47">
        <v>1.14</v>
      </c>
      <c r="M39" s="558"/>
      <c r="N39" s="547"/>
      <c r="O39" s="741"/>
      <c r="P39" s="553"/>
      <c r="Q39" s="649"/>
      <c r="R39" s="558"/>
      <c r="S39" s="547"/>
      <c r="T39" s="741"/>
      <c r="U39" s="553"/>
      <c r="V39" s="745"/>
      <c r="W39" s="558"/>
      <c r="X39" s="547"/>
      <c r="Y39" s="741"/>
      <c r="Z39" s="553"/>
      <c r="AA39" s="745"/>
      <c r="AB39" s="558"/>
      <c r="AC39" s="547"/>
      <c r="AD39" s="741"/>
      <c r="AE39" s="553"/>
      <c r="AF39" s="649"/>
      <c r="AG39" s="561"/>
      <c r="AH39" s="547"/>
      <c r="AI39" s="741"/>
      <c r="AJ39" s="553"/>
      <c r="AK39" s="649"/>
      <c r="AL39" s="561"/>
      <c r="AM39" s="547"/>
      <c r="AN39" s="741"/>
      <c r="AO39" s="553"/>
      <c r="AP39" s="649"/>
      <c r="AQ39" s="561"/>
      <c r="AR39" s="547"/>
      <c r="AS39" s="741"/>
      <c r="AT39" s="553"/>
      <c r="AU39" s="649"/>
      <c r="AV39" s="561"/>
      <c r="AW39" s="547"/>
      <c r="AX39" s="741"/>
      <c r="AY39" s="553"/>
      <c r="AZ39" s="649"/>
      <c r="BA39" s="561"/>
      <c r="BB39" s="547"/>
      <c r="BC39" s="741"/>
      <c r="BD39" s="553"/>
      <c r="BE39" s="649"/>
      <c r="BF39" s="561"/>
      <c r="BG39" s="547"/>
      <c r="BH39" s="741"/>
      <c r="BI39" s="553"/>
      <c r="BJ39" s="649"/>
      <c r="BK39" s="561"/>
    </row>
    <row r="40">
      <c r="A40" s="558"/>
      <c r="B40" s="547"/>
      <c r="C40" s="739" t="s">
        <v>341</v>
      </c>
      <c r="D40" s="739" t="s">
        <v>356</v>
      </c>
      <c r="E40" s="553" t="s">
        <v>336</v>
      </c>
      <c r="F40" s="5">
        <v>490.0</v>
      </c>
      <c r="G40" s="558"/>
      <c r="H40" s="742">
        <v>46073.0</v>
      </c>
      <c r="I40" s="739" t="s">
        <v>346</v>
      </c>
      <c r="J40" s="5" t="s">
        <v>356</v>
      </c>
      <c r="K40" s="553"/>
      <c r="L40" s="47">
        <v>1.04</v>
      </c>
      <c r="M40" s="558"/>
      <c r="N40" s="547"/>
      <c r="O40" s="741"/>
      <c r="P40" s="553"/>
      <c r="Q40" s="649"/>
      <c r="R40" s="558"/>
      <c r="S40" s="547"/>
      <c r="T40" s="741"/>
      <c r="U40" s="553"/>
      <c r="V40" s="745"/>
      <c r="W40" s="558"/>
      <c r="X40" s="547"/>
      <c r="Y40" s="741"/>
      <c r="Z40" s="553"/>
      <c r="AA40" s="745"/>
      <c r="AB40" s="558"/>
      <c r="AC40" s="547"/>
      <c r="AD40" s="741"/>
      <c r="AE40" s="553"/>
      <c r="AF40" s="649"/>
      <c r="AG40" s="561"/>
      <c r="AH40" s="547"/>
      <c r="AI40" s="741"/>
      <c r="AJ40" s="553"/>
      <c r="AK40" s="649"/>
      <c r="AL40" s="561"/>
      <c r="AM40" s="547"/>
      <c r="AN40" s="741"/>
      <c r="AO40" s="553"/>
      <c r="AP40" s="649"/>
      <c r="AQ40" s="561"/>
      <c r="AR40" s="547"/>
      <c r="AS40" s="741"/>
      <c r="AT40" s="553"/>
      <c r="AU40" s="649"/>
      <c r="AV40" s="561"/>
      <c r="AW40" s="547"/>
      <c r="AX40" s="741"/>
      <c r="AY40" s="553"/>
      <c r="AZ40" s="649"/>
      <c r="BA40" s="561"/>
      <c r="BB40" s="547"/>
      <c r="BC40" s="741"/>
      <c r="BD40" s="553"/>
      <c r="BE40" s="649"/>
      <c r="BF40" s="561"/>
      <c r="BG40" s="547"/>
      <c r="BH40" s="741"/>
      <c r="BI40" s="553"/>
      <c r="BJ40" s="649"/>
      <c r="BK40" s="561"/>
    </row>
    <row r="41">
      <c r="A41" s="558"/>
      <c r="B41" s="547"/>
      <c r="C41" s="743" t="s">
        <v>347</v>
      </c>
      <c r="D41" s="739" t="s">
        <v>356</v>
      </c>
      <c r="E41" s="553" t="s">
        <v>336</v>
      </c>
      <c r="F41" s="5">
        <v>1013.75</v>
      </c>
      <c r="G41" s="558"/>
      <c r="H41" s="742">
        <v>46075.0</v>
      </c>
      <c r="I41" s="739" t="s">
        <v>357</v>
      </c>
      <c r="J41" s="5" t="s">
        <v>356</v>
      </c>
      <c r="K41" s="553"/>
      <c r="L41" s="47">
        <v>44.46</v>
      </c>
      <c r="M41" s="558"/>
      <c r="N41" s="547"/>
      <c r="O41" s="741"/>
      <c r="P41" s="553"/>
      <c r="Q41" s="649"/>
      <c r="R41" s="558"/>
      <c r="S41" s="547"/>
      <c r="T41" s="741"/>
      <c r="U41" s="553"/>
      <c r="V41" s="745"/>
      <c r="W41" s="558"/>
      <c r="X41" s="547"/>
      <c r="Y41" s="741"/>
      <c r="Z41" s="553"/>
      <c r="AA41" s="745"/>
      <c r="AB41" s="558"/>
      <c r="AC41" s="547"/>
      <c r="AD41" s="741"/>
      <c r="AE41" s="553"/>
      <c r="AF41" s="649"/>
      <c r="AG41" s="561"/>
      <c r="AH41" s="547"/>
      <c r="AI41" s="741"/>
      <c r="AJ41" s="553"/>
      <c r="AK41" s="649"/>
      <c r="AL41" s="561"/>
      <c r="AM41" s="547"/>
      <c r="AN41" s="741"/>
      <c r="AO41" s="553"/>
      <c r="AP41" s="649"/>
      <c r="AQ41" s="561"/>
      <c r="AR41" s="547"/>
      <c r="AS41" s="741"/>
      <c r="AT41" s="553"/>
      <c r="AU41" s="649"/>
      <c r="AV41" s="561"/>
      <c r="AW41" s="547"/>
      <c r="AX41" s="741"/>
      <c r="AY41" s="553"/>
      <c r="AZ41" s="649"/>
      <c r="BA41" s="561"/>
      <c r="BB41" s="547"/>
      <c r="BC41" s="741"/>
      <c r="BD41" s="553"/>
      <c r="BE41" s="649"/>
      <c r="BF41" s="561"/>
      <c r="BG41" s="547"/>
      <c r="BH41" s="741"/>
      <c r="BI41" s="553"/>
      <c r="BJ41" s="649"/>
      <c r="BK41" s="561"/>
    </row>
    <row r="42">
      <c r="A42" s="558"/>
      <c r="B42" s="547"/>
      <c r="C42" s="739" t="s">
        <v>358</v>
      </c>
      <c r="D42" s="739" t="s">
        <v>356</v>
      </c>
      <c r="E42" s="553" t="s">
        <v>336</v>
      </c>
      <c r="F42" s="5">
        <v>130.19</v>
      </c>
      <c r="G42" s="558"/>
      <c r="H42" s="742">
        <v>46076.0</v>
      </c>
      <c r="I42" s="739" t="s">
        <v>346</v>
      </c>
      <c r="J42" s="5" t="s">
        <v>356</v>
      </c>
      <c r="K42" s="553"/>
      <c r="L42" s="47">
        <v>1.56</v>
      </c>
      <c r="M42" s="558"/>
      <c r="N42" s="547"/>
      <c r="O42" s="741"/>
      <c r="P42" s="553"/>
      <c r="Q42" s="649"/>
      <c r="R42" s="558"/>
      <c r="S42" s="547"/>
      <c r="T42" s="741"/>
      <c r="U42" s="553"/>
      <c r="V42" s="745"/>
      <c r="W42" s="558"/>
      <c r="X42" s="547"/>
      <c r="Y42" s="741"/>
      <c r="Z42" s="553"/>
      <c r="AA42" s="745"/>
      <c r="AB42" s="558"/>
      <c r="AC42" s="547"/>
      <c r="AD42" s="741"/>
      <c r="AE42" s="553"/>
      <c r="AF42" s="649"/>
      <c r="AG42" s="561"/>
      <c r="AH42" s="547"/>
      <c r="AI42" s="741"/>
      <c r="AJ42" s="553"/>
      <c r="AK42" s="649"/>
      <c r="AL42" s="561"/>
      <c r="AM42" s="547"/>
      <c r="AN42" s="741"/>
      <c r="AO42" s="553"/>
      <c r="AP42" s="649"/>
      <c r="AQ42" s="561"/>
      <c r="AR42" s="547"/>
      <c r="AS42" s="741"/>
      <c r="AT42" s="553"/>
      <c r="AU42" s="649"/>
      <c r="AV42" s="561"/>
      <c r="AW42" s="547"/>
      <c r="AX42" s="741"/>
      <c r="AY42" s="553"/>
      <c r="AZ42" s="649"/>
      <c r="BA42" s="561"/>
      <c r="BB42" s="547"/>
      <c r="BC42" s="741"/>
      <c r="BD42" s="553"/>
      <c r="BE42" s="649"/>
      <c r="BF42" s="561"/>
      <c r="BG42" s="547"/>
      <c r="BH42" s="741"/>
      <c r="BI42" s="553"/>
      <c r="BJ42" s="649"/>
      <c r="BK42" s="561"/>
    </row>
    <row r="43">
      <c r="A43" s="558"/>
      <c r="B43" s="547"/>
      <c r="C43" s="739" t="s">
        <v>346</v>
      </c>
      <c r="D43" s="739" t="s">
        <v>356</v>
      </c>
      <c r="E43" s="553" t="s">
        <v>336</v>
      </c>
      <c r="F43" s="5">
        <v>4.56</v>
      </c>
      <c r="G43" s="558"/>
      <c r="H43" s="742">
        <v>46066.0</v>
      </c>
      <c r="I43" s="739" t="s">
        <v>349</v>
      </c>
      <c r="J43" s="5" t="s">
        <v>371</v>
      </c>
      <c r="K43" s="553"/>
      <c r="L43" s="47">
        <v>297.0</v>
      </c>
      <c r="M43" s="558"/>
      <c r="N43" s="547"/>
      <c r="O43" s="741"/>
      <c r="P43" s="553"/>
      <c r="Q43" s="649"/>
      <c r="R43" s="558"/>
      <c r="S43" s="547"/>
      <c r="T43" s="741"/>
      <c r="U43" s="553"/>
      <c r="V43" s="745"/>
      <c r="W43" s="558"/>
      <c r="X43" s="547"/>
      <c r="Y43" s="741"/>
      <c r="Z43" s="553"/>
      <c r="AA43" s="745"/>
      <c r="AB43" s="558"/>
      <c r="AC43" s="547"/>
      <c r="AD43" s="741"/>
      <c r="AE43" s="553"/>
      <c r="AF43" s="649"/>
      <c r="AG43" s="561"/>
      <c r="AH43" s="547"/>
      <c r="AI43" s="741"/>
      <c r="AJ43" s="553"/>
      <c r="AK43" s="649"/>
      <c r="AL43" s="561"/>
      <c r="AM43" s="547"/>
      <c r="AN43" s="741"/>
      <c r="AO43" s="553"/>
      <c r="AP43" s="649"/>
      <c r="AQ43" s="561"/>
      <c r="AR43" s="547"/>
      <c r="AS43" s="741"/>
      <c r="AT43" s="553"/>
      <c r="AU43" s="649"/>
      <c r="AV43" s="561"/>
      <c r="AW43" s="547"/>
      <c r="AX43" s="741"/>
      <c r="AY43" s="553"/>
      <c r="AZ43" s="649"/>
      <c r="BA43" s="561"/>
      <c r="BB43" s="547"/>
      <c r="BC43" s="741"/>
      <c r="BD43" s="553"/>
      <c r="BE43" s="649"/>
      <c r="BF43" s="561"/>
      <c r="BG43" s="547"/>
      <c r="BH43" s="741"/>
      <c r="BI43" s="553"/>
      <c r="BJ43" s="649"/>
      <c r="BK43" s="561"/>
    </row>
    <row r="44">
      <c r="A44" s="558"/>
      <c r="B44" s="547"/>
      <c r="C44" s="739" t="s">
        <v>346</v>
      </c>
      <c r="D44" s="739" t="s">
        <v>356</v>
      </c>
      <c r="E44" s="553" t="s">
        <v>336</v>
      </c>
      <c r="F44" s="5">
        <v>1.42</v>
      </c>
      <c r="G44" s="558"/>
      <c r="H44" s="742">
        <v>46070.0</v>
      </c>
      <c r="I44" s="739" t="s">
        <v>351</v>
      </c>
      <c r="J44" s="5" t="s">
        <v>371</v>
      </c>
      <c r="K44" s="553"/>
      <c r="L44" s="47">
        <v>97.0</v>
      </c>
      <c r="M44" s="558"/>
      <c r="N44" s="547"/>
      <c r="O44" s="741"/>
      <c r="P44" s="553"/>
      <c r="Q44" s="649"/>
      <c r="R44" s="558"/>
      <c r="S44" s="547"/>
      <c r="T44" s="741"/>
      <c r="U44" s="553"/>
      <c r="V44" s="745"/>
      <c r="W44" s="558"/>
      <c r="X44" s="547"/>
      <c r="Y44" s="741"/>
      <c r="Z44" s="553"/>
      <c r="AA44" s="745"/>
      <c r="AB44" s="558"/>
      <c r="AC44" s="547"/>
      <c r="AD44" s="741"/>
      <c r="AE44" s="553"/>
      <c r="AF44" s="649"/>
      <c r="AG44" s="561"/>
      <c r="AH44" s="547"/>
      <c r="AI44" s="741"/>
      <c r="AJ44" s="553"/>
      <c r="AK44" s="649"/>
      <c r="AL44" s="561"/>
      <c r="AM44" s="547"/>
      <c r="AN44" s="741"/>
      <c r="AO44" s="553"/>
      <c r="AP44" s="649"/>
      <c r="AQ44" s="561"/>
      <c r="AR44" s="547"/>
      <c r="AS44" s="741"/>
      <c r="AT44" s="553"/>
      <c r="AU44" s="649"/>
      <c r="AV44" s="561"/>
      <c r="AW44" s="547"/>
      <c r="AX44" s="741"/>
      <c r="AY44" s="553"/>
      <c r="AZ44" s="649"/>
      <c r="BA44" s="561"/>
      <c r="BB44" s="547"/>
      <c r="BC44" s="741"/>
      <c r="BD44" s="553"/>
      <c r="BE44" s="649"/>
      <c r="BF44" s="561"/>
      <c r="BG44" s="547"/>
      <c r="BH44" s="741"/>
      <c r="BI44" s="553"/>
      <c r="BJ44" s="649"/>
      <c r="BK44" s="561"/>
    </row>
    <row r="45">
      <c r="A45" s="558"/>
      <c r="B45" s="547"/>
      <c r="C45" s="739" t="s">
        <v>372</v>
      </c>
      <c r="D45" s="739" t="s">
        <v>356</v>
      </c>
      <c r="E45" s="553" t="s">
        <v>336</v>
      </c>
      <c r="F45" s="5">
        <v>222.12</v>
      </c>
      <c r="G45" s="558"/>
      <c r="H45" s="742">
        <v>46080.0</v>
      </c>
      <c r="I45" s="739" t="s">
        <v>372</v>
      </c>
      <c r="J45" s="5" t="s">
        <v>373</v>
      </c>
      <c r="K45" s="553"/>
      <c r="L45" s="47">
        <v>872.4</v>
      </c>
      <c r="M45" s="558"/>
      <c r="N45" s="547"/>
      <c r="O45" s="741"/>
      <c r="P45" s="553"/>
      <c r="Q45" s="649"/>
      <c r="R45" s="558"/>
      <c r="S45" s="547"/>
      <c r="T45" s="741"/>
      <c r="U45" s="553"/>
      <c r="V45" s="745"/>
      <c r="W45" s="558"/>
      <c r="X45" s="547"/>
      <c r="Y45" s="741"/>
      <c r="Z45" s="553"/>
      <c r="AA45" s="745"/>
      <c r="AB45" s="558"/>
      <c r="AC45" s="547"/>
      <c r="AD45" s="741"/>
      <c r="AE45" s="553"/>
      <c r="AF45" s="649"/>
      <c r="AG45" s="561"/>
      <c r="AH45" s="547"/>
      <c r="AI45" s="741"/>
      <c r="AJ45" s="553"/>
      <c r="AK45" s="649"/>
      <c r="AL45" s="561"/>
      <c r="AM45" s="547"/>
      <c r="AN45" s="741"/>
      <c r="AO45" s="553"/>
      <c r="AP45" s="649"/>
      <c r="AQ45" s="561"/>
      <c r="AR45" s="547"/>
      <c r="AS45" s="741"/>
      <c r="AT45" s="553"/>
      <c r="AU45" s="649"/>
      <c r="AV45" s="561"/>
      <c r="AW45" s="547"/>
      <c r="AX45" s="741"/>
      <c r="AY45" s="553"/>
      <c r="AZ45" s="649"/>
      <c r="BA45" s="561"/>
      <c r="BB45" s="547"/>
      <c r="BC45" s="741"/>
      <c r="BD45" s="553"/>
      <c r="BE45" s="649"/>
      <c r="BF45" s="561"/>
      <c r="BG45" s="547"/>
      <c r="BH45" s="741"/>
      <c r="BI45" s="553"/>
      <c r="BJ45" s="649"/>
      <c r="BK45" s="561"/>
    </row>
    <row r="46">
      <c r="A46" s="746"/>
      <c r="B46" s="423"/>
      <c r="C46" s="743" t="s">
        <v>360</v>
      </c>
      <c r="D46" s="739" t="s">
        <v>374</v>
      </c>
      <c r="E46" s="553" t="s">
        <v>336</v>
      </c>
      <c r="F46" s="5">
        <v>249.0</v>
      </c>
      <c r="G46" s="746"/>
      <c r="H46" s="742">
        <v>46080.0</v>
      </c>
      <c r="I46" s="739" t="s">
        <v>364</v>
      </c>
      <c r="J46" s="5" t="s">
        <v>373</v>
      </c>
      <c r="K46" s="747"/>
      <c r="L46" s="47">
        <v>322.06</v>
      </c>
      <c r="M46" s="746"/>
      <c r="N46" s="423"/>
      <c r="O46" s="748"/>
      <c r="P46" s="747"/>
      <c r="Q46" s="749"/>
      <c r="R46" s="746"/>
      <c r="S46" s="423"/>
      <c r="T46" s="748"/>
      <c r="U46" s="747"/>
      <c r="V46" s="749"/>
      <c r="W46" s="746"/>
      <c r="X46" s="423"/>
      <c r="Y46" s="748"/>
      <c r="Z46" s="747"/>
      <c r="AA46" s="749"/>
      <c r="AB46" s="746"/>
      <c r="AC46" s="423"/>
      <c r="AD46" s="748"/>
      <c r="AE46" s="747"/>
      <c r="AF46" s="749"/>
      <c r="AG46" s="750"/>
      <c r="AH46" s="423"/>
      <c r="AI46" s="748"/>
      <c r="AJ46" s="747"/>
      <c r="AK46" s="749"/>
      <c r="AL46" s="750"/>
      <c r="AM46" s="423"/>
      <c r="AN46" s="748"/>
      <c r="AO46" s="747"/>
      <c r="AP46" s="749"/>
      <c r="AQ46" s="750"/>
      <c r="AR46" s="423"/>
      <c r="AS46" s="748"/>
      <c r="AT46" s="747"/>
      <c r="AU46" s="749"/>
      <c r="AV46" s="750"/>
      <c r="AW46" s="423"/>
      <c r="AX46" s="748"/>
      <c r="AY46" s="747"/>
      <c r="AZ46" s="749"/>
      <c r="BA46" s="750"/>
      <c r="BB46" s="423"/>
      <c r="BC46" s="748"/>
      <c r="BD46" s="747"/>
      <c r="BE46" s="749"/>
      <c r="BF46" s="750"/>
      <c r="BG46" s="423"/>
      <c r="BH46" s="748"/>
      <c r="BI46" s="747"/>
      <c r="BJ46" s="749"/>
      <c r="BK46" s="751"/>
    </row>
    <row r="47">
      <c r="A47" s="746"/>
      <c r="B47" s="423"/>
      <c r="C47" s="739" t="s">
        <v>349</v>
      </c>
      <c r="D47" s="739" t="s">
        <v>374</v>
      </c>
      <c r="E47" s="553" t="s">
        <v>336</v>
      </c>
      <c r="F47" s="5">
        <v>297.0</v>
      </c>
      <c r="G47" s="746"/>
      <c r="H47" s="742">
        <v>46081.0</v>
      </c>
      <c r="I47" s="739" t="s">
        <v>346</v>
      </c>
      <c r="J47" s="5" t="s">
        <v>373</v>
      </c>
      <c r="K47" s="747"/>
      <c r="L47" s="47">
        <v>11.27</v>
      </c>
      <c r="M47" s="746"/>
      <c r="N47" s="423"/>
      <c r="O47" s="748"/>
      <c r="P47" s="747"/>
      <c r="Q47" s="749"/>
      <c r="R47" s="746"/>
      <c r="S47" s="423"/>
      <c r="T47" s="748"/>
      <c r="U47" s="747"/>
      <c r="V47" s="749"/>
      <c r="W47" s="746"/>
      <c r="X47" s="423"/>
      <c r="Y47" s="748"/>
      <c r="Z47" s="747"/>
      <c r="AA47" s="749"/>
      <c r="AB47" s="746"/>
      <c r="AC47" s="423"/>
      <c r="AD47" s="748"/>
      <c r="AE47" s="747"/>
      <c r="AF47" s="749"/>
      <c r="AG47" s="750"/>
      <c r="AH47" s="423"/>
      <c r="AI47" s="748"/>
      <c r="AJ47" s="747"/>
      <c r="AK47" s="749"/>
      <c r="AL47" s="750"/>
      <c r="AM47" s="423"/>
      <c r="AN47" s="748"/>
      <c r="AO47" s="747"/>
      <c r="AP47" s="749"/>
      <c r="AQ47" s="750"/>
      <c r="AR47" s="423"/>
      <c r="AS47" s="748"/>
      <c r="AT47" s="747"/>
      <c r="AU47" s="749"/>
      <c r="AV47" s="750"/>
      <c r="AW47" s="423"/>
      <c r="AX47" s="748"/>
      <c r="AY47" s="747"/>
      <c r="AZ47" s="749"/>
      <c r="BA47" s="750"/>
      <c r="BB47" s="423"/>
      <c r="BC47" s="748"/>
      <c r="BD47" s="747"/>
      <c r="BE47" s="749"/>
      <c r="BF47" s="750"/>
      <c r="BG47" s="423"/>
      <c r="BH47" s="748"/>
      <c r="BI47" s="747"/>
      <c r="BJ47" s="749"/>
      <c r="BK47" s="751"/>
    </row>
    <row r="48">
      <c r="A48" s="746"/>
      <c r="B48" s="423"/>
      <c r="C48" s="743" t="s">
        <v>360</v>
      </c>
      <c r="D48" s="739" t="s">
        <v>374</v>
      </c>
      <c r="E48" s="553" t="s">
        <v>336</v>
      </c>
      <c r="F48" s="5">
        <v>249.0</v>
      </c>
      <c r="G48" s="746"/>
      <c r="H48" s="423"/>
      <c r="I48" s="748"/>
      <c r="J48" s="748"/>
      <c r="K48" s="747"/>
      <c r="L48" s="749"/>
      <c r="M48" s="746"/>
      <c r="N48" s="423"/>
      <c r="O48" s="748"/>
      <c r="P48" s="747"/>
      <c r="Q48" s="749"/>
      <c r="R48" s="746"/>
      <c r="S48" s="423"/>
      <c r="T48" s="748"/>
      <c r="U48" s="747"/>
      <c r="V48" s="749"/>
      <c r="W48" s="746"/>
      <c r="X48" s="423"/>
      <c r="Y48" s="748"/>
      <c r="Z48" s="747"/>
      <c r="AA48" s="749"/>
      <c r="AB48" s="746"/>
      <c r="AC48" s="423"/>
      <c r="AD48" s="748"/>
      <c r="AE48" s="747"/>
      <c r="AF48" s="749"/>
      <c r="AG48" s="750"/>
      <c r="AH48" s="423"/>
      <c r="AI48" s="748"/>
      <c r="AJ48" s="747"/>
      <c r="AK48" s="749"/>
      <c r="AL48" s="750"/>
      <c r="AM48" s="423"/>
      <c r="AN48" s="748"/>
      <c r="AO48" s="747"/>
      <c r="AP48" s="749"/>
      <c r="AQ48" s="750"/>
      <c r="AR48" s="423"/>
      <c r="AS48" s="748"/>
      <c r="AT48" s="747"/>
      <c r="AU48" s="749"/>
      <c r="AV48" s="750"/>
      <c r="AW48" s="423"/>
      <c r="AX48" s="748"/>
      <c r="AY48" s="747"/>
      <c r="AZ48" s="749"/>
      <c r="BA48" s="750"/>
      <c r="BB48" s="423"/>
      <c r="BC48" s="748"/>
      <c r="BD48" s="747"/>
      <c r="BE48" s="749"/>
      <c r="BF48" s="750"/>
      <c r="BG48" s="423"/>
      <c r="BH48" s="748"/>
      <c r="BI48" s="747"/>
      <c r="BJ48" s="749"/>
      <c r="BK48" s="751"/>
    </row>
    <row r="49" ht="9.75" customHeight="1">
      <c r="A49" s="628"/>
      <c r="B49" s="629"/>
      <c r="C49" s="633"/>
      <c r="D49" s="633"/>
      <c r="E49" s="630"/>
      <c r="F49" s="630"/>
      <c r="G49" s="628"/>
      <c r="H49" s="629"/>
      <c r="I49" s="633"/>
      <c r="J49" s="633"/>
      <c r="K49" s="630"/>
      <c r="L49" s="630"/>
      <c r="M49" s="628"/>
      <c r="N49" s="629"/>
      <c r="O49" s="633"/>
      <c r="P49" s="630"/>
      <c r="Q49" s="630"/>
      <c r="R49" s="628"/>
      <c r="S49" s="629"/>
      <c r="T49" s="633"/>
      <c r="U49" s="630"/>
      <c r="V49" s="630"/>
      <c r="W49" s="628"/>
      <c r="X49" s="629"/>
      <c r="Y49" s="633"/>
      <c r="Z49" s="630"/>
      <c r="AA49" s="630"/>
      <c r="AB49" s="628"/>
      <c r="AC49" s="629"/>
      <c r="AD49" s="633"/>
      <c r="AE49" s="630"/>
      <c r="AF49" s="630"/>
      <c r="AG49" s="628"/>
      <c r="AH49" s="629"/>
      <c r="AI49" s="633"/>
      <c r="AJ49" s="630"/>
      <c r="AK49" s="630"/>
      <c r="AL49" s="628"/>
      <c r="AM49" s="629"/>
      <c r="AN49" s="633"/>
      <c r="AO49" s="630"/>
      <c r="AP49" s="630"/>
      <c r="AQ49" s="628"/>
      <c r="AR49" s="629"/>
      <c r="AS49" s="633"/>
      <c r="AT49" s="630"/>
      <c r="AU49" s="630"/>
      <c r="AV49" s="632"/>
      <c r="AW49" s="629"/>
      <c r="AX49" s="633"/>
      <c r="AY49" s="630"/>
      <c r="AZ49" s="630"/>
      <c r="BA49" s="632"/>
      <c r="BB49" s="629"/>
      <c r="BC49" s="633"/>
      <c r="BD49" s="630"/>
      <c r="BE49" s="630"/>
      <c r="BF49" s="632"/>
      <c r="BG49" s="629"/>
      <c r="BH49" s="633"/>
      <c r="BI49" s="630"/>
      <c r="BJ49" s="630"/>
      <c r="BK49" s="752"/>
    </row>
    <row r="50">
      <c r="A50" s="525"/>
      <c r="B50" s="573" t="s">
        <v>4</v>
      </c>
      <c r="C50" s="738" t="s">
        <v>375</v>
      </c>
      <c r="D50" s="738"/>
      <c r="E50" s="539" t="s">
        <v>202</v>
      </c>
      <c r="F50" s="731">
        <f>SUM(F51:F53)</f>
        <v>0</v>
      </c>
      <c r="G50" s="525"/>
      <c r="H50" s="573" t="s">
        <v>4</v>
      </c>
      <c r="I50" s="738" t="s">
        <v>375</v>
      </c>
      <c r="J50" s="738"/>
      <c r="K50" s="539" t="s">
        <v>202</v>
      </c>
      <c r="L50" s="731">
        <f>SUM(L51:L53)</f>
        <v>0</v>
      </c>
      <c r="M50" s="525"/>
      <c r="N50" s="573" t="s">
        <v>4</v>
      </c>
      <c r="O50" s="738" t="s">
        <v>375</v>
      </c>
      <c r="P50" s="539" t="s">
        <v>202</v>
      </c>
      <c r="Q50" s="731">
        <f>SUM(Q51:Q53)</f>
        <v>0</v>
      </c>
      <c r="R50" s="525"/>
      <c r="S50" s="573" t="s">
        <v>4</v>
      </c>
      <c r="T50" s="738" t="s">
        <v>375</v>
      </c>
      <c r="U50" s="539" t="s">
        <v>202</v>
      </c>
      <c r="V50" s="731">
        <f>SUM(V51:V53)</f>
        <v>0</v>
      </c>
      <c r="W50" s="525"/>
      <c r="X50" s="573" t="s">
        <v>4</v>
      </c>
      <c r="Y50" s="738" t="s">
        <v>375</v>
      </c>
      <c r="Z50" s="539" t="s">
        <v>202</v>
      </c>
      <c r="AA50" s="731">
        <f>SUM(AA51:AA53)</f>
        <v>0</v>
      </c>
      <c r="AB50" s="525"/>
      <c r="AC50" s="573" t="s">
        <v>4</v>
      </c>
      <c r="AD50" s="738" t="s">
        <v>375</v>
      </c>
      <c r="AE50" s="539" t="s">
        <v>202</v>
      </c>
      <c r="AF50" s="731">
        <f>SUM(AF51:AF53)</f>
        <v>0</v>
      </c>
      <c r="AG50" s="534"/>
      <c r="AH50" s="573" t="s">
        <v>4</v>
      </c>
      <c r="AI50" s="738" t="s">
        <v>375</v>
      </c>
      <c r="AJ50" s="539" t="s">
        <v>202</v>
      </c>
      <c r="AK50" s="731">
        <f>SUM(AK51:AK53)</f>
        <v>0</v>
      </c>
      <c r="AL50" s="534"/>
      <c r="AM50" s="573" t="s">
        <v>4</v>
      </c>
      <c r="AN50" s="738" t="s">
        <v>375</v>
      </c>
      <c r="AO50" s="539" t="s">
        <v>202</v>
      </c>
      <c r="AP50" s="731">
        <f>SUM(AP51:AP53)</f>
        <v>0</v>
      </c>
      <c r="AQ50" s="534"/>
      <c r="AR50" s="573" t="s">
        <v>4</v>
      </c>
      <c r="AS50" s="738" t="s">
        <v>375</v>
      </c>
      <c r="AT50" s="539" t="s">
        <v>202</v>
      </c>
      <c r="AU50" s="731">
        <f>SUM(AU51:AU53)</f>
        <v>0</v>
      </c>
      <c r="AV50" s="534"/>
      <c r="AW50" s="573" t="s">
        <v>4</v>
      </c>
      <c r="AX50" s="738" t="s">
        <v>375</v>
      </c>
      <c r="AY50" s="539" t="s">
        <v>202</v>
      </c>
      <c r="AZ50" s="731">
        <f>SUM(AZ51:AZ53)</f>
        <v>0</v>
      </c>
      <c r="BA50" s="534"/>
      <c r="BB50" s="573" t="s">
        <v>4</v>
      </c>
      <c r="BC50" s="738" t="s">
        <v>375</v>
      </c>
      <c r="BD50" s="539" t="s">
        <v>202</v>
      </c>
      <c r="BE50" s="731">
        <f>SUM(BE51:BE54)</f>
        <v>0</v>
      </c>
      <c r="BF50" s="534"/>
      <c r="BG50" s="573" t="s">
        <v>4</v>
      </c>
      <c r="BH50" s="738" t="s">
        <v>375</v>
      </c>
      <c r="BI50" s="539" t="s">
        <v>202</v>
      </c>
      <c r="BJ50" s="731">
        <f>SUM(BJ51:BJ53)</f>
        <v>0</v>
      </c>
      <c r="BK50" s="732"/>
    </row>
    <row r="51">
      <c r="A51" s="634" t="s">
        <v>376</v>
      </c>
      <c r="B51" s="547"/>
      <c r="C51" s="590"/>
      <c r="D51" s="753"/>
      <c r="E51" s="545"/>
      <c r="F51" s="754"/>
      <c r="G51" s="634" t="s">
        <v>376</v>
      </c>
      <c r="H51" s="547"/>
      <c r="I51" s="590"/>
      <c r="J51" s="753"/>
      <c r="K51" s="545"/>
      <c r="L51" s="754"/>
      <c r="M51" s="634" t="s">
        <v>376</v>
      </c>
      <c r="N51" s="547"/>
      <c r="O51" s="590"/>
      <c r="P51" s="545"/>
      <c r="Q51" s="754"/>
      <c r="R51" s="634" t="s">
        <v>376</v>
      </c>
      <c r="S51" s="547"/>
      <c r="T51" s="590"/>
      <c r="U51" s="545"/>
      <c r="V51" s="754"/>
      <c r="W51" s="634" t="s">
        <v>377</v>
      </c>
      <c r="X51" s="547"/>
      <c r="Y51" s="590"/>
      <c r="Z51" s="545"/>
      <c r="AA51" s="754"/>
      <c r="AB51" s="634" t="s">
        <v>377</v>
      </c>
      <c r="AC51" s="547"/>
      <c r="AD51" s="590"/>
      <c r="AE51" s="545"/>
      <c r="AF51" s="754"/>
      <c r="AG51" s="634" t="s">
        <v>377</v>
      </c>
      <c r="AH51" s="547"/>
      <c r="AI51" s="590"/>
      <c r="AJ51" s="545"/>
      <c r="AK51" s="754"/>
      <c r="AL51" s="634" t="s">
        <v>377</v>
      </c>
      <c r="AM51" s="547"/>
      <c r="AN51" s="590"/>
      <c r="AO51" s="545"/>
      <c r="AP51" s="754"/>
      <c r="AQ51" s="634" t="s">
        <v>377</v>
      </c>
      <c r="AR51" s="547"/>
      <c r="AS51" s="590"/>
      <c r="AT51" s="545"/>
      <c r="AU51" s="754"/>
      <c r="AV51" s="634" t="s">
        <v>377</v>
      </c>
      <c r="AW51" s="547"/>
      <c r="AX51" s="590"/>
      <c r="AY51" s="545"/>
      <c r="AZ51" s="754"/>
      <c r="BA51" s="634" t="s">
        <v>377</v>
      </c>
      <c r="BB51" s="547"/>
      <c r="BC51" s="590" t="s">
        <v>378</v>
      </c>
      <c r="BD51" s="545"/>
      <c r="BE51" s="754"/>
      <c r="BF51" s="634" t="s">
        <v>377</v>
      </c>
      <c r="BG51" s="547"/>
      <c r="BH51" s="590" t="s">
        <v>379</v>
      </c>
      <c r="BI51" s="545"/>
      <c r="BJ51" s="754"/>
      <c r="BK51" s="755"/>
    </row>
    <row r="52">
      <c r="A52" s="558"/>
      <c r="B52" s="640"/>
      <c r="C52" s="590"/>
      <c r="D52" s="753"/>
      <c r="E52" s="545"/>
      <c r="F52" s="754"/>
      <c r="G52" s="558"/>
      <c r="H52" s="640"/>
      <c r="I52" s="590"/>
      <c r="J52" s="753"/>
      <c r="K52" s="545"/>
      <c r="L52" s="754"/>
      <c r="M52" s="558"/>
      <c r="N52" s="640"/>
      <c r="O52" s="590"/>
      <c r="P52" s="545"/>
      <c r="Q52" s="754"/>
      <c r="R52" s="558"/>
      <c r="S52" s="640"/>
      <c r="T52" s="590"/>
      <c r="U52" s="545"/>
      <c r="V52" s="754"/>
      <c r="W52" s="558"/>
      <c r="X52" s="640"/>
      <c r="Y52" s="590"/>
      <c r="Z52" s="545"/>
      <c r="AA52" s="754"/>
      <c r="AB52" s="558"/>
      <c r="AC52" s="640"/>
      <c r="AD52" s="590"/>
      <c r="AE52" s="545"/>
      <c r="AF52" s="754"/>
      <c r="AG52" s="558"/>
      <c r="AH52" s="640"/>
      <c r="AI52" s="590"/>
      <c r="AJ52" s="545"/>
      <c r="AK52" s="754"/>
      <c r="AL52" s="558"/>
      <c r="AM52" s="640"/>
      <c r="AN52" s="590"/>
      <c r="AO52" s="545"/>
      <c r="AP52" s="754"/>
      <c r="AQ52" s="558"/>
      <c r="AR52" s="640"/>
      <c r="AS52" s="590"/>
      <c r="AT52" s="545"/>
      <c r="AU52" s="754"/>
      <c r="AV52" s="558"/>
      <c r="AW52" s="640"/>
      <c r="AX52" s="590"/>
      <c r="AY52" s="545"/>
      <c r="AZ52" s="754"/>
      <c r="BA52" s="558"/>
      <c r="BB52" s="640"/>
      <c r="BC52" s="590" t="s">
        <v>380</v>
      </c>
      <c r="BD52" s="545"/>
      <c r="BE52" s="754"/>
      <c r="BF52" s="558"/>
      <c r="BG52" s="640"/>
      <c r="BH52" s="590" t="s">
        <v>381</v>
      </c>
      <c r="BI52" s="545"/>
      <c r="BJ52" s="754"/>
      <c r="BK52" s="561"/>
    </row>
    <row r="53">
      <c r="A53" s="558"/>
      <c r="B53" s="640"/>
      <c r="C53" s="590"/>
      <c r="D53" s="753"/>
      <c r="E53" s="553"/>
      <c r="F53" s="754"/>
      <c r="G53" s="558"/>
      <c r="H53" s="640"/>
      <c r="I53" s="590"/>
      <c r="J53" s="753"/>
      <c r="K53" s="553"/>
      <c r="L53" s="754"/>
      <c r="M53" s="558"/>
      <c r="N53" s="640"/>
      <c r="O53" s="590"/>
      <c r="P53" s="553"/>
      <c r="Q53" s="754"/>
      <c r="R53" s="558"/>
      <c r="S53" s="640"/>
      <c r="T53" s="590"/>
      <c r="U53" s="553"/>
      <c r="V53" s="754"/>
      <c r="W53" s="558"/>
      <c r="X53" s="640"/>
      <c r="Y53" s="590"/>
      <c r="Z53" s="553"/>
      <c r="AA53" s="754"/>
      <c r="AB53" s="558"/>
      <c r="AC53" s="640"/>
      <c r="AD53" s="590"/>
      <c r="AE53" s="553"/>
      <c r="AF53" s="754"/>
      <c r="AG53" s="558"/>
      <c r="AH53" s="640"/>
      <c r="AI53" s="590"/>
      <c r="AJ53" s="553"/>
      <c r="AK53" s="754"/>
      <c r="AL53" s="558"/>
      <c r="AM53" s="640"/>
      <c r="AN53" s="590"/>
      <c r="AO53" s="553"/>
      <c r="AP53" s="754"/>
      <c r="AQ53" s="558"/>
      <c r="AR53" s="640"/>
      <c r="AS53" s="590"/>
      <c r="AT53" s="553"/>
      <c r="AU53" s="754"/>
      <c r="AV53" s="558"/>
      <c r="AW53" s="640"/>
      <c r="AX53" s="590"/>
      <c r="AY53" s="553"/>
      <c r="AZ53" s="754"/>
      <c r="BA53" s="558"/>
      <c r="BB53" s="640"/>
      <c r="BC53" s="590" t="s">
        <v>382</v>
      </c>
      <c r="BD53" s="553"/>
      <c r="BE53" s="754"/>
      <c r="BF53" s="558"/>
      <c r="BG53" s="640"/>
      <c r="BH53" s="590" t="s">
        <v>383</v>
      </c>
      <c r="BI53" s="553"/>
      <c r="BJ53" s="754"/>
      <c r="BK53" s="561"/>
    </row>
    <row r="54">
      <c r="A54" s="558"/>
      <c r="B54" s="756"/>
      <c r="C54" s="753"/>
      <c r="D54" s="753"/>
      <c r="E54" s="553"/>
      <c r="F54" s="754"/>
      <c r="G54" s="558"/>
      <c r="H54" s="756"/>
      <c r="I54" s="753"/>
      <c r="J54" s="753"/>
      <c r="K54" s="553"/>
      <c r="L54" s="754"/>
      <c r="M54" s="558"/>
      <c r="N54" s="756"/>
      <c r="O54" s="753"/>
      <c r="P54" s="553"/>
      <c r="Q54" s="754"/>
      <c r="R54" s="558"/>
      <c r="S54" s="756"/>
      <c r="T54" s="753"/>
      <c r="U54" s="553"/>
      <c r="V54" s="754"/>
      <c r="W54" s="558"/>
      <c r="X54" s="756"/>
      <c r="Y54" s="753"/>
      <c r="Z54" s="553"/>
      <c r="AA54" s="754"/>
      <c r="AB54" s="558"/>
      <c r="AC54" s="756"/>
      <c r="AD54" s="753"/>
      <c r="AE54" s="553"/>
      <c r="AF54" s="754"/>
      <c r="AG54" s="558"/>
      <c r="AH54" s="756"/>
      <c r="AI54" s="753"/>
      <c r="AJ54" s="553"/>
      <c r="AK54" s="754"/>
      <c r="AL54" s="558"/>
      <c r="AM54" s="756"/>
      <c r="AN54" s="753"/>
      <c r="AO54" s="553"/>
      <c r="AP54" s="754"/>
      <c r="AQ54" s="558"/>
      <c r="AR54" s="756"/>
      <c r="AS54" s="753"/>
      <c r="AT54" s="553"/>
      <c r="AU54" s="754"/>
      <c r="AV54" s="558"/>
      <c r="AW54" s="756"/>
      <c r="AX54" s="753"/>
      <c r="AY54" s="553"/>
      <c r="AZ54" s="754"/>
      <c r="BA54" s="558"/>
      <c r="BB54" s="756"/>
      <c r="BC54" s="753" t="s">
        <v>384</v>
      </c>
      <c r="BD54" s="553"/>
      <c r="BE54" s="754"/>
      <c r="BF54" s="558"/>
      <c r="BG54" s="756"/>
      <c r="BH54" s="753"/>
      <c r="BI54" s="553"/>
      <c r="BJ54" s="754"/>
      <c r="BK54" s="755"/>
    </row>
    <row r="55">
      <c r="A55" s="558"/>
      <c r="B55" s="756"/>
      <c r="C55" s="753"/>
      <c r="D55" s="753"/>
      <c r="E55" s="553"/>
      <c r="F55" s="754"/>
      <c r="G55" s="558"/>
      <c r="H55" s="756"/>
      <c r="I55" s="753"/>
      <c r="J55" s="753"/>
      <c r="K55" s="553"/>
      <c r="L55" s="754"/>
      <c r="M55" s="558"/>
      <c r="N55" s="756"/>
      <c r="O55" s="753"/>
      <c r="P55" s="553"/>
      <c r="Q55" s="754"/>
      <c r="R55" s="558"/>
      <c r="S55" s="756"/>
      <c r="T55" s="753"/>
      <c r="U55" s="553"/>
      <c r="V55" s="754"/>
      <c r="W55" s="558"/>
      <c r="X55" s="756"/>
      <c r="Y55" s="753"/>
      <c r="Z55" s="553"/>
      <c r="AA55" s="754"/>
      <c r="AB55" s="558"/>
      <c r="AC55" s="756"/>
      <c r="AD55" s="753"/>
      <c r="AE55" s="553"/>
      <c r="AF55" s="754"/>
      <c r="AG55" s="558"/>
      <c r="AH55" s="756"/>
      <c r="AI55" s="753"/>
      <c r="AJ55" s="553"/>
      <c r="AK55" s="754"/>
      <c r="AL55" s="558"/>
      <c r="AM55" s="756"/>
      <c r="AN55" s="753"/>
      <c r="AO55" s="553"/>
      <c r="AP55" s="754"/>
      <c r="AQ55" s="558"/>
      <c r="AR55" s="756"/>
      <c r="AS55" s="753"/>
      <c r="AT55" s="553"/>
      <c r="AU55" s="754"/>
      <c r="AV55" s="558"/>
      <c r="AW55" s="756"/>
      <c r="AX55" s="753"/>
      <c r="AY55" s="553"/>
      <c r="AZ55" s="754"/>
      <c r="BA55" s="558"/>
      <c r="BB55" s="756"/>
      <c r="BC55" s="753"/>
      <c r="BD55" s="553"/>
      <c r="BE55" s="754"/>
      <c r="BF55" s="558"/>
      <c r="BG55" s="756"/>
      <c r="BH55" s="753"/>
      <c r="BI55" s="553"/>
      <c r="BJ55" s="754"/>
      <c r="BK55" s="755"/>
    </row>
    <row r="56">
      <c r="A56" s="558"/>
      <c r="B56" s="756"/>
      <c r="C56" s="753"/>
      <c r="D56" s="753"/>
      <c r="E56" s="553"/>
      <c r="F56" s="754"/>
      <c r="G56" s="558"/>
      <c r="H56" s="756"/>
      <c r="I56" s="753"/>
      <c r="J56" s="753"/>
      <c r="K56" s="553"/>
      <c r="L56" s="754"/>
      <c r="M56" s="558"/>
      <c r="N56" s="756"/>
      <c r="O56" s="753"/>
      <c r="P56" s="553"/>
      <c r="Q56" s="754"/>
      <c r="R56" s="558"/>
      <c r="S56" s="756"/>
      <c r="T56" s="753"/>
      <c r="U56" s="553"/>
      <c r="V56" s="754"/>
      <c r="W56" s="558"/>
      <c r="X56" s="756"/>
      <c r="Y56" s="753"/>
      <c r="Z56" s="553"/>
      <c r="AA56" s="754"/>
      <c r="AB56" s="558"/>
      <c r="AC56" s="756"/>
      <c r="AD56" s="753"/>
      <c r="AE56" s="553"/>
      <c r="AF56" s="754"/>
      <c r="AG56" s="558"/>
      <c r="AH56" s="756"/>
      <c r="AI56" s="753"/>
      <c r="AJ56" s="553"/>
      <c r="AK56" s="754"/>
      <c r="AL56" s="558"/>
      <c r="AM56" s="756"/>
      <c r="AN56" s="753"/>
      <c r="AO56" s="553"/>
      <c r="AP56" s="754"/>
      <c r="AQ56" s="558"/>
      <c r="AR56" s="756"/>
      <c r="AS56" s="753"/>
      <c r="AT56" s="553"/>
      <c r="AU56" s="754"/>
      <c r="AV56" s="558"/>
      <c r="AW56" s="756"/>
      <c r="AX56" s="753"/>
      <c r="AY56" s="553"/>
      <c r="AZ56" s="754"/>
      <c r="BA56" s="558"/>
      <c r="BB56" s="756"/>
      <c r="BC56" s="753"/>
      <c r="BD56" s="553"/>
      <c r="BE56" s="754"/>
      <c r="BF56" s="558"/>
      <c r="BG56" s="756"/>
      <c r="BH56" s="753"/>
      <c r="BI56" s="553"/>
      <c r="BJ56" s="754"/>
      <c r="BK56" s="755"/>
    </row>
    <row r="57" ht="27.75" customHeight="1">
      <c r="A57" s="525"/>
      <c r="B57" s="573" t="s">
        <v>4</v>
      </c>
      <c r="C57" s="738" t="s">
        <v>37</v>
      </c>
      <c r="D57" s="738"/>
      <c r="E57" s="539" t="s">
        <v>202</v>
      </c>
      <c r="F57" s="731">
        <f>SUM(F58:F61)</f>
        <v>0</v>
      </c>
      <c r="G57" s="525"/>
      <c r="H57" s="573" t="s">
        <v>4</v>
      </c>
      <c r="I57" s="738" t="s">
        <v>37</v>
      </c>
      <c r="J57" s="738"/>
      <c r="K57" s="539" t="s">
        <v>202</v>
      </c>
      <c r="L57" s="731">
        <f>SUM(L58:L61)</f>
        <v>0</v>
      </c>
      <c r="M57" s="525"/>
      <c r="N57" s="573" t="s">
        <v>4</v>
      </c>
      <c r="O57" s="738" t="s">
        <v>37</v>
      </c>
      <c r="P57" s="539" t="s">
        <v>202</v>
      </c>
      <c r="Q57" s="731">
        <f>SUM(Q58:Q61)</f>
        <v>0</v>
      </c>
      <c r="R57" s="525"/>
      <c r="S57" s="573" t="s">
        <v>4</v>
      </c>
      <c r="T57" s="738" t="s">
        <v>37</v>
      </c>
      <c r="U57" s="539" t="s">
        <v>202</v>
      </c>
      <c r="V57" s="731">
        <f>SUM(V58:V61)</f>
        <v>0</v>
      </c>
      <c r="W57" s="525"/>
      <c r="X57" s="573" t="s">
        <v>4</v>
      </c>
      <c r="Y57" s="738" t="s">
        <v>37</v>
      </c>
      <c r="Z57" s="539" t="s">
        <v>202</v>
      </c>
      <c r="AA57" s="731">
        <f>SUM(AA58:AA61)</f>
        <v>0</v>
      </c>
      <c r="AB57" s="525"/>
      <c r="AC57" s="573" t="s">
        <v>4</v>
      </c>
      <c r="AD57" s="738" t="s">
        <v>37</v>
      </c>
      <c r="AE57" s="539" t="s">
        <v>202</v>
      </c>
      <c r="AF57" s="731">
        <f>SUM(AF58:AF61)</f>
        <v>0</v>
      </c>
      <c r="AG57" s="534"/>
      <c r="AH57" s="573" t="s">
        <v>4</v>
      </c>
      <c r="AI57" s="738" t="s">
        <v>37</v>
      </c>
      <c r="AJ57" s="539" t="s">
        <v>202</v>
      </c>
      <c r="AK57" s="731">
        <f>SUM(AK58:AK61)</f>
        <v>0</v>
      </c>
      <c r="AL57" s="534"/>
      <c r="AM57" s="573" t="s">
        <v>4</v>
      </c>
      <c r="AN57" s="738" t="s">
        <v>37</v>
      </c>
      <c r="AO57" s="539" t="s">
        <v>202</v>
      </c>
      <c r="AP57" s="731">
        <f>SUM(AP58:AP61)</f>
        <v>0</v>
      </c>
      <c r="AQ57" s="534"/>
      <c r="AR57" s="573" t="s">
        <v>4</v>
      </c>
      <c r="AS57" s="738" t="s">
        <v>37</v>
      </c>
      <c r="AT57" s="539" t="s">
        <v>202</v>
      </c>
      <c r="AU57" s="731">
        <f>SUM(AU58:AU61)</f>
        <v>0</v>
      </c>
      <c r="AV57" s="534"/>
      <c r="AW57" s="573" t="s">
        <v>4</v>
      </c>
      <c r="AX57" s="738" t="s">
        <v>37</v>
      </c>
      <c r="AY57" s="539" t="s">
        <v>202</v>
      </c>
      <c r="AZ57" s="731">
        <f>SUM(AZ58:AZ61)</f>
        <v>0</v>
      </c>
      <c r="BA57" s="534"/>
      <c r="BB57" s="573" t="s">
        <v>4</v>
      </c>
      <c r="BC57" s="738" t="s">
        <v>37</v>
      </c>
      <c r="BD57" s="539" t="s">
        <v>202</v>
      </c>
      <c r="BE57" s="731">
        <f>SUM(BE58:BE61)</f>
        <v>0</v>
      </c>
      <c r="BF57" s="534"/>
      <c r="BG57" s="573" t="s">
        <v>4</v>
      </c>
      <c r="BH57" s="738" t="s">
        <v>37</v>
      </c>
      <c r="BI57" s="539" t="s">
        <v>202</v>
      </c>
      <c r="BJ57" s="731">
        <f>SUM(BJ58:BJ61)</f>
        <v>0</v>
      </c>
      <c r="BK57" s="732"/>
    </row>
    <row r="58">
      <c r="A58" s="634" t="s">
        <v>385</v>
      </c>
      <c r="B58" s="676"/>
      <c r="C58" s="642"/>
      <c r="D58" s="757"/>
      <c r="E58" s="553"/>
      <c r="F58" s="641"/>
      <c r="G58" s="634" t="s">
        <v>385</v>
      </c>
      <c r="H58" s="676"/>
      <c r="I58" s="642"/>
      <c r="J58" s="757"/>
      <c r="K58" s="553"/>
      <c r="L58" s="641"/>
      <c r="M58" s="634" t="s">
        <v>385</v>
      </c>
      <c r="N58" s="676"/>
      <c r="O58" s="642"/>
      <c r="P58" s="553"/>
      <c r="Q58" s="641"/>
      <c r="R58" s="634" t="s">
        <v>385</v>
      </c>
      <c r="S58" s="676"/>
      <c r="T58" s="642"/>
      <c r="U58" s="553"/>
      <c r="V58" s="641"/>
      <c r="W58" s="634" t="s">
        <v>385</v>
      </c>
      <c r="X58" s="676"/>
      <c r="Y58" s="642"/>
      <c r="Z58" s="553"/>
      <c r="AA58" s="641"/>
      <c r="AB58" s="634" t="s">
        <v>385</v>
      </c>
      <c r="AC58" s="676"/>
      <c r="AD58" s="642"/>
      <c r="AE58" s="553"/>
      <c r="AF58" s="641"/>
      <c r="AG58" s="634" t="s">
        <v>385</v>
      </c>
      <c r="AH58" s="676"/>
      <c r="AI58" s="642"/>
      <c r="AJ58" s="553"/>
      <c r="AK58" s="641"/>
      <c r="AL58" s="634" t="s">
        <v>385</v>
      </c>
      <c r="AM58" s="676"/>
      <c r="AN58" s="642"/>
      <c r="AO58" s="553"/>
      <c r="AP58" s="641"/>
      <c r="AQ58" s="634" t="s">
        <v>385</v>
      </c>
      <c r="AR58" s="676"/>
      <c r="AS58" s="642"/>
      <c r="AT58" s="553"/>
      <c r="AU58" s="641"/>
      <c r="AV58" s="634" t="s">
        <v>385</v>
      </c>
      <c r="AW58" s="676"/>
      <c r="AX58" s="642"/>
      <c r="AY58" s="553"/>
      <c r="AZ58" s="641"/>
      <c r="BA58" s="634" t="s">
        <v>385</v>
      </c>
      <c r="BB58" s="676"/>
      <c r="BC58" s="642"/>
      <c r="BD58" s="553"/>
      <c r="BE58" s="641"/>
      <c r="BF58" s="634" t="s">
        <v>385</v>
      </c>
      <c r="BG58" s="676"/>
      <c r="BH58" s="642"/>
      <c r="BI58" s="553"/>
      <c r="BJ58" s="641"/>
      <c r="BK58" s="755"/>
    </row>
    <row r="59">
      <c r="A59" s="558"/>
      <c r="B59" s="4"/>
      <c r="C59" s="4"/>
      <c r="D59" s="4"/>
      <c r="E59" s="4"/>
      <c r="F59" s="4"/>
      <c r="G59" s="558"/>
      <c r="H59" s="4"/>
      <c r="I59" s="4"/>
      <c r="J59" s="4"/>
      <c r="K59" s="4"/>
      <c r="L59" s="4"/>
      <c r="M59" s="558"/>
      <c r="N59" s="4"/>
      <c r="O59" s="4"/>
      <c r="P59" s="4"/>
      <c r="Q59" s="4"/>
      <c r="R59" s="558"/>
      <c r="S59" s="4"/>
      <c r="T59" s="4"/>
      <c r="U59" s="4"/>
      <c r="V59" s="4"/>
      <c r="W59" s="558"/>
      <c r="X59" s="4"/>
      <c r="Y59" s="4"/>
      <c r="Z59" s="4"/>
      <c r="AA59" s="4"/>
      <c r="AB59" s="558"/>
      <c r="AC59" s="4"/>
      <c r="AD59" s="4"/>
      <c r="AE59" s="4"/>
      <c r="AF59" s="4"/>
      <c r="AG59" s="558"/>
      <c r="AH59" s="4"/>
      <c r="AI59" s="4"/>
      <c r="AJ59" s="4"/>
      <c r="AK59" s="4"/>
      <c r="AL59" s="558"/>
      <c r="AM59" s="4"/>
      <c r="AN59" s="4"/>
      <c r="AO59" s="4"/>
      <c r="AP59" s="4"/>
      <c r="AQ59" s="558"/>
      <c r="AR59" s="4"/>
      <c r="AS59" s="4"/>
      <c r="AT59" s="4"/>
      <c r="AU59" s="4"/>
      <c r="AV59" s="558"/>
      <c r="AW59" s="4"/>
      <c r="AX59" s="4"/>
      <c r="AY59" s="4"/>
      <c r="AZ59" s="4"/>
      <c r="BA59" s="558"/>
      <c r="BB59" s="4"/>
      <c r="BC59" s="4"/>
      <c r="BD59" s="4"/>
      <c r="BE59" s="4"/>
      <c r="BF59" s="558"/>
      <c r="BG59" s="4"/>
      <c r="BH59" s="4"/>
      <c r="BI59" s="4"/>
      <c r="BJ59" s="4"/>
      <c r="BK59" s="561"/>
    </row>
    <row r="60">
      <c r="A60" s="558"/>
      <c r="B60" s="652"/>
      <c r="C60" s="589"/>
      <c r="D60" s="758"/>
      <c r="E60" s="593"/>
      <c r="F60" s="685"/>
      <c r="G60" s="558"/>
      <c r="H60" s="652"/>
      <c r="I60" s="589"/>
      <c r="J60" s="758"/>
      <c r="K60" s="593"/>
      <c r="L60" s="685"/>
      <c r="M60" s="558"/>
      <c r="N60" s="652"/>
      <c r="O60" s="589"/>
      <c r="P60" s="593"/>
      <c r="Q60" s="685"/>
      <c r="R60" s="558"/>
      <c r="S60" s="652"/>
      <c r="T60" s="589"/>
      <c r="U60" s="593"/>
      <c r="V60" s="685"/>
      <c r="W60" s="558"/>
      <c r="X60" s="652"/>
      <c r="Y60" s="589"/>
      <c r="Z60" s="593"/>
      <c r="AA60" s="685"/>
      <c r="AB60" s="558"/>
      <c r="AC60" s="652"/>
      <c r="AD60" s="589"/>
      <c r="AE60" s="593"/>
      <c r="AF60" s="685"/>
      <c r="AG60" s="558"/>
      <c r="AH60" s="652"/>
      <c r="AI60" s="589"/>
      <c r="AJ60" s="593"/>
      <c r="AK60" s="685"/>
      <c r="AL60" s="558"/>
      <c r="AM60" s="652"/>
      <c r="AN60" s="589"/>
      <c r="AO60" s="593"/>
      <c r="AP60" s="685"/>
      <c r="AQ60" s="558"/>
      <c r="AR60" s="652"/>
      <c r="AS60" s="589"/>
      <c r="AT60" s="593"/>
      <c r="AU60" s="685"/>
      <c r="AV60" s="558"/>
      <c r="AW60" s="652"/>
      <c r="AX60" s="589"/>
      <c r="AY60" s="593"/>
      <c r="AZ60" s="685"/>
      <c r="BA60" s="558"/>
      <c r="BB60" s="652"/>
      <c r="BC60" s="589"/>
      <c r="BD60" s="593"/>
      <c r="BE60" s="685"/>
      <c r="BF60" s="558"/>
      <c r="BG60" s="652"/>
      <c r="BH60" s="589"/>
      <c r="BI60" s="593"/>
      <c r="BJ60" s="685"/>
      <c r="BK60" s="561"/>
    </row>
    <row r="61" ht="24.0" customHeight="1">
      <c r="A61" s="558"/>
      <c r="B61" s="652"/>
      <c r="C61" s="589"/>
      <c r="D61" s="758"/>
      <c r="E61" s="593"/>
      <c r="F61" s="685"/>
      <c r="G61" s="558"/>
      <c r="H61" s="652"/>
      <c r="I61" s="589"/>
      <c r="J61" s="758"/>
      <c r="K61" s="593"/>
      <c r="L61" s="685"/>
      <c r="M61" s="558"/>
      <c r="N61" s="652"/>
      <c r="O61" s="589"/>
      <c r="P61" s="593"/>
      <c r="Q61" s="685"/>
      <c r="R61" s="558"/>
      <c r="S61" s="652"/>
      <c r="T61" s="589"/>
      <c r="U61" s="593"/>
      <c r="V61" s="685"/>
      <c r="W61" s="558"/>
      <c r="X61" s="652"/>
      <c r="Y61" s="589"/>
      <c r="Z61" s="593"/>
      <c r="AA61" s="685"/>
      <c r="AB61" s="558"/>
      <c r="AC61" s="652"/>
      <c r="AD61" s="589"/>
      <c r="AE61" s="593"/>
      <c r="AF61" s="685"/>
      <c r="AG61" s="558"/>
      <c r="AH61" s="652"/>
      <c r="AI61" s="589"/>
      <c r="AJ61" s="593"/>
      <c r="AK61" s="685"/>
      <c r="AL61" s="558"/>
      <c r="AM61" s="652"/>
      <c r="AN61" s="589"/>
      <c r="AO61" s="593"/>
      <c r="AP61" s="685"/>
      <c r="AQ61" s="558"/>
      <c r="AR61" s="652"/>
      <c r="AS61" s="589"/>
      <c r="AT61" s="593"/>
      <c r="AU61" s="685"/>
      <c r="AV61" s="558"/>
      <c r="AW61" s="652"/>
      <c r="AX61" s="589"/>
      <c r="AY61" s="593"/>
      <c r="AZ61" s="685"/>
      <c r="BA61" s="558"/>
      <c r="BB61" s="652"/>
      <c r="BC61" s="589"/>
      <c r="BD61" s="593"/>
      <c r="BE61" s="685"/>
      <c r="BF61" s="558"/>
      <c r="BG61" s="652"/>
      <c r="BH61" s="589"/>
      <c r="BI61" s="593"/>
      <c r="BJ61" s="685"/>
      <c r="BK61" s="561"/>
    </row>
    <row r="62" ht="30.75" customHeight="1">
      <c r="A62" s="525"/>
      <c r="B62" s="573" t="s">
        <v>4</v>
      </c>
      <c r="C62" s="738" t="s">
        <v>37</v>
      </c>
      <c r="D62" s="738"/>
      <c r="E62" s="539" t="s">
        <v>202</v>
      </c>
      <c r="F62" s="731">
        <f>SUM(F63:F66)</f>
        <v>0</v>
      </c>
      <c r="G62" s="525"/>
      <c r="H62" s="573" t="s">
        <v>4</v>
      </c>
      <c r="I62" s="738" t="s">
        <v>37</v>
      </c>
      <c r="J62" s="738"/>
      <c r="K62" s="539" t="s">
        <v>202</v>
      </c>
      <c r="L62" s="731">
        <f>SUM(L63:L66)</f>
        <v>0</v>
      </c>
      <c r="M62" s="525"/>
      <c r="N62" s="573" t="s">
        <v>4</v>
      </c>
      <c r="O62" s="738" t="s">
        <v>37</v>
      </c>
      <c r="P62" s="539" t="s">
        <v>202</v>
      </c>
      <c r="Q62" s="731">
        <f>SUM(Q63:Q66)</f>
        <v>0</v>
      </c>
      <c r="R62" s="525"/>
      <c r="S62" s="573" t="s">
        <v>4</v>
      </c>
      <c r="T62" s="738" t="s">
        <v>37</v>
      </c>
      <c r="U62" s="539" t="s">
        <v>202</v>
      </c>
      <c r="V62" s="731">
        <f>SUM(V63:V66)</f>
        <v>0</v>
      </c>
      <c r="W62" s="525"/>
      <c r="X62" s="573" t="s">
        <v>4</v>
      </c>
      <c r="Y62" s="738" t="s">
        <v>37</v>
      </c>
      <c r="Z62" s="539" t="s">
        <v>202</v>
      </c>
      <c r="AA62" s="731">
        <f>SUM(AA63:AA66)</f>
        <v>0</v>
      </c>
      <c r="AB62" s="525"/>
      <c r="AC62" s="573" t="s">
        <v>4</v>
      </c>
      <c r="AD62" s="738" t="s">
        <v>37</v>
      </c>
      <c r="AE62" s="539" t="s">
        <v>202</v>
      </c>
      <c r="AF62" s="731">
        <f>SUM(AF63:AF66)</f>
        <v>0</v>
      </c>
      <c r="AG62" s="534"/>
      <c r="AH62" s="573" t="s">
        <v>4</v>
      </c>
      <c r="AI62" s="738" t="s">
        <v>37</v>
      </c>
      <c r="AJ62" s="539" t="s">
        <v>202</v>
      </c>
      <c r="AK62" s="731">
        <f>SUM(AK63:AK66)</f>
        <v>0</v>
      </c>
      <c r="AL62" s="534"/>
      <c r="AM62" s="573" t="s">
        <v>4</v>
      </c>
      <c r="AN62" s="738" t="s">
        <v>37</v>
      </c>
      <c r="AO62" s="539" t="s">
        <v>202</v>
      </c>
      <c r="AP62" s="731">
        <f>SUM(AP63:AP66)</f>
        <v>0</v>
      </c>
      <c r="AQ62" s="534"/>
      <c r="AR62" s="573" t="s">
        <v>4</v>
      </c>
      <c r="AS62" s="738" t="s">
        <v>37</v>
      </c>
      <c r="AT62" s="539" t="s">
        <v>202</v>
      </c>
      <c r="AU62" s="731">
        <f>SUM(AU63:AU66)</f>
        <v>0</v>
      </c>
      <c r="AV62" s="534"/>
      <c r="AW62" s="573" t="s">
        <v>4</v>
      </c>
      <c r="AX62" s="738" t="s">
        <v>37</v>
      </c>
      <c r="AY62" s="539" t="s">
        <v>202</v>
      </c>
      <c r="AZ62" s="731">
        <f>SUM(AZ63:AZ66)</f>
        <v>0</v>
      </c>
      <c r="BA62" s="534"/>
      <c r="BB62" s="573" t="s">
        <v>4</v>
      </c>
      <c r="BC62" s="738" t="s">
        <v>37</v>
      </c>
      <c r="BD62" s="539" t="s">
        <v>202</v>
      </c>
      <c r="BE62" s="731">
        <f>SUM(BE63:BE66)</f>
        <v>0</v>
      </c>
      <c r="BF62" s="534"/>
      <c r="BG62" s="573" t="s">
        <v>4</v>
      </c>
      <c r="BH62" s="738" t="s">
        <v>37</v>
      </c>
      <c r="BI62" s="539" t="s">
        <v>202</v>
      </c>
      <c r="BJ62" s="731">
        <f>SUM(BJ63:BJ66)</f>
        <v>0</v>
      </c>
      <c r="BK62" s="732"/>
    </row>
    <row r="63">
      <c r="A63" s="634" t="s">
        <v>386</v>
      </c>
      <c r="B63" s="547"/>
      <c r="C63" s="589"/>
      <c r="D63" s="758"/>
      <c r="E63" s="593"/>
      <c r="F63" s="754"/>
      <c r="G63" s="634" t="s">
        <v>386</v>
      </c>
      <c r="H63" s="547"/>
      <c r="I63" s="589"/>
      <c r="J63" s="758"/>
      <c r="K63" s="593"/>
      <c r="L63" s="754"/>
      <c r="M63" s="634" t="s">
        <v>386</v>
      </c>
      <c r="N63" s="547"/>
      <c r="O63" s="589"/>
      <c r="P63" s="593"/>
      <c r="Q63" s="754"/>
      <c r="R63" s="634" t="s">
        <v>386</v>
      </c>
      <c r="S63" s="547"/>
      <c r="T63" s="590"/>
      <c r="U63" s="593"/>
      <c r="V63" s="754"/>
      <c r="W63" s="634" t="s">
        <v>386</v>
      </c>
      <c r="X63" s="547"/>
      <c r="Y63" s="589"/>
      <c r="Z63" s="593"/>
      <c r="AA63" s="754"/>
      <c r="AB63" s="634" t="s">
        <v>386</v>
      </c>
      <c r="AC63" s="547"/>
      <c r="AD63" s="589"/>
      <c r="AE63" s="593"/>
      <c r="AF63" s="754"/>
      <c r="AG63" s="634" t="s">
        <v>386</v>
      </c>
      <c r="AH63" s="547"/>
      <c r="AI63" s="589"/>
      <c r="AJ63" s="593"/>
      <c r="AK63" s="754"/>
      <c r="AL63" s="634" t="s">
        <v>386</v>
      </c>
      <c r="AM63" s="547"/>
      <c r="AN63" s="589"/>
      <c r="AO63" s="593"/>
      <c r="AP63" s="754"/>
      <c r="AQ63" s="634" t="s">
        <v>386</v>
      </c>
      <c r="AR63" s="547"/>
      <c r="AS63" s="589"/>
      <c r="AT63" s="593"/>
      <c r="AU63" s="754"/>
      <c r="AV63" s="634" t="s">
        <v>386</v>
      </c>
      <c r="AW63" s="547"/>
      <c r="AX63" s="589"/>
      <c r="AY63" s="593"/>
      <c r="AZ63" s="754"/>
      <c r="BA63" s="634" t="s">
        <v>386</v>
      </c>
      <c r="BB63" s="547"/>
      <c r="BC63" s="589"/>
      <c r="BD63" s="593"/>
      <c r="BE63" s="754"/>
      <c r="BF63" s="634" t="s">
        <v>386</v>
      </c>
      <c r="BG63" s="547"/>
      <c r="BH63" s="589"/>
      <c r="BI63" s="593"/>
      <c r="BJ63" s="754"/>
      <c r="BK63" s="755"/>
    </row>
    <row r="64">
      <c r="A64" s="558"/>
      <c r="B64" s="652"/>
      <c r="C64" s="625"/>
      <c r="D64" s="759"/>
      <c r="E64" s="654"/>
      <c r="F64" s="760"/>
      <c r="G64" s="558"/>
      <c r="H64" s="652"/>
      <c r="I64" s="625"/>
      <c r="J64" s="759"/>
      <c r="K64" s="654"/>
      <c r="L64" s="760"/>
      <c r="M64" s="558"/>
      <c r="N64" s="652"/>
      <c r="O64" s="625"/>
      <c r="P64" s="654"/>
      <c r="Q64" s="760"/>
      <c r="R64" s="558"/>
      <c r="S64" s="652"/>
      <c r="T64" s="761"/>
      <c r="U64" s="654"/>
      <c r="V64" s="754"/>
      <c r="W64" s="558"/>
      <c r="X64" s="652"/>
      <c r="Y64" s="625"/>
      <c r="Z64" s="654"/>
      <c r="AA64" s="760"/>
      <c r="AB64" s="558"/>
      <c r="AC64" s="652"/>
      <c r="AD64" s="625"/>
      <c r="AE64" s="654"/>
      <c r="AF64" s="760"/>
      <c r="AG64" s="558"/>
      <c r="AH64" s="652"/>
      <c r="AI64" s="625"/>
      <c r="AJ64" s="654"/>
      <c r="AK64" s="760"/>
      <c r="AL64" s="558"/>
      <c r="AM64" s="652"/>
      <c r="AN64" s="625"/>
      <c r="AO64" s="654"/>
      <c r="AP64" s="760"/>
      <c r="AQ64" s="558"/>
      <c r="AR64" s="652"/>
      <c r="AS64" s="625"/>
      <c r="AT64" s="654"/>
      <c r="AU64" s="760"/>
      <c r="AV64" s="558"/>
      <c r="AW64" s="652"/>
      <c r="AX64" s="625"/>
      <c r="AY64" s="654"/>
      <c r="AZ64" s="760"/>
      <c r="BA64" s="558"/>
      <c r="BB64" s="652"/>
      <c r="BC64" s="625"/>
      <c r="BD64" s="654"/>
      <c r="BE64" s="760"/>
      <c r="BF64" s="558"/>
      <c r="BG64" s="652"/>
      <c r="BH64" s="625"/>
      <c r="BI64" s="654"/>
      <c r="BJ64" s="760"/>
      <c r="BK64" s="561"/>
    </row>
    <row r="65">
      <c r="A65" s="558"/>
      <c r="B65" s="652"/>
      <c r="C65" s="589"/>
      <c r="D65" s="758"/>
      <c r="E65" s="593"/>
      <c r="F65" s="685"/>
      <c r="G65" s="558"/>
      <c r="H65" s="652"/>
      <c r="I65" s="589"/>
      <c r="J65" s="758"/>
      <c r="K65" s="593"/>
      <c r="L65" s="685"/>
      <c r="M65" s="558"/>
      <c r="N65" s="652"/>
      <c r="O65" s="589"/>
      <c r="P65" s="593"/>
      <c r="Q65" s="685"/>
      <c r="R65" s="558"/>
      <c r="S65" s="652"/>
      <c r="T65" s="589"/>
      <c r="U65" s="593"/>
      <c r="V65" s="685"/>
      <c r="W65" s="558"/>
      <c r="X65" s="652"/>
      <c r="Y65" s="589"/>
      <c r="Z65" s="593"/>
      <c r="AA65" s="685"/>
      <c r="AB65" s="558"/>
      <c r="AC65" s="652"/>
      <c r="AD65" s="589"/>
      <c r="AE65" s="593"/>
      <c r="AF65" s="685"/>
      <c r="AG65" s="558"/>
      <c r="AH65" s="652"/>
      <c r="AI65" s="589"/>
      <c r="AJ65" s="593"/>
      <c r="AK65" s="685"/>
      <c r="AL65" s="558"/>
      <c r="AM65" s="652"/>
      <c r="AN65" s="589"/>
      <c r="AO65" s="593"/>
      <c r="AP65" s="685"/>
      <c r="AQ65" s="558"/>
      <c r="AR65" s="652"/>
      <c r="AS65" s="589"/>
      <c r="AT65" s="593"/>
      <c r="AU65" s="685"/>
      <c r="AV65" s="558"/>
      <c r="AW65" s="652"/>
      <c r="AX65" s="589"/>
      <c r="AY65" s="593"/>
      <c r="AZ65" s="685"/>
      <c r="BA65" s="558"/>
      <c r="BB65" s="652"/>
      <c r="BC65" s="589"/>
      <c r="BD65" s="593"/>
      <c r="BE65" s="685"/>
      <c r="BF65" s="558"/>
      <c r="BG65" s="652"/>
      <c r="BH65" s="589"/>
      <c r="BI65" s="593"/>
      <c r="BJ65" s="685"/>
      <c r="BK65" s="561"/>
    </row>
    <row r="66" ht="27.75" customHeight="1">
      <c r="A66" s="558"/>
      <c r="B66" s="652"/>
      <c r="C66" s="589"/>
      <c r="D66" s="758"/>
      <c r="E66" s="593"/>
      <c r="F66" s="685"/>
      <c r="G66" s="558"/>
      <c r="H66" s="652"/>
      <c r="I66" s="589"/>
      <c r="J66" s="758"/>
      <c r="K66" s="593"/>
      <c r="L66" s="685"/>
      <c r="M66" s="558"/>
      <c r="N66" s="652"/>
      <c r="O66" s="589"/>
      <c r="P66" s="593"/>
      <c r="Q66" s="685"/>
      <c r="R66" s="558"/>
      <c r="S66" s="652"/>
      <c r="T66" s="589"/>
      <c r="U66" s="593"/>
      <c r="V66" s="685"/>
      <c r="W66" s="558"/>
      <c r="X66" s="652"/>
      <c r="Y66" s="589"/>
      <c r="Z66" s="593"/>
      <c r="AA66" s="685"/>
      <c r="AB66" s="558"/>
      <c r="AC66" s="652"/>
      <c r="AD66" s="589"/>
      <c r="AE66" s="593"/>
      <c r="AF66" s="685"/>
      <c r="AG66" s="558"/>
      <c r="AH66" s="652"/>
      <c r="AI66" s="589"/>
      <c r="AJ66" s="593"/>
      <c r="AK66" s="685"/>
      <c r="AL66" s="558"/>
      <c r="AM66" s="652"/>
      <c r="AN66" s="589"/>
      <c r="AO66" s="593"/>
      <c r="AP66" s="685"/>
      <c r="AQ66" s="558"/>
      <c r="AR66" s="652"/>
      <c r="AS66" s="589"/>
      <c r="AT66" s="593"/>
      <c r="AU66" s="685"/>
      <c r="AV66" s="558"/>
      <c r="AW66" s="652"/>
      <c r="AX66" s="589"/>
      <c r="AY66" s="593"/>
      <c r="AZ66" s="685"/>
      <c r="BA66" s="558"/>
      <c r="BB66" s="652"/>
      <c r="BC66" s="589"/>
      <c r="BD66" s="593"/>
      <c r="BE66" s="685"/>
      <c r="BF66" s="558"/>
      <c r="BG66" s="652"/>
      <c r="BH66" s="589"/>
      <c r="BI66" s="593"/>
      <c r="BJ66" s="685"/>
      <c r="BK66" s="561"/>
    </row>
    <row r="67" ht="30.0" customHeight="1">
      <c r="A67" s="525"/>
      <c r="B67" s="657"/>
      <c r="C67" s="738" t="s">
        <v>37</v>
      </c>
      <c r="D67" s="738"/>
      <c r="E67" s="539" t="s">
        <v>202</v>
      </c>
      <c r="F67" s="731">
        <f>SUM(F68:F71)</f>
        <v>0</v>
      </c>
      <c r="G67" s="525"/>
      <c r="H67" s="657"/>
      <c r="I67" s="738" t="s">
        <v>37</v>
      </c>
      <c r="J67" s="738"/>
      <c r="K67" s="539" t="s">
        <v>202</v>
      </c>
      <c r="L67" s="731">
        <f>SUM(L68:L71)</f>
        <v>0</v>
      </c>
      <c r="M67" s="525"/>
      <c r="N67" s="657"/>
      <c r="O67" s="738" t="s">
        <v>37</v>
      </c>
      <c r="P67" s="539" t="s">
        <v>202</v>
      </c>
      <c r="Q67" s="731">
        <f>SUM(Q68:Q71)</f>
        <v>0</v>
      </c>
      <c r="R67" s="525"/>
      <c r="S67" s="657"/>
      <c r="T67" s="738" t="s">
        <v>37</v>
      </c>
      <c r="U67" s="539" t="s">
        <v>202</v>
      </c>
      <c r="V67" s="731">
        <f>SUM(V68:V71)</f>
        <v>0</v>
      </c>
      <c r="W67" s="525"/>
      <c r="X67" s="657"/>
      <c r="Y67" s="738" t="s">
        <v>37</v>
      </c>
      <c r="Z67" s="539" t="s">
        <v>202</v>
      </c>
      <c r="AA67" s="731">
        <f>SUM(AA68:AA71)</f>
        <v>0</v>
      </c>
      <c r="AB67" s="525"/>
      <c r="AC67" s="657"/>
      <c r="AD67" s="738" t="s">
        <v>37</v>
      </c>
      <c r="AE67" s="539" t="s">
        <v>202</v>
      </c>
      <c r="AF67" s="731">
        <f>SUM(AF68:AF71)</f>
        <v>0</v>
      </c>
      <c r="AG67" s="534"/>
      <c r="AH67" s="657"/>
      <c r="AI67" s="738" t="s">
        <v>37</v>
      </c>
      <c r="AJ67" s="539" t="s">
        <v>202</v>
      </c>
      <c r="AK67" s="731">
        <f>SUM(AK68:AK71)</f>
        <v>0</v>
      </c>
      <c r="AL67" s="534"/>
      <c r="AM67" s="657"/>
      <c r="AN67" s="738" t="s">
        <v>37</v>
      </c>
      <c r="AO67" s="539" t="s">
        <v>202</v>
      </c>
      <c r="AP67" s="731">
        <f>SUM(AP68:AP71)</f>
        <v>0</v>
      </c>
      <c r="AQ67" s="534"/>
      <c r="AR67" s="657"/>
      <c r="AS67" s="738" t="s">
        <v>37</v>
      </c>
      <c r="AT67" s="539" t="s">
        <v>202</v>
      </c>
      <c r="AU67" s="731">
        <f>SUM(AU68:AU71)</f>
        <v>0</v>
      </c>
      <c r="AV67" s="534"/>
      <c r="AW67" s="657"/>
      <c r="AX67" s="738" t="s">
        <v>37</v>
      </c>
      <c r="AY67" s="539" t="s">
        <v>202</v>
      </c>
      <c r="AZ67" s="731">
        <f>SUM(AZ68:AZ71)</f>
        <v>0</v>
      </c>
      <c r="BA67" s="534"/>
      <c r="BB67" s="657"/>
      <c r="BC67" s="738" t="s">
        <v>37</v>
      </c>
      <c r="BD67" s="539" t="s">
        <v>202</v>
      </c>
      <c r="BE67" s="731">
        <f>SUM(BE68:BE71)</f>
        <v>0</v>
      </c>
      <c r="BF67" s="534"/>
      <c r="BG67" s="657"/>
      <c r="BH67" s="738" t="s">
        <v>37</v>
      </c>
      <c r="BI67" s="539" t="s">
        <v>202</v>
      </c>
      <c r="BJ67" s="731">
        <f>SUM(BJ68:BJ71)</f>
        <v>0</v>
      </c>
      <c r="BK67" s="732"/>
    </row>
    <row r="68">
      <c r="A68" s="634" t="s">
        <v>243</v>
      </c>
      <c r="B68" s="659"/>
      <c r="C68" s="761"/>
      <c r="D68" s="757"/>
      <c r="E68" s="553"/>
      <c r="F68" s="649"/>
      <c r="G68" s="634" t="s">
        <v>243</v>
      </c>
      <c r="H68" s="659"/>
      <c r="I68" s="761"/>
      <c r="J68" s="757"/>
      <c r="K68" s="553"/>
      <c r="L68" s="649"/>
      <c r="M68" s="634" t="s">
        <v>243</v>
      </c>
      <c r="N68" s="659"/>
      <c r="O68" s="761"/>
      <c r="P68" s="553"/>
      <c r="Q68" s="649"/>
      <c r="R68" s="634" t="s">
        <v>243</v>
      </c>
      <c r="S68" s="659"/>
      <c r="T68" s="761"/>
      <c r="U68" s="553"/>
      <c r="V68" s="649"/>
      <c r="W68" s="634" t="s">
        <v>243</v>
      </c>
      <c r="X68" s="659"/>
      <c r="Y68" s="761"/>
      <c r="Z68" s="553"/>
      <c r="AA68" s="649"/>
      <c r="AB68" s="634" t="s">
        <v>243</v>
      </c>
      <c r="AC68" s="659"/>
      <c r="AD68" s="761"/>
      <c r="AE68" s="553"/>
      <c r="AF68" s="649"/>
      <c r="AG68" s="637" t="s">
        <v>243</v>
      </c>
      <c r="AH68" s="659"/>
      <c r="AI68" s="761"/>
      <c r="AJ68" s="553"/>
      <c r="AK68" s="649"/>
      <c r="AL68" s="637" t="s">
        <v>243</v>
      </c>
      <c r="AM68" s="659"/>
      <c r="AN68" s="761"/>
      <c r="AO68" s="553"/>
      <c r="AP68" s="649"/>
      <c r="AQ68" s="637" t="s">
        <v>243</v>
      </c>
      <c r="AR68" s="659"/>
      <c r="AS68" s="761"/>
      <c r="AT68" s="553"/>
      <c r="AU68" s="649"/>
      <c r="AV68" s="637" t="s">
        <v>243</v>
      </c>
      <c r="AW68" s="659"/>
      <c r="AX68" s="761"/>
      <c r="AY68" s="553"/>
      <c r="AZ68" s="649"/>
      <c r="BA68" s="637" t="s">
        <v>243</v>
      </c>
      <c r="BB68" s="659"/>
      <c r="BC68" s="761" t="s">
        <v>387</v>
      </c>
      <c r="BD68" s="553"/>
      <c r="BE68" s="649"/>
      <c r="BF68" s="637" t="s">
        <v>243</v>
      </c>
      <c r="BG68" s="659"/>
      <c r="BH68" s="761" t="s">
        <v>388</v>
      </c>
      <c r="BI68" s="553"/>
      <c r="BJ68" s="649"/>
      <c r="BK68" s="755"/>
    </row>
    <row r="69">
      <c r="A69" s="558"/>
      <c r="B69" s="547"/>
      <c r="C69" s="589"/>
      <c r="D69" s="758"/>
      <c r="E69" s="553"/>
      <c r="F69" s="649"/>
      <c r="G69" s="558"/>
      <c r="H69" s="547"/>
      <c r="I69" s="589"/>
      <c r="J69" s="758"/>
      <c r="K69" s="553"/>
      <c r="L69" s="649"/>
      <c r="M69" s="558"/>
      <c r="N69" s="547"/>
      <c r="O69" s="589"/>
      <c r="P69" s="553"/>
      <c r="Q69" s="649"/>
      <c r="R69" s="558"/>
      <c r="S69" s="547"/>
      <c r="T69" s="589"/>
      <c r="U69" s="553"/>
      <c r="V69" s="649"/>
      <c r="W69" s="558"/>
      <c r="X69" s="547"/>
      <c r="Y69" s="589"/>
      <c r="Z69" s="553"/>
      <c r="AA69" s="649"/>
      <c r="AB69" s="558"/>
      <c r="AC69" s="547"/>
      <c r="AD69" s="589"/>
      <c r="AE69" s="553"/>
      <c r="AF69" s="649"/>
      <c r="AG69" s="561"/>
      <c r="AH69" s="547"/>
      <c r="AI69" s="589"/>
      <c r="AJ69" s="553"/>
      <c r="AK69" s="649"/>
      <c r="AL69" s="561"/>
      <c r="AM69" s="547"/>
      <c r="AN69" s="589"/>
      <c r="AO69" s="553"/>
      <c r="AP69" s="649"/>
      <c r="AQ69" s="561"/>
      <c r="AR69" s="547"/>
      <c r="AS69" s="589"/>
      <c r="AT69" s="553"/>
      <c r="AU69" s="649"/>
      <c r="AV69" s="561"/>
      <c r="AW69" s="547"/>
      <c r="AX69" s="589"/>
      <c r="AY69" s="553"/>
      <c r="AZ69" s="649"/>
      <c r="BA69" s="561"/>
      <c r="BB69" s="547"/>
      <c r="BC69" s="589"/>
      <c r="BD69" s="553"/>
      <c r="BE69" s="649"/>
      <c r="BF69" s="561"/>
      <c r="BG69" s="547"/>
      <c r="BH69" s="590" t="s">
        <v>389</v>
      </c>
      <c r="BI69" s="553"/>
      <c r="BJ69" s="649"/>
      <c r="BK69" s="561"/>
    </row>
    <row r="70">
      <c r="A70" s="558"/>
      <c r="B70" s="659"/>
      <c r="C70" s="590"/>
      <c r="D70" s="753"/>
      <c r="E70" s="593"/>
      <c r="F70" s="685"/>
      <c r="G70" s="558"/>
      <c r="H70" s="659"/>
      <c r="I70" s="590"/>
      <c r="J70" s="753"/>
      <c r="K70" s="593"/>
      <c r="L70" s="685"/>
      <c r="M70" s="558"/>
      <c r="N70" s="659"/>
      <c r="O70" s="590"/>
      <c r="P70" s="593"/>
      <c r="Q70" s="685"/>
      <c r="R70" s="558"/>
      <c r="S70" s="659"/>
      <c r="T70" s="590"/>
      <c r="U70" s="593"/>
      <c r="V70" s="685"/>
      <c r="W70" s="558"/>
      <c r="X70" s="659"/>
      <c r="Y70" s="590"/>
      <c r="Z70" s="593"/>
      <c r="AA70" s="685"/>
      <c r="AB70" s="558"/>
      <c r="AC70" s="659"/>
      <c r="AD70" s="590"/>
      <c r="AE70" s="593"/>
      <c r="AF70" s="685"/>
      <c r="AG70" s="561"/>
      <c r="AH70" s="659"/>
      <c r="AI70" s="590"/>
      <c r="AJ70" s="593"/>
      <c r="AK70" s="685"/>
      <c r="AL70" s="561"/>
      <c r="AM70" s="659"/>
      <c r="AN70" s="590"/>
      <c r="AO70" s="593"/>
      <c r="AP70" s="685"/>
      <c r="AQ70" s="561"/>
      <c r="AR70" s="659"/>
      <c r="AS70" s="590"/>
      <c r="AT70" s="593"/>
      <c r="AU70" s="685"/>
      <c r="AV70" s="561"/>
      <c r="AW70" s="659"/>
      <c r="AX70" s="590"/>
      <c r="AY70" s="593"/>
      <c r="AZ70" s="685"/>
      <c r="BA70" s="561"/>
      <c r="BB70" s="659"/>
      <c r="BC70" s="590"/>
      <c r="BD70" s="593"/>
      <c r="BE70" s="685"/>
      <c r="BF70" s="561"/>
      <c r="BG70" s="659"/>
      <c r="BH70" s="590"/>
      <c r="BI70" s="593"/>
      <c r="BJ70" s="685"/>
      <c r="BK70" s="561"/>
    </row>
    <row r="71">
      <c r="A71" s="558"/>
      <c r="B71" s="652"/>
      <c r="C71" s="589"/>
      <c r="D71" s="758"/>
      <c r="E71" s="593"/>
      <c r="F71" s="685"/>
      <c r="G71" s="558"/>
      <c r="H71" s="652"/>
      <c r="I71" s="589"/>
      <c r="J71" s="758"/>
      <c r="K71" s="593"/>
      <c r="L71" s="685"/>
      <c r="M71" s="558"/>
      <c r="N71" s="652"/>
      <c r="O71" s="589"/>
      <c r="P71" s="593"/>
      <c r="Q71" s="685"/>
      <c r="R71" s="558"/>
      <c r="S71" s="652"/>
      <c r="T71" s="589"/>
      <c r="U71" s="593"/>
      <c r="V71" s="685"/>
      <c r="W71" s="558"/>
      <c r="X71" s="652"/>
      <c r="Y71" s="589"/>
      <c r="Z71" s="593"/>
      <c r="AA71" s="685"/>
      <c r="AB71" s="558"/>
      <c r="AC71" s="652"/>
      <c r="AD71" s="589"/>
      <c r="AE71" s="593"/>
      <c r="AF71" s="685"/>
      <c r="AG71" s="561"/>
      <c r="AH71" s="652"/>
      <c r="AI71" s="589"/>
      <c r="AJ71" s="593"/>
      <c r="AK71" s="685"/>
      <c r="AL71" s="561"/>
      <c r="AM71" s="652"/>
      <c r="AN71" s="589"/>
      <c r="AO71" s="593"/>
      <c r="AP71" s="685"/>
      <c r="AQ71" s="561"/>
      <c r="AR71" s="652"/>
      <c r="AS71" s="589"/>
      <c r="AT71" s="593"/>
      <c r="AU71" s="685"/>
      <c r="AV71" s="561"/>
      <c r="AW71" s="652"/>
      <c r="AX71" s="589"/>
      <c r="AY71" s="593"/>
      <c r="AZ71" s="685"/>
      <c r="BA71" s="561"/>
      <c r="BB71" s="652"/>
      <c r="BC71" s="589"/>
      <c r="BD71" s="593"/>
      <c r="BE71" s="685"/>
      <c r="BF71" s="561"/>
      <c r="BG71" s="652"/>
      <c r="BH71" s="589"/>
      <c r="BI71" s="593"/>
      <c r="BJ71" s="685"/>
      <c r="BK71" s="561"/>
    </row>
    <row r="72">
      <c r="A72" s="525"/>
      <c r="B72" s="664" t="s">
        <v>4</v>
      </c>
      <c r="C72" s="762" t="s">
        <v>390</v>
      </c>
      <c r="D72" s="762"/>
      <c r="E72" s="667" t="s">
        <v>202</v>
      </c>
      <c r="F72" s="731">
        <f>SUM(F73:F93)</f>
        <v>0</v>
      </c>
      <c r="G72" s="525"/>
      <c r="H72" s="664" t="s">
        <v>4</v>
      </c>
      <c r="I72" s="762" t="s">
        <v>390</v>
      </c>
      <c r="J72" s="762"/>
      <c r="K72" s="667" t="s">
        <v>202</v>
      </c>
      <c r="L72" s="731">
        <f>SUM(L73:L93)</f>
        <v>0</v>
      </c>
      <c r="M72" s="525"/>
      <c r="N72" s="664" t="s">
        <v>4</v>
      </c>
      <c r="O72" s="762" t="s">
        <v>390</v>
      </c>
      <c r="P72" s="667" t="s">
        <v>202</v>
      </c>
      <c r="Q72" s="731">
        <f>SUM(Q73:Q93)</f>
        <v>0</v>
      </c>
      <c r="R72" s="525"/>
      <c r="S72" s="664" t="s">
        <v>4</v>
      </c>
      <c r="T72" s="762" t="s">
        <v>390</v>
      </c>
      <c r="U72" s="667" t="s">
        <v>202</v>
      </c>
      <c r="V72" s="731"/>
      <c r="W72" s="525"/>
      <c r="X72" s="664" t="s">
        <v>4</v>
      </c>
      <c r="Y72" s="762" t="s">
        <v>390</v>
      </c>
      <c r="Z72" s="667" t="s">
        <v>202</v>
      </c>
      <c r="AA72" s="731"/>
      <c r="AB72" s="525"/>
      <c r="AC72" s="664" t="s">
        <v>4</v>
      </c>
      <c r="AD72" s="762" t="s">
        <v>390</v>
      </c>
      <c r="AE72" s="667" t="s">
        <v>202</v>
      </c>
      <c r="AF72" s="731">
        <f>SUM(AF73:AF93)</f>
        <v>0</v>
      </c>
      <c r="AG72" s="663"/>
      <c r="AH72" s="664" t="s">
        <v>4</v>
      </c>
      <c r="AI72" s="762" t="s">
        <v>390</v>
      </c>
      <c r="AJ72" s="667" t="s">
        <v>202</v>
      </c>
      <c r="AK72" s="731">
        <f>SUM(AK73:AK93)</f>
        <v>0</v>
      </c>
      <c r="AL72" s="663"/>
      <c r="AM72" s="664" t="s">
        <v>4</v>
      </c>
      <c r="AN72" s="762" t="s">
        <v>390</v>
      </c>
      <c r="AO72" s="667" t="s">
        <v>202</v>
      </c>
      <c r="AP72" s="731">
        <f>SUM(AP73:AP93)</f>
        <v>0</v>
      </c>
      <c r="AQ72" s="663"/>
      <c r="AR72" s="664" t="s">
        <v>4</v>
      </c>
      <c r="AS72" s="762" t="s">
        <v>390</v>
      </c>
      <c r="AT72" s="667" t="s">
        <v>202</v>
      </c>
      <c r="AU72" s="731">
        <f>SUM(AU73:AU93)</f>
        <v>0</v>
      </c>
      <c r="AV72" s="534"/>
      <c r="AW72" s="664" t="s">
        <v>4</v>
      </c>
      <c r="AX72" s="762" t="s">
        <v>390</v>
      </c>
      <c r="AY72" s="667" t="s">
        <v>202</v>
      </c>
      <c r="AZ72" s="731">
        <f>SUM(AZ73:AZ93)</f>
        <v>0</v>
      </c>
      <c r="BA72" s="534"/>
      <c r="BB72" s="664" t="s">
        <v>4</v>
      </c>
      <c r="BC72" s="762" t="s">
        <v>390</v>
      </c>
      <c r="BD72" s="667" t="s">
        <v>202</v>
      </c>
      <c r="BE72" s="731">
        <f>SUM(BE73:BE93)</f>
        <v>0</v>
      </c>
      <c r="BF72" s="534"/>
      <c r="BG72" s="664" t="s">
        <v>4</v>
      </c>
      <c r="BH72" s="762" t="s">
        <v>390</v>
      </c>
      <c r="BI72" s="667" t="s">
        <v>202</v>
      </c>
      <c r="BJ72" s="731">
        <f>SUM(BJ73:BJ93)</f>
        <v>0</v>
      </c>
      <c r="BK72" s="732"/>
    </row>
    <row r="73">
      <c r="A73" s="634" t="s">
        <v>275</v>
      </c>
      <c r="B73" s="672" t="s">
        <v>276</v>
      </c>
      <c r="C73" s="669"/>
      <c r="D73" s="669"/>
      <c r="E73" s="669"/>
      <c r="F73" s="763">
        <f>sum(F74:F76)</f>
        <v>0</v>
      </c>
      <c r="G73" s="634" t="s">
        <v>275</v>
      </c>
      <c r="H73" s="672" t="s">
        <v>276</v>
      </c>
      <c r="I73" s="669"/>
      <c r="J73" s="669"/>
      <c r="K73" s="669"/>
      <c r="L73" s="763">
        <f>sum(L74:L76)</f>
        <v>0</v>
      </c>
      <c r="M73" s="634" t="s">
        <v>275</v>
      </c>
      <c r="N73" s="672" t="s">
        <v>276</v>
      </c>
      <c r="O73" s="669"/>
      <c r="P73" s="669"/>
      <c r="Q73" s="763">
        <f>sum(Q74:Q76)</f>
        <v>0</v>
      </c>
      <c r="R73" s="634" t="s">
        <v>275</v>
      </c>
      <c r="S73" s="672" t="s">
        <v>276</v>
      </c>
      <c r="T73" s="669"/>
      <c r="U73" s="669"/>
      <c r="V73" s="763">
        <f>sum(V74:V76)</f>
        <v>0</v>
      </c>
      <c r="W73" s="634" t="s">
        <v>275</v>
      </c>
      <c r="X73" s="672" t="s">
        <v>276</v>
      </c>
      <c r="Y73" s="669"/>
      <c r="Z73" s="669"/>
      <c r="AA73" s="763">
        <f>sum(AA74:AA76)</f>
        <v>0</v>
      </c>
      <c r="AB73" s="634" t="s">
        <v>275</v>
      </c>
      <c r="AC73" s="672" t="s">
        <v>276</v>
      </c>
      <c r="AD73" s="669"/>
      <c r="AE73" s="669"/>
      <c r="AF73" s="763">
        <f>sum(AF74:AF76)</f>
        <v>0</v>
      </c>
      <c r="AG73" s="671" t="s">
        <v>275</v>
      </c>
      <c r="AH73" s="672" t="s">
        <v>276</v>
      </c>
      <c r="AI73" s="669"/>
      <c r="AJ73" s="669"/>
      <c r="AK73" s="763">
        <f>sum(AK74:AK76)</f>
        <v>0</v>
      </c>
      <c r="AL73" s="634" t="s">
        <v>277</v>
      </c>
      <c r="AM73" s="672" t="s">
        <v>276</v>
      </c>
      <c r="AN73" s="669"/>
      <c r="AO73" s="669"/>
      <c r="AP73" s="763">
        <f>sum(AP74:AP76)</f>
        <v>0</v>
      </c>
      <c r="AQ73" s="634" t="s">
        <v>277</v>
      </c>
      <c r="AR73" s="672" t="s">
        <v>276</v>
      </c>
      <c r="AS73" s="669"/>
      <c r="AT73" s="669"/>
      <c r="AU73" s="763">
        <f>sum(AU74:AU76)</f>
        <v>0</v>
      </c>
      <c r="AV73" s="671" t="s">
        <v>275</v>
      </c>
      <c r="AW73" s="672" t="s">
        <v>276</v>
      </c>
      <c r="AX73" s="669"/>
      <c r="AY73" s="669"/>
      <c r="AZ73" s="763">
        <f>sum(AZ74:AZ76)</f>
        <v>0</v>
      </c>
      <c r="BA73" s="671" t="s">
        <v>275</v>
      </c>
      <c r="BB73" s="672" t="s">
        <v>276</v>
      </c>
      <c r="BC73" s="669"/>
      <c r="BD73" s="669"/>
      <c r="BE73" s="763">
        <f>sum(BE74:BE76)</f>
        <v>0</v>
      </c>
      <c r="BF73" s="671" t="s">
        <v>275</v>
      </c>
      <c r="BG73" s="672" t="s">
        <v>276</v>
      </c>
      <c r="BH73" s="669"/>
      <c r="BI73" s="669"/>
      <c r="BJ73" s="763">
        <f>sum(BJ74:BJ76)</f>
        <v>0</v>
      </c>
      <c r="BK73" s="764"/>
    </row>
    <row r="74" ht="14.25" customHeight="1">
      <c r="A74" s="558"/>
      <c r="B74" s="765"/>
      <c r="C74" s="766"/>
      <c r="D74" s="767"/>
      <c r="E74" s="553"/>
      <c r="F74" s="584"/>
      <c r="G74" s="558"/>
      <c r="H74" s="765"/>
      <c r="I74" s="766"/>
      <c r="J74" s="767"/>
      <c r="K74" s="553"/>
      <c r="L74" s="584"/>
      <c r="M74" s="558"/>
      <c r="N74" s="765"/>
      <c r="O74" s="766"/>
      <c r="P74" s="553"/>
      <c r="Q74" s="584"/>
      <c r="R74" s="558"/>
      <c r="S74" s="765"/>
      <c r="T74" s="768"/>
      <c r="U74" s="553"/>
      <c r="V74" s="584"/>
      <c r="W74" s="558"/>
      <c r="X74" s="765"/>
      <c r="Y74" s="677"/>
      <c r="Z74" s="553"/>
      <c r="AA74" s="769"/>
      <c r="AB74" s="558"/>
      <c r="AC74" s="765"/>
      <c r="AD74" s="766"/>
      <c r="AE74" s="553"/>
      <c r="AF74" s="584"/>
      <c r="AG74" s="558"/>
      <c r="AH74" s="765"/>
      <c r="AI74" s="766"/>
      <c r="AJ74" s="553"/>
      <c r="AK74" s="584"/>
      <c r="AL74" s="558"/>
      <c r="AM74" s="765"/>
      <c r="AN74" s="766"/>
      <c r="AO74" s="553"/>
      <c r="AP74" s="584"/>
      <c r="AQ74" s="558"/>
      <c r="AR74" s="765"/>
      <c r="AS74" s="766"/>
      <c r="AT74" s="553"/>
      <c r="AU74" s="584"/>
      <c r="AV74" s="558"/>
      <c r="AW74" s="765"/>
      <c r="AX74" s="766"/>
      <c r="AY74" s="553"/>
      <c r="AZ74" s="584"/>
      <c r="BA74" s="558"/>
      <c r="BB74" s="765"/>
      <c r="BC74" s="766"/>
      <c r="BD74" s="553"/>
      <c r="BE74" s="584"/>
      <c r="BF74" s="558"/>
      <c r="BG74" s="765"/>
      <c r="BH74" s="766"/>
      <c r="BI74" s="553"/>
      <c r="BJ74" s="584"/>
      <c r="BK74" s="558"/>
    </row>
    <row r="75">
      <c r="A75" s="558"/>
      <c r="B75" s="770"/>
      <c r="C75" s="768"/>
      <c r="D75" s="771"/>
      <c r="E75" s="553"/>
      <c r="F75" s="584"/>
      <c r="G75" s="558"/>
      <c r="H75" s="770"/>
      <c r="I75" s="768"/>
      <c r="J75" s="771"/>
      <c r="K75" s="553"/>
      <c r="L75" s="584"/>
      <c r="M75" s="558"/>
      <c r="N75" s="770"/>
      <c r="O75" s="768"/>
      <c r="P75" s="553"/>
      <c r="Q75" s="584"/>
      <c r="R75" s="558"/>
      <c r="S75" s="770"/>
      <c r="T75" s="768"/>
      <c r="U75" s="553"/>
      <c r="V75" s="584"/>
      <c r="W75" s="558"/>
      <c r="X75" s="770"/>
      <c r="Y75" s="768"/>
      <c r="Z75" s="553"/>
      <c r="AA75" s="584"/>
      <c r="AB75" s="558"/>
      <c r="AC75" s="770"/>
      <c r="AD75" s="768"/>
      <c r="AE75" s="553"/>
      <c r="AF75" s="584"/>
      <c r="AG75" s="558"/>
      <c r="AH75" s="770"/>
      <c r="AI75" s="768"/>
      <c r="AJ75" s="553"/>
      <c r="AK75" s="584"/>
      <c r="AL75" s="558"/>
      <c r="AM75" s="770"/>
      <c r="AN75" s="768"/>
      <c r="AO75" s="553"/>
      <c r="AP75" s="584"/>
      <c r="AQ75" s="558"/>
      <c r="AR75" s="770"/>
      <c r="AS75" s="768"/>
      <c r="AT75" s="553"/>
      <c r="AU75" s="584"/>
      <c r="AV75" s="558"/>
      <c r="AW75" s="770"/>
      <c r="AX75" s="768"/>
      <c r="AY75" s="553"/>
      <c r="AZ75" s="584"/>
      <c r="BA75" s="558"/>
      <c r="BB75" s="770"/>
      <c r="BC75" s="768"/>
      <c r="BD75" s="553"/>
      <c r="BE75" s="584"/>
      <c r="BF75" s="558"/>
      <c r="BG75" s="770"/>
      <c r="BH75" s="768"/>
      <c r="BI75" s="553"/>
      <c r="BJ75" s="584"/>
      <c r="BK75" s="558"/>
    </row>
    <row r="76">
      <c r="A76" s="558"/>
      <c r="B76" s="765"/>
      <c r="C76" s="772"/>
      <c r="D76" s="773"/>
      <c r="E76" s="683"/>
      <c r="F76" s="685"/>
      <c r="G76" s="558"/>
      <c r="H76" s="765"/>
      <c r="I76" s="772"/>
      <c r="J76" s="773"/>
      <c r="K76" s="683"/>
      <c r="L76" s="685"/>
      <c r="M76" s="558"/>
      <c r="N76" s="765"/>
      <c r="O76" s="772"/>
      <c r="P76" s="683"/>
      <c r="Q76" s="685"/>
      <c r="R76" s="558"/>
      <c r="S76" s="765"/>
      <c r="T76" s="772"/>
      <c r="U76" s="683"/>
      <c r="V76" s="685"/>
      <c r="W76" s="558"/>
      <c r="X76" s="765"/>
      <c r="Y76" s="772"/>
      <c r="Z76" s="683"/>
      <c r="AA76" s="685"/>
      <c r="AB76" s="558"/>
      <c r="AC76" s="765"/>
      <c r="AD76" s="772"/>
      <c r="AE76" s="683"/>
      <c r="AF76" s="685"/>
      <c r="AG76" s="558"/>
      <c r="AH76" s="765"/>
      <c r="AI76" s="772"/>
      <c r="AJ76" s="683"/>
      <c r="AK76" s="685"/>
      <c r="AL76" s="558"/>
      <c r="AM76" s="765"/>
      <c r="AN76" s="772"/>
      <c r="AO76" s="683"/>
      <c r="AP76" s="685"/>
      <c r="AQ76" s="558"/>
      <c r="AR76" s="765"/>
      <c r="AS76" s="772"/>
      <c r="AT76" s="683"/>
      <c r="AU76" s="685"/>
      <c r="AV76" s="558"/>
      <c r="AW76" s="765"/>
      <c r="AX76" s="772"/>
      <c r="AY76" s="683"/>
      <c r="AZ76" s="685"/>
      <c r="BA76" s="558"/>
      <c r="BB76" s="765"/>
      <c r="BC76" s="772"/>
      <c r="BD76" s="683"/>
      <c r="BE76" s="685"/>
      <c r="BF76" s="558"/>
      <c r="BG76" s="765"/>
      <c r="BH76" s="772"/>
      <c r="BI76" s="683"/>
      <c r="BJ76" s="685"/>
      <c r="BK76" s="558"/>
    </row>
    <row r="77">
      <c r="A77" s="558"/>
      <c r="B77" s="774"/>
      <c r="C77" s="775"/>
      <c r="D77" s="773"/>
      <c r="E77" s="776"/>
      <c r="F77" s="777"/>
      <c r="G77" s="558"/>
      <c r="H77" s="774"/>
      <c r="I77" s="775"/>
      <c r="J77" s="773"/>
      <c r="K77" s="776"/>
      <c r="L77" s="777"/>
      <c r="M77" s="558"/>
      <c r="N77" s="774"/>
      <c r="O77" s="775"/>
      <c r="P77" s="776"/>
      <c r="Q77" s="777"/>
      <c r="R77" s="558"/>
      <c r="S77" s="774"/>
      <c r="T77" s="775"/>
      <c r="U77" s="776"/>
      <c r="V77" s="777"/>
      <c r="W77" s="558"/>
      <c r="X77" s="774"/>
      <c r="Y77" s="775"/>
      <c r="Z77" s="776"/>
      <c r="AA77" s="777"/>
      <c r="AB77" s="558"/>
      <c r="AC77" s="774"/>
      <c r="AD77" s="775"/>
      <c r="AE77" s="776"/>
      <c r="AF77" s="777"/>
      <c r="AG77" s="558"/>
      <c r="AH77" s="774"/>
      <c r="AI77" s="775"/>
      <c r="AJ77" s="776"/>
      <c r="AK77" s="777"/>
      <c r="AL77" s="558"/>
      <c r="AM77" s="774"/>
      <c r="AN77" s="775"/>
      <c r="AO77" s="776"/>
      <c r="AP77" s="777"/>
      <c r="AQ77" s="558"/>
      <c r="AR77" s="774"/>
      <c r="AS77" s="775"/>
      <c r="AT77" s="776"/>
      <c r="AU77" s="777"/>
      <c r="AV77" s="558"/>
      <c r="AW77" s="774"/>
      <c r="AX77" s="775"/>
      <c r="AY77" s="776"/>
      <c r="AZ77" s="777"/>
      <c r="BA77" s="558"/>
      <c r="BB77" s="774"/>
      <c r="BC77" s="775"/>
      <c r="BD77" s="776"/>
      <c r="BE77" s="777"/>
      <c r="BF77" s="558"/>
      <c r="BG77" s="774"/>
      <c r="BH77" s="775"/>
      <c r="BI77" s="776"/>
      <c r="BJ77" s="777"/>
      <c r="BK77" s="558"/>
    </row>
    <row r="78">
      <c r="A78" s="558"/>
      <c r="B78" s="672" t="s">
        <v>282</v>
      </c>
      <c r="C78" s="669"/>
      <c r="D78" s="669"/>
      <c r="E78" s="669"/>
      <c r="F78" s="763">
        <f>sum(F79:F81)</f>
        <v>0</v>
      </c>
      <c r="G78" s="558"/>
      <c r="H78" s="672" t="s">
        <v>282</v>
      </c>
      <c r="I78" s="669"/>
      <c r="J78" s="669"/>
      <c r="K78" s="669"/>
      <c r="L78" s="763">
        <f>sum(L79:L81)</f>
        <v>0</v>
      </c>
      <c r="M78" s="558"/>
      <c r="N78" s="672" t="s">
        <v>282</v>
      </c>
      <c r="O78" s="669"/>
      <c r="P78" s="669"/>
      <c r="Q78" s="763">
        <f>sum(Q79:Q81)</f>
        <v>0</v>
      </c>
      <c r="R78" s="558"/>
      <c r="S78" s="672" t="s">
        <v>282</v>
      </c>
      <c r="T78" s="669"/>
      <c r="U78" s="669"/>
      <c r="V78" s="763">
        <f>sum(V79:V81)</f>
        <v>1500</v>
      </c>
      <c r="W78" s="558"/>
      <c r="X78" s="672" t="s">
        <v>282</v>
      </c>
      <c r="Y78" s="669"/>
      <c r="Z78" s="669"/>
      <c r="AA78" s="763">
        <f>sum(AA79:AA81)</f>
        <v>0</v>
      </c>
      <c r="AB78" s="558"/>
      <c r="AC78" s="672" t="s">
        <v>282</v>
      </c>
      <c r="AD78" s="669"/>
      <c r="AE78" s="669"/>
      <c r="AF78" s="763">
        <f>sum(AF79:AF81)</f>
        <v>0</v>
      </c>
      <c r="AG78" s="558"/>
      <c r="AH78" s="672" t="s">
        <v>282</v>
      </c>
      <c r="AI78" s="669"/>
      <c r="AJ78" s="669"/>
      <c r="AK78" s="763">
        <f>sum(AK79:AK81)</f>
        <v>0</v>
      </c>
      <c r="AL78" s="558"/>
      <c r="AM78" s="672" t="s">
        <v>282</v>
      </c>
      <c r="AN78" s="669"/>
      <c r="AO78" s="669"/>
      <c r="AP78" s="763">
        <f>sum(AP79:AP81)</f>
        <v>0</v>
      </c>
      <c r="AQ78" s="558"/>
      <c r="AR78" s="672" t="s">
        <v>282</v>
      </c>
      <c r="AS78" s="669"/>
      <c r="AT78" s="669"/>
      <c r="AU78" s="763">
        <f>sum(AU79:AU81)</f>
        <v>0</v>
      </c>
      <c r="AV78" s="558"/>
      <c r="AW78" s="672" t="s">
        <v>282</v>
      </c>
      <c r="AX78" s="669"/>
      <c r="AY78" s="669"/>
      <c r="AZ78" s="763">
        <f>sum(AZ79:AZ81)</f>
        <v>0</v>
      </c>
      <c r="BA78" s="558"/>
      <c r="BB78" s="672" t="s">
        <v>282</v>
      </c>
      <c r="BC78" s="669"/>
      <c r="BD78" s="669"/>
      <c r="BE78" s="763">
        <f>sum(BE79:BE81)</f>
        <v>0</v>
      </c>
      <c r="BF78" s="558"/>
      <c r="BG78" s="672" t="s">
        <v>282</v>
      </c>
      <c r="BH78" s="669"/>
      <c r="BI78" s="669"/>
      <c r="BJ78" s="763">
        <f>sum(BJ79:BJ81)</f>
        <v>0</v>
      </c>
      <c r="BK78" s="558"/>
    </row>
    <row r="79">
      <c r="A79" s="558"/>
      <c r="B79" s="765"/>
      <c r="C79" s="768"/>
      <c r="D79" s="771"/>
      <c r="E79" s="553"/>
      <c r="F79" s="649"/>
      <c r="G79" s="558"/>
      <c r="H79" s="765"/>
      <c r="I79" s="768"/>
      <c r="J79" s="771"/>
      <c r="K79" s="553"/>
      <c r="L79" s="649"/>
      <c r="M79" s="558"/>
      <c r="N79" s="765"/>
      <c r="O79" s="768"/>
      <c r="P79" s="553"/>
      <c r="Q79" s="649"/>
      <c r="R79" s="558"/>
      <c r="S79" s="765"/>
      <c r="T79" s="768" t="s">
        <v>391</v>
      </c>
      <c r="U79" s="553" t="s">
        <v>205</v>
      </c>
      <c r="V79" s="649">
        <v>1500.0</v>
      </c>
      <c r="W79" s="558"/>
      <c r="X79" s="765"/>
      <c r="Y79" s="768"/>
      <c r="Z79" s="553"/>
      <c r="AA79" s="649"/>
      <c r="AB79" s="558"/>
      <c r="AC79" s="765"/>
      <c r="AD79" s="768"/>
      <c r="AE79" s="553"/>
      <c r="AF79" s="649"/>
      <c r="AG79" s="558"/>
      <c r="AH79" s="765"/>
      <c r="AI79" s="768"/>
      <c r="AJ79" s="553"/>
      <c r="AK79" s="649"/>
      <c r="AL79" s="558"/>
      <c r="AM79" s="765"/>
      <c r="AN79" s="768"/>
      <c r="AO79" s="553"/>
      <c r="AP79" s="649"/>
      <c r="AQ79" s="558"/>
      <c r="AR79" s="765"/>
      <c r="AS79" s="768"/>
      <c r="AT79" s="553"/>
      <c r="AU79" s="649"/>
      <c r="AV79" s="558"/>
      <c r="AW79" s="765"/>
      <c r="AX79" s="768"/>
      <c r="AY79" s="553"/>
      <c r="AZ79" s="649"/>
      <c r="BA79" s="558"/>
      <c r="BB79" s="765"/>
      <c r="BC79" s="768"/>
      <c r="BD79" s="553"/>
      <c r="BE79" s="649"/>
      <c r="BF79" s="558"/>
      <c r="BG79" s="765"/>
      <c r="BH79" s="768"/>
      <c r="BI79" s="553"/>
      <c r="BJ79" s="649"/>
      <c r="BK79" s="558"/>
    </row>
    <row r="80">
      <c r="A80" s="558"/>
      <c r="B80" s="765"/>
      <c r="C80" s="772"/>
      <c r="D80" s="773"/>
      <c r="E80" s="553"/>
      <c r="F80" s="649"/>
      <c r="G80" s="558"/>
      <c r="H80" s="765"/>
      <c r="I80" s="772"/>
      <c r="J80" s="773"/>
      <c r="K80" s="553"/>
      <c r="L80" s="649"/>
      <c r="M80" s="558"/>
      <c r="N80" s="765"/>
      <c r="O80" s="772"/>
      <c r="P80" s="553"/>
      <c r="Q80" s="649"/>
      <c r="R80" s="558"/>
      <c r="S80" s="765"/>
      <c r="T80" s="772"/>
      <c r="U80" s="553"/>
      <c r="V80" s="649"/>
      <c r="W80" s="558"/>
      <c r="X80" s="765"/>
      <c r="Y80" s="772"/>
      <c r="Z80" s="553"/>
      <c r="AA80" s="649"/>
      <c r="AB80" s="558"/>
      <c r="AC80" s="765"/>
      <c r="AD80" s="772"/>
      <c r="AE80" s="553"/>
      <c r="AF80" s="649"/>
      <c r="AG80" s="558"/>
      <c r="AH80" s="765"/>
      <c r="AI80" s="772"/>
      <c r="AJ80" s="553"/>
      <c r="AK80" s="649"/>
      <c r="AL80" s="558"/>
      <c r="AM80" s="765"/>
      <c r="AN80" s="772"/>
      <c r="AO80" s="553"/>
      <c r="AP80" s="649"/>
      <c r="AQ80" s="558"/>
      <c r="AR80" s="765"/>
      <c r="AS80" s="772"/>
      <c r="AT80" s="553"/>
      <c r="AU80" s="649"/>
      <c r="AV80" s="558"/>
      <c r="AW80" s="765"/>
      <c r="AX80" s="772"/>
      <c r="AY80" s="553"/>
      <c r="AZ80" s="649"/>
      <c r="BA80" s="558"/>
      <c r="BB80" s="765"/>
      <c r="BC80" s="772"/>
      <c r="BD80" s="553"/>
      <c r="BE80" s="649"/>
      <c r="BF80" s="558"/>
      <c r="BG80" s="765"/>
      <c r="BH80" s="772"/>
      <c r="BI80" s="553"/>
      <c r="BJ80" s="649"/>
      <c r="BK80" s="558"/>
    </row>
    <row r="81">
      <c r="A81" s="558"/>
      <c r="B81" s="765"/>
      <c r="C81" s="778"/>
      <c r="D81" s="778"/>
      <c r="E81" s="553"/>
      <c r="F81" s="649"/>
      <c r="G81" s="558"/>
      <c r="H81" s="765"/>
      <c r="I81" s="778"/>
      <c r="J81" s="778"/>
      <c r="K81" s="553"/>
      <c r="L81" s="649"/>
      <c r="M81" s="558"/>
      <c r="N81" s="765"/>
      <c r="O81" s="778"/>
      <c r="P81" s="553"/>
      <c r="Q81" s="649"/>
      <c r="R81" s="558"/>
      <c r="S81" s="765"/>
      <c r="T81" s="778"/>
      <c r="U81" s="553"/>
      <c r="V81" s="649"/>
      <c r="W81" s="558"/>
      <c r="X81" s="765"/>
      <c r="Y81" s="778"/>
      <c r="Z81" s="553"/>
      <c r="AA81" s="649"/>
      <c r="AB81" s="558"/>
      <c r="AC81" s="765"/>
      <c r="AD81" s="778"/>
      <c r="AE81" s="553"/>
      <c r="AF81" s="649"/>
      <c r="AG81" s="558"/>
      <c r="AH81" s="765"/>
      <c r="AI81" s="778"/>
      <c r="AJ81" s="553"/>
      <c r="AK81" s="649"/>
      <c r="AL81" s="558"/>
      <c r="AM81" s="765"/>
      <c r="AN81" s="778"/>
      <c r="AO81" s="553"/>
      <c r="AP81" s="649"/>
      <c r="AQ81" s="558"/>
      <c r="AR81" s="765"/>
      <c r="AS81" s="778"/>
      <c r="AT81" s="553"/>
      <c r="AU81" s="649"/>
      <c r="AV81" s="558"/>
      <c r="AW81" s="765"/>
      <c r="AX81" s="778"/>
      <c r="AY81" s="553"/>
      <c r="AZ81" s="649"/>
      <c r="BA81" s="558"/>
      <c r="BB81" s="765"/>
      <c r="BC81" s="778"/>
      <c r="BD81" s="553"/>
      <c r="BE81" s="649"/>
      <c r="BF81" s="558"/>
      <c r="BG81" s="765"/>
      <c r="BH81" s="778"/>
      <c r="BI81" s="553"/>
      <c r="BJ81" s="649"/>
      <c r="BK81" s="558"/>
    </row>
    <row r="82">
      <c r="A82" s="558"/>
      <c r="B82" s="774"/>
      <c r="C82" s="778"/>
      <c r="D82" s="778"/>
      <c r="E82" s="747"/>
      <c r="F82" s="745"/>
      <c r="G82" s="558"/>
      <c r="H82" s="774"/>
      <c r="I82" s="778"/>
      <c r="J82" s="778"/>
      <c r="K82" s="747"/>
      <c r="L82" s="745"/>
      <c r="M82" s="558"/>
      <c r="N82" s="774"/>
      <c r="O82" s="778"/>
      <c r="P82" s="747"/>
      <c r="Q82" s="745"/>
      <c r="R82" s="558"/>
      <c r="S82" s="774"/>
      <c r="T82" s="778"/>
      <c r="U82" s="747"/>
      <c r="V82" s="745"/>
      <c r="W82" s="558"/>
      <c r="X82" s="774"/>
      <c r="Y82" s="778"/>
      <c r="Z82" s="747"/>
      <c r="AA82" s="745"/>
      <c r="AB82" s="558"/>
      <c r="AC82" s="774"/>
      <c r="AD82" s="778"/>
      <c r="AE82" s="747"/>
      <c r="AF82" s="745"/>
      <c r="AG82" s="558"/>
      <c r="AH82" s="774"/>
      <c r="AI82" s="778"/>
      <c r="AJ82" s="747"/>
      <c r="AK82" s="745"/>
      <c r="AL82" s="558"/>
      <c r="AM82" s="774"/>
      <c r="AN82" s="778"/>
      <c r="AO82" s="747"/>
      <c r="AP82" s="745"/>
      <c r="AQ82" s="558"/>
      <c r="AR82" s="774"/>
      <c r="AS82" s="778"/>
      <c r="AT82" s="747"/>
      <c r="AU82" s="745"/>
      <c r="AV82" s="558"/>
      <c r="AW82" s="774"/>
      <c r="AX82" s="778"/>
      <c r="AY82" s="747"/>
      <c r="AZ82" s="745"/>
      <c r="BA82" s="558"/>
      <c r="BB82" s="774"/>
      <c r="BC82" s="778"/>
      <c r="BD82" s="747"/>
      <c r="BE82" s="745"/>
      <c r="BF82" s="558"/>
      <c r="BG82" s="774"/>
      <c r="BH82" s="778"/>
      <c r="BI82" s="747"/>
      <c r="BJ82" s="745"/>
      <c r="BK82" s="558"/>
    </row>
    <row r="83">
      <c r="A83" s="558"/>
      <c r="B83" s="672" t="s">
        <v>284</v>
      </c>
      <c r="C83" s="669"/>
      <c r="D83" s="669"/>
      <c r="E83" s="669"/>
      <c r="F83" s="763">
        <f>sum(F84:F86)</f>
        <v>0</v>
      </c>
      <c r="G83" s="558"/>
      <c r="H83" s="672" t="s">
        <v>284</v>
      </c>
      <c r="I83" s="669"/>
      <c r="J83" s="669"/>
      <c r="K83" s="669"/>
      <c r="L83" s="763">
        <f>sum(L84:L86)</f>
        <v>0</v>
      </c>
      <c r="M83" s="558"/>
      <c r="N83" s="672" t="s">
        <v>284</v>
      </c>
      <c r="O83" s="669"/>
      <c r="P83" s="669"/>
      <c r="Q83" s="763">
        <f>sum(Q84:Q86)</f>
        <v>0</v>
      </c>
      <c r="R83" s="558"/>
      <c r="S83" s="672" t="s">
        <v>284</v>
      </c>
      <c r="T83" s="669"/>
      <c r="U83" s="669"/>
      <c r="V83" s="763">
        <f>sum(V84:V86)</f>
        <v>0</v>
      </c>
      <c r="W83" s="558"/>
      <c r="X83" s="672" t="s">
        <v>284</v>
      </c>
      <c r="Y83" s="669"/>
      <c r="Z83" s="669"/>
      <c r="AA83" s="763">
        <f>sum(AA84:AA86)</f>
        <v>0</v>
      </c>
      <c r="AB83" s="558"/>
      <c r="AC83" s="672" t="s">
        <v>284</v>
      </c>
      <c r="AD83" s="669"/>
      <c r="AE83" s="669"/>
      <c r="AF83" s="763">
        <f>sum(AF84:AF86)</f>
        <v>0</v>
      </c>
      <c r="AG83" s="558"/>
      <c r="AH83" s="672" t="s">
        <v>284</v>
      </c>
      <c r="AI83" s="669"/>
      <c r="AJ83" s="669"/>
      <c r="AK83" s="763">
        <f>sum(AK84:AK86)</f>
        <v>0</v>
      </c>
      <c r="AL83" s="558"/>
      <c r="AM83" s="672" t="s">
        <v>284</v>
      </c>
      <c r="AN83" s="669"/>
      <c r="AO83" s="669"/>
      <c r="AP83" s="763">
        <f>sum(AP84:AP86)</f>
        <v>0</v>
      </c>
      <c r="AQ83" s="558"/>
      <c r="AR83" s="672" t="s">
        <v>284</v>
      </c>
      <c r="AS83" s="669"/>
      <c r="AT83" s="669"/>
      <c r="AU83" s="763">
        <f>sum(AU84:AU86)</f>
        <v>0</v>
      </c>
      <c r="AV83" s="558"/>
      <c r="AW83" s="672" t="s">
        <v>284</v>
      </c>
      <c r="AX83" s="669"/>
      <c r="AY83" s="669"/>
      <c r="AZ83" s="763">
        <f>sum(AZ84:AZ86)</f>
        <v>0</v>
      </c>
      <c r="BA83" s="558"/>
      <c r="BB83" s="672" t="s">
        <v>284</v>
      </c>
      <c r="BC83" s="669"/>
      <c r="BD83" s="669"/>
      <c r="BE83" s="763">
        <f>sum(BE84:BE86)</f>
        <v>0</v>
      </c>
      <c r="BF83" s="558"/>
      <c r="BG83" s="672" t="s">
        <v>284</v>
      </c>
      <c r="BH83" s="669"/>
      <c r="BI83" s="669"/>
      <c r="BJ83" s="763">
        <f>sum(BJ84:BJ86)</f>
        <v>0</v>
      </c>
      <c r="BK83" s="558"/>
    </row>
    <row r="84">
      <c r="A84" s="558"/>
      <c r="B84" s="765"/>
      <c r="C84" s="766"/>
      <c r="D84" s="767"/>
      <c r="E84" s="553"/>
      <c r="F84" s="584"/>
      <c r="G84" s="558"/>
      <c r="H84" s="765"/>
      <c r="I84" s="766"/>
      <c r="J84" s="767"/>
      <c r="K84" s="553"/>
      <c r="L84" s="584"/>
      <c r="M84" s="558"/>
      <c r="N84" s="765"/>
      <c r="O84" s="766"/>
      <c r="P84" s="553"/>
      <c r="Q84" s="584"/>
      <c r="R84" s="558"/>
      <c r="S84" s="765"/>
      <c r="T84" s="768"/>
      <c r="U84" s="553"/>
      <c r="V84" s="584"/>
      <c r="W84" s="558"/>
      <c r="X84" s="765"/>
      <c r="Y84" s="766"/>
      <c r="Z84" s="553"/>
      <c r="AA84" s="584"/>
      <c r="AB84" s="558"/>
      <c r="AC84" s="765"/>
      <c r="AD84" s="766"/>
      <c r="AE84" s="553"/>
      <c r="AF84" s="584"/>
      <c r="AG84" s="558"/>
      <c r="AH84" s="765"/>
      <c r="AI84" s="766"/>
      <c r="AJ84" s="553"/>
      <c r="AK84" s="584"/>
      <c r="AL84" s="558"/>
      <c r="AM84" s="765"/>
      <c r="AN84" s="766"/>
      <c r="AO84" s="553"/>
      <c r="AP84" s="584"/>
      <c r="AQ84" s="558"/>
      <c r="AR84" s="765"/>
      <c r="AS84" s="766"/>
      <c r="AT84" s="553"/>
      <c r="AU84" s="584"/>
      <c r="AV84" s="558"/>
      <c r="AW84" s="765"/>
      <c r="AX84" s="766"/>
      <c r="AY84" s="553"/>
      <c r="AZ84" s="584"/>
      <c r="BA84" s="558"/>
      <c r="BB84" s="765"/>
      <c r="BC84" s="766"/>
      <c r="BD84" s="553"/>
      <c r="BE84" s="584"/>
      <c r="BF84" s="558"/>
      <c r="BG84" s="765"/>
      <c r="BH84" s="766"/>
      <c r="BI84" s="553"/>
      <c r="BJ84" s="584"/>
      <c r="BK84" s="558"/>
    </row>
    <row r="85">
      <c r="A85" s="558"/>
      <c r="B85" s="765"/>
      <c r="C85" s="772"/>
      <c r="D85" s="773"/>
      <c r="E85" s="553"/>
      <c r="F85" s="649"/>
      <c r="G85" s="558"/>
      <c r="H85" s="765"/>
      <c r="I85" s="772"/>
      <c r="J85" s="773"/>
      <c r="K85" s="553"/>
      <c r="L85" s="649"/>
      <c r="M85" s="558"/>
      <c r="N85" s="765"/>
      <c r="O85" s="772"/>
      <c r="P85" s="553"/>
      <c r="Q85" s="649"/>
      <c r="R85" s="558"/>
      <c r="S85" s="765"/>
      <c r="T85" s="772"/>
      <c r="U85" s="553"/>
      <c r="V85" s="649"/>
      <c r="W85" s="558"/>
      <c r="X85" s="765"/>
      <c r="Y85" s="772"/>
      <c r="Z85" s="553"/>
      <c r="AA85" s="649"/>
      <c r="AB85" s="558"/>
      <c r="AC85" s="765"/>
      <c r="AD85" s="772"/>
      <c r="AE85" s="553"/>
      <c r="AF85" s="649"/>
      <c r="AG85" s="558"/>
      <c r="AH85" s="765"/>
      <c r="AI85" s="772"/>
      <c r="AJ85" s="553"/>
      <c r="AK85" s="649"/>
      <c r="AL85" s="558"/>
      <c r="AM85" s="765"/>
      <c r="AN85" s="772"/>
      <c r="AO85" s="553"/>
      <c r="AP85" s="649"/>
      <c r="AQ85" s="558"/>
      <c r="AR85" s="765"/>
      <c r="AS85" s="772"/>
      <c r="AT85" s="553"/>
      <c r="AU85" s="649"/>
      <c r="AV85" s="558"/>
      <c r="AW85" s="765"/>
      <c r="AX85" s="772"/>
      <c r="AY85" s="553"/>
      <c r="AZ85" s="649"/>
      <c r="BA85" s="558"/>
      <c r="BB85" s="765"/>
      <c r="BC85" s="772"/>
      <c r="BD85" s="553"/>
      <c r="BE85" s="649"/>
      <c r="BF85" s="558"/>
      <c r="BG85" s="765"/>
      <c r="BH85" s="772"/>
      <c r="BI85" s="553"/>
      <c r="BJ85" s="649"/>
      <c r="BK85" s="558"/>
    </row>
    <row r="86">
      <c r="A86" s="558"/>
      <c r="B86" s="779"/>
      <c r="C86" s="780"/>
      <c r="D86" s="781"/>
      <c r="E86" s="683"/>
      <c r="F86" s="685"/>
      <c r="G86" s="558"/>
      <c r="H86" s="779"/>
      <c r="I86" s="780"/>
      <c r="J86" s="781"/>
      <c r="K86" s="683"/>
      <c r="L86" s="685"/>
      <c r="M86" s="558"/>
      <c r="N86" s="779"/>
      <c r="O86" s="780"/>
      <c r="P86" s="683"/>
      <c r="Q86" s="685"/>
      <c r="R86" s="558"/>
      <c r="S86" s="779"/>
      <c r="T86" s="780"/>
      <c r="U86" s="683"/>
      <c r="V86" s="685"/>
      <c r="W86" s="558"/>
      <c r="X86" s="779"/>
      <c r="Y86" s="780"/>
      <c r="Z86" s="683"/>
      <c r="AA86" s="685"/>
      <c r="AB86" s="558"/>
      <c r="AC86" s="779"/>
      <c r="AD86" s="780"/>
      <c r="AE86" s="683"/>
      <c r="AF86" s="685"/>
      <c r="AG86" s="558"/>
      <c r="AH86" s="779"/>
      <c r="AI86" s="780"/>
      <c r="AJ86" s="683"/>
      <c r="AK86" s="685"/>
      <c r="AL86" s="558"/>
      <c r="AM86" s="779"/>
      <c r="AN86" s="780"/>
      <c r="AO86" s="683"/>
      <c r="AP86" s="685"/>
      <c r="AQ86" s="558"/>
      <c r="AR86" s="779"/>
      <c r="AS86" s="780"/>
      <c r="AT86" s="683"/>
      <c r="AU86" s="685"/>
      <c r="AV86" s="558"/>
      <c r="AW86" s="779"/>
      <c r="AX86" s="780"/>
      <c r="AY86" s="683"/>
      <c r="AZ86" s="685"/>
      <c r="BA86" s="558"/>
      <c r="BB86" s="779"/>
      <c r="BC86" s="780"/>
      <c r="BD86" s="683"/>
      <c r="BE86" s="685"/>
      <c r="BF86" s="558"/>
      <c r="BG86" s="779"/>
      <c r="BH86" s="780"/>
      <c r="BI86" s="683"/>
      <c r="BJ86" s="685"/>
      <c r="BK86" s="558"/>
    </row>
    <row r="87">
      <c r="A87" s="558"/>
      <c r="B87" s="782"/>
      <c r="C87" s="783"/>
      <c r="D87" s="781"/>
      <c r="E87" s="776"/>
      <c r="F87" s="777"/>
      <c r="G87" s="558"/>
      <c r="H87" s="782"/>
      <c r="I87" s="783"/>
      <c r="J87" s="781"/>
      <c r="K87" s="776"/>
      <c r="L87" s="777"/>
      <c r="M87" s="558"/>
      <c r="N87" s="782"/>
      <c r="O87" s="783"/>
      <c r="P87" s="776"/>
      <c r="Q87" s="777"/>
      <c r="R87" s="558"/>
      <c r="S87" s="782"/>
      <c r="T87" s="783"/>
      <c r="U87" s="776"/>
      <c r="V87" s="777"/>
      <c r="W87" s="558"/>
      <c r="X87" s="782"/>
      <c r="Y87" s="783"/>
      <c r="Z87" s="776"/>
      <c r="AA87" s="777"/>
      <c r="AB87" s="558"/>
      <c r="AC87" s="782"/>
      <c r="AD87" s="783"/>
      <c r="AE87" s="776"/>
      <c r="AF87" s="777"/>
      <c r="AG87" s="558"/>
      <c r="AH87" s="782"/>
      <c r="AI87" s="783"/>
      <c r="AJ87" s="776"/>
      <c r="AK87" s="777"/>
      <c r="AL87" s="558"/>
      <c r="AM87" s="782"/>
      <c r="AN87" s="783"/>
      <c r="AO87" s="776"/>
      <c r="AP87" s="777"/>
      <c r="AQ87" s="558"/>
      <c r="AR87" s="782"/>
      <c r="AS87" s="783"/>
      <c r="AT87" s="776"/>
      <c r="AU87" s="777"/>
      <c r="AV87" s="558"/>
      <c r="AW87" s="782"/>
      <c r="AX87" s="783"/>
      <c r="AY87" s="776"/>
      <c r="AZ87" s="777"/>
      <c r="BA87" s="558"/>
      <c r="BB87" s="782"/>
      <c r="BC87" s="783"/>
      <c r="BD87" s="776"/>
      <c r="BE87" s="777"/>
      <c r="BF87" s="558"/>
      <c r="BG87" s="782"/>
      <c r="BH87" s="783"/>
      <c r="BI87" s="776"/>
      <c r="BJ87" s="777"/>
      <c r="BK87" s="558"/>
    </row>
    <row r="88">
      <c r="A88" s="558"/>
      <c r="B88" s="672" t="s">
        <v>286</v>
      </c>
      <c r="C88" s="669"/>
      <c r="D88" s="669"/>
      <c r="E88" s="669"/>
      <c r="F88" s="763">
        <f>sum(F89:F91)</f>
        <v>0</v>
      </c>
      <c r="G88" s="558"/>
      <c r="H88" s="672" t="s">
        <v>286</v>
      </c>
      <c r="I88" s="669"/>
      <c r="J88" s="669"/>
      <c r="K88" s="669"/>
      <c r="L88" s="763">
        <f>sum(L89:L91)</f>
        <v>0</v>
      </c>
      <c r="M88" s="558"/>
      <c r="N88" s="672" t="s">
        <v>286</v>
      </c>
      <c r="O88" s="669"/>
      <c r="P88" s="669"/>
      <c r="Q88" s="763">
        <f>sum(Q89:Q91)</f>
        <v>0</v>
      </c>
      <c r="R88" s="558"/>
      <c r="S88" s="672" t="s">
        <v>286</v>
      </c>
      <c r="T88" s="669"/>
      <c r="U88" s="669"/>
      <c r="V88" s="763">
        <f>sum(V89:V91)</f>
        <v>0</v>
      </c>
      <c r="W88" s="558"/>
      <c r="X88" s="672" t="s">
        <v>286</v>
      </c>
      <c r="Y88" s="669"/>
      <c r="Z88" s="669"/>
      <c r="AA88" s="763">
        <f>sum(AA89:AA91)</f>
        <v>0</v>
      </c>
      <c r="AB88" s="558"/>
      <c r="AC88" s="672" t="s">
        <v>286</v>
      </c>
      <c r="AD88" s="669"/>
      <c r="AE88" s="669"/>
      <c r="AF88" s="763">
        <f>sum(AF89:AF91)</f>
        <v>0</v>
      </c>
      <c r="AG88" s="558"/>
      <c r="AH88" s="672" t="s">
        <v>286</v>
      </c>
      <c r="AI88" s="669"/>
      <c r="AJ88" s="669"/>
      <c r="AK88" s="763">
        <f>sum(AK89:AK91)</f>
        <v>0</v>
      </c>
      <c r="AL88" s="558"/>
      <c r="AM88" s="672" t="s">
        <v>286</v>
      </c>
      <c r="AN88" s="669"/>
      <c r="AO88" s="669"/>
      <c r="AP88" s="763">
        <f>sum(AP89:AP91)</f>
        <v>0</v>
      </c>
      <c r="AQ88" s="558"/>
      <c r="AR88" s="672" t="s">
        <v>286</v>
      </c>
      <c r="AS88" s="669"/>
      <c r="AT88" s="669"/>
      <c r="AU88" s="763">
        <f>sum(AU89:AU91)</f>
        <v>0</v>
      </c>
      <c r="AV88" s="558"/>
      <c r="AW88" s="672" t="s">
        <v>286</v>
      </c>
      <c r="AX88" s="669"/>
      <c r="AY88" s="669"/>
      <c r="AZ88" s="763">
        <f>sum(AZ89:AZ91)</f>
        <v>0</v>
      </c>
      <c r="BA88" s="558"/>
      <c r="BB88" s="672" t="s">
        <v>286</v>
      </c>
      <c r="BC88" s="669"/>
      <c r="BD88" s="669"/>
      <c r="BE88" s="763">
        <f>sum(BE89:BE91)</f>
        <v>0</v>
      </c>
      <c r="BF88" s="558"/>
      <c r="BG88" s="672" t="s">
        <v>286</v>
      </c>
      <c r="BH88" s="669"/>
      <c r="BI88" s="669"/>
      <c r="BJ88" s="763">
        <f>sum(BJ89:BJ91)</f>
        <v>0</v>
      </c>
      <c r="BK88" s="558"/>
    </row>
    <row r="89">
      <c r="A89" s="558"/>
      <c r="B89" s="765">
        <v>45322.0</v>
      </c>
      <c r="C89" s="784"/>
      <c r="D89" s="771"/>
      <c r="E89" s="553"/>
      <c r="F89" s="649"/>
      <c r="G89" s="558"/>
      <c r="H89" s="765">
        <v>45322.0</v>
      </c>
      <c r="I89" s="784"/>
      <c r="J89" s="771"/>
      <c r="K89" s="553"/>
      <c r="L89" s="649"/>
      <c r="M89" s="558"/>
      <c r="N89" s="765">
        <v>45322.0</v>
      </c>
      <c r="O89" s="784"/>
      <c r="P89" s="553"/>
      <c r="Q89" s="649"/>
      <c r="R89" s="558"/>
      <c r="S89" s="765">
        <v>45322.0</v>
      </c>
      <c r="T89" s="784"/>
      <c r="U89" s="553"/>
      <c r="V89" s="649"/>
      <c r="W89" s="558"/>
      <c r="X89" s="765">
        <v>45322.0</v>
      </c>
      <c r="Y89" s="784"/>
      <c r="Z89" s="553"/>
      <c r="AA89" s="649"/>
      <c r="AB89" s="558"/>
      <c r="AC89" s="765">
        <v>45322.0</v>
      </c>
      <c r="AD89" s="784"/>
      <c r="AE89" s="553"/>
      <c r="AF89" s="649"/>
      <c r="AG89" s="558"/>
      <c r="AH89" s="765">
        <v>45322.0</v>
      </c>
      <c r="AI89" s="784"/>
      <c r="AJ89" s="553"/>
      <c r="AK89" s="649"/>
      <c r="AL89" s="558"/>
      <c r="AM89" s="765">
        <v>45322.0</v>
      </c>
      <c r="AN89" s="784"/>
      <c r="AO89" s="553"/>
      <c r="AP89" s="649"/>
      <c r="AQ89" s="558"/>
      <c r="AR89" s="765">
        <v>45322.0</v>
      </c>
      <c r="AS89" s="784"/>
      <c r="AT89" s="553"/>
      <c r="AU89" s="649"/>
      <c r="AV89" s="558"/>
      <c r="AW89" s="765">
        <v>45322.0</v>
      </c>
      <c r="AX89" s="784"/>
      <c r="AY89" s="553"/>
      <c r="AZ89" s="649"/>
      <c r="BA89" s="558"/>
      <c r="BB89" s="765"/>
      <c r="BC89" s="784"/>
      <c r="BD89" s="553"/>
      <c r="BE89" s="649"/>
      <c r="BF89" s="558"/>
      <c r="BG89" s="765">
        <v>45322.0</v>
      </c>
      <c r="BH89" s="784"/>
      <c r="BI89" s="553"/>
      <c r="BJ89" s="649"/>
      <c r="BK89" s="558"/>
    </row>
    <row r="90">
      <c r="A90" s="558"/>
      <c r="B90" s="785"/>
      <c r="C90" s="766"/>
      <c r="D90" s="767"/>
      <c r="E90" s="553"/>
      <c r="F90" s="584"/>
      <c r="G90" s="558"/>
      <c r="H90" s="785"/>
      <c r="I90" s="766"/>
      <c r="J90" s="767"/>
      <c r="K90" s="553"/>
      <c r="L90" s="584"/>
      <c r="M90" s="558"/>
      <c r="N90" s="785"/>
      <c r="O90" s="766"/>
      <c r="P90" s="553"/>
      <c r="Q90" s="584"/>
      <c r="R90" s="558"/>
      <c r="S90" s="785"/>
      <c r="T90" s="766"/>
      <c r="U90" s="553"/>
      <c r="V90" s="584"/>
      <c r="W90" s="558"/>
      <c r="X90" s="785"/>
      <c r="Y90" s="766"/>
      <c r="Z90" s="553"/>
      <c r="AA90" s="584"/>
      <c r="AB90" s="558"/>
      <c r="AC90" s="785"/>
      <c r="AD90" s="766"/>
      <c r="AE90" s="553"/>
      <c r="AF90" s="584"/>
      <c r="AG90" s="558"/>
      <c r="AH90" s="785"/>
      <c r="AI90" s="766"/>
      <c r="AJ90" s="553"/>
      <c r="AK90" s="584"/>
      <c r="AL90" s="558"/>
      <c r="AM90" s="785"/>
      <c r="AN90" s="766"/>
      <c r="AO90" s="553"/>
      <c r="AP90" s="584"/>
      <c r="AQ90" s="558"/>
      <c r="AR90" s="785"/>
      <c r="AS90" s="766"/>
      <c r="AT90" s="553"/>
      <c r="AU90" s="584"/>
      <c r="AV90" s="558"/>
      <c r="AW90" s="785"/>
      <c r="AX90" s="766"/>
      <c r="AY90" s="553"/>
      <c r="AZ90" s="584"/>
      <c r="BA90" s="558"/>
      <c r="BB90" s="785"/>
      <c r="BC90" s="766"/>
      <c r="BD90" s="553"/>
      <c r="BE90" s="584"/>
      <c r="BF90" s="558"/>
      <c r="BG90" s="785"/>
      <c r="BH90" s="766"/>
      <c r="BI90" s="553"/>
      <c r="BJ90" s="584"/>
      <c r="BK90" s="558"/>
    </row>
    <row r="91">
      <c r="A91" s="558"/>
      <c r="B91" s="779"/>
      <c r="C91" s="780"/>
      <c r="D91" s="781"/>
      <c r="E91" s="683"/>
      <c r="F91" s="685"/>
      <c r="G91" s="558"/>
      <c r="H91" s="779"/>
      <c r="I91" s="780"/>
      <c r="J91" s="781"/>
      <c r="K91" s="683"/>
      <c r="L91" s="685"/>
      <c r="M91" s="558"/>
      <c r="N91" s="779"/>
      <c r="O91" s="780"/>
      <c r="P91" s="683"/>
      <c r="Q91" s="685"/>
      <c r="R91" s="558"/>
      <c r="S91" s="779"/>
      <c r="T91" s="780"/>
      <c r="U91" s="683"/>
      <c r="V91" s="685"/>
      <c r="W91" s="558"/>
      <c r="X91" s="779"/>
      <c r="Y91" s="780"/>
      <c r="Z91" s="683"/>
      <c r="AA91" s="685"/>
      <c r="AB91" s="558"/>
      <c r="AC91" s="779"/>
      <c r="AD91" s="780"/>
      <c r="AE91" s="683"/>
      <c r="AF91" s="685"/>
      <c r="AG91" s="558"/>
      <c r="AH91" s="779"/>
      <c r="AI91" s="780"/>
      <c r="AJ91" s="683"/>
      <c r="AK91" s="685"/>
      <c r="AL91" s="558"/>
      <c r="AM91" s="779"/>
      <c r="AN91" s="780"/>
      <c r="AO91" s="683"/>
      <c r="AP91" s="685"/>
      <c r="AQ91" s="558"/>
      <c r="AR91" s="779"/>
      <c r="AS91" s="780"/>
      <c r="AT91" s="683"/>
      <c r="AU91" s="685"/>
      <c r="AV91" s="558"/>
      <c r="AW91" s="779"/>
      <c r="AX91" s="780"/>
      <c r="AY91" s="683"/>
      <c r="AZ91" s="685"/>
      <c r="BA91" s="558"/>
      <c r="BB91" s="779"/>
      <c r="BC91" s="780"/>
      <c r="BD91" s="683"/>
      <c r="BE91" s="685"/>
      <c r="BF91" s="558"/>
      <c r="BG91" s="779"/>
      <c r="BH91" s="780"/>
      <c r="BI91" s="683"/>
      <c r="BJ91" s="685"/>
      <c r="BK91" s="558"/>
    </row>
    <row r="92">
      <c r="A92" s="558"/>
      <c r="B92" s="779"/>
      <c r="C92" s="780"/>
      <c r="D92" s="781"/>
      <c r="E92" s="683"/>
      <c r="F92" s="685"/>
      <c r="G92" s="558"/>
      <c r="H92" s="779"/>
      <c r="I92" s="780"/>
      <c r="J92" s="781"/>
      <c r="K92" s="683"/>
      <c r="L92" s="685"/>
      <c r="M92" s="558"/>
      <c r="N92" s="779"/>
      <c r="O92" s="780"/>
      <c r="P92" s="683"/>
      <c r="Q92" s="685"/>
      <c r="R92" s="558"/>
      <c r="S92" s="779"/>
      <c r="T92" s="780"/>
      <c r="U92" s="683"/>
      <c r="V92" s="685"/>
      <c r="W92" s="558"/>
      <c r="X92" s="779"/>
      <c r="Y92" s="780"/>
      <c r="Z92" s="683"/>
      <c r="AA92" s="685"/>
      <c r="AB92" s="558"/>
      <c r="AC92" s="779"/>
      <c r="AD92" s="780"/>
      <c r="AE92" s="683"/>
      <c r="AF92" s="685"/>
      <c r="AG92" s="558"/>
      <c r="AH92" s="779"/>
      <c r="AI92" s="780"/>
      <c r="AJ92" s="683"/>
      <c r="AK92" s="685"/>
      <c r="AL92" s="558"/>
      <c r="AM92" s="779"/>
      <c r="AN92" s="780"/>
      <c r="AO92" s="683"/>
      <c r="AP92" s="685"/>
      <c r="AQ92" s="558"/>
      <c r="AR92" s="779"/>
      <c r="AS92" s="780"/>
      <c r="AT92" s="683"/>
      <c r="AU92" s="685"/>
      <c r="AV92" s="558"/>
      <c r="AW92" s="779"/>
      <c r="AX92" s="780"/>
      <c r="AY92" s="683"/>
      <c r="AZ92" s="685"/>
      <c r="BA92" s="558"/>
      <c r="BB92" s="779"/>
      <c r="BC92" s="780"/>
      <c r="BD92" s="683"/>
      <c r="BE92" s="685"/>
      <c r="BF92" s="558"/>
      <c r="BG92" s="779"/>
      <c r="BH92" s="780"/>
      <c r="BI92" s="683"/>
      <c r="BJ92" s="685"/>
      <c r="BK92" s="558"/>
    </row>
    <row r="93">
      <c r="A93" s="558"/>
      <c r="B93" s="779"/>
      <c r="C93" s="780"/>
      <c r="D93" s="781"/>
      <c r="E93" s="683"/>
      <c r="F93" s="685"/>
      <c r="G93" s="558"/>
      <c r="H93" s="779"/>
      <c r="I93" s="780"/>
      <c r="J93" s="781"/>
      <c r="K93" s="683"/>
      <c r="L93" s="685"/>
      <c r="M93" s="558"/>
      <c r="N93" s="779"/>
      <c r="O93" s="780"/>
      <c r="P93" s="683"/>
      <c r="Q93" s="685"/>
      <c r="R93" s="558"/>
      <c r="S93" s="779"/>
      <c r="T93" s="780"/>
      <c r="U93" s="683"/>
      <c r="V93" s="685"/>
      <c r="W93" s="558"/>
      <c r="X93" s="779"/>
      <c r="Y93" s="780"/>
      <c r="Z93" s="683"/>
      <c r="AA93" s="685"/>
      <c r="AB93" s="558"/>
      <c r="AC93" s="779"/>
      <c r="AD93" s="780"/>
      <c r="AE93" s="683"/>
      <c r="AF93" s="685"/>
      <c r="AG93" s="558"/>
      <c r="AH93" s="779"/>
      <c r="AI93" s="780"/>
      <c r="AJ93" s="683"/>
      <c r="AK93" s="685"/>
      <c r="AL93" s="558"/>
      <c r="AM93" s="779"/>
      <c r="AN93" s="780"/>
      <c r="AO93" s="683"/>
      <c r="AP93" s="685"/>
      <c r="AQ93" s="558"/>
      <c r="AR93" s="779"/>
      <c r="AS93" s="780"/>
      <c r="AT93" s="683"/>
      <c r="AU93" s="685"/>
      <c r="AV93" s="558"/>
      <c r="AW93" s="779"/>
      <c r="AX93" s="780"/>
      <c r="AY93" s="683"/>
      <c r="AZ93" s="685"/>
      <c r="BA93" s="558"/>
      <c r="BB93" s="779"/>
      <c r="BC93" s="780"/>
      <c r="BD93" s="683"/>
      <c r="BE93" s="685"/>
      <c r="BF93" s="558"/>
      <c r="BG93" s="779"/>
      <c r="BH93" s="780"/>
      <c r="BI93" s="683"/>
      <c r="BJ93" s="685"/>
      <c r="BK93" s="558"/>
    </row>
    <row r="94">
      <c r="A94" s="525"/>
      <c r="B94" s="786"/>
      <c r="C94" s="787" t="s">
        <v>392</v>
      </c>
      <c r="D94" s="788"/>
      <c r="E94" s="709" t="s">
        <v>201</v>
      </c>
      <c r="F94" s="789">
        <f>SUM(F95+F98+F101+F104+F108)</f>
        <v>0</v>
      </c>
      <c r="G94" s="525"/>
      <c r="H94" s="786"/>
      <c r="I94" s="787" t="s">
        <v>392</v>
      </c>
      <c r="J94" s="788"/>
      <c r="K94" s="709" t="s">
        <v>201</v>
      </c>
      <c r="L94" s="789">
        <f>SUM(L95+L98+L101+L104+L108)</f>
        <v>0</v>
      </c>
      <c r="M94" s="525"/>
      <c r="N94" s="786"/>
      <c r="O94" s="787" t="s">
        <v>392</v>
      </c>
      <c r="P94" s="709" t="s">
        <v>201</v>
      </c>
      <c r="Q94" s="789">
        <f>SUM(Q95+Q98+Q101+Q104+Q108)</f>
        <v>0</v>
      </c>
      <c r="R94" s="525"/>
      <c r="S94" s="786"/>
      <c r="T94" s="787" t="s">
        <v>392</v>
      </c>
      <c r="U94" s="709" t="s">
        <v>201</v>
      </c>
      <c r="V94" s="789">
        <f>SUM(V95+V98+V101+V104+V108)</f>
        <v>0</v>
      </c>
      <c r="W94" s="525"/>
      <c r="X94" s="786"/>
      <c r="Y94" s="787" t="s">
        <v>392</v>
      </c>
      <c r="Z94" s="709" t="s">
        <v>201</v>
      </c>
      <c r="AA94" s="789">
        <f>SUM(AA95+AA98+AA101+AA104+AA108)</f>
        <v>0</v>
      </c>
      <c r="AB94" s="525"/>
      <c r="AC94" s="786"/>
      <c r="AD94" s="787" t="s">
        <v>392</v>
      </c>
      <c r="AE94" s="709" t="s">
        <v>201</v>
      </c>
      <c r="AF94" s="789">
        <f>SUM(AF95+AF98+AF101+AF104+AF108)</f>
        <v>0</v>
      </c>
      <c r="AG94" s="663"/>
      <c r="AH94" s="786"/>
      <c r="AI94" s="787" t="s">
        <v>392</v>
      </c>
      <c r="AJ94" s="709" t="s">
        <v>201</v>
      </c>
      <c r="AK94" s="789">
        <f>SUM(AK95+AK98+AK101+AK104+AK108)</f>
        <v>0</v>
      </c>
      <c r="AL94" s="663"/>
      <c r="AM94" s="786"/>
      <c r="AN94" s="787" t="s">
        <v>392</v>
      </c>
      <c r="AO94" s="709" t="s">
        <v>201</v>
      </c>
      <c r="AP94" s="789">
        <f>SUM(AP95+AP98+AP101+AP104+AP108)</f>
        <v>0</v>
      </c>
      <c r="AQ94" s="663"/>
      <c r="AR94" s="786"/>
      <c r="AS94" s="787" t="s">
        <v>393</v>
      </c>
      <c r="AT94" s="709" t="s">
        <v>201</v>
      </c>
      <c r="AU94" s="789">
        <f>SUM(AU95+AU98+AU101+AU104+AU108)</f>
        <v>0</v>
      </c>
      <c r="AV94" s="534"/>
      <c r="AW94" s="786"/>
      <c r="AX94" s="787" t="s">
        <v>393</v>
      </c>
      <c r="AY94" s="709" t="s">
        <v>201</v>
      </c>
      <c r="AZ94" s="789">
        <f>SUM(AZ95+AZ98+AZ101+AZ104+AZ108)</f>
        <v>0</v>
      </c>
      <c r="BA94" s="534"/>
      <c r="BB94" s="786"/>
      <c r="BC94" s="787" t="s">
        <v>393</v>
      </c>
      <c r="BD94" s="709" t="s">
        <v>201</v>
      </c>
      <c r="BE94" s="789" t="str">
        <f>BE105</f>
        <v/>
      </c>
      <c r="BF94" s="534"/>
      <c r="BG94" s="786"/>
      <c r="BH94" s="787" t="s">
        <v>393</v>
      </c>
      <c r="BI94" s="709" t="s">
        <v>201</v>
      </c>
      <c r="BJ94" s="789">
        <f>SUM(BJ95+BJ98+BJ101+BJ104+BJ108)</f>
        <v>0</v>
      </c>
      <c r="BK94" s="732"/>
    </row>
    <row r="95">
      <c r="A95" s="634" t="s">
        <v>304</v>
      </c>
      <c r="B95" s="664" t="s">
        <v>4</v>
      </c>
      <c r="C95" s="672" t="s">
        <v>276</v>
      </c>
      <c r="D95" s="790"/>
      <c r="E95" s="667" t="s">
        <v>202</v>
      </c>
      <c r="F95" s="791"/>
      <c r="G95" s="634" t="s">
        <v>304</v>
      </c>
      <c r="H95" s="664" t="s">
        <v>4</v>
      </c>
      <c r="I95" s="672" t="s">
        <v>276</v>
      </c>
      <c r="J95" s="790"/>
      <c r="K95" s="667" t="s">
        <v>202</v>
      </c>
      <c r="L95" s="791"/>
      <c r="M95" s="634" t="s">
        <v>304</v>
      </c>
      <c r="N95" s="664" t="s">
        <v>4</v>
      </c>
      <c r="O95" s="672" t="s">
        <v>276</v>
      </c>
      <c r="P95" s="667" t="s">
        <v>202</v>
      </c>
      <c r="Q95" s="791"/>
      <c r="R95" s="634" t="s">
        <v>304</v>
      </c>
      <c r="S95" s="664" t="s">
        <v>4</v>
      </c>
      <c r="T95" s="672" t="s">
        <v>276</v>
      </c>
      <c r="U95" s="667" t="s">
        <v>202</v>
      </c>
      <c r="V95" s="791"/>
      <c r="W95" s="634" t="s">
        <v>304</v>
      </c>
      <c r="X95" s="664" t="s">
        <v>4</v>
      </c>
      <c r="Y95" s="672" t="s">
        <v>276</v>
      </c>
      <c r="Z95" s="667" t="s">
        <v>202</v>
      </c>
      <c r="AA95" s="791"/>
      <c r="AB95" s="634" t="s">
        <v>304</v>
      </c>
      <c r="AC95" s="664" t="s">
        <v>4</v>
      </c>
      <c r="AD95" s="672" t="s">
        <v>276</v>
      </c>
      <c r="AE95" s="667" t="s">
        <v>202</v>
      </c>
      <c r="AF95" s="791"/>
      <c r="AG95" s="671" t="s">
        <v>304</v>
      </c>
      <c r="AH95" s="664" t="s">
        <v>4</v>
      </c>
      <c r="AI95" s="672" t="s">
        <v>276</v>
      </c>
      <c r="AJ95" s="667" t="s">
        <v>202</v>
      </c>
      <c r="AK95" s="791"/>
      <c r="AL95" s="671" t="s">
        <v>304</v>
      </c>
      <c r="AM95" s="664" t="s">
        <v>4</v>
      </c>
      <c r="AN95" s="672" t="s">
        <v>276</v>
      </c>
      <c r="AO95" s="667" t="s">
        <v>202</v>
      </c>
      <c r="AP95" s="791"/>
      <c r="AQ95" s="671" t="s">
        <v>304</v>
      </c>
      <c r="AR95" s="664" t="s">
        <v>4</v>
      </c>
      <c r="AS95" s="672" t="s">
        <v>276</v>
      </c>
      <c r="AT95" s="667" t="s">
        <v>202</v>
      </c>
      <c r="AU95" s="791"/>
      <c r="AV95" s="671" t="s">
        <v>304</v>
      </c>
      <c r="AW95" s="664" t="s">
        <v>4</v>
      </c>
      <c r="AX95" s="672" t="s">
        <v>276</v>
      </c>
      <c r="AY95" s="667" t="s">
        <v>202</v>
      </c>
      <c r="AZ95" s="791"/>
      <c r="BA95" s="671" t="s">
        <v>304</v>
      </c>
      <c r="BB95" s="664" t="s">
        <v>4</v>
      </c>
      <c r="BC95" s="672" t="s">
        <v>276</v>
      </c>
      <c r="BD95" s="667" t="s">
        <v>202</v>
      </c>
      <c r="BE95" s="791"/>
      <c r="BF95" s="671" t="s">
        <v>304</v>
      </c>
      <c r="BG95" s="664" t="s">
        <v>4</v>
      </c>
      <c r="BH95" s="672" t="s">
        <v>276</v>
      </c>
      <c r="BI95" s="667" t="s">
        <v>202</v>
      </c>
      <c r="BJ95" s="791"/>
      <c r="BK95" s="764"/>
    </row>
    <row r="96">
      <c r="A96" s="558"/>
      <c r="B96" s="765">
        <v>45294.0</v>
      </c>
      <c r="C96" s="792"/>
      <c r="D96" s="792"/>
      <c r="E96" s="553" t="s">
        <v>205</v>
      </c>
      <c r="F96" s="793"/>
      <c r="G96" s="558"/>
      <c r="H96" s="765">
        <v>45294.0</v>
      </c>
      <c r="I96" s="792"/>
      <c r="J96" s="792"/>
      <c r="K96" s="553" t="s">
        <v>205</v>
      </c>
      <c r="L96" s="793"/>
      <c r="M96" s="558"/>
      <c r="N96" s="765">
        <v>45294.0</v>
      </c>
      <c r="O96" s="792"/>
      <c r="P96" s="553" t="s">
        <v>205</v>
      </c>
      <c r="Q96" s="793"/>
      <c r="R96" s="558"/>
      <c r="S96" s="765">
        <v>45294.0</v>
      </c>
      <c r="T96" s="792"/>
      <c r="U96" s="553" t="s">
        <v>205</v>
      </c>
      <c r="V96" s="793"/>
      <c r="W96" s="558"/>
      <c r="X96" s="765">
        <v>45294.0</v>
      </c>
      <c r="Y96" s="794"/>
      <c r="Z96" s="553" t="s">
        <v>205</v>
      </c>
      <c r="AA96" s="795"/>
      <c r="AB96" s="558"/>
      <c r="AC96" s="765">
        <v>45294.0</v>
      </c>
      <c r="AD96" s="792"/>
      <c r="AE96" s="553" t="s">
        <v>205</v>
      </c>
      <c r="AF96" s="793"/>
      <c r="AG96" s="558"/>
      <c r="AH96" s="765">
        <v>45294.0</v>
      </c>
      <c r="AI96" s="792"/>
      <c r="AJ96" s="553" t="s">
        <v>205</v>
      </c>
      <c r="AK96" s="793"/>
      <c r="AL96" s="558"/>
      <c r="AM96" s="765">
        <v>45294.0</v>
      </c>
      <c r="AN96" s="792"/>
      <c r="AO96" s="553" t="s">
        <v>205</v>
      </c>
      <c r="AP96" s="793"/>
      <c r="AQ96" s="558"/>
      <c r="AR96" s="765">
        <v>45294.0</v>
      </c>
      <c r="AS96" s="792"/>
      <c r="AT96" s="553" t="s">
        <v>205</v>
      </c>
      <c r="AU96" s="793"/>
      <c r="AV96" s="558"/>
      <c r="AW96" s="765">
        <v>45294.0</v>
      </c>
      <c r="AX96" s="792"/>
      <c r="AY96" s="553" t="s">
        <v>205</v>
      </c>
      <c r="AZ96" s="793"/>
      <c r="BA96" s="558"/>
      <c r="BB96" s="765">
        <v>45962.0</v>
      </c>
      <c r="BC96" s="792"/>
      <c r="BD96" s="553" t="s">
        <v>205</v>
      </c>
      <c r="BE96" s="793"/>
      <c r="BF96" s="558"/>
      <c r="BG96" s="765">
        <v>45294.0</v>
      </c>
      <c r="BH96" s="792"/>
      <c r="BI96" s="553" t="s">
        <v>205</v>
      </c>
      <c r="BJ96" s="793"/>
      <c r="BK96" s="558"/>
    </row>
    <row r="97">
      <c r="A97" s="558"/>
      <c r="B97" s="765">
        <v>45294.0</v>
      </c>
      <c r="C97" s="796"/>
      <c r="D97" s="796"/>
      <c r="E97" s="553" t="s">
        <v>205</v>
      </c>
      <c r="F97" s="793"/>
      <c r="G97" s="558"/>
      <c r="H97" s="765">
        <v>45294.0</v>
      </c>
      <c r="I97" s="796"/>
      <c r="J97" s="796"/>
      <c r="K97" s="553" t="s">
        <v>205</v>
      </c>
      <c r="L97" s="793"/>
      <c r="M97" s="558"/>
      <c r="N97" s="765">
        <v>45294.0</v>
      </c>
      <c r="O97" s="796"/>
      <c r="P97" s="553" t="s">
        <v>205</v>
      </c>
      <c r="Q97" s="793"/>
      <c r="R97" s="558"/>
      <c r="S97" s="765">
        <v>45294.0</v>
      </c>
      <c r="T97" s="796"/>
      <c r="U97" s="553" t="s">
        <v>205</v>
      </c>
      <c r="V97" s="793"/>
      <c r="W97" s="558"/>
      <c r="X97" s="765">
        <v>45294.0</v>
      </c>
      <c r="Y97" s="797"/>
      <c r="Z97" s="553" t="s">
        <v>205</v>
      </c>
      <c r="AA97" s="798"/>
      <c r="AB97" s="558"/>
      <c r="AC97" s="765">
        <v>45294.0</v>
      </c>
      <c r="AD97" s="796"/>
      <c r="AE97" s="553" t="s">
        <v>205</v>
      </c>
      <c r="AF97" s="793"/>
      <c r="AG97" s="558"/>
      <c r="AH97" s="765">
        <v>45294.0</v>
      </c>
      <c r="AI97" s="796"/>
      <c r="AJ97" s="553" t="s">
        <v>205</v>
      </c>
      <c r="AK97" s="793"/>
      <c r="AL97" s="558"/>
      <c r="AM97" s="765">
        <v>45294.0</v>
      </c>
      <c r="AN97" s="796"/>
      <c r="AO97" s="553" t="s">
        <v>205</v>
      </c>
      <c r="AP97" s="793"/>
      <c r="AQ97" s="558"/>
      <c r="AR97" s="765">
        <v>45294.0</v>
      </c>
      <c r="AS97" s="796"/>
      <c r="AT97" s="553" t="s">
        <v>205</v>
      </c>
      <c r="AU97" s="793"/>
      <c r="AV97" s="558"/>
      <c r="AW97" s="765">
        <v>45294.0</v>
      </c>
      <c r="AX97" s="796"/>
      <c r="AY97" s="553" t="s">
        <v>205</v>
      </c>
      <c r="AZ97" s="793"/>
      <c r="BA97" s="558"/>
      <c r="BB97" s="765">
        <v>45962.0</v>
      </c>
      <c r="BC97" s="796"/>
      <c r="BD97" s="553" t="s">
        <v>205</v>
      </c>
      <c r="BE97" s="793"/>
      <c r="BF97" s="558"/>
      <c r="BG97" s="765">
        <v>45294.0</v>
      </c>
      <c r="BH97" s="796"/>
      <c r="BI97" s="553" t="s">
        <v>205</v>
      </c>
      <c r="BJ97" s="793"/>
      <c r="BK97" s="558"/>
    </row>
    <row r="98">
      <c r="A98" s="558"/>
      <c r="B98" s="672" t="s">
        <v>282</v>
      </c>
      <c r="C98" s="669"/>
      <c r="D98" s="669"/>
      <c r="E98" s="669"/>
      <c r="F98" s="791"/>
      <c r="G98" s="558"/>
      <c r="H98" s="672" t="s">
        <v>282</v>
      </c>
      <c r="I98" s="669"/>
      <c r="J98" s="669"/>
      <c r="K98" s="669"/>
      <c r="L98" s="791"/>
      <c r="M98" s="558"/>
      <c r="N98" s="672" t="s">
        <v>282</v>
      </c>
      <c r="O98" s="669"/>
      <c r="P98" s="669"/>
      <c r="Q98" s="791"/>
      <c r="R98" s="558"/>
      <c r="S98" s="672" t="s">
        <v>282</v>
      </c>
      <c r="T98" s="669"/>
      <c r="U98" s="669"/>
      <c r="V98" s="791"/>
      <c r="W98" s="558"/>
      <c r="X98" s="672" t="s">
        <v>282</v>
      </c>
      <c r="Y98" s="799"/>
      <c r="Z98" s="799"/>
      <c r="AA98" s="791"/>
      <c r="AB98" s="558"/>
      <c r="AC98" s="672" t="s">
        <v>282</v>
      </c>
      <c r="AD98" s="669"/>
      <c r="AE98" s="669"/>
      <c r="AF98" s="791"/>
      <c r="AG98" s="558"/>
      <c r="AH98" s="672" t="s">
        <v>282</v>
      </c>
      <c r="AI98" s="669"/>
      <c r="AJ98" s="669"/>
      <c r="AK98" s="791"/>
      <c r="AL98" s="558"/>
      <c r="AM98" s="672" t="s">
        <v>282</v>
      </c>
      <c r="AN98" s="669"/>
      <c r="AO98" s="669"/>
      <c r="AP98" s="791"/>
      <c r="AQ98" s="558"/>
      <c r="AR98" s="672" t="s">
        <v>282</v>
      </c>
      <c r="AS98" s="669"/>
      <c r="AT98" s="669"/>
      <c r="AU98" s="791"/>
      <c r="AV98" s="558"/>
      <c r="AW98" s="672" t="s">
        <v>282</v>
      </c>
      <c r="AX98" s="669"/>
      <c r="AY98" s="669"/>
      <c r="AZ98" s="791"/>
      <c r="BA98" s="558"/>
      <c r="BB98" s="672" t="s">
        <v>282</v>
      </c>
      <c r="BC98" s="669"/>
      <c r="BD98" s="669"/>
      <c r="BE98" s="791"/>
      <c r="BF98" s="558"/>
      <c r="BG98" s="672" t="s">
        <v>282</v>
      </c>
      <c r="BH98" s="669"/>
      <c r="BI98" s="669"/>
      <c r="BJ98" s="791"/>
      <c r="BK98" s="558"/>
    </row>
    <row r="99">
      <c r="A99" s="558"/>
      <c r="B99" s="765">
        <v>45300.0</v>
      </c>
      <c r="C99" s="792"/>
      <c r="D99" s="792"/>
      <c r="E99" s="553" t="s">
        <v>205</v>
      </c>
      <c r="F99" s="793"/>
      <c r="G99" s="558"/>
      <c r="H99" s="765">
        <v>45300.0</v>
      </c>
      <c r="I99" s="792"/>
      <c r="J99" s="792"/>
      <c r="K99" s="553" t="s">
        <v>205</v>
      </c>
      <c r="L99" s="793"/>
      <c r="M99" s="558"/>
      <c r="N99" s="765">
        <v>45300.0</v>
      </c>
      <c r="O99" s="792"/>
      <c r="P99" s="553" t="s">
        <v>205</v>
      </c>
      <c r="Q99" s="793"/>
      <c r="R99" s="558"/>
      <c r="S99" s="765">
        <v>45300.0</v>
      </c>
      <c r="T99" s="792"/>
      <c r="U99" s="553" t="s">
        <v>205</v>
      </c>
      <c r="V99" s="793"/>
      <c r="W99" s="558"/>
      <c r="X99" s="765">
        <v>45300.0</v>
      </c>
      <c r="Y99" s="792"/>
      <c r="Z99" s="553" t="s">
        <v>205</v>
      </c>
      <c r="AA99" s="793"/>
      <c r="AB99" s="558"/>
      <c r="AC99" s="765">
        <v>45300.0</v>
      </c>
      <c r="AD99" s="792"/>
      <c r="AE99" s="553" t="s">
        <v>205</v>
      </c>
      <c r="AF99" s="793"/>
      <c r="AG99" s="558"/>
      <c r="AH99" s="765">
        <v>45300.0</v>
      </c>
      <c r="AI99" s="792"/>
      <c r="AJ99" s="553" t="s">
        <v>205</v>
      </c>
      <c r="AK99" s="793"/>
      <c r="AL99" s="558"/>
      <c r="AM99" s="765">
        <v>45300.0</v>
      </c>
      <c r="AN99" s="792"/>
      <c r="AO99" s="553" t="s">
        <v>205</v>
      </c>
      <c r="AP99" s="793"/>
      <c r="AQ99" s="558"/>
      <c r="AR99" s="765">
        <v>45300.0</v>
      </c>
      <c r="AS99" s="792"/>
      <c r="AT99" s="553" t="s">
        <v>205</v>
      </c>
      <c r="AU99" s="793"/>
      <c r="AV99" s="558"/>
      <c r="AW99" s="765">
        <v>45300.0</v>
      </c>
      <c r="AX99" s="792"/>
      <c r="AY99" s="553" t="s">
        <v>205</v>
      </c>
      <c r="AZ99" s="793"/>
      <c r="BA99" s="558"/>
      <c r="BB99" s="765">
        <v>45962.0</v>
      </c>
      <c r="BC99" s="792"/>
      <c r="BD99" s="553" t="s">
        <v>205</v>
      </c>
      <c r="BE99" s="793"/>
      <c r="BF99" s="558"/>
      <c r="BG99" s="765">
        <v>45300.0</v>
      </c>
      <c r="BH99" s="792"/>
      <c r="BI99" s="553" t="s">
        <v>205</v>
      </c>
      <c r="BJ99" s="793"/>
      <c r="BK99" s="558"/>
    </row>
    <row r="100">
      <c r="A100" s="558"/>
      <c r="B100" s="765">
        <v>45300.0</v>
      </c>
      <c r="C100" s="796"/>
      <c r="D100" s="796"/>
      <c r="E100" s="553" t="s">
        <v>205</v>
      </c>
      <c r="F100" s="793"/>
      <c r="G100" s="558"/>
      <c r="H100" s="765">
        <v>45300.0</v>
      </c>
      <c r="I100" s="796"/>
      <c r="J100" s="796"/>
      <c r="K100" s="553" t="s">
        <v>205</v>
      </c>
      <c r="L100" s="793"/>
      <c r="M100" s="558"/>
      <c r="N100" s="765">
        <v>45300.0</v>
      </c>
      <c r="O100" s="796"/>
      <c r="P100" s="553" t="s">
        <v>205</v>
      </c>
      <c r="Q100" s="793"/>
      <c r="R100" s="558"/>
      <c r="S100" s="765">
        <v>45300.0</v>
      </c>
      <c r="T100" s="796"/>
      <c r="U100" s="553" t="s">
        <v>205</v>
      </c>
      <c r="V100" s="793"/>
      <c r="W100" s="558"/>
      <c r="X100" s="765">
        <v>45300.0</v>
      </c>
      <c r="Y100" s="800"/>
      <c r="Z100" s="553" t="s">
        <v>205</v>
      </c>
      <c r="AA100" s="795"/>
      <c r="AB100" s="558"/>
      <c r="AC100" s="765">
        <v>45300.0</v>
      </c>
      <c r="AD100" s="796"/>
      <c r="AE100" s="553" t="s">
        <v>205</v>
      </c>
      <c r="AF100" s="793"/>
      <c r="AG100" s="558"/>
      <c r="AH100" s="765">
        <v>45300.0</v>
      </c>
      <c r="AI100" s="796"/>
      <c r="AJ100" s="553" t="s">
        <v>205</v>
      </c>
      <c r="AK100" s="793"/>
      <c r="AL100" s="558"/>
      <c r="AM100" s="765">
        <v>45300.0</v>
      </c>
      <c r="AN100" s="796"/>
      <c r="AO100" s="553" t="s">
        <v>205</v>
      </c>
      <c r="AP100" s="793"/>
      <c r="AQ100" s="558"/>
      <c r="AR100" s="765">
        <v>45300.0</v>
      </c>
      <c r="AS100" s="796"/>
      <c r="AT100" s="553" t="s">
        <v>205</v>
      </c>
      <c r="AU100" s="793"/>
      <c r="AV100" s="558"/>
      <c r="AW100" s="765">
        <v>45300.0</v>
      </c>
      <c r="AX100" s="796"/>
      <c r="AY100" s="553" t="s">
        <v>205</v>
      </c>
      <c r="AZ100" s="793"/>
      <c r="BA100" s="558"/>
      <c r="BB100" s="765">
        <v>45962.0</v>
      </c>
      <c r="BC100" s="796"/>
      <c r="BD100" s="553" t="s">
        <v>205</v>
      </c>
      <c r="BE100" s="793"/>
      <c r="BF100" s="558"/>
      <c r="BG100" s="765">
        <v>45300.0</v>
      </c>
      <c r="BH100" s="796"/>
      <c r="BI100" s="553" t="s">
        <v>205</v>
      </c>
      <c r="BJ100" s="793"/>
      <c r="BK100" s="558"/>
    </row>
    <row r="101">
      <c r="A101" s="558"/>
      <c r="B101" s="672" t="s">
        <v>284</v>
      </c>
      <c r="C101" s="669"/>
      <c r="D101" s="669"/>
      <c r="E101" s="669"/>
      <c r="F101" s="791"/>
      <c r="G101" s="558"/>
      <c r="H101" s="672" t="s">
        <v>284</v>
      </c>
      <c r="I101" s="669"/>
      <c r="J101" s="669"/>
      <c r="K101" s="669"/>
      <c r="L101" s="791"/>
      <c r="M101" s="558"/>
      <c r="N101" s="672" t="s">
        <v>284</v>
      </c>
      <c r="O101" s="669"/>
      <c r="P101" s="669"/>
      <c r="Q101" s="791"/>
      <c r="R101" s="558"/>
      <c r="S101" s="672" t="s">
        <v>284</v>
      </c>
      <c r="T101" s="669"/>
      <c r="U101" s="669"/>
      <c r="V101" s="791"/>
      <c r="W101" s="558"/>
      <c r="X101" s="672" t="s">
        <v>284</v>
      </c>
      <c r="Y101" s="801"/>
      <c r="Z101" s="801"/>
      <c r="AA101" s="791"/>
      <c r="AB101" s="558"/>
      <c r="AC101" s="672" t="s">
        <v>284</v>
      </c>
      <c r="AD101" s="669"/>
      <c r="AE101" s="669"/>
      <c r="AF101" s="791"/>
      <c r="AG101" s="558"/>
      <c r="AH101" s="672" t="s">
        <v>284</v>
      </c>
      <c r="AI101" s="669"/>
      <c r="AJ101" s="669"/>
      <c r="AK101" s="791"/>
      <c r="AL101" s="558"/>
      <c r="AM101" s="672" t="s">
        <v>284</v>
      </c>
      <c r="AN101" s="669"/>
      <c r="AO101" s="669"/>
      <c r="AP101" s="791"/>
      <c r="AQ101" s="558"/>
      <c r="AR101" s="672" t="s">
        <v>284</v>
      </c>
      <c r="AS101" s="669"/>
      <c r="AT101" s="669"/>
      <c r="AU101" s="791"/>
      <c r="AV101" s="558"/>
      <c r="AW101" s="672" t="s">
        <v>284</v>
      </c>
      <c r="AX101" s="669"/>
      <c r="AY101" s="669"/>
      <c r="AZ101" s="791"/>
      <c r="BA101" s="558"/>
      <c r="BB101" s="672" t="s">
        <v>284</v>
      </c>
      <c r="BC101" s="669"/>
      <c r="BD101" s="669"/>
      <c r="BE101" s="791"/>
      <c r="BF101" s="558"/>
      <c r="BG101" s="672" t="s">
        <v>284</v>
      </c>
      <c r="BH101" s="669"/>
      <c r="BI101" s="669"/>
      <c r="BJ101" s="791"/>
      <c r="BK101" s="558"/>
    </row>
    <row r="102">
      <c r="A102" s="558"/>
      <c r="B102" s="765">
        <v>45306.0</v>
      </c>
      <c r="C102" s="792"/>
      <c r="D102" s="792"/>
      <c r="E102" s="553" t="s">
        <v>205</v>
      </c>
      <c r="F102" s="793"/>
      <c r="G102" s="558"/>
      <c r="H102" s="765">
        <v>45306.0</v>
      </c>
      <c r="I102" s="792"/>
      <c r="J102" s="792"/>
      <c r="K102" s="553" t="s">
        <v>205</v>
      </c>
      <c r="L102" s="793"/>
      <c r="M102" s="558"/>
      <c r="N102" s="765">
        <v>45306.0</v>
      </c>
      <c r="O102" s="792"/>
      <c r="P102" s="553" t="s">
        <v>205</v>
      </c>
      <c r="Q102" s="793"/>
      <c r="R102" s="558"/>
      <c r="S102" s="765">
        <v>45306.0</v>
      </c>
      <c r="T102" s="792"/>
      <c r="U102" s="553" t="s">
        <v>205</v>
      </c>
      <c r="V102" s="793"/>
      <c r="W102" s="558"/>
      <c r="X102" s="765">
        <v>45306.0</v>
      </c>
      <c r="Y102" s="792"/>
      <c r="Z102" s="553" t="s">
        <v>205</v>
      </c>
      <c r="AA102" s="793"/>
      <c r="AB102" s="558"/>
      <c r="AC102" s="765">
        <v>45306.0</v>
      </c>
      <c r="AD102" s="792"/>
      <c r="AE102" s="553" t="s">
        <v>205</v>
      </c>
      <c r="AF102" s="793"/>
      <c r="AG102" s="558"/>
      <c r="AH102" s="765">
        <v>45306.0</v>
      </c>
      <c r="AI102" s="792"/>
      <c r="AJ102" s="553" t="s">
        <v>205</v>
      </c>
      <c r="AK102" s="793"/>
      <c r="AL102" s="558"/>
      <c r="AM102" s="765">
        <v>45306.0</v>
      </c>
      <c r="AN102" s="792"/>
      <c r="AO102" s="553" t="s">
        <v>205</v>
      </c>
      <c r="AP102" s="793"/>
      <c r="AQ102" s="558"/>
      <c r="AR102" s="765">
        <v>45306.0</v>
      </c>
      <c r="AS102" s="792"/>
      <c r="AT102" s="553" t="s">
        <v>205</v>
      </c>
      <c r="AU102" s="793"/>
      <c r="AV102" s="558"/>
      <c r="AW102" s="765">
        <v>45306.0</v>
      </c>
      <c r="AX102" s="792"/>
      <c r="AY102" s="553" t="s">
        <v>205</v>
      </c>
      <c r="AZ102" s="793"/>
      <c r="BA102" s="558"/>
      <c r="BB102" s="765">
        <v>45962.0</v>
      </c>
      <c r="BC102" s="792"/>
      <c r="BD102" s="553" t="s">
        <v>205</v>
      </c>
      <c r="BE102" s="793"/>
      <c r="BF102" s="558"/>
      <c r="BG102" s="765">
        <v>45306.0</v>
      </c>
      <c r="BH102" s="792"/>
      <c r="BI102" s="553" t="s">
        <v>205</v>
      </c>
      <c r="BJ102" s="793"/>
      <c r="BK102" s="558"/>
    </row>
    <row r="103">
      <c r="A103" s="558"/>
      <c r="B103" s="765">
        <v>45306.0</v>
      </c>
      <c r="C103" s="796"/>
      <c r="D103" s="796"/>
      <c r="E103" s="553" t="s">
        <v>205</v>
      </c>
      <c r="F103" s="793"/>
      <c r="G103" s="558"/>
      <c r="H103" s="765">
        <v>45306.0</v>
      </c>
      <c r="I103" s="796"/>
      <c r="J103" s="796"/>
      <c r="K103" s="553" t="s">
        <v>205</v>
      </c>
      <c r="L103" s="793"/>
      <c r="M103" s="558"/>
      <c r="N103" s="765">
        <v>45306.0</v>
      </c>
      <c r="O103" s="796"/>
      <c r="P103" s="553" t="s">
        <v>205</v>
      </c>
      <c r="Q103" s="793"/>
      <c r="R103" s="558"/>
      <c r="S103" s="765">
        <v>45306.0</v>
      </c>
      <c r="T103" s="796"/>
      <c r="U103" s="553" t="s">
        <v>205</v>
      </c>
      <c r="V103" s="793"/>
      <c r="W103" s="558"/>
      <c r="X103" s="765">
        <v>45306.0</v>
      </c>
      <c r="Y103" s="800"/>
      <c r="Z103" s="553" t="s">
        <v>205</v>
      </c>
      <c r="AA103" s="793"/>
      <c r="AB103" s="558"/>
      <c r="AC103" s="765">
        <v>45306.0</v>
      </c>
      <c r="AD103" s="796"/>
      <c r="AE103" s="553" t="s">
        <v>205</v>
      </c>
      <c r="AF103" s="793"/>
      <c r="AG103" s="558"/>
      <c r="AH103" s="765">
        <v>45306.0</v>
      </c>
      <c r="AI103" s="796"/>
      <c r="AJ103" s="553" t="s">
        <v>205</v>
      </c>
      <c r="AK103" s="793"/>
      <c r="AL103" s="558"/>
      <c r="AM103" s="765">
        <v>45306.0</v>
      </c>
      <c r="AN103" s="796"/>
      <c r="AO103" s="553" t="s">
        <v>205</v>
      </c>
      <c r="AP103" s="793"/>
      <c r="AQ103" s="558"/>
      <c r="AR103" s="765">
        <v>45306.0</v>
      </c>
      <c r="AS103" s="796"/>
      <c r="AT103" s="553" t="s">
        <v>205</v>
      </c>
      <c r="AU103" s="793"/>
      <c r="AV103" s="558"/>
      <c r="AW103" s="765">
        <v>45306.0</v>
      </c>
      <c r="AX103" s="796"/>
      <c r="AY103" s="553" t="s">
        <v>205</v>
      </c>
      <c r="AZ103" s="793"/>
      <c r="BA103" s="558"/>
      <c r="BB103" s="765">
        <v>45962.0</v>
      </c>
      <c r="BC103" s="796"/>
      <c r="BD103" s="553" t="s">
        <v>205</v>
      </c>
      <c r="BE103" s="793"/>
      <c r="BF103" s="558"/>
      <c r="BG103" s="765">
        <v>45306.0</v>
      </c>
      <c r="BH103" s="796"/>
      <c r="BI103" s="553" t="s">
        <v>205</v>
      </c>
      <c r="BJ103" s="793"/>
      <c r="BK103" s="558"/>
    </row>
    <row r="104">
      <c r="A104" s="558"/>
      <c r="B104" s="672" t="s">
        <v>286</v>
      </c>
      <c r="C104" s="669"/>
      <c r="D104" s="669"/>
      <c r="E104" s="669"/>
      <c r="F104" s="791"/>
      <c r="G104" s="558"/>
      <c r="H104" s="672" t="s">
        <v>286</v>
      </c>
      <c r="I104" s="669"/>
      <c r="J104" s="669"/>
      <c r="K104" s="669"/>
      <c r="L104" s="791"/>
      <c r="M104" s="558"/>
      <c r="N104" s="672" t="s">
        <v>286</v>
      </c>
      <c r="O104" s="669"/>
      <c r="P104" s="669"/>
      <c r="Q104" s="791"/>
      <c r="R104" s="558"/>
      <c r="S104" s="672" t="s">
        <v>286</v>
      </c>
      <c r="T104" s="669"/>
      <c r="U104" s="669"/>
      <c r="V104" s="791"/>
      <c r="W104" s="558"/>
      <c r="X104" s="672" t="s">
        <v>286</v>
      </c>
      <c r="Y104" s="801"/>
      <c r="Z104" s="801"/>
      <c r="AA104" s="791"/>
      <c r="AB104" s="558"/>
      <c r="AC104" s="672" t="s">
        <v>286</v>
      </c>
      <c r="AD104" s="669"/>
      <c r="AE104" s="669"/>
      <c r="AF104" s="791"/>
      <c r="AG104" s="558"/>
      <c r="AH104" s="672" t="s">
        <v>286</v>
      </c>
      <c r="AI104" s="669"/>
      <c r="AJ104" s="669"/>
      <c r="AK104" s="791"/>
      <c r="AL104" s="558"/>
      <c r="AM104" s="672" t="s">
        <v>286</v>
      </c>
      <c r="AN104" s="669"/>
      <c r="AO104" s="669"/>
      <c r="AP104" s="791"/>
      <c r="AQ104" s="558"/>
      <c r="AR104" s="672" t="s">
        <v>286</v>
      </c>
      <c r="AS104" s="669"/>
      <c r="AT104" s="669"/>
      <c r="AU104" s="791"/>
      <c r="AV104" s="558"/>
      <c r="AW104" s="672" t="s">
        <v>286</v>
      </c>
      <c r="AX104" s="669"/>
      <c r="AY104" s="669"/>
      <c r="AZ104" s="791"/>
      <c r="BA104" s="558"/>
      <c r="BB104" s="672" t="s">
        <v>286</v>
      </c>
      <c r="BC104" s="669"/>
      <c r="BD104" s="669"/>
      <c r="BE104" s="791"/>
      <c r="BF104" s="558"/>
      <c r="BG104" s="672" t="s">
        <v>286</v>
      </c>
      <c r="BH104" s="669"/>
      <c r="BI104" s="669"/>
      <c r="BJ104" s="791"/>
      <c r="BK104" s="558"/>
    </row>
    <row r="105">
      <c r="A105" s="558"/>
      <c r="B105" s="765">
        <v>45314.0</v>
      </c>
      <c r="C105" s="794"/>
      <c r="D105" s="794"/>
      <c r="E105" s="553" t="s">
        <v>205</v>
      </c>
      <c r="F105" s="87"/>
      <c r="G105" s="558"/>
      <c r="H105" s="765">
        <v>45314.0</v>
      </c>
      <c r="I105" s="792"/>
      <c r="J105" s="792"/>
      <c r="K105" s="553" t="s">
        <v>205</v>
      </c>
      <c r="L105" s="87"/>
      <c r="M105" s="558"/>
      <c r="N105" s="765">
        <v>45314.0</v>
      </c>
      <c r="O105" s="792"/>
      <c r="P105" s="553" t="s">
        <v>205</v>
      </c>
      <c r="Q105" s="87"/>
      <c r="R105" s="558"/>
      <c r="S105" s="765">
        <v>45314.0</v>
      </c>
      <c r="T105" s="794"/>
      <c r="U105" s="553" t="s">
        <v>205</v>
      </c>
      <c r="V105" s="87"/>
      <c r="W105" s="558"/>
      <c r="X105" s="765">
        <v>45314.0</v>
      </c>
      <c r="Y105" s="792"/>
      <c r="Z105" s="553" t="s">
        <v>205</v>
      </c>
      <c r="AA105" s="87"/>
      <c r="AB105" s="558"/>
      <c r="AC105" s="765">
        <v>45314.0</v>
      </c>
      <c r="AD105" s="792"/>
      <c r="AE105" s="553" t="s">
        <v>205</v>
      </c>
      <c r="AF105" s="87"/>
      <c r="AG105" s="558"/>
      <c r="AH105" s="765">
        <v>45314.0</v>
      </c>
      <c r="AI105" s="794"/>
      <c r="AJ105" s="553" t="s">
        <v>205</v>
      </c>
      <c r="AK105" s="87"/>
      <c r="AL105" s="558"/>
      <c r="AM105" s="765">
        <v>45314.0</v>
      </c>
      <c r="AN105" s="792"/>
      <c r="AO105" s="553" t="s">
        <v>205</v>
      </c>
      <c r="AP105" s="87"/>
      <c r="AQ105" s="558"/>
      <c r="AR105" s="765">
        <v>45314.0</v>
      </c>
      <c r="AS105" s="792"/>
      <c r="AT105" s="553" t="s">
        <v>205</v>
      </c>
      <c r="AU105" s="87"/>
      <c r="AV105" s="558"/>
      <c r="AW105" s="765">
        <v>45314.0</v>
      </c>
      <c r="AX105" s="792"/>
      <c r="AY105" s="553" t="s">
        <v>205</v>
      </c>
      <c r="AZ105" s="87"/>
      <c r="BA105" s="558"/>
      <c r="BB105" s="765">
        <v>45989.0</v>
      </c>
      <c r="BC105" s="792"/>
      <c r="BD105" s="553"/>
      <c r="BE105" s="87"/>
      <c r="BF105" s="558"/>
      <c r="BG105" s="765">
        <v>45314.0</v>
      </c>
      <c r="BH105" s="792"/>
      <c r="BI105" s="553" t="s">
        <v>205</v>
      </c>
      <c r="BJ105" s="87"/>
      <c r="BK105" s="558"/>
    </row>
    <row r="106">
      <c r="A106" s="558"/>
      <c r="B106" s="765">
        <v>45314.0</v>
      </c>
      <c r="C106" s="797"/>
      <c r="D106" s="797"/>
      <c r="E106" s="553" t="s">
        <v>205</v>
      </c>
      <c r="F106" s="87"/>
      <c r="G106" s="558"/>
      <c r="H106" s="765">
        <v>45314.0</v>
      </c>
      <c r="I106" s="796"/>
      <c r="J106" s="796"/>
      <c r="K106" s="553" t="s">
        <v>205</v>
      </c>
      <c r="L106" s="87"/>
      <c r="M106" s="558"/>
      <c r="N106" s="765">
        <v>45314.0</v>
      </c>
      <c r="O106" s="796"/>
      <c r="P106" s="553" t="s">
        <v>205</v>
      </c>
      <c r="Q106" s="87"/>
      <c r="R106" s="558"/>
      <c r="S106" s="765">
        <v>45314.0</v>
      </c>
      <c r="T106" s="797"/>
      <c r="U106" s="553" t="s">
        <v>205</v>
      </c>
      <c r="V106" s="87"/>
      <c r="W106" s="558"/>
      <c r="X106" s="765">
        <v>45314.0</v>
      </c>
      <c r="Y106" s="796"/>
      <c r="Z106" s="553" t="s">
        <v>205</v>
      </c>
      <c r="AA106" s="87"/>
      <c r="AB106" s="558"/>
      <c r="AC106" s="765">
        <v>45314.0</v>
      </c>
      <c r="AD106" s="796"/>
      <c r="AE106" s="553" t="s">
        <v>205</v>
      </c>
      <c r="AF106" s="87"/>
      <c r="AG106" s="558"/>
      <c r="AH106" s="765">
        <v>45314.0</v>
      </c>
      <c r="AI106" s="797"/>
      <c r="AJ106" s="553" t="s">
        <v>205</v>
      </c>
      <c r="AK106" s="87"/>
      <c r="AL106" s="558"/>
      <c r="AM106" s="765">
        <v>45314.0</v>
      </c>
      <c r="AN106" s="796"/>
      <c r="AO106" s="553" t="s">
        <v>205</v>
      </c>
      <c r="AP106" s="87"/>
      <c r="AQ106" s="558"/>
      <c r="AR106" s="765">
        <v>45314.0</v>
      </c>
      <c r="AS106" s="796"/>
      <c r="AT106" s="553" t="s">
        <v>205</v>
      </c>
      <c r="AU106" s="87"/>
      <c r="AV106" s="558"/>
      <c r="AW106" s="765">
        <v>45314.0</v>
      </c>
      <c r="AX106" s="796"/>
      <c r="AY106" s="553" t="s">
        <v>205</v>
      </c>
      <c r="AZ106" s="87"/>
      <c r="BA106" s="558"/>
      <c r="BB106" s="765">
        <v>45989.0</v>
      </c>
      <c r="BC106" s="796"/>
      <c r="BD106" s="553" t="s">
        <v>205</v>
      </c>
      <c r="BE106" s="87"/>
      <c r="BF106" s="558"/>
      <c r="BG106" s="765">
        <v>45314.0</v>
      </c>
      <c r="BH106" s="796"/>
      <c r="BI106" s="553" t="s">
        <v>205</v>
      </c>
      <c r="BJ106" s="87"/>
      <c r="BK106" s="558"/>
    </row>
    <row r="107">
      <c r="A107" s="558"/>
      <c r="B107" s="676">
        <v>45314.0</v>
      </c>
      <c r="C107" s="794"/>
      <c r="D107" s="794"/>
      <c r="E107" s="553" t="s">
        <v>205</v>
      </c>
      <c r="F107" s="4"/>
      <c r="G107" s="558"/>
      <c r="H107" s="676">
        <v>45314.0</v>
      </c>
      <c r="I107" s="792"/>
      <c r="J107" s="792"/>
      <c r="K107" s="553" t="s">
        <v>205</v>
      </c>
      <c r="L107" s="4"/>
      <c r="M107" s="6"/>
      <c r="N107" s="676">
        <v>45314.0</v>
      </c>
      <c r="O107" s="792"/>
      <c r="P107" s="553" t="s">
        <v>205</v>
      </c>
      <c r="Q107" s="4"/>
      <c r="R107" s="558"/>
      <c r="S107" s="676">
        <v>45314.0</v>
      </c>
      <c r="T107" s="794"/>
      <c r="U107" s="553" t="s">
        <v>205</v>
      </c>
      <c r="V107" s="4"/>
      <c r="W107" s="558"/>
      <c r="X107" s="676">
        <v>45314.0</v>
      </c>
      <c r="Y107" s="792"/>
      <c r="Z107" s="553" t="s">
        <v>205</v>
      </c>
      <c r="AA107" s="4"/>
      <c r="AB107" s="4"/>
      <c r="AC107" s="676">
        <v>45314.0</v>
      </c>
      <c r="AD107" s="792"/>
      <c r="AE107" s="553" t="s">
        <v>205</v>
      </c>
      <c r="AF107" s="4"/>
      <c r="AG107" s="558"/>
      <c r="AH107" s="676">
        <v>45314.0</v>
      </c>
      <c r="AI107" s="794"/>
      <c r="AJ107" s="553" t="s">
        <v>205</v>
      </c>
      <c r="AK107" s="4"/>
      <c r="AL107" s="6"/>
      <c r="AM107" s="676">
        <v>45314.0</v>
      </c>
      <c r="AN107" s="792"/>
      <c r="AO107" s="553" t="s">
        <v>205</v>
      </c>
      <c r="AP107" s="4"/>
      <c r="AQ107" s="6"/>
      <c r="AR107" s="676">
        <v>45314.0</v>
      </c>
      <c r="AS107" s="792"/>
      <c r="AT107" s="553" t="s">
        <v>205</v>
      </c>
      <c r="AU107" s="4"/>
      <c r="AV107" s="6"/>
      <c r="AW107" s="676">
        <v>45314.0</v>
      </c>
      <c r="AX107" s="792"/>
      <c r="AY107" s="553" t="s">
        <v>205</v>
      </c>
      <c r="AZ107" s="4"/>
      <c r="BA107" s="6"/>
      <c r="BB107" s="765">
        <v>45989.0</v>
      </c>
      <c r="BC107" s="792"/>
      <c r="BD107" s="553" t="s">
        <v>205</v>
      </c>
      <c r="BE107" s="4"/>
      <c r="BF107" s="6"/>
      <c r="BG107" s="676">
        <v>45314.0</v>
      </c>
      <c r="BH107" s="792"/>
      <c r="BI107" s="553" t="s">
        <v>205</v>
      </c>
      <c r="BJ107" s="4"/>
      <c r="BK107" s="802"/>
    </row>
    <row r="108">
      <c r="A108" s="558"/>
      <c r="B108" s="716" t="s">
        <v>287</v>
      </c>
      <c r="C108" s="801"/>
      <c r="D108" s="801"/>
      <c r="E108" s="669"/>
      <c r="F108" s="791"/>
      <c r="G108" s="558"/>
      <c r="H108" s="716" t="s">
        <v>287</v>
      </c>
      <c r="I108" s="669"/>
      <c r="J108" s="669"/>
      <c r="K108" s="669"/>
      <c r="L108" s="791"/>
      <c r="M108" s="6"/>
      <c r="N108" s="716" t="s">
        <v>287</v>
      </c>
      <c r="O108" s="669"/>
      <c r="P108" s="669"/>
      <c r="Q108" s="791"/>
      <c r="R108" s="558"/>
      <c r="S108" s="716" t="s">
        <v>287</v>
      </c>
      <c r="T108" s="801"/>
      <c r="U108" s="801"/>
      <c r="V108" s="791"/>
      <c r="W108" s="558"/>
      <c r="X108" s="716" t="s">
        <v>287</v>
      </c>
      <c r="Y108" s="669"/>
      <c r="Z108" s="669"/>
      <c r="AA108" s="791"/>
      <c r="AB108" s="4"/>
      <c r="AC108" s="716" t="s">
        <v>287</v>
      </c>
      <c r="AD108" s="669"/>
      <c r="AE108" s="669"/>
      <c r="AF108" s="791"/>
      <c r="AG108" s="558"/>
      <c r="AH108" s="716" t="s">
        <v>287</v>
      </c>
      <c r="AI108" s="801"/>
      <c r="AJ108" s="801"/>
      <c r="AK108" s="791"/>
      <c r="AL108" s="6"/>
      <c r="AM108" s="716" t="s">
        <v>287</v>
      </c>
      <c r="AN108" s="669"/>
      <c r="AO108" s="669"/>
      <c r="AP108" s="791"/>
      <c r="AQ108" s="6"/>
      <c r="AR108" s="716" t="s">
        <v>287</v>
      </c>
      <c r="AS108" s="669"/>
      <c r="AT108" s="669"/>
      <c r="AU108" s="791"/>
      <c r="AV108" s="6"/>
      <c r="AW108" s="716" t="s">
        <v>287</v>
      </c>
      <c r="AX108" s="669"/>
      <c r="AY108" s="669"/>
      <c r="AZ108" s="791"/>
      <c r="BA108" s="6"/>
      <c r="BB108" s="716" t="s">
        <v>287</v>
      </c>
      <c r="BC108" s="669"/>
      <c r="BD108" s="669"/>
      <c r="BE108" s="791"/>
      <c r="BF108" s="6"/>
      <c r="BG108" s="716" t="s">
        <v>287</v>
      </c>
      <c r="BH108" s="669"/>
      <c r="BI108" s="669"/>
      <c r="BJ108" s="791"/>
      <c r="BK108" s="802"/>
    </row>
    <row r="109">
      <c r="A109" s="558"/>
      <c r="B109" s="765">
        <v>45321.0</v>
      </c>
      <c r="C109" s="794"/>
      <c r="D109" s="794"/>
      <c r="E109" s="553" t="s">
        <v>205</v>
      </c>
      <c r="F109" s="803"/>
      <c r="G109" s="558"/>
      <c r="H109" s="765">
        <v>45321.0</v>
      </c>
      <c r="I109" s="792"/>
      <c r="J109" s="792"/>
      <c r="K109" s="553" t="s">
        <v>205</v>
      </c>
      <c r="L109" s="803"/>
      <c r="M109" s="804"/>
      <c r="N109" s="765">
        <v>45321.0</v>
      </c>
      <c r="O109" s="792"/>
      <c r="P109" s="553" t="s">
        <v>205</v>
      </c>
      <c r="Q109" s="803"/>
      <c r="R109" s="558"/>
      <c r="S109" s="765">
        <v>45321.0</v>
      </c>
      <c r="T109" s="794"/>
      <c r="U109" s="553" t="s">
        <v>205</v>
      </c>
      <c r="V109" s="803"/>
      <c r="W109" s="558"/>
      <c r="X109" s="765">
        <v>45321.0</v>
      </c>
      <c r="Y109" s="792"/>
      <c r="Z109" s="553" t="s">
        <v>205</v>
      </c>
      <c r="AA109" s="803"/>
      <c r="AB109" s="805"/>
      <c r="AC109" s="765">
        <v>45321.0</v>
      </c>
      <c r="AD109" s="792"/>
      <c r="AE109" s="553" t="s">
        <v>205</v>
      </c>
      <c r="AF109" s="803"/>
      <c r="AG109" s="558"/>
      <c r="AH109" s="765">
        <v>45321.0</v>
      </c>
      <c r="AI109" s="794"/>
      <c r="AJ109" s="553" t="s">
        <v>205</v>
      </c>
      <c r="AK109" s="803"/>
      <c r="AL109" s="804"/>
      <c r="AM109" s="765">
        <v>45321.0</v>
      </c>
      <c r="AN109" s="792"/>
      <c r="AO109" s="553" t="s">
        <v>205</v>
      </c>
      <c r="AP109" s="803"/>
      <c r="AQ109" s="804"/>
      <c r="AR109" s="765">
        <v>45321.0</v>
      </c>
      <c r="AS109" s="792"/>
      <c r="AT109" s="553" t="s">
        <v>205</v>
      </c>
      <c r="AU109" s="803"/>
      <c r="AV109" s="804"/>
      <c r="AW109" s="765">
        <v>45321.0</v>
      </c>
      <c r="AX109" s="792"/>
      <c r="AY109" s="553" t="s">
        <v>205</v>
      </c>
      <c r="AZ109" s="803"/>
      <c r="BA109" s="804"/>
      <c r="BB109" s="765">
        <v>45962.0</v>
      </c>
      <c r="BC109" s="792"/>
      <c r="BD109" s="553" t="s">
        <v>205</v>
      </c>
      <c r="BE109" s="803"/>
      <c r="BF109" s="804"/>
      <c r="BG109" s="765">
        <v>45321.0</v>
      </c>
      <c r="BH109" s="792"/>
      <c r="BI109" s="553" t="s">
        <v>205</v>
      </c>
      <c r="BJ109" s="803"/>
      <c r="BK109" s="806"/>
    </row>
    <row r="110">
      <c r="A110" s="558"/>
      <c r="B110" s="765">
        <v>45321.0</v>
      </c>
      <c r="C110" s="807"/>
      <c r="D110" s="807"/>
      <c r="E110" s="553" t="s">
        <v>205</v>
      </c>
      <c r="F110" s="803"/>
      <c r="G110" s="558"/>
      <c r="H110" s="765">
        <v>45321.0</v>
      </c>
      <c r="I110" s="792"/>
      <c r="J110" s="792"/>
      <c r="K110" s="553" t="s">
        <v>205</v>
      </c>
      <c r="L110" s="803"/>
      <c r="M110" s="804"/>
      <c r="N110" s="765">
        <v>45321.0</v>
      </c>
      <c r="O110" s="792"/>
      <c r="P110" s="553" t="s">
        <v>205</v>
      </c>
      <c r="Q110" s="803"/>
      <c r="R110" s="804"/>
      <c r="S110" s="765">
        <v>45321.0</v>
      </c>
      <c r="T110" s="807"/>
      <c r="U110" s="553" t="s">
        <v>205</v>
      </c>
      <c r="V110" s="803"/>
      <c r="W110" s="804"/>
      <c r="X110" s="765">
        <v>45321.0</v>
      </c>
      <c r="Y110" s="792"/>
      <c r="Z110" s="553" t="s">
        <v>205</v>
      </c>
      <c r="AA110" s="803"/>
      <c r="AB110" s="805"/>
      <c r="AC110" s="765">
        <v>45321.0</v>
      </c>
      <c r="AD110" s="792"/>
      <c r="AE110" s="553" t="s">
        <v>205</v>
      </c>
      <c r="AF110" s="803"/>
      <c r="AG110" s="804"/>
      <c r="AH110" s="765">
        <v>45321.0</v>
      </c>
      <c r="AI110" s="792"/>
      <c r="AJ110" s="553" t="s">
        <v>205</v>
      </c>
      <c r="AK110" s="803"/>
      <c r="AL110" s="804"/>
      <c r="AM110" s="765">
        <v>45321.0</v>
      </c>
      <c r="AN110" s="792"/>
      <c r="AO110" s="553" t="s">
        <v>205</v>
      </c>
      <c r="AP110" s="803"/>
      <c r="AQ110" s="804"/>
      <c r="AR110" s="765">
        <v>45321.0</v>
      </c>
      <c r="AS110" s="792"/>
      <c r="AT110" s="553" t="s">
        <v>205</v>
      </c>
      <c r="AU110" s="803"/>
      <c r="AV110" s="804"/>
      <c r="AW110" s="765">
        <v>45321.0</v>
      </c>
      <c r="AX110" s="792"/>
      <c r="AY110" s="553" t="s">
        <v>205</v>
      </c>
      <c r="AZ110" s="803"/>
      <c r="BA110" s="804"/>
      <c r="BB110" s="765">
        <v>45962.0</v>
      </c>
      <c r="BC110" s="792"/>
      <c r="BD110" s="553" t="s">
        <v>205</v>
      </c>
      <c r="BE110" s="803"/>
      <c r="BF110" s="804"/>
      <c r="BG110" s="765">
        <v>45321.0</v>
      </c>
      <c r="BH110" s="792"/>
      <c r="BI110" s="553" t="s">
        <v>205</v>
      </c>
      <c r="BJ110" s="803"/>
      <c r="BK110" s="806"/>
    </row>
    <row r="111">
      <c r="A111" s="558"/>
      <c r="B111" s="765">
        <v>45321.0</v>
      </c>
      <c r="C111" s="794"/>
      <c r="D111" s="794"/>
      <c r="E111" s="553" t="s">
        <v>205</v>
      </c>
      <c r="F111" s="803"/>
      <c r="G111" s="558"/>
      <c r="H111" s="765">
        <v>45321.0</v>
      </c>
      <c r="I111" s="792"/>
      <c r="J111" s="792"/>
      <c r="K111" s="553" t="s">
        <v>205</v>
      </c>
      <c r="L111" s="803"/>
      <c r="M111" s="804"/>
      <c r="N111" s="765">
        <v>45321.0</v>
      </c>
      <c r="O111" s="792"/>
      <c r="P111" s="553" t="s">
        <v>205</v>
      </c>
      <c r="Q111" s="803"/>
      <c r="R111" s="804"/>
      <c r="S111" s="765">
        <v>45321.0</v>
      </c>
      <c r="T111" s="792"/>
      <c r="U111" s="553" t="s">
        <v>205</v>
      </c>
      <c r="V111" s="803"/>
      <c r="W111" s="804"/>
      <c r="X111" s="765">
        <v>45321.0</v>
      </c>
      <c r="Y111" s="792"/>
      <c r="Z111" s="553" t="s">
        <v>205</v>
      </c>
      <c r="AA111" s="803"/>
      <c r="AB111" s="805"/>
      <c r="AC111" s="765">
        <v>45321.0</v>
      </c>
      <c r="AD111" s="792"/>
      <c r="AE111" s="553" t="s">
        <v>205</v>
      </c>
      <c r="AF111" s="803"/>
      <c r="AG111" s="804"/>
      <c r="AH111" s="765">
        <v>45321.0</v>
      </c>
      <c r="AI111" s="792"/>
      <c r="AJ111" s="553" t="s">
        <v>205</v>
      </c>
      <c r="AK111" s="803"/>
      <c r="AL111" s="804"/>
      <c r="AM111" s="765">
        <v>45321.0</v>
      </c>
      <c r="AN111" s="792"/>
      <c r="AO111" s="553" t="s">
        <v>205</v>
      </c>
      <c r="AP111" s="803"/>
      <c r="AQ111" s="804"/>
      <c r="AR111" s="765">
        <v>45321.0</v>
      </c>
      <c r="AS111" s="792"/>
      <c r="AT111" s="553" t="s">
        <v>205</v>
      </c>
      <c r="AU111" s="803"/>
      <c r="AV111" s="804"/>
      <c r="AW111" s="765">
        <v>45321.0</v>
      </c>
      <c r="AX111" s="792"/>
      <c r="AY111" s="553" t="s">
        <v>205</v>
      </c>
      <c r="AZ111" s="803"/>
      <c r="BA111" s="804"/>
      <c r="BB111" s="765">
        <v>45962.0</v>
      </c>
      <c r="BC111" s="792"/>
      <c r="BD111" s="553" t="s">
        <v>205</v>
      </c>
      <c r="BE111" s="803"/>
      <c r="BF111" s="804"/>
      <c r="BG111" s="765">
        <v>45321.0</v>
      </c>
      <c r="BH111" s="792"/>
      <c r="BI111" s="553" t="s">
        <v>205</v>
      </c>
      <c r="BJ111" s="803"/>
      <c r="BK111" s="806"/>
    </row>
    <row r="112">
      <c r="A112" s="558"/>
      <c r="B112" s="765">
        <v>45321.0</v>
      </c>
      <c r="C112" s="797"/>
      <c r="D112" s="797"/>
      <c r="E112" s="553" t="s">
        <v>205</v>
      </c>
      <c r="F112" s="803"/>
      <c r="G112" s="558"/>
      <c r="H112" s="765">
        <v>45321.0</v>
      </c>
      <c r="I112" s="796"/>
      <c r="J112" s="796"/>
      <c r="K112" s="553" t="s">
        <v>205</v>
      </c>
      <c r="L112" s="803"/>
      <c r="M112" s="804"/>
      <c r="N112" s="765">
        <v>45321.0</v>
      </c>
      <c r="O112" s="796"/>
      <c r="P112" s="553" t="s">
        <v>205</v>
      </c>
      <c r="Q112" s="803"/>
      <c r="R112" s="804"/>
      <c r="S112" s="765">
        <v>45321.0</v>
      </c>
      <c r="T112" s="796"/>
      <c r="U112" s="553" t="s">
        <v>205</v>
      </c>
      <c r="V112" s="803"/>
      <c r="W112" s="804"/>
      <c r="X112" s="765">
        <v>45321.0</v>
      </c>
      <c r="Y112" s="796"/>
      <c r="Z112" s="553" t="s">
        <v>205</v>
      </c>
      <c r="AA112" s="803"/>
      <c r="AB112" s="805"/>
      <c r="AC112" s="765">
        <v>45321.0</v>
      </c>
      <c r="AD112" s="796"/>
      <c r="AE112" s="553" t="s">
        <v>205</v>
      </c>
      <c r="AF112" s="803"/>
      <c r="AG112" s="804"/>
      <c r="AH112" s="765">
        <v>45321.0</v>
      </c>
      <c r="AI112" s="796"/>
      <c r="AJ112" s="553" t="s">
        <v>205</v>
      </c>
      <c r="AK112" s="803"/>
      <c r="AL112" s="804"/>
      <c r="AM112" s="765">
        <v>45321.0</v>
      </c>
      <c r="AN112" s="796"/>
      <c r="AO112" s="553" t="s">
        <v>205</v>
      </c>
      <c r="AP112" s="803"/>
      <c r="AQ112" s="804"/>
      <c r="AR112" s="765">
        <v>45321.0</v>
      </c>
      <c r="AS112" s="796"/>
      <c r="AT112" s="553" t="s">
        <v>205</v>
      </c>
      <c r="AU112" s="803"/>
      <c r="AV112" s="804"/>
      <c r="AW112" s="765">
        <v>45321.0</v>
      </c>
      <c r="AX112" s="796"/>
      <c r="AY112" s="553" t="s">
        <v>205</v>
      </c>
      <c r="AZ112" s="803"/>
      <c r="BA112" s="804"/>
      <c r="BB112" s="765">
        <v>45962.0</v>
      </c>
      <c r="BC112" s="796"/>
      <c r="BD112" s="553" t="s">
        <v>205</v>
      </c>
      <c r="BE112" s="803"/>
      <c r="BF112" s="804"/>
      <c r="BG112" s="765">
        <v>45321.0</v>
      </c>
      <c r="BH112" s="796"/>
      <c r="BI112" s="553" t="s">
        <v>205</v>
      </c>
      <c r="BJ112" s="803"/>
      <c r="BK112" s="806"/>
    </row>
    <row r="113">
      <c r="A113" s="721"/>
      <c r="B113" s="722"/>
      <c r="C113" s="722"/>
      <c r="D113" s="722"/>
      <c r="E113" s="722"/>
      <c r="F113" s="722"/>
      <c r="G113" s="721"/>
      <c r="H113" s="569"/>
      <c r="I113" s="250"/>
      <c r="J113" s="250"/>
      <c r="K113" s="4"/>
      <c r="L113" s="808"/>
      <c r="M113" s="6"/>
      <c r="N113" s="42"/>
      <c r="P113" s="809"/>
      <c r="Q113" s="4"/>
      <c r="R113" s="6"/>
      <c r="T113" s="720"/>
      <c r="U113" s="4"/>
      <c r="V113" s="4"/>
      <c r="W113" s="6"/>
      <c r="Y113" s="42"/>
      <c r="Z113" s="809"/>
      <c r="AA113" s="4"/>
      <c r="AE113" s="4"/>
      <c r="AF113" s="4"/>
      <c r="AG113" s="6"/>
      <c r="AH113" s="4"/>
      <c r="AJ113" s="4"/>
      <c r="AK113" s="4"/>
      <c r="AL113" s="6"/>
      <c r="AO113" s="4"/>
      <c r="AP113" s="4"/>
      <c r="AQ113" s="6"/>
      <c r="AT113" s="4"/>
      <c r="AU113" s="4"/>
      <c r="AV113" s="42"/>
      <c r="AY113" s="4"/>
      <c r="AZ113" s="4"/>
      <c r="BA113" s="42"/>
      <c r="BD113" s="4"/>
      <c r="BE113" s="4"/>
      <c r="BF113" s="42"/>
      <c r="BI113" s="4"/>
      <c r="BJ113" s="4"/>
      <c r="BK113" s="802"/>
    </row>
    <row r="114">
      <c r="A114" s="721"/>
      <c r="B114" s="722"/>
      <c r="C114" s="722"/>
      <c r="D114" s="722"/>
      <c r="E114" s="722"/>
      <c r="F114" s="722"/>
      <c r="G114" s="721"/>
      <c r="H114" s="569"/>
      <c r="I114" s="250"/>
      <c r="J114" s="250"/>
      <c r="K114" s="4"/>
      <c r="L114" s="808"/>
      <c r="M114" s="6"/>
      <c r="N114" s="42"/>
      <c r="P114" s="809"/>
      <c r="Q114" s="4"/>
      <c r="R114" s="6"/>
      <c r="T114" s="720"/>
      <c r="U114" s="4"/>
      <c r="V114" s="4"/>
      <c r="W114" s="6"/>
      <c r="Y114" s="42"/>
      <c r="Z114" s="809"/>
      <c r="AA114" s="4"/>
      <c r="AE114" s="4"/>
      <c r="AF114" s="4"/>
      <c r="AG114" s="6"/>
      <c r="AH114" s="4"/>
      <c r="AJ114" s="4"/>
      <c r="AK114" s="4"/>
      <c r="AL114" s="6"/>
      <c r="AO114" s="4"/>
      <c r="AP114" s="4"/>
      <c r="AQ114" s="6"/>
      <c r="AT114" s="4"/>
      <c r="AU114" s="4"/>
      <c r="AV114" s="42"/>
      <c r="AY114" s="4"/>
      <c r="AZ114" s="4"/>
      <c r="BA114" s="42"/>
      <c r="BD114" s="4"/>
      <c r="BE114" s="4"/>
      <c r="BF114" s="42"/>
      <c r="BI114" s="4"/>
      <c r="BJ114" s="4"/>
      <c r="BK114" s="802"/>
    </row>
    <row r="115">
      <c r="A115" s="721"/>
      <c r="B115" s="722"/>
      <c r="C115" s="722"/>
      <c r="D115" s="722"/>
      <c r="E115" s="722"/>
      <c r="F115" s="722"/>
      <c r="G115" s="721"/>
      <c r="H115" s="569"/>
      <c r="I115" s="250"/>
      <c r="J115" s="250"/>
      <c r="K115" s="4"/>
      <c r="L115" s="808"/>
      <c r="M115" s="6"/>
      <c r="N115" s="42"/>
      <c r="P115" s="809"/>
      <c r="Q115" s="4"/>
      <c r="R115" s="6"/>
      <c r="T115" s="720"/>
      <c r="U115" s="4"/>
      <c r="V115" s="4"/>
      <c r="W115" s="6"/>
      <c r="Y115" s="42"/>
      <c r="Z115" s="809"/>
      <c r="AA115" s="4"/>
      <c r="AE115" s="4"/>
      <c r="AF115" s="4"/>
      <c r="AG115" s="6"/>
      <c r="AH115" s="4"/>
      <c r="AJ115" s="4"/>
      <c r="AK115" s="4"/>
      <c r="AL115" s="6"/>
      <c r="AO115" s="4"/>
      <c r="AP115" s="4"/>
      <c r="AQ115" s="6"/>
      <c r="AT115" s="4"/>
      <c r="AU115" s="4"/>
      <c r="AV115" s="42"/>
      <c r="AY115" s="4"/>
      <c r="AZ115" s="4"/>
      <c r="BA115" s="42"/>
      <c r="BD115" s="4"/>
      <c r="BE115" s="4"/>
      <c r="BF115" s="42"/>
      <c r="BI115" s="4"/>
      <c r="BJ115" s="4"/>
      <c r="BK115" s="802"/>
    </row>
  </sheetData>
  <mergeCells count="212">
    <mergeCell ref="AW108:AY108"/>
    <mergeCell ref="BB108:BD108"/>
    <mergeCell ref="AW104:AY104"/>
    <mergeCell ref="BB104:BD104"/>
    <mergeCell ref="X108:Z108"/>
    <mergeCell ref="AC108:AE108"/>
    <mergeCell ref="AH108:AJ108"/>
    <mergeCell ref="AM108:AO108"/>
    <mergeCell ref="AR108:AT108"/>
    <mergeCell ref="B88:E88"/>
    <mergeCell ref="M95:M106"/>
    <mergeCell ref="R95:R109"/>
    <mergeCell ref="W95:W109"/>
    <mergeCell ref="AB95:AB106"/>
    <mergeCell ref="AG95:AG109"/>
    <mergeCell ref="AC98:AE98"/>
    <mergeCell ref="H88:K88"/>
    <mergeCell ref="B108:E108"/>
    <mergeCell ref="H108:K108"/>
    <mergeCell ref="N101:P101"/>
    <mergeCell ref="S101:U101"/>
    <mergeCell ref="H101:K101"/>
    <mergeCell ref="X101:Z101"/>
    <mergeCell ref="AC101:AE101"/>
    <mergeCell ref="N104:P104"/>
    <mergeCell ref="S104:U104"/>
    <mergeCell ref="X104:Z104"/>
    <mergeCell ref="AC104:AE104"/>
    <mergeCell ref="N108:P108"/>
    <mergeCell ref="S108:U108"/>
    <mergeCell ref="B104:E104"/>
    <mergeCell ref="H104:K104"/>
    <mergeCell ref="N78:P78"/>
    <mergeCell ref="H78:K78"/>
    <mergeCell ref="A73:A93"/>
    <mergeCell ref="G73:G93"/>
    <mergeCell ref="M73:M93"/>
    <mergeCell ref="N73:P73"/>
    <mergeCell ref="R73:R93"/>
    <mergeCell ref="N88:P88"/>
    <mergeCell ref="H73:K73"/>
    <mergeCell ref="H83:K83"/>
    <mergeCell ref="B73:E73"/>
    <mergeCell ref="B83:E83"/>
    <mergeCell ref="A95:A112"/>
    <mergeCell ref="G95:G112"/>
    <mergeCell ref="B98:E98"/>
    <mergeCell ref="B101:E101"/>
    <mergeCell ref="S98:U98"/>
    <mergeCell ref="X98:Z98"/>
    <mergeCell ref="AH98:AJ98"/>
    <mergeCell ref="AR98:AT98"/>
    <mergeCell ref="AW98:AY98"/>
    <mergeCell ref="BB98:BD98"/>
    <mergeCell ref="BG98:BI98"/>
    <mergeCell ref="BG108:BI108"/>
    <mergeCell ref="AH101:AJ101"/>
    <mergeCell ref="AM101:AO101"/>
    <mergeCell ref="BB101:BD101"/>
    <mergeCell ref="BG101:BI101"/>
    <mergeCell ref="AH104:AJ104"/>
    <mergeCell ref="AM104:AO104"/>
    <mergeCell ref="AR104:AT104"/>
    <mergeCell ref="BG104:BI104"/>
    <mergeCell ref="N98:P98"/>
    <mergeCell ref="H98:K98"/>
    <mergeCell ref="AG17:AG45"/>
    <mergeCell ref="AL17:AL45"/>
    <mergeCell ref="AQ17:AQ45"/>
    <mergeCell ref="AV17:AV45"/>
    <mergeCell ref="BA17:BA45"/>
    <mergeCell ref="BF17:BF45"/>
    <mergeCell ref="BK17:BK45"/>
    <mergeCell ref="BK51:BK53"/>
    <mergeCell ref="AB7:AB15"/>
    <mergeCell ref="AB17:AB45"/>
    <mergeCell ref="AB51:AB56"/>
    <mergeCell ref="AG51:AG56"/>
    <mergeCell ref="AL51:AL56"/>
    <mergeCell ref="AQ51:AQ56"/>
    <mergeCell ref="AV51:AV56"/>
    <mergeCell ref="G63:G66"/>
    <mergeCell ref="G68:G71"/>
    <mergeCell ref="R63:R66"/>
    <mergeCell ref="R68:R71"/>
    <mergeCell ref="A58:A61"/>
    <mergeCell ref="A63:A66"/>
    <mergeCell ref="M63:M66"/>
    <mergeCell ref="W63:W66"/>
    <mergeCell ref="A68:A71"/>
    <mergeCell ref="M68:M71"/>
    <mergeCell ref="W68:W71"/>
    <mergeCell ref="BF68:BF71"/>
    <mergeCell ref="BK68:BK71"/>
    <mergeCell ref="AH73:AJ73"/>
    <mergeCell ref="AM73:AO73"/>
    <mergeCell ref="AR73:AT73"/>
    <mergeCell ref="AW73:AY73"/>
    <mergeCell ref="BB73:BD73"/>
    <mergeCell ref="BG73:BI73"/>
    <mergeCell ref="AB63:AB66"/>
    <mergeCell ref="AB68:AB71"/>
    <mergeCell ref="AG68:AG71"/>
    <mergeCell ref="AL68:AL71"/>
    <mergeCell ref="AQ68:AQ71"/>
    <mergeCell ref="AV68:AV71"/>
    <mergeCell ref="BA68:BA71"/>
    <mergeCell ref="AM2:AP2"/>
    <mergeCell ref="AR2:AU2"/>
    <mergeCell ref="AW2:AZ2"/>
    <mergeCell ref="BB2:BE2"/>
    <mergeCell ref="BG2:BJ2"/>
    <mergeCell ref="B2:F2"/>
    <mergeCell ref="N2:Q2"/>
    <mergeCell ref="S2:V2"/>
    <mergeCell ref="X2:AA2"/>
    <mergeCell ref="AC2:AF2"/>
    <mergeCell ref="AH2:AK2"/>
    <mergeCell ref="H2:L2"/>
    <mergeCell ref="AL7:AL15"/>
    <mergeCell ref="AQ7:AQ15"/>
    <mergeCell ref="AV7:AV15"/>
    <mergeCell ref="BA7:BA15"/>
    <mergeCell ref="BF7:BF15"/>
    <mergeCell ref="BK7:BK15"/>
    <mergeCell ref="R7:R15"/>
    <mergeCell ref="R17:R45"/>
    <mergeCell ref="R51:R56"/>
    <mergeCell ref="W51:W56"/>
    <mergeCell ref="R58:R61"/>
    <mergeCell ref="W58:W61"/>
    <mergeCell ref="AB58:AB61"/>
    <mergeCell ref="BF58:BF61"/>
    <mergeCell ref="BK58:BK61"/>
    <mergeCell ref="BA51:BA56"/>
    <mergeCell ref="BF51:BF56"/>
    <mergeCell ref="AG58:AG61"/>
    <mergeCell ref="AL58:AL61"/>
    <mergeCell ref="AQ58:AQ61"/>
    <mergeCell ref="AV58:AV61"/>
    <mergeCell ref="BA58:BA61"/>
    <mergeCell ref="AG63:AG66"/>
    <mergeCell ref="AL63:AL66"/>
    <mergeCell ref="AQ63:AQ66"/>
    <mergeCell ref="AV63:AV66"/>
    <mergeCell ref="BA63:BA66"/>
    <mergeCell ref="BF63:BF66"/>
    <mergeCell ref="BK63:BK66"/>
    <mergeCell ref="BB78:BD78"/>
    <mergeCell ref="BG78:BI78"/>
    <mergeCell ref="AR83:AT83"/>
    <mergeCell ref="AW83:AY83"/>
    <mergeCell ref="BB83:BD83"/>
    <mergeCell ref="BG83:BI83"/>
    <mergeCell ref="AR88:AT88"/>
    <mergeCell ref="AW88:AY88"/>
    <mergeCell ref="BB88:BD88"/>
    <mergeCell ref="BG88:BI88"/>
    <mergeCell ref="AQ73:AQ93"/>
    <mergeCell ref="AV73:AV93"/>
    <mergeCell ref="BA73:BA93"/>
    <mergeCell ref="BF73:BF93"/>
    <mergeCell ref="BK73:BK93"/>
    <mergeCell ref="AR78:AT78"/>
    <mergeCell ref="AW78:AY78"/>
    <mergeCell ref="AC83:AE83"/>
    <mergeCell ref="AH83:AJ83"/>
    <mergeCell ref="S88:U88"/>
    <mergeCell ref="X88:Z88"/>
    <mergeCell ref="AC88:AE88"/>
    <mergeCell ref="AH88:AJ88"/>
    <mergeCell ref="AM88:AO88"/>
    <mergeCell ref="S73:U73"/>
    <mergeCell ref="W73:W93"/>
    <mergeCell ref="X73:Z73"/>
    <mergeCell ref="AB73:AB93"/>
    <mergeCell ref="AC73:AE73"/>
    <mergeCell ref="AG73:AG93"/>
    <mergeCell ref="AL73:AL93"/>
    <mergeCell ref="A7:A15"/>
    <mergeCell ref="M7:M15"/>
    <mergeCell ref="W7:W15"/>
    <mergeCell ref="AG7:AG15"/>
    <mergeCell ref="A17:A45"/>
    <mergeCell ref="M17:M45"/>
    <mergeCell ref="W17:W45"/>
    <mergeCell ref="G7:G15"/>
    <mergeCell ref="G17:G45"/>
    <mergeCell ref="A51:A56"/>
    <mergeCell ref="G51:G56"/>
    <mergeCell ref="M51:M56"/>
    <mergeCell ref="G58:G61"/>
    <mergeCell ref="M58:M61"/>
    <mergeCell ref="S78:U78"/>
    <mergeCell ref="X78:Z78"/>
    <mergeCell ref="AC78:AE78"/>
    <mergeCell ref="AH78:AJ78"/>
    <mergeCell ref="AM78:AO78"/>
    <mergeCell ref="S83:U83"/>
    <mergeCell ref="X83:Z83"/>
    <mergeCell ref="AM83:AO83"/>
    <mergeCell ref="B78:E78"/>
    <mergeCell ref="N83:P83"/>
    <mergeCell ref="AR101:AT101"/>
    <mergeCell ref="AW101:AY101"/>
    <mergeCell ref="AL95:AL106"/>
    <mergeCell ref="AQ95:AQ106"/>
    <mergeCell ref="AV95:AV106"/>
    <mergeCell ref="BA95:BA106"/>
    <mergeCell ref="BF95:BF106"/>
    <mergeCell ref="BK95:BK106"/>
    <mergeCell ref="AM98:AO98"/>
  </mergeCells>
  <dataValidations>
    <dataValidation type="list" allowBlank="1" sqref="E7:E14 K7:K14 P14 U7:U14 Z7:Z14 AE7:AE14 AJ7:AJ14 AO7:AO14 AT7:AT14 AY7:AY14 BD7:BD14 BI7:BI14 K17:K48 P17:P48 U17:U48 Z17:Z48 AE17:AE48 AJ17:AJ48 AO17:AO48 AT17:AT48 AY17:AY48 BD17:BD48 BI17:BI48 E51:E56 K51:K56 P51:P56 U51:U56 Z51:Z56 AE51:AE56 AJ51:AJ56 AO51:AO56 AT51:AT56 AY51:AY56 BD51:BD56 BI51:BI56 E58 K58 P58 U58 Z58 AE58 AJ58 AO58 AT58 AY58 BD58 BI58 E60:E61 K60:K61 P60:P61 U60:U61 Z60:Z61 AE60:AE61 AJ60:AJ61 AO60:AO61 AT60:AT61 AY60:AY61 BD60:BD61 BI60:BI61 E63:E66 K63:K66 P63:P66 U63:U66 Z63:Z66 AE63:AE66 AJ63:AJ66 AO63:AO66 AT63:AT66 AY63:AY66 BD63:BD66 BI63:BI66 E68:E71 K68:K71 P68:P71 U68:U71 Z68:Z71 AE68:AE71 AJ68:AJ71 AO68:AO71 AT68:AT71 AY68:AY71 BD68:BD71 BI68:BI71 E74:E77 K74:K77 P74:P77 U74:U77 Z74:Z77 AE74:AE77 AJ74:AJ77 AO74:AO77 AT74:AT77 AY74:AY77 BD74:BD77 BI74:BI77 E79:E82 K79:K82 P79:P82 U79:U82 Z79:Z82 AE79:AE82 AJ79:AJ82 AO79:AO82 AT79:AT82 AY79:AY82 BD79:BD82 BI79:BI82 E84:E87 K84:K87 P84:P87 U84:U87 Z84:Z87 AE84:AE87 AJ84:AJ87 AO84:AO87 AT84:AT87 AY84:AY87 BD84:BD87 BI84:BI87 E89:E93 K89:K93 P89:P93 U89:U93 Z89:Z93 AE89:AE93 AJ89:AJ93 AO89:AO93 AT89:AT93 AY89:AY93 BD89:BD93 BI89:BI93 E96:E97 K96:K97 P96:P97 U96:U97 Z96:Z97 AE96:AE97 AJ96:AJ97 AO96:AO97 AT96:AT97 AY96:AY97 BD96:BD97 BI96:BI97 E99:E100 K99:K100 P99:P100 U99:U100 Z99:Z100 AE99:AE100 AJ99:AJ100 AO99:AO100 AT99:AT100 AY99:AY100 BD99:BD100 BI99:BI100 E102:E103 K102:K103 P102:P103 U102:U103 Z102:Z103 AE102:AE103 AJ102:AJ103 AO102:AO103 AT102:AT103 AY102:AY103 BD102:BD103 BI102:BI103 E105:E107 K105:K107 P105:P107 U105:U107 Z105:Z107 AE105:AE107 AJ105:AJ107 AO105:AO107 AT105:AT107 AY105:AY107 BD105:BD107 BI105:BI107 E109:E112 K109:K112 P109:P112 U109:U112 Z109:Z112 AE109:AE112 AJ109:AJ112 AO109:AO112 AT109:AT112 AY109:AY112 BD109:BD112 BI109:BI112">
      <formula1>"Pendente,Ok,A Vencer"</formula1>
    </dataValidation>
    <dataValidation type="list" allowBlank="1" sqref="E17:E48">
      <formula1>"Pendente,Ok,A Vencer,Reembolsar AFFBR"</formula1>
    </dataValidation>
  </dataValidations>
  <hyperlinks>
    <hyperlink r:id="rId2" ref="I18"/>
    <hyperlink r:id="rId3" ref="I23"/>
    <hyperlink r:id="rId4" ref="O23"/>
    <hyperlink r:id="rId5" ref="C24"/>
    <hyperlink r:id="rId6" ref="C27"/>
    <hyperlink r:id="rId7" ref="C41"/>
    <hyperlink r:id="rId8" ref="C46"/>
    <hyperlink r:id="rId9" ref="C48"/>
  </hyperlinks>
  <drawing r:id="rId10"/>
  <legacyDrawing r:id="rId11"/>
  <tableParts count="69">
    <tablePart r:id="rId81"/>
    <tablePart r:id="rId82"/>
    <tablePart r:id="rId83"/>
    <tablePart r:id="rId84"/>
    <tablePart r:id="rId85"/>
    <tablePart r:id="rId86"/>
    <tablePart r:id="rId87"/>
    <tablePart r:id="rId88"/>
    <tablePart r:id="rId89"/>
    <tablePart r:id="rId90"/>
    <tablePart r:id="rId91"/>
    <tablePart r:id="rId92"/>
    <tablePart r:id="rId93"/>
    <tablePart r:id="rId94"/>
    <tablePart r:id="rId95"/>
    <tablePart r:id="rId96"/>
    <tablePart r:id="rId97"/>
    <tablePart r:id="rId98"/>
    <tablePart r:id="rId99"/>
    <tablePart r:id="rId100"/>
    <tablePart r:id="rId101"/>
    <tablePart r:id="rId102"/>
    <tablePart r:id="rId103"/>
    <tablePart r:id="rId104"/>
    <tablePart r:id="rId105"/>
    <tablePart r:id="rId106"/>
    <tablePart r:id="rId107"/>
    <tablePart r:id="rId108"/>
    <tablePart r:id="rId109"/>
    <tablePart r:id="rId110"/>
    <tablePart r:id="rId111"/>
    <tablePart r:id="rId112"/>
    <tablePart r:id="rId113"/>
    <tablePart r:id="rId114"/>
    <tablePart r:id="rId115"/>
    <tablePart r:id="rId116"/>
    <tablePart r:id="rId117"/>
    <tablePart r:id="rId118"/>
    <tablePart r:id="rId119"/>
    <tablePart r:id="rId120"/>
    <tablePart r:id="rId121"/>
    <tablePart r:id="rId122"/>
    <tablePart r:id="rId123"/>
    <tablePart r:id="rId124"/>
    <tablePart r:id="rId125"/>
    <tablePart r:id="rId126"/>
    <tablePart r:id="rId127"/>
    <tablePart r:id="rId128"/>
    <tablePart r:id="rId129"/>
    <tablePart r:id="rId130"/>
    <tablePart r:id="rId131"/>
    <tablePart r:id="rId132"/>
    <tablePart r:id="rId133"/>
    <tablePart r:id="rId134"/>
    <tablePart r:id="rId135"/>
    <tablePart r:id="rId136"/>
    <tablePart r:id="rId137"/>
    <tablePart r:id="rId138"/>
    <tablePart r:id="rId139"/>
    <tablePart r:id="rId140"/>
    <tablePart r:id="rId141"/>
    <tablePart r:id="rId142"/>
    <tablePart r:id="rId143"/>
    <tablePart r:id="rId144"/>
    <tablePart r:id="rId145"/>
    <tablePart r:id="rId146"/>
    <tablePart r:id="rId147"/>
    <tablePart r:id="rId148"/>
    <tablePart r:id="rId149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hidden="1" min="1" max="1" width="5.25"/>
    <col customWidth="1" hidden="1" min="2" max="2" width="6.25"/>
    <col customWidth="1" hidden="1" min="3" max="3" width="30.75"/>
    <col customWidth="1" hidden="1" min="4" max="4" width="5.88"/>
    <col customWidth="1" hidden="1" min="5" max="5" width="14.0"/>
    <col customWidth="1" hidden="1" min="6" max="6" width="4.88"/>
    <col customWidth="1" hidden="1" min="7" max="7" width="6.38"/>
    <col customWidth="1" hidden="1" min="8" max="8" width="30.25"/>
    <col customWidth="1" hidden="1" min="9" max="9" width="5.88"/>
    <col customWidth="1" hidden="1" min="10" max="10" width="14.0"/>
    <col customWidth="1" hidden="1" min="11" max="11" width="5.25"/>
    <col customWidth="1" hidden="1" min="12" max="12" width="6.63"/>
    <col customWidth="1" hidden="1" min="13" max="13" width="30.25"/>
    <col customWidth="1" hidden="1" min="14" max="14" width="9.13"/>
    <col customWidth="1" hidden="1" min="15" max="15" width="14.0"/>
    <col customWidth="1" hidden="1" min="16" max="16" width="5.38"/>
    <col customWidth="1" hidden="1" min="17" max="17" width="5.88"/>
    <col customWidth="1" hidden="1" min="18" max="18" width="29.63"/>
    <col customWidth="1" hidden="1" min="19" max="19" width="9.13"/>
    <col customWidth="1" hidden="1" min="20" max="20" width="14.0"/>
    <col customWidth="1" hidden="1" min="21" max="21" width="5.0"/>
    <col customWidth="1" hidden="1" min="22" max="22" width="6.5"/>
    <col customWidth="1" hidden="1" min="23" max="23" width="29.75"/>
    <col customWidth="1" hidden="1" min="24" max="24" width="9.5"/>
    <col customWidth="1" hidden="1" min="25" max="25" width="14.0"/>
    <col customWidth="1" hidden="1" min="26" max="26" width="5.0"/>
    <col customWidth="1" hidden="1" min="27" max="27" width="6.38"/>
    <col customWidth="1" hidden="1" min="28" max="28" width="31.75"/>
    <col customWidth="1" hidden="1" min="29" max="29" width="8.63"/>
    <col customWidth="1" hidden="1" min="30" max="30" width="14.0"/>
    <col customWidth="1" hidden="1" min="31" max="31" width="4.75"/>
    <col customWidth="1" hidden="1" min="32" max="32" width="9.75"/>
    <col customWidth="1" hidden="1" min="33" max="33" width="29.63"/>
    <col customWidth="1" hidden="1" min="34" max="34" width="10.0"/>
    <col customWidth="1" hidden="1" min="35" max="35" width="14.0"/>
    <col customWidth="1" hidden="1" min="36" max="36" width="4.75"/>
    <col customWidth="1" hidden="1" min="37" max="37" width="9.13"/>
    <col customWidth="1" hidden="1" min="38" max="38" width="29.38"/>
    <col customWidth="1" hidden="1" min="39" max="39" width="10.0"/>
    <col customWidth="1" hidden="1" min="40" max="40" width="14.0"/>
    <col customWidth="1" hidden="1" min="41" max="41" width="4.88"/>
    <col customWidth="1" hidden="1" min="42" max="42" width="8.25"/>
    <col customWidth="1" hidden="1" min="43" max="43" width="29.38"/>
    <col customWidth="1" hidden="1" min="44" max="44" width="10.0"/>
    <col customWidth="1" hidden="1" min="45" max="45" width="14.0"/>
    <col customWidth="1" hidden="1" min="46" max="46" width="4.75"/>
    <col customWidth="1" hidden="1" min="47" max="47" width="12.13"/>
    <col customWidth="1" hidden="1" min="48" max="48" width="29.38"/>
    <col customWidth="1" hidden="1" min="49" max="49" width="8.88"/>
    <col customWidth="1" hidden="1" min="50" max="50" width="14.0"/>
    <col customWidth="1" min="51" max="51" width="4.75"/>
    <col customWidth="1" min="52" max="52" width="13.5"/>
    <col customWidth="1" min="53" max="53" width="32.13"/>
    <col customWidth="1" min="54" max="54" width="8.88"/>
    <col customWidth="1" min="55" max="55" width="14.0"/>
    <col customWidth="1" min="56" max="56" width="4.75"/>
    <col customWidth="1" min="57" max="57" width="11.13"/>
    <col customWidth="1" min="58" max="59" width="32.13"/>
    <col customWidth="1" min="60" max="60" width="14.88"/>
    <col customWidth="1" min="61" max="61" width="14.0"/>
    <col customWidth="1" min="62" max="62" width="4.75"/>
  </cols>
  <sheetData>
    <row r="1" ht="14.25" customHeight="1">
      <c r="A1" s="494"/>
      <c r="B1" s="495"/>
      <c r="C1" s="495"/>
      <c r="D1" s="495"/>
      <c r="E1" s="495"/>
      <c r="F1" s="496"/>
      <c r="G1" s="495"/>
      <c r="H1" s="495"/>
      <c r="I1" s="495"/>
      <c r="J1" s="495"/>
      <c r="K1" s="140"/>
      <c r="L1" s="495"/>
      <c r="M1" s="495"/>
      <c r="N1" s="495"/>
      <c r="O1" s="495"/>
      <c r="P1" s="140"/>
      <c r="Q1" s="495"/>
      <c r="R1" s="495"/>
      <c r="S1" s="495"/>
      <c r="T1" s="495"/>
      <c r="U1" s="140"/>
      <c r="V1" s="495"/>
      <c r="W1" s="495"/>
      <c r="X1" s="495"/>
      <c r="Y1" s="495"/>
      <c r="Z1" s="140"/>
      <c r="AA1" s="495"/>
      <c r="AB1" s="495"/>
      <c r="AC1" s="495"/>
      <c r="AD1" s="495"/>
      <c r="AE1" s="494"/>
      <c r="AF1" s="495"/>
      <c r="AG1" s="495"/>
      <c r="AH1" s="495"/>
      <c r="AI1" s="495"/>
      <c r="AJ1" s="494"/>
      <c r="AK1" s="495"/>
      <c r="AL1" s="495"/>
      <c r="AM1" s="495"/>
      <c r="AN1" s="495"/>
      <c r="AO1" s="494"/>
      <c r="AP1" s="495"/>
      <c r="AQ1" s="495"/>
      <c r="AR1" s="495"/>
      <c r="AS1" s="495"/>
      <c r="AT1" s="494"/>
      <c r="AU1" s="495"/>
      <c r="AV1" s="497"/>
      <c r="AW1" s="497"/>
      <c r="AX1" s="495"/>
      <c r="AY1" s="494"/>
      <c r="AZ1" s="495"/>
      <c r="BA1" s="495"/>
      <c r="BB1" s="495"/>
      <c r="BC1" s="495"/>
      <c r="BD1" s="494"/>
      <c r="BE1" s="495"/>
      <c r="BF1" s="495"/>
      <c r="BG1" s="495"/>
      <c r="BH1" s="495"/>
      <c r="BI1" s="495"/>
      <c r="BJ1" s="495"/>
    </row>
    <row r="2">
      <c r="A2" s="499"/>
      <c r="B2" s="500" t="s">
        <v>309</v>
      </c>
      <c r="F2" s="501"/>
      <c r="G2" s="500" t="s">
        <v>310</v>
      </c>
      <c r="K2" s="502"/>
      <c r="L2" s="500" t="s">
        <v>311</v>
      </c>
      <c r="P2" s="502"/>
      <c r="Q2" s="500" t="s">
        <v>189</v>
      </c>
      <c r="U2" s="502"/>
      <c r="V2" s="500" t="s">
        <v>190</v>
      </c>
      <c r="Z2" s="502"/>
      <c r="AA2" s="500" t="s">
        <v>191</v>
      </c>
      <c r="AE2" s="499"/>
      <c r="AF2" s="500" t="s">
        <v>192</v>
      </c>
      <c r="AJ2" s="499"/>
      <c r="AK2" s="500" t="s">
        <v>193</v>
      </c>
      <c r="AO2" s="499"/>
      <c r="AP2" s="500" t="s">
        <v>194</v>
      </c>
      <c r="AT2" s="499"/>
      <c r="AU2" s="500" t="s">
        <v>195</v>
      </c>
      <c r="AY2" s="499"/>
      <c r="AZ2" s="500" t="s">
        <v>196</v>
      </c>
      <c r="BD2" s="499"/>
      <c r="BE2" s="500" t="s">
        <v>197</v>
      </c>
      <c r="BJ2" s="499"/>
    </row>
    <row r="3">
      <c r="A3" s="505"/>
      <c r="B3" s="506"/>
      <c r="C3" s="507" t="s">
        <v>199</v>
      </c>
      <c r="D3" s="725"/>
      <c r="E3" s="726"/>
      <c r="F3" s="505"/>
      <c r="G3" s="506"/>
      <c r="H3" s="507" t="s">
        <v>199</v>
      </c>
      <c r="I3" s="725"/>
      <c r="J3" s="726"/>
      <c r="K3" s="505"/>
      <c r="L3" s="506"/>
      <c r="M3" s="507" t="s">
        <v>199</v>
      </c>
      <c r="N3" s="725"/>
      <c r="O3" s="726"/>
      <c r="P3" s="505"/>
      <c r="Q3" s="506"/>
      <c r="R3" s="507" t="s">
        <v>199</v>
      </c>
      <c r="S3" s="725"/>
      <c r="T3" s="726"/>
      <c r="U3" s="505"/>
      <c r="V3" s="506"/>
      <c r="W3" s="507" t="s">
        <v>199</v>
      </c>
      <c r="X3" s="725"/>
      <c r="Y3" s="726"/>
      <c r="Z3" s="505"/>
      <c r="AA3" s="506"/>
      <c r="AB3" s="507" t="s">
        <v>199</v>
      </c>
      <c r="AC3" s="725"/>
      <c r="AD3" s="726"/>
      <c r="AE3" s="512"/>
      <c r="AF3" s="506"/>
      <c r="AG3" s="507" t="s">
        <v>199</v>
      </c>
      <c r="AH3" s="725"/>
      <c r="AI3" s="726"/>
      <c r="AJ3" s="512"/>
      <c r="AK3" s="506"/>
      <c r="AL3" s="507" t="s">
        <v>199</v>
      </c>
      <c r="AM3" s="725"/>
      <c r="AN3" s="726"/>
      <c r="AO3" s="512"/>
      <c r="AP3" s="506"/>
      <c r="AQ3" s="507" t="s">
        <v>199</v>
      </c>
      <c r="AR3" s="725"/>
      <c r="AS3" s="726"/>
      <c r="AT3" s="516"/>
      <c r="AU3" s="506"/>
      <c r="AV3" s="507" t="s">
        <v>199</v>
      </c>
      <c r="AW3" s="725"/>
      <c r="AX3" s="726"/>
      <c r="AY3" s="516"/>
      <c r="AZ3" s="506"/>
      <c r="BA3" s="507" t="s">
        <v>199</v>
      </c>
      <c r="BB3" s="725"/>
      <c r="BC3" s="726">
        <f>SUM(BC4:BC5)</f>
        <v>24152.77</v>
      </c>
      <c r="BD3" s="516"/>
      <c r="BE3" s="506"/>
      <c r="BF3" s="507" t="s">
        <v>199</v>
      </c>
      <c r="BG3" s="724"/>
      <c r="BH3" s="725"/>
      <c r="BI3" s="726">
        <f>SUM(BI4:BI5)</f>
        <v>19350.65</v>
      </c>
      <c r="BJ3" s="727"/>
    </row>
    <row r="4">
      <c r="A4" s="518"/>
      <c r="B4" s="506"/>
      <c r="C4" s="519" t="s">
        <v>200</v>
      </c>
      <c r="D4" s="725"/>
      <c r="E4" s="726"/>
      <c r="F4" s="518"/>
      <c r="G4" s="506"/>
      <c r="H4" s="519" t="s">
        <v>200</v>
      </c>
      <c r="I4" s="725"/>
      <c r="J4" s="726"/>
      <c r="K4" s="518"/>
      <c r="L4" s="506"/>
      <c r="M4" s="519" t="s">
        <v>200</v>
      </c>
      <c r="N4" s="725"/>
      <c r="O4" s="726"/>
      <c r="P4" s="518"/>
      <c r="Q4" s="506"/>
      <c r="R4" s="519" t="s">
        <v>200</v>
      </c>
      <c r="S4" s="725"/>
      <c r="T4" s="726"/>
      <c r="U4" s="518"/>
      <c r="V4" s="506"/>
      <c r="W4" s="519" t="s">
        <v>200</v>
      </c>
      <c r="X4" s="725"/>
      <c r="Y4" s="726"/>
      <c r="Z4" s="518"/>
      <c r="AA4" s="506"/>
      <c r="AB4" s="519" t="s">
        <v>200</v>
      </c>
      <c r="AC4" s="725"/>
      <c r="AD4" s="726"/>
      <c r="AE4" s="520"/>
      <c r="AF4" s="506"/>
      <c r="AG4" s="519" t="s">
        <v>200</v>
      </c>
      <c r="AH4" s="725"/>
      <c r="AI4" s="726"/>
      <c r="AJ4" s="520"/>
      <c r="AK4" s="506"/>
      <c r="AL4" s="519" t="s">
        <v>200</v>
      </c>
      <c r="AM4" s="725"/>
      <c r="AN4" s="726"/>
      <c r="AO4" s="520"/>
      <c r="AP4" s="506"/>
      <c r="AQ4" s="519" t="s">
        <v>200</v>
      </c>
      <c r="AR4" s="725"/>
      <c r="AS4" s="726"/>
      <c r="AT4" s="521"/>
      <c r="AU4" s="506"/>
      <c r="AV4" s="519" t="s">
        <v>200</v>
      </c>
      <c r="AW4" s="725"/>
      <c r="AX4" s="726"/>
      <c r="AY4" s="521"/>
      <c r="AZ4" s="506"/>
      <c r="BA4" s="519" t="s">
        <v>200</v>
      </c>
      <c r="BB4" s="725"/>
      <c r="BC4" s="726">
        <f>BC6</f>
        <v>5500</v>
      </c>
      <c r="BD4" s="521"/>
      <c r="BE4" s="506"/>
      <c r="BF4" s="519" t="s">
        <v>200</v>
      </c>
      <c r="BG4" s="728"/>
      <c r="BH4" s="725"/>
      <c r="BI4" s="726">
        <f>BI6</f>
        <v>5500</v>
      </c>
      <c r="BJ4" s="727"/>
    </row>
    <row r="5">
      <c r="A5" s="522"/>
      <c r="B5" s="506"/>
      <c r="C5" s="519" t="s">
        <v>89</v>
      </c>
      <c r="D5" s="725"/>
      <c r="E5" s="726"/>
      <c r="F5" s="522"/>
      <c r="G5" s="506"/>
      <c r="H5" s="519" t="s">
        <v>89</v>
      </c>
      <c r="I5" s="725"/>
      <c r="J5" s="726"/>
      <c r="K5" s="522"/>
      <c r="L5" s="506"/>
      <c r="M5" s="519" t="s">
        <v>89</v>
      </c>
      <c r="N5" s="725"/>
      <c r="O5" s="726"/>
      <c r="P5" s="522"/>
      <c r="Q5" s="506"/>
      <c r="R5" s="519" t="s">
        <v>89</v>
      </c>
      <c r="S5" s="725"/>
      <c r="T5" s="726"/>
      <c r="U5" s="522"/>
      <c r="V5" s="506"/>
      <c r="W5" s="519" t="s">
        <v>89</v>
      </c>
      <c r="X5" s="725"/>
      <c r="Y5" s="726"/>
      <c r="Z5" s="522"/>
      <c r="AA5" s="506"/>
      <c r="AB5" s="519" t="s">
        <v>89</v>
      </c>
      <c r="AC5" s="725"/>
      <c r="AD5" s="726"/>
      <c r="AE5" s="523"/>
      <c r="AF5" s="506"/>
      <c r="AG5" s="519" t="s">
        <v>89</v>
      </c>
      <c r="AH5" s="725"/>
      <c r="AI5" s="726"/>
      <c r="AJ5" s="523"/>
      <c r="AK5" s="506"/>
      <c r="AL5" s="519" t="s">
        <v>89</v>
      </c>
      <c r="AM5" s="725"/>
      <c r="AN5" s="726"/>
      <c r="AO5" s="523"/>
      <c r="AP5" s="506"/>
      <c r="AQ5" s="519" t="s">
        <v>89</v>
      </c>
      <c r="AR5" s="725"/>
      <c r="AS5" s="726"/>
      <c r="AT5" s="524"/>
      <c r="AU5" s="506"/>
      <c r="AV5" s="519" t="s">
        <v>89</v>
      </c>
      <c r="AW5" s="725"/>
      <c r="AX5" s="726"/>
      <c r="AY5" s="524"/>
      <c r="AZ5" s="506"/>
      <c r="BA5" s="519" t="s">
        <v>89</v>
      </c>
      <c r="BB5" s="725"/>
      <c r="BC5" s="726">
        <f>SUM(BC55,BC72)</f>
        <v>18652.77</v>
      </c>
      <c r="BD5" s="524"/>
      <c r="BE5" s="506"/>
      <c r="BF5" s="519" t="s">
        <v>89</v>
      </c>
      <c r="BG5" s="728"/>
      <c r="BH5" s="725"/>
      <c r="BI5" s="726">
        <f>SUM(BI55,BI72)</f>
        <v>13850.65</v>
      </c>
      <c r="BJ5" s="727"/>
    </row>
    <row r="6">
      <c r="A6" s="525"/>
      <c r="B6" s="526" t="s">
        <v>4</v>
      </c>
      <c r="C6" s="729" t="s">
        <v>312</v>
      </c>
      <c r="D6" s="530" t="s">
        <v>202</v>
      </c>
      <c r="E6" s="731">
        <f>SUM(E7:E14)</f>
        <v>0</v>
      </c>
      <c r="F6" s="525"/>
      <c r="G6" s="526" t="s">
        <v>4</v>
      </c>
      <c r="H6" s="729" t="s">
        <v>312</v>
      </c>
      <c r="I6" s="530" t="s">
        <v>202</v>
      </c>
      <c r="J6" s="731">
        <f>SUM(J7:J14)</f>
        <v>0</v>
      </c>
      <c r="K6" s="525"/>
      <c r="L6" s="526" t="s">
        <v>4</v>
      </c>
      <c r="M6" s="729" t="s">
        <v>312</v>
      </c>
      <c r="N6" s="530" t="s">
        <v>202</v>
      </c>
      <c r="O6" s="731">
        <f>SUM(O7:O14)</f>
        <v>0</v>
      </c>
      <c r="P6" s="525"/>
      <c r="Q6" s="526" t="s">
        <v>4</v>
      </c>
      <c r="R6" s="729" t="s">
        <v>312</v>
      </c>
      <c r="S6" s="530" t="s">
        <v>202</v>
      </c>
      <c r="T6" s="731">
        <f>SUM(T7:T14)</f>
        <v>0</v>
      </c>
      <c r="U6" s="525"/>
      <c r="V6" s="526" t="s">
        <v>4</v>
      </c>
      <c r="W6" s="729" t="s">
        <v>312</v>
      </c>
      <c r="X6" s="530" t="s">
        <v>202</v>
      </c>
      <c r="Y6" s="731">
        <f>SUM(Y7:Y14)</f>
        <v>0</v>
      </c>
      <c r="Z6" s="525"/>
      <c r="AA6" s="526" t="s">
        <v>4</v>
      </c>
      <c r="AB6" s="729" t="s">
        <v>312</v>
      </c>
      <c r="AC6" s="530" t="s">
        <v>202</v>
      </c>
      <c r="AD6" s="731">
        <f>SUM(AD7:AD14)</f>
        <v>0</v>
      </c>
      <c r="AE6" s="534"/>
      <c r="AF6" s="526" t="s">
        <v>4</v>
      </c>
      <c r="AG6" s="729" t="s">
        <v>312</v>
      </c>
      <c r="AH6" s="530" t="s">
        <v>202</v>
      </c>
      <c r="AI6" s="731">
        <f>SUM(AI7:AI14)</f>
        <v>0</v>
      </c>
      <c r="AJ6" s="534"/>
      <c r="AK6" s="526" t="s">
        <v>4</v>
      </c>
      <c r="AL6" s="729" t="s">
        <v>312</v>
      </c>
      <c r="AM6" s="530" t="s">
        <v>202</v>
      </c>
      <c r="AN6" s="731">
        <f>SUM(AN7:AN14)</f>
        <v>0</v>
      </c>
      <c r="AO6" s="534"/>
      <c r="AP6" s="526" t="s">
        <v>4</v>
      </c>
      <c r="AQ6" s="729" t="s">
        <v>312</v>
      </c>
      <c r="AR6" s="530" t="s">
        <v>202</v>
      </c>
      <c r="AS6" s="731">
        <f>SUM(AS7:AS14)</f>
        <v>0</v>
      </c>
      <c r="AT6" s="540"/>
      <c r="AU6" s="526" t="s">
        <v>4</v>
      </c>
      <c r="AV6" s="729" t="s">
        <v>312</v>
      </c>
      <c r="AW6" s="530" t="s">
        <v>202</v>
      </c>
      <c r="AX6" s="731">
        <f>SUM(AX7:AX14)</f>
        <v>0</v>
      </c>
      <c r="AY6" s="540"/>
      <c r="AZ6" s="526" t="s">
        <v>4</v>
      </c>
      <c r="BA6" s="729" t="s">
        <v>312</v>
      </c>
      <c r="BB6" s="530" t="s">
        <v>202</v>
      </c>
      <c r="BC6" s="731">
        <f>SUM(BC7:BC14)</f>
        <v>5500</v>
      </c>
      <c r="BD6" s="540"/>
      <c r="BE6" s="526" t="s">
        <v>4</v>
      </c>
      <c r="BF6" s="729" t="s">
        <v>312</v>
      </c>
      <c r="BG6" s="730"/>
      <c r="BH6" s="530" t="s">
        <v>202</v>
      </c>
      <c r="BI6" s="731">
        <f>SUM(BI7:BI14)</f>
        <v>5500</v>
      </c>
      <c r="BJ6" s="732"/>
    </row>
    <row r="7">
      <c r="A7" s="542" t="s">
        <v>313</v>
      </c>
      <c r="B7" s="547"/>
      <c r="C7" s="551"/>
      <c r="D7" s="553"/>
      <c r="E7" s="685"/>
      <c r="F7" s="542"/>
      <c r="G7" s="547"/>
      <c r="H7" s="551"/>
      <c r="I7" s="553"/>
      <c r="J7" s="685"/>
      <c r="K7" s="542" t="s">
        <v>313</v>
      </c>
      <c r="L7" s="547"/>
      <c r="M7" s="551"/>
      <c r="N7" s="553"/>
      <c r="O7" s="685"/>
      <c r="P7" s="542" t="s">
        <v>313</v>
      </c>
      <c r="Q7" s="547"/>
      <c r="R7" s="551"/>
      <c r="S7" s="553"/>
      <c r="T7" s="649"/>
      <c r="U7" s="542" t="s">
        <v>313</v>
      </c>
      <c r="V7" s="547"/>
      <c r="W7" s="551"/>
      <c r="X7" s="553"/>
      <c r="Y7" s="649"/>
      <c r="Z7" s="542" t="s">
        <v>313</v>
      </c>
      <c r="AA7" s="547"/>
      <c r="AB7" s="551"/>
      <c r="AC7" s="553"/>
      <c r="AD7" s="685"/>
      <c r="AE7" s="542" t="s">
        <v>313</v>
      </c>
      <c r="AF7" s="547"/>
      <c r="AG7" s="551"/>
      <c r="AH7" s="553"/>
      <c r="AI7" s="685"/>
      <c r="AJ7" s="542" t="s">
        <v>313</v>
      </c>
      <c r="AK7" s="547"/>
      <c r="AL7" s="551"/>
      <c r="AM7" s="553"/>
      <c r="AN7" s="685"/>
      <c r="AO7" s="542" t="s">
        <v>313</v>
      </c>
      <c r="AP7" s="547"/>
      <c r="AQ7" s="551"/>
      <c r="AR7" s="553"/>
      <c r="AS7" s="685"/>
      <c r="AT7" s="542" t="s">
        <v>313</v>
      </c>
      <c r="AU7" s="547"/>
      <c r="AV7" s="551"/>
      <c r="AW7" s="553"/>
      <c r="AX7" s="685"/>
      <c r="AY7" s="542" t="s">
        <v>313</v>
      </c>
      <c r="AZ7" s="547"/>
      <c r="BA7" s="551" t="s">
        <v>316</v>
      </c>
      <c r="BB7" s="553"/>
      <c r="BC7" s="649">
        <v>2500.0</v>
      </c>
      <c r="BD7" s="542" t="s">
        <v>313</v>
      </c>
      <c r="BE7" s="547"/>
      <c r="BF7" s="551" t="s">
        <v>316</v>
      </c>
      <c r="BG7" s="733"/>
      <c r="BH7" s="553"/>
      <c r="BI7" s="649">
        <v>2500.0</v>
      </c>
      <c r="BJ7" s="734"/>
    </row>
    <row r="8">
      <c r="A8" s="558"/>
      <c r="B8" s="547"/>
      <c r="C8" s="551"/>
      <c r="D8" s="553"/>
      <c r="E8" s="649"/>
      <c r="F8" s="558"/>
      <c r="G8" s="547"/>
      <c r="H8" s="551"/>
      <c r="I8" s="553"/>
      <c r="J8" s="649"/>
      <c r="K8" s="558"/>
      <c r="L8" s="547"/>
      <c r="M8" s="551"/>
      <c r="N8" s="553"/>
      <c r="O8" s="649"/>
      <c r="P8" s="558"/>
      <c r="Q8" s="547"/>
      <c r="R8" s="551"/>
      <c r="S8" s="553"/>
      <c r="T8" s="649"/>
      <c r="U8" s="558"/>
      <c r="V8" s="547"/>
      <c r="W8" s="551"/>
      <c r="X8" s="553"/>
      <c r="Y8" s="649"/>
      <c r="Z8" s="558"/>
      <c r="AA8" s="547"/>
      <c r="AB8" s="551"/>
      <c r="AC8" s="553"/>
      <c r="AD8" s="649"/>
      <c r="AE8" s="558"/>
      <c r="AF8" s="547"/>
      <c r="AG8" s="551"/>
      <c r="AH8" s="553"/>
      <c r="AI8" s="649"/>
      <c r="AJ8" s="558"/>
      <c r="AK8" s="547"/>
      <c r="AL8" s="551"/>
      <c r="AM8" s="553"/>
      <c r="AN8" s="649"/>
      <c r="AO8" s="558"/>
      <c r="AP8" s="547"/>
      <c r="AQ8" s="551"/>
      <c r="AR8" s="553"/>
      <c r="AS8" s="649"/>
      <c r="AT8" s="558"/>
      <c r="AU8" s="547"/>
      <c r="AV8" s="551"/>
      <c r="AW8" s="553"/>
      <c r="AX8" s="649"/>
      <c r="AY8" s="558"/>
      <c r="AZ8" s="547"/>
      <c r="BA8" s="551" t="s">
        <v>318</v>
      </c>
      <c r="BB8" s="553"/>
      <c r="BC8" s="649">
        <v>3000.0</v>
      </c>
      <c r="BD8" s="558"/>
      <c r="BE8" s="547"/>
      <c r="BF8" s="551" t="s">
        <v>318</v>
      </c>
      <c r="BG8" s="733"/>
      <c r="BH8" s="553"/>
      <c r="BI8" s="649">
        <v>3000.0</v>
      </c>
      <c r="BJ8" s="561"/>
    </row>
    <row r="9">
      <c r="A9" s="558"/>
      <c r="B9" s="547"/>
      <c r="C9" s="565"/>
      <c r="D9" s="553"/>
      <c r="E9" s="584"/>
      <c r="F9" s="558"/>
      <c r="G9" s="547"/>
      <c r="H9" s="565"/>
      <c r="I9" s="553"/>
      <c r="J9" s="584"/>
      <c r="K9" s="558"/>
      <c r="L9" s="547"/>
      <c r="M9" s="565"/>
      <c r="N9" s="553"/>
      <c r="O9" s="584"/>
      <c r="P9" s="558"/>
      <c r="Q9" s="547"/>
      <c r="R9" s="565"/>
      <c r="S9" s="553"/>
      <c r="T9" s="584"/>
      <c r="U9" s="558"/>
      <c r="V9" s="547"/>
      <c r="W9" s="565"/>
      <c r="X9" s="553"/>
      <c r="Y9" s="584"/>
      <c r="Z9" s="558"/>
      <c r="AA9" s="547"/>
      <c r="AB9" s="565"/>
      <c r="AC9" s="553"/>
      <c r="AD9" s="584"/>
      <c r="AE9" s="558"/>
      <c r="AF9" s="547"/>
      <c r="AG9" s="565"/>
      <c r="AH9" s="553"/>
      <c r="AI9" s="584"/>
      <c r="AJ9" s="558"/>
      <c r="AK9" s="547"/>
      <c r="AL9" s="565"/>
      <c r="AM9" s="553"/>
      <c r="AN9" s="584"/>
      <c r="AO9" s="558"/>
      <c r="AP9" s="547"/>
      <c r="AQ9" s="565"/>
      <c r="AR9" s="553"/>
      <c r="AS9" s="584"/>
      <c r="AT9" s="558"/>
      <c r="AU9" s="547"/>
      <c r="AV9" s="565"/>
      <c r="AW9" s="553"/>
      <c r="AX9" s="584"/>
      <c r="AY9" s="558"/>
      <c r="AZ9" s="547"/>
      <c r="BA9" s="565"/>
      <c r="BB9" s="553"/>
      <c r="BC9" s="584"/>
      <c r="BD9" s="558"/>
      <c r="BE9" s="547"/>
      <c r="BF9" s="565"/>
      <c r="BG9" s="810"/>
      <c r="BH9" s="553"/>
      <c r="BI9" s="584"/>
      <c r="BJ9" s="561"/>
    </row>
    <row r="10">
      <c r="A10" s="558"/>
      <c r="B10" s="547"/>
      <c r="C10" s="551"/>
      <c r="D10" s="553"/>
      <c r="E10" s="649"/>
      <c r="F10" s="558"/>
      <c r="G10" s="547"/>
      <c r="H10" s="551"/>
      <c r="I10" s="553"/>
      <c r="J10" s="649"/>
      <c r="K10" s="558"/>
      <c r="L10" s="547"/>
      <c r="M10" s="551"/>
      <c r="N10" s="553"/>
      <c r="O10" s="649"/>
      <c r="P10" s="558"/>
      <c r="Q10" s="547"/>
      <c r="R10" s="551"/>
      <c r="S10" s="553"/>
      <c r="T10" s="649"/>
      <c r="U10" s="558"/>
      <c r="V10" s="547"/>
      <c r="W10" s="551"/>
      <c r="X10" s="553"/>
      <c r="Y10" s="649"/>
      <c r="Z10" s="558"/>
      <c r="AA10" s="547"/>
      <c r="AB10" s="551"/>
      <c r="AC10" s="553"/>
      <c r="AD10" s="649"/>
      <c r="AE10" s="558"/>
      <c r="AF10" s="547"/>
      <c r="AG10" s="551"/>
      <c r="AH10" s="553"/>
      <c r="AI10" s="649"/>
      <c r="AJ10" s="558"/>
      <c r="AK10" s="547"/>
      <c r="AL10" s="551"/>
      <c r="AM10" s="553"/>
      <c r="AN10" s="649"/>
      <c r="AO10" s="558"/>
      <c r="AP10" s="547"/>
      <c r="AQ10" s="551"/>
      <c r="AR10" s="553"/>
      <c r="AS10" s="649"/>
      <c r="AT10" s="558"/>
      <c r="AU10" s="547"/>
      <c r="AV10" s="551"/>
      <c r="AW10" s="553"/>
      <c r="AX10" s="649"/>
      <c r="AY10" s="558"/>
      <c r="AZ10" s="547"/>
      <c r="BA10" s="551"/>
      <c r="BB10" s="553"/>
      <c r="BC10" s="649"/>
      <c r="BD10" s="558"/>
      <c r="BE10" s="547"/>
      <c r="BF10" s="551"/>
      <c r="BG10" s="733"/>
      <c r="BH10" s="553"/>
      <c r="BI10" s="649"/>
      <c r="BJ10" s="561"/>
    </row>
    <row r="11">
      <c r="A11" s="558"/>
      <c r="B11" s="547"/>
      <c r="C11" s="551"/>
      <c r="D11" s="553"/>
      <c r="E11" s="649"/>
      <c r="F11" s="558"/>
      <c r="G11" s="547"/>
      <c r="H11" s="551"/>
      <c r="I11" s="553"/>
      <c r="J11" s="649"/>
      <c r="K11" s="558"/>
      <c r="L11" s="547"/>
      <c r="M11" s="551"/>
      <c r="N11" s="553"/>
      <c r="O11" s="649"/>
      <c r="P11" s="558"/>
      <c r="Q11" s="547"/>
      <c r="R11" s="551"/>
      <c r="S11" s="553"/>
      <c r="T11" s="649"/>
      <c r="U11" s="558"/>
      <c r="V11" s="547"/>
      <c r="W11" s="551"/>
      <c r="X11" s="553"/>
      <c r="Y11" s="649"/>
      <c r="Z11" s="558"/>
      <c r="AA11" s="547"/>
      <c r="AB11" s="551"/>
      <c r="AC11" s="553"/>
      <c r="AD11" s="649"/>
      <c r="AE11" s="558"/>
      <c r="AF11" s="547"/>
      <c r="AG11" s="551"/>
      <c r="AH11" s="553"/>
      <c r="AI11" s="649"/>
      <c r="AJ11" s="558"/>
      <c r="AK11" s="547"/>
      <c r="AL11" s="551"/>
      <c r="AM11" s="553"/>
      <c r="AN11" s="649"/>
      <c r="AO11" s="558"/>
      <c r="AP11" s="547"/>
      <c r="AQ11" s="551"/>
      <c r="AR11" s="553"/>
      <c r="AS11" s="649"/>
      <c r="AT11" s="558"/>
      <c r="AU11" s="547"/>
      <c r="AV11" s="551"/>
      <c r="AW11" s="553"/>
      <c r="AX11" s="649"/>
      <c r="AY11" s="558"/>
      <c r="AZ11" s="547"/>
      <c r="BA11" s="551"/>
      <c r="BB11" s="553"/>
      <c r="BC11" s="649"/>
      <c r="BD11" s="558"/>
      <c r="BE11" s="547"/>
      <c r="BF11" s="551"/>
      <c r="BG11" s="733"/>
      <c r="BH11" s="553"/>
      <c r="BI11" s="649"/>
      <c r="BJ11" s="561"/>
    </row>
    <row r="12">
      <c r="A12" s="558"/>
      <c r="B12" s="547"/>
      <c r="C12" s="551"/>
      <c r="D12" s="553"/>
      <c r="E12" s="649"/>
      <c r="F12" s="558"/>
      <c r="G12" s="547"/>
      <c r="H12" s="551"/>
      <c r="I12" s="553"/>
      <c r="J12" s="649"/>
      <c r="K12" s="558"/>
      <c r="L12" s="547"/>
      <c r="M12" s="551"/>
      <c r="N12" s="553"/>
      <c r="O12" s="649"/>
      <c r="P12" s="558"/>
      <c r="Q12" s="547"/>
      <c r="R12" s="551"/>
      <c r="S12" s="553"/>
      <c r="T12" s="649"/>
      <c r="U12" s="558"/>
      <c r="V12" s="547"/>
      <c r="W12" s="551"/>
      <c r="X12" s="553"/>
      <c r="Y12" s="649"/>
      <c r="Z12" s="558"/>
      <c r="AA12" s="547"/>
      <c r="AB12" s="551"/>
      <c r="AC12" s="553"/>
      <c r="AD12" s="649"/>
      <c r="AE12" s="558"/>
      <c r="AF12" s="547"/>
      <c r="AG12" s="551"/>
      <c r="AH12" s="553"/>
      <c r="AI12" s="649"/>
      <c r="AJ12" s="558"/>
      <c r="AK12" s="547"/>
      <c r="AL12" s="551"/>
      <c r="AM12" s="553"/>
      <c r="AN12" s="649"/>
      <c r="AO12" s="558"/>
      <c r="AP12" s="547"/>
      <c r="AQ12" s="551"/>
      <c r="AR12" s="553"/>
      <c r="AS12" s="649"/>
      <c r="AT12" s="558"/>
      <c r="AU12" s="547"/>
      <c r="AV12" s="551"/>
      <c r="AW12" s="553"/>
      <c r="AX12" s="649"/>
      <c r="AY12" s="558"/>
      <c r="AZ12" s="547"/>
      <c r="BA12" s="551"/>
      <c r="BB12" s="553"/>
      <c r="BC12" s="649"/>
      <c r="BD12" s="558"/>
      <c r="BE12" s="547"/>
      <c r="BF12" s="551"/>
      <c r="BG12" s="733"/>
      <c r="BH12" s="553"/>
      <c r="BI12" s="649"/>
      <c r="BJ12" s="561"/>
    </row>
    <row r="13">
      <c r="A13" s="558"/>
      <c r="B13" s="547"/>
      <c r="C13" s="551"/>
      <c r="D13" s="553"/>
      <c r="E13" s="685"/>
      <c r="F13" s="558"/>
      <c r="G13" s="547"/>
      <c r="H13" s="551"/>
      <c r="I13" s="553"/>
      <c r="J13" s="685"/>
      <c r="K13" s="558"/>
      <c r="L13" s="547"/>
      <c r="M13" s="551"/>
      <c r="N13" s="553"/>
      <c r="O13" s="685"/>
      <c r="P13" s="558"/>
      <c r="Q13" s="547"/>
      <c r="R13" s="551"/>
      <c r="S13" s="553"/>
      <c r="T13" s="685"/>
      <c r="U13" s="558"/>
      <c r="V13" s="547"/>
      <c r="W13" s="551"/>
      <c r="X13" s="553"/>
      <c r="Y13" s="685"/>
      <c r="Z13" s="558"/>
      <c r="AA13" s="547"/>
      <c r="AB13" s="551"/>
      <c r="AC13" s="553"/>
      <c r="AD13" s="685"/>
      <c r="AE13" s="558"/>
      <c r="AF13" s="547"/>
      <c r="AG13" s="551"/>
      <c r="AH13" s="553"/>
      <c r="AI13" s="685"/>
      <c r="AJ13" s="558"/>
      <c r="AK13" s="547"/>
      <c r="AL13" s="551"/>
      <c r="AM13" s="553"/>
      <c r="AN13" s="685"/>
      <c r="AO13" s="558"/>
      <c r="AP13" s="547"/>
      <c r="AQ13" s="551"/>
      <c r="AR13" s="553"/>
      <c r="AS13" s="685"/>
      <c r="AT13" s="558"/>
      <c r="AU13" s="547"/>
      <c r="AV13" s="551"/>
      <c r="AW13" s="553"/>
      <c r="AX13" s="685"/>
      <c r="AY13" s="558"/>
      <c r="AZ13" s="547"/>
      <c r="BA13" s="551"/>
      <c r="BB13" s="553"/>
      <c r="BC13" s="685"/>
      <c r="BD13" s="558"/>
      <c r="BE13" s="547"/>
      <c r="BF13" s="551"/>
      <c r="BG13" s="733"/>
      <c r="BH13" s="553"/>
      <c r="BI13" s="685"/>
      <c r="BJ13" s="561"/>
    </row>
    <row r="14">
      <c r="A14" s="558"/>
      <c r="B14" s="547"/>
      <c r="C14" s="551"/>
      <c r="D14" s="553"/>
      <c r="E14" s="649"/>
      <c r="F14" s="558"/>
      <c r="G14" s="547"/>
      <c r="H14" s="551"/>
      <c r="I14" s="553"/>
      <c r="J14" s="649"/>
      <c r="K14" s="558"/>
      <c r="L14" s="547"/>
      <c r="M14" s="551"/>
      <c r="N14" s="553"/>
      <c r="O14" s="649"/>
      <c r="P14" s="558"/>
      <c r="Q14" s="547"/>
      <c r="R14" s="551"/>
      <c r="S14" s="553"/>
      <c r="T14" s="649"/>
      <c r="U14" s="558"/>
      <c r="V14" s="547"/>
      <c r="W14" s="551"/>
      <c r="X14" s="553"/>
      <c r="Y14" s="649"/>
      <c r="Z14" s="558"/>
      <c r="AA14" s="547"/>
      <c r="AB14" s="551"/>
      <c r="AC14" s="553"/>
      <c r="AD14" s="649"/>
      <c r="AE14" s="558"/>
      <c r="AF14" s="547"/>
      <c r="AG14" s="551"/>
      <c r="AH14" s="553"/>
      <c r="AI14" s="649"/>
      <c r="AJ14" s="558"/>
      <c r="AK14" s="547"/>
      <c r="AL14" s="551"/>
      <c r="AM14" s="553"/>
      <c r="AN14" s="649"/>
      <c r="AO14" s="558"/>
      <c r="AP14" s="547"/>
      <c r="AQ14" s="551"/>
      <c r="AR14" s="553"/>
      <c r="AS14" s="649"/>
      <c r="AT14" s="558"/>
      <c r="AU14" s="547"/>
      <c r="AV14" s="551"/>
      <c r="AW14" s="553"/>
      <c r="AX14" s="649"/>
      <c r="AY14" s="558"/>
      <c r="AZ14" s="547"/>
      <c r="BA14" s="551"/>
      <c r="BB14" s="553"/>
      <c r="BC14" s="649"/>
      <c r="BD14" s="558"/>
      <c r="BE14" s="547"/>
      <c r="BF14" s="551"/>
      <c r="BG14" s="733"/>
      <c r="BH14" s="553"/>
      <c r="BI14" s="649"/>
      <c r="BJ14" s="561"/>
    </row>
    <row r="15">
      <c r="A15" s="558"/>
      <c r="C15" s="551"/>
      <c r="D15" s="4"/>
      <c r="E15" s="4"/>
      <c r="F15" s="558"/>
      <c r="H15" s="551"/>
      <c r="I15" s="4"/>
      <c r="J15" s="4"/>
      <c r="K15" s="558"/>
      <c r="M15" s="551"/>
      <c r="N15" s="4"/>
      <c r="O15" s="4"/>
      <c r="P15" s="558"/>
      <c r="R15" s="551"/>
      <c r="S15" s="4"/>
      <c r="T15" s="4"/>
      <c r="U15" s="558"/>
      <c r="W15" s="551"/>
      <c r="X15" s="4"/>
      <c r="Y15" s="4"/>
      <c r="Z15" s="558"/>
      <c r="AB15" s="551"/>
      <c r="AC15" s="4"/>
      <c r="AD15" s="4"/>
      <c r="AE15" s="558"/>
      <c r="AG15" s="551"/>
      <c r="AH15" s="4"/>
      <c r="AI15" s="4"/>
      <c r="AJ15" s="558"/>
      <c r="AL15" s="551"/>
      <c r="AM15" s="4"/>
      <c r="AN15" s="4"/>
      <c r="AO15" s="558"/>
      <c r="AQ15" s="551"/>
      <c r="AR15" s="4"/>
      <c r="AS15" s="4"/>
      <c r="AT15" s="558"/>
      <c r="AV15" s="551"/>
      <c r="AW15" s="4"/>
      <c r="AX15" s="4"/>
      <c r="AY15" s="558"/>
      <c r="BA15" s="551"/>
      <c r="BB15" s="4"/>
      <c r="BC15" s="4"/>
      <c r="BD15" s="558"/>
      <c r="BF15" s="551"/>
      <c r="BG15" s="733"/>
      <c r="BH15" s="4"/>
      <c r="BI15" s="4"/>
      <c r="BJ15" s="561"/>
    </row>
    <row r="16">
      <c r="A16" s="525"/>
      <c r="B16" s="575" t="s">
        <v>4</v>
      </c>
      <c r="C16" s="729" t="s">
        <v>312</v>
      </c>
      <c r="D16" s="539" t="s">
        <v>202</v>
      </c>
      <c r="E16" s="731">
        <f>SUM(E17:E23)</f>
        <v>0</v>
      </c>
      <c r="F16" s="525"/>
      <c r="G16" s="575" t="s">
        <v>4</v>
      </c>
      <c r="H16" s="729" t="s">
        <v>312</v>
      </c>
      <c r="I16" s="539" t="s">
        <v>202</v>
      </c>
      <c r="J16" s="731">
        <f>SUM(J17:J23)</f>
        <v>0</v>
      </c>
      <c r="K16" s="525"/>
      <c r="L16" s="575" t="s">
        <v>4</v>
      </c>
      <c r="M16" s="729" t="s">
        <v>312</v>
      </c>
      <c r="N16" s="539" t="s">
        <v>202</v>
      </c>
      <c r="O16" s="731">
        <f>SUM(O17:O23)</f>
        <v>0</v>
      </c>
      <c r="P16" s="525"/>
      <c r="Q16" s="575" t="s">
        <v>4</v>
      </c>
      <c r="R16" s="729" t="s">
        <v>312</v>
      </c>
      <c r="S16" s="539" t="s">
        <v>202</v>
      </c>
      <c r="T16" s="731">
        <f>SUM(T17:T23)</f>
        <v>0</v>
      </c>
      <c r="U16" s="525"/>
      <c r="V16" s="575" t="s">
        <v>4</v>
      </c>
      <c r="W16" s="729" t="s">
        <v>312</v>
      </c>
      <c r="X16" s="539" t="s">
        <v>202</v>
      </c>
      <c r="Y16" s="731">
        <f>SUM(Y17:Y23)</f>
        <v>0</v>
      </c>
      <c r="Z16" s="525"/>
      <c r="AA16" s="575" t="s">
        <v>4</v>
      </c>
      <c r="AB16" s="729" t="s">
        <v>312</v>
      </c>
      <c r="AC16" s="539" t="s">
        <v>202</v>
      </c>
      <c r="AD16" s="731">
        <f>SUM(AD17:AD23)</f>
        <v>0</v>
      </c>
      <c r="AE16" s="534"/>
      <c r="AF16" s="575" t="s">
        <v>4</v>
      </c>
      <c r="AG16" s="729" t="s">
        <v>312</v>
      </c>
      <c r="AH16" s="539" t="s">
        <v>202</v>
      </c>
      <c r="AI16" s="731">
        <f>SUM(AI17:AI23)</f>
        <v>0</v>
      </c>
      <c r="AJ16" s="534"/>
      <c r="AK16" s="575" t="s">
        <v>4</v>
      </c>
      <c r="AL16" s="729" t="s">
        <v>312</v>
      </c>
      <c r="AM16" s="539" t="s">
        <v>202</v>
      </c>
      <c r="AN16" s="731">
        <f>SUM(AN17:AN23)</f>
        <v>0</v>
      </c>
      <c r="AO16" s="534"/>
      <c r="AP16" s="575" t="s">
        <v>4</v>
      </c>
      <c r="AQ16" s="729" t="s">
        <v>312</v>
      </c>
      <c r="AR16" s="539" t="s">
        <v>202</v>
      </c>
      <c r="AS16" s="731">
        <f>SUM(AS17:AS23)</f>
        <v>0</v>
      </c>
      <c r="AT16" s="540"/>
      <c r="AU16" s="575" t="s">
        <v>4</v>
      </c>
      <c r="AV16" s="729" t="s">
        <v>312</v>
      </c>
      <c r="AW16" s="539" t="s">
        <v>202</v>
      </c>
      <c r="AX16" s="731">
        <f>SUM(AX17:AX23)</f>
        <v>0</v>
      </c>
      <c r="AY16" s="540"/>
      <c r="AZ16" s="575" t="s">
        <v>4</v>
      </c>
      <c r="BA16" s="729" t="s">
        <v>312</v>
      </c>
      <c r="BB16" s="539" t="s">
        <v>202</v>
      </c>
      <c r="BC16" s="731">
        <f>SUM(BC17:BC23)</f>
        <v>0</v>
      </c>
      <c r="BD16" s="540"/>
      <c r="BE16" s="575" t="s">
        <v>4</v>
      </c>
      <c r="BF16" s="729" t="s">
        <v>312</v>
      </c>
      <c r="BG16" s="730"/>
      <c r="BH16" s="539" t="s">
        <v>202</v>
      </c>
      <c r="BI16" s="731">
        <f>SUM(BI17:BI23)</f>
        <v>0</v>
      </c>
      <c r="BJ16" s="732"/>
    </row>
    <row r="17">
      <c r="A17" s="542" t="s">
        <v>228</v>
      </c>
      <c r="B17" s="547"/>
      <c r="C17" s="576"/>
      <c r="D17" s="553"/>
      <c r="E17" s="635"/>
      <c r="F17" s="542" t="s">
        <v>228</v>
      </c>
      <c r="G17" s="547"/>
      <c r="H17" s="576"/>
      <c r="I17" s="553"/>
      <c r="J17" s="635"/>
      <c r="K17" s="542" t="s">
        <v>228</v>
      </c>
      <c r="L17" s="547"/>
      <c r="M17" s="576"/>
      <c r="N17" s="553"/>
      <c r="O17" s="635"/>
      <c r="P17" s="542" t="s">
        <v>228</v>
      </c>
      <c r="Q17" s="547"/>
      <c r="R17" s="576"/>
      <c r="S17" s="553"/>
      <c r="T17" s="635"/>
      <c r="U17" s="542" t="s">
        <v>228</v>
      </c>
      <c r="V17" s="547"/>
      <c r="W17" s="576"/>
      <c r="X17" s="553"/>
      <c r="Y17" s="635"/>
      <c r="Z17" s="542" t="s">
        <v>228</v>
      </c>
      <c r="AA17" s="547"/>
      <c r="AB17" s="576"/>
      <c r="AC17" s="553"/>
      <c r="AD17" s="635"/>
      <c r="AE17" s="550" t="s">
        <v>228</v>
      </c>
      <c r="AF17" s="547"/>
      <c r="AG17" s="576"/>
      <c r="AH17" s="553"/>
      <c r="AI17" s="635"/>
      <c r="AJ17" s="550" t="s">
        <v>228</v>
      </c>
      <c r="AK17" s="547"/>
      <c r="AL17" s="576"/>
      <c r="AM17" s="553"/>
      <c r="AN17" s="635"/>
      <c r="AO17" s="550" t="s">
        <v>228</v>
      </c>
      <c r="AP17" s="547"/>
      <c r="AQ17" s="576"/>
      <c r="AR17" s="553"/>
      <c r="AS17" s="635"/>
      <c r="AT17" s="550" t="s">
        <v>228</v>
      </c>
      <c r="AU17" s="547"/>
      <c r="AV17" s="576"/>
      <c r="AW17" s="553"/>
      <c r="AX17" s="635"/>
      <c r="AY17" s="550" t="s">
        <v>228</v>
      </c>
      <c r="AZ17" s="547"/>
      <c r="BA17" s="576"/>
      <c r="BB17" s="553"/>
      <c r="BC17" s="635"/>
      <c r="BD17" s="550" t="s">
        <v>228</v>
      </c>
      <c r="BE17" s="547"/>
      <c r="BF17" s="576"/>
      <c r="BG17" s="811"/>
      <c r="BH17" s="553"/>
      <c r="BI17" s="635"/>
      <c r="BJ17" s="734"/>
    </row>
    <row r="18">
      <c r="A18" s="558"/>
      <c r="B18" s="547"/>
      <c r="C18" s="551"/>
      <c r="D18" s="553"/>
      <c r="E18" s="649"/>
      <c r="F18" s="558"/>
      <c r="G18" s="547"/>
      <c r="H18" s="551"/>
      <c r="I18" s="553"/>
      <c r="J18" s="649"/>
      <c r="K18" s="558"/>
      <c r="L18" s="547"/>
      <c r="M18" s="551"/>
      <c r="N18" s="553"/>
      <c r="O18" s="649"/>
      <c r="P18" s="558"/>
      <c r="Q18" s="547"/>
      <c r="R18" s="551"/>
      <c r="S18" s="553"/>
      <c r="T18" s="649"/>
      <c r="U18" s="558"/>
      <c r="V18" s="547"/>
      <c r="W18" s="551"/>
      <c r="X18" s="553"/>
      <c r="Y18" s="649"/>
      <c r="Z18" s="558"/>
      <c r="AA18" s="547"/>
      <c r="AB18" s="551"/>
      <c r="AC18" s="553"/>
      <c r="AD18" s="649"/>
      <c r="AE18" s="561"/>
      <c r="AF18" s="547"/>
      <c r="AG18" s="551"/>
      <c r="AH18" s="553"/>
      <c r="AI18" s="649"/>
      <c r="AJ18" s="561"/>
      <c r="AK18" s="547"/>
      <c r="AL18" s="551"/>
      <c r="AM18" s="553"/>
      <c r="AN18" s="649"/>
      <c r="AO18" s="561"/>
      <c r="AP18" s="547"/>
      <c r="AQ18" s="551"/>
      <c r="AR18" s="553"/>
      <c r="AS18" s="649"/>
      <c r="AT18" s="561"/>
      <c r="AU18" s="547"/>
      <c r="AV18" s="551"/>
      <c r="AW18" s="553"/>
      <c r="AX18" s="649"/>
      <c r="AY18" s="561"/>
      <c r="AZ18" s="547"/>
      <c r="BA18" s="551"/>
      <c r="BB18" s="553"/>
      <c r="BC18" s="649"/>
      <c r="BD18" s="561"/>
      <c r="BE18" s="547"/>
      <c r="BF18" s="551"/>
      <c r="BG18" s="733"/>
      <c r="BH18" s="553"/>
      <c r="BI18" s="649"/>
      <c r="BJ18" s="561"/>
    </row>
    <row r="19">
      <c r="A19" s="558"/>
      <c r="B19" s="547"/>
      <c r="C19" s="585"/>
      <c r="D19" s="553"/>
      <c r="E19" s="649"/>
      <c r="F19" s="558"/>
      <c r="G19" s="547"/>
      <c r="H19" s="585"/>
      <c r="I19" s="553"/>
      <c r="J19" s="649"/>
      <c r="K19" s="558"/>
      <c r="L19" s="547"/>
      <c r="M19" s="585"/>
      <c r="N19" s="553"/>
      <c r="O19" s="649"/>
      <c r="P19" s="558"/>
      <c r="Q19" s="547"/>
      <c r="R19" s="585"/>
      <c r="S19" s="553"/>
      <c r="T19" s="649"/>
      <c r="U19" s="558"/>
      <c r="V19" s="547"/>
      <c r="W19" s="585"/>
      <c r="X19" s="553"/>
      <c r="Y19" s="649"/>
      <c r="Z19" s="558"/>
      <c r="AA19" s="547"/>
      <c r="AB19" s="585"/>
      <c r="AC19" s="553"/>
      <c r="AD19" s="649"/>
      <c r="AE19" s="561"/>
      <c r="AF19" s="547"/>
      <c r="AG19" s="585"/>
      <c r="AH19" s="553"/>
      <c r="AI19" s="649"/>
      <c r="AJ19" s="561"/>
      <c r="AK19" s="547"/>
      <c r="AL19" s="585"/>
      <c r="AM19" s="553"/>
      <c r="AN19" s="649"/>
      <c r="AO19" s="561"/>
      <c r="AP19" s="547"/>
      <c r="AQ19" s="585"/>
      <c r="AR19" s="553"/>
      <c r="AS19" s="649"/>
      <c r="AT19" s="561"/>
      <c r="AU19" s="547"/>
      <c r="AV19" s="585"/>
      <c r="AW19" s="553"/>
      <c r="AX19" s="649"/>
      <c r="AY19" s="561"/>
      <c r="AZ19" s="547"/>
      <c r="BA19" s="585"/>
      <c r="BB19" s="553"/>
      <c r="BC19" s="649"/>
      <c r="BD19" s="561"/>
      <c r="BE19" s="547"/>
      <c r="BF19" s="585"/>
      <c r="BG19" s="736"/>
      <c r="BH19" s="553"/>
      <c r="BI19" s="649"/>
      <c r="BJ19" s="561"/>
    </row>
    <row r="20">
      <c r="A20" s="558"/>
      <c r="B20" s="547"/>
      <c r="C20" s="551"/>
      <c r="D20" s="553"/>
      <c r="E20" s="649"/>
      <c r="F20" s="558"/>
      <c r="G20" s="547"/>
      <c r="H20" s="551"/>
      <c r="I20" s="553"/>
      <c r="J20" s="649"/>
      <c r="K20" s="558"/>
      <c r="L20" s="547"/>
      <c r="M20" s="551"/>
      <c r="N20" s="553"/>
      <c r="O20" s="649"/>
      <c r="P20" s="558"/>
      <c r="Q20" s="547"/>
      <c r="R20" s="551"/>
      <c r="S20" s="553"/>
      <c r="T20" s="649"/>
      <c r="U20" s="558"/>
      <c r="V20" s="547"/>
      <c r="W20" s="551"/>
      <c r="X20" s="553"/>
      <c r="Y20" s="649"/>
      <c r="Z20" s="558"/>
      <c r="AA20" s="547"/>
      <c r="AB20" s="551"/>
      <c r="AC20" s="553"/>
      <c r="AD20" s="649"/>
      <c r="AE20" s="561"/>
      <c r="AF20" s="547"/>
      <c r="AG20" s="551"/>
      <c r="AH20" s="553"/>
      <c r="AI20" s="649"/>
      <c r="AJ20" s="561"/>
      <c r="AK20" s="547"/>
      <c r="AL20" s="551"/>
      <c r="AM20" s="553"/>
      <c r="AN20" s="649"/>
      <c r="AO20" s="561"/>
      <c r="AP20" s="547"/>
      <c r="AQ20" s="551"/>
      <c r="AR20" s="553"/>
      <c r="AS20" s="649"/>
      <c r="AT20" s="561"/>
      <c r="AU20" s="547"/>
      <c r="AV20" s="551"/>
      <c r="AW20" s="553"/>
      <c r="AX20" s="649"/>
      <c r="AY20" s="561"/>
      <c r="AZ20" s="547"/>
      <c r="BA20" s="551"/>
      <c r="BB20" s="553"/>
      <c r="BC20" s="649"/>
      <c r="BD20" s="561"/>
      <c r="BE20" s="547"/>
      <c r="BF20" s="551"/>
      <c r="BG20" s="733"/>
      <c r="BH20" s="553"/>
      <c r="BI20" s="649"/>
      <c r="BJ20" s="561"/>
    </row>
    <row r="21">
      <c r="A21" s="558"/>
      <c r="B21" s="547"/>
      <c r="C21" s="592"/>
      <c r="D21" s="553"/>
      <c r="E21" s="754"/>
      <c r="F21" s="558"/>
      <c r="G21" s="547"/>
      <c r="H21" s="592"/>
      <c r="I21" s="553"/>
      <c r="J21" s="754"/>
      <c r="K21" s="558"/>
      <c r="L21" s="547"/>
      <c r="M21" s="592"/>
      <c r="N21" s="553"/>
      <c r="O21" s="754"/>
      <c r="P21" s="558"/>
      <c r="Q21" s="547"/>
      <c r="R21" s="592"/>
      <c r="S21" s="553"/>
      <c r="T21" s="754"/>
      <c r="U21" s="558"/>
      <c r="V21" s="547"/>
      <c r="W21" s="592"/>
      <c r="X21" s="553"/>
      <c r="Y21" s="754"/>
      <c r="Z21" s="558"/>
      <c r="AA21" s="547"/>
      <c r="AB21" s="592"/>
      <c r="AC21" s="553"/>
      <c r="AD21" s="754"/>
      <c r="AE21" s="561"/>
      <c r="AF21" s="547"/>
      <c r="AG21" s="592"/>
      <c r="AH21" s="553"/>
      <c r="AI21" s="754"/>
      <c r="AJ21" s="561"/>
      <c r="AK21" s="547"/>
      <c r="AL21" s="592"/>
      <c r="AM21" s="553"/>
      <c r="AN21" s="754"/>
      <c r="AO21" s="561"/>
      <c r="AP21" s="547"/>
      <c r="AQ21" s="592"/>
      <c r="AR21" s="553"/>
      <c r="AS21" s="754"/>
      <c r="AT21" s="561"/>
      <c r="AU21" s="547"/>
      <c r="AV21" s="592"/>
      <c r="AW21" s="553"/>
      <c r="AX21" s="754"/>
      <c r="AY21" s="561"/>
      <c r="AZ21" s="547"/>
      <c r="BA21" s="592"/>
      <c r="BB21" s="553"/>
      <c r="BC21" s="754"/>
      <c r="BD21" s="561"/>
      <c r="BE21" s="547"/>
      <c r="BF21" s="592"/>
      <c r="BG21" s="812"/>
      <c r="BH21" s="553"/>
      <c r="BI21" s="754"/>
      <c r="BJ21" s="561"/>
    </row>
    <row r="22">
      <c r="A22" s="558"/>
      <c r="B22" s="588"/>
      <c r="C22" s="592"/>
      <c r="D22" s="553"/>
      <c r="E22" s="754"/>
      <c r="F22" s="558"/>
      <c r="G22" s="588"/>
      <c r="H22" s="592"/>
      <c r="I22" s="553"/>
      <c r="J22" s="754"/>
      <c r="K22" s="558"/>
      <c r="L22" s="588"/>
      <c r="M22" s="592"/>
      <c r="N22" s="553"/>
      <c r="O22" s="754"/>
      <c r="P22" s="558"/>
      <c r="Q22" s="588"/>
      <c r="R22" s="592"/>
      <c r="S22" s="553"/>
      <c r="T22" s="754"/>
      <c r="U22" s="558"/>
      <c r="V22" s="588"/>
      <c r="W22" s="592"/>
      <c r="X22" s="553"/>
      <c r="Y22" s="754"/>
      <c r="Z22" s="558"/>
      <c r="AA22" s="588"/>
      <c r="AB22" s="592"/>
      <c r="AC22" s="553"/>
      <c r="AD22" s="754"/>
      <c r="AE22" s="561"/>
      <c r="AF22" s="588"/>
      <c r="AG22" s="592"/>
      <c r="AH22" s="553"/>
      <c r="AI22" s="754"/>
      <c r="AJ22" s="561"/>
      <c r="AK22" s="588"/>
      <c r="AL22" s="592"/>
      <c r="AM22" s="553"/>
      <c r="AN22" s="754"/>
      <c r="AO22" s="561"/>
      <c r="AP22" s="588"/>
      <c r="AQ22" s="592"/>
      <c r="AR22" s="553"/>
      <c r="AS22" s="754"/>
      <c r="AT22" s="561"/>
      <c r="AU22" s="588"/>
      <c r="AV22" s="592"/>
      <c r="AW22" s="553"/>
      <c r="AX22" s="754"/>
      <c r="AY22" s="561"/>
      <c r="AZ22" s="588"/>
      <c r="BA22" s="592"/>
      <c r="BB22" s="553"/>
      <c r="BC22" s="754"/>
      <c r="BD22" s="561"/>
      <c r="BE22" s="588"/>
      <c r="BF22" s="592"/>
      <c r="BG22" s="812"/>
      <c r="BH22" s="553"/>
      <c r="BI22" s="754"/>
      <c r="BJ22" s="561"/>
    </row>
    <row r="23" ht="20.25" customHeight="1">
      <c r="A23" s="558"/>
      <c r="B23" s="588"/>
      <c r="C23" s="589"/>
      <c r="D23" s="593"/>
      <c r="E23" s="760"/>
      <c r="F23" s="558"/>
      <c r="G23" s="588"/>
      <c r="H23" s="589"/>
      <c r="I23" s="593"/>
      <c r="J23" s="760"/>
      <c r="K23" s="558"/>
      <c r="L23" s="588"/>
      <c r="M23" s="589"/>
      <c r="N23" s="593"/>
      <c r="O23" s="760"/>
      <c r="P23" s="558"/>
      <c r="Q23" s="588"/>
      <c r="R23" s="589"/>
      <c r="S23" s="593"/>
      <c r="T23" s="760"/>
      <c r="U23" s="558"/>
      <c r="V23" s="588"/>
      <c r="W23" s="589"/>
      <c r="X23" s="593"/>
      <c r="Y23" s="760"/>
      <c r="Z23" s="558"/>
      <c r="AA23" s="588"/>
      <c r="AB23" s="589"/>
      <c r="AC23" s="593"/>
      <c r="AD23" s="760"/>
      <c r="AE23" s="561"/>
      <c r="AF23" s="588"/>
      <c r="AG23" s="589"/>
      <c r="AH23" s="593"/>
      <c r="AI23" s="760"/>
      <c r="AJ23" s="561"/>
      <c r="AK23" s="588"/>
      <c r="AL23" s="589"/>
      <c r="AM23" s="593"/>
      <c r="AN23" s="760"/>
      <c r="AO23" s="561"/>
      <c r="AP23" s="588"/>
      <c r="AQ23" s="589"/>
      <c r="AR23" s="593"/>
      <c r="AS23" s="760"/>
      <c r="AT23" s="561"/>
      <c r="AU23" s="588"/>
      <c r="AV23" s="589"/>
      <c r="AW23" s="593"/>
      <c r="AX23" s="760"/>
      <c r="AY23" s="561"/>
      <c r="AZ23" s="588"/>
      <c r="BA23" s="589"/>
      <c r="BB23" s="593"/>
      <c r="BC23" s="760"/>
      <c r="BD23" s="561"/>
      <c r="BE23" s="588"/>
      <c r="BF23" s="589"/>
      <c r="BG23" s="758"/>
      <c r="BH23" s="593"/>
      <c r="BI23" s="760"/>
      <c r="BJ23" s="561"/>
    </row>
    <row r="24">
      <c r="A24" s="525"/>
      <c r="B24" s="575" t="s">
        <v>4</v>
      </c>
      <c r="C24" s="738" t="s">
        <v>334</v>
      </c>
      <c r="D24" s="539" t="s">
        <v>202</v>
      </c>
      <c r="E24" s="731">
        <f>SUM(E25:E26)</f>
        <v>0</v>
      </c>
      <c r="F24" s="525"/>
      <c r="G24" s="575" t="s">
        <v>4</v>
      </c>
      <c r="H24" s="738" t="s">
        <v>334</v>
      </c>
      <c r="I24" s="539" t="s">
        <v>202</v>
      </c>
      <c r="J24" s="731">
        <f>SUM(J25:J26)</f>
        <v>0</v>
      </c>
      <c r="K24" s="525"/>
      <c r="L24" s="575" t="s">
        <v>4</v>
      </c>
      <c r="M24" s="738" t="s">
        <v>334</v>
      </c>
      <c r="N24" s="539" t="s">
        <v>202</v>
      </c>
      <c r="O24" s="731">
        <f>SUM(O25:O26)</f>
        <v>0</v>
      </c>
      <c r="P24" s="525"/>
      <c r="Q24" s="575" t="s">
        <v>4</v>
      </c>
      <c r="R24" s="738" t="s">
        <v>334</v>
      </c>
      <c r="S24" s="539" t="s">
        <v>202</v>
      </c>
      <c r="T24" s="731">
        <f>SUM(T25:T26)</f>
        <v>0</v>
      </c>
      <c r="U24" s="525"/>
      <c r="V24" s="575" t="s">
        <v>4</v>
      </c>
      <c r="W24" s="738" t="s">
        <v>334</v>
      </c>
      <c r="X24" s="539" t="s">
        <v>202</v>
      </c>
      <c r="Y24" s="731">
        <f>SUM(Y25:Y26)</f>
        <v>0</v>
      </c>
      <c r="Z24" s="525"/>
      <c r="AA24" s="575" t="s">
        <v>4</v>
      </c>
      <c r="AB24" s="738" t="s">
        <v>334</v>
      </c>
      <c r="AC24" s="539" t="s">
        <v>202</v>
      </c>
      <c r="AD24" s="731">
        <f>SUM(AD25:AD26)</f>
        <v>0</v>
      </c>
      <c r="AE24" s="534"/>
      <c r="AF24" s="575" t="s">
        <v>4</v>
      </c>
      <c r="AG24" s="738" t="s">
        <v>334</v>
      </c>
      <c r="AH24" s="539" t="s">
        <v>202</v>
      </c>
      <c r="AI24" s="731">
        <f>SUM(AI25:AI26)</f>
        <v>0</v>
      </c>
      <c r="AJ24" s="534"/>
      <c r="AK24" s="575" t="s">
        <v>4</v>
      </c>
      <c r="AL24" s="738" t="s">
        <v>334</v>
      </c>
      <c r="AM24" s="539" t="s">
        <v>202</v>
      </c>
      <c r="AN24" s="731">
        <f>SUM(AN25:AN26)</f>
        <v>0</v>
      </c>
      <c r="AO24" s="534"/>
      <c r="AP24" s="575" t="s">
        <v>4</v>
      </c>
      <c r="AQ24" s="738" t="s">
        <v>334</v>
      </c>
      <c r="AR24" s="539" t="s">
        <v>202</v>
      </c>
      <c r="AS24" s="731">
        <f>SUM(AS25:AS26)</f>
        <v>0</v>
      </c>
      <c r="AT24" s="540"/>
      <c r="AU24" s="575" t="s">
        <v>4</v>
      </c>
      <c r="AV24" s="738" t="s">
        <v>334</v>
      </c>
      <c r="AW24" s="539" t="s">
        <v>202</v>
      </c>
      <c r="AX24" s="731">
        <f>SUM(AX25:AX26)</f>
        <v>0</v>
      </c>
      <c r="AY24" s="540"/>
      <c r="AZ24" s="575" t="s">
        <v>4</v>
      </c>
      <c r="BA24" s="738" t="s">
        <v>334</v>
      </c>
      <c r="BB24" s="539" t="s">
        <v>202</v>
      </c>
      <c r="BC24" s="731">
        <f>SUM(BC25:BC26)</f>
        <v>11335.82</v>
      </c>
      <c r="BD24" s="540"/>
      <c r="BE24" s="575" t="s">
        <v>4</v>
      </c>
      <c r="BF24" s="738" t="s">
        <v>334</v>
      </c>
      <c r="BG24" s="738"/>
      <c r="BH24" s="539" t="s">
        <v>202</v>
      </c>
      <c r="BI24" s="731">
        <f>SUM(BI25:BI26)</f>
        <v>0</v>
      </c>
      <c r="BJ24" s="732"/>
    </row>
    <row r="25">
      <c r="A25" s="542" t="s">
        <v>238</v>
      </c>
      <c r="B25" s="547"/>
      <c r="C25" s="741"/>
      <c r="D25" s="553"/>
      <c r="E25" s="649"/>
      <c r="F25" s="542" t="s">
        <v>238</v>
      </c>
      <c r="G25" s="547"/>
      <c r="H25" s="741"/>
      <c r="I25" s="553"/>
      <c r="J25" s="649"/>
      <c r="K25" s="542" t="s">
        <v>238</v>
      </c>
      <c r="L25" s="547"/>
      <c r="M25" s="741"/>
      <c r="N25" s="553"/>
      <c r="O25" s="649"/>
      <c r="P25" s="542" t="s">
        <v>238</v>
      </c>
      <c r="Q25" s="547"/>
      <c r="R25" s="592"/>
      <c r="S25" s="553"/>
      <c r="T25" s="741"/>
      <c r="U25" s="542"/>
      <c r="V25" s="547"/>
      <c r="W25" s="592"/>
      <c r="X25" s="553"/>
      <c r="Y25" s="592"/>
      <c r="Z25" s="542" t="s">
        <v>238</v>
      </c>
      <c r="AA25" s="547"/>
      <c r="AB25" s="741"/>
      <c r="AC25" s="553"/>
      <c r="AD25" s="649"/>
      <c r="AE25" s="550" t="s">
        <v>238</v>
      </c>
      <c r="AF25" s="547"/>
      <c r="AG25" s="741"/>
      <c r="AH25" s="553"/>
      <c r="AI25" s="649"/>
      <c r="AJ25" s="550" t="s">
        <v>238</v>
      </c>
      <c r="AK25" s="547"/>
      <c r="AL25" s="741"/>
      <c r="AM25" s="553"/>
      <c r="AN25" s="649"/>
      <c r="AO25" s="550" t="s">
        <v>238</v>
      </c>
      <c r="AP25" s="547"/>
      <c r="AQ25" s="741"/>
      <c r="AR25" s="553"/>
      <c r="AS25" s="649"/>
      <c r="AT25" s="550" t="s">
        <v>238</v>
      </c>
      <c r="AU25" s="547"/>
      <c r="AV25" s="741"/>
      <c r="AW25" s="553"/>
      <c r="AX25" s="649"/>
      <c r="AY25" s="550" t="s">
        <v>238</v>
      </c>
      <c r="AZ25" s="547"/>
      <c r="BA25" s="592" t="s">
        <v>337</v>
      </c>
      <c r="BB25" s="553"/>
      <c r="BC25" s="649">
        <f>PAGAMENTOS!C12</f>
        <v>11335.82</v>
      </c>
      <c r="BD25" s="550" t="s">
        <v>238</v>
      </c>
      <c r="BE25" s="547"/>
      <c r="BF25" s="592"/>
      <c r="BG25" s="812"/>
      <c r="BH25" s="553"/>
      <c r="BI25" s="649"/>
      <c r="BJ25" s="734"/>
    </row>
    <row r="26">
      <c r="A26" s="558"/>
      <c r="B26" s="547"/>
      <c r="C26" s="741"/>
      <c r="D26" s="553"/>
      <c r="E26" s="649"/>
      <c r="F26" s="558"/>
      <c r="G26" s="547"/>
      <c r="H26" s="741"/>
      <c r="I26" s="553"/>
      <c r="J26" s="649"/>
      <c r="K26" s="558"/>
      <c r="L26" s="547"/>
      <c r="M26" s="741"/>
      <c r="N26" s="553"/>
      <c r="O26" s="649"/>
      <c r="P26" s="558"/>
      <c r="Q26" s="547"/>
      <c r="R26" s="741"/>
      <c r="S26" s="553"/>
      <c r="T26" s="649"/>
      <c r="U26" s="558"/>
      <c r="V26" s="547"/>
      <c r="W26" s="741"/>
      <c r="X26" s="553"/>
      <c r="Y26" s="649"/>
      <c r="Z26" s="558"/>
      <c r="AA26" s="547"/>
      <c r="AB26" s="741"/>
      <c r="AC26" s="553"/>
      <c r="AD26" s="649"/>
      <c r="AE26" s="561"/>
      <c r="AF26" s="547"/>
      <c r="AG26" s="741"/>
      <c r="AH26" s="553"/>
      <c r="AI26" s="649"/>
      <c r="AJ26" s="561"/>
      <c r="AK26" s="547"/>
      <c r="AL26" s="741"/>
      <c r="AM26" s="553"/>
      <c r="AN26" s="649"/>
      <c r="AO26" s="561"/>
      <c r="AP26" s="547"/>
      <c r="AQ26" s="741"/>
      <c r="AR26" s="553"/>
      <c r="AS26" s="649"/>
      <c r="AT26" s="561"/>
      <c r="AU26" s="547"/>
      <c r="AV26" s="741"/>
      <c r="AW26" s="553"/>
      <c r="AX26" s="649"/>
      <c r="AY26" s="561"/>
      <c r="AZ26" s="547"/>
      <c r="BA26" s="741"/>
      <c r="BB26" s="553"/>
      <c r="BC26" s="649"/>
      <c r="BD26" s="561"/>
      <c r="BE26" s="547"/>
      <c r="BF26" s="741"/>
      <c r="BG26" s="748"/>
      <c r="BH26" s="553"/>
      <c r="BI26" s="649"/>
      <c r="BJ26" s="561"/>
    </row>
    <row r="27" ht="10.5" customHeight="1">
      <c r="A27" s="628"/>
      <c r="B27" s="629"/>
      <c r="C27" s="633"/>
      <c r="D27" s="630"/>
      <c r="E27" s="630"/>
      <c r="F27" s="628"/>
      <c r="G27" s="629"/>
      <c r="H27" s="633"/>
      <c r="I27" s="630"/>
      <c r="J27" s="630"/>
      <c r="K27" s="628"/>
      <c r="L27" s="629"/>
      <c r="M27" s="633"/>
      <c r="N27" s="630"/>
      <c r="O27" s="630"/>
      <c r="P27" s="628"/>
      <c r="Q27" s="629"/>
      <c r="R27" s="633"/>
      <c r="S27" s="630"/>
      <c r="T27" s="630"/>
      <c r="U27" s="628"/>
      <c r="V27" s="629"/>
      <c r="W27" s="633"/>
      <c r="X27" s="630"/>
      <c r="Y27" s="630"/>
      <c r="Z27" s="628"/>
      <c r="AA27" s="629"/>
      <c r="AB27" s="633"/>
      <c r="AC27" s="630"/>
      <c r="AD27" s="630"/>
      <c r="AE27" s="628"/>
      <c r="AF27" s="629"/>
      <c r="AG27" s="633"/>
      <c r="AH27" s="630"/>
      <c r="AI27" s="630"/>
      <c r="AJ27" s="628"/>
      <c r="AK27" s="629"/>
      <c r="AL27" s="633"/>
      <c r="AM27" s="630"/>
      <c r="AN27" s="630"/>
      <c r="AO27" s="628"/>
      <c r="AP27" s="629"/>
      <c r="AQ27" s="633"/>
      <c r="AR27" s="630"/>
      <c r="AS27" s="630"/>
      <c r="AT27" s="632"/>
      <c r="AU27" s="629"/>
      <c r="AV27" s="633"/>
      <c r="AW27" s="630"/>
      <c r="AX27" s="630"/>
      <c r="AY27" s="632"/>
      <c r="AZ27" s="629"/>
      <c r="BA27" s="633"/>
      <c r="BB27" s="630"/>
      <c r="BC27" s="630"/>
      <c r="BD27" s="632"/>
      <c r="BE27" s="629"/>
      <c r="BF27" s="633"/>
      <c r="BG27" s="633"/>
      <c r="BH27" s="630"/>
      <c r="BI27" s="630"/>
      <c r="BJ27" s="752"/>
    </row>
    <row r="28">
      <c r="A28" s="813"/>
      <c r="B28" s="696" t="s">
        <v>4</v>
      </c>
      <c r="C28" s="738" t="s">
        <v>394</v>
      </c>
      <c r="D28" s="697" t="s">
        <v>202</v>
      </c>
      <c r="E28" s="731">
        <f>SUM(E29:E34)</f>
        <v>0</v>
      </c>
      <c r="F28" s="813"/>
      <c r="G28" s="696" t="s">
        <v>4</v>
      </c>
      <c r="H28" s="738" t="s">
        <v>394</v>
      </c>
      <c r="I28" s="697" t="s">
        <v>202</v>
      </c>
      <c r="J28" s="731">
        <f>SUM(J29:J34)</f>
        <v>0</v>
      </c>
      <c r="K28" s="813"/>
      <c r="L28" s="696" t="s">
        <v>4</v>
      </c>
      <c r="M28" s="738" t="s">
        <v>394</v>
      </c>
      <c r="N28" s="697" t="s">
        <v>202</v>
      </c>
      <c r="O28" s="731">
        <f>SUM(O29:O34)</f>
        <v>0</v>
      </c>
      <c r="P28" s="813"/>
      <c r="Q28" s="696" t="s">
        <v>4</v>
      </c>
      <c r="R28" s="738" t="s">
        <v>394</v>
      </c>
      <c r="S28" s="697" t="s">
        <v>202</v>
      </c>
      <c r="T28" s="731">
        <f>SUM(T29:T34)</f>
        <v>0</v>
      </c>
      <c r="U28" s="813"/>
      <c r="V28" s="696" t="s">
        <v>4</v>
      </c>
      <c r="W28" s="738" t="s">
        <v>394</v>
      </c>
      <c r="X28" s="697" t="s">
        <v>202</v>
      </c>
      <c r="Y28" s="731">
        <f>SUM(Y29:Y34)</f>
        <v>0</v>
      </c>
      <c r="Z28" s="813"/>
      <c r="AA28" s="696" t="s">
        <v>4</v>
      </c>
      <c r="AB28" s="738" t="s">
        <v>394</v>
      </c>
      <c r="AC28" s="697" t="s">
        <v>202</v>
      </c>
      <c r="AD28" s="731">
        <f>SUM(AD29:AD34)</f>
        <v>0</v>
      </c>
      <c r="AE28" s="814"/>
      <c r="AF28" s="696" t="s">
        <v>4</v>
      </c>
      <c r="AG28" s="738" t="s">
        <v>394</v>
      </c>
      <c r="AH28" s="697" t="s">
        <v>202</v>
      </c>
      <c r="AI28" s="731">
        <f>SUM(AI29:AI34)</f>
        <v>0</v>
      </c>
      <c r="AJ28" s="814"/>
      <c r="AK28" s="696" t="s">
        <v>4</v>
      </c>
      <c r="AL28" s="738" t="s">
        <v>394</v>
      </c>
      <c r="AM28" s="697" t="s">
        <v>202</v>
      </c>
      <c r="AN28" s="731">
        <f>SUM(AN29:AN34)</f>
        <v>0</v>
      </c>
      <c r="AO28" s="814"/>
      <c r="AP28" s="696" t="s">
        <v>4</v>
      </c>
      <c r="AQ28" s="738" t="s">
        <v>394</v>
      </c>
      <c r="AR28" s="697" t="s">
        <v>202</v>
      </c>
      <c r="AS28" s="731">
        <f>SUM(AS29:AS34)</f>
        <v>0</v>
      </c>
      <c r="AT28" s="815"/>
      <c r="AU28" s="696" t="s">
        <v>4</v>
      </c>
      <c r="AV28" s="738" t="s">
        <v>394</v>
      </c>
      <c r="AW28" s="697" t="s">
        <v>202</v>
      </c>
      <c r="AX28" s="731">
        <f>SUM(AX29:AX34)</f>
        <v>0</v>
      </c>
      <c r="AY28" s="815"/>
      <c r="AZ28" s="696" t="s">
        <v>4</v>
      </c>
      <c r="BA28" s="738" t="s">
        <v>394</v>
      </c>
      <c r="BB28" s="697" t="s">
        <v>202</v>
      </c>
      <c r="BC28" s="731">
        <f>SUM(BC29:BC34)</f>
        <v>0</v>
      </c>
      <c r="BD28" s="815"/>
      <c r="BE28" s="696" t="s">
        <v>4</v>
      </c>
      <c r="BF28" s="738" t="s">
        <v>394</v>
      </c>
      <c r="BG28" s="738" t="s">
        <v>395</v>
      </c>
      <c r="BH28" s="697" t="s">
        <v>202</v>
      </c>
      <c r="BI28" s="731">
        <f>sum(BI29:BI53)-1274</f>
        <v>7701.65</v>
      </c>
      <c r="BJ28" s="816"/>
    </row>
    <row r="29">
      <c r="A29" s="698"/>
      <c r="B29" s="705"/>
      <c r="C29" s="680"/>
      <c r="D29" s="683"/>
      <c r="E29" s="760"/>
      <c r="F29" s="698"/>
      <c r="G29" s="705"/>
      <c r="H29" s="680"/>
      <c r="I29" s="683"/>
      <c r="J29" s="760"/>
      <c r="K29" s="698"/>
      <c r="L29" s="705"/>
      <c r="M29" s="680"/>
      <c r="N29" s="683"/>
      <c r="O29" s="760"/>
      <c r="P29" s="698"/>
      <c r="Q29" s="705"/>
      <c r="R29" s="680"/>
      <c r="S29" s="683"/>
      <c r="T29" s="760"/>
      <c r="U29" s="698"/>
      <c r="V29" s="705"/>
      <c r="W29" s="680"/>
      <c r="X29" s="683"/>
      <c r="Y29" s="760"/>
      <c r="Z29" s="698"/>
      <c r="AA29" s="705"/>
      <c r="AB29" s="680"/>
      <c r="AC29" s="683"/>
      <c r="AD29" s="760"/>
      <c r="AE29" s="702"/>
      <c r="AF29" s="705"/>
      <c r="AG29" s="680"/>
      <c r="AH29" s="683"/>
      <c r="AI29" s="760"/>
      <c r="AJ29" s="702"/>
      <c r="AK29" s="705"/>
      <c r="AL29" s="680"/>
      <c r="AM29" s="683"/>
      <c r="AN29" s="760"/>
      <c r="AO29" s="702"/>
      <c r="AP29" s="705"/>
      <c r="AQ29" s="680"/>
      <c r="AR29" s="683"/>
      <c r="AS29" s="760"/>
      <c r="AT29" s="704"/>
      <c r="AU29" s="705"/>
      <c r="AV29" s="680"/>
      <c r="AW29" s="683"/>
      <c r="AX29" s="760"/>
      <c r="AY29" s="704"/>
      <c r="BB29" s="683"/>
      <c r="BC29" s="760"/>
      <c r="BD29" s="704"/>
      <c r="BE29" s="817">
        <v>45996.0</v>
      </c>
      <c r="BF29" s="818" t="s">
        <v>346</v>
      </c>
      <c r="BG29" s="818" t="s">
        <v>356</v>
      </c>
      <c r="BH29" s="553" t="s">
        <v>336</v>
      </c>
      <c r="BI29" s="819">
        <v>13.61</v>
      </c>
      <c r="BJ29" s="820"/>
    </row>
    <row r="30">
      <c r="A30" s="558"/>
      <c r="B30" s="705"/>
      <c r="C30" s="680"/>
      <c r="D30" s="683"/>
      <c r="E30" s="760"/>
      <c r="F30" s="558"/>
      <c r="G30" s="705"/>
      <c r="H30" s="680"/>
      <c r="I30" s="683"/>
      <c r="J30" s="760"/>
      <c r="K30" s="558"/>
      <c r="L30" s="705"/>
      <c r="M30" s="680"/>
      <c r="N30" s="683"/>
      <c r="O30" s="760"/>
      <c r="P30" s="558"/>
      <c r="Q30" s="705"/>
      <c r="R30" s="680"/>
      <c r="S30" s="683"/>
      <c r="T30" s="760"/>
      <c r="U30" s="558"/>
      <c r="V30" s="705"/>
      <c r="W30" s="680"/>
      <c r="X30" s="683"/>
      <c r="Y30" s="760"/>
      <c r="Z30" s="558"/>
      <c r="AA30" s="705"/>
      <c r="AB30" s="680"/>
      <c r="AC30" s="683"/>
      <c r="AD30" s="760"/>
      <c r="AE30" s="561"/>
      <c r="AF30" s="705"/>
      <c r="AG30" s="680"/>
      <c r="AH30" s="683"/>
      <c r="AI30" s="760"/>
      <c r="AJ30" s="561"/>
      <c r="AK30" s="705"/>
      <c r="AL30" s="680"/>
      <c r="AM30" s="683"/>
      <c r="AN30" s="760"/>
      <c r="AO30" s="561"/>
      <c r="AP30" s="705"/>
      <c r="AQ30" s="680"/>
      <c r="AR30" s="683"/>
      <c r="AS30" s="760"/>
      <c r="AT30" s="561"/>
      <c r="AU30" s="705"/>
      <c r="AV30" s="680"/>
      <c r="AW30" s="683"/>
      <c r="AX30" s="760"/>
      <c r="AY30" s="704"/>
      <c r="BB30" s="683"/>
      <c r="BC30" s="760"/>
      <c r="BD30" s="704"/>
      <c r="BE30" s="817">
        <v>45996.0</v>
      </c>
      <c r="BF30" s="821" t="s">
        <v>367</v>
      </c>
      <c r="BG30" s="821" t="s">
        <v>356</v>
      </c>
      <c r="BH30" s="553" t="s">
        <v>336</v>
      </c>
      <c r="BI30" s="819">
        <v>20.9</v>
      </c>
      <c r="BJ30" s="820"/>
    </row>
    <row r="31">
      <c r="A31" s="558"/>
      <c r="B31" s="705"/>
      <c r="C31" s="680"/>
      <c r="D31" s="683"/>
      <c r="E31" s="760"/>
      <c r="F31" s="558"/>
      <c r="G31" s="705"/>
      <c r="H31" s="680"/>
      <c r="I31" s="683"/>
      <c r="J31" s="760"/>
      <c r="K31" s="558"/>
      <c r="L31" s="705"/>
      <c r="M31" s="680"/>
      <c r="N31" s="683"/>
      <c r="O31" s="760"/>
      <c r="P31" s="558"/>
      <c r="Q31" s="705"/>
      <c r="R31" s="680"/>
      <c r="S31" s="683"/>
      <c r="T31" s="760"/>
      <c r="U31" s="558"/>
      <c r="V31" s="705"/>
      <c r="W31" s="680"/>
      <c r="X31" s="683"/>
      <c r="Y31" s="760"/>
      <c r="Z31" s="558"/>
      <c r="AA31" s="705"/>
      <c r="AB31" s="680"/>
      <c r="AC31" s="683"/>
      <c r="AD31" s="760"/>
      <c r="AE31" s="561"/>
      <c r="AF31" s="705"/>
      <c r="AG31" s="680"/>
      <c r="AH31" s="683"/>
      <c r="AI31" s="760"/>
      <c r="AJ31" s="561"/>
      <c r="AK31" s="705"/>
      <c r="AL31" s="680"/>
      <c r="AM31" s="683"/>
      <c r="AN31" s="760"/>
      <c r="AO31" s="561"/>
      <c r="AP31" s="705"/>
      <c r="AQ31" s="680"/>
      <c r="AR31" s="683"/>
      <c r="AS31" s="760"/>
      <c r="AT31" s="561"/>
      <c r="AU31" s="705"/>
      <c r="AV31" s="680"/>
      <c r="AW31" s="683"/>
      <c r="AX31" s="760"/>
      <c r="AY31" s="704"/>
      <c r="BB31" s="683"/>
      <c r="BC31" s="760"/>
      <c r="BD31" s="704"/>
      <c r="BE31" s="817">
        <v>45997.0</v>
      </c>
      <c r="BF31" s="821" t="s">
        <v>396</v>
      </c>
      <c r="BG31" s="821" t="s">
        <v>397</v>
      </c>
      <c r="BH31" s="553" t="s">
        <v>336</v>
      </c>
      <c r="BI31" s="819">
        <v>297.0</v>
      </c>
      <c r="BJ31" s="820"/>
    </row>
    <row r="32">
      <c r="A32" s="558"/>
      <c r="B32" s="705"/>
      <c r="C32" s="680"/>
      <c r="D32" s="683"/>
      <c r="E32" s="760"/>
      <c r="F32" s="558"/>
      <c r="G32" s="705"/>
      <c r="H32" s="680"/>
      <c r="I32" s="683"/>
      <c r="J32" s="760"/>
      <c r="K32" s="558"/>
      <c r="L32" s="705"/>
      <c r="M32" s="680"/>
      <c r="N32" s="683"/>
      <c r="O32" s="760"/>
      <c r="P32" s="558"/>
      <c r="Q32" s="705"/>
      <c r="R32" s="680"/>
      <c r="S32" s="683"/>
      <c r="T32" s="760"/>
      <c r="U32" s="558"/>
      <c r="V32" s="705"/>
      <c r="W32" s="680"/>
      <c r="X32" s="683"/>
      <c r="Y32" s="760"/>
      <c r="Z32" s="558"/>
      <c r="AA32" s="705"/>
      <c r="AB32" s="680"/>
      <c r="AC32" s="683"/>
      <c r="AD32" s="760"/>
      <c r="AE32" s="561"/>
      <c r="AF32" s="705"/>
      <c r="AG32" s="680"/>
      <c r="AH32" s="683"/>
      <c r="AI32" s="760"/>
      <c r="AJ32" s="561"/>
      <c r="AK32" s="705"/>
      <c r="AL32" s="680"/>
      <c r="AM32" s="683"/>
      <c r="AN32" s="760"/>
      <c r="AO32" s="561"/>
      <c r="AP32" s="705"/>
      <c r="AQ32" s="680"/>
      <c r="AR32" s="683"/>
      <c r="AS32" s="760"/>
      <c r="AT32" s="561"/>
      <c r="AU32" s="705"/>
      <c r="AV32" s="680"/>
      <c r="AW32" s="683"/>
      <c r="AX32" s="760"/>
      <c r="AY32" s="704"/>
      <c r="BB32" s="683"/>
      <c r="BC32" s="760"/>
      <c r="BD32" s="704"/>
      <c r="BE32" s="817">
        <v>45997.0</v>
      </c>
      <c r="BF32" s="821" t="s">
        <v>346</v>
      </c>
      <c r="BG32" s="821" t="s">
        <v>356</v>
      </c>
      <c r="BH32" s="553" t="s">
        <v>336</v>
      </c>
      <c r="BI32" s="819">
        <v>38.3</v>
      </c>
      <c r="BJ32" s="820"/>
    </row>
    <row r="33">
      <c r="A33" s="558"/>
      <c r="B33" s="705"/>
      <c r="C33" s="680"/>
      <c r="D33" s="683"/>
      <c r="E33" s="760"/>
      <c r="F33" s="558"/>
      <c r="G33" s="705"/>
      <c r="H33" s="680"/>
      <c r="I33" s="683"/>
      <c r="J33" s="760"/>
      <c r="K33" s="558"/>
      <c r="L33" s="705"/>
      <c r="M33" s="680"/>
      <c r="N33" s="683"/>
      <c r="O33" s="760"/>
      <c r="P33" s="558"/>
      <c r="Q33" s="705"/>
      <c r="R33" s="680"/>
      <c r="S33" s="683"/>
      <c r="T33" s="760"/>
      <c r="U33" s="558"/>
      <c r="V33" s="705"/>
      <c r="W33" s="680"/>
      <c r="X33" s="683"/>
      <c r="Y33" s="760"/>
      <c r="Z33" s="558"/>
      <c r="AA33" s="705"/>
      <c r="AB33" s="680"/>
      <c r="AC33" s="683"/>
      <c r="AD33" s="760"/>
      <c r="AE33" s="561"/>
      <c r="AF33" s="705"/>
      <c r="AG33" s="680"/>
      <c r="AH33" s="683"/>
      <c r="AI33" s="760"/>
      <c r="AJ33" s="561"/>
      <c r="AK33" s="705"/>
      <c r="AL33" s="680"/>
      <c r="AM33" s="683"/>
      <c r="AN33" s="760"/>
      <c r="AO33" s="561"/>
      <c r="AP33" s="705"/>
      <c r="AQ33" s="680"/>
      <c r="AR33" s="683"/>
      <c r="AS33" s="760"/>
      <c r="AT33" s="561"/>
      <c r="AU33" s="705"/>
      <c r="AV33" s="680"/>
      <c r="AW33" s="683"/>
      <c r="AX33" s="760"/>
      <c r="AY33" s="704"/>
      <c r="BB33" s="683"/>
      <c r="BC33" s="760"/>
      <c r="BD33" s="704"/>
      <c r="BE33" s="817">
        <v>45997.0</v>
      </c>
      <c r="BF33" s="821" t="s">
        <v>346</v>
      </c>
      <c r="BG33" s="821" t="s">
        <v>356</v>
      </c>
      <c r="BH33" s="553" t="s">
        <v>336</v>
      </c>
      <c r="BI33" s="819">
        <v>6.3</v>
      </c>
      <c r="BJ33" s="820"/>
    </row>
    <row r="34">
      <c r="A34" s="558"/>
      <c r="B34" s="705"/>
      <c r="C34" s="680"/>
      <c r="D34" s="683"/>
      <c r="E34" s="760"/>
      <c r="F34" s="558"/>
      <c r="G34" s="705"/>
      <c r="H34" s="680"/>
      <c r="I34" s="683"/>
      <c r="J34" s="760"/>
      <c r="K34" s="558"/>
      <c r="L34" s="705"/>
      <c r="M34" s="680"/>
      <c r="N34" s="683"/>
      <c r="O34" s="760"/>
      <c r="P34" s="558"/>
      <c r="Q34" s="705"/>
      <c r="R34" s="680"/>
      <c r="S34" s="683"/>
      <c r="T34" s="760"/>
      <c r="U34" s="558"/>
      <c r="V34" s="705"/>
      <c r="W34" s="680"/>
      <c r="X34" s="683"/>
      <c r="Y34" s="760"/>
      <c r="Z34" s="558"/>
      <c r="AA34" s="705"/>
      <c r="AB34" s="680"/>
      <c r="AC34" s="683"/>
      <c r="AD34" s="760"/>
      <c r="AE34" s="561"/>
      <c r="AF34" s="705"/>
      <c r="AG34" s="680"/>
      <c r="AH34" s="683"/>
      <c r="AI34" s="760"/>
      <c r="AJ34" s="561"/>
      <c r="AK34" s="705"/>
      <c r="AL34" s="680"/>
      <c r="AM34" s="683"/>
      <c r="AN34" s="760"/>
      <c r="AO34" s="561"/>
      <c r="AP34" s="705"/>
      <c r="AQ34" s="680"/>
      <c r="AR34" s="683"/>
      <c r="AS34" s="760"/>
      <c r="AT34" s="561"/>
      <c r="AU34" s="705"/>
      <c r="AV34" s="680"/>
      <c r="AW34" s="683"/>
      <c r="AX34" s="760"/>
      <c r="AY34" s="704"/>
      <c r="BB34" s="683"/>
      <c r="BC34" s="760"/>
      <c r="BD34" s="704"/>
      <c r="BE34" s="817">
        <v>46000.0</v>
      </c>
      <c r="BF34" s="821" t="s">
        <v>398</v>
      </c>
      <c r="BG34" s="821" t="s">
        <v>399</v>
      </c>
      <c r="BH34" s="553" t="s">
        <v>336</v>
      </c>
      <c r="BI34" s="819">
        <v>35.9</v>
      </c>
      <c r="BJ34" s="820"/>
    </row>
    <row r="35">
      <c r="A35" s="822"/>
      <c r="B35" s="823"/>
      <c r="C35" s="824"/>
      <c r="D35" s="776"/>
      <c r="E35" s="825"/>
      <c r="F35" s="822"/>
      <c r="G35" s="823"/>
      <c r="H35" s="824"/>
      <c r="I35" s="776"/>
      <c r="J35" s="825"/>
      <c r="K35" s="822"/>
      <c r="L35" s="823"/>
      <c r="M35" s="824"/>
      <c r="N35" s="776"/>
      <c r="O35" s="825"/>
      <c r="P35" s="822"/>
      <c r="Q35" s="823"/>
      <c r="R35" s="824"/>
      <c r="S35" s="776"/>
      <c r="T35" s="825"/>
      <c r="U35" s="822"/>
      <c r="V35" s="823"/>
      <c r="W35" s="824"/>
      <c r="X35" s="776"/>
      <c r="Y35" s="825"/>
      <c r="Z35" s="822"/>
      <c r="AA35" s="823"/>
      <c r="AB35" s="824"/>
      <c r="AC35" s="776"/>
      <c r="AD35" s="825"/>
      <c r="AE35" s="826"/>
      <c r="AF35" s="823"/>
      <c r="AG35" s="824"/>
      <c r="AH35" s="776"/>
      <c r="AI35" s="825"/>
      <c r="AJ35" s="826"/>
      <c r="AK35" s="823"/>
      <c r="AL35" s="824"/>
      <c r="AM35" s="776"/>
      <c r="AN35" s="825"/>
      <c r="AO35" s="826"/>
      <c r="AP35" s="823"/>
      <c r="AQ35" s="824"/>
      <c r="AR35" s="776"/>
      <c r="AS35" s="825"/>
      <c r="AT35" s="827"/>
      <c r="AU35" s="823"/>
      <c r="AV35" s="824"/>
      <c r="AW35" s="776"/>
      <c r="AX35" s="825"/>
      <c r="AY35" s="827"/>
      <c r="BB35" s="776"/>
      <c r="BC35" s="825"/>
      <c r="BD35" s="827"/>
      <c r="BE35" s="817">
        <v>45992.0</v>
      </c>
      <c r="BF35" s="821" t="s">
        <v>400</v>
      </c>
      <c r="BG35" s="821" t="s">
        <v>356</v>
      </c>
      <c r="BH35" s="553" t="s">
        <v>336</v>
      </c>
      <c r="BI35" s="819">
        <v>294.0</v>
      </c>
      <c r="BJ35" s="828"/>
    </row>
    <row r="36">
      <c r="A36" s="822"/>
      <c r="B36" s="823"/>
      <c r="C36" s="824"/>
      <c r="D36" s="776"/>
      <c r="E36" s="825"/>
      <c r="F36" s="822"/>
      <c r="G36" s="823"/>
      <c r="H36" s="824"/>
      <c r="I36" s="776"/>
      <c r="J36" s="825"/>
      <c r="K36" s="822"/>
      <c r="L36" s="823"/>
      <c r="M36" s="824"/>
      <c r="N36" s="776"/>
      <c r="O36" s="825"/>
      <c r="P36" s="822"/>
      <c r="Q36" s="823"/>
      <c r="R36" s="824"/>
      <c r="S36" s="776"/>
      <c r="T36" s="825"/>
      <c r="U36" s="822"/>
      <c r="V36" s="823"/>
      <c r="W36" s="824"/>
      <c r="X36" s="776"/>
      <c r="Y36" s="825"/>
      <c r="Z36" s="822"/>
      <c r="AA36" s="823"/>
      <c r="AB36" s="824"/>
      <c r="AC36" s="776"/>
      <c r="AD36" s="825"/>
      <c r="AE36" s="826"/>
      <c r="AF36" s="823"/>
      <c r="AG36" s="824"/>
      <c r="AH36" s="776"/>
      <c r="AI36" s="825"/>
      <c r="AJ36" s="826"/>
      <c r="AK36" s="823"/>
      <c r="AL36" s="824"/>
      <c r="AM36" s="776"/>
      <c r="AN36" s="825"/>
      <c r="AO36" s="826"/>
      <c r="AP36" s="823"/>
      <c r="AQ36" s="824"/>
      <c r="AR36" s="776"/>
      <c r="AS36" s="825"/>
      <c r="AT36" s="827"/>
      <c r="AU36" s="823"/>
      <c r="AV36" s="824"/>
      <c r="AW36" s="776"/>
      <c r="AX36" s="825"/>
      <c r="AY36" s="827"/>
      <c r="BB36" s="776"/>
      <c r="BC36" s="825"/>
      <c r="BD36" s="827"/>
      <c r="BE36" s="817">
        <v>45992.0</v>
      </c>
      <c r="BF36" s="821" t="s">
        <v>401</v>
      </c>
      <c r="BG36" s="821" t="s">
        <v>356</v>
      </c>
      <c r="BH36" s="553" t="s">
        <v>336</v>
      </c>
      <c r="BI36" s="819">
        <v>216.63</v>
      </c>
      <c r="BJ36" s="828"/>
    </row>
    <row r="37">
      <c r="A37" s="822"/>
      <c r="B37" s="823"/>
      <c r="C37" s="824"/>
      <c r="D37" s="776"/>
      <c r="E37" s="825"/>
      <c r="F37" s="822"/>
      <c r="G37" s="823"/>
      <c r="H37" s="824"/>
      <c r="I37" s="776"/>
      <c r="J37" s="825"/>
      <c r="K37" s="822"/>
      <c r="L37" s="823"/>
      <c r="M37" s="824"/>
      <c r="N37" s="776"/>
      <c r="O37" s="825"/>
      <c r="P37" s="822"/>
      <c r="Q37" s="823"/>
      <c r="R37" s="824"/>
      <c r="S37" s="776"/>
      <c r="T37" s="825"/>
      <c r="U37" s="822"/>
      <c r="V37" s="823"/>
      <c r="W37" s="824"/>
      <c r="X37" s="776"/>
      <c r="Y37" s="825"/>
      <c r="Z37" s="822"/>
      <c r="AA37" s="823"/>
      <c r="AB37" s="824"/>
      <c r="AC37" s="776"/>
      <c r="AD37" s="825"/>
      <c r="AE37" s="826"/>
      <c r="AF37" s="823"/>
      <c r="AG37" s="824"/>
      <c r="AH37" s="776"/>
      <c r="AI37" s="825"/>
      <c r="AJ37" s="826"/>
      <c r="AK37" s="823"/>
      <c r="AL37" s="824"/>
      <c r="AM37" s="776"/>
      <c r="AN37" s="825"/>
      <c r="AO37" s="826"/>
      <c r="AP37" s="823"/>
      <c r="AQ37" s="824"/>
      <c r="AR37" s="776"/>
      <c r="AS37" s="825"/>
      <c r="AT37" s="827"/>
      <c r="AU37" s="823"/>
      <c r="AV37" s="824"/>
      <c r="AW37" s="776"/>
      <c r="AX37" s="825"/>
      <c r="AY37" s="827"/>
      <c r="BB37" s="776"/>
      <c r="BC37" s="825"/>
      <c r="BD37" s="827"/>
      <c r="BE37" s="817">
        <v>45993.0</v>
      </c>
      <c r="BF37" s="821" t="s">
        <v>354</v>
      </c>
      <c r="BG37" s="821" t="s">
        <v>356</v>
      </c>
      <c r="BH37" s="553" t="s">
        <v>336</v>
      </c>
      <c r="BI37" s="819">
        <v>945.0</v>
      </c>
      <c r="BJ37" s="828"/>
    </row>
    <row r="38">
      <c r="A38" s="822"/>
      <c r="B38" s="823"/>
      <c r="C38" s="824"/>
      <c r="D38" s="776"/>
      <c r="E38" s="825"/>
      <c r="F38" s="822"/>
      <c r="G38" s="823"/>
      <c r="H38" s="824"/>
      <c r="I38" s="776"/>
      <c r="J38" s="825"/>
      <c r="K38" s="822"/>
      <c r="L38" s="823"/>
      <c r="M38" s="824"/>
      <c r="N38" s="776"/>
      <c r="O38" s="825"/>
      <c r="P38" s="822"/>
      <c r="Q38" s="823"/>
      <c r="R38" s="824"/>
      <c r="S38" s="776"/>
      <c r="T38" s="825"/>
      <c r="U38" s="822"/>
      <c r="V38" s="823"/>
      <c r="W38" s="824"/>
      <c r="X38" s="776"/>
      <c r="Y38" s="825"/>
      <c r="Z38" s="822"/>
      <c r="AA38" s="823"/>
      <c r="AB38" s="824"/>
      <c r="AC38" s="776"/>
      <c r="AD38" s="825"/>
      <c r="AE38" s="826"/>
      <c r="AF38" s="823"/>
      <c r="AG38" s="824"/>
      <c r="AH38" s="776"/>
      <c r="AI38" s="825"/>
      <c r="AJ38" s="826"/>
      <c r="AK38" s="823"/>
      <c r="AL38" s="824"/>
      <c r="AM38" s="776"/>
      <c r="AN38" s="825"/>
      <c r="AO38" s="826"/>
      <c r="AP38" s="823"/>
      <c r="AQ38" s="824"/>
      <c r="AR38" s="776"/>
      <c r="AS38" s="825"/>
      <c r="AT38" s="827"/>
      <c r="AU38" s="823"/>
      <c r="AV38" s="824"/>
      <c r="AW38" s="776"/>
      <c r="AX38" s="825"/>
      <c r="AY38" s="827"/>
      <c r="BB38" s="776"/>
      <c r="BC38" s="825"/>
      <c r="BD38" s="827"/>
      <c r="BE38" s="817">
        <v>45994.0</v>
      </c>
      <c r="BF38" s="821" t="s">
        <v>358</v>
      </c>
      <c r="BG38" s="821" t="s">
        <v>356</v>
      </c>
      <c r="BH38" s="553" t="s">
        <v>336</v>
      </c>
      <c r="BI38" s="819">
        <v>87.9</v>
      </c>
      <c r="BJ38" s="828"/>
    </row>
    <row r="39">
      <c r="A39" s="822"/>
      <c r="B39" s="823"/>
      <c r="C39" s="824"/>
      <c r="D39" s="776"/>
      <c r="E39" s="825"/>
      <c r="F39" s="822"/>
      <c r="G39" s="823"/>
      <c r="H39" s="824"/>
      <c r="I39" s="776"/>
      <c r="J39" s="825"/>
      <c r="K39" s="822"/>
      <c r="L39" s="823"/>
      <c r="M39" s="824"/>
      <c r="N39" s="776"/>
      <c r="O39" s="825"/>
      <c r="P39" s="822"/>
      <c r="Q39" s="823"/>
      <c r="R39" s="824"/>
      <c r="S39" s="776"/>
      <c r="T39" s="825"/>
      <c r="U39" s="822"/>
      <c r="V39" s="823"/>
      <c r="W39" s="824"/>
      <c r="X39" s="776"/>
      <c r="Y39" s="825"/>
      <c r="Z39" s="822"/>
      <c r="AA39" s="823"/>
      <c r="AB39" s="824"/>
      <c r="AC39" s="776"/>
      <c r="AD39" s="825"/>
      <c r="AE39" s="826"/>
      <c r="AF39" s="823"/>
      <c r="AG39" s="824"/>
      <c r="AH39" s="776"/>
      <c r="AI39" s="825"/>
      <c r="AJ39" s="826"/>
      <c r="AK39" s="823"/>
      <c r="AL39" s="824"/>
      <c r="AM39" s="776"/>
      <c r="AN39" s="825"/>
      <c r="AO39" s="826"/>
      <c r="AP39" s="823"/>
      <c r="AQ39" s="824"/>
      <c r="AR39" s="776"/>
      <c r="AS39" s="825"/>
      <c r="AT39" s="827"/>
      <c r="AU39" s="823"/>
      <c r="AV39" s="824"/>
      <c r="AW39" s="776"/>
      <c r="AX39" s="825"/>
      <c r="AY39" s="827"/>
      <c r="BB39" s="776"/>
      <c r="BC39" s="825"/>
      <c r="BD39" s="827"/>
      <c r="BE39" s="817">
        <v>45995.0</v>
      </c>
      <c r="BF39" s="821" t="s">
        <v>347</v>
      </c>
      <c r="BG39" s="821" t="s">
        <v>356</v>
      </c>
      <c r="BH39" s="553" t="s">
        <v>336</v>
      </c>
      <c r="BI39" s="819">
        <v>989.63</v>
      </c>
      <c r="BJ39" s="828"/>
    </row>
    <row r="40">
      <c r="A40" s="822"/>
      <c r="B40" s="823"/>
      <c r="C40" s="824"/>
      <c r="D40" s="776"/>
      <c r="E40" s="825"/>
      <c r="F40" s="822"/>
      <c r="G40" s="823"/>
      <c r="H40" s="824"/>
      <c r="I40" s="776"/>
      <c r="J40" s="825"/>
      <c r="K40" s="822"/>
      <c r="L40" s="823"/>
      <c r="M40" s="824"/>
      <c r="N40" s="776"/>
      <c r="O40" s="825"/>
      <c r="P40" s="822"/>
      <c r="Q40" s="823"/>
      <c r="R40" s="824"/>
      <c r="S40" s="776"/>
      <c r="T40" s="825"/>
      <c r="U40" s="822"/>
      <c r="V40" s="823"/>
      <c r="W40" s="824"/>
      <c r="X40" s="776"/>
      <c r="Y40" s="825"/>
      <c r="Z40" s="822"/>
      <c r="AA40" s="823"/>
      <c r="AB40" s="824"/>
      <c r="AC40" s="776"/>
      <c r="AD40" s="825"/>
      <c r="AE40" s="826"/>
      <c r="AF40" s="823"/>
      <c r="AG40" s="824"/>
      <c r="AH40" s="776"/>
      <c r="AI40" s="825"/>
      <c r="AJ40" s="826"/>
      <c r="AK40" s="823"/>
      <c r="AL40" s="824"/>
      <c r="AM40" s="776"/>
      <c r="AN40" s="825"/>
      <c r="AO40" s="826"/>
      <c r="AP40" s="823"/>
      <c r="AQ40" s="824"/>
      <c r="AR40" s="776"/>
      <c r="AS40" s="825"/>
      <c r="AT40" s="827"/>
      <c r="AU40" s="823"/>
      <c r="AV40" s="824"/>
      <c r="AW40" s="776"/>
      <c r="AX40" s="825"/>
      <c r="AY40" s="827"/>
      <c r="BB40" s="776"/>
      <c r="BC40" s="825"/>
      <c r="BD40" s="827"/>
      <c r="BE40" s="829">
        <v>46002.0</v>
      </c>
      <c r="BF40" s="821" t="s">
        <v>396</v>
      </c>
      <c r="BG40" s="821" t="s">
        <v>402</v>
      </c>
      <c r="BH40" s="553" t="s">
        <v>336</v>
      </c>
      <c r="BI40" s="819">
        <v>297.0</v>
      </c>
      <c r="BJ40" s="828"/>
    </row>
    <row r="41">
      <c r="A41" s="822"/>
      <c r="B41" s="823"/>
      <c r="C41" s="824"/>
      <c r="D41" s="776"/>
      <c r="E41" s="825"/>
      <c r="F41" s="822"/>
      <c r="G41" s="823"/>
      <c r="H41" s="824"/>
      <c r="I41" s="776"/>
      <c r="J41" s="825"/>
      <c r="K41" s="822"/>
      <c r="L41" s="823"/>
      <c r="M41" s="824"/>
      <c r="N41" s="776"/>
      <c r="O41" s="825"/>
      <c r="P41" s="822"/>
      <c r="Q41" s="823"/>
      <c r="R41" s="824"/>
      <c r="S41" s="776"/>
      <c r="T41" s="825"/>
      <c r="U41" s="822"/>
      <c r="V41" s="823"/>
      <c r="W41" s="824"/>
      <c r="X41" s="776"/>
      <c r="Y41" s="825"/>
      <c r="Z41" s="822"/>
      <c r="AA41" s="823"/>
      <c r="AB41" s="824"/>
      <c r="AC41" s="776"/>
      <c r="AD41" s="825"/>
      <c r="AE41" s="826"/>
      <c r="AF41" s="823"/>
      <c r="AG41" s="824"/>
      <c r="AH41" s="776"/>
      <c r="AI41" s="825"/>
      <c r="AJ41" s="826"/>
      <c r="AK41" s="823"/>
      <c r="AL41" s="824"/>
      <c r="AM41" s="776"/>
      <c r="AN41" s="825"/>
      <c r="AO41" s="826"/>
      <c r="AP41" s="823"/>
      <c r="AQ41" s="824"/>
      <c r="AR41" s="776"/>
      <c r="AS41" s="825"/>
      <c r="AT41" s="827"/>
      <c r="AU41" s="823"/>
      <c r="AV41" s="824"/>
      <c r="AW41" s="776"/>
      <c r="AX41" s="825"/>
      <c r="AY41" s="827"/>
      <c r="BB41" s="776"/>
      <c r="BC41" s="825"/>
      <c r="BD41" s="827"/>
      <c r="BE41" s="817">
        <v>46002.0</v>
      </c>
      <c r="BF41" s="821" t="s">
        <v>354</v>
      </c>
      <c r="BG41" s="821" t="s">
        <v>356</v>
      </c>
      <c r="BH41" s="553" t="s">
        <v>336</v>
      </c>
      <c r="BI41" s="819">
        <v>945.0</v>
      </c>
      <c r="BJ41" s="828"/>
    </row>
    <row r="42">
      <c r="A42" s="822"/>
      <c r="B42" s="823"/>
      <c r="C42" s="824"/>
      <c r="D42" s="776"/>
      <c r="E42" s="825"/>
      <c r="F42" s="822"/>
      <c r="G42" s="823"/>
      <c r="H42" s="824"/>
      <c r="I42" s="776"/>
      <c r="J42" s="825"/>
      <c r="K42" s="822"/>
      <c r="L42" s="823"/>
      <c r="M42" s="824"/>
      <c r="N42" s="776"/>
      <c r="O42" s="825"/>
      <c r="P42" s="822"/>
      <c r="Q42" s="823"/>
      <c r="R42" s="824"/>
      <c r="S42" s="776"/>
      <c r="T42" s="825"/>
      <c r="U42" s="822"/>
      <c r="V42" s="823"/>
      <c r="W42" s="824"/>
      <c r="X42" s="776"/>
      <c r="Y42" s="825"/>
      <c r="Z42" s="822"/>
      <c r="AA42" s="823"/>
      <c r="AB42" s="824"/>
      <c r="AC42" s="776"/>
      <c r="AD42" s="825"/>
      <c r="AE42" s="826"/>
      <c r="AF42" s="823"/>
      <c r="AG42" s="824"/>
      <c r="AH42" s="776"/>
      <c r="AI42" s="825"/>
      <c r="AJ42" s="826"/>
      <c r="AK42" s="823"/>
      <c r="AL42" s="824"/>
      <c r="AM42" s="776"/>
      <c r="AN42" s="825"/>
      <c r="AO42" s="826"/>
      <c r="AP42" s="823"/>
      <c r="AQ42" s="824"/>
      <c r="AR42" s="776"/>
      <c r="AS42" s="825"/>
      <c r="AT42" s="827"/>
      <c r="AU42" s="823"/>
      <c r="AV42" s="824"/>
      <c r="AW42" s="776"/>
      <c r="AX42" s="825"/>
      <c r="AY42" s="827"/>
      <c r="BB42" s="776"/>
      <c r="BC42" s="825"/>
      <c r="BD42" s="827"/>
      <c r="BE42" s="817">
        <v>46008.0</v>
      </c>
      <c r="BF42" s="821" t="s">
        <v>351</v>
      </c>
      <c r="BG42" s="821" t="s">
        <v>340</v>
      </c>
      <c r="BH42" s="553" t="s">
        <v>336</v>
      </c>
      <c r="BI42" s="819">
        <v>97.0</v>
      </c>
      <c r="BJ42" s="828"/>
    </row>
    <row r="43">
      <c r="A43" s="822"/>
      <c r="B43" s="823"/>
      <c r="C43" s="824"/>
      <c r="D43" s="776"/>
      <c r="E43" s="825"/>
      <c r="F43" s="822"/>
      <c r="G43" s="823"/>
      <c r="H43" s="824"/>
      <c r="I43" s="776"/>
      <c r="J43" s="825"/>
      <c r="K43" s="822"/>
      <c r="L43" s="823"/>
      <c r="M43" s="824"/>
      <c r="N43" s="776"/>
      <c r="O43" s="825"/>
      <c r="P43" s="822"/>
      <c r="Q43" s="823"/>
      <c r="R43" s="824"/>
      <c r="S43" s="776"/>
      <c r="T43" s="825"/>
      <c r="U43" s="822"/>
      <c r="V43" s="823"/>
      <c r="W43" s="824"/>
      <c r="X43" s="776"/>
      <c r="Y43" s="825"/>
      <c r="Z43" s="822"/>
      <c r="AA43" s="823"/>
      <c r="AB43" s="824"/>
      <c r="AC43" s="776"/>
      <c r="AD43" s="825"/>
      <c r="AE43" s="826"/>
      <c r="AF43" s="823"/>
      <c r="AG43" s="824"/>
      <c r="AH43" s="776"/>
      <c r="AI43" s="825"/>
      <c r="AJ43" s="826"/>
      <c r="AK43" s="823"/>
      <c r="AL43" s="824"/>
      <c r="AM43" s="776"/>
      <c r="AN43" s="825"/>
      <c r="AO43" s="826"/>
      <c r="AP43" s="823"/>
      <c r="AQ43" s="824"/>
      <c r="AR43" s="776"/>
      <c r="AS43" s="825"/>
      <c r="AT43" s="827"/>
      <c r="AU43" s="823"/>
      <c r="AV43" s="824"/>
      <c r="AW43" s="776"/>
      <c r="AX43" s="825"/>
      <c r="AY43" s="827"/>
      <c r="BB43" s="776"/>
      <c r="BC43" s="825"/>
      <c r="BD43" s="827"/>
      <c r="BE43" s="817">
        <v>46010.0</v>
      </c>
      <c r="BF43" s="821" t="s">
        <v>403</v>
      </c>
      <c r="BG43" s="821" t="s">
        <v>340</v>
      </c>
      <c r="BH43" s="553" t="s">
        <v>336</v>
      </c>
      <c r="BI43" s="819">
        <v>1338.63</v>
      </c>
      <c r="BJ43" s="828"/>
    </row>
    <row r="44">
      <c r="A44" s="822"/>
      <c r="B44" s="823"/>
      <c r="C44" s="824"/>
      <c r="D44" s="776"/>
      <c r="E44" s="825"/>
      <c r="F44" s="822"/>
      <c r="G44" s="823"/>
      <c r="H44" s="824"/>
      <c r="I44" s="776"/>
      <c r="J44" s="825"/>
      <c r="K44" s="822"/>
      <c r="L44" s="823"/>
      <c r="M44" s="824"/>
      <c r="N44" s="776"/>
      <c r="O44" s="825"/>
      <c r="P44" s="822"/>
      <c r="Q44" s="823"/>
      <c r="R44" s="824"/>
      <c r="S44" s="776"/>
      <c r="T44" s="825"/>
      <c r="U44" s="822"/>
      <c r="V44" s="823"/>
      <c r="W44" s="824"/>
      <c r="X44" s="776"/>
      <c r="Y44" s="825"/>
      <c r="Z44" s="822"/>
      <c r="AA44" s="823"/>
      <c r="AB44" s="824"/>
      <c r="AC44" s="776"/>
      <c r="AD44" s="825"/>
      <c r="AE44" s="826"/>
      <c r="AF44" s="823"/>
      <c r="AG44" s="824"/>
      <c r="AH44" s="776"/>
      <c r="AI44" s="825"/>
      <c r="AJ44" s="826"/>
      <c r="AK44" s="823"/>
      <c r="AL44" s="824"/>
      <c r="AM44" s="776"/>
      <c r="AN44" s="825"/>
      <c r="AO44" s="826"/>
      <c r="AP44" s="823"/>
      <c r="AQ44" s="824"/>
      <c r="AR44" s="776"/>
      <c r="AS44" s="825"/>
      <c r="AT44" s="827"/>
      <c r="AU44" s="823"/>
      <c r="AV44" s="824"/>
      <c r="AW44" s="776"/>
      <c r="AX44" s="825"/>
      <c r="AY44" s="827"/>
      <c r="BB44" s="776"/>
      <c r="BC44" s="825"/>
      <c r="BD44" s="827"/>
      <c r="BE44" s="817">
        <v>45995.0</v>
      </c>
      <c r="BF44" s="821" t="s">
        <v>361</v>
      </c>
      <c r="BG44" s="821" t="s">
        <v>356</v>
      </c>
      <c r="BH44" s="553" t="s">
        <v>336</v>
      </c>
      <c r="BI44" s="819">
        <v>388.9</v>
      </c>
      <c r="BJ44" s="828"/>
    </row>
    <row r="45">
      <c r="A45" s="822"/>
      <c r="B45" s="823"/>
      <c r="C45" s="824"/>
      <c r="D45" s="776"/>
      <c r="E45" s="825"/>
      <c r="F45" s="822"/>
      <c r="G45" s="823"/>
      <c r="H45" s="824"/>
      <c r="I45" s="776"/>
      <c r="J45" s="825"/>
      <c r="K45" s="822"/>
      <c r="L45" s="823"/>
      <c r="M45" s="824"/>
      <c r="N45" s="776"/>
      <c r="O45" s="825"/>
      <c r="P45" s="822"/>
      <c r="Q45" s="823"/>
      <c r="R45" s="824"/>
      <c r="S45" s="776"/>
      <c r="T45" s="825"/>
      <c r="U45" s="822"/>
      <c r="V45" s="823"/>
      <c r="W45" s="824"/>
      <c r="X45" s="776"/>
      <c r="Y45" s="825"/>
      <c r="Z45" s="822"/>
      <c r="AA45" s="823"/>
      <c r="AB45" s="824"/>
      <c r="AC45" s="776"/>
      <c r="AD45" s="825"/>
      <c r="AE45" s="826"/>
      <c r="AF45" s="823"/>
      <c r="AG45" s="824"/>
      <c r="AH45" s="776"/>
      <c r="AI45" s="825"/>
      <c r="AJ45" s="826"/>
      <c r="AK45" s="823"/>
      <c r="AL45" s="824"/>
      <c r="AM45" s="776"/>
      <c r="AN45" s="825"/>
      <c r="AO45" s="826"/>
      <c r="AP45" s="823"/>
      <c r="AQ45" s="824"/>
      <c r="AR45" s="776"/>
      <c r="AS45" s="825"/>
      <c r="AT45" s="827"/>
      <c r="AU45" s="823"/>
      <c r="AV45" s="824"/>
      <c r="AW45" s="776"/>
      <c r="AX45" s="825"/>
      <c r="AY45" s="827"/>
      <c r="BB45" s="776"/>
      <c r="BC45" s="825"/>
      <c r="BD45" s="827"/>
      <c r="BE45" s="817">
        <v>45995.0</v>
      </c>
      <c r="BF45" s="821" t="s">
        <v>346</v>
      </c>
      <c r="BG45" s="821" t="s">
        <v>356</v>
      </c>
      <c r="BH45" s="553" t="s">
        <v>336</v>
      </c>
      <c r="BI45" s="819">
        <v>3.08</v>
      </c>
      <c r="BJ45" s="828"/>
    </row>
    <row r="46">
      <c r="A46" s="822"/>
      <c r="B46" s="823"/>
      <c r="C46" s="824"/>
      <c r="D46" s="776"/>
      <c r="E46" s="825"/>
      <c r="F46" s="822"/>
      <c r="G46" s="823"/>
      <c r="H46" s="824"/>
      <c r="I46" s="776"/>
      <c r="J46" s="825"/>
      <c r="K46" s="822"/>
      <c r="L46" s="823"/>
      <c r="M46" s="824"/>
      <c r="N46" s="776"/>
      <c r="O46" s="825"/>
      <c r="P46" s="822"/>
      <c r="Q46" s="823"/>
      <c r="R46" s="824"/>
      <c r="S46" s="776"/>
      <c r="T46" s="825"/>
      <c r="U46" s="822"/>
      <c r="V46" s="823"/>
      <c r="W46" s="824"/>
      <c r="X46" s="776"/>
      <c r="Y46" s="825"/>
      <c r="Z46" s="822"/>
      <c r="AA46" s="823"/>
      <c r="AB46" s="824"/>
      <c r="AC46" s="776"/>
      <c r="AD46" s="825"/>
      <c r="AE46" s="826"/>
      <c r="AF46" s="823"/>
      <c r="AG46" s="824"/>
      <c r="AH46" s="776"/>
      <c r="AI46" s="825"/>
      <c r="AJ46" s="826"/>
      <c r="AK46" s="823"/>
      <c r="AL46" s="824"/>
      <c r="AM46" s="776"/>
      <c r="AN46" s="825"/>
      <c r="AO46" s="826"/>
      <c r="AP46" s="823"/>
      <c r="AQ46" s="824"/>
      <c r="AR46" s="776"/>
      <c r="AS46" s="825"/>
      <c r="AT46" s="827"/>
      <c r="AU46" s="823"/>
      <c r="AV46" s="824"/>
      <c r="AW46" s="776"/>
      <c r="AX46" s="825"/>
      <c r="AY46" s="827"/>
      <c r="BB46" s="776"/>
      <c r="BC46" s="825"/>
      <c r="BD46" s="827"/>
      <c r="BE46" s="817">
        <v>45996.0</v>
      </c>
      <c r="BF46" s="830" t="s">
        <v>404</v>
      </c>
      <c r="BG46" s="830" t="s">
        <v>356</v>
      </c>
      <c r="BH46" s="553" t="s">
        <v>336</v>
      </c>
      <c r="BI46" s="819">
        <v>1094.38</v>
      </c>
      <c r="BJ46" s="828"/>
    </row>
    <row r="47">
      <c r="A47" s="822"/>
      <c r="B47" s="823"/>
      <c r="C47" s="824"/>
      <c r="D47" s="776"/>
      <c r="E47" s="825"/>
      <c r="F47" s="822"/>
      <c r="G47" s="823"/>
      <c r="H47" s="824"/>
      <c r="I47" s="776"/>
      <c r="J47" s="825"/>
      <c r="K47" s="822"/>
      <c r="L47" s="823"/>
      <c r="M47" s="824"/>
      <c r="N47" s="776"/>
      <c r="O47" s="825"/>
      <c r="P47" s="822"/>
      <c r="Q47" s="823"/>
      <c r="R47" s="824"/>
      <c r="S47" s="776"/>
      <c r="T47" s="825"/>
      <c r="U47" s="822"/>
      <c r="V47" s="823"/>
      <c r="W47" s="824"/>
      <c r="X47" s="776"/>
      <c r="Y47" s="825"/>
      <c r="Z47" s="822"/>
      <c r="AA47" s="823"/>
      <c r="AB47" s="824"/>
      <c r="AC47" s="776"/>
      <c r="AD47" s="825"/>
      <c r="AE47" s="826"/>
      <c r="AF47" s="823"/>
      <c r="AG47" s="824"/>
      <c r="AH47" s="776"/>
      <c r="AI47" s="825"/>
      <c r="AJ47" s="826"/>
      <c r="AK47" s="823"/>
      <c r="AL47" s="824"/>
      <c r="AM47" s="776"/>
      <c r="AN47" s="825"/>
      <c r="AO47" s="826"/>
      <c r="AP47" s="823"/>
      <c r="AQ47" s="824"/>
      <c r="AR47" s="776"/>
      <c r="AS47" s="825"/>
      <c r="AT47" s="827"/>
      <c r="AU47" s="823"/>
      <c r="AV47" s="824"/>
      <c r="AW47" s="776"/>
      <c r="AX47" s="825"/>
      <c r="AY47" s="827"/>
      <c r="BB47" s="776"/>
      <c r="BC47" s="825"/>
      <c r="BD47" s="827"/>
      <c r="BE47" s="817">
        <v>45996.0</v>
      </c>
      <c r="BF47" s="830" t="s">
        <v>405</v>
      </c>
      <c r="BG47" s="830" t="s">
        <v>356</v>
      </c>
      <c r="BH47" s="553" t="s">
        <v>336</v>
      </c>
      <c r="BI47" s="819">
        <v>180.0</v>
      </c>
      <c r="BJ47" s="828"/>
    </row>
    <row r="48">
      <c r="A48" s="822"/>
      <c r="B48" s="823"/>
      <c r="C48" s="824"/>
      <c r="D48" s="776"/>
      <c r="E48" s="825"/>
      <c r="F48" s="822"/>
      <c r="G48" s="823"/>
      <c r="H48" s="824"/>
      <c r="I48" s="776"/>
      <c r="J48" s="825"/>
      <c r="K48" s="822"/>
      <c r="L48" s="823"/>
      <c r="M48" s="824"/>
      <c r="N48" s="776"/>
      <c r="O48" s="825"/>
      <c r="P48" s="822"/>
      <c r="Q48" s="823"/>
      <c r="R48" s="824"/>
      <c r="S48" s="776"/>
      <c r="T48" s="825"/>
      <c r="U48" s="822"/>
      <c r="V48" s="823"/>
      <c r="W48" s="824"/>
      <c r="X48" s="776"/>
      <c r="Y48" s="825"/>
      <c r="Z48" s="822"/>
      <c r="AA48" s="823"/>
      <c r="AB48" s="824"/>
      <c r="AC48" s="776"/>
      <c r="AD48" s="825"/>
      <c r="AE48" s="826"/>
      <c r="AF48" s="823"/>
      <c r="AG48" s="824"/>
      <c r="AH48" s="776"/>
      <c r="AI48" s="825"/>
      <c r="AJ48" s="826"/>
      <c r="AK48" s="823"/>
      <c r="AL48" s="824"/>
      <c r="AM48" s="776"/>
      <c r="AN48" s="825"/>
      <c r="AO48" s="826"/>
      <c r="AP48" s="823"/>
      <c r="AQ48" s="824"/>
      <c r="AR48" s="776"/>
      <c r="AS48" s="825"/>
      <c r="AT48" s="827"/>
      <c r="AU48" s="823"/>
      <c r="AV48" s="824"/>
      <c r="AW48" s="776"/>
      <c r="AX48" s="825"/>
      <c r="AY48" s="827"/>
      <c r="BB48" s="776"/>
      <c r="BC48" s="825"/>
      <c r="BD48" s="827"/>
      <c r="BE48" s="817">
        <v>45996.0</v>
      </c>
      <c r="BF48" s="821" t="s">
        <v>346</v>
      </c>
      <c r="BG48" s="821" t="s">
        <v>356</v>
      </c>
      <c r="BH48" s="553" t="s">
        <v>336</v>
      </c>
      <c r="BI48" s="819">
        <v>34.64</v>
      </c>
      <c r="BJ48" s="828"/>
    </row>
    <row r="49">
      <c r="A49" s="822"/>
      <c r="B49" s="823"/>
      <c r="C49" s="824"/>
      <c r="D49" s="776"/>
      <c r="E49" s="825"/>
      <c r="F49" s="822"/>
      <c r="G49" s="823"/>
      <c r="H49" s="824"/>
      <c r="I49" s="776"/>
      <c r="J49" s="825"/>
      <c r="K49" s="822"/>
      <c r="L49" s="823"/>
      <c r="M49" s="824"/>
      <c r="N49" s="776"/>
      <c r="O49" s="825"/>
      <c r="P49" s="822"/>
      <c r="Q49" s="823"/>
      <c r="R49" s="824"/>
      <c r="S49" s="776"/>
      <c r="T49" s="825"/>
      <c r="U49" s="822"/>
      <c r="V49" s="823"/>
      <c r="W49" s="824"/>
      <c r="X49" s="776"/>
      <c r="Y49" s="825"/>
      <c r="Z49" s="822"/>
      <c r="AA49" s="823"/>
      <c r="AB49" s="824"/>
      <c r="AC49" s="776"/>
      <c r="AD49" s="825"/>
      <c r="AE49" s="826"/>
      <c r="AF49" s="823"/>
      <c r="AG49" s="824"/>
      <c r="AH49" s="776"/>
      <c r="AI49" s="825"/>
      <c r="AJ49" s="826"/>
      <c r="AK49" s="823"/>
      <c r="AL49" s="824"/>
      <c r="AM49" s="776"/>
      <c r="AN49" s="825"/>
      <c r="AO49" s="826"/>
      <c r="AP49" s="823"/>
      <c r="AQ49" s="824"/>
      <c r="AR49" s="776"/>
      <c r="AS49" s="825"/>
      <c r="AT49" s="827"/>
      <c r="AU49" s="823"/>
      <c r="AV49" s="824"/>
      <c r="AW49" s="776"/>
      <c r="AX49" s="825"/>
      <c r="AY49" s="827"/>
      <c r="BB49" s="776"/>
      <c r="BC49" s="825"/>
      <c r="BD49" s="827"/>
      <c r="BE49" s="817">
        <v>46011.0</v>
      </c>
      <c r="BF49" s="821" t="s">
        <v>343</v>
      </c>
      <c r="BG49" s="821" t="s">
        <v>340</v>
      </c>
      <c r="BH49" s="553" t="s">
        <v>336</v>
      </c>
      <c r="BI49" s="819">
        <v>100.0</v>
      </c>
      <c r="BJ49" s="828"/>
    </row>
    <row r="50">
      <c r="A50" s="822"/>
      <c r="B50" s="823"/>
      <c r="C50" s="824"/>
      <c r="D50" s="776"/>
      <c r="E50" s="825"/>
      <c r="F50" s="822"/>
      <c r="G50" s="823"/>
      <c r="H50" s="824"/>
      <c r="I50" s="776"/>
      <c r="J50" s="825"/>
      <c r="K50" s="822"/>
      <c r="L50" s="823"/>
      <c r="M50" s="824"/>
      <c r="N50" s="776"/>
      <c r="O50" s="825"/>
      <c r="P50" s="822"/>
      <c r="Q50" s="823"/>
      <c r="R50" s="824"/>
      <c r="S50" s="776"/>
      <c r="T50" s="825"/>
      <c r="U50" s="822"/>
      <c r="V50" s="823"/>
      <c r="W50" s="824"/>
      <c r="X50" s="776"/>
      <c r="Y50" s="825"/>
      <c r="Z50" s="822"/>
      <c r="AA50" s="823"/>
      <c r="AB50" s="824"/>
      <c r="AC50" s="776"/>
      <c r="AD50" s="825"/>
      <c r="AE50" s="826"/>
      <c r="AF50" s="823"/>
      <c r="AG50" s="824"/>
      <c r="AH50" s="776"/>
      <c r="AI50" s="825"/>
      <c r="AJ50" s="826"/>
      <c r="AK50" s="823"/>
      <c r="AL50" s="824"/>
      <c r="AM50" s="776"/>
      <c r="AN50" s="825"/>
      <c r="AO50" s="826"/>
      <c r="AP50" s="823"/>
      <c r="AQ50" s="824"/>
      <c r="AR50" s="776"/>
      <c r="AS50" s="825"/>
      <c r="AT50" s="827"/>
      <c r="AU50" s="823"/>
      <c r="AV50" s="824"/>
      <c r="AW50" s="776"/>
      <c r="AX50" s="825"/>
      <c r="AY50" s="827"/>
      <c r="BB50" s="776"/>
      <c r="BC50" s="825"/>
      <c r="BD50" s="827"/>
      <c r="BE50" s="817">
        <v>46013.0</v>
      </c>
      <c r="BF50" s="831" t="s">
        <v>352</v>
      </c>
      <c r="BG50" s="821" t="s">
        <v>340</v>
      </c>
      <c r="BH50" s="553" t="s">
        <v>336</v>
      </c>
      <c r="BI50" s="819">
        <v>100.0</v>
      </c>
      <c r="BJ50" s="828"/>
    </row>
    <row r="51">
      <c r="A51" s="822"/>
      <c r="B51" s="823"/>
      <c r="C51" s="824"/>
      <c r="D51" s="776"/>
      <c r="E51" s="825"/>
      <c r="F51" s="822"/>
      <c r="G51" s="823"/>
      <c r="H51" s="824"/>
      <c r="I51" s="776"/>
      <c r="J51" s="825"/>
      <c r="K51" s="822"/>
      <c r="L51" s="823"/>
      <c r="M51" s="824"/>
      <c r="N51" s="776"/>
      <c r="O51" s="825"/>
      <c r="P51" s="822"/>
      <c r="Q51" s="823"/>
      <c r="R51" s="824"/>
      <c r="S51" s="776"/>
      <c r="T51" s="825"/>
      <c r="U51" s="822"/>
      <c r="V51" s="823"/>
      <c r="W51" s="824"/>
      <c r="X51" s="776"/>
      <c r="Y51" s="825"/>
      <c r="Z51" s="822"/>
      <c r="AA51" s="823"/>
      <c r="AB51" s="824"/>
      <c r="AC51" s="776"/>
      <c r="AD51" s="825"/>
      <c r="AE51" s="826"/>
      <c r="AF51" s="823"/>
      <c r="AG51" s="824"/>
      <c r="AH51" s="776"/>
      <c r="AI51" s="825"/>
      <c r="AJ51" s="826"/>
      <c r="AK51" s="823"/>
      <c r="AL51" s="824"/>
      <c r="AM51" s="776"/>
      <c r="AN51" s="825"/>
      <c r="AO51" s="826"/>
      <c r="AP51" s="823"/>
      <c r="AQ51" s="824"/>
      <c r="AR51" s="776"/>
      <c r="AS51" s="825"/>
      <c r="AT51" s="827"/>
      <c r="AU51" s="823"/>
      <c r="AV51" s="824"/>
      <c r="AW51" s="776"/>
      <c r="AX51" s="825"/>
      <c r="AY51" s="827"/>
      <c r="BB51" s="776"/>
      <c r="BC51" s="825"/>
      <c r="BD51" s="827"/>
      <c r="BE51" s="817">
        <v>46014.0</v>
      </c>
      <c r="BF51" s="832" t="s">
        <v>360</v>
      </c>
      <c r="BG51" s="821" t="s">
        <v>340</v>
      </c>
      <c r="BH51" s="553" t="s">
        <v>336</v>
      </c>
      <c r="BI51" s="819">
        <v>649.0</v>
      </c>
      <c r="BJ51" s="828"/>
    </row>
    <row r="52">
      <c r="A52" s="822"/>
      <c r="B52" s="823"/>
      <c r="C52" s="824"/>
      <c r="D52" s="776"/>
      <c r="E52" s="825"/>
      <c r="F52" s="822"/>
      <c r="G52" s="823"/>
      <c r="H52" s="824"/>
      <c r="I52" s="776"/>
      <c r="J52" s="825"/>
      <c r="K52" s="822"/>
      <c r="L52" s="823"/>
      <c r="M52" s="824"/>
      <c r="N52" s="776"/>
      <c r="O52" s="825"/>
      <c r="P52" s="822"/>
      <c r="Q52" s="823"/>
      <c r="R52" s="824"/>
      <c r="S52" s="776"/>
      <c r="T52" s="825"/>
      <c r="U52" s="822"/>
      <c r="V52" s="823"/>
      <c r="W52" s="824"/>
      <c r="X52" s="776"/>
      <c r="Y52" s="825"/>
      <c r="Z52" s="822"/>
      <c r="AA52" s="823"/>
      <c r="AB52" s="824"/>
      <c r="AC52" s="776"/>
      <c r="AD52" s="825"/>
      <c r="AE52" s="826"/>
      <c r="AF52" s="823"/>
      <c r="AG52" s="824"/>
      <c r="AH52" s="776"/>
      <c r="AI52" s="825"/>
      <c r="AJ52" s="826"/>
      <c r="AK52" s="823"/>
      <c r="AL52" s="824"/>
      <c r="AM52" s="776"/>
      <c r="AN52" s="825"/>
      <c r="AO52" s="826"/>
      <c r="AP52" s="823"/>
      <c r="AQ52" s="824"/>
      <c r="AR52" s="776"/>
      <c r="AS52" s="825"/>
      <c r="AT52" s="827"/>
      <c r="AU52" s="823"/>
      <c r="AV52" s="824"/>
      <c r="AW52" s="776"/>
      <c r="AX52" s="825"/>
      <c r="AY52" s="827"/>
      <c r="BB52" s="776"/>
      <c r="BC52" s="825"/>
      <c r="BD52" s="827"/>
      <c r="BE52" s="817">
        <v>46011.0</v>
      </c>
      <c r="BF52" s="821" t="s">
        <v>346</v>
      </c>
      <c r="BG52" s="821" t="s">
        <v>340</v>
      </c>
      <c r="BH52" s="553" t="s">
        <v>336</v>
      </c>
      <c r="BI52" s="819">
        <v>46.85</v>
      </c>
      <c r="BJ52" s="828"/>
    </row>
    <row r="53">
      <c r="A53" s="822"/>
      <c r="B53" s="823"/>
      <c r="C53" s="824"/>
      <c r="D53" s="776"/>
      <c r="E53" s="825"/>
      <c r="F53" s="822"/>
      <c r="G53" s="823"/>
      <c r="H53" s="824"/>
      <c r="I53" s="776"/>
      <c r="J53" s="825"/>
      <c r="K53" s="822"/>
      <c r="L53" s="823"/>
      <c r="M53" s="824"/>
      <c r="N53" s="776"/>
      <c r="O53" s="825"/>
      <c r="P53" s="822"/>
      <c r="Q53" s="823"/>
      <c r="R53" s="824"/>
      <c r="S53" s="776"/>
      <c r="T53" s="825"/>
      <c r="U53" s="822"/>
      <c r="V53" s="823"/>
      <c r="W53" s="824"/>
      <c r="X53" s="776"/>
      <c r="Y53" s="825"/>
      <c r="Z53" s="822"/>
      <c r="AA53" s="823"/>
      <c r="AB53" s="824"/>
      <c r="AC53" s="776"/>
      <c r="AD53" s="825"/>
      <c r="AE53" s="826"/>
      <c r="AF53" s="823"/>
      <c r="AG53" s="824"/>
      <c r="AH53" s="776"/>
      <c r="AI53" s="825"/>
      <c r="AJ53" s="826"/>
      <c r="AK53" s="823"/>
      <c r="AL53" s="824"/>
      <c r="AM53" s="776"/>
      <c r="AN53" s="825"/>
      <c r="AO53" s="826"/>
      <c r="AP53" s="823"/>
      <c r="AQ53" s="824"/>
      <c r="AR53" s="776"/>
      <c r="AS53" s="825"/>
      <c r="AT53" s="827"/>
      <c r="AU53" s="823"/>
      <c r="AV53" s="824"/>
      <c r="AW53" s="776"/>
      <c r="AX53" s="825"/>
      <c r="AY53" s="827"/>
      <c r="BB53" s="776"/>
      <c r="BC53" s="825"/>
      <c r="BD53" s="827"/>
      <c r="BE53" s="817">
        <v>46017.0</v>
      </c>
      <c r="BF53" s="821" t="s">
        <v>354</v>
      </c>
      <c r="BG53" s="821" t="s">
        <v>356</v>
      </c>
      <c r="BH53" s="553" t="s">
        <v>336</v>
      </c>
      <c r="BI53" s="819">
        <v>756.0</v>
      </c>
      <c r="BJ53" s="828"/>
    </row>
    <row r="54" ht="9.75" customHeight="1">
      <c r="A54" s="628"/>
      <c r="B54" s="629"/>
      <c r="C54" s="633"/>
      <c r="D54" s="630"/>
      <c r="E54" s="630"/>
      <c r="F54" s="628"/>
      <c r="G54" s="629"/>
      <c r="H54" s="633"/>
      <c r="I54" s="630"/>
      <c r="J54" s="630"/>
      <c r="K54" s="628"/>
      <c r="L54" s="629"/>
      <c r="M54" s="633"/>
      <c r="N54" s="630"/>
      <c r="O54" s="630"/>
      <c r="P54" s="628"/>
      <c r="Q54" s="629"/>
      <c r="R54" s="633"/>
      <c r="S54" s="630"/>
      <c r="T54" s="630"/>
      <c r="U54" s="628"/>
      <c r="V54" s="629"/>
      <c r="W54" s="633"/>
      <c r="X54" s="630"/>
      <c r="Y54" s="630"/>
      <c r="Z54" s="628"/>
      <c r="AA54" s="629"/>
      <c r="AB54" s="633"/>
      <c r="AC54" s="630"/>
      <c r="AD54" s="630"/>
      <c r="AE54" s="628"/>
      <c r="AF54" s="629"/>
      <c r="AG54" s="633"/>
      <c r="AH54" s="630"/>
      <c r="AI54" s="630"/>
      <c r="AJ54" s="628"/>
      <c r="AK54" s="629"/>
      <c r="AL54" s="633"/>
      <c r="AM54" s="630"/>
      <c r="AN54" s="630"/>
      <c r="AO54" s="628"/>
      <c r="AP54" s="629"/>
      <c r="AQ54" s="633"/>
      <c r="AR54" s="630"/>
      <c r="AS54" s="630"/>
      <c r="AT54" s="632"/>
      <c r="AU54" s="629"/>
      <c r="AV54" s="633"/>
      <c r="AW54" s="630"/>
      <c r="AX54" s="630"/>
      <c r="AY54" s="632"/>
      <c r="AZ54" s="629"/>
      <c r="BA54" s="633"/>
      <c r="BB54" s="630"/>
      <c r="BC54" s="630"/>
      <c r="BD54" s="632"/>
      <c r="BE54" s="629"/>
      <c r="BF54" s="633"/>
      <c r="BG54" s="633"/>
      <c r="BH54" s="630"/>
      <c r="BI54" s="630"/>
      <c r="BJ54" s="752"/>
    </row>
    <row r="55">
      <c r="A55" s="525"/>
      <c r="B55" s="573" t="s">
        <v>4</v>
      </c>
      <c r="C55" s="738" t="s">
        <v>375</v>
      </c>
      <c r="D55" s="539" t="s">
        <v>202</v>
      </c>
      <c r="E55" s="731">
        <f>SUM(E56:E58)</f>
        <v>0</v>
      </c>
      <c r="F55" s="525"/>
      <c r="G55" s="573" t="s">
        <v>4</v>
      </c>
      <c r="H55" s="738" t="s">
        <v>375</v>
      </c>
      <c r="I55" s="539" t="s">
        <v>202</v>
      </c>
      <c r="J55" s="731">
        <f>SUM(J56:J58)</f>
        <v>0</v>
      </c>
      <c r="K55" s="525"/>
      <c r="L55" s="573" t="s">
        <v>4</v>
      </c>
      <c r="M55" s="738" t="s">
        <v>375</v>
      </c>
      <c r="N55" s="539" t="s">
        <v>202</v>
      </c>
      <c r="O55" s="731">
        <f>SUM(O56:O58)</f>
        <v>0</v>
      </c>
      <c r="P55" s="525"/>
      <c r="Q55" s="573" t="s">
        <v>4</v>
      </c>
      <c r="R55" s="738" t="s">
        <v>375</v>
      </c>
      <c r="S55" s="539" t="s">
        <v>202</v>
      </c>
      <c r="T55" s="731">
        <f>SUM(T56:T58)</f>
        <v>0</v>
      </c>
      <c r="U55" s="525"/>
      <c r="V55" s="573" t="s">
        <v>4</v>
      </c>
      <c r="W55" s="738" t="s">
        <v>375</v>
      </c>
      <c r="X55" s="539" t="s">
        <v>202</v>
      </c>
      <c r="Y55" s="731">
        <f>SUM(Y56:Y58)</f>
        <v>0</v>
      </c>
      <c r="Z55" s="525"/>
      <c r="AA55" s="573" t="s">
        <v>4</v>
      </c>
      <c r="AB55" s="738" t="s">
        <v>375</v>
      </c>
      <c r="AC55" s="539" t="s">
        <v>202</v>
      </c>
      <c r="AD55" s="731">
        <f>SUM(AD56:AD58)</f>
        <v>0</v>
      </c>
      <c r="AE55" s="534"/>
      <c r="AF55" s="573" t="s">
        <v>4</v>
      </c>
      <c r="AG55" s="738" t="s">
        <v>375</v>
      </c>
      <c r="AH55" s="539" t="s">
        <v>202</v>
      </c>
      <c r="AI55" s="731">
        <f>SUM(AI56:AI58)</f>
        <v>0</v>
      </c>
      <c r="AJ55" s="534"/>
      <c r="AK55" s="573" t="s">
        <v>4</v>
      </c>
      <c r="AL55" s="738" t="s">
        <v>375</v>
      </c>
      <c r="AM55" s="539" t="s">
        <v>202</v>
      </c>
      <c r="AN55" s="731">
        <f>SUM(AN56:AN58)</f>
        <v>0</v>
      </c>
      <c r="AO55" s="534"/>
      <c r="AP55" s="573" t="s">
        <v>4</v>
      </c>
      <c r="AQ55" s="738" t="s">
        <v>375</v>
      </c>
      <c r="AR55" s="539" t="s">
        <v>202</v>
      </c>
      <c r="AS55" s="731">
        <f>SUM(AS56:AS58)</f>
        <v>0</v>
      </c>
      <c r="AT55" s="534"/>
      <c r="AU55" s="573" t="s">
        <v>4</v>
      </c>
      <c r="AV55" s="738" t="s">
        <v>375</v>
      </c>
      <c r="AW55" s="539" t="s">
        <v>202</v>
      </c>
      <c r="AX55" s="731">
        <f>SUM(AX56:AX58)</f>
        <v>0</v>
      </c>
      <c r="AY55" s="534"/>
      <c r="AZ55" s="573" t="s">
        <v>4</v>
      </c>
      <c r="BA55" s="738" t="s">
        <v>375</v>
      </c>
      <c r="BB55" s="539" t="s">
        <v>202</v>
      </c>
      <c r="BC55" s="731">
        <f>SUM(BC56:BC59)</f>
        <v>17210.82</v>
      </c>
      <c r="BD55" s="534"/>
      <c r="BE55" s="573" t="s">
        <v>4</v>
      </c>
      <c r="BF55" s="738" t="s">
        <v>375</v>
      </c>
      <c r="BG55" s="738"/>
      <c r="BH55" s="539" t="s">
        <v>202</v>
      </c>
      <c r="BI55" s="731">
        <f>SUM(BI56:BI58)</f>
        <v>11960.65</v>
      </c>
      <c r="BJ55" s="732"/>
    </row>
    <row r="56">
      <c r="A56" s="634" t="s">
        <v>376</v>
      </c>
      <c r="B56" s="547"/>
      <c r="C56" s="590"/>
      <c r="D56" s="545"/>
      <c r="E56" s="754"/>
      <c r="F56" s="634" t="s">
        <v>376</v>
      </c>
      <c r="G56" s="547"/>
      <c r="H56" s="590"/>
      <c r="I56" s="545"/>
      <c r="J56" s="754"/>
      <c r="K56" s="634" t="s">
        <v>376</v>
      </c>
      <c r="L56" s="547"/>
      <c r="M56" s="590"/>
      <c r="N56" s="545"/>
      <c r="O56" s="754"/>
      <c r="P56" s="634" t="s">
        <v>376</v>
      </c>
      <c r="Q56" s="547"/>
      <c r="R56" s="590"/>
      <c r="S56" s="545"/>
      <c r="T56" s="754"/>
      <c r="U56" s="634" t="s">
        <v>377</v>
      </c>
      <c r="V56" s="547"/>
      <c r="W56" s="590"/>
      <c r="X56" s="545"/>
      <c r="Y56" s="754"/>
      <c r="Z56" s="634" t="s">
        <v>377</v>
      </c>
      <c r="AA56" s="547"/>
      <c r="AB56" s="590"/>
      <c r="AC56" s="545"/>
      <c r="AD56" s="754"/>
      <c r="AE56" s="634" t="s">
        <v>377</v>
      </c>
      <c r="AF56" s="547"/>
      <c r="AG56" s="590"/>
      <c r="AH56" s="545"/>
      <c r="AI56" s="754"/>
      <c r="AJ56" s="634" t="s">
        <v>377</v>
      </c>
      <c r="AK56" s="547"/>
      <c r="AL56" s="590"/>
      <c r="AM56" s="545"/>
      <c r="AN56" s="754"/>
      <c r="AO56" s="634" t="s">
        <v>377</v>
      </c>
      <c r="AP56" s="547"/>
      <c r="AQ56" s="590"/>
      <c r="AR56" s="545"/>
      <c r="AS56" s="754"/>
      <c r="AT56" s="634" t="s">
        <v>377</v>
      </c>
      <c r="AU56" s="547"/>
      <c r="AV56" s="590"/>
      <c r="AW56" s="545"/>
      <c r="AX56" s="754"/>
      <c r="AY56" s="634" t="s">
        <v>377</v>
      </c>
      <c r="AZ56" s="547"/>
      <c r="BA56" s="590" t="s">
        <v>378</v>
      </c>
      <c r="BB56" s="545"/>
      <c r="BC56" s="754">
        <v>7208.64</v>
      </c>
      <c r="BD56" s="634" t="s">
        <v>377</v>
      </c>
      <c r="BE56" s="547"/>
      <c r="BF56" s="590" t="s">
        <v>379</v>
      </c>
      <c r="BG56" s="753"/>
      <c r="BH56" s="545"/>
      <c r="BI56" s="754">
        <v>958.5</v>
      </c>
      <c r="BJ56" s="755"/>
    </row>
    <row r="57">
      <c r="A57" s="558"/>
      <c r="B57" s="640"/>
      <c r="C57" s="590"/>
      <c r="D57" s="545"/>
      <c r="E57" s="754"/>
      <c r="F57" s="558"/>
      <c r="G57" s="640"/>
      <c r="H57" s="590"/>
      <c r="I57" s="545"/>
      <c r="J57" s="754"/>
      <c r="K57" s="558"/>
      <c r="L57" s="640"/>
      <c r="M57" s="590"/>
      <c r="N57" s="545"/>
      <c r="O57" s="754"/>
      <c r="P57" s="558"/>
      <c r="Q57" s="640"/>
      <c r="R57" s="590"/>
      <c r="S57" s="545"/>
      <c r="T57" s="754"/>
      <c r="U57" s="558"/>
      <c r="V57" s="640"/>
      <c r="W57" s="590"/>
      <c r="X57" s="545"/>
      <c r="Y57" s="754"/>
      <c r="Z57" s="558"/>
      <c r="AA57" s="640"/>
      <c r="AB57" s="590"/>
      <c r="AC57" s="545"/>
      <c r="AD57" s="754"/>
      <c r="AE57" s="558"/>
      <c r="AF57" s="640"/>
      <c r="AG57" s="590"/>
      <c r="AH57" s="545"/>
      <c r="AI57" s="754"/>
      <c r="AJ57" s="558"/>
      <c r="AK57" s="640"/>
      <c r="AL57" s="590"/>
      <c r="AM57" s="545"/>
      <c r="AN57" s="754"/>
      <c r="AO57" s="558"/>
      <c r="AP57" s="640"/>
      <c r="AQ57" s="590"/>
      <c r="AR57" s="545"/>
      <c r="AS57" s="754"/>
      <c r="AT57" s="558"/>
      <c r="AU57" s="640"/>
      <c r="AV57" s="590"/>
      <c r="AW57" s="545"/>
      <c r="AX57" s="754"/>
      <c r="AY57" s="558"/>
      <c r="AZ57" s="640"/>
      <c r="BA57" s="590" t="s">
        <v>380</v>
      </c>
      <c r="BB57" s="545"/>
      <c r="BC57" s="754">
        <v>2500.0</v>
      </c>
      <c r="BD57" s="558"/>
      <c r="BE57" s="640"/>
      <c r="BF57" s="590" t="s">
        <v>381</v>
      </c>
      <c r="BG57" s="753"/>
      <c r="BH57" s="545"/>
      <c r="BI57" s="754">
        <v>7342.89</v>
      </c>
      <c r="BJ57" s="561"/>
    </row>
    <row r="58">
      <c r="A58" s="558"/>
      <c r="B58" s="640"/>
      <c r="C58" s="590"/>
      <c r="D58" s="553"/>
      <c r="E58" s="754"/>
      <c r="F58" s="558"/>
      <c r="G58" s="640"/>
      <c r="H58" s="590"/>
      <c r="I58" s="553"/>
      <c r="J58" s="754"/>
      <c r="K58" s="558"/>
      <c r="L58" s="640"/>
      <c r="M58" s="590"/>
      <c r="N58" s="553"/>
      <c r="O58" s="754"/>
      <c r="P58" s="558"/>
      <c r="Q58" s="640"/>
      <c r="R58" s="590"/>
      <c r="S58" s="553"/>
      <c r="T58" s="754"/>
      <c r="U58" s="558"/>
      <c r="V58" s="640"/>
      <c r="W58" s="590"/>
      <c r="X58" s="553"/>
      <c r="Y58" s="754"/>
      <c r="Z58" s="558"/>
      <c r="AA58" s="640"/>
      <c r="AB58" s="590"/>
      <c r="AC58" s="553"/>
      <c r="AD58" s="754"/>
      <c r="AE58" s="558"/>
      <c r="AF58" s="640"/>
      <c r="AG58" s="590"/>
      <c r="AH58" s="553"/>
      <c r="AI58" s="754"/>
      <c r="AJ58" s="558"/>
      <c r="AK58" s="640"/>
      <c r="AL58" s="590"/>
      <c r="AM58" s="553"/>
      <c r="AN58" s="754"/>
      <c r="AO58" s="558"/>
      <c r="AP58" s="640"/>
      <c r="AQ58" s="590"/>
      <c r="AR58" s="553"/>
      <c r="AS58" s="754"/>
      <c r="AT58" s="558"/>
      <c r="AU58" s="640"/>
      <c r="AV58" s="590"/>
      <c r="AW58" s="553"/>
      <c r="AX58" s="754"/>
      <c r="AY58" s="558"/>
      <c r="AZ58" s="640"/>
      <c r="BA58" s="590" t="s">
        <v>382</v>
      </c>
      <c r="BB58" s="553"/>
      <c r="BC58" s="754">
        <v>1627.06</v>
      </c>
      <c r="BD58" s="558"/>
      <c r="BE58" s="640"/>
      <c r="BF58" s="590" t="s">
        <v>383</v>
      </c>
      <c r="BG58" s="753"/>
      <c r="BH58" s="553"/>
      <c r="BI58" s="754">
        <v>3659.26</v>
      </c>
      <c r="BJ58" s="561"/>
    </row>
    <row r="59">
      <c r="A59" s="558"/>
      <c r="B59" s="756"/>
      <c r="C59" s="753"/>
      <c r="D59" s="553"/>
      <c r="E59" s="754"/>
      <c r="F59" s="558"/>
      <c r="G59" s="756"/>
      <c r="H59" s="753"/>
      <c r="I59" s="553"/>
      <c r="J59" s="754"/>
      <c r="K59" s="558"/>
      <c r="L59" s="756"/>
      <c r="M59" s="753"/>
      <c r="N59" s="553"/>
      <c r="O59" s="754"/>
      <c r="P59" s="558"/>
      <c r="Q59" s="756"/>
      <c r="R59" s="753"/>
      <c r="S59" s="553"/>
      <c r="T59" s="754"/>
      <c r="U59" s="558"/>
      <c r="V59" s="756"/>
      <c r="W59" s="753"/>
      <c r="X59" s="553"/>
      <c r="Y59" s="754"/>
      <c r="Z59" s="558"/>
      <c r="AA59" s="756"/>
      <c r="AB59" s="753"/>
      <c r="AC59" s="553"/>
      <c r="AD59" s="754"/>
      <c r="AE59" s="558"/>
      <c r="AF59" s="756"/>
      <c r="AG59" s="753"/>
      <c r="AH59" s="553"/>
      <c r="AI59" s="754"/>
      <c r="AJ59" s="558"/>
      <c r="AK59" s="756"/>
      <c r="AL59" s="753"/>
      <c r="AM59" s="553"/>
      <c r="AN59" s="754"/>
      <c r="AO59" s="558"/>
      <c r="AP59" s="756"/>
      <c r="AQ59" s="753"/>
      <c r="AR59" s="553"/>
      <c r="AS59" s="754"/>
      <c r="AT59" s="558"/>
      <c r="AU59" s="756"/>
      <c r="AV59" s="753"/>
      <c r="AW59" s="553"/>
      <c r="AX59" s="754"/>
      <c r="AY59" s="558"/>
      <c r="AZ59" s="756"/>
      <c r="BA59" s="753" t="s">
        <v>384</v>
      </c>
      <c r="BB59" s="553"/>
      <c r="BC59" s="754">
        <v>5875.12</v>
      </c>
      <c r="BD59" s="558"/>
      <c r="BE59" s="756"/>
      <c r="BF59" s="753"/>
      <c r="BG59" s="753"/>
      <c r="BH59" s="553"/>
      <c r="BI59" s="754"/>
      <c r="BJ59" s="755"/>
    </row>
    <row r="60">
      <c r="A60" s="558"/>
      <c r="B60" s="756"/>
      <c r="C60" s="753"/>
      <c r="D60" s="553"/>
      <c r="E60" s="754"/>
      <c r="F60" s="558"/>
      <c r="G60" s="756"/>
      <c r="H60" s="753"/>
      <c r="I60" s="553"/>
      <c r="J60" s="754"/>
      <c r="K60" s="558"/>
      <c r="L60" s="756"/>
      <c r="M60" s="753"/>
      <c r="N60" s="553"/>
      <c r="O60" s="754"/>
      <c r="P60" s="558"/>
      <c r="Q60" s="756"/>
      <c r="R60" s="753"/>
      <c r="S60" s="553"/>
      <c r="T60" s="754"/>
      <c r="U60" s="558"/>
      <c r="V60" s="756"/>
      <c r="W60" s="753"/>
      <c r="X60" s="553"/>
      <c r="Y60" s="754"/>
      <c r="Z60" s="558"/>
      <c r="AA60" s="756"/>
      <c r="AB60" s="753"/>
      <c r="AC60" s="553"/>
      <c r="AD60" s="754"/>
      <c r="AE60" s="558"/>
      <c r="AF60" s="756"/>
      <c r="AG60" s="753"/>
      <c r="AH60" s="553"/>
      <c r="AI60" s="754"/>
      <c r="AJ60" s="558"/>
      <c r="AK60" s="756"/>
      <c r="AL60" s="753"/>
      <c r="AM60" s="553"/>
      <c r="AN60" s="754"/>
      <c r="AO60" s="558"/>
      <c r="AP60" s="756"/>
      <c r="AQ60" s="753"/>
      <c r="AR60" s="553"/>
      <c r="AS60" s="754"/>
      <c r="AT60" s="558"/>
      <c r="AU60" s="756"/>
      <c r="AV60" s="753"/>
      <c r="AW60" s="553"/>
      <c r="AX60" s="754"/>
      <c r="AY60" s="558"/>
      <c r="AZ60" s="756"/>
      <c r="BA60" s="753"/>
      <c r="BB60" s="553"/>
      <c r="BC60" s="754"/>
      <c r="BD60" s="558"/>
      <c r="BE60" s="756"/>
      <c r="BF60" s="753"/>
      <c r="BG60" s="753"/>
      <c r="BH60" s="553"/>
      <c r="BI60" s="754"/>
      <c r="BJ60" s="755"/>
    </row>
    <row r="61">
      <c r="A61" s="558"/>
      <c r="B61" s="756"/>
      <c r="C61" s="753"/>
      <c r="D61" s="553"/>
      <c r="E61" s="754"/>
      <c r="F61" s="558"/>
      <c r="G61" s="756"/>
      <c r="H61" s="753"/>
      <c r="I61" s="553"/>
      <c r="J61" s="754"/>
      <c r="K61" s="558"/>
      <c r="L61" s="756"/>
      <c r="M61" s="753"/>
      <c r="N61" s="553"/>
      <c r="O61" s="754"/>
      <c r="P61" s="558"/>
      <c r="Q61" s="756"/>
      <c r="R61" s="753"/>
      <c r="S61" s="553"/>
      <c r="T61" s="754"/>
      <c r="U61" s="558"/>
      <c r="V61" s="756"/>
      <c r="W61" s="753"/>
      <c r="X61" s="553"/>
      <c r="Y61" s="754"/>
      <c r="Z61" s="558"/>
      <c r="AA61" s="756"/>
      <c r="AB61" s="753"/>
      <c r="AC61" s="553"/>
      <c r="AD61" s="754"/>
      <c r="AE61" s="558"/>
      <c r="AF61" s="756"/>
      <c r="AG61" s="753"/>
      <c r="AH61" s="553"/>
      <c r="AI61" s="754"/>
      <c r="AJ61" s="558"/>
      <c r="AK61" s="756"/>
      <c r="AL61" s="753"/>
      <c r="AM61" s="553"/>
      <c r="AN61" s="754"/>
      <c r="AO61" s="558"/>
      <c r="AP61" s="756"/>
      <c r="AQ61" s="753"/>
      <c r="AR61" s="553"/>
      <c r="AS61" s="754"/>
      <c r="AT61" s="558"/>
      <c r="AU61" s="756"/>
      <c r="AV61" s="753"/>
      <c r="AW61" s="553"/>
      <c r="AX61" s="754"/>
      <c r="AY61" s="558"/>
      <c r="AZ61" s="756"/>
      <c r="BA61" s="753"/>
      <c r="BB61" s="553"/>
      <c r="BC61" s="754"/>
      <c r="BD61" s="558"/>
      <c r="BE61" s="756"/>
      <c r="BF61" s="753"/>
      <c r="BG61" s="753"/>
      <c r="BH61" s="553"/>
      <c r="BI61" s="754"/>
      <c r="BJ61" s="755"/>
    </row>
    <row r="62" ht="27.75" customHeight="1">
      <c r="A62" s="525"/>
      <c r="B62" s="573" t="s">
        <v>4</v>
      </c>
      <c r="C62" s="738" t="s">
        <v>37</v>
      </c>
      <c r="D62" s="539" t="s">
        <v>202</v>
      </c>
      <c r="E62" s="731">
        <f>SUM(E63:E66)</f>
        <v>0</v>
      </c>
      <c r="F62" s="525"/>
      <c r="G62" s="573" t="s">
        <v>4</v>
      </c>
      <c r="H62" s="738" t="s">
        <v>37</v>
      </c>
      <c r="I62" s="539" t="s">
        <v>202</v>
      </c>
      <c r="J62" s="731">
        <f>SUM(J63:J66)</f>
        <v>0</v>
      </c>
      <c r="K62" s="525"/>
      <c r="L62" s="573" t="s">
        <v>4</v>
      </c>
      <c r="M62" s="738" t="s">
        <v>37</v>
      </c>
      <c r="N62" s="539" t="s">
        <v>202</v>
      </c>
      <c r="O62" s="731">
        <f>SUM(O63:O66)</f>
        <v>0</v>
      </c>
      <c r="P62" s="525"/>
      <c r="Q62" s="573" t="s">
        <v>4</v>
      </c>
      <c r="R62" s="738" t="s">
        <v>37</v>
      </c>
      <c r="S62" s="539" t="s">
        <v>202</v>
      </c>
      <c r="T62" s="731">
        <f>SUM(T63:T66)</f>
        <v>0</v>
      </c>
      <c r="U62" s="525"/>
      <c r="V62" s="573" t="s">
        <v>4</v>
      </c>
      <c r="W62" s="738" t="s">
        <v>37</v>
      </c>
      <c r="X62" s="539" t="s">
        <v>202</v>
      </c>
      <c r="Y62" s="731">
        <f>SUM(Y63:Y66)</f>
        <v>0</v>
      </c>
      <c r="Z62" s="525"/>
      <c r="AA62" s="573" t="s">
        <v>4</v>
      </c>
      <c r="AB62" s="738" t="s">
        <v>37</v>
      </c>
      <c r="AC62" s="539" t="s">
        <v>202</v>
      </c>
      <c r="AD62" s="731">
        <f>SUM(AD63:AD66)</f>
        <v>0</v>
      </c>
      <c r="AE62" s="534"/>
      <c r="AF62" s="573" t="s">
        <v>4</v>
      </c>
      <c r="AG62" s="738" t="s">
        <v>37</v>
      </c>
      <c r="AH62" s="539" t="s">
        <v>202</v>
      </c>
      <c r="AI62" s="731">
        <f>SUM(AI63:AI66)</f>
        <v>0</v>
      </c>
      <c r="AJ62" s="534"/>
      <c r="AK62" s="573" t="s">
        <v>4</v>
      </c>
      <c r="AL62" s="738" t="s">
        <v>37</v>
      </c>
      <c r="AM62" s="539" t="s">
        <v>202</v>
      </c>
      <c r="AN62" s="731">
        <f>SUM(AN63:AN66)</f>
        <v>0</v>
      </c>
      <c r="AO62" s="534"/>
      <c r="AP62" s="573" t="s">
        <v>4</v>
      </c>
      <c r="AQ62" s="738" t="s">
        <v>37</v>
      </c>
      <c r="AR62" s="539" t="s">
        <v>202</v>
      </c>
      <c r="AS62" s="731">
        <f>SUM(AS63:AS66)</f>
        <v>0</v>
      </c>
      <c r="AT62" s="534"/>
      <c r="AU62" s="573" t="s">
        <v>4</v>
      </c>
      <c r="AV62" s="738" t="s">
        <v>37</v>
      </c>
      <c r="AW62" s="539" t="s">
        <v>202</v>
      </c>
      <c r="AX62" s="731">
        <f>SUM(AX63:AX66)</f>
        <v>0</v>
      </c>
      <c r="AY62" s="534"/>
      <c r="AZ62" s="573" t="s">
        <v>4</v>
      </c>
      <c r="BA62" s="738" t="s">
        <v>37</v>
      </c>
      <c r="BB62" s="539" t="s">
        <v>202</v>
      </c>
      <c r="BC62" s="731">
        <f>SUM(BC63:BC66)</f>
        <v>0</v>
      </c>
      <c r="BD62" s="534"/>
      <c r="BE62" s="573" t="s">
        <v>4</v>
      </c>
      <c r="BF62" s="738" t="s">
        <v>37</v>
      </c>
      <c r="BG62" s="738"/>
      <c r="BH62" s="539" t="s">
        <v>202</v>
      </c>
      <c r="BI62" s="731">
        <f>SUM(BI63:BI66)</f>
        <v>0</v>
      </c>
      <c r="BJ62" s="732"/>
    </row>
    <row r="63">
      <c r="A63" s="634" t="s">
        <v>385</v>
      </c>
      <c r="B63" s="676"/>
      <c r="C63" s="642"/>
      <c r="D63" s="553"/>
      <c r="E63" s="641"/>
      <c r="F63" s="634" t="s">
        <v>385</v>
      </c>
      <c r="G63" s="676"/>
      <c r="H63" s="642"/>
      <c r="I63" s="553"/>
      <c r="J63" s="641"/>
      <c r="K63" s="634" t="s">
        <v>385</v>
      </c>
      <c r="L63" s="676"/>
      <c r="M63" s="642"/>
      <c r="N63" s="553"/>
      <c r="O63" s="641"/>
      <c r="P63" s="634" t="s">
        <v>385</v>
      </c>
      <c r="Q63" s="676"/>
      <c r="R63" s="642"/>
      <c r="S63" s="553"/>
      <c r="T63" s="641"/>
      <c r="U63" s="634" t="s">
        <v>385</v>
      </c>
      <c r="V63" s="676"/>
      <c r="W63" s="642"/>
      <c r="X63" s="553"/>
      <c r="Y63" s="641"/>
      <c r="Z63" s="634" t="s">
        <v>385</v>
      </c>
      <c r="AA63" s="676"/>
      <c r="AB63" s="642"/>
      <c r="AC63" s="553"/>
      <c r="AD63" s="641"/>
      <c r="AE63" s="634" t="s">
        <v>385</v>
      </c>
      <c r="AF63" s="676"/>
      <c r="AG63" s="642"/>
      <c r="AH63" s="553"/>
      <c r="AI63" s="641"/>
      <c r="AJ63" s="634" t="s">
        <v>385</v>
      </c>
      <c r="AK63" s="676"/>
      <c r="AL63" s="642"/>
      <c r="AM63" s="553"/>
      <c r="AN63" s="641"/>
      <c r="AO63" s="634" t="s">
        <v>385</v>
      </c>
      <c r="AP63" s="676"/>
      <c r="AQ63" s="642"/>
      <c r="AR63" s="553"/>
      <c r="AS63" s="641"/>
      <c r="AT63" s="634" t="s">
        <v>385</v>
      </c>
      <c r="AU63" s="676"/>
      <c r="AV63" s="642"/>
      <c r="AW63" s="553"/>
      <c r="AX63" s="641"/>
      <c r="AY63" s="634" t="s">
        <v>385</v>
      </c>
      <c r="AZ63" s="676"/>
      <c r="BA63" s="642"/>
      <c r="BB63" s="553"/>
      <c r="BC63" s="641"/>
      <c r="BD63" s="634" t="s">
        <v>385</v>
      </c>
      <c r="BE63" s="676"/>
      <c r="BF63" s="642"/>
      <c r="BG63" s="757"/>
      <c r="BH63" s="553"/>
      <c r="BI63" s="641"/>
      <c r="BJ63" s="755"/>
    </row>
    <row r="64">
      <c r="A64" s="558"/>
      <c r="B64" s="4"/>
      <c r="C64" s="4"/>
      <c r="D64" s="4"/>
      <c r="E64" s="4"/>
      <c r="F64" s="558"/>
      <c r="G64" s="4"/>
      <c r="H64" s="4"/>
      <c r="I64" s="4"/>
      <c r="J64" s="4"/>
      <c r="K64" s="558"/>
      <c r="L64" s="4"/>
      <c r="M64" s="4"/>
      <c r="N64" s="4"/>
      <c r="O64" s="4"/>
      <c r="P64" s="558"/>
      <c r="Q64" s="4"/>
      <c r="R64" s="4"/>
      <c r="S64" s="4"/>
      <c r="T64" s="4"/>
      <c r="U64" s="558"/>
      <c r="V64" s="4"/>
      <c r="W64" s="4"/>
      <c r="X64" s="4"/>
      <c r="Y64" s="4"/>
      <c r="Z64" s="558"/>
      <c r="AA64" s="4"/>
      <c r="AB64" s="4"/>
      <c r="AC64" s="4"/>
      <c r="AD64" s="4"/>
      <c r="AE64" s="558"/>
      <c r="AF64" s="4"/>
      <c r="AG64" s="4"/>
      <c r="AH64" s="4"/>
      <c r="AI64" s="4"/>
      <c r="AJ64" s="558"/>
      <c r="AK64" s="4"/>
      <c r="AL64" s="4"/>
      <c r="AM64" s="4"/>
      <c r="AN64" s="4"/>
      <c r="AO64" s="558"/>
      <c r="AP64" s="4"/>
      <c r="AQ64" s="4"/>
      <c r="AR64" s="4"/>
      <c r="AS64" s="4"/>
      <c r="AT64" s="558"/>
      <c r="AU64" s="4"/>
      <c r="AV64" s="4"/>
      <c r="AW64" s="4"/>
      <c r="AX64" s="4"/>
      <c r="AY64" s="558"/>
      <c r="AZ64" s="4"/>
      <c r="BA64" s="4"/>
      <c r="BB64" s="4"/>
      <c r="BC64" s="4"/>
      <c r="BD64" s="558"/>
      <c r="BE64" s="4"/>
      <c r="BF64" s="4"/>
      <c r="BG64" s="4"/>
      <c r="BH64" s="4"/>
      <c r="BI64" s="4"/>
      <c r="BJ64" s="561"/>
    </row>
    <row r="65">
      <c r="A65" s="558"/>
      <c r="B65" s="652"/>
      <c r="C65" s="589"/>
      <c r="D65" s="593"/>
      <c r="E65" s="685"/>
      <c r="F65" s="558"/>
      <c r="G65" s="652"/>
      <c r="H65" s="589"/>
      <c r="I65" s="593"/>
      <c r="J65" s="685"/>
      <c r="K65" s="558"/>
      <c r="L65" s="652"/>
      <c r="M65" s="589"/>
      <c r="N65" s="593"/>
      <c r="O65" s="685"/>
      <c r="P65" s="558"/>
      <c r="Q65" s="652"/>
      <c r="R65" s="589"/>
      <c r="S65" s="593"/>
      <c r="T65" s="685"/>
      <c r="U65" s="558"/>
      <c r="V65" s="652"/>
      <c r="W65" s="589"/>
      <c r="X65" s="593"/>
      <c r="Y65" s="685"/>
      <c r="Z65" s="558"/>
      <c r="AA65" s="652"/>
      <c r="AB65" s="589"/>
      <c r="AC65" s="593"/>
      <c r="AD65" s="685"/>
      <c r="AE65" s="558"/>
      <c r="AF65" s="652"/>
      <c r="AG65" s="589"/>
      <c r="AH65" s="593"/>
      <c r="AI65" s="685"/>
      <c r="AJ65" s="558"/>
      <c r="AK65" s="652"/>
      <c r="AL65" s="589"/>
      <c r="AM65" s="593"/>
      <c r="AN65" s="685"/>
      <c r="AO65" s="558"/>
      <c r="AP65" s="652"/>
      <c r="AQ65" s="589"/>
      <c r="AR65" s="593"/>
      <c r="AS65" s="685"/>
      <c r="AT65" s="558"/>
      <c r="AU65" s="652"/>
      <c r="AV65" s="589"/>
      <c r="AW65" s="593"/>
      <c r="AX65" s="685"/>
      <c r="AY65" s="558"/>
      <c r="AZ65" s="652"/>
      <c r="BA65" s="589"/>
      <c r="BB65" s="593"/>
      <c r="BC65" s="685"/>
      <c r="BD65" s="558"/>
      <c r="BE65" s="652"/>
      <c r="BF65" s="589"/>
      <c r="BG65" s="758"/>
      <c r="BH65" s="593"/>
      <c r="BI65" s="685"/>
      <c r="BJ65" s="561"/>
    </row>
    <row r="66" ht="24.0" customHeight="1">
      <c r="A66" s="558"/>
      <c r="B66" s="652"/>
      <c r="C66" s="589"/>
      <c r="D66" s="593"/>
      <c r="E66" s="685"/>
      <c r="F66" s="558"/>
      <c r="G66" s="652"/>
      <c r="H66" s="589"/>
      <c r="I66" s="593"/>
      <c r="J66" s="685"/>
      <c r="K66" s="558"/>
      <c r="L66" s="652"/>
      <c r="M66" s="589"/>
      <c r="N66" s="593"/>
      <c r="O66" s="685"/>
      <c r="P66" s="558"/>
      <c r="Q66" s="652"/>
      <c r="R66" s="589"/>
      <c r="S66" s="593"/>
      <c r="T66" s="685"/>
      <c r="U66" s="558"/>
      <c r="V66" s="652"/>
      <c r="W66" s="589"/>
      <c r="X66" s="593"/>
      <c r="Y66" s="685"/>
      <c r="Z66" s="558"/>
      <c r="AA66" s="652"/>
      <c r="AB66" s="589"/>
      <c r="AC66" s="593"/>
      <c r="AD66" s="685"/>
      <c r="AE66" s="558"/>
      <c r="AF66" s="652"/>
      <c r="AG66" s="589"/>
      <c r="AH66" s="593"/>
      <c r="AI66" s="685"/>
      <c r="AJ66" s="558"/>
      <c r="AK66" s="652"/>
      <c r="AL66" s="589"/>
      <c r="AM66" s="593"/>
      <c r="AN66" s="685"/>
      <c r="AO66" s="558"/>
      <c r="AP66" s="652"/>
      <c r="AQ66" s="589"/>
      <c r="AR66" s="593"/>
      <c r="AS66" s="685"/>
      <c r="AT66" s="558"/>
      <c r="AU66" s="652"/>
      <c r="AV66" s="589"/>
      <c r="AW66" s="593"/>
      <c r="AX66" s="685"/>
      <c r="AY66" s="558"/>
      <c r="AZ66" s="652"/>
      <c r="BA66" s="589"/>
      <c r="BB66" s="593"/>
      <c r="BC66" s="685"/>
      <c r="BD66" s="558"/>
      <c r="BE66" s="652"/>
      <c r="BF66" s="589"/>
      <c r="BG66" s="758"/>
      <c r="BH66" s="593"/>
      <c r="BI66" s="685"/>
      <c r="BJ66" s="561"/>
    </row>
    <row r="67" ht="30.75" customHeight="1">
      <c r="A67" s="525"/>
      <c r="B67" s="573" t="s">
        <v>4</v>
      </c>
      <c r="C67" s="738" t="s">
        <v>37</v>
      </c>
      <c r="D67" s="539" t="s">
        <v>202</v>
      </c>
      <c r="E67" s="731">
        <f>SUM(E68:E71)</f>
        <v>0</v>
      </c>
      <c r="F67" s="525"/>
      <c r="G67" s="573" t="s">
        <v>4</v>
      </c>
      <c r="H67" s="738" t="s">
        <v>37</v>
      </c>
      <c r="I67" s="539" t="s">
        <v>202</v>
      </c>
      <c r="J67" s="731">
        <f>SUM(J68:J71)</f>
        <v>0</v>
      </c>
      <c r="K67" s="525"/>
      <c r="L67" s="573" t="s">
        <v>4</v>
      </c>
      <c r="M67" s="738" t="s">
        <v>37</v>
      </c>
      <c r="N67" s="539" t="s">
        <v>202</v>
      </c>
      <c r="O67" s="731">
        <f>SUM(O68:O71)</f>
        <v>0</v>
      </c>
      <c r="P67" s="525"/>
      <c r="Q67" s="573" t="s">
        <v>4</v>
      </c>
      <c r="R67" s="738" t="s">
        <v>37</v>
      </c>
      <c r="S67" s="539" t="s">
        <v>202</v>
      </c>
      <c r="T67" s="731">
        <f>SUM(T68:T71)</f>
        <v>0</v>
      </c>
      <c r="U67" s="525"/>
      <c r="V67" s="573" t="s">
        <v>4</v>
      </c>
      <c r="W67" s="738" t="s">
        <v>37</v>
      </c>
      <c r="X67" s="539" t="s">
        <v>202</v>
      </c>
      <c r="Y67" s="731">
        <f>SUM(Y68:Y71)</f>
        <v>0</v>
      </c>
      <c r="Z67" s="525"/>
      <c r="AA67" s="573" t="s">
        <v>4</v>
      </c>
      <c r="AB67" s="738" t="s">
        <v>37</v>
      </c>
      <c r="AC67" s="539" t="s">
        <v>202</v>
      </c>
      <c r="AD67" s="731">
        <f>SUM(AD68:AD71)</f>
        <v>0</v>
      </c>
      <c r="AE67" s="534"/>
      <c r="AF67" s="573" t="s">
        <v>4</v>
      </c>
      <c r="AG67" s="738" t="s">
        <v>37</v>
      </c>
      <c r="AH67" s="539" t="s">
        <v>202</v>
      </c>
      <c r="AI67" s="731">
        <f>SUM(AI68:AI71)</f>
        <v>0</v>
      </c>
      <c r="AJ67" s="534"/>
      <c r="AK67" s="573" t="s">
        <v>4</v>
      </c>
      <c r="AL67" s="738" t="s">
        <v>37</v>
      </c>
      <c r="AM67" s="539" t="s">
        <v>202</v>
      </c>
      <c r="AN67" s="731">
        <f>SUM(AN68:AN71)</f>
        <v>0</v>
      </c>
      <c r="AO67" s="534"/>
      <c r="AP67" s="573" t="s">
        <v>4</v>
      </c>
      <c r="AQ67" s="738" t="s">
        <v>37</v>
      </c>
      <c r="AR67" s="539" t="s">
        <v>202</v>
      </c>
      <c r="AS67" s="731">
        <f>SUM(AS68:AS71)</f>
        <v>0</v>
      </c>
      <c r="AT67" s="534"/>
      <c r="AU67" s="573" t="s">
        <v>4</v>
      </c>
      <c r="AV67" s="738" t="s">
        <v>37</v>
      </c>
      <c r="AW67" s="539" t="s">
        <v>202</v>
      </c>
      <c r="AX67" s="731">
        <f>SUM(AX68:AX71)</f>
        <v>0</v>
      </c>
      <c r="AY67" s="534"/>
      <c r="AZ67" s="573" t="s">
        <v>4</v>
      </c>
      <c r="BA67" s="738" t="s">
        <v>37</v>
      </c>
      <c r="BB67" s="539" t="s">
        <v>202</v>
      </c>
      <c r="BC67" s="731">
        <f>SUM(BC68:BC71)</f>
        <v>0</v>
      </c>
      <c r="BD67" s="534"/>
      <c r="BE67" s="573" t="s">
        <v>4</v>
      </c>
      <c r="BF67" s="738" t="s">
        <v>37</v>
      </c>
      <c r="BG67" s="738"/>
      <c r="BH67" s="539" t="s">
        <v>202</v>
      </c>
      <c r="BI67" s="731">
        <f>SUM(BI68:BI71)</f>
        <v>0</v>
      </c>
      <c r="BJ67" s="732"/>
    </row>
    <row r="68">
      <c r="A68" s="634" t="s">
        <v>386</v>
      </c>
      <c r="B68" s="547"/>
      <c r="C68" s="589"/>
      <c r="D68" s="593"/>
      <c r="E68" s="754"/>
      <c r="F68" s="634" t="s">
        <v>386</v>
      </c>
      <c r="G68" s="547"/>
      <c r="H68" s="589"/>
      <c r="I68" s="593"/>
      <c r="J68" s="754"/>
      <c r="K68" s="634" t="s">
        <v>386</v>
      </c>
      <c r="L68" s="547"/>
      <c r="M68" s="589"/>
      <c r="N68" s="593"/>
      <c r="O68" s="754"/>
      <c r="P68" s="634" t="s">
        <v>386</v>
      </c>
      <c r="Q68" s="547"/>
      <c r="R68" s="590"/>
      <c r="S68" s="593"/>
      <c r="T68" s="754"/>
      <c r="U68" s="634" t="s">
        <v>386</v>
      </c>
      <c r="V68" s="547"/>
      <c r="W68" s="589"/>
      <c r="X68" s="593"/>
      <c r="Y68" s="754"/>
      <c r="Z68" s="634" t="s">
        <v>386</v>
      </c>
      <c r="AA68" s="547"/>
      <c r="AB68" s="589"/>
      <c r="AC68" s="593"/>
      <c r="AD68" s="754"/>
      <c r="AE68" s="634" t="s">
        <v>386</v>
      </c>
      <c r="AF68" s="547"/>
      <c r="AG68" s="589"/>
      <c r="AH68" s="593"/>
      <c r="AI68" s="754"/>
      <c r="AJ68" s="634" t="s">
        <v>386</v>
      </c>
      <c r="AK68" s="547"/>
      <c r="AL68" s="589"/>
      <c r="AM68" s="593"/>
      <c r="AN68" s="754"/>
      <c r="AO68" s="634" t="s">
        <v>386</v>
      </c>
      <c r="AP68" s="547"/>
      <c r="AQ68" s="589"/>
      <c r="AR68" s="593"/>
      <c r="AS68" s="754"/>
      <c r="AT68" s="634" t="s">
        <v>386</v>
      </c>
      <c r="AU68" s="547"/>
      <c r="AV68" s="589"/>
      <c r="AW68" s="593"/>
      <c r="AX68" s="754"/>
      <c r="AY68" s="634" t="s">
        <v>386</v>
      </c>
      <c r="AZ68" s="547"/>
      <c r="BA68" s="589"/>
      <c r="BB68" s="593"/>
      <c r="BC68" s="754"/>
      <c r="BD68" s="634" t="s">
        <v>386</v>
      </c>
      <c r="BE68" s="547"/>
      <c r="BF68" s="589"/>
      <c r="BG68" s="758"/>
      <c r="BH68" s="593"/>
      <c r="BI68" s="754"/>
      <c r="BJ68" s="755"/>
    </row>
    <row r="69">
      <c r="A69" s="558"/>
      <c r="B69" s="652"/>
      <c r="C69" s="625"/>
      <c r="D69" s="654"/>
      <c r="E69" s="760"/>
      <c r="F69" s="558"/>
      <c r="G69" s="652"/>
      <c r="H69" s="625"/>
      <c r="I69" s="654"/>
      <c r="J69" s="760"/>
      <c r="K69" s="558"/>
      <c r="L69" s="652"/>
      <c r="M69" s="625"/>
      <c r="N69" s="654"/>
      <c r="O69" s="760"/>
      <c r="P69" s="558"/>
      <c r="Q69" s="652"/>
      <c r="R69" s="761"/>
      <c r="S69" s="654"/>
      <c r="T69" s="754"/>
      <c r="U69" s="558"/>
      <c r="V69" s="652"/>
      <c r="W69" s="625"/>
      <c r="X69" s="654"/>
      <c r="Y69" s="760"/>
      <c r="Z69" s="558"/>
      <c r="AA69" s="652"/>
      <c r="AB69" s="625"/>
      <c r="AC69" s="654"/>
      <c r="AD69" s="760"/>
      <c r="AE69" s="558"/>
      <c r="AF69" s="652"/>
      <c r="AG69" s="625"/>
      <c r="AH69" s="654"/>
      <c r="AI69" s="760"/>
      <c r="AJ69" s="558"/>
      <c r="AK69" s="652"/>
      <c r="AL69" s="625"/>
      <c r="AM69" s="654"/>
      <c r="AN69" s="760"/>
      <c r="AO69" s="558"/>
      <c r="AP69" s="652"/>
      <c r="AQ69" s="625"/>
      <c r="AR69" s="654"/>
      <c r="AS69" s="760"/>
      <c r="AT69" s="558"/>
      <c r="AU69" s="652"/>
      <c r="AV69" s="625"/>
      <c r="AW69" s="654"/>
      <c r="AX69" s="760"/>
      <c r="AY69" s="558"/>
      <c r="AZ69" s="652"/>
      <c r="BA69" s="625"/>
      <c r="BB69" s="654"/>
      <c r="BC69" s="760"/>
      <c r="BD69" s="558"/>
      <c r="BE69" s="652"/>
      <c r="BF69" s="625"/>
      <c r="BG69" s="759"/>
      <c r="BH69" s="654"/>
      <c r="BI69" s="760"/>
      <c r="BJ69" s="561"/>
    </row>
    <row r="70">
      <c r="A70" s="558"/>
      <c r="B70" s="652"/>
      <c r="C70" s="589"/>
      <c r="D70" s="593"/>
      <c r="E70" s="685"/>
      <c r="F70" s="558"/>
      <c r="G70" s="652"/>
      <c r="H70" s="589"/>
      <c r="I70" s="593"/>
      <c r="J70" s="685"/>
      <c r="K70" s="558"/>
      <c r="L70" s="652"/>
      <c r="M70" s="589"/>
      <c r="N70" s="593"/>
      <c r="O70" s="685"/>
      <c r="P70" s="558"/>
      <c r="Q70" s="652"/>
      <c r="R70" s="589"/>
      <c r="S70" s="593"/>
      <c r="T70" s="685"/>
      <c r="U70" s="558"/>
      <c r="V70" s="652"/>
      <c r="W70" s="589"/>
      <c r="X70" s="593"/>
      <c r="Y70" s="685"/>
      <c r="Z70" s="558"/>
      <c r="AA70" s="652"/>
      <c r="AB70" s="589"/>
      <c r="AC70" s="593"/>
      <c r="AD70" s="685"/>
      <c r="AE70" s="558"/>
      <c r="AF70" s="652"/>
      <c r="AG70" s="589"/>
      <c r="AH70" s="593"/>
      <c r="AI70" s="685"/>
      <c r="AJ70" s="558"/>
      <c r="AK70" s="652"/>
      <c r="AL70" s="589"/>
      <c r="AM70" s="593"/>
      <c r="AN70" s="685"/>
      <c r="AO70" s="558"/>
      <c r="AP70" s="652"/>
      <c r="AQ70" s="589"/>
      <c r="AR70" s="593"/>
      <c r="AS70" s="685"/>
      <c r="AT70" s="558"/>
      <c r="AU70" s="652"/>
      <c r="AV70" s="589"/>
      <c r="AW70" s="593"/>
      <c r="AX70" s="685"/>
      <c r="AY70" s="558"/>
      <c r="AZ70" s="652"/>
      <c r="BA70" s="589"/>
      <c r="BB70" s="593"/>
      <c r="BC70" s="685"/>
      <c r="BD70" s="558"/>
      <c r="BE70" s="652"/>
      <c r="BF70" s="589"/>
      <c r="BG70" s="758"/>
      <c r="BH70" s="593"/>
      <c r="BI70" s="685"/>
      <c r="BJ70" s="561"/>
    </row>
    <row r="71" ht="27.75" customHeight="1">
      <c r="A71" s="558"/>
      <c r="B71" s="652"/>
      <c r="C71" s="589"/>
      <c r="D71" s="593"/>
      <c r="E71" s="685"/>
      <c r="F71" s="558"/>
      <c r="G71" s="652"/>
      <c r="H71" s="589"/>
      <c r="I71" s="593"/>
      <c r="J71" s="685"/>
      <c r="K71" s="558"/>
      <c r="L71" s="652"/>
      <c r="M71" s="589"/>
      <c r="N71" s="593"/>
      <c r="O71" s="685"/>
      <c r="P71" s="558"/>
      <c r="Q71" s="652"/>
      <c r="R71" s="589"/>
      <c r="S71" s="593"/>
      <c r="T71" s="685"/>
      <c r="U71" s="558"/>
      <c r="V71" s="652"/>
      <c r="W71" s="589"/>
      <c r="X71" s="593"/>
      <c r="Y71" s="685"/>
      <c r="Z71" s="558"/>
      <c r="AA71" s="652"/>
      <c r="AB71" s="589"/>
      <c r="AC71" s="593"/>
      <c r="AD71" s="685"/>
      <c r="AE71" s="558"/>
      <c r="AF71" s="652"/>
      <c r="AG71" s="589"/>
      <c r="AH71" s="593"/>
      <c r="AI71" s="685"/>
      <c r="AJ71" s="558"/>
      <c r="AK71" s="652"/>
      <c r="AL71" s="589"/>
      <c r="AM71" s="593"/>
      <c r="AN71" s="685"/>
      <c r="AO71" s="558"/>
      <c r="AP71" s="652"/>
      <c r="AQ71" s="589"/>
      <c r="AR71" s="593"/>
      <c r="AS71" s="685"/>
      <c r="AT71" s="558"/>
      <c r="AU71" s="652"/>
      <c r="AV71" s="589"/>
      <c r="AW71" s="593"/>
      <c r="AX71" s="685"/>
      <c r="AY71" s="558"/>
      <c r="AZ71" s="652"/>
      <c r="BA71" s="589"/>
      <c r="BB71" s="593"/>
      <c r="BC71" s="685"/>
      <c r="BD71" s="558"/>
      <c r="BE71" s="652"/>
      <c r="BF71" s="589"/>
      <c r="BG71" s="758"/>
      <c r="BH71" s="593"/>
      <c r="BI71" s="685"/>
      <c r="BJ71" s="561"/>
    </row>
    <row r="72" ht="30.0" customHeight="1">
      <c r="A72" s="525"/>
      <c r="B72" s="657"/>
      <c r="C72" s="738" t="s">
        <v>37</v>
      </c>
      <c r="D72" s="539" t="s">
        <v>202</v>
      </c>
      <c r="E72" s="731">
        <f>SUM(E73:E76)</f>
        <v>0</v>
      </c>
      <c r="F72" s="525"/>
      <c r="G72" s="657"/>
      <c r="H72" s="738" t="s">
        <v>37</v>
      </c>
      <c r="I72" s="539" t="s">
        <v>202</v>
      </c>
      <c r="J72" s="731">
        <f>SUM(J73:J76)</f>
        <v>0</v>
      </c>
      <c r="K72" s="525"/>
      <c r="L72" s="657"/>
      <c r="M72" s="738" t="s">
        <v>37</v>
      </c>
      <c r="N72" s="539" t="s">
        <v>202</v>
      </c>
      <c r="O72" s="731">
        <f>SUM(O73:O76)</f>
        <v>0</v>
      </c>
      <c r="P72" s="525"/>
      <c r="Q72" s="657"/>
      <c r="R72" s="738" t="s">
        <v>37</v>
      </c>
      <c r="S72" s="539" t="s">
        <v>202</v>
      </c>
      <c r="T72" s="731">
        <f>SUM(T73:T76)</f>
        <v>0</v>
      </c>
      <c r="U72" s="525"/>
      <c r="V72" s="657"/>
      <c r="W72" s="738" t="s">
        <v>37</v>
      </c>
      <c r="X72" s="539" t="s">
        <v>202</v>
      </c>
      <c r="Y72" s="731">
        <f>SUM(Y73:Y76)</f>
        <v>0</v>
      </c>
      <c r="Z72" s="525"/>
      <c r="AA72" s="657"/>
      <c r="AB72" s="738" t="s">
        <v>37</v>
      </c>
      <c r="AC72" s="539" t="s">
        <v>202</v>
      </c>
      <c r="AD72" s="731">
        <f>SUM(AD73:AD76)</f>
        <v>0</v>
      </c>
      <c r="AE72" s="534"/>
      <c r="AF72" s="657"/>
      <c r="AG72" s="738" t="s">
        <v>37</v>
      </c>
      <c r="AH72" s="539" t="s">
        <v>202</v>
      </c>
      <c r="AI72" s="731">
        <f>SUM(AI73:AI76)</f>
        <v>0</v>
      </c>
      <c r="AJ72" s="534"/>
      <c r="AK72" s="657"/>
      <c r="AL72" s="738" t="s">
        <v>37</v>
      </c>
      <c r="AM72" s="539" t="s">
        <v>202</v>
      </c>
      <c r="AN72" s="731">
        <f>SUM(AN73:AN76)</f>
        <v>0</v>
      </c>
      <c r="AO72" s="534"/>
      <c r="AP72" s="657"/>
      <c r="AQ72" s="738" t="s">
        <v>37</v>
      </c>
      <c r="AR72" s="539" t="s">
        <v>202</v>
      </c>
      <c r="AS72" s="731">
        <f>SUM(AS73:AS76)</f>
        <v>0</v>
      </c>
      <c r="AT72" s="534"/>
      <c r="AU72" s="657"/>
      <c r="AV72" s="738" t="s">
        <v>37</v>
      </c>
      <c r="AW72" s="539" t="s">
        <v>202</v>
      </c>
      <c r="AX72" s="731">
        <f>SUM(AX73:AX76)</f>
        <v>0</v>
      </c>
      <c r="AY72" s="534"/>
      <c r="AZ72" s="657"/>
      <c r="BA72" s="738" t="s">
        <v>37</v>
      </c>
      <c r="BB72" s="539" t="s">
        <v>202</v>
      </c>
      <c r="BC72" s="731">
        <f>SUM(BC73:BC76)</f>
        <v>1441.95</v>
      </c>
      <c r="BD72" s="534"/>
      <c r="BE72" s="657"/>
      <c r="BF72" s="738" t="s">
        <v>37</v>
      </c>
      <c r="BG72" s="738"/>
      <c r="BH72" s="539" t="s">
        <v>202</v>
      </c>
      <c r="BI72" s="731">
        <f>SUM(BI73:BI76)</f>
        <v>1890</v>
      </c>
      <c r="BJ72" s="732"/>
    </row>
    <row r="73">
      <c r="A73" s="634" t="s">
        <v>243</v>
      </c>
      <c r="B73" s="659"/>
      <c r="C73" s="761"/>
      <c r="D73" s="553"/>
      <c r="E73" s="649"/>
      <c r="F73" s="634" t="s">
        <v>243</v>
      </c>
      <c r="G73" s="659"/>
      <c r="H73" s="761"/>
      <c r="I73" s="553"/>
      <c r="J73" s="649"/>
      <c r="K73" s="634" t="s">
        <v>243</v>
      </c>
      <c r="L73" s="659"/>
      <c r="M73" s="761"/>
      <c r="N73" s="553"/>
      <c r="O73" s="649"/>
      <c r="P73" s="634" t="s">
        <v>243</v>
      </c>
      <c r="Q73" s="659"/>
      <c r="R73" s="761"/>
      <c r="S73" s="553"/>
      <c r="T73" s="649"/>
      <c r="U73" s="634" t="s">
        <v>243</v>
      </c>
      <c r="V73" s="659"/>
      <c r="W73" s="761"/>
      <c r="X73" s="553"/>
      <c r="Y73" s="649"/>
      <c r="Z73" s="634" t="s">
        <v>243</v>
      </c>
      <c r="AA73" s="659"/>
      <c r="AB73" s="761"/>
      <c r="AC73" s="553"/>
      <c r="AD73" s="649"/>
      <c r="AE73" s="637" t="s">
        <v>243</v>
      </c>
      <c r="AF73" s="659"/>
      <c r="AG73" s="761"/>
      <c r="AH73" s="553"/>
      <c r="AI73" s="649"/>
      <c r="AJ73" s="637" t="s">
        <v>243</v>
      </c>
      <c r="AK73" s="659"/>
      <c r="AL73" s="761"/>
      <c r="AM73" s="553"/>
      <c r="AN73" s="649"/>
      <c r="AO73" s="637" t="s">
        <v>243</v>
      </c>
      <c r="AP73" s="659"/>
      <c r="AQ73" s="761"/>
      <c r="AR73" s="553"/>
      <c r="AS73" s="649"/>
      <c r="AT73" s="637" t="s">
        <v>243</v>
      </c>
      <c r="AU73" s="659"/>
      <c r="AV73" s="761"/>
      <c r="AW73" s="553"/>
      <c r="AX73" s="649"/>
      <c r="AY73" s="637" t="s">
        <v>243</v>
      </c>
      <c r="AZ73" s="659"/>
      <c r="BA73" s="761" t="s">
        <v>387</v>
      </c>
      <c r="BB73" s="553"/>
      <c r="BC73" s="649">
        <v>1441.95</v>
      </c>
      <c r="BD73" s="637" t="s">
        <v>243</v>
      </c>
      <c r="BE73" s="659"/>
      <c r="BF73" s="761" t="s">
        <v>388</v>
      </c>
      <c r="BG73" s="757"/>
      <c r="BH73" s="553"/>
      <c r="BI73" s="649">
        <v>945.0</v>
      </c>
      <c r="BJ73" s="755"/>
    </row>
    <row r="74">
      <c r="A74" s="558"/>
      <c r="B74" s="547"/>
      <c r="C74" s="589"/>
      <c r="D74" s="553"/>
      <c r="E74" s="649"/>
      <c r="F74" s="558"/>
      <c r="G74" s="547"/>
      <c r="H74" s="589"/>
      <c r="I74" s="553"/>
      <c r="J74" s="649"/>
      <c r="K74" s="558"/>
      <c r="L74" s="547"/>
      <c r="M74" s="589"/>
      <c r="N74" s="553"/>
      <c r="O74" s="649"/>
      <c r="P74" s="558"/>
      <c r="Q74" s="547"/>
      <c r="R74" s="589"/>
      <c r="S74" s="553"/>
      <c r="T74" s="649"/>
      <c r="U74" s="558"/>
      <c r="V74" s="547"/>
      <c r="W74" s="589"/>
      <c r="X74" s="553"/>
      <c r="Y74" s="649"/>
      <c r="Z74" s="558"/>
      <c r="AA74" s="547"/>
      <c r="AB74" s="589"/>
      <c r="AC74" s="553"/>
      <c r="AD74" s="649"/>
      <c r="AE74" s="561"/>
      <c r="AF74" s="547"/>
      <c r="AG74" s="589"/>
      <c r="AH74" s="553"/>
      <c r="AI74" s="649"/>
      <c r="AJ74" s="561"/>
      <c r="AK74" s="547"/>
      <c r="AL74" s="589"/>
      <c r="AM74" s="553"/>
      <c r="AN74" s="649"/>
      <c r="AO74" s="561"/>
      <c r="AP74" s="547"/>
      <c r="AQ74" s="589"/>
      <c r="AR74" s="553"/>
      <c r="AS74" s="649"/>
      <c r="AT74" s="561"/>
      <c r="AU74" s="547"/>
      <c r="AV74" s="589"/>
      <c r="AW74" s="553"/>
      <c r="AX74" s="649"/>
      <c r="AY74" s="561"/>
      <c r="AZ74" s="547"/>
      <c r="BA74" s="589"/>
      <c r="BB74" s="553"/>
      <c r="BC74" s="649"/>
      <c r="BD74" s="561"/>
      <c r="BE74" s="547"/>
      <c r="BF74" s="590" t="s">
        <v>389</v>
      </c>
      <c r="BG74" s="753"/>
      <c r="BH74" s="553"/>
      <c r="BI74" s="649">
        <v>945.0</v>
      </c>
      <c r="BJ74" s="561"/>
    </row>
    <row r="75">
      <c r="A75" s="558"/>
      <c r="B75" s="659"/>
      <c r="C75" s="590"/>
      <c r="D75" s="593"/>
      <c r="E75" s="685"/>
      <c r="F75" s="558"/>
      <c r="G75" s="659"/>
      <c r="H75" s="590"/>
      <c r="I75" s="593"/>
      <c r="J75" s="685"/>
      <c r="K75" s="558"/>
      <c r="L75" s="659"/>
      <c r="M75" s="590"/>
      <c r="N75" s="593"/>
      <c r="O75" s="685"/>
      <c r="P75" s="558"/>
      <c r="Q75" s="659"/>
      <c r="R75" s="590"/>
      <c r="S75" s="593"/>
      <c r="T75" s="685"/>
      <c r="U75" s="558"/>
      <c r="V75" s="659"/>
      <c r="W75" s="590"/>
      <c r="X75" s="593"/>
      <c r="Y75" s="685"/>
      <c r="Z75" s="558"/>
      <c r="AA75" s="659"/>
      <c r="AB75" s="590"/>
      <c r="AC75" s="593"/>
      <c r="AD75" s="685"/>
      <c r="AE75" s="561"/>
      <c r="AF75" s="659"/>
      <c r="AG75" s="590"/>
      <c r="AH75" s="593"/>
      <c r="AI75" s="685"/>
      <c r="AJ75" s="561"/>
      <c r="AK75" s="659"/>
      <c r="AL75" s="590"/>
      <c r="AM75" s="593"/>
      <c r="AN75" s="685"/>
      <c r="AO75" s="561"/>
      <c r="AP75" s="659"/>
      <c r="AQ75" s="590"/>
      <c r="AR75" s="593"/>
      <c r="AS75" s="685"/>
      <c r="AT75" s="561"/>
      <c r="AU75" s="659"/>
      <c r="AV75" s="590"/>
      <c r="AW75" s="593"/>
      <c r="AX75" s="685"/>
      <c r="AY75" s="561"/>
      <c r="AZ75" s="659"/>
      <c r="BA75" s="590"/>
      <c r="BB75" s="593"/>
      <c r="BC75" s="685"/>
      <c r="BD75" s="561"/>
      <c r="BE75" s="659"/>
      <c r="BF75" s="590"/>
      <c r="BG75" s="753"/>
      <c r="BH75" s="593"/>
      <c r="BI75" s="685"/>
      <c r="BJ75" s="561"/>
    </row>
    <row r="76">
      <c r="A76" s="558"/>
      <c r="B76" s="652"/>
      <c r="C76" s="589"/>
      <c r="D76" s="593"/>
      <c r="E76" s="685"/>
      <c r="F76" s="558"/>
      <c r="G76" s="652"/>
      <c r="H76" s="589"/>
      <c r="I76" s="593"/>
      <c r="J76" s="685"/>
      <c r="K76" s="558"/>
      <c r="L76" s="652"/>
      <c r="M76" s="589"/>
      <c r="N76" s="593"/>
      <c r="O76" s="685"/>
      <c r="P76" s="558"/>
      <c r="Q76" s="652"/>
      <c r="R76" s="589"/>
      <c r="S76" s="593"/>
      <c r="T76" s="685"/>
      <c r="U76" s="558"/>
      <c r="V76" s="652"/>
      <c r="W76" s="589"/>
      <c r="X76" s="593"/>
      <c r="Y76" s="685"/>
      <c r="Z76" s="558"/>
      <c r="AA76" s="652"/>
      <c r="AB76" s="589"/>
      <c r="AC76" s="593"/>
      <c r="AD76" s="685"/>
      <c r="AE76" s="561"/>
      <c r="AF76" s="652"/>
      <c r="AG76" s="589"/>
      <c r="AH76" s="593"/>
      <c r="AI76" s="685"/>
      <c r="AJ76" s="561"/>
      <c r="AK76" s="652"/>
      <c r="AL76" s="589"/>
      <c r="AM76" s="593"/>
      <c r="AN76" s="685"/>
      <c r="AO76" s="561"/>
      <c r="AP76" s="652"/>
      <c r="AQ76" s="589"/>
      <c r="AR76" s="593"/>
      <c r="AS76" s="685"/>
      <c r="AT76" s="561"/>
      <c r="AU76" s="652"/>
      <c r="AV76" s="589"/>
      <c r="AW76" s="593"/>
      <c r="AX76" s="685"/>
      <c r="AY76" s="561"/>
      <c r="AZ76" s="652"/>
      <c r="BA76" s="589"/>
      <c r="BB76" s="593"/>
      <c r="BC76" s="685"/>
      <c r="BD76" s="561"/>
      <c r="BE76" s="652"/>
      <c r="BF76" s="589"/>
      <c r="BG76" s="758"/>
      <c r="BH76" s="593"/>
      <c r="BI76" s="685"/>
      <c r="BJ76" s="561"/>
    </row>
    <row r="77">
      <c r="A77" s="525"/>
      <c r="B77" s="664" t="s">
        <v>4</v>
      </c>
      <c r="C77" s="762" t="s">
        <v>390</v>
      </c>
      <c r="D77" s="667" t="s">
        <v>202</v>
      </c>
      <c r="E77" s="731">
        <f>SUM(E78:E98)</f>
        <v>0</v>
      </c>
      <c r="F77" s="525"/>
      <c r="G77" s="664" t="s">
        <v>4</v>
      </c>
      <c r="H77" s="762" t="s">
        <v>390</v>
      </c>
      <c r="I77" s="667" t="s">
        <v>202</v>
      </c>
      <c r="J77" s="731">
        <f>SUM(J78:J98)</f>
        <v>0</v>
      </c>
      <c r="K77" s="525"/>
      <c r="L77" s="664" t="s">
        <v>4</v>
      </c>
      <c r="M77" s="762" t="s">
        <v>390</v>
      </c>
      <c r="N77" s="667" t="s">
        <v>202</v>
      </c>
      <c r="O77" s="731">
        <f>SUM(O78:O98)</f>
        <v>0</v>
      </c>
      <c r="P77" s="525"/>
      <c r="Q77" s="664" t="s">
        <v>4</v>
      </c>
      <c r="R77" s="762" t="s">
        <v>390</v>
      </c>
      <c r="S77" s="667" t="s">
        <v>202</v>
      </c>
      <c r="T77" s="731"/>
      <c r="U77" s="525"/>
      <c r="V77" s="664" t="s">
        <v>4</v>
      </c>
      <c r="W77" s="762" t="s">
        <v>390</v>
      </c>
      <c r="X77" s="667" t="s">
        <v>202</v>
      </c>
      <c r="Y77" s="731"/>
      <c r="Z77" s="525"/>
      <c r="AA77" s="664" t="s">
        <v>4</v>
      </c>
      <c r="AB77" s="762" t="s">
        <v>390</v>
      </c>
      <c r="AC77" s="667" t="s">
        <v>202</v>
      </c>
      <c r="AD77" s="731">
        <f>SUM(AD78:AD98)</f>
        <v>0</v>
      </c>
      <c r="AE77" s="663"/>
      <c r="AF77" s="664" t="s">
        <v>4</v>
      </c>
      <c r="AG77" s="762" t="s">
        <v>390</v>
      </c>
      <c r="AH77" s="667" t="s">
        <v>202</v>
      </c>
      <c r="AI77" s="731">
        <f>SUM(AI78:AI98)</f>
        <v>0</v>
      </c>
      <c r="AJ77" s="663"/>
      <c r="AK77" s="664" t="s">
        <v>4</v>
      </c>
      <c r="AL77" s="762" t="s">
        <v>390</v>
      </c>
      <c r="AM77" s="667" t="s">
        <v>202</v>
      </c>
      <c r="AN77" s="731">
        <f>SUM(AN78:AN98)</f>
        <v>0</v>
      </c>
      <c r="AO77" s="663"/>
      <c r="AP77" s="664" t="s">
        <v>4</v>
      </c>
      <c r="AQ77" s="762" t="s">
        <v>390</v>
      </c>
      <c r="AR77" s="667" t="s">
        <v>202</v>
      </c>
      <c r="AS77" s="731">
        <f>SUM(AS78:AS98)</f>
        <v>0</v>
      </c>
      <c r="AT77" s="534"/>
      <c r="AU77" s="664" t="s">
        <v>4</v>
      </c>
      <c r="AV77" s="762" t="s">
        <v>390</v>
      </c>
      <c r="AW77" s="667" t="s">
        <v>202</v>
      </c>
      <c r="AX77" s="731">
        <f>SUM(AX78:AX98)</f>
        <v>0</v>
      </c>
      <c r="AY77" s="534"/>
      <c r="AZ77" s="664" t="s">
        <v>4</v>
      </c>
      <c r="BA77" s="762" t="s">
        <v>390</v>
      </c>
      <c r="BB77" s="667" t="s">
        <v>202</v>
      </c>
      <c r="BC77" s="731">
        <f>SUM(BC78:BC98)</f>
        <v>0</v>
      </c>
      <c r="BD77" s="534"/>
      <c r="BE77" s="664" t="s">
        <v>4</v>
      </c>
      <c r="BF77" s="762" t="s">
        <v>390</v>
      </c>
      <c r="BG77" s="762"/>
      <c r="BH77" s="667" t="s">
        <v>202</v>
      </c>
      <c r="BI77" s="731">
        <f>SUM(BI78:BI98)</f>
        <v>0</v>
      </c>
      <c r="BJ77" s="732"/>
    </row>
    <row r="78">
      <c r="A78" s="634" t="s">
        <v>275</v>
      </c>
      <c r="B78" s="672" t="s">
        <v>276</v>
      </c>
      <c r="C78" s="669"/>
      <c r="D78" s="669"/>
      <c r="E78" s="763">
        <f>sum(E79:E81)</f>
        <v>0</v>
      </c>
      <c r="F78" s="634" t="s">
        <v>275</v>
      </c>
      <c r="G78" s="672" t="s">
        <v>276</v>
      </c>
      <c r="H78" s="669"/>
      <c r="I78" s="669"/>
      <c r="J78" s="763">
        <f>sum(J79:J81)</f>
        <v>0</v>
      </c>
      <c r="K78" s="634" t="s">
        <v>275</v>
      </c>
      <c r="L78" s="672" t="s">
        <v>276</v>
      </c>
      <c r="M78" s="669"/>
      <c r="N78" s="669"/>
      <c r="O78" s="763">
        <f>sum(O79:O81)</f>
        <v>0</v>
      </c>
      <c r="P78" s="634" t="s">
        <v>275</v>
      </c>
      <c r="Q78" s="672" t="s">
        <v>276</v>
      </c>
      <c r="R78" s="669"/>
      <c r="S78" s="669"/>
      <c r="T78" s="763">
        <f>sum(T79:T81)</f>
        <v>0</v>
      </c>
      <c r="U78" s="634" t="s">
        <v>275</v>
      </c>
      <c r="V78" s="672" t="s">
        <v>276</v>
      </c>
      <c r="W78" s="669"/>
      <c r="X78" s="669"/>
      <c r="Y78" s="763">
        <f>sum(Y79:Y81)</f>
        <v>0</v>
      </c>
      <c r="Z78" s="634" t="s">
        <v>275</v>
      </c>
      <c r="AA78" s="672" t="s">
        <v>276</v>
      </c>
      <c r="AB78" s="669"/>
      <c r="AC78" s="669"/>
      <c r="AD78" s="763">
        <f>sum(AD79:AD81)</f>
        <v>0</v>
      </c>
      <c r="AE78" s="671" t="s">
        <v>275</v>
      </c>
      <c r="AF78" s="672" t="s">
        <v>276</v>
      </c>
      <c r="AG78" s="669"/>
      <c r="AH78" s="669"/>
      <c r="AI78" s="763">
        <f>sum(AI79:AI81)</f>
        <v>0</v>
      </c>
      <c r="AJ78" s="634" t="s">
        <v>277</v>
      </c>
      <c r="AK78" s="672" t="s">
        <v>276</v>
      </c>
      <c r="AL78" s="669"/>
      <c r="AM78" s="669"/>
      <c r="AN78" s="763">
        <f>sum(AN79:AN81)</f>
        <v>0</v>
      </c>
      <c r="AO78" s="634" t="s">
        <v>277</v>
      </c>
      <c r="AP78" s="672" t="s">
        <v>276</v>
      </c>
      <c r="AQ78" s="669"/>
      <c r="AR78" s="669"/>
      <c r="AS78" s="763">
        <f>sum(AS79:AS81)</f>
        <v>0</v>
      </c>
      <c r="AT78" s="671" t="s">
        <v>275</v>
      </c>
      <c r="AU78" s="672" t="s">
        <v>276</v>
      </c>
      <c r="AV78" s="669"/>
      <c r="AW78" s="669"/>
      <c r="AX78" s="763">
        <f>sum(AX79:AX81)</f>
        <v>0</v>
      </c>
      <c r="AY78" s="671" t="s">
        <v>275</v>
      </c>
      <c r="AZ78" s="672" t="s">
        <v>276</v>
      </c>
      <c r="BA78" s="669"/>
      <c r="BB78" s="669"/>
      <c r="BC78" s="763">
        <f>sum(BC79:BC81)</f>
        <v>0</v>
      </c>
      <c r="BD78" s="671" t="s">
        <v>275</v>
      </c>
      <c r="BE78" s="672" t="s">
        <v>276</v>
      </c>
      <c r="BF78" s="669"/>
      <c r="BG78" s="669"/>
      <c r="BH78" s="669"/>
      <c r="BI78" s="763">
        <f>sum(BI79:BI81)</f>
        <v>0</v>
      </c>
      <c r="BJ78" s="764"/>
    </row>
    <row r="79" ht="14.25" customHeight="1">
      <c r="A79" s="558"/>
      <c r="B79" s="765"/>
      <c r="C79" s="766"/>
      <c r="D79" s="553"/>
      <c r="E79" s="584"/>
      <c r="F79" s="558"/>
      <c r="G79" s="765"/>
      <c r="H79" s="766"/>
      <c r="I79" s="553"/>
      <c r="J79" s="584"/>
      <c r="K79" s="558"/>
      <c r="L79" s="765"/>
      <c r="M79" s="766"/>
      <c r="N79" s="553"/>
      <c r="O79" s="584"/>
      <c r="P79" s="558"/>
      <c r="Q79" s="765"/>
      <c r="R79" s="768"/>
      <c r="S79" s="553"/>
      <c r="T79" s="584"/>
      <c r="U79" s="558"/>
      <c r="V79" s="765"/>
      <c r="W79" s="677"/>
      <c r="X79" s="553"/>
      <c r="Y79" s="769"/>
      <c r="Z79" s="558"/>
      <c r="AA79" s="765"/>
      <c r="AB79" s="766"/>
      <c r="AC79" s="553"/>
      <c r="AD79" s="584"/>
      <c r="AE79" s="558"/>
      <c r="AF79" s="765"/>
      <c r="AG79" s="766"/>
      <c r="AH79" s="553"/>
      <c r="AI79" s="584"/>
      <c r="AJ79" s="558"/>
      <c r="AK79" s="765"/>
      <c r="AL79" s="766"/>
      <c r="AM79" s="553"/>
      <c r="AN79" s="584"/>
      <c r="AO79" s="558"/>
      <c r="AP79" s="765"/>
      <c r="AQ79" s="766"/>
      <c r="AR79" s="553"/>
      <c r="AS79" s="584"/>
      <c r="AT79" s="558"/>
      <c r="AU79" s="765"/>
      <c r="AV79" s="766"/>
      <c r="AW79" s="553"/>
      <c r="AX79" s="584"/>
      <c r="AY79" s="558"/>
      <c r="AZ79" s="765"/>
      <c r="BA79" s="766"/>
      <c r="BB79" s="553"/>
      <c r="BC79" s="584"/>
      <c r="BD79" s="558"/>
      <c r="BE79" s="765"/>
      <c r="BF79" s="766"/>
      <c r="BG79" s="767"/>
      <c r="BH79" s="553"/>
      <c r="BI79" s="584"/>
      <c r="BJ79" s="558"/>
    </row>
    <row r="80">
      <c r="A80" s="558"/>
      <c r="B80" s="770"/>
      <c r="C80" s="768"/>
      <c r="D80" s="553"/>
      <c r="E80" s="584"/>
      <c r="F80" s="558"/>
      <c r="G80" s="770"/>
      <c r="H80" s="768"/>
      <c r="I80" s="553"/>
      <c r="J80" s="584"/>
      <c r="K80" s="558"/>
      <c r="L80" s="770"/>
      <c r="M80" s="768"/>
      <c r="N80" s="553"/>
      <c r="O80" s="584"/>
      <c r="P80" s="558"/>
      <c r="Q80" s="770"/>
      <c r="R80" s="768"/>
      <c r="S80" s="553"/>
      <c r="T80" s="584"/>
      <c r="U80" s="558"/>
      <c r="V80" s="770"/>
      <c r="W80" s="768"/>
      <c r="X80" s="553"/>
      <c r="Y80" s="584"/>
      <c r="Z80" s="558"/>
      <c r="AA80" s="770"/>
      <c r="AB80" s="768"/>
      <c r="AC80" s="553"/>
      <c r="AD80" s="584"/>
      <c r="AE80" s="558"/>
      <c r="AF80" s="770"/>
      <c r="AG80" s="768"/>
      <c r="AH80" s="553"/>
      <c r="AI80" s="584"/>
      <c r="AJ80" s="558"/>
      <c r="AK80" s="770"/>
      <c r="AL80" s="768"/>
      <c r="AM80" s="553"/>
      <c r="AN80" s="584"/>
      <c r="AO80" s="558"/>
      <c r="AP80" s="770"/>
      <c r="AQ80" s="768"/>
      <c r="AR80" s="553"/>
      <c r="AS80" s="584"/>
      <c r="AT80" s="558"/>
      <c r="AU80" s="770"/>
      <c r="AV80" s="768"/>
      <c r="AW80" s="553"/>
      <c r="AX80" s="584"/>
      <c r="AY80" s="558"/>
      <c r="AZ80" s="770"/>
      <c r="BA80" s="768"/>
      <c r="BB80" s="553"/>
      <c r="BC80" s="584"/>
      <c r="BD80" s="558"/>
      <c r="BE80" s="770"/>
      <c r="BF80" s="768"/>
      <c r="BG80" s="771"/>
      <c r="BH80" s="553"/>
      <c r="BI80" s="584"/>
      <c r="BJ80" s="558"/>
    </row>
    <row r="81">
      <c r="A81" s="558"/>
      <c r="B81" s="765"/>
      <c r="C81" s="772"/>
      <c r="D81" s="683"/>
      <c r="E81" s="685"/>
      <c r="F81" s="558"/>
      <c r="G81" s="765"/>
      <c r="H81" s="772"/>
      <c r="I81" s="683"/>
      <c r="J81" s="685"/>
      <c r="K81" s="558"/>
      <c r="L81" s="765"/>
      <c r="M81" s="772"/>
      <c r="N81" s="683"/>
      <c r="O81" s="685"/>
      <c r="P81" s="558"/>
      <c r="Q81" s="765"/>
      <c r="R81" s="772"/>
      <c r="S81" s="683"/>
      <c r="T81" s="685"/>
      <c r="U81" s="558"/>
      <c r="V81" s="765"/>
      <c r="W81" s="772"/>
      <c r="X81" s="683"/>
      <c r="Y81" s="685"/>
      <c r="Z81" s="558"/>
      <c r="AA81" s="765"/>
      <c r="AB81" s="772"/>
      <c r="AC81" s="683"/>
      <c r="AD81" s="685"/>
      <c r="AE81" s="558"/>
      <c r="AF81" s="765"/>
      <c r="AG81" s="772"/>
      <c r="AH81" s="683"/>
      <c r="AI81" s="685"/>
      <c r="AJ81" s="558"/>
      <c r="AK81" s="765"/>
      <c r="AL81" s="772"/>
      <c r="AM81" s="683"/>
      <c r="AN81" s="685"/>
      <c r="AO81" s="558"/>
      <c r="AP81" s="765"/>
      <c r="AQ81" s="772"/>
      <c r="AR81" s="683"/>
      <c r="AS81" s="685"/>
      <c r="AT81" s="558"/>
      <c r="AU81" s="765"/>
      <c r="AV81" s="772"/>
      <c r="AW81" s="683"/>
      <c r="AX81" s="685"/>
      <c r="AY81" s="558"/>
      <c r="AZ81" s="765"/>
      <c r="BA81" s="772"/>
      <c r="BB81" s="683"/>
      <c r="BC81" s="685"/>
      <c r="BD81" s="558"/>
      <c r="BE81" s="765"/>
      <c r="BF81" s="772"/>
      <c r="BG81" s="773"/>
      <c r="BH81" s="683"/>
      <c r="BI81" s="685"/>
      <c r="BJ81" s="558"/>
    </row>
    <row r="82">
      <c r="A82" s="558"/>
      <c r="B82" s="774"/>
      <c r="C82" s="775"/>
      <c r="D82" s="776"/>
      <c r="E82" s="777"/>
      <c r="F82" s="558"/>
      <c r="G82" s="774"/>
      <c r="H82" s="775"/>
      <c r="I82" s="776"/>
      <c r="J82" s="777"/>
      <c r="K82" s="558"/>
      <c r="L82" s="774"/>
      <c r="M82" s="775"/>
      <c r="N82" s="776"/>
      <c r="O82" s="777"/>
      <c r="P82" s="558"/>
      <c r="Q82" s="774"/>
      <c r="R82" s="775"/>
      <c r="S82" s="776"/>
      <c r="T82" s="777"/>
      <c r="U82" s="558"/>
      <c r="V82" s="774"/>
      <c r="W82" s="775"/>
      <c r="X82" s="776"/>
      <c r="Y82" s="777"/>
      <c r="Z82" s="558"/>
      <c r="AA82" s="774"/>
      <c r="AB82" s="775"/>
      <c r="AC82" s="776"/>
      <c r="AD82" s="777"/>
      <c r="AE82" s="558"/>
      <c r="AF82" s="774"/>
      <c r="AG82" s="775"/>
      <c r="AH82" s="776"/>
      <c r="AI82" s="777"/>
      <c r="AJ82" s="558"/>
      <c r="AK82" s="774"/>
      <c r="AL82" s="775"/>
      <c r="AM82" s="776"/>
      <c r="AN82" s="777"/>
      <c r="AO82" s="558"/>
      <c r="AP82" s="774"/>
      <c r="AQ82" s="775"/>
      <c r="AR82" s="776"/>
      <c r="AS82" s="777"/>
      <c r="AT82" s="558"/>
      <c r="AU82" s="774"/>
      <c r="AV82" s="775"/>
      <c r="AW82" s="776"/>
      <c r="AX82" s="777"/>
      <c r="AY82" s="558"/>
      <c r="AZ82" s="774"/>
      <c r="BA82" s="775"/>
      <c r="BB82" s="776"/>
      <c r="BC82" s="777"/>
      <c r="BD82" s="558"/>
      <c r="BE82" s="774"/>
      <c r="BF82" s="775"/>
      <c r="BG82" s="773"/>
      <c r="BH82" s="776"/>
      <c r="BI82" s="777"/>
      <c r="BJ82" s="558"/>
    </row>
    <row r="83">
      <c r="A83" s="558"/>
      <c r="B83" s="672" t="s">
        <v>282</v>
      </c>
      <c r="C83" s="669"/>
      <c r="D83" s="669"/>
      <c r="E83" s="763">
        <f>sum(E84:E86)</f>
        <v>0</v>
      </c>
      <c r="F83" s="558"/>
      <c r="G83" s="672" t="s">
        <v>282</v>
      </c>
      <c r="H83" s="669"/>
      <c r="I83" s="669"/>
      <c r="J83" s="763">
        <f>sum(J84:J86)</f>
        <v>0</v>
      </c>
      <c r="K83" s="558"/>
      <c r="L83" s="672" t="s">
        <v>282</v>
      </c>
      <c r="M83" s="669"/>
      <c r="N83" s="669"/>
      <c r="O83" s="763">
        <f>sum(O84:O86)</f>
        <v>0</v>
      </c>
      <c r="P83" s="558"/>
      <c r="Q83" s="672" t="s">
        <v>282</v>
      </c>
      <c r="R83" s="669"/>
      <c r="S83" s="669"/>
      <c r="T83" s="763">
        <f>sum(T84:T86)</f>
        <v>1500</v>
      </c>
      <c r="U83" s="558"/>
      <c r="V83" s="672" t="s">
        <v>282</v>
      </c>
      <c r="W83" s="669"/>
      <c r="X83" s="669"/>
      <c r="Y83" s="763">
        <f>sum(Y84:Y86)</f>
        <v>0</v>
      </c>
      <c r="Z83" s="558"/>
      <c r="AA83" s="672" t="s">
        <v>282</v>
      </c>
      <c r="AB83" s="669"/>
      <c r="AC83" s="669"/>
      <c r="AD83" s="763">
        <f>sum(AD84:AD86)</f>
        <v>0</v>
      </c>
      <c r="AE83" s="558"/>
      <c r="AF83" s="672" t="s">
        <v>282</v>
      </c>
      <c r="AG83" s="669"/>
      <c r="AH83" s="669"/>
      <c r="AI83" s="763">
        <f>sum(AI84:AI86)</f>
        <v>0</v>
      </c>
      <c r="AJ83" s="558"/>
      <c r="AK83" s="672" t="s">
        <v>282</v>
      </c>
      <c r="AL83" s="669"/>
      <c r="AM83" s="669"/>
      <c r="AN83" s="763">
        <f>sum(AN84:AN86)</f>
        <v>0</v>
      </c>
      <c r="AO83" s="558"/>
      <c r="AP83" s="672" t="s">
        <v>282</v>
      </c>
      <c r="AQ83" s="669"/>
      <c r="AR83" s="669"/>
      <c r="AS83" s="763">
        <f>sum(AS84:AS86)</f>
        <v>0</v>
      </c>
      <c r="AT83" s="558"/>
      <c r="AU83" s="672" t="s">
        <v>282</v>
      </c>
      <c r="AV83" s="669"/>
      <c r="AW83" s="669"/>
      <c r="AX83" s="763">
        <f>sum(AX84:AX86)</f>
        <v>0</v>
      </c>
      <c r="AY83" s="558"/>
      <c r="AZ83" s="672" t="s">
        <v>282</v>
      </c>
      <c r="BA83" s="669"/>
      <c r="BB83" s="669"/>
      <c r="BC83" s="763">
        <f>sum(BC84:BC86)</f>
        <v>0</v>
      </c>
      <c r="BD83" s="558"/>
      <c r="BE83" s="672" t="s">
        <v>282</v>
      </c>
      <c r="BF83" s="669"/>
      <c r="BG83" s="669"/>
      <c r="BH83" s="669"/>
      <c r="BI83" s="763">
        <f>sum(BI84:BI86)</f>
        <v>0</v>
      </c>
      <c r="BJ83" s="558"/>
    </row>
    <row r="84">
      <c r="A84" s="558"/>
      <c r="B84" s="765"/>
      <c r="C84" s="768"/>
      <c r="D84" s="553"/>
      <c r="E84" s="649"/>
      <c r="F84" s="558"/>
      <c r="G84" s="765"/>
      <c r="H84" s="768"/>
      <c r="I84" s="553"/>
      <c r="J84" s="649"/>
      <c r="K84" s="558"/>
      <c r="L84" s="765"/>
      <c r="M84" s="768"/>
      <c r="N84" s="553"/>
      <c r="O84" s="649"/>
      <c r="P84" s="558"/>
      <c r="Q84" s="765"/>
      <c r="R84" s="768" t="s">
        <v>391</v>
      </c>
      <c r="S84" s="553" t="s">
        <v>205</v>
      </c>
      <c r="T84" s="649">
        <v>1500.0</v>
      </c>
      <c r="U84" s="558"/>
      <c r="V84" s="765"/>
      <c r="W84" s="768"/>
      <c r="X84" s="553"/>
      <c r="Y84" s="649"/>
      <c r="Z84" s="558"/>
      <c r="AA84" s="765"/>
      <c r="AB84" s="768"/>
      <c r="AC84" s="553"/>
      <c r="AD84" s="649"/>
      <c r="AE84" s="558"/>
      <c r="AF84" s="765"/>
      <c r="AG84" s="768"/>
      <c r="AH84" s="553"/>
      <c r="AI84" s="649"/>
      <c r="AJ84" s="558"/>
      <c r="AK84" s="765"/>
      <c r="AL84" s="768"/>
      <c r="AM84" s="553"/>
      <c r="AN84" s="649"/>
      <c r="AO84" s="558"/>
      <c r="AP84" s="765"/>
      <c r="AQ84" s="768"/>
      <c r="AR84" s="553"/>
      <c r="AS84" s="649"/>
      <c r="AT84" s="558"/>
      <c r="AU84" s="765"/>
      <c r="AV84" s="768"/>
      <c r="AW84" s="553"/>
      <c r="AX84" s="649"/>
      <c r="AY84" s="558"/>
      <c r="AZ84" s="765"/>
      <c r="BA84" s="768"/>
      <c r="BB84" s="553"/>
      <c r="BC84" s="649"/>
      <c r="BD84" s="558"/>
      <c r="BE84" s="765"/>
      <c r="BF84" s="768"/>
      <c r="BG84" s="771"/>
      <c r="BH84" s="553"/>
      <c r="BI84" s="649"/>
      <c r="BJ84" s="558"/>
    </row>
    <row r="85">
      <c r="A85" s="558"/>
      <c r="B85" s="765"/>
      <c r="C85" s="772"/>
      <c r="D85" s="553"/>
      <c r="E85" s="649"/>
      <c r="F85" s="558"/>
      <c r="G85" s="765"/>
      <c r="H85" s="772"/>
      <c r="I85" s="553"/>
      <c r="J85" s="649"/>
      <c r="K85" s="558"/>
      <c r="L85" s="765"/>
      <c r="M85" s="772"/>
      <c r="N85" s="553"/>
      <c r="O85" s="649"/>
      <c r="P85" s="558"/>
      <c r="Q85" s="765"/>
      <c r="R85" s="772"/>
      <c r="S85" s="553"/>
      <c r="T85" s="649"/>
      <c r="U85" s="558"/>
      <c r="V85" s="765"/>
      <c r="W85" s="772"/>
      <c r="X85" s="553"/>
      <c r="Y85" s="649"/>
      <c r="Z85" s="558"/>
      <c r="AA85" s="765"/>
      <c r="AB85" s="772"/>
      <c r="AC85" s="553"/>
      <c r="AD85" s="649"/>
      <c r="AE85" s="558"/>
      <c r="AF85" s="765"/>
      <c r="AG85" s="772"/>
      <c r="AH85" s="553"/>
      <c r="AI85" s="649"/>
      <c r="AJ85" s="558"/>
      <c r="AK85" s="765"/>
      <c r="AL85" s="772"/>
      <c r="AM85" s="553"/>
      <c r="AN85" s="649"/>
      <c r="AO85" s="558"/>
      <c r="AP85" s="765"/>
      <c r="AQ85" s="772"/>
      <c r="AR85" s="553"/>
      <c r="AS85" s="649"/>
      <c r="AT85" s="558"/>
      <c r="AU85" s="765"/>
      <c r="AV85" s="772"/>
      <c r="AW85" s="553"/>
      <c r="AX85" s="649"/>
      <c r="AY85" s="558"/>
      <c r="AZ85" s="765"/>
      <c r="BA85" s="772"/>
      <c r="BB85" s="553"/>
      <c r="BC85" s="649"/>
      <c r="BD85" s="558"/>
      <c r="BE85" s="765"/>
      <c r="BF85" s="772"/>
      <c r="BG85" s="773"/>
      <c r="BH85" s="553"/>
      <c r="BI85" s="649"/>
      <c r="BJ85" s="558"/>
    </row>
    <row r="86">
      <c r="A86" s="558"/>
      <c r="B86" s="765"/>
      <c r="C86" s="778"/>
      <c r="D86" s="553"/>
      <c r="E86" s="649"/>
      <c r="F86" s="558"/>
      <c r="G86" s="765"/>
      <c r="H86" s="778"/>
      <c r="I86" s="553"/>
      <c r="J86" s="649"/>
      <c r="K86" s="558"/>
      <c r="L86" s="765"/>
      <c r="M86" s="778"/>
      <c r="N86" s="553"/>
      <c r="O86" s="649"/>
      <c r="P86" s="558"/>
      <c r="Q86" s="765"/>
      <c r="R86" s="778"/>
      <c r="S86" s="553"/>
      <c r="T86" s="649"/>
      <c r="U86" s="558"/>
      <c r="V86" s="765"/>
      <c r="W86" s="778"/>
      <c r="X86" s="553"/>
      <c r="Y86" s="649"/>
      <c r="Z86" s="558"/>
      <c r="AA86" s="765"/>
      <c r="AB86" s="778"/>
      <c r="AC86" s="553"/>
      <c r="AD86" s="649"/>
      <c r="AE86" s="558"/>
      <c r="AF86" s="765"/>
      <c r="AG86" s="778"/>
      <c r="AH86" s="553"/>
      <c r="AI86" s="649"/>
      <c r="AJ86" s="558"/>
      <c r="AK86" s="765"/>
      <c r="AL86" s="778"/>
      <c r="AM86" s="553"/>
      <c r="AN86" s="649"/>
      <c r="AO86" s="558"/>
      <c r="AP86" s="765"/>
      <c r="AQ86" s="778"/>
      <c r="AR86" s="553"/>
      <c r="AS86" s="649"/>
      <c r="AT86" s="558"/>
      <c r="AU86" s="765"/>
      <c r="AV86" s="778"/>
      <c r="AW86" s="553"/>
      <c r="AX86" s="649"/>
      <c r="AY86" s="558"/>
      <c r="AZ86" s="765"/>
      <c r="BA86" s="778"/>
      <c r="BB86" s="553"/>
      <c r="BC86" s="649"/>
      <c r="BD86" s="558"/>
      <c r="BE86" s="765"/>
      <c r="BF86" s="778"/>
      <c r="BG86" s="778"/>
      <c r="BH86" s="553"/>
      <c r="BI86" s="649"/>
      <c r="BJ86" s="558"/>
    </row>
    <row r="87">
      <c r="A87" s="558"/>
      <c r="B87" s="774"/>
      <c r="C87" s="778"/>
      <c r="D87" s="747"/>
      <c r="E87" s="745"/>
      <c r="F87" s="558"/>
      <c r="G87" s="774"/>
      <c r="H87" s="778"/>
      <c r="I87" s="747"/>
      <c r="J87" s="745"/>
      <c r="K87" s="558"/>
      <c r="L87" s="774"/>
      <c r="M87" s="778"/>
      <c r="N87" s="747"/>
      <c r="O87" s="745"/>
      <c r="P87" s="558"/>
      <c r="Q87" s="774"/>
      <c r="R87" s="778"/>
      <c r="S87" s="747"/>
      <c r="T87" s="745"/>
      <c r="U87" s="558"/>
      <c r="V87" s="774"/>
      <c r="W87" s="778"/>
      <c r="X87" s="747"/>
      <c r="Y87" s="745"/>
      <c r="Z87" s="558"/>
      <c r="AA87" s="774"/>
      <c r="AB87" s="778"/>
      <c r="AC87" s="747"/>
      <c r="AD87" s="745"/>
      <c r="AE87" s="558"/>
      <c r="AF87" s="774"/>
      <c r="AG87" s="778"/>
      <c r="AH87" s="747"/>
      <c r="AI87" s="745"/>
      <c r="AJ87" s="558"/>
      <c r="AK87" s="774"/>
      <c r="AL87" s="778"/>
      <c r="AM87" s="747"/>
      <c r="AN87" s="745"/>
      <c r="AO87" s="558"/>
      <c r="AP87" s="774"/>
      <c r="AQ87" s="778"/>
      <c r="AR87" s="747"/>
      <c r="AS87" s="745"/>
      <c r="AT87" s="558"/>
      <c r="AU87" s="774"/>
      <c r="AV87" s="778"/>
      <c r="AW87" s="747"/>
      <c r="AX87" s="745"/>
      <c r="AY87" s="558"/>
      <c r="AZ87" s="774"/>
      <c r="BA87" s="778"/>
      <c r="BB87" s="747"/>
      <c r="BC87" s="745"/>
      <c r="BD87" s="558"/>
      <c r="BE87" s="774"/>
      <c r="BF87" s="778"/>
      <c r="BG87" s="778"/>
      <c r="BH87" s="747"/>
      <c r="BI87" s="745"/>
      <c r="BJ87" s="558"/>
    </row>
    <row r="88">
      <c r="A88" s="558"/>
      <c r="B88" s="672" t="s">
        <v>284</v>
      </c>
      <c r="C88" s="669"/>
      <c r="D88" s="669"/>
      <c r="E88" s="763">
        <f>sum(E89:E91)</f>
        <v>0</v>
      </c>
      <c r="F88" s="558"/>
      <c r="G88" s="672" t="s">
        <v>284</v>
      </c>
      <c r="H88" s="669"/>
      <c r="I88" s="669"/>
      <c r="J88" s="763">
        <f>sum(J89:J91)</f>
        <v>0</v>
      </c>
      <c r="K88" s="558"/>
      <c r="L88" s="672" t="s">
        <v>284</v>
      </c>
      <c r="M88" s="669"/>
      <c r="N88" s="669"/>
      <c r="O88" s="763">
        <f>sum(O89:O91)</f>
        <v>0</v>
      </c>
      <c r="P88" s="558"/>
      <c r="Q88" s="672" t="s">
        <v>284</v>
      </c>
      <c r="R88" s="669"/>
      <c r="S88" s="669"/>
      <c r="T88" s="763">
        <f>sum(T89:T91)</f>
        <v>0</v>
      </c>
      <c r="U88" s="558"/>
      <c r="V88" s="672" t="s">
        <v>284</v>
      </c>
      <c r="W88" s="669"/>
      <c r="X88" s="669"/>
      <c r="Y88" s="763">
        <f>sum(Y89:Y91)</f>
        <v>0</v>
      </c>
      <c r="Z88" s="558"/>
      <c r="AA88" s="672" t="s">
        <v>284</v>
      </c>
      <c r="AB88" s="669"/>
      <c r="AC88" s="669"/>
      <c r="AD88" s="763">
        <f>sum(AD89:AD91)</f>
        <v>0</v>
      </c>
      <c r="AE88" s="558"/>
      <c r="AF88" s="672" t="s">
        <v>284</v>
      </c>
      <c r="AG88" s="669"/>
      <c r="AH88" s="669"/>
      <c r="AI88" s="763">
        <f>sum(AI89:AI91)</f>
        <v>0</v>
      </c>
      <c r="AJ88" s="558"/>
      <c r="AK88" s="672" t="s">
        <v>284</v>
      </c>
      <c r="AL88" s="669"/>
      <c r="AM88" s="669"/>
      <c r="AN88" s="763">
        <f>sum(AN89:AN91)</f>
        <v>0</v>
      </c>
      <c r="AO88" s="558"/>
      <c r="AP88" s="672" t="s">
        <v>284</v>
      </c>
      <c r="AQ88" s="669"/>
      <c r="AR88" s="669"/>
      <c r="AS88" s="763">
        <f>sum(AS89:AS91)</f>
        <v>0</v>
      </c>
      <c r="AT88" s="558"/>
      <c r="AU88" s="672" t="s">
        <v>284</v>
      </c>
      <c r="AV88" s="669"/>
      <c r="AW88" s="669"/>
      <c r="AX88" s="763">
        <f>sum(AX89:AX91)</f>
        <v>0</v>
      </c>
      <c r="AY88" s="558"/>
      <c r="AZ88" s="672" t="s">
        <v>284</v>
      </c>
      <c r="BA88" s="669"/>
      <c r="BB88" s="669"/>
      <c r="BC88" s="763">
        <f>sum(BC89:BC91)</f>
        <v>0</v>
      </c>
      <c r="BD88" s="558"/>
      <c r="BE88" s="672" t="s">
        <v>284</v>
      </c>
      <c r="BF88" s="669"/>
      <c r="BG88" s="669"/>
      <c r="BH88" s="669"/>
      <c r="BI88" s="763">
        <f>sum(BI89:BI91)</f>
        <v>0</v>
      </c>
      <c r="BJ88" s="558"/>
    </row>
    <row r="89">
      <c r="A89" s="558"/>
      <c r="B89" s="765"/>
      <c r="C89" s="766"/>
      <c r="D89" s="553"/>
      <c r="E89" s="584"/>
      <c r="F89" s="558"/>
      <c r="G89" s="765"/>
      <c r="H89" s="766"/>
      <c r="I89" s="553"/>
      <c r="J89" s="584"/>
      <c r="K89" s="558"/>
      <c r="L89" s="765"/>
      <c r="M89" s="766"/>
      <c r="N89" s="553"/>
      <c r="O89" s="584"/>
      <c r="P89" s="558"/>
      <c r="Q89" s="765"/>
      <c r="R89" s="768"/>
      <c r="S89" s="553"/>
      <c r="T89" s="584"/>
      <c r="U89" s="558"/>
      <c r="V89" s="765"/>
      <c r="W89" s="766"/>
      <c r="X89" s="553"/>
      <c r="Y89" s="584"/>
      <c r="Z89" s="558"/>
      <c r="AA89" s="765"/>
      <c r="AB89" s="766"/>
      <c r="AC89" s="553"/>
      <c r="AD89" s="584"/>
      <c r="AE89" s="558"/>
      <c r="AF89" s="765"/>
      <c r="AG89" s="766"/>
      <c r="AH89" s="553"/>
      <c r="AI89" s="584"/>
      <c r="AJ89" s="558"/>
      <c r="AK89" s="765"/>
      <c r="AL89" s="766"/>
      <c r="AM89" s="553"/>
      <c r="AN89" s="584"/>
      <c r="AO89" s="558"/>
      <c r="AP89" s="765"/>
      <c r="AQ89" s="766"/>
      <c r="AR89" s="553"/>
      <c r="AS89" s="584"/>
      <c r="AT89" s="558"/>
      <c r="AU89" s="765"/>
      <c r="AV89" s="766"/>
      <c r="AW89" s="553"/>
      <c r="AX89" s="584"/>
      <c r="AY89" s="558"/>
      <c r="AZ89" s="765"/>
      <c r="BA89" s="766"/>
      <c r="BB89" s="553"/>
      <c r="BC89" s="584"/>
      <c r="BD89" s="558"/>
      <c r="BE89" s="765"/>
      <c r="BF89" s="766"/>
      <c r="BG89" s="767"/>
      <c r="BH89" s="553"/>
      <c r="BI89" s="584"/>
      <c r="BJ89" s="558"/>
    </row>
    <row r="90">
      <c r="A90" s="558"/>
      <c r="B90" s="765"/>
      <c r="C90" s="772"/>
      <c r="D90" s="553"/>
      <c r="E90" s="649"/>
      <c r="F90" s="558"/>
      <c r="G90" s="765"/>
      <c r="H90" s="772"/>
      <c r="I90" s="553"/>
      <c r="J90" s="649"/>
      <c r="K90" s="558"/>
      <c r="L90" s="765"/>
      <c r="M90" s="772"/>
      <c r="N90" s="553"/>
      <c r="O90" s="649"/>
      <c r="P90" s="558"/>
      <c r="Q90" s="765"/>
      <c r="R90" s="772"/>
      <c r="S90" s="553"/>
      <c r="T90" s="649"/>
      <c r="U90" s="558"/>
      <c r="V90" s="765"/>
      <c r="W90" s="772"/>
      <c r="X90" s="553"/>
      <c r="Y90" s="649"/>
      <c r="Z90" s="558"/>
      <c r="AA90" s="765"/>
      <c r="AB90" s="772"/>
      <c r="AC90" s="553"/>
      <c r="AD90" s="649"/>
      <c r="AE90" s="558"/>
      <c r="AF90" s="765"/>
      <c r="AG90" s="772"/>
      <c r="AH90" s="553"/>
      <c r="AI90" s="649"/>
      <c r="AJ90" s="558"/>
      <c r="AK90" s="765"/>
      <c r="AL90" s="772"/>
      <c r="AM90" s="553"/>
      <c r="AN90" s="649"/>
      <c r="AO90" s="558"/>
      <c r="AP90" s="765"/>
      <c r="AQ90" s="772"/>
      <c r="AR90" s="553"/>
      <c r="AS90" s="649"/>
      <c r="AT90" s="558"/>
      <c r="AU90" s="765"/>
      <c r="AV90" s="772"/>
      <c r="AW90" s="553"/>
      <c r="AX90" s="649"/>
      <c r="AY90" s="558"/>
      <c r="AZ90" s="765"/>
      <c r="BA90" s="772"/>
      <c r="BB90" s="553"/>
      <c r="BC90" s="649"/>
      <c r="BD90" s="558"/>
      <c r="BE90" s="765"/>
      <c r="BF90" s="772"/>
      <c r="BG90" s="773"/>
      <c r="BH90" s="553"/>
      <c r="BI90" s="649"/>
      <c r="BJ90" s="558"/>
    </row>
    <row r="91">
      <c r="A91" s="558"/>
      <c r="B91" s="779"/>
      <c r="C91" s="780"/>
      <c r="D91" s="683"/>
      <c r="E91" s="685"/>
      <c r="F91" s="558"/>
      <c r="G91" s="779"/>
      <c r="H91" s="780"/>
      <c r="I91" s="683"/>
      <c r="J91" s="685"/>
      <c r="K91" s="558"/>
      <c r="L91" s="779"/>
      <c r="M91" s="780"/>
      <c r="N91" s="683"/>
      <c r="O91" s="685"/>
      <c r="P91" s="558"/>
      <c r="Q91" s="779"/>
      <c r="R91" s="780"/>
      <c r="S91" s="683"/>
      <c r="T91" s="685"/>
      <c r="U91" s="558"/>
      <c r="V91" s="779"/>
      <c r="W91" s="780"/>
      <c r="X91" s="683"/>
      <c r="Y91" s="685"/>
      <c r="Z91" s="558"/>
      <c r="AA91" s="779"/>
      <c r="AB91" s="780"/>
      <c r="AC91" s="683"/>
      <c r="AD91" s="685"/>
      <c r="AE91" s="558"/>
      <c r="AF91" s="779"/>
      <c r="AG91" s="780"/>
      <c r="AH91" s="683"/>
      <c r="AI91" s="685"/>
      <c r="AJ91" s="558"/>
      <c r="AK91" s="779"/>
      <c r="AL91" s="780"/>
      <c r="AM91" s="683"/>
      <c r="AN91" s="685"/>
      <c r="AO91" s="558"/>
      <c r="AP91" s="779"/>
      <c r="AQ91" s="780"/>
      <c r="AR91" s="683"/>
      <c r="AS91" s="685"/>
      <c r="AT91" s="558"/>
      <c r="AU91" s="779"/>
      <c r="AV91" s="780"/>
      <c r="AW91" s="683"/>
      <c r="AX91" s="685"/>
      <c r="AY91" s="558"/>
      <c r="AZ91" s="779"/>
      <c r="BA91" s="780"/>
      <c r="BB91" s="683"/>
      <c r="BC91" s="685"/>
      <c r="BD91" s="558"/>
      <c r="BE91" s="779"/>
      <c r="BF91" s="780"/>
      <c r="BG91" s="781"/>
      <c r="BH91" s="683"/>
      <c r="BI91" s="685"/>
      <c r="BJ91" s="558"/>
    </row>
    <row r="92">
      <c r="A92" s="558"/>
      <c r="B92" s="782"/>
      <c r="C92" s="783"/>
      <c r="D92" s="776"/>
      <c r="E92" s="777"/>
      <c r="F92" s="558"/>
      <c r="G92" s="782"/>
      <c r="H92" s="783"/>
      <c r="I92" s="776"/>
      <c r="J92" s="777"/>
      <c r="K92" s="558"/>
      <c r="L92" s="782"/>
      <c r="M92" s="783"/>
      <c r="N92" s="776"/>
      <c r="O92" s="777"/>
      <c r="P92" s="558"/>
      <c r="Q92" s="782"/>
      <c r="R92" s="783"/>
      <c r="S92" s="776"/>
      <c r="T92" s="777"/>
      <c r="U92" s="558"/>
      <c r="V92" s="782"/>
      <c r="W92" s="783"/>
      <c r="X92" s="776"/>
      <c r="Y92" s="777"/>
      <c r="Z92" s="558"/>
      <c r="AA92" s="782"/>
      <c r="AB92" s="783"/>
      <c r="AC92" s="776"/>
      <c r="AD92" s="777"/>
      <c r="AE92" s="558"/>
      <c r="AF92" s="782"/>
      <c r="AG92" s="783"/>
      <c r="AH92" s="776"/>
      <c r="AI92" s="777"/>
      <c r="AJ92" s="558"/>
      <c r="AK92" s="782"/>
      <c r="AL92" s="783"/>
      <c r="AM92" s="776"/>
      <c r="AN92" s="777"/>
      <c r="AO92" s="558"/>
      <c r="AP92" s="782"/>
      <c r="AQ92" s="783"/>
      <c r="AR92" s="776"/>
      <c r="AS92" s="777"/>
      <c r="AT92" s="558"/>
      <c r="AU92" s="782"/>
      <c r="AV92" s="783"/>
      <c r="AW92" s="776"/>
      <c r="AX92" s="777"/>
      <c r="AY92" s="558"/>
      <c r="AZ92" s="782"/>
      <c r="BA92" s="783"/>
      <c r="BB92" s="776"/>
      <c r="BC92" s="777"/>
      <c r="BD92" s="558"/>
      <c r="BE92" s="782"/>
      <c r="BF92" s="783"/>
      <c r="BG92" s="781"/>
      <c r="BH92" s="776"/>
      <c r="BI92" s="777"/>
      <c r="BJ92" s="558"/>
    </row>
    <row r="93">
      <c r="A93" s="558"/>
      <c r="B93" s="672" t="s">
        <v>286</v>
      </c>
      <c r="C93" s="669"/>
      <c r="D93" s="669"/>
      <c r="E93" s="763">
        <f>sum(E94:E96)</f>
        <v>0</v>
      </c>
      <c r="F93" s="558"/>
      <c r="G93" s="672" t="s">
        <v>286</v>
      </c>
      <c r="H93" s="669"/>
      <c r="I93" s="669"/>
      <c r="J93" s="763">
        <f>sum(J94:J96)</f>
        <v>0</v>
      </c>
      <c r="K93" s="558"/>
      <c r="L93" s="672" t="s">
        <v>286</v>
      </c>
      <c r="M93" s="669"/>
      <c r="N93" s="669"/>
      <c r="O93" s="763">
        <f>sum(O94:O96)</f>
        <v>0</v>
      </c>
      <c r="P93" s="558"/>
      <c r="Q93" s="672" t="s">
        <v>286</v>
      </c>
      <c r="R93" s="669"/>
      <c r="S93" s="669"/>
      <c r="T93" s="763">
        <f>sum(T94:T96)</f>
        <v>0</v>
      </c>
      <c r="U93" s="558"/>
      <c r="V93" s="672" t="s">
        <v>286</v>
      </c>
      <c r="W93" s="669"/>
      <c r="X93" s="669"/>
      <c r="Y93" s="763">
        <f>sum(Y94:Y96)</f>
        <v>0</v>
      </c>
      <c r="Z93" s="558"/>
      <c r="AA93" s="672" t="s">
        <v>286</v>
      </c>
      <c r="AB93" s="669"/>
      <c r="AC93" s="669"/>
      <c r="AD93" s="763">
        <f>sum(AD94:AD96)</f>
        <v>0</v>
      </c>
      <c r="AE93" s="558"/>
      <c r="AF93" s="672" t="s">
        <v>286</v>
      </c>
      <c r="AG93" s="669"/>
      <c r="AH93" s="669"/>
      <c r="AI93" s="763">
        <f>sum(AI94:AI96)</f>
        <v>0</v>
      </c>
      <c r="AJ93" s="558"/>
      <c r="AK93" s="672" t="s">
        <v>286</v>
      </c>
      <c r="AL93" s="669"/>
      <c r="AM93" s="669"/>
      <c r="AN93" s="763">
        <f>sum(AN94:AN96)</f>
        <v>0</v>
      </c>
      <c r="AO93" s="558"/>
      <c r="AP93" s="672" t="s">
        <v>286</v>
      </c>
      <c r="AQ93" s="669"/>
      <c r="AR93" s="669"/>
      <c r="AS93" s="763">
        <f>sum(AS94:AS96)</f>
        <v>0</v>
      </c>
      <c r="AT93" s="558"/>
      <c r="AU93" s="672" t="s">
        <v>286</v>
      </c>
      <c r="AV93" s="669"/>
      <c r="AW93" s="669"/>
      <c r="AX93" s="763">
        <f>sum(AX94:AX96)</f>
        <v>0</v>
      </c>
      <c r="AY93" s="558"/>
      <c r="AZ93" s="672" t="s">
        <v>286</v>
      </c>
      <c r="BA93" s="669"/>
      <c r="BB93" s="669"/>
      <c r="BC93" s="763">
        <f>sum(BC94:BC96)</f>
        <v>0</v>
      </c>
      <c r="BD93" s="558"/>
      <c r="BE93" s="672" t="s">
        <v>286</v>
      </c>
      <c r="BF93" s="669"/>
      <c r="BG93" s="669"/>
      <c r="BH93" s="669"/>
      <c r="BI93" s="763">
        <f>sum(BI94:BI96)</f>
        <v>0</v>
      </c>
      <c r="BJ93" s="558"/>
    </row>
    <row r="94">
      <c r="A94" s="558"/>
      <c r="B94" s="765">
        <v>45322.0</v>
      </c>
      <c r="C94" s="784"/>
      <c r="D94" s="553"/>
      <c r="E94" s="649"/>
      <c r="F94" s="558"/>
      <c r="G94" s="765">
        <v>45322.0</v>
      </c>
      <c r="H94" s="784"/>
      <c r="I94" s="553"/>
      <c r="J94" s="649"/>
      <c r="K94" s="558"/>
      <c r="L94" s="765">
        <v>45322.0</v>
      </c>
      <c r="M94" s="784"/>
      <c r="N94" s="553"/>
      <c r="O94" s="649"/>
      <c r="P94" s="558"/>
      <c r="Q94" s="765">
        <v>45322.0</v>
      </c>
      <c r="R94" s="784"/>
      <c r="S94" s="553"/>
      <c r="T94" s="649"/>
      <c r="U94" s="558"/>
      <c r="V94" s="765">
        <v>45322.0</v>
      </c>
      <c r="W94" s="784"/>
      <c r="X94" s="553"/>
      <c r="Y94" s="649"/>
      <c r="Z94" s="558"/>
      <c r="AA94" s="765">
        <v>45322.0</v>
      </c>
      <c r="AB94" s="784"/>
      <c r="AC94" s="553"/>
      <c r="AD94" s="649"/>
      <c r="AE94" s="558"/>
      <c r="AF94" s="765">
        <v>45322.0</v>
      </c>
      <c r="AG94" s="784"/>
      <c r="AH94" s="553"/>
      <c r="AI94" s="649"/>
      <c r="AJ94" s="558"/>
      <c r="AK94" s="765">
        <v>45322.0</v>
      </c>
      <c r="AL94" s="784"/>
      <c r="AM94" s="553"/>
      <c r="AN94" s="649"/>
      <c r="AO94" s="558"/>
      <c r="AP94" s="765">
        <v>45322.0</v>
      </c>
      <c r="AQ94" s="784"/>
      <c r="AR94" s="553"/>
      <c r="AS94" s="649"/>
      <c r="AT94" s="558"/>
      <c r="AU94" s="765">
        <v>45322.0</v>
      </c>
      <c r="AV94" s="784"/>
      <c r="AW94" s="553"/>
      <c r="AX94" s="649"/>
      <c r="AY94" s="558"/>
      <c r="AZ94" s="765"/>
      <c r="BA94" s="784"/>
      <c r="BB94" s="553"/>
      <c r="BC94" s="649"/>
      <c r="BD94" s="558"/>
      <c r="BE94" s="765">
        <v>45322.0</v>
      </c>
      <c r="BF94" s="784"/>
      <c r="BG94" s="771"/>
      <c r="BH94" s="553"/>
      <c r="BI94" s="649"/>
      <c r="BJ94" s="558"/>
    </row>
    <row r="95">
      <c r="A95" s="558"/>
      <c r="B95" s="785"/>
      <c r="C95" s="766"/>
      <c r="D95" s="553"/>
      <c r="E95" s="584"/>
      <c r="F95" s="558"/>
      <c r="G95" s="785"/>
      <c r="H95" s="766"/>
      <c r="I95" s="553"/>
      <c r="J95" s="584"/>
      <c r="K95" s="558"/>
      <c r="L95" s="785"/>
      <c r="M95" s="766"/>
      <c r="N95" s="553"/>
      <c r="O95" s="584"/>
      <c r="P95" s="558"/>
      <c r="Q95" s="785"/>
      <c r="R95" s="766"/>
      <c r="S95" s="553"/>
      <c r="T95" s="584"/>
      <c r="U95" s="558"/>
      <c r="V95" s="785"/>
      <c r="W95" s="766"/>
      <c r="X95" s="553"/>
      <c r="Y95" s="584"/>
      <c r="Z95" s="558"/>
      <c r="AA95" s="785"/>
      <c r="AB95" s="766"/>
      <c r="AC95" s="553"/>
      <c r="AD95" s="584"/>
      <c r="AE95" s="558"/>
      <c r="AF95" s="785"/>
      <c r="AG95" s="766"/>
      <c r="AH95" s="553"/>
      <c r="AI95" s="584"/>
      <c r="AJ95" s="558"/>
      <c r="AK95" s="785"/>
      <c r="AL95" s="766"/>
      <c r="AM95" s="553"/>
      <c r="AN95" s="584"/>
      <c r="AO95" s="558"/>
      <c r="AP95" s="785"/>
      <c r="AQ95" s="766"/>
      <c r="AR95" s="553"/>
      <c r="AS95" s="584"/>
      <c r="AT95" s="558"/>
      <c r="AU95" s="785"/>
      <c r="AV95" s="766"/>
      <c r="AW95" s="553"/>
      <c r="AX95" s="584"/>
      <c r="AY95" s="558"/>
      <c r="AZ95" s="785"/>
      <c r="BA95" s="766"/>
      <c r="BB95" s="553"/>
      <c r="BC95" s="584"/>
      <c r="BD95" s="558"/>
      <c r="BE95" s="785"/>
      <c r="BF95" s="766"/>
      <c r="BG95" s="767"/>
      <c r="BH95" s="553"/>
      <c r="BI95" s="584"/>
      <c r="BJ95" s="558"/>
    </row>
    <row r="96">
      <c r="A96" s="558"/>
      <c r="B96" s="779"/>
      <c r="C96" s="780"/>
      <c r="D96" s="683"/>
      <c r="E96" s="685"/>
      <c r="F96" s="558"/>
      <c r="G96" s="779"/>
      <c r="H96" s="780"/>
      <c r="I96" s="683"/>
      <c r="J96" s="685"/>
      <c r="K96" s="558"/>
      <c r="L96" s="779"/>
      <c r="M96" s="780"/>
      <c r="N96" s="683"/>
      <c r="O96" s="685"/>
      <c r="P96" s="558"/>
      <c r="Q96" s="779"/>
      <c r="R96" s="780"/>
      <c r="S96" s="683"/>
      <c r="T96" s="685"/>
      <c r="U96" s="558"/>
      <c r="V96" s="779"/>
      <c r="W96" s="780"/>
      <c r="X96" s="683"/>
      <c r="Y96" s="685"/>
      <c r="Z96" s="558"/>
      <c r="AA96" s="779"/>
      <c r="AB96" s="780"/>
      <c r="AC96" s="683"/>
      <c r="AD96" s="685"/>
      <c r="AE96" s="558"/>
      <c r="AF96" s="779"/>
      <c r="AG96" s="780"/>
      <c r="AH96" s="683"/>
      <c r="AI96" s="685"/>
      <c r="AJ96" s="558"/>
      <c r="AK96" s="779"/>
      <c r="AL96" s="780"/>
      <c r="AM96" s="683"/>
      <c r="AN96" s="685"/>
      <c r="AO96" s="558"/>
      <c r="AP96" s="779"/>
      <c r="AQ96" s="780"/>
      <c r="AR96" s="683"/>
      <c r="AS96" s="685"/>
      <c r="AT96" s="558"/>
      <c r="AU96" s="779"/>
      <c r="AV96" s="780"/>
      <c r="AW96" s="683"/>
      <c r="AX96" s="685"/>
      <c r="AY96" s="558"/>
      <c r="AZ96" s="779"/>
      <c r="BA96" s="780"/>
      <c r="BB96" s="683"/>
      <c r="BC96" s="685"/>
      <c r="BD96" s="558"/>
      <c r="BE96" s="779"/>
      <c r="BF96" s="780"/>
      <c r="BG96" s="781"/>
      <c r="BH96" s="683"/>
      <c r="BI96" s="685"/>
      <c r="BJ96" s="558"/>
    </row>
    <row r="97">
      <c r="A97" s="558"/>
      <c r="B97" s="779"/>
      <c r="C97" s="780"/>
      <c r="D97" s="683"/>
      <c r="E97" s="685"/>
      <c r="F97" s="558"/>
      <c r="G97" s="779"/>
      <c r="H97" s="780"/>
      <c r="I97" s="683"/>
      <c r="J97" s="685"/>
      <c r="K97" s="558"/>
      <c r="L97" s="779"/>
      <c r="M97" s="780"/>
      <c r="N97" s="683"/>
      <c r="O97" s="685"/>
      <c r="P97" s="558"/>
      <c r="Q97" s="779"/>
      <c r="R97" s="780"/>
      <c r="S97" s="683"/>
      <c r="T97" s="685"/>
      <c r="U97" s="558"/>
      <c r="V97" s="779"/>
      <c r="W97" s="780"/>
      <c r="X97" s="683"/>
      <c r="Y97" s="685"/>
      <c r="Z97" s="558"/>
      <c r="AA97" s="779"/>
      <c r="AB97" s="780"/>
      <c r="AC97" s="683"/>
      <c r="AD97" s="685"/>
      <c r="AE97" s="558"/>
      <c r="AF97" s="779"/>
      <c r="AG97" s="780"/>
      <c r="AH97" s="683"/>
      <c r="AI97" s="685"/>
      <c r="AJ97" s="558"/>
      <c r="AK97" s="779"/>
      <c r="AL97" s="780"/>
      <c r="AM97" s="683"/>
      <c r="AN97" s="685"/>
      <c r="AO97" s="558"/>
      <c r="AP97" s="779"/>
      <c r="AQ97" s="780"/>
      <c r="AR97" s="683"/>
      <c r="AS97" s="685"/>
      <c r="AT97" s="558"/>
      <c r="AU97" s="779"/>
      <c r="AV97" s="780"/>
      <c r="AW97" s="683"/>
      <c r="AX97" s="685"/>
      <c r="AY97" s="558"/>
      <c r="AZ97" s="779"/>
      <c r="BA97" s="780"/>
      <c r="BB97" s="683"/>
      <c r="BC97" s="685"/>
      <c r="BD97" s="558"/>
      <c r="BE97" s="779"/>
      <c r="BF97" s="780"/>
      <c r="BG97" s="781"/>
      <c r="BH97" s="683"/>
      <c r="BI97" s="685"/>
      <c r="BJ97" s="558"/>
    </row>
    <row r="98">
      <c r="A98" s="558"/>
      <c r="B98" s="779"/>
      <c r="C98" s="780"/>
      <c r="D98" s="683"/>
      <c r="E98" s="685"/>
      <c r="F98" s="558"/>
      <c r="G98" s="779"/>
      <c r="H98" s="780"/>
      <c r="I98" s="683"/>
      <c r="J98" s="685"/>
      <c r="K98" s="558"/>
      <c r="L98" s="779"/>
      <c r="M98" s="780"/>
      <c r="N98" s="683"/>
      <c r="O98" s="685"/>
      <c r="P98" s="558"/>
      <c r="Q98" s="779"/>
      <c r="R98" s="780"/>
      <c r="S98" s="683"/>
      <c r="T98" s="685"/>
      <c r="U98" s="558"/>
      <c r="V98" s="779"/>
      <c r="W98" s="780"/>
      <c r="X98" s="683"/>
      <c r="Y98" s="685"/>
      <c r="Z98" s="558"/>
      <c r="AA98" s="779"/>
      <c r="AB98" s="780"/>
      <c r="AC98" s="683"/>
      <c r="AD98" s="685"/>
      <c r="AE98" s="558"/>
      <c r="AF98" s="779"/>
      <c r="AG98" s="780"/>
      <c r="AH98" s="683"/>
      <c r="AI98" s="685"/>
      <c r="AJ98" s="558"/>
      <c r="AK98" s="779"/>
      <c r="AL98" s="780"/>
      <c r="AM98" s="683"/>
      <c r="AN98" s="685"/>
      <c r="AO98" s="558"/>
      <c r="AP98" s="779"/>
      <c r="AQ98" s="780"/>
      <c r="AR98" s="683"/>
      <c r="AS98" s="685"/>
      <c r="AT98" s="558"/>
      <c r="AU98" s="779"/>
      <c r="AV98" s="780"/>
      <c r="AW98" s="683"/>
      <c r="AX98" s="685"/>
      <c r="AY98" s="558"/>
      <c r="AZ98" s="779"/>
      <c r="BA98" s="780"/>
      <c r="BB98" s="683"/>
      <c r="BC98" s="685"/>
      <c r="BD98" s="558"/>
      <c r="BE98" s="779"/>
      <c r="BF98" s="780"/>
      <c r="BG98" s="781"/>
      <c r="BH98" s="683"/>
      <c r="BI98" s="685"/>
      <c r="BJ98" s="558"/>
    </row>
    <row r="99">
      <c r="A99" s="525"/>
      <c r="B99" s="786"/>
      <c r="C99" s="787" t="s">
        <v>392</v>
      </c>
      <c r="D99" s="709" t="s">
        <v>201</v>
      </c>
      <c r="E99" s="789">
        <f>SUM(E100+E103+E106+E109+E113)</f>
        <v>0</v>
      </c>
      <c r="F99" s="525"/>
      <c r="G99" s="786"/>
      <c r="H99" s="787" t="s">
        <v>392</v>
      </c>
      <c r="I99" s="709" t="s">
        <v>201</v>
      </c>
      <c r="J99" s="789">
        <f>SUM(J100+J103+J106+J109+J113)</f>
        <v>0</v>
      </c>
      <c r="K99" s="525"/>
      <c r="L99" s="786"/>
      <c r="M99" s="787" t="s">
        <v>392</v>
      </c>
      <c r="N99" s="709" t="s">
        <v>201</v>
      </c>
      <c r="O99" s="789">
        <f>SUM(O100+O103+O106+O109+O113)</f>
        <v>0</v>
      </c>
      <c r="P99" s="525"/>
      <c r="Q99" s="786"/>
      <c r="R99" s="787" t="s">
        <v>392</v>
      </c>
      <c r="S99" s="709" t="s">
        <v>201</v>
      </c>
      <c r="T99" s="789">
        <f>SUM(T100+T103+T106+T109+T113)</f>
        <v>0</v>
      </c>
      <c r="U99" s="525"/>
      <c r="V99" s="786"/>
      <c r="W99" s="787" t="s">
        <v>392</v>
      </c>
      <c r="X99" s="709" t="s">
        <v>201</v>
      </c>
      <c r="Y99" s="789">
        <f>SUM(Y100+Y103+Y106+Y109+Y113)</f>
        <v>0</v>
      </c>
      <c r="Z99" s="525"/>
      <c r="AA99" s="786"/>
      <c r="AB99" s="787" t="s">
        <v>392</v>
      </c>
      <c r="AC99" s="709" t="s">
        <v>201</v>
      </c>
      <c r="AD99" s="789">
        <f>SUM(AD100+AD103+AD106+AD109+AD113)</f>
        <v>0</v>
      </c>
      <c r="AE99" s="663"/>
      <c r="AF99" s="786"/>
      <c r="AG99" s="787" t="s">
        <v>392</v>
      </c>
      <c r="AH99" s="709" t="s">
        <v>201</v>
      </c>
      <c r="AI99" s="789">
        <f>SUM(AI100+AI103+AI106+AI109+AI113)</f>
        <v>0</v>
      </c>
      <c r="AJ99" s="663"/>
      <c r="AK99" s="786"/>
      <c r="AL99" s="787" t="s">
        <v>392</v>
      </c>
      <c r="AM99" s="709" t="s">
        <v>201</v>
      </c>
      <c r="AN99" s="789">
        <f>SUM(AN100+AN103+AN106+AN109+AN113)</f>
        <v>0</v>
      </c>
      <c r="AO99" s="663"/>
      <c r="AP99" s="786"/>
      <c r="AQ99" s="787" t="s">
        <v>393</v>
      </c>
      <c r="AR99" s="709" t="s">
        <v>201</v>
      </c>
      <c r="AS99" s="789">
        <f>SUM(AS100+AS103+AS106+AS109+AS113)</f>
        <v>0</v>
      </c>
      <c r="AT99" s="534"/>
      <c r="AU99" s="786"/>
      <c r="AV99" s="787" t="s">
        <v>393</v>
      </c>
      <c r="AW99" s="709" t="s">
        <v>201</v>
      </c>
      <c r="AX99" s="789">
        <f>SUM(AX100+AX103+AX106+AX109+AX113)</f>
        <v>0</v>
      </c>
      <c r="AY99" s="534"/>
      <c r="AZ99" s="786"/>
      <c r="BA99" s="787" t="s">
        <v>393</v>
      </c>
      <c r="BB99" s="709" t="s">
        <v>201</v>
      </c>
      <c r="BC99" s="789" t="str">
        <f>BC110</f>
        <v/>
      </c>
      <c r="BD99" s="534"/>
      <c r="BE99" s="786"/>
      <c r="BF99" s="787" t="s">
        <v>393</v>
      </c>
      <c r="BG99" s="788"/>
      <c r="BH99" s="709" t="s">
        <v>201</v>
      </c>
      <c r="BI99" s="789">
        <f>SUM(BI100+BI103+BI106+BI109+BI113)</f>
        <v>0</v>
      </c>
      <c r="BJ99" s="732"/>
    </row>
    <row r="100">
      <c r="A100" s="634" t="s">
        <v>304</v>
      </c>
      <c r="B100" s="664" t="s">
        <v>4</v>
      </c>
      <c r="C100" s="672" t="s">
        <v>276</v>
      </c>
      <c r="D100" s="667" t="s">
        <v>202</v>
      </c>
      <c r="E100" s="791"/>
      <c r="F100" s="634" t="s">
        <v>304</v>
      </c>
      <c r="G100" s="664" t="s">
        <v>4</v>
      </c>
      <c r="H100" s="672" t="s">
        <v>276</v>
      </c>
      <c r="I100" s="667" t="s">
        <v>202</v>
      </c>
      <c r="J100" s="791"/>
      <c r="K100" s="634" t="s">
        <v>304</v>
      </c>
      <c r="L100" s="664" t="s">
        <v>4</v>
      </c>
      <c r="M100" s="672" t="s">
        <v>276</v>
      </c>
      <c r="N100" s="667" t="s">
        <v>202</v>
      </c>
      <c r="O100" s="791"/>
      <c r="P100" s="634" t="s">
        <v>304</v>
      </c>
      <c r="Q100" s="664" t="s">
        <v>4</v>
      </c>
      <c r="R100" s="672" t="s">
        <v>276</v>
      </c>
      <c r="S100" s="667" t="s">
        <v>202</v>
      </c>
      <c r="T100" s="791"/>
      <c r="U100" s="634" t="s">
        <v>304</v>
      </c>
      <c r="V100" s="664" t="s">
        <v>4</v>
      </c>
      <c r="W100" s="672" t="s">
        <v>276</v>
      </c>
      <c r="X100" s="667" t="s">
        <v>202</v>
      </c>
      <c r="Y100" s="791"/>
      <c r="Z100" s="634" t="s">
        <v>304</v>
      </c>
      <c r="AA100" s="664" t="s">
        <v>4</v>
      </c>
      <c r="AB100" s="672" t="s">
        <v>276</v>
      </c>
      <c r="AC100" s="667" t="s">
        <v>202</v>
      </c>
      <c r="AD100" s="791"/>
      <c r="AE100" s="671" t="s">
        <v>304</v>
      </c>
      <c r="AF100" s="664" t="s">
        <v>4</v>
      </c>
      <c r="AG100" s="672" t="s">
        <v>276</v>
      </c>
      <c r="AH100" s="667" t="s">
        <v>202</v>
      </c>
      <c r="AI100" s="791"/>
      <c r="AJ100" s="671" t="s">
        <v>304</v>
      </c>
      <c r="AK100" s="664" t="s">
        <v>4</v>
      </c>
      <c r="AL100" s="672" t="s">
        <v>276</v>
      </c>
      <c r="AM100" s="667" t="s">
        <v>202</v>
      </c>
      <c r="AN100" s="791"/>
      <c r="AO100" s="671" t="s">
        <v>304</v>
      </c>
      <c r="AP100" s="664" t="s">
        <v>4</v>
      </c>
      <c r="AQ100" s="672" t="s">
        <v>276</v>
      </c>
      <c r="AR100" s="667" t="s">
        <v>202</v>
      </c>
      <c r="AS100" s="791"/>
      <c r="AT100" s="671" t="s">
        <v>304</v>
      </c>
      <c r="AU100" s="664" t="s">
        <v>4</v>
      </c>
      <c r="AV100" s="672" t="s">
        <v>276</v>
      </c>
      <c r="AW100" s="667" t="s">
        <v>202</v>
      </c>
      <c r="AX100" s="791"/>
      <c r="AY100" s="671" t="s">
        <v>304</v>
      </c>
      <c r="AZ100" s="664" t="s">
        <v>4</v>
      </c>
      <c r="BA100" s="672" t="s">
        <v>276</v>
      </c>
      <c r="BB100" s="667" t="s">
        <v>202</v>
      </c>
      <c r="BC100" s="791"/>
      <c r="BD100" s="671" t="s">
        <v>304</v>
      </c>
      <c r="BE100" s="664" t="s">
        <v>4</v>
      </c>
      <c r="BF100" s="672" t="s">
        <v>276</v>
      </c>
      <c r="BG100" s="790"/>
      <c r="BH100" s="667" t="s">
        <v>202</v>
      </c>
      <c r="BI100" s="791"/>
      <c r="BJ100" s="764"/>
    </row>
    <row r="101">
      <c r="A101" s="558"/>
      <c r="B101" s="765">
        <v>45294.0</v>
      </c>
      <c r="C101" s="792"/>
      <c r="D101" s="553" t="s">
        <v>205</v>
      </c>
      <c r="E101" s="793"/>
      <c r="F101" s="558"/>
      <c r="G101" s="765">
        <v>45294.0</v>
      </c>
      <c r="H101" s="792"/>
      <c r="I101" s="553" t="s">
        <v>205</v>
      </c>
      <c r="J101" s="793"/>
      <c r="K101" s="558"/>
      <c r="L101" s="765">
        <v>45294.0</v>
      </c>
      <c r="M101" s="792"/>
      <c r="N101" s="553" t="s">
        <v>205</v>
      </c>
      <c r="O101" s="793"/>
      <c r="P101" s="558"/>
      <c r="Q101" s="765">
        <v>45294.0</v>
      </c>
      <c r="R101" s="792"/>
      <c r="S101" s="553" t="s">
        <v>205</v>
      </c>
      <c r="T101" s="793"/>
      <c r="U101" s="558"/>
      <c r="V101" s="765">
        <v>45294.0</v>
      </c>
      <c r="W101" s="794"/>
      <c r="X101" s="553" t="s">
        <v>205</v>
      </c>
      <c r="Y101" s="795"/>
      <c r="Z101" s="558"/>
      <c r="AA101" s="765">
        <v>45294.0</v>
      </c>
      <c r="AB101" s="792"/>
      <c r="AC101" s="553" t="s">
        <v>205</v>
      </c>
      <c r="AD101" s="793"/>
      <c r="AE101" s="558"/>
      <c r="AF101" s="765">
        <v>45294.0</v>
      </c>
      <c r="AG101" s="792"/>
      <c r="AH101" s="553" t="s">
        <v>205</v>
      </c>
      <c r="AI101" s="793"/>
      <c r="AJ101" s="558"/>
      <c r="AK101" s="765">
        <v>45294.0</v>
      </c>
      <c r="AL101" s="792"/>
      <c r="AM101" s="553" t="s">
        <v>205</v>
      </c>
      <c r="AN101" s="793"/>
      <c r="AO101" s="558"/>
      <c r="AP101" s="765">
        <v>45294.0</v>
      </c>
      <c r="AQ101" s="792"/>
      <c r="AR101" s="553" t="s">
        <v>205</v>
      </c>
      <c r="AS101" s="793"/>
      <c r="AT101" s="558"/>
      <c r="AU101" s="765">
        <v>45294.0</v>
      </c>
      <c r="AV101" s="792"/>
      <c r="AW101" s="553" t="s">
        <v>205</v>
      </c>
      <c r="AX101" s="793"/>
      <c r="AY101" s="558"/>
      <c r="AZ101" s="765">
        <v>45962.0</v>
      </c>
      <c r="BA101" s="792"/>
      <c r="BB101" s="553" t="s">
        <v>205</v>
      </c>
      <c r="BC101" s="793"/>
      <c r="BD101" s="558"/>
      <c r="BE101" s="765">
        <v>45294.0</v>
      </c>
      <c r="BF101" s="792"/>
      <c r="BG101" s="792"/>
      <c r="BH101" s="553" t="s">
        <v>205</v>
      </c>
      <c r="BI101" s="793"/>
      <c r="BJ101" s="558"/>
    </row>
    <row r="102">
      <c r="A102" s="558"/>
      <c r="B102" s="765">
        <v>45294.0</v>
      </c>
      <c r="C102" s="796"/>
      <c r="D102" s="553" t="s">
        <v>205</v>
      </c>
      <c r="E102" s="793"/>
      <c r="F102" s="558"/>
      <c r="G102" s="765">
        <v>45294.0</v>
      </c>
      <c r="H102" s="796"/>
      <c r="I102" s="553" t="s">
        <v>205</v>
      </c>
      <c r="J102" s="793"/>
      <c r="K102" s="558"/>
      <c r="L102" s="765">
        <v>45294.0</v>
      </c>
      <c r="M102" s="796"/>
      <c r="N102" s="553" t="s">
        <v>205</v>
      </c>
      <c r="O102" s="793"/>
      <c r="P102" s="558"/>
      <c r="Q102" s="765">
        <v>45294.0</v>
      </c>
      <c r="R102" s="796"/>
      <c r="S102" s="553" t="s">
        <v>205</v>
      </c>
      <c r="T102" s="793"/>
      <c r="U102" s="558"/>
      <c r="V102" s="765">
        <v>45294.0</v>
      </c>
      <c r="W102" s="797"/>
      <c r="X102" s="553" t="s">
        <v>205</v>
      </c>
      <c r="Y102" s="798"/>
      <c r="Z102" s="558"/>
      <c r="AA102" s="765">
        <v>45294.0</v>
      </c>
      <c r="AB102" s="796"/>
      <c r="AC102" s="553" t="s">
        <v>205</v>
      </c>
      <c r="AD102" s="793"/>
      <c r="AE102" s="558"/>
      <c r="AF102" s="765">
        <v>45294.0</v>
      </c>
      <c r="AG102" s="796"/>
      <c r="AH102" s="553" t="s">
        <v>205</v>
      </c>
      <c r="AI102" s="793"/>
      <c r="AJ102" s="558"/>
      <c r="AK102" s="765">
        <v>45294.0</v>
      </c>
      <c r="AL102" s="796"/>
      <c r="AM102" s="553" t="s">
        <v>205</v>
      </c>
      <c r="AN102" s="793"/>
      <c r="AO102" s="558"/>
      <c r="AP102" s="765">
        <v>45294.0</v>
      </c>
      <c r="AQ102" s="796"/>
      <c r="AR102" s="553" t="s">
        <v>205</v>
      </c>
      <c r="AS102" s="793"/>
      <c r="AT102" s="558"/>
      <c r="AU102" s="765">
        <v>45294.0</v>
      </c>
      <c r="AV102" s="796"/>
      <c r="AW102" s="553" t="s">
        <v>205</v>
      </c>
      <c r="AX102" s="793"/>
      <c r="AY102" s="558"/>
      <c r="AZ102" s="765">
        <v>45962.0</v>
      </c>
      <c r="BA102" s="796"/>
      <c r="BB102" s="553" t="s">
        <v>205</v>
      </c>
      <c r="BC102" s="793"/>
      <c r="BD102" s="558"/>
      <c r="BE102" s="765">
        <v>45294.0</v>
      </c>
      <c r="BF102" s="796"/>
      <c r="BG102" s="796"/>
      <c r="BH102" s="553" t="s">
        <v>205</v>
      </c>
      <c r="BI102" s="793"/>
      <c r="BJ102" s="558"/>
    </row>
    <row r="103">
      <c r="A103" s="558"/>
      <c r="B103" s="672" t="s">
        <v>282</v>
      </c>
      <c r="C103" s="669"/>
      <c r="D103" s="669"/>
      <c r="E103" s="791"/>
      <c r="F103" s="558"/>
      <c r="G103" s="672" t="s">
        <v>282</v>
      </c>
      <c r="H103" s="669"/>
      <c r="I103" s="669"/>
      <c r="J103" s="791"/>
      <c r="K103" s="558"/>
      <c r="L103" s="672" t="s">
        <v>282</v>
      </c>
      <c r="M103" s="669"/>
      <c r="N103" s="669"/>
      <c r="O103" s="791"/>
      <c r="P103" s="558"/>
      <c r="Q103" s="672" t="s">
        <v>282</v>
      </c>
      <c r="R103" s="669"/>
      <c r="S103" s="669"/>
      <c r="T103" s="791"/>
      <c r="U103" s="558"/>
      <c r="V103" s="672" t="s">
        <v>282</v>
      </c>
      <c r="W103" s="799"/>
      <c r="X103" s="799"/>
      <c r="Y103" s="791"/>
      <c r="Z103" s="558"/>
      <c r="AA103" s="672" t="s">
        <v>282</v>
      </c>
      <c r="AB103" s="669"/>
      <c r="AC103" s="669"/>
      <c r="AD103" s="791"/>
      <c r="AE103" s="558"/>
      <c r="AF103" s="672" t="s">
        <v>282</v>
      </c>
      <c r="AG103" s="669"/>
      <c r="AH103" s="669"/>
      <c r="AI103" s="791"/>
      <c r="AJ103" s="558"/>
      <c r="AK103" s="672" t="s">
        <v>282</v>
      </c>
      <c r="AL103" s="669"/>
      <c r="AM103" s="669"/>
      <c r="AN103" s="791"/>
      <c r="AO103" s="558"/>
      <c r="AP103" s="672" t="s">
        <v>282</v>
      </c>
      <c r="AQ103" s="669"/>
      <c r="AR103" s="669"/>
      <c r="AS103" s="791"/>
      <c r="AT103" s="558"/>
      <c r="AU103" s="672" t="s">
        <v>282</v>
      </c>
      <c r="AV103" s="669"/>
      <c r="AW103" s="669"/>
      <c r="AX103" s="791"/>
      <c r="AY103" s="558"/>
      <c r="AZ103" s="672" t="s">
        <v>282</v>
      </c>
      <c r="BA103" s="669"/>
      <c r="BB103" s="669"/>
      <c r="BC103" s="791"/>
      <c r="BD103" s="558"/>
      <c r="BE103" s="672" t="s">
        <v>282</v>
      </c>
      <c r="BF103" s="669"/>
      <c r="BG103" s="669"/>
      <c r="BH103" s="669"/>
      <c r="BI103" s="791"/>
      <c r="BJ103" s="558"/>
    </row>
    <row r="104">
      <c r="A104" s="558"/>
      <c r="B104" s="765">
        <v>45300.0</v>
      </c>
      <c r="C104" s="792"/>
      <c r="D104" s="553" t="s">
        <v>205</v>
      </c>
      <c r="E104" s="793"/>
      <c r="F104" s="558"/>
      <c r="G104" s="765">
        <v>45300.0</v>
      </c>
      <c r="H104" s="792"/>
      <c r="I104" s="553" t="s">
        <v>205</v>
      </c>
      <c r="J104" s="793"/>
      <c r="K104" s="558"/>
      <c r="L104" s="765">
        <v>45300.0</v>
      </c>
      <c r="M104" s="792"/>
      <c r="N104" s="553" t="s">
        <v>205</v>
      </c>
      <c r="O104" s="793"/>
      <c r="P104" s="558"/>
      <c r="Q104" s="765">
        <v>45300.0</v>
      </c>
      <c r="R104" s="792"/>
      <c r="S104" s="553" t="s">
        <v>205</v>
      </c>
      <c r="T104" s="793"/>
      <c r="U104" s="558"/>
      <c r="V104" s="765">
        <v>45300.0</v>
      </c>
      <c r="W104" s="792"/>
      <c r="X104" s="553" t="s">
        <v>205</v>
      </c>
      <c r="Y104" s="793"/>
      <c r="Z104" s="558"/>
      <c r="AA104" s="765">
        <v>45300.0</v>
      </c>
      <c r="AB104" s="792"/>
      <c r="AC104" s="553" t="s">
        <v>205</v>
      </c>
      <c r="AD104" s="793"/>
      <c r="AE104" s="558"/>
      <c r="AF104" s="765">
        <v>45300.0</v>
      </c>
      <c r="AG104" s="792"/>
      <c r="AH104" s="553" t="s">
        <v>205</v>
      </c>
      <c r="AI104" s="793"/>
      <c r="AJ104" s="558"/>
      <c r="AK104" s="765">
        <v>45300.0</v>
      </c>
      <c r="AL104" s="792"/>
      <c r="AM104" s="553" t="s">
        <v>205</v>
      </c>
      <c r="AN104" s="793"/>
      <c r="AO104" s="558"/>
      <c r="AP104" s="765">
        <v>45300.0</v>
      </c>
      <c r="AQ104" s="792"/>
      <c r="AR104" s="553" t="s">
        <v>205</v>
      </c>
      <c r="AS104" s="793"/>
      <c r="AT104" s="558"/>
      <c r="AU104" s="765">
        <v>45300.0</v>
      </c>
      <c r="AV104" s="792"/>
      <c r="AW104" s="553" t="s">
        <v>205</v>
      </c>
      <c r="AX104" s="793"/>
      <c r="AY104" s="558"/>
      <c r="AZ104" s="765">
        <v>45962.0</v>
      </c>
      <c r="BA104" s="792"/>
      <c r="BB104" s="553" t="s">
        <v>205</v>
      </c>
      <c r="BC104" s="793"/>
      <c r="BD104" s="558"/>
      <c r="BE104" s="765">
        <v>45300.0</v>
      </c>
      <c r="BF104" s="792"/>
      <c r="BG104" s="792"/>
      <c r="BH104" s="553" t="s">
        <v>205</v>
      </c>
      <c r="BI104" s="793"/>
      <c r="BJ104" s="558"/>
    </row>
    <row r="105">
      <c r="A105" s="558"/>
      <c r="B105" s="765">
        <v>45300.0</v>
      </c>
      <c r="C105" s="796"/>
      <c r="D105" s="553" t="s">
        <v>205</v>
      </c>
      <c r="E105" s="793"/>
      <c r="F105" s="558"/>
      <c r="G105" s="765">
        <v>45300.0</v>
      </c>
      <c r="H105" s="796"/>
      <c r="I105" s="553" t="s">
        <v>205</v>
      </c>
      <c r="J105" s="793"/>
      <c r="K105" s="558"/>
      <c r="L105" s="765">
        <v>45300.0</v>
      </c>
      <c r="M105" s="796"/>
      <c r="N105" s="553" t="s">
        <v>205</v>
      </c>
      <c r="O105" s="793"/>
      <c r="P105" s="558"/>
      <c r="Q105" s="765">
        <v>45300.0</v>
      </c>
      <c r="R105" s="796"/>
      <c r="S105" s="553" t="s">
        <v>205</v>
      </c>
      <c r="T105" s="793"/>
      <c r="U105" s="558"/>
      <c r="V105" s="765">
        <v>45300.0</v>
      </c>
      <c r="W105" s="800"/>
      <c r="X105" s="553" t="s">
        <v>205</v>
      </c>
      <c r="Y105" s="795"/>
      <c r="Z105" s="558"/>
      <c r="AA105" s="765">
        <v>45300.0</v>
      </c>
      <c r="AB105" s="796"/>
      <c r="AC105" s="553" t="s">
        <v>205</v>
      </c>
      <c r="AD105" s="793"/>
      <c r="AE105" s="558"/>
      <c r="AF105" s="765">
        <v>45300.0</v>
      </c>
      <c r="AG105" s="796"/>
      <c r="AH105" s="553" t="s">
        <v>205</v>
      </c>
      <c r="AI105" s="793"/>
      <c r="AJ105" s="558"/>
      <c r="AK105" s="765">
        <v>45300.0</v>
      </c>
      <c r="AL105" s="796"/>
      <c r="AM105" s="553" t="s">
        <v>205</v>
      </c>
      <c r="AN105" s="793"/>
      <c r="AO105" s="558"/>
      <c r="AP105" s="765">
        <v>45300.0</v>
      </c>
      <c r="AQ105" s="796"/>
      <c r="AR105" s="553" t="s">
        <v>205</v>
      </c>
      <c r="AS105" s="793"/>
      <c r="AT105" s="558"/>
      <c r="AU105" s="765">
        <v>45300.0</v>
      </c>
      <c r="AV105" s="796"/>
      <c r="AW105" s="553" t="s">
        <v>205</v>
      </c>
      <c r="AX105" s="793"/>
      <c r="AY105" s="558"/>
      <c r="AZ105" s="765">
        <v>45962.0</v>
      </c>
      <c r="BA105" s="796"/>
      <c r="BB105" s="553" t="s">
        <v>205</v>
      </c>
      <c r="BC105" s="793"/>
      <c r="BD105" s="558"/>
      <c r="BE105" s="765">
        <v>45300.0</v>
      </c>
      <c r="BF105" s="796"/>
      <c r="BG105" s="796"/>
      <c r="BH105" s="553" t="s">
        <v>205</v>
      </c>
      <c r="BI105" s="793"/>
      <c r="BJ105" s="558"/>
    </row>
    <row r="106">
      <c r="A106" s="558"/>
      <c r="B106" s="672" t="s">
        <v>284</v>
      </c>
      <c r="C106" s="669"/>
      <c r="D106" s="669"/>
      <c r="E106" s="791"/>
      <c r="F106" s="558"/>
      <c r="G106" s="672" t="s">
        <v>284</v>
      </c>
      <c r="H106" s="669"/>
      <c r="I106" s="669"/>
      <c r="J106" s="791"/>
      <c r="K106" s="558"/>
      <c r="L106" s="672" t="s">
        <v>284</v>
      </c>
      <c r="M106" s="669"/>
      <c r="N106" s="669"/>
      <c r="O106" s="791"/>
      <c r="P106" s="558"/>
      <c r="Q106" s="672" t="s">
        <v>284</v>
      </c>
      <c r="R106" s="669"/>
      <c r="S106" s="669"/>
      <c r="T106" s="791"/>
      <c r="U106" s="558"/>
      <c r="V106" s="672" t="s">
        <v>284</v>
      </c>
      <c r="W106" s="801"/>
      <c r="X106" s="801"/>
      <c r="Y106" s="791"/>
      <c r="Z106" s="558"/>
      <c r="AA106" s="672" t="s">
        <v>284</v>
      </c>
      <c r="AB106" s="669"/>
      <c r="AC106" s="669"/>
      <c r="AD106" s="791"/>
      <c r="AE106" s="558"/>
      <c r="AF106" s="672" t="s">
        <v>284</v>
      </c>
      <c r="AG106" s="669"/>
      <c r="AH106" s="669"/>
      <c r="AI106" s="791"/>
      <c r="AJ106" s="558"/>
      <c r="AK106" s="672" t="s">
        <v>284</v>
      </c>
      <c r="AL106" s="669"/>
      <c r="AM106" s="669"/>
      <c r="AN106" s="791"/>
      <c r="AO106" s="558"/>
      <c r="AP106" s="672" t="s">
        <v>284</v>
      </c>
      <c r="AQ106" s="669"/>
      <c r="AR106" s="669"/>
      <c r="AS106" s="791"/>
      <c r="AT106" s="558"/>
      <c r="AU106" s="672" t="s">
        <v>284</v>
      </c>
      <c r="AV106" s="669"/>
      <c r="AW106" s="669"/>
      <c r="AX106" s="791"/>
      <c r="AY106" s="558"/>
      <c r="AZ106" s="672" t="s">
        <v>284</v>
      </c>
      <c r="BA106" s="669"/>
      <c r="BB106" s="669"/>
      <c r="BC106" s="791"/>
      <c r="BD106" s="558"/>
      <c r="BE106" s="672" t="s">
        <v>284</v>
      </c>
      <c r="BF106" s="669"/>
      <c r="BG106" s="669"/>
      <c r="BH106" s="669"/>
      <c r="BI106" s="791"/>
      <c r="BJ106" s="558"/>
    </row>
    <row r="107">
      <c r="A107" s="558"/>
      <c r="B107" s="765">
        <v>45306.0</v>
      </c>
      <c r="C107" s="792"/>
      <c r="D107" s="553" t="s">
        <v>205</v>
      </c>
      <c r="E107" s="793"/>
      <c r="F107" s="558"/>
      <c r="G107" s="765">
        <v>45306.0</v>
      </c>
      <c r="H107" s="792"/>
      <c r="I107" s="553" t="s">
        <v>205</v>
      </c>
      <c r="J107" s="793"/>
      <c r="K107" s="558"/>
      <c r="L107" s="765">
        <v>45306.0</v>
      </c>
      <c r="M107" s="792"/>
      <c r="N107" s="553" t="s">
        <v>205</v>
      </c>
      <c r="O107" s="793"/>
      <c r="P107" s="558"/>
      <c r="Q107" s="765">
        <v>45306.0</v>
      </c>
      <c r="R107" s="792"/>
      <c r="S107" s="553" t="s">
        <v>205</v>
      </c>
      <c r="T107" s="793"/>
      <c r="U107" s="558"/>
      <c r="V107" s="765">
        <v>45306.0</v>
      </c>
      <c r="W107" s="792"/>
      <c r="X107" s="553" t="s">
        <v>205</v>
      </c>
      <c r="Y107" s="793"/>
      <c r="Z107" s="558"/>
      <c r="AA107" s="765">
        <v>45306.0</v>
      </c>
      <c r="AB107" s="792"/>
      <c r="AC107" s="553" t="s">
        <v>205</v>
      </c>
      <c r="AD107" s="793"/>
      <c r="AE107" s="558"/>
      <c r="AF107" s="765">
        <v>45306.0</v>
      </c>
      <c r="AG107" s="792"/>
      <c r="AH107" s="553" t="s">
        <v>205</v>
      </c>
      <c r="AI107" s="793"/>
      <c r="AJ107" s="558"/>
      <c r="AK107" s="765">
        <v>45306.0</v>
      </c>
      <c r="AL107" s="792"/>
      <c r="AM107" s="553" t="s">
        <v>205</v>
      </c>
      <c r="AN107" s="793"/>
      <c r="AO107" s="558"/>
      <c r="AP107" s="765">
        <v>45306.0</v>
      </c>
      <c r="AQ107" s="792"/>
      <c r="AR107" s="553" t="s">
        <v>205</v>
      </c>
      <c r="AS107" s="793"/>
      <c r="AT107" s="558"/>
      <c r="AU107" s="765">
        <v>45306.0</v>
      </c>
      <c r="AV107" s="792"/>
      <c r="AW107" s="553" t="s">
        <v>205</v>
      </c>
      <c r="AX107" s="793"/>
      <c r="AY107" s="558"/>
      <c r="AZ107" s="765">
        <v>45962.0</v>
      </c>
      <c r="BA107" s="792"/>
      <c r="BB107" s="553" t="s">
        <v>205</v>
      </c>
      <c r="BC107" s="793"/>
      <c r="BD107" s="558"/>
      <c r="BE107" s="765">
        <v>45306.0</v>
      </c>
      <c r="BF107" s="792"/>
      <c r="BG107" s="792"/>
      <c r="BH107" s="553" t="s">
        <v>205</v>
      </c>
      <c r="BI107" s="793"/>
      <c r="BJ107" s="558"/>
    </row>
    <row r="108">
      <c r="A108" s="558"/>
      <c r="B108" s="765">
        <v>45306.0</v>
      </c>
      <c r="C108" s="796"/>
      <c r="D108" s="553" t="s">
        <v>205</v>
      </c>
      <c r="E108" s="793"/>
      <c r="F108" s="558"/>
      <c r="G108" s="765">
        <v>45306.0</v>
      </c>
      <c r="H108" s="796"/>
      <c r="I108" s="553" t="s">
        <v>205</v>
      </c>
      <c r="J108" s="793"/>
      <c r="K108" s="558"/>
      <c r="L108" s="765">
        <v>45306.0</v>
      </c>
      <c r="M108" s="796"/>
      <c r="N108" s="553" t="s">
        <v>205</v>
      </c>
      <c r="O108" s="793"/>
      <c r="P108" s="558"/>
      <c r="Q108" s="765">
        <v>45306.0</v>
      </c>
      <c r="R108" s="796"/>
      <c r="S108" s="553" t="s">
        <v>205</v>
      </c>
      <c r="T108" s="793"/>
      <c r="U108" s="558"/>
      <c r="V108" s="765">
        <v>45306.0</v>
      </c>
      <c r="W108" s="800"/>
      <c r="X108" s="553" t="s">
        <v>205</v>
      </c>
      <c r="Y108" s="793"/>
      <c r="Z108" s="558"/>
      <c r="AA108" s="765">
        <v>45306.0</v>
      </c>
      <c r="AB108" s="796"/>
      <c r="AC108" s="553" t="s">
        <v>205</v>
      </c>
      <c r="AD108" s="793"/>
      <c r="AE108" s="558"/>
      <c r="AF108" s="765">
        <v>45306.0</v>
      </c>
      <c r="AG108" s="796"/>
      <c r="AH108" s="553" t="s">
        <v>205</v>
      </c>
      <c r="AI108" s="793"/>
      <c r="AJ108" s="558"/>
      <c r="AK108" s="765">
        <v>45306.0</v>
      </c>
      <c r="AL108" s="796"/>
      <c r="AM108" s="553" t="s">
        <v>205</v>
      </c>
      <c r="AN108" s="793"/>
      <c r="AO108" s="558"/>
      <c r="AP108" s="765">
        <v>45306.0</v>
      </c>
      <c r="AQ108" s="796"/>
      <c r="AR108" s="553" t="s">
        <v>205</v>
      </c>
      <c r="AS108" s="793"/>
      <c r="AT108" s="558"/>
      <c r="AU108" s="765">
        <v>45306.0</v>
      </c>
      <c r="AV108" s="796"/>
      <c r="AW108" s="553" t="s">
        <v>205</v>
      </c>
      <c r="AX108" s="793"/>
      <c r="AY108" s="558"/>
      <c r="AZ108" s="765">
        <v>45962.0</v>
      </c>
      <c r="BA108" s="796"/>
      <c r="BB108" s="553" t="s">
        <v>205</v>
      </c>
      <c r="BC108" s="793"/>
      <c r="BD108" s="558"/>
      <c r="BE108" s="765">
        <v>45306.0</v>
      </c>
      <c r="BF108" s="796"/>
      <c r="BG108" s="796"/>
      <c r="BH108" s="553" t="s">
        <v>205</v>
      </c>
      <c r="BI108" s="793"/>
      <c r="BJ108" s="558"/>
    </row>
    <row r="109">
      <c r="A109" s="558"/>
      <c r="B109" s="672" t="s">
        <v>286</v>
      </c>
      <c r="C109" s="669"/>
      <c r="D109" s="669"/>
      <c r="E109" s="791"/>
      <c r="F109" s="558"/>
      <c r="G109" s="672" t="s">
        <v>286</v>
      </c>
      <c r="H109" s="669"/>
      <c r="I109" s="669"/>
      <c r="J109" s="791"/>
      <c r="K109" s="558"/>
      <c r="L109" s="672" t="s">
        <v>286</v>
      </c>
      <c r="M109" s="669"/>
      <c r="N109" s="669"/>
      <c r="O109" s="791"/>
      <c r="P109" s="558"/>
      <c r="Q109" s="672" t="s">
        <v>286</v>
      </c>
      <c r="R109" s="669"/>
      <c r="S109" s="669"/>
      <c r="T109" s="791"/>
      <c r="U109" s="558"/>
      <c r="V109" s="672" t="s">
        <v>286</v>
      </c>
      <c r="W109" s="801"/>
      <c r="X109" s="801"/>
      <c r="Y109" s="791"/>
      <c r="Z109" s="558"/>
      <c r="AA109" s="672" t="s">
        <v>286</v>
      </c>
      <c r="AB109" s="669"/>
      <c r="AC109" s="669"/>
      <c r="AD109" s="791"/>
      <c r="AE109" s="558"/>
      <c r="AF109" s="672" t="s">
        <v>286</v>
      </c>
      <c r="AG109" s="669"/>
      <c r="AH109" s="669"/>
      <c r="AI109" s="791"/>
      <c r="AJ109" s="558"/>
      <c r="AK109" s="672" t="s">
        <v>286</v>
      </c>
      <c r="AL109" s="669"/>
      <c r="AM109" s="669"/>
      <c r="AN109" s="791"/>
      <c r="AO109" s="558"/>
      <c r="AP109" s="672" t="s">
        <v>286</v>
      </c>
      <c r="AQ109" s="669"/>
      <c r="AR109" s="669"/>
      <c r="AS109" s="791"/>
      <c r="AT109" s="558"/>
      <c r="AU109" s="672" t="s">
        <v>286</v>
      </c>
      <c r="AV109" s="669"/>
      <c r="AW109" s="669"/>
      <c r="AX109" s="791"/>
      <c r="AY109" s="558"/>
      <c r="AZ109" s="672" t="s">
        <v>286</v>
      </c>
      <c r="BA109" s="669"/>
      <c r="BB109" s="669"/>
      <c r="BC109" s="791"/>
      <c r="BD109" s="558"/>
      <c r="BE109" s="672" t="s">
        <v>286</v>
      </c>
      <c r="BF109" s="669"/>
      <c r="BG109" s="669"/>
      <c r="BH109" s="669"/>
      <c r="BI109" s="791"/>
      <c r="BJ109" s="558"/>
    </row>
    <row r="110">
      <c r="A110" s="558"/>
      <c r="B110" s="765">
        <v>45314.0</v>
      </c>
      <c r="C110" s="794"/>
      <c r="D110" s="553" t="s">
        <v>205</v>
      </c>
      <c r="E110" s="87"/>
      <c r="F110" s="558"/>
      <c r="G110" s="765">
        <v>45314.0</v>
      </c>
      <c r="H110" s="792"/>
      <c r="I110" s="553" t="s">
        <v>205</v>
      </c>
      <c r="J110" s="87"/>
      <c r="K110" s="558"/>
      <c r="L110" s="765">
        <v>45314.0</v>
      </c>
      <c r="M110" s="792"/>
      <c r="N110" s="553" t="s">
        <v>205</v>
      </c>
      <c r="O110" s="87"/>
      <c r="P110" s="558"/>
      <c r="Q110" s="765">
        <v>45314.0</v>
      </c>
      <c r="R110" s="794"/>
      <c r="S110" s="553" t="s">
        <v>205</v>
      </c>
      <c r="T110" s="87"/>
      <c r="U110" s="558"/>
      <c r="V110" s="765">
        <v>45314.0</v>
      </c>
      <c r="W110" s="792"/>
      <c r="X110" s="553" t="s">
        <v>205</v>
      </c>
      <c r="Y110" s="87"/>
      <c r="Z110" s="558"/>
      <c r="AA110" s="765">
        <v>45314.0</v>
      </c>
      <c r="AB110" s="792"/>
      <c r="AC110" s="553" t="s">
        <v>205</v>
      </c>
      <c r="AD110" s="87"/>
      <c r="AE110" s="558"/>
      <c r="AF110" s="765">
        <v>45314.0</v>
      </c>
      <c r="AG110" s="794"/>
      <c r="AH110" s="553" t="s">
        <v>205</v>
      </c>
      <c r="AI110" s="87"/>
      <c r="AJ110" s="558"/>
      <c r="AK110" s="765">
        <v>45314.0</v>
      </c>
      <c r="AL110" s="792"/>
      <c r="AM110" s="553" t="s">
        <v>205</v>
      </c>
      <c r="AN110" s="87"/>
      <c r="AO110" s="558"/>
      <c r="AP110" s="765">
        <v>45314.0</v>
      </c>
      <c r="AQ110" s="792"/>
      <c r="AR110" s="553" t="s">
        <v>205</v>
      </c>
      <c r="AS110" s="87"/>
      <c r="AT110" s="558"/>
      <c r="AU110" s="765">
        <v>45314.0</v>
      </c>
      <c r="AV110" s="792"/>
      <c r="AW110" s="553" t="s">
        <v>205</v>
      </c>
      <c r="AX110" s="87"/>
      <c r="AY110" s="558"/>
      <c r="AZ110" s="765">
        <v>45989.0</v>
      </c>
      <c r="BA110" s="792"/>
      <c r="BB110" s="553"/>
      <c r="BC110" s="87"/>
      <c r="BD110" s="558"/>
      <c r="BE110" s="765">
        <v>45314.0</v>
      </c>
      <c r="BF110" s="792"/>
      <c r="BG110" s="792"/>
      <c r="BH110" s="553" t="s">
        <v>205</v>
      </c>
      <c r="BI110" s="87"/>
      <c r="BJ110" s="558"/>
    </row>
    <row r="111">
      <c r="A111" s="558"/>
      <c r="B111" s="765">
        <v>45314.0</v>
      </c>
      <c r="C111" s="797"/>
      <c r="D111" s="553" t="s">
        <v>205</v>
      </c>
      <c r="E111" s="87"/>
      <c r="F111" s="558"/>
      <c r="G111" s="765">
        <v>45314.0</v>
      </c>
      <c r="H111" s="796"/>
      <c r="I111" s="553" t="s">
        <v>205</v>
      </c>
      <c r="J111" s="87"/>
      <c r="K111" s="558"/>
      <c r="L111" s="765">
        <v>45314.0</v>
      </c>
      <c r="M111" s="796"/>
      <c r="N111" s="553" t="s">
        <v>205</v>
      </c>
      <c r="O111" s="87"/>
      <c r="P111" s="558"/>
      <c r="Q111" s="765">
        <v>45314.0</v>
      </c>
      <c r="R111" s="797"/>
      <c r="S111" s="553" t="s">
        <v>205</v>
      </c>
      <c r="T111" s="87"/>
      <c r="U111" s="558"/>
      <c r="V111" s="765">
        <v>45314.0</v>
      </c>
      <c r="W111" s="796"/>
      <c r="X111" s="553" t="s">
        <v>205</v>
      </c>
      <c r="Y111" s="87"/>
      <c r="Z111" s="558"/>
      <c r="AA111" s="765">
        <v>45314.0</v>
      </c>
      <c r="AB111" s="796"/>
      <c r="AC111" s="553" t="s">
        <v>205</v>
      </c>
      <c r="AD111" s="87"/>
      <c r="AE111" s="558"/>
      <c r="AF111" s="765">
        <v>45314.0</v>
      </c>
      <c r="AG111" s="797"/>
      <c r="AH111" s="553" t="s">
        <v>205</v>
      </c>
      <c r="AI111" s="87"/>
      <c r="AJ111" s="558"/>
      <c r="AK111" s="765">
        <v>45314.0</v>
      </c>
      <c r="AL111" s="796"/>
      <c r="AM111" s="553" t="s">
        <v>205</v>
      </c>
      <c r="AN111" s="87"/>
      <c r="AO111" s="558"/>
      <c r="AP111" s="765">
        <v>45314.0</v>
      </c>
      <c r="AQ111" s="796"/>
      <c r="AR111" s="553" t="s">
        <v>205</v>
      </c>
      <c r="AS111" s="87"/>
      <c r="AT111" s="558"/>
      <c r="AU111" s="765">
        <v>45314.0</v>
      </c>
      <c r="AV111" s="796"/>
      <c r="AW111" s="553" t="s">
        <v>205</v>
      </c>
      <c r="AX111" s="87"/>
      <c r="AY111" s="558"/>
      <c r="AZ111" s="765">
        <v>45989.0</v>
      </c>
      <c r="BA111" s="796"/>
      <c r="BB111" s="553" t="s">
        <v>205</v>
      </c>
      <c r="BC111" s="87"/>
      <c r="BD111" s="558"/>
      <c r="BE111" s="765">
        <v>45314.0</v>
      </c>
      <c r="BF111" s="796"/>
      <c r="BG111" s="796"/>
      <c r="BH111" s="553" t="s">
        <v>205</v>
      </c>
      <c r="BI111" s="87"/>
      <c r="BJ111" s="558"/>
    </row>
    <row r="112">
      <c r="A112" s="558"/>
      <c r="B112" s="676">
        <v>45314.0</v>
      </c>
      <c r="C112" s="794"/>
      <c r="D112" s="553" t="s">
        <v>205</v>
      </c>
      <c r="E112" s="4"/>
      <c r="F112" s="558"/>
      <c r="G112" s="676">
        <v>45314.0</v>
      </c>
      <c r="H112" s="792"/>
      <c r="I112" s="553" t="s">
        <v>205</v>
      </c>
      <c r="J112" s="4"/>
      <c r="K112" s="6"/>
      <c r="L112" s="676">
        <v>45314.0</v>
      </c>
      <c r="M112" s="792"/>
      <c r="N112" s="553" t="s">
        <v>205</v>
      </c>
      <c r="O112" s="4"/>
      <c r="P112" s="558"/>
      <c r="Q112" s="676">
        <v>45314.0</v>
      </c>
      <c r="R112" s="794"/>
      <c r="S112" s="553" t="s">
        <v>205</v>
      </c>
      <c r="T112" s="4"/>
      <c r="U112" s="558"/>
      <c r="V112" s="676">
        <v>45314.0</v>
      </c>
      <c r="W112" s="792"/>
      <c r="X112" s="553" t="s">
        <v>205</v>
      </c>
      <c r="Y112" s="4"/>
      <c r="Z112" s="4"/>
      <c r="AA112" s="676">
        <v>45314.0</v>
      </c>
      <c r="AB112" s="792"/>
      <c r="AC112" s="553" t="s">
        <v>205</v>
      </c>
      <c r="AD112" s="4"/>
      <c r="AE112" s="558"/>
      <c r="AF112" s="676">
        <v>45314.0</v>
      </c>
      <c r="AG112" s="794"/>
      <c r="AH112" s="553" t="s">
        <v>205</v>
      </c>
      <c r="AI112" s="4"/>
      <c r="AJ112" s="6"/>
      <c r="AK112" s="676">
        <v>45314.0</v>
      </c>
      <c r="AL112" s="792"/>
      <c r="AM112" s="553" t="s">
        <v>205</v>
      </c>
      <c r="AN112" s="4"/>
      <c r="AO112" s="6"/>
      <c r="AP112" s="676">
        <v>45314.0</v>
      </c>
      <c r="AQ112" s="792"/>
      <c r="AR112" s="553" t="s">
        <v>205</v>
      </c>
      <c r="AS112" s="4"/>
      <c r="AT112" s="6"/>
      <c r="AU112" s="676">
        <v>45314.0</v>
      </c>
      <c r="AV112" s="792"/>
      <c r="AW112" s="553" t="s">
        <v>205</v>
      </c>
      <c r="AX112" s="4"/>
      <c r="AY112" s="6"/>
      <c r="AZ112" s="765">
        <v>45989.0</v>
      </c>
      <c r="BA112" s="792"/>
      <c r="BB112" s="553" t="s">
        <v>205</v>
      </c>
      <c r="BC112" s="4"/>
      <c r="BD112" s="6"/>
      <c r="BE112" s="676">
        <v>45314.0</v>
      </c>
      <c r="BF112" s="792"/>
      <c r="BG112" s="792"/>
      <c r="BH112" s="553" t="s">
        <v>205</v>
      </c>
      <c r="BI112" s="4"/>
      <c r="BJ112" s="802"/>
    </row>
    <row r="113">
      <c r="A113" s="558"/>
      <c r="B113" s="716" t="s">
        <v>287</v>
      </c>
      <c r="C113" s="801"/>
      <c r="D113" s="669"/>
      <c r="E113" s="791"/>
      <c r="F113" s="558"/>
      <c r="G113" s="716" t="s">
        <v>287</v>
      </c>
      <c r="H113" s="669"/>
      <c r="I113" s="669"/>
      <c r="J113" s="791"/>
      <c r="K113" s="6"/>
      <c r="L113" s="716" t="s">
        <v>287</v>
      </c>
      <c r="M113" s="669"/>
      <c r="N113" s="669"/>
      <c r="O113" s="791"/>
      <c r="P113" s="558"/>
      <c r="Q113" s="716" t="s">
        <v>287</v>
      </c>
      <c r="R113" s="801"/>
      <c r="S113" s="801"/>
      <c r="T113" s="791"/>
      <c r="U113" s="558"/>
      <c r="V113" s="716" t="s">
        <v>287</v>
      </c>
      <c r="W113" s="669"/>
      <c r="X113" s="669"/>
      <c r="Y113" s="791"/>
      <c r="Z113" s="4"/>
      <c r="AA113" s="716" t="s">
        <v>287</v>
      </c>
      <c r="AB113" s="669"/>
      <c r="AC113" s="669"/>
      <c r="AD113" s="791"/>
      <c r="AE113" s="558"/>
      <c r="AF113" s="716" t="s">
        <v>287</v>
      </c>
      <c r="AG113" s="801"/>
      <c r="AH113" s="801"/>
      <c r="AI113" s="791"/>
      <c r="AJ113" s="6"/>
      <c r="AK113" s="716" t="s">
        <v>287</v>
      </c>
      <c r="AL113" s="669"/>
      <c r="AM113" s="669"/>
      <c r="AN113" s="791"/>
      <c r="AO113" s="6"/>
      <c r="AP113" s="716" t="s">
        <v>287</v>
      </c>
      <c r="AQ113" s="669"/>
      <c r="AR113" s="669"/>
      <c r="AS113" s="791"/>
      <c r="AT113" s="6"/>
      <c r="AU113" s="716" t="s">
        <v>287</v>
      </c>
      <c r="AV113" s="669"/>
      <c r="AW113" s="669"/>
      <c r="AX113" s="791"/>
      <c r="AY113" s="6"/>
      <c r="AZ113" s="716" t="s">
        <v>287</v>
      </c>
      <c r="BA113" s="669"/>
      <c r="BB113" s="669"/>
      <c r="BC113" s="791"/>
      <c r="BD113" s="6"/>
      <c r="BE113" s="716" t="s">
        <v>287</v>
      </c>
      <c r="BF113" s="669"/>
      <c r="BG113" s="669"/>
      <c r="BH113" s="669"/>
      <c r="BI113" s="791"/>
      <c r="BJ113" s="802"/>
    </row>
    <row r="114">
      <c r="A114" s="558"/>
      <c r="B114" s="765">
        <v>45321.0</v>
      </c>
      <c r="C114" s="794"/>
      <c r="D114" s="553" t="s">
        <v>205</v>
      </c>
      <c r="E114" s="803"/>
      <c r="F114" s="558"/>
      <c r="G114" s="765">
        <v>45321.0</v>
      </c>
      <c r="H114" s="792"/>
      <c r="I114" s="553" t="s">
        <v>205</v>
      </c>
      <c r="J114" s="803"/>
      <c r="K114" s="804"/>
      <c r="L114" s="765">
        <v>45321.0</v>
      </c>
      <c r="M114" s="792"/>
      <c r="N114" s="553" t="s">
        <v>205</v>
      </c>
      <c r="O114" s="803"/>
      <c r="P114" s="558"/>
      <c r="Q114" s="765">
        <v>45321.0</v>
      </c>
      <c r="R114" s="794"/>
      <c r="S114" s="553" t="s">
        <v>205</v>
      </c>
      <c r="T114" s="803"/>
      <c r="U114" s="558"/>
      <c r="V114" s="765">
        <v>45321.0</v>
      </c>
      <c r="W114" s="792"/>
      <c r="X114" s="553" t="s">
        <v>205</v>
      </c>
      <c r="Y114" s="803"/>
      <c r="Z114" s="805"/>
      <c r="AA114" s="765">
        <v>45321.0</v>
      </c>
      <c r="AB114" s="792"/>
      <c r="AC114" s="553" t="s">
        <v>205</v>
      </c>
      <c r="AD114" s="803"/>
      <c r="AE114" s="558"/>
      <c r="AF114" s="765">
        <v>45321.0</v>
      </c>
      <c r="AG114" s="794"/>
      <c r="AH114" s="553" t="s">
        <v>205</v>
      </c>
      <c r="AI114" s="803"/>
      <c r="AJ114" s="804"/>
      <c r="AK114" s="765">
        <v>45321.0</v>
      </c>
      <c r="AL114" s="792"/>
      <c r="AM114" s="553" t="s">
        <v>205</v>
      </c>
      <c r="AN114" s="803"/>
      <c r="AO114" s="804"/>
      <c r="AP114" s="765">
        <v>45321.0</v>
      </c>
      <c r="AQ114" s="792"/>
      <c r="AR114" s="553" t="s">
        <v>205</v>
      </c>
      <c r="AS114" s="803"/>
      <c r="AT114" s="804"/>
      <c r="AU114" s="765">
        <v>45321.0</v>
      </c>
      <c r="AV114" s="792"/>
      <c r="AW114" s="553" t="s">
        <v>205</v>
      </c>
      <c r="AX114" s="803"/>
      <c r="AY114" s="804"/>
      <c r="AZ114" s="765">
        <v>45962.0</v>
      </c>
      <c r="BA114" s="792"/>
      <c r="BB114" s="553" t="s">
        <v>205</v>
      </c>
      <c r="BC114" s="803"/>
      <c r="BD114" s="804"/>
      <c r="BE114" s="765">
        <v>45321.0</v>
      </c>
      <c r="BF114" s="792"/>
      <c r="BG114" s="792"/>
      <c r="BH114" s="553" t="s">
        <v>205</v>
      </c>
      <c r="BI114" s="803"/>
      <c r="BJ114" s="806"/>
    </row>
    <row r="115">
      <c r="A115" s="558"/>
      <c r="B115" s="765">
        <v>45321.0</v>
      </c>
      <c r="C115" s="807"/>
      <c r="D115" s="553" t="s">
        <v>205</v>
      </c>
      <c r="E115" s="803"/>
      <c r="F115" s="558"/>
      <c r="G115" s="765">
        <v>45321.0</v>
      </c>
      <c r="H115" s="792"/>
      <c r="I115" s="553" t="s">
        <v>205</v>
      </c>
      <c r="J115" s="803"/>
      <c r="K115" s="804"/>
      <c r="L115" s="765">
        <v>45321.0</v>
      </c>
      <c r="M115" s="792"/>
      <c r="N115" s="553" t="s">
        <v>205</v>
      </c>
      <c r="O115" s="803"/>
      <c r="P115" s="804"/>
      <c r="Q115" s="765">
        <v>45321.0</v>
      </c>
      <c r="R115" s="807"/>
      <c r="S115" s="553" t="s">
        <v>205</v>
      </c>
      <c r="T115" s="803"/>
      <c r="U115" s="804"/>
      <c r="V115" s="765">
        <v>45321.0</v>
      </c>
      <c r="W115" s="792"/>
      <c r="X115" s="553" t="s">
        <v>205</v>
      </c>
      <c r="Y115" s="803"/>
      <c r="Z115" s="805"/>
      <c r="AA115" s="765">
        <v>45321.0</v>
      </c>
      <c r="AB115" s="792"/>
      <c r="AC115" s="553" t="s">
        <v>205</v>
      </c>
      <c r="AD115" s="803"/>
      <c r="AE115" s="804"/>
      <c r="AF115" s="765">
        <v>45321.0</v>
      </c>
      <c r="AG115" s="792"/>
      <c r="AH115" s="553" t="s">
        <v>205</v>
      </c>
      <c r="AI115" s="803"/>
      <c r="AJ115" s="804"/>
      <c r="AK115" s="765">
        <v>45321.0</v>
      </c>
      <c r="AL115" s="792"/>
      <c r="AM115" s="553" t="s">
        <v>205</v>
      </c>
      <c r="AN115" s="803"/>
      <c r="AO115" s="804"/>
      <c r="AP115" s="765">
        <v>45321.0</v>
      </c>
      <c r="AQ115" s="792"/>
      <c r="AR115" s="553" t="s">
        <v>205</v>
      </c>
      <c r="AS115" s="803"/>
      <c r="AT115" s="804"/>
      <c r="AU115" s="765">
        <v>45321.0</v>
      </c>
      <c r="AV115" s="792"/>
      <c r="AW115" s="553" t="s">
        <v>205</v>
      </c>
      <c r="AX115" s="803"/>
      <c r="AY115" s="804"/>
      <c r="AZ115" s="765">
        <v>45962.0</v>
      </c>
      <c r="BA115" s="792"/>
      <c r="BB115" s="553" t="s">
        <v>205</v>
      </c>
      <c r="BC115" s="803"/>
      <c r="BD115" s="804"/>
      <c r="BE115" s="765">
        <v>45321.0</v>
      </c>
      <c r="BF115" s="792"/>
      <c r="BG115" s="792"/>
      <c r="BH115" s="553" t="s">
        <v>205</v>
      </c>
      <c r="BI115" s="803"/>
      <c r="BJ115" s="806"/>
    </row>
    <row r="116">
      <c r="A116" s="558"/>
      <c r="B116" s="765">
        <v>45321.0</v>
      </c>
      <c r="C116" s="794"/>
      <c r="D116" s="553" t="s">
        <v>205</v>
      </c>
      <c r="E116" s="803"/>
      <c r="F116" s="558"/>
      <c r="G116" s="765">
        <v>45321.0</v>
      </c>
      <c r="H116" s="792"/>
      <c r="I116" s="553" t="s">
        <v>205</v>
      </c>
      <c r="J116" s="803"/>
      <c r="K116" s="804"/>
      <c r="L116" s="765">
        <v>45321.0</v>
      </c>
      <c r="M116" s="792"/>
      <c r="N116" s="553" t="s">
        <v>205</v>
      </c>
      <c r="O116" s="803"/>
      <c r="P116" s="804"/>
      <c r="Q116" s="765">
        <v>45321.0</v>
      </c>
      <c r="R116" s="792"/>
      <c r="S116" s="553" t="s">
        <v>205</v>
      </c>
      <c r="T116" s="803"/>
      <c r="U116" s="804"/>
      <c r="V116" s="765">
        <v>45321.0</v>
      </c>
      <c r="W116" s="792"/>
      <c r="X116" s="553" t="s">
        <v>205</v>
      </c>
      <c r="Y116" s="803"/>
      <c r="Z116" s="805"/>
      <c r="AA116" s="765">
        <v>45321.0</v>
      </c>
      <c r="AB116" s="792"/>
      <c r="AC116" s="553" t="s">
        <v>205</v>
      </c>
      <c r="AD116" s="803"/>
      <c r="AE116" s="804"/>
      <c r="AF116" s="765">
        <v>45321.0</v>
      </c>
      <c r="AG116" s="792"/>
      <c r="AH116" s="553" t="s">
        <v>205</v>
      </c>
      <c r="AI116" s="803"/>
      <c r="AJ116" s="804"/>
      <c r="AK116" s="765">
        <v>45321.0</v>
      </c>
      <c r="AL116" s="792"/>
      <c r="AM116" s="553" t="s">
        <v>205</v>
      </c>
      <c r="AN116" s="803"/>
      <c r="AO116" s="804"/>
      <c r="AP116" s="765">
        <v>45321.0</v>
      </c>
      <c r="AQ116" s="792"/>
      <c r="AR116" s="553" t="s">
        <v>205</v>
      </c>
      <c r="AS116" s="803"/>
      <c r="AT116" s="804"/>
      <c r="AU116" s="765">
        <v>45321.0</v>
      </c>
      <c r="AV116" s="792"/>
      <c r="AW116" s="553" t="s">
        <v>205</v>
      </c>
      <c r="AX116" s="803"/>
      <c r="AY116" s="804"/>
      <c r="AZ116" s="765">
        <v>45962.0</v>
      </c>
      <c r="BA116" s="792"/>
      <c r="BB116" s="553" t="s">
        <v>205</v>
      </c>
      <c r="BC116" s="803"/>
      <c r="BD116" s="804"/>
      <c r="BE116" s="765">
        <v>45321.0</v>
      </c>
      <c r="BF116" s="792"/>
      <c r="BG116" s="792"/>
      <c r="BH116" s="553" t="s">
        <v>205</v>
      </c>
      <c r="BI116" s="803"/>
      <c r="BJ116" s="806"/>
    </row>
    <row r="117">
      <c r="A117" s="558"/>
      <c r="B117" s="765">
        <v>45321.0</v>
      </c>
      <c r="C117" s="797"/>
      <c r="D117" s="553" t="s">
        <v>205</v>
      </c>
      <c r="E117" s="803"/>
      <c r="F117" s="558"/>
      <c r="G117" s="765">
        <v>45321.0</v>
      </c>
      <c r="H117" s="796"/>
      <c r="I117" s="553" t="s">
        <v>205</v>
      </c>
      <c r="J117" s="803"/>
      <c r="K117" s="804"/>
      <c r="L117" s="765">
        <v>45321.0</v>
      </c>
      <c r="M117" s="796"/>
      <c r="N117" s="553" t="s">
        <v>205</v>
      </c>
      <c r="O117" s="803"/>
      <c r="P117" s="804"/>
      <c r="Q117" s="765">
        <v>45321.0</v>
      </c>
      <c r="R117" s="796"/>
      <c r="S117" s="553" t="s">
        <v>205</v>
      </c>
      <c r="T117" s="803"/>
      <c r="U117" s="804"/>
      <c r="V117" s="765">
        <v>45321.0</v>
      </c>
      <c r="W117" s="796"/>
      <c r="X117" s="553" t="s">
        <v>205</v>
      </c>
      <c r="Y117" s="803"/>
      <c r="Z117" s="805"/>
      <c r="AA117" s="765">
        <v>45321.0</v>
      </c>
      <c r="AB117" s="796"/>
      <c r="AC117" s="553" t="s">
        <v>205</v>
      </c>
      <c r="AD117" s="803"/>
      <c r="AE117" s="804"/>
      <c r="AF117" s="765">
        <v>45321.0</v>
      </c>
      <c r="AG117" s="796"/>
      <c r="AH117" s="553" t="s">
        <v>205</v>
      </c>
      <c r="AI117" s="803"/>
      <c r="AJ117" s="804"/>
      <c r="AK117" s="765">
        <v>45321.0</v>
      </c>
      <c r="AL117" s="796"/>
      <c r="AM117" s="553" t="s">
        <v>205</v>
      </c>
      <c r="AN117" s="803"/>
      <c r="AO117" s="804"/>
      <c r="AP117" s="765">
        <v>45321.0</v>
      </c>
      <c r="AQ117" s="796"/>
      <c r="AR117" s="553" t="s">
        <v>205</v>
      </c>
      <c r="AS117" s="803"/>
      <c r="AT117" s="804"/>
      <c r="AU117" s="765">
        <v>45321.0</v>
      </c>
      <c r="AV117" s="796"/>
      <c r="AW117" s="553" t="s">
        <v>205</v>
      </c>
      <c r="AX117" s="803"/>
      <c r="AY117" s="804"/>
      <c r="AZ117" s="765">
        <v>45962.0</v>
      </c>
      <c r="BA117" s="796"/>
      <c r="BB117" s="553" t="s">
        <v>205</v>
      </c>
      <c r="BC117" s="803"/>
      <c r="BD117" s="804"/>
      <c r="BE117" s="765">
        <v>45321.0</v>
      </c>
      <c r="BF117" s="796"/>
      <c r="BG117" s="796"/>
      <c r="BH117" s="553" t="s">
        <v>205</v>
      </c>
      <c r="BI117" s="803"/>
      <c r="BJ117" s="806"/>
    </row>
    <row r="118">
      <c r="A118" s="721"/>
      <c r="B118" s="722"/>
      <c r="C118" s="722"/>
      <c r="D118" s="722"/>
      <c r="E118" s="722"/>
      <c r="F118" s="721"/>
      <c r="G118" s="569"/>
      <c r="H118" s="250"/>
      <c r="I118" s="4"/>
      <c r="J118" s="808"/>
      <c r="K118" s="6"/>
      <c r="L118" s="42"/>
      <c r="N118" s="809"/>
      <c r="O118" s="4"/>
      <c r="P118" s="6"/>
      <c r="R118" s="720"/>
      <c r="S118" s="4"/>
      <c r="T118" s="4"/>
      <c r="U118" s="6"/>
      <c r="W118" s="42"/>
      <c r="X118" s="809"/>
      <c r="Y118" s="4"/>
      <c r="AC118" s="4"/>
      <c r="AD118" s="4"/>
      <c r="AE118" s="6"/>
      <c r="AF118" s="4"/>
      <c r="AH118" s="4"/>
      <c r="AI118" s="4"/>
      <c r="AJ118" s="6"/>
      <c r="AM118" s="4"/>
      <c r="AN118" s="4"/>
      <c r="AO118" s="6"/>
      <c r="AR118" s="4"/>
      <c r="AS118" s="4"/>
      <c r="AT118" s="42"/>
      <c r="AW118" s="4"/>
      <c r="AX118" s="4"/>
      <c r="AY118" s="42"/>
      <c r="BB118" s="4"/>
      <c r="BC118" s="4"/>
      <c r="BD118" s="42"/>
      <c r="BH118" s="4"/>
      <c r="BI118" s="4"/>
      <c r="BJ118" s="802"/>
    </row>
    <row r="119">
      <c r="A119" s="721"/>
      <c r="B119" s="722"/>
      <c r="C119" s="722"/>
      <c r="D119" s="722"/>
      <c r="E119" s="722"/>
      <c r="F119" s="721"/>
      <c r="G119" s="569"/>
      <c r="H119" s="250"/>
      <c r="I119" s="4"/>
      <c r="J119" s="808"/>
      <c r="K119" s="6"/>
      <c r="L119" s="42"/>
      <c r="N119" s="809"/>
      <c r="O119" s="4"/>
      <c r="P119" s="6"/>
      <c r="R119" s="720"/>
      <c r="S119" s="4"/>
      <c r="T119" s="4"/>
      <c r="U119" s="6"/>
      <c r="W119" s="42"/>
      <c r="X119" s="809"/>
      <c r="Y119" s="4"/>
      <c r="AC119" s="4"/>
      <c r="AD119" s="4"/>
      <c r="AE119" s="6"/>
      <c r="AF119" s="4"/>
      <c r="AH119" s="4"/>
      <c r="AI119" s="4"/>
      <c r="AJ119" s="6"/>
      <c r="AM119" s="4"/>
      <c r="AN119" s="4"/>
      <c r="AO119" s="6"/>
      <c r="AR119" s="4"/>
      <c r="AS119" s="4"/>
      <c r="AT119" s="42"/>
      <c r="AW119" s="4"/>
      <c r="AX119" s="4"/>
      <c r="AY119" s="42"/>
      <c r="BB119" s="4"/>
      <c r="BC119" s="4"/>
      <c r="BD119" s="42"/>
      <c r="BH119" s="4"/>
      <c r="BI119" s="4"/>
      <c r="BJ119" s="802"/>
    </row>
    <row r="120">
      <c r="A120" s="721"/>
      <c r="B120" s="722"/>
      <c r="C120" s="722"/>
      <c r="D120" s="722"/>
      <c r="E120" s="722"/>
      <c r="F120" s="721"/>
      <c r="G120" s="569"/>
      <c r="H120" s="250"/>
      <c r="I120" s="4"/>
      <c r="J120" s="808"/>
      <c r="K120" s="6"/>
      <c r="L120" s="42"/>
      <c r="N120" s="809"/>
      <c r="O120" s="4"/>
      <c r="P120" s="6"/>
      <c r="R120" s="720"/>
      <c r="S120" s="4"/>
      <c r="T120" s="4"/>
      <c r="U120" s="6"/>
      <c r="W120" s="42"/>
      <c r="X120" s="809"/>
      <c r="Y120" s="4"/>
      <c r="AC120" s="4"/>
      <c r="AD120" s="4"/>
      <c r="AE120" s="6"/>
      <c r="AF120" s="4"/>
      <c r="AH120" s="4"/>
      <c r="AI120" s="4"/>
      <c r="AJ120" s="6"/>
      <c r="AM120" s="4"/>
      <c r="AN120" s="4"/>
      <c r="AO120" s="6"/>
      <c r="AR120" s="4"/>
      <c r="AS120" s="4"/>
      <c r="AT120" s="42"/>
      <c r="AW120" s="4"/>
      <c r="AX120" s="4"/>
      <c r="AY120" s="42"/>
      <c r="BB120" s="4"/>
      <c r="BC120" s="4"/>
      <c r="BD120" s="42"/>
      <c r="BH120" s="4"/>
      <c r="BI120" s="4"/>
      <c r="BJ120" s="802"/>
    </row>
  </sheetData>
  <mergeCells count="235">
    <mergeCell ref="AK2:AN2"/>
    <mergeCell ref="AP2:AS2"/>
    <mergeCell ref="AU2:AX2"/>
    <mergeCell ref="AZ2:BC2"/>
    <mergeCell ref="BE2:BI2"/>
    <mergeCell ref="B2:E2"/>
    <mergeCell ref="G2:J2"/>
    <mergeCell ref="L2:O2"/>
    <mergeCell ref="Q2:T2"/>
    <mergeCell ref="V2:Y2"/>
    <mergeCell ref="AA2:AD2"/>
    <mergeCell ref="AF2:AI2"/>
    <mergeCell ref="AJ7:AJ15"/>
    <mergeCell ref="AO7:AO15"/>
    <mergeCell ref="AT7:AT15"/>
    <mergeCell ref="AY7:AY15"/>
    <mergeCell ref="BD7:BD15"/>
    <mergeCell ref="BJ7:BJ15"/>
    <mergeCell ref="F7:F15"/>
    <mergeCell ref="F17:F23"/>
    <mergeCell ref="P7:P15"/>
    <mergeCell ref="P17:P23"/>
    <mergeCell ref="P25:P26"/>
    <mergeCell ref="AE17:AE23"/>
    <mergeCell ref="AJ17:AJ23"/>
    <mergeCell ref="AO17:AO23"/>
    <mergeCell ref="AT17:AT23"/>
    <mergeCell ref="AY17:AY23"/>
    <mergeCell ref="BD17:BD23"/>
    <mergeCell ref="BJ17:BJ23"/>
    <mergeCell ref="AO25:AO26"/>
    <mergeCell ref="AT25:AT26"/>
    <mergeCell ref="AY25:AY26"/>
    <mergeCell ref="BD25:BD26"/>
    <mergeCell ref="BJ25:BJ26"/>
    <mergeCell ref="A25:A26"/>
    <mergeCell ref="F25:F26"/>
    <mergeCell ref="K25:K26"/>
    <mergeCell ref="U25:U26"/>
    <mergeCell ref="Z25:Z26"/>
    <mergeCell ref="AE25:AE26"/>
    <mergeCell ref="AJ25:AJ26"/>
    <mergeCell ref="F63:F66"/>
    <mergeCell ref="F68:F71"/>
    <mergeCell ref="A73:A76"/>
    <mergeCell ref="F73:F76"/>
    <mergeCell ref="K73:K76"/>
    <mergeCell ref="P63:P66"/>
    <mergeCell ref="P68:P71"/>
    <mergeCell ref="P73:P76"/>
    <mergeCell ref="U73:U76"/>
    <mergeCell ref="AE68:AE71"/>
    <mergeCell ref="AJ68:AJ71"/>
    <mergeCell ref="AO68:AO71"/>
    <mergeCell ref="AT68:AT71"/>
    <mergeCell ref="AY68:AY71"/>
    <mergeCell ref="BD68:BD71"/>
    <mergeCell ref="BJ68:BJ71"/>
    <mergeCell ref="A63:A66"/>
    <mergeCell ref="K63:K66"/>
    <mergeCell ref="U63:U66"/>
    <mergeCell ref="AE63:AE66"/>
    <mergeCell ref="A68:A71"/>
    <mergeCell ref="K68:K71"/>
    <mergeCell ref="U68:U71"/>
    <mergeCell ref="AY73:AY76"/>
    <mergeCell ref="BD73:BD76"/>
    <mergeCell ref="BJ73:BJ76"/>
    <mergeCell ref="AF78:AH78"/>
    <mergeCell ref="AK78:AM78"/>
    <mergeCell ref="AP78:AR78"/>
    <mergeCell ref="AU78:AW78"/>
    <mergeCell ref="AZ78:BB78"/>
    <mergeCell ref="BE78:BH78"/>
    <mergeCell ref="Z63:Z66"/>
    <mergeCell ref="Z68:Z71"/>
    <mergeCell ref="Z73:Z76"/>
    <mergeCell ref="AE73:AE76"/>
    <mergeCell ref="AJ73:AJ76"/>
    <mergeCell ref="AO73:AO76"/>
    <mergeCell ref="AT73:AT76"/>
    <mergeCell ref="Z7:Z15"/>
    <mergeCell ref="Z17:Z23"/>
    <mergeCell ref="Z29:Z34"/>
    <mergeCell ref="A7:A15"/>
    <mergeCell ref="K7:K15"/>
    <mergeCell ref="U7:U15"/>
    <mergeCell ref="AE7:AE15"/>
    <mergeCell ref="A17:A23"/>
    <mergeCell ref="K17:K23"/>
    <mergeCell ref="U17:U23"/>
    <mergeCell ref="AO29:AO34"/>
    <mergeCell ref="AT29:AT34"/>
    <mergeCell ref="F29:F34"/>
    <mergeCell ref="F56:F61"/>
    <mergeCell ref="U56:U61"/>
    <mergeCell ref="Z56:Z61"/>
    <mergeCell ref="AO56:AO61"/>
    <mergeCell ref="AT56:AT61"/>
    <mergeCell ref="AY56:AY61"/>
    <mergeCell ref="BD56:BD61"/>
    <mergeCell ref="BJ56:BJ58"/>
    <mergeCell ref="AJ29:AJ34"/>
    <mergeCell ref="AJ56:AJ61"/>
    <mergeCell ref="AJ63:AJ66"/>
    <mergeCell ref="AO63:AO66"/>
    <mergeCell ref="AT63:AT66"/>
    <mergeCell ref="AY63:AY66"/>
    <mergeCell ref="BD63:BD66"/>
    <mergeCell ref="BJ63:BJ66"/>
    <mergeCell ref="AZ83:BB83"/>
    <mergeCell ref="BE83:BH83"/>
    <mergeCell ref="AF88:AH88"/>
    <mergeCell ref="AK88:AM88"/>
    <mergeCell ref="AP88:AR88"/>
    <mergeCell ref="AU88:AW88"/>
    <mergeCell ref="AZ88:BB88"/>
    <mergeCell ref="BE88:BH88"/>
    <mergeCell ref="AF93:AH93"/>
    <mergeCell ref="AK93:AM93"/>
    <mergeCell ref="AP93:AR93"/>
    <mergeCell ref="AU93:AW93"/>
    <mergeCell ref="AZ93:BB93"/>
    <mergeCell ref="BE93:BH93"/>
    <mergeCell ref="AE78:AE98"/>
    <mergeCell ref="AJ78:AJ98"/>
    <mergeCell ref="AO78:AO98"/>
    <mergeCell ref="AT78:AT98"/>
    <mergeCell ref="AY78:AY98"/>
    <mergeCell ref="BD78:BD98"/>
    <mergeCell ref="BJ78:BJ98"/>
    <mergeCell ref="B78:D78"/>
    <mergeCell ref="B88:D88"/>
    <mergeCell ref="A100:A117"/>
    <mergeCell ref="F100:F117"/>
    <mergeCell ref="B103:D103"/>
    <mergeCell ref="B106:D106"/>
    <mergeCell ref="B109:D109"/>
    <mergeCell ref="B113:D113"/>
    <mergeCell ref="P29:P34"/>
    <mergeCell ref="A78:A98"/>
    <mergeCell ref="F78:F98"/>
    <mergeCell ref="G78:I78"/>
    <mergeCell ref="K78:K98"/>
    <mergeCell ref="L78:N78"/>
    <mergeCell ref="L83:N83"/>
    <mergeCell ref="L93:N93"/>
    <mergeCell ref="G106:I106"/>
    <mergeCell ref="G109:I109"/>
    <mergeCell ref="G103:I103"/>
    <mergeCell ref="G113:I113"/>
    <mergeCell ref="B93:D93"/>
    <mergeCell ref="G93:I93"/>
    <mergeCell ref="K100:K111"/>
    <mergeCell ref="P100:P114"/>
    <mergeCell ref="L103:N103"/>
    <mergeCell ref="L106:N106"/>
    <mergeCell ref="L109:N109"/>
    <mergeCell ref="L113:N113"/>
    <mergeCell ref="A29:A34"/>
    <mergeCell ref="K29:K34"/>
    <mergeCell ref="U29:U34"/>
    <mergeCell ref="AE29:AE34"/>
    <mergeCell ref="A56:A61"/>
    <mergeCell ref="K56:K61"/>
    <mergeCell ref="AE56:AE61"/>
    <mergeCell ref="B83:D83"/>
    <mergeCell ref="G83:I83"/>
    <mergeCell ref="Q83:S83"/>
    <mergeCell ref="V83:X83"/>
    <mergeCell ref="AF83:AH83"/>
    <mergeCell ref="AK83:AM83"/>
    <mergeCell ref="AP83:AR83"/>
    <mergeCell ref="AU83:AW83"/>
    <mergeCell ref="G88:I88"/>
    <mergeCell ref="L88:N88"/>
    <mergeCell ref="V88:X88"/>
    <mergeCell ref="AA88:AC88"/>
    <mergeCell ref="AF106:AH106"/>
    <mergeCell ref="AK106:AM106"/>
    <mergeCell ref="AP106:AR106"/>
    <mergeCell ref="AU106:AW106"/>
    <mergeCell ref="AA109:AC109"/>
    <mergeCell ref="AF109:AH109"/>
    <mergeCell ref="AK109:AM109"/>
    <mergeCell ref="AP109:AR109"/>
    <mergeCell ref="Z100:Z111"/>
    <mergeCell ref="AA113:AC113"/>
    <mergeCell ref="AF113:AH113"/>
    <mergeCell ref="AK113:AM113"/>
    <mergeCell ref="AP113:AR113"/>
    <mergeCell ref="AU113:AW113"/>
    <mergeCell ref="Z78:Z98"/>
    <mergeCell ref="AE100:AE114"/>
    <mergeCell ref="AJ100:AJ111"/>
    <mergeCell ref="AO100:AO111"/>
    <mergeCell ref="AT100:AT111"/>
    <mergeCell ref="AY100:AY111"/>
    <mergeCell ref="AU109:AW109"/>
    <mergeCell ref="Q78:S78"/>
    <mergeCell ref="Q88:S88"/>
    <mergeCell ref="U100:U114"/>
    <mergeCell ref="Q103:S103"/>
    <mergeCell ref="Q106:S106"/>
    <mergeCell ref="Q109:S109"/>
    <mergeCell ref="Q113:S113"/>
    <mergeCell ref="Q93:S93"/>
    <mergeCell ref="V93:X93"/>
    <mergeCell ref="BD100:BD111"/>
    <mergeCell ref="BJ100:BJ111"/>
    <mergeCell ref="BE103:BH103"/>
    <mergeCell ref="BE106:BH106"/>
    <mergeCell ref="BE109:BH109"/>
    <mergeCell ref="BE113:BH113"/>
    <mergeCell ref="V103:X103"/>
    <mergeCell ref="AA103:AC103"/>
    <mergeCell ref="V106:X106"/>
    <mergeCell ref="AA106:AC106"/>
    <mergeCell ref="V109:X109"/>
    <mergeCell ref="V113:X113"/>
    <mergeCell ref="P56:P61"/>
    <mergeCell ref="P78:P98"/>
    <mergeCell ref="U78:U98"/>
    <mergeCell ref="V78:X78"/>
    <mergeCell ref="AA78:AC78"/>
    <mergeCell ref="AA83:AC83"/>
    <mergeCell ref="AA93:AC93"/>
    <mergeCell ref="AF103:AH103"/>
    <mergeCell ref="AK103:AM103"/>
    <mergeCell ref="AP103:AR103"/>
    <mergeCell ref="AU103:AW103"/>
    <mergeCell ref="AZ103:BB103"/>
    <mergeCell ref="AZ106:BB106"/>
    <mergeCell ref="AZ109:BB109"/>
    <mergeCell ref="AZ113:BB113"/>
  </mergeCells>
  <dataValidations>
    <dataValidation type="list" allowBlank="1" sqref="D7:D14 I7:I14 N7:N14 S7:S14 X7:X14 AC7:AC14 AH7:AH14 AM7:AM14 AR7:AR14 AW7:AW14 BB7:BB14 BH7:BH14 D17:D23 I17:I23 N17:N23 S17:S23 X17:X23 AC17:AC23 AH17:AH23 AM17:AM23 AR17:AR23 AW17:AW23 BB17:BB23 BH17:BH23 D25:D26 I25:I26 N25:N26 S25:S26 X25:X26 AC25:AC26 AH25:AH26 AM25:AM26 AR25:AR26 AW25:AW26 BB25:BB26 BH25:BH26 D29:D53 I29:I53 N29:N53 S29:S53 X29:X53 AC29:AC53 AH29:AH53 AM29:AM53 AR29:AR53 AW29:AW53 BB29:BB53 BH29:BH53 D56:D61 I56:I61 N56:N61 S56:S61 X56:X61 AC56:AC61 AH56:AH61 AM56:AM61 AR56:AR61 AW56:AW61 BB56:BB61 BH56:BH61 D63 I63 N63 S63 X63 AC63 AH63 AM63 AR63 AW63 BB63 BH63 D65:D66 I65:I66 N65:N66 S65:S66 X65:X66 AC65:AC66 AH65:AH66 AM65:AM66 AR65:AR66 AW65:AW66 BB65:BB66 BH65:BH66 D68:D71 I68:I71 N68:N71 S68:S71 X68:X71 AC68:AC71 AH68:AH71 AM68:AM71 AR68:AR71 AW68:AW71 BB68:BB71 BH68:BH71 D73:D76 I73:I76 N73:N76 S73:S76 X73:X76 AC73:AC76 AH73:AH76 AM73:AM76 AR73:AR76 AW73:AW76 BB73:BB76 BH73:BH76 D79:D82 I79:I82 N79:N82 S79:S82 X79:X82 AC79:AC82 AH79:AH82 AM79:AM82 AR79:AR82 AW79:AW82 BB79:BB82 BH79:BH82 D84:D87 I84:I87 N84:N87 S84:S87 X84:X87 AC84:AC87 AH84:AH87 AM84:AM87 AR84:AR87 AW84:AW87 BB84:BB87 BH84:BH87 D89:D92 I89:I92 N89:N92 S89:S92 X89:X92 AC89:AC92 AH89:AH92 AM89:AM92 AR89:AR92 AW89:AW92 BB89:BB92 BH89:BH92 D94:D98 I94:I98 N94:N98 S94:S98 X94:X98 AC94:AC98 AH94:AH98 AM94:AM98 AR94:AR98 AW94:AW98 BB94:BB98 BH94:BH98 D101:D102 I101:I102 N101:N102 S101:S102 X101:X102 AC101:AC102 AH101:AH102 AM101:AM102 AR101:AR102 AW101:AW102 BB101:BB102 BH101:BH102 D104:D105 I104:I105 N104:N105 S104:S105 X104:X105 AC104:AC105 AH104:AH105 AM104:AM105 AR104:AR105 AW104:AW105 BB104:BB105 BH104:BH105 D107:D108 I107:I108 N107:N108 S107:S108 X107:X108 AC107:AC108 AH107:AH108 AM107:AM108 AR107:AR108 AW107:AW108 BB107:BB108 BH107:BH108 D110:D112 I110:I112 N110:N112 S110:S112 X110:X112 AC110:AC112 AH110:AH112 AM110:AM112 AR110:AR112 AW110:AW112 BB110:BB112 BH110:BH112 D114:D117 I114:I117 N114:N117 S114:S117 X114:X117 AC114:AC117 AH114:AH117 AM114:AM117 AR114:AR117 AW114:AW117 BB114:BB117 BH114:BH117">
      <formula1>"Pendente,Ok,A Vencer,Reembolsar AFFBR"</formula1>
    </dataValidation>
  </dataValidations>
  <hyperlinks>
    <hyperlink r:id="rId2" ref="BF50"/>
    <hyperlink r:id="rId3" ref="BF51"/>
  </hyperlinks>
  <drawing r:id="rId4"/>
  <legacyDrawing r:id="rId5"/>
  <tableParts count="69">
    <tablePart r:id="rId75"/>
    <tablePart r:id="rId76"/>
    <tablePart r:id="rId77"/>
    <tablePart r:id="rId78"/>
    <tablePart r:id="rId79"/>
    <tablePart r:id="rId80"/>
    <tablePart r:id="rId81"/>
    <tablePart r:id="rId82"/>
    <tablePart r:id="rId83"/>
    <tablePart r:id="rId84"/>
    <tablePart r:id="rId85"/>
    <tablePart r:id="rId86"/>
    <tablePart r:id="rId87"/>
    <tablePart r:id="rId88"/>
    <tablePart r:id="rId89"/>
    <tablePart r:id="rId90"/>
    <tablePart r:id="rId91"/>
    <tablePart r:id="rId92"/>
    <tablePart r:id="rId93"/>
    <tablePart r:id="rId94"/>
    <tablePart r:id="rId95"/>
    <tablePart r:id="rId96"/>
    <tablePart r:id="rId97"/>
    <tablePart r:id="rId98"/>
    <tablePart r:id="rId99"/>
    <tablePart r:id="rId100"/>
    <tablePart r:id="rId101"/>
    <tablePart r:id="rId102"/>
    <tablePart r:id="rId103"/>
    <tablePart r:id="rId104"/>
    <tablePart r:id="rId105"/>
    <tablePart r:id="rId106"/>
    <tablePart r:id="rId107"/>
    <tablePart r:id="rId108"/>
    <tablePart r:id="rId109"/>
    <tablePart r:id="rId110"/>
    <tablePart r:id="rId111"/>
    <tablePart r:id="rId112"/>
    <tablePart r:id="rId113"/>
    <tablePart r:id="rId114"/>
    <tablePart r:id="rId115"/>
    <tablePart r:id="rId116"/>
    <tablePart r:id="rId117"/>
    <tablePart r:id="rId118"/>
    <tablePart r:id="rId119"/>
    <tablePart r:id="rId120"/>
    <tablePart r:id="rId121"/>
    <tablePart r:id="rId122"/>
    <tablePart r:id="rId123"/>
    <tablePart r:id="rId124"/>
    <tablePart r:id="rId125"/>
    <tablePart r:id="rId126"/>
    <tablePart r:id="rId127"/>
    <tablePart r:id="rId128"/>
    <tablePart r:id="rId129"/>
    <tablePart r:id="rId130"/>
    <tablePart r:id="rId131"/>
    <tablePart r:id="rId132"/>
    <tablePart r:id="rId133"/>
    <tablePart r:id="rId134"/>
    <tablePart r:id="rId135"/>
    <tablePart r:id="rId136"/>
    <tablePart r:id="rId137"/>
    <tablePart r:id="rId138"/>
    <tablePart r:id="rId139"/>
    <tablePart r:id="rId140"/>
    <tablePart r:id="rId141"/>
    <tablePart r:id="rId142"/>
    <tablePart r:id="rId143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25"/>
    <col customWidth="1" min="2" max="2" width="33.13"/>
    <col customWidth="1" min="3" max="3" width="11.0"/>
    <col customWidth="1" min="4" max="4" width="5.63"/>
    <col customWidth="1" min="5" max="5" width="34.5"/>
    <col customWidth="1" min="6" max="6" width="24.63"/>
    <col customWidth="1" min="7" max="7" width="13.0"/>
    <col customWidth="1" min="8" max="8" width="17.5"/>
    <col customWidth="1" min="9" max="9" width="5.13"/>
    <col customWidth="1" min="10" max="10" width="7.5"/>
    <col customWidth="1" min="11" max="11" width="14.0"/>
    <col customWidth="1" min="12" max="12" width="8.38"/>
    <col customWidth="1" min="13" max="13" width="4.5"/>
    <col customWidth="1" min="14" max="14" width="10.25"/>
    <col customWidth="1" min="15" max="15" width="13.13"/>
    <col customWidth="1" min="16" max="16" width="12.0"/>
    <col customWidth="1" min="17" max="17" width="17.5"/>
    <col customWidth="1" min="18" max="18" width="5.38"/>
    <col customWidth="1" min="19" max="19" width="7.5"/>
    <col customWidth="1" min="20" max="20" width="14.0"/>
    <col customWidth="1" min="21" max="21" width="8.38"/>
    <col customWidth="1" min="22" max="22" width="4.5"/>
    <col customWidth="1" min="26" max="26" width="17.5"/>
    <col customWidth="1" min="27" max="27" width="5.38"/>
  </cols>
  <sheetData>
    <row r="1" ht="42.0" customHeight="1">
      <c r="A1" s="74" t="s">
        <v>406</v>
      </c>
      <c r="I1" s="42"/>
      <c r="J1" s="74" t="s">
        <v>407</v>
      </c>
      <c r="R1" s="42"/>
      <c r="S1" s="74" t="s">
        <v>408</v>
      </c>
      <c r="AA1" s="42"/>
    </row>
    <row r="2">
      <c r="A2" s="833" t="s">
        <v>409</v>
      </c>
      <c r="B2" s="834" t="s">
        <v>410</v>
      </c>
      <c r="C2" s="835" t="s">
        <v>411</v>
      </c>
      <c r="D2" s="836" t="s">
        <v>13</v>
      </c>
      <c r="E2" s="837" t="s">
        <v>412</v>
      </c>
      <c r="F2" s="838" t="s">
        <v>413</v>
      </c>
      <c r="G2" s="839" t="s">
        <v>414</v>
      </c>
      <c r="H2" s="840" t="s">
        <v>415</v>
      </c>
      <c r="J2" s="833" t="s">
        <v>409</v>
      </c>
      <c r="K2" s="834" t="s">
        <v>410</v>
      </c>
      <c r="L2" s="835" t="s">
        <v>411</v>
      </c>
      <c r="M2" s="836" t="s">
        <v>13</v>
      </c>
      <c r="N2" s="837" t="s">
        <v>412</v>
      </c>
      <c r="O2" s="838" t="s">
        <v>413</v>
      </c>
      <c r="P2" s="839" t="s">
        <v>414</v>
      </c>
      <c r="Q2" s="840" t="s">
        <v>415</v>
      </c>
      <c r="S2" s="833" t="s">
        <v>409</v>
      </c>
      <c r="T2" s="834" t="s">
        <v>410</v>
      </c>
      <c r="U2" s="835" t="s">
        <v>411</v>
      </c>
      <c r="V2" s="836" t="s">
        <v>13</v>
      </c>
      <c r="W2" s="837" t="s">
        <v>412</v>
      </c>
      <c r="X2" s="838" t="s">
        <v>413</v>
      </c>
      <c r="Y2" s="839" t="s">
        <v>414</v>
      </c>
      <c r="Z2" s="840" t="s">
        <v>415</v>
      </c>
    </row>
    <row r="3">
      <c r="A3" s="841">
        <v>45962.0</v>
      </c>
      <c r="B3" s="842">
        <f t="shared" ref="B3:B32" si="1">K3+T3</f>
        <v>0</v>
      </c>
      <c r="C3" s="843">
        <v>0.0</v>
      </c>
      <c r="D3" s="844">
        <v>0.0</v>
      </c>
      <c r="E3" s="842">
        <v>0.0</v>
      </c>
      <c r="F3" s="842">
        <v>0.0</v>
      </c>
      <c r="G3" s="842">
        <v>0.0</v>
      </c>
      <c r="H3" s="842">
        <v>0.0</v>
      </c>
      <c r="J3" s="841">
        <v>45962.0</v>
      </c>
      <c r="K3" s="842">
        <v>0.0</v>
      </c>
      <c r="L3" s="843">
        <v>0.0</v>
      </c>
      <c r="M3" s="844">
        <v>0.0</v>
      </c>
      <c r="N3" s="842">
        <v>0.0</v>
      </c>
      <c r="O3" s="842">
        <v>0.0</v>
      </c>
      <c r="P3" s="842">
        <v>0.0</v>
      </c>
      <c r="Q3" s="842">
        <v>0.0</v>
      </c>
      <c r="S3" s="841">
        <v>45962.0</v>
      </c>
      <c r="T3" s="842">
        <v>0.0</v>
      </c>
      <c r="U3" s="843">
        <v>0.0</v>
      </c>
      <c r="V3" s="844">
        <v>0.0</v>
      </c>
      <c r="W3" s="842">
        <v>0.0</v>
      </c>
      <c r="X3" s="842">
        <v>0.0</v>
      </c>
      <c r="Y3" s="842">
        <v>0.0</v>
      </c>
      <c r="Z3" s="842">
        <v>0.0</v>
      </c>
    </row>
    <row r="4">
      <c r="A4" s="841">
        <v>45963.0</v>
      </c>
      <c r="B4" s="842">
        <f t="shared" si="1"/>
        <v>0</v>
      </c>
      <c r="C4" s="843">
        <v>0.0</v>
      </c>
      <c r="D4" s="844">
        <v>0.0</v>
      </c>
      <c r="E4" s="842">
        <v>0.0</v>
      </c>
      <c r="F4" s="842">
        <v>0.0</v>
      </c>
      <c r="G4" s="842">
        <v>0.0</v>
      </c>
      <c r="H4" s="842">
        <v>0.0</v>
      </c>
      <c r="J4" s="841">
        <v>45963.0</v>
      </c>
      <c r="K4" s="842">
        <v>0.0</v>
      </c>
      <c r="L4" s="843">
        <v>0.0</v>
      </c>
      <c r="M4" s="844">
        <v>0.0</v>
      </c>
      <c r="N4" s="842">
        <v>0.0</v>
      </c>
      <c r="O4" s="842">
        <v>0.0</v>
      </c>
      <c r="P4" s="842">
        <v>0.0</v>
      </c>
      <c r="Q4" s="842">
        <v>0.0</v>
      </c>
      <c r="S4" s="841">
        <v>45963.0</v>
      </c>
      <c r="T4" s="842">
        <v>0.0</v>
      </c>
      <c r="U4" s="843">
        <v>0.0</v>
      </c>
      <c r="V4" s="844">
        <v>0.0</v>
      </c>
      <c r="W4" s="842">
        <v>0.0</v>
      </c>
      <c r="X4" s="842">
        <v>0.0</v>
      </c>
      <c r="Y4" s="842">
        <v>0.0</v>
      </c>
      <c r="Z4" s="842">
        <v>0.0</v>
      </c>
    </row>
    <row r="5">
      <c r="A5" s="841">
        <v>45964.0</v>
      </c>
      <c r="B5" s="842">
        <f t="shared" si="1"/>
        <v>0</v>
      </c>
      <c r="C5" s="843">
        <v>0.0</v>
      </c>
      <c r="D5" s="844">
        <v>0.0</v>
      </c>
      <c r="E5" s="842">
        <v>0.0</v>
      </c>
      <c r="F5" s="842">
        <v>0.0</v>
      </c>
      <c r="G5" s="842">
        <v>0.0</v>
      </c>
      <c r="H5" s="842">
        <v>0.0</v>
      </c>
      <c r="J5" s="841">
        <v>45964.0</v>
      </c>
      <c r="K5" s="842">
        <v>0.0</v>
      </c>
      <c r="L5" s="843">
        <v>0.0</v>
      </c>
      <c r="M5" s="844">
        <v>0.0</v>
      </c>
      <c r="N5" s="842">
        <v>0.0</v>
      </c>
      <c r="O5" s="842">
        <v>0.0</v>
      </c>
      <c r="P5" s="842">
        <v>0.0</v>
      </c>
      <c r="Q5" s="842">
        <v>0.0</v>
      </c>
      <c r="S5" s="841">
        <v>45964.0</v>
      </c>
      <c r="T5" s="842">
        <v>0.0</v>
      </c>
      <c r="U5" s="843">
        <v>0.0</v>
      </c>
      <c r="V5" s="844">
        <v>0.0</v>
      </c>
      <c r="W5" s="842">
        <v>0.0</v>
      </c>
      <c r="X5" s="842">
        <v>0.0</v>
      </c>
      <c r="Y5" s="842">
        <v>0.0</v>
      </c>
      <c r="Z5" s="842">
        <v>0.0</v>
      </c>
    </row>
    <row r="6">
      <c r="A6" s="841">
        <v>45965.0</v>
      </c>
      <c r="B6" s="842">
        <f t="shared" si="1"/>
        <v>0</v>
      </c>
      <c r="C6" s="843">
        <v>0.0</v>
      </c>
      <c r="D6" s="844">
        <v>0.0</v>
      </c>
      <c r="E6" s="842">
        <v>0.0</v>
      </c>
      <c r="F6" s="842">
        <v>0.0</v>
      </c>
      <c r="G6" s="842">
        <v>0.0</v>
      </c>
      <c r="H6" s="842">
        <v>0.0</v>
      </c>
      <c r="J6" s="841">
        <v>45965.0</v>
      </c>
      <c r="K6" s="842">
        <v>0.0</v>
      </c>
      <c r="L6" s="843">
        <v>0.0</v>
      </c>
      <c r="M6" s="844">
        <v>0.0</v>
      </c>
      <c r="N6" s="842">
        <v>0.0</v>
      </c>
      <c r="O6" s="842">
        <v>0.0</v>
      </c>
      <c r="P6" s="842">
        <v>0.0</v>
      </c>
      <c r="Q6" s="842">
        <v>0.0</v>
      </c>
      <c r="S6" s="841">
        <v>45965.0</v>
      </c>
      <c r="T6" s="842">
        <v>0.0</v>
      </c>
      <c r="U6" s="843">
        <v>0.0</v>
      </c>
      <c r="V6" s="844">
        <v>0.0</v>
      </c>
      <c r="W6" s="842">
        <v>0.0</v>
      </c>
      <c r="X6" s="842">
        <v>0.0</v>
      </c>
      <c r="Y6" s="842">
        <v>0.0</v>
      </c>
      <c r="Z6" s="842">
        <v>0.0</v>
      </c>
    </row>
    <row r="7">
      <c r="A7" s="841">
        <v>45966.0</v>
      </c>
      <c r="B7" s="842">
        <f t="shared" si="1"/>
        <v>0</v>
      </c>
      <c r="C7" s="843">
        <v>0.0</v>
      </c>
      <c r="D7" s="844">
        <v>0.0</v>
      </c>
      <c r="E7" s="842">
        <v>0.0</v>
      </c>
      <c r="F7" s="842">
        <v>0.0</v>
      </c>
      <c r="G7" s="842">
        <v>0.0</v>
      </c>
      <c r="H7" s="842">
        <v>0.0</v>
      </c>
      <c r="J7" s="841">
        <v>45966.0</v>
      </c>
      <c r="K7" s="842">
        <v>0.0</v>
      </c>
      <c r="L7" s="843">
        <v>0.0</v>
      </c>
      <c r="M7" s="844">
        <v>0.0</v>
      </c>
      <c r="N7" s="842">
        <v>0.0</v>
      </c>
      <c r="O7" s="842">
        <v>0.0</v>
      </c>
      <c r="P7" s="842">
        <v>0.0</v>
      </c>
      <c r="Q7" s="842">
        <v>0.0</v>
      </c>
      <c r="S7" s="841">
        <v>45966.0</v>
      </c>
      <c r="T7" s="842">
        <v>0.0</v>
      </c>
      <c r="U7" s="843">
        <v>0.0</v>
      </c>
      <c r="V7" s="844">
        <v>0.0</v>
      </c>
      <c r="W7" s="842">
        <v>0.0</v>
      </c>
      <c r="X7" s="842">
        <v>0.0</v>
      </c>
      <c r="Y7" s="842">
        <v>0.0</v>
      </c>
      <c r="Z7" s="842">
        <v>0.0</v>
      </c>
    </row>
    <row r="8">
      <c r="A8" s="841">
        <v>45967.0</v>
      </c>
      <c r="B8" s="842">
        <f t="shared" si="1"/>
        <v>0</v>
      </c>
      <c r="C8" s="843">
        <v>0.0</v>
      </c>
      <c r="D8" s="844">
        <v>0.0</v>
      </c>
      <c r="E8" s="842">
        <v>0.0</v>
      </c>
      <c r="F8" s="842">
        <v>0.0</v>
      </c>
      <c r="G8" s="842">
        <v>0.0</v>
      </c>
      <c r="H8" s="842">
        <v>0.0</v>
      </c>
      <c r="J8" s="841">
        <v>45967.0</v>
      </c>
      <c r="K8" s="842">
        <v>0.0</v>
      </c>
      <c r="L8" s="843">
        <v>0.0</v>
      </c>
      <c r="M8" s="844">
        <v>0.0</v>
      </c>
      <c r="N8" s="842">
        <v>0.0</v>
      </c>
      <c r="O8" s="842">
        <v>0.0</v>
      </c>
      <c r="P8" s="842">
        <v>0.0</v>
      </c>
      <c r="Q8" s="842">
        <v>0.0</v>
      </c>
      <c r="S8" s="841">
        <v>45967.0</v>
      </c>
      <c r="T8" s="842">
        <v>0.0</v>
      </c>
      <c r="U8" s="843">
        <v>0.0</v>
      </c>
      <c r="V8" s="844">
        <v>0.0</v>
      </c>
      <c r="W8" s="842">
        <v>0.0</v>
      </c>
      <c r="X8" s="842">
        <v>0.0</v>
      </c>
      <c r="Y8" s="842">
        <v>0.0</v>
      </c>
      <c r="Z8" s="842">
        <v>0.0</v>
      </c>
    </row>
    <row r="9">
      <c r="A9" s="841">
        <v>45968.0</v>
      </c>
      <c r="B9" s="842">
        <f t="shared" si="1"/>
        <v>0</v>
      </c>
      <c r="C9" s="843">
        <v>0.0</v>
      </c>
      <c r="D9" s="844">
        <v>0.0</v>
      </c>
      <c r="E9" s="842">
        <v>0.0</v>
      </c>
      <c r="F9" s="842">
        <v>0.0</v>
      </c>
      <c r="G9" s="842">
        <v>0.0</v>
      </c>
      <c r="H9" s="842">
        <v>0.0</v>
      </c>
      <c r="J9" s="841">
        <v>45968.0</v>
      </c>
      <c r="K9" s="842">
        <v>0.0</v>
      </c>
      <c r="L9" s="843">
        <v>0.0</v>
      </c>
      <c r="M9" s="844">
        <v>0.0</v>
      </c>
      <c r="N9" s="842">
        <v>0.0</v>
      </c>
      <c r="O9" s="842">
        <v>0.0</v>
      </c>
      <c r="P9" s="842">
        <v>0.0</v>
      </c>
      <c r="Q9" s="842">
        <v>0.0</v>
      </c>
      <c r="S9" s="841">
        <v>45968.0</v>
      </c>
      <c r="T9" s="842">
        <v>0.0</v>
      </c>
      <c r="U9" s="843">
        <v>0.0</v>
      </c>
      <c r="V9" s="844">
        <v>0.0</v>
      </c>
      <c r="W9" s="842">
        <v>0.0</v>
      </c>
      <c r="X9" s="842">
        <v>0.0</v>
      </c>
      <c r="Y9" s="842">
        <v>0.0</v>
      </c>
      <c r="Z9" s="842">
        <v>0.0</v>
      </c>
    </row>
    <row r="10">
      <c r="A10" s="841">
        <v>45969.0</v>
      </c>
      <c r="B10" s="842">
        <f t="shared" si="1"/>
        <v>0</v>
      </c>
      <c r="C10" s="843">
        <v>0.0</v>
      </c>
      <c r="D10" s="844">
        <v>0.0</v>
      </c>
      <c r="E10" s="842">
        <v>0.0</v>
      </c>
      <c r="F10" s="842">
        <v>0.0</v>
      </c>
      <c r="G10" s="842">
        <v>0.0</v>
      </c>
      <c r="H10" s="842">
        <v>0.0</v>
      </c>
      <c r="J10" s="841">
        <v>45969.0</v>
      </c>
      <c r="K10" s="842">
        <v>0.0</v>
      </c>
      <c r="L10" s="843">
        <v>0.0</v>
      </c>
      <c r="M10" s="844">
        <v>0.0</v>
      </c>
      <c r="N10" s="842">
        <v>0.0</v>
      </c>
      <c r="O10" s="842">
        <v>0.0</v>
      </c>
      <c r="P10" s="842">
        <v>0.0</v>
      </c>
      <c r="Q10" s="842">
        <v>0.0</v>
      </c>
      <c r="S10" s="841">
        <v>45969.0</v>
      </c>
      <c r="T10" s="842">
        <v>0.0</v>
      </c>
      <c r="U10" s="843">
        <v>0.0</v>
      </c>
      <c r="V10" s="844">
        <v>0.0</v>
      </c>
      <c r="W10" s="842">
        <v>0.0</v>
      </c>
      <c r="X10" s="842">
        <v>0.0</v>
      </c>
      <c r="Y10" s="842">
        <v>0.0</v>
      </c>
      <c r="Z10" s="842">
        <v>0.0</v>
      </c>
    </row>
    <row r="11">
      <c r="A11" s="841">
        <v>45970.0</v>
      </c>
      <c r="B11" s="842">
        <f t="shared" si="1"/>
        <v>0</v>
      </c>
      <c r="C11" s="845">
        <v>0.0</v>
      </c>
      <c r="D11" s="844">
        <v>0.0</v>
      </c>
      <c r="E11" s="842">
        <v>0.0</v>
      </c>
      <c r="F11" s="842">
        <v>0.0</v>
      </c>
      <c r="G11" s="842">
        <v>0.0</v>
      </c>
      <c r="H11" s="842">
        <v>0.0</v>
      </c>
      <c r="J11" s="841">
        <v>45970.0</v>
      </c>
      <c r="K11" s="842">
        <v>0.0</v>
      </c>
      <c r="L11" s="843">
        <v>0.0</v>
      </c>
      <c r="M11" s="844">
        <v>0.0</v>
      </c>
      <c r="N11" s="842">
        <v>0.0</v>
      </c>
      <c r="O11" s="842">
        <v>0.0</v>
      </c>
      <c r="P11" s="842">
        <v>0.0</v>
      </c>
      <c r="Q11" s="842">
        <v>0.0</v>
      </c>
      <c r="S11" s="841">
        <v>45970.0</v>
      </c>
      <c r="T11" s="842">
        <v>0.0</v>
      </c>
      <c r="U11" s="843">
        <v>0.0</v>
      </c>
      <c r="V11" s="844">
        <v>0.0</v>
      </c>
      <c r="W11" s="842">
        <v>0.0</v>
      </c>
      <c r="X11" s="842">
        <v>0.0</v>
      </c>
      <c r="Y11" s="842">
        <v>0.0</v>
      </c>
      <c r="Z11" s="842">
        <v>0.0</v>
      </c>
    </row>
    <row r="12">
      <c r="A12" s="841">
        <v>45971.0</v>
      </c>
      <c r="B12" s="842">
        <f t="shared" si="1"/>
        <v>0</v>
      </c>
      <c r="C12" s="843">
        <v>0.0</v>
      </c>
      <c r="D12" s="844">
        <v>0.0</v>
      </c>
      <c r="E12" s="842">
        <v>0.0</v>
      </c>
      <c r="F12" s="842">
        <v>0.0</v>
      </c>
      <c r="G12" s="842">
        <v>0.0</v>
      </c>
      <c r="H12" s="842">
        <v>0.0</v>
      </c>
      <c r="J12" s="841">
        <v>45971.0</v>
      </c>
      <c r="K12" s="842">
        <v>0.0</v>
      </c>
      <c r="L12" s="843">
        <v>0.0</v>
      </c>
      <c r="M12" s="844">
        <v>0.0</v>
      </c>
      <c r="N12" s="842">
        <v>0.0</v>
      </c>
      <c r="O12" s="842">
        <v>0.0</v>
      </c>
      <c r="P12" s="842">
        <v>0.0</v>
      </c>
      <c r="Q12" s="842">
        <v>0.0</v>
      </c>
      <c r="S12" s="841">
        <v>45971.0</v>
      </c>
      <c r="T12" s="842">
        <v>0.0</v>
      </c>
      <c r="U12" s="843">
        <v>0.0</v>
      </c>
      <c r="V12" s="844">
        <v>0.0</v>
      </c>
      <c r="W12" s="842">
        <v>0.0</v>
      </c>
      <c r="X12" s="842">
        <v>0.0</v>
      </c>
      <c r="Y12" s="842">
        <v>0.0</v>
      </c>
      <c r="Z12" s="842">
        <v>0.0</v>
      </c>
    </row>
    <row r="13">
      <c r="A13" s="841">
        <v>45972.0</v>
      </c>
      <c r="B13" s="842">
        <f t="shared" si="1"/>
        <v>0</v>
      </c>
      <c r="C13" s="846">
        <v>0.0</v>
      </c>
      <c r="D13" s="847">
        <v>0.0</v>
      </c>
      <c r="E13" s="842">
        <v>0.0</v>
      </c>
      <c r="F13" s="842">
        <v>0.0</v>
      </c>
      <c r="G13" s="842">
        <v>0.0</v>
      </c>
      <c r="H13" s="842">
        <v>0.0</v>
      </c>
      <c r="J13" s="841">
        <v>45972.0</v>
      </c>
      <c r="K13" s="842">
        <v>0.0</v>
      </c>
      <c r="L13" s="846">
        <v>0.0</v>
      </c>
      <c r="M13" s="847">
        <v>0.0</v>
      </c>
      <c r="N13" s="842">
        <v>0.0</v>
      </c>
      <c r="O13" s="842">
        <v>0.0</v>
      </c>
      <c r="P13" s="848">
        <v>0.0</v>
      </c>
      <c r="Q13" s="842">
        <v>0.0</v>
      </c>
      <c r="S13" s="841">
        <v>45972.0</v>
      </c>
      <c r="T13" s="842">
        <v>0.0</v>
      </c>
      <c r="U13" s="846">
        <v>0.0</v>
      </c>
      <c r="V13" s="847">
        <v>0.0</v>
      </c>
      <c r="W13" s="842">
        <v>0.0</v>
      </c>
      <c r="X13" s="842">
        <v>0.0</v>
      </c>
      <c r="Y13" s="848">
        <v>0.0</v>
      </c>
      <c r="Z13" s="848">
        <v>0.0</v>
      </c>
    </row>
    <row r="14">
      <c r="A14" s="841">
        <v>45973.0</v>
      </c>
      <c r="B14" s="842">
        <f t="shared" si="1"/>
        <v>0</v>
      </c>
      <c r="C14" s="843">
        <v>0.0</v>
      </c>
      <c r="D14" s="844">
        <v>0.0</v>
      </c>
      <c r="E14" s="842">
        <v>0.0</v>
      </c>
      <c r="F14" s="842">
        <v>0.0</v>
      </c>
      <c r="G14" s="842">
        <v>0.0</v>
      </c>
      <c r="H14" s="842">
        <v>0.0</v>
      </c>
      <c r="J14" s="841">
        <v>45973.0</v>
      </c>
      <c r="K14" s="842">
        <v>0.0</v>
      </c>
      <c r="L14" s="843">
        <v>0.0</v>
      </c>
      <c r="M14" s="844">
        <v>0.0</v>
      </c>
      <c r="N14" s="842">
        <v>0.0</v>
      </c>
      <c r="O14" s="842">
        <v>0.0</v>
      </c>
      <c r="P14" s="842">
        <v>0.0</v>
      </c>
      <c r="Q14" s="842">
        <v>0.0</v>
      </c>
      <c r="S14" s="841">
        <v>45973.0</v>
      </c>
      <c r="T14" s="842">
        <v>0.0</v>
      </c>
      <c r="U14" s="843">
        <v>0.0</v>
      </c>
      <c r="V14" s="844">
        <v>0.0</v>
      </c>
      <c r="W14" s="842">
        <v>0.0</v>
      </c>
      <c r="X14" s="842">
        <v>0.0</v>
      </c>
      <c r="Y14" s="842">
        <v>0.0</v>
      </c>
      <c r="Z14" s="842">
        <v>0.0</v>
      </c>
    </row>
    <row r="15">
      <c r="A15" s="841">
        <v>45974.0</v>
      </c>
      <c r="B15" s="842">
        <f t="shared" si="1"/>
        <v>0</v>
      </c>
      <c r="C15" s="849">
        <f t="shared" ref="C15:G15" si="2">L15+U15</f>
        <v>186</v>
      </c>
      <c r="D15" s="850">
        <f t="shared" si="2"/>
        <v>19</v>
      </c>
      <c r="E15" s="842">
        <f t="shared" si="2"/>
        <v>0</v>
      </c>
      <c r="F15" s="842">
        <f t="shared" si="2"/>
        <v>3087</v>
      </c>
      <c r="G15" s="842">
        <f t="shared" si="2"/>
        <v>4433</v>
      </c>
      <c r="H15" s="842">
        <v>0.0</v>
      </c>
      <c r="J15" s="841">
        <v>45974.0</v>
      </c>
      <c r="K15" s="842">
        <v>0.0</v>
      </c>
      <c r="L15" s="846">
        <v>186.0</v>
      </c>
      <c r="M15" s="847">
        <v>19.0</v>
      </c>
      <c r="N15" s="842">
        <f t="shared" ref="N15:N33" si="4">K15/M15</f>
        <v>0</v>
      </c>
      <c r="O15" s="842">
        <v>3087.0</v>
      </c>
      <c r="P15" s="848">
        <v>4433.0</v>
      </c>
      <c r="Q15" s="842">
        <f t="shared" ref="Q15:Q33" si="5">O15/M15</f>
        <v>162.4736842</v>
      </c>
      <c r="S15" s="841">
        <v>45974.0</v>
      </c>
      <c r="T15" s="842">
        <v>0.0</v>
      </c>
      <c r="U15" s="846">
        <v>0.0</v>
      </c>
      <c r="V15" s="847">
        <v>0.0</v>
      </c>
      <c r="W15" s="842">
        <v>0.0</v>
      </c>
      <c r="X15" s="842">
        <v>0.0</v>
      </c>
      <c r="Y15" s="848">
        <v>0.0</v>
      </c>
      <c r="Z15" s="848">
        <v>0.0</v>
      </c>
    </row>
    <row r="16">
      <c r="A16" s="841">
        <v>45975.0</v>
      </c>
      <c r="B16" s="842">
        <f t="shared" si="1"/>
        <v>0</v>
      </c>
      <c r="C16" s="845">
        <f t="shared" ref="C16:G16" si="3">L16+U16</f>
        <v>107</v>
      </c>
      <c r="D16" s="851">
        <f t="shared" si="3"/>
        <v>72</v>
      </c>
      <c r="E16" s="842">
        <f t="shared" si="3"/>
        <v>0</v>
      </c>
      <c r="F16" s="842">
        <f t="shared" si="3"/>
        <v>7109.92</v>
      </c>
      <c r="G16" s="842">
        <f t="shared" si="3"/>
        <v>11855.42</v>
      </c>
      <c r="H16" s="852">
        <f t="shared" ref="H16:H32" si="7">(G16/D16)</f>
        <v>164.6586111</v>
      </c>
      <c r="J16" s="841">
        <v>45975.0</v>
      </c>
      <c r="K16" s="842">
        <v>0.0</v>
      </c>
      <c r="L16" s="843">
        <v>65.0</v>
      </c>
      <c r="M16" s="844">
        <v>46.0</v>
      </c>
      <c r="N16" s="842">
        <f t="shared" si="4"/>
        <v>0</v>
      </c>
      <c r="O16" s="842">
        <v>5610.0</v>
      </c>
      <c r="P16" s="842">
        <v>9706.0</v>
      </c>
      <c r="Q16" s="842">
        <f t="shared" si="5"/>
        <v>121.9565217</v>
      </c>
      <c r="S16" s="841">
        <v>45975.0</v>
      </c>
      <c r="T16" s="842">
        <v>0.0</v>
      </c>
      <c r="U16" s="843">
        <v>42.0</v>
      </c>
      <c r="V16" s="844">
        <v>26.0</v>
      </c>
      <c r="W16" s="842">
        <v>0.0</v>
      </c>
      <c r="X16" s="842">
        <v>1499.92</v>
      </c>
      <c r="Y16" s="842">
        <v>2149.42</v>
      </c>
      <c r="Z16" s="842">
        <f>X16/V16</f>
        <v>57.68923077</v>
      </c>
    </row>
    <row r="17">
      <c r="A17" s="841">
        <v>45976.0</v>
      </c>
      <c r="B17" s="842">
        <f t="shared" si="1"/>
        <v>761.18</v>
      </c>
      <c r="C17" s="849">
        <f t="shared" ref="C17:G17" si="6">L17+U17</f>
        <v>23</v>
      </c>
      <c r="D17" s="850">
        <f t="shared" si="6"/>
        <v>18</v>
      </c>
      <c r="E17" s="842">
        <f t="shared" si="6"/>
        <v>69.19818182</v>
      </c>
      <c r="F17" s="842">
        <f t="shared" si="6"/>
        <v>2246</v>
      </c>
      <c r="G17" s="842">
        <f t="shared" si="6"/>
        <v>13578</v>
      </c>
      <c r="H17" s="853">
        <f t="shared" si="7"/>
        <v>754.3333333</v>
      </c>
      <c r="J17" s="841">
        <v>45976.0</v>
      </c>
      <c r="K17" s="842">
        <v>761.18</v>
      </c>
      <c r="L17" s="846">
        <v>21.0</v>
      </c>
      <c r="M17" s="847">
        <v>11.0</v>
      </c>
      <c r="N17" s="842">
        <f t="shared" si="4"/>
        <v>69.19818182</v>
      </c>
      <c r="O17" s="842">
        <v>1366.0</v>
      </c>
      <c r="P17" s="848">
        <v>9171.0</v>
      </c>
      <c r="Q17" s="842">
        <f t="shared" si="5"/>
        <v>124.1818182</v>
      </c>
      <c r="S17" s="841">
        <v>45976.0</v>
      </c>
      <c r="T17" s="842">
        <v>0.0</v>
      </c>
      <c r="U17" s="846">
        <v>2.0</v>
      </c>
      <c r="V17" s="847">
        <v>7.0</v>
      </c>
      <c r="W17" s="842">
        <v>0.0</v>
      </c>
      <c r="X17" s="842">
        <v>880.0</v>
      </c>
      <c r="Y17" s="848">
        <v>4407.0</v>
      </c>
      <c r="Z17" s="853">
        <f t="shared" ref="Z17:Z32" si="9">(Y17/V17)</f>
        <v>629.5714286</v>
      </c>
    </row>
    <row r="18">
      <c r="A18" s="841">
        <v>45977.0</v>
      </c>
      <c r="B18" s="842">
        <f t="shared" si="1"/>
        <v>1156.38</v>
      </c>
      <c r="C18" s="845">
        <f t="shared" ref="C18:G18" si="8">L18+U18</f>
        <v>28</v>
      </c>
      <c r="D18" s="851">
        <f t="shared" si="8"/>
        <v>11</v>
      </c>
      <c r="E18" s="842">
        <f t="shared" si="8"/>
        <v>231.276</v>
      </c>
      <c r="F18" s="842">
        <f t="shared" si="8"/>
        <v>1400</v>
      </c>
      <c r="G18" s="842">
        <f t="shared" si="8"/>
        <v>5486</v>
      </c>
      <c r="H18" s="852">
        <f t="shared" si="7"/>
        <v>498.7272727</v>
      </c>
      <c r="J18" s="841">
        <v>45977.0</v>
      </c>
      <c r="K18" s="842">
        <v>1156.38</v>
      </c>
      <c r="L18" s="843">
        <v>23.0</v>
      </c>
      <c r="M18" s="844">
        <v>5.0</v>
      </c>
      <c r="N18" s="842">
        <f t="shared" si="4"/>
        <v>231.276</v>
      </c>
      <c r="O18" s="842">
        <v>1120.0</v>
      </c>
      <c r="P18" s="842">
        <v>4399.0</v>
      </c>
      <c r="Q18" s="842">
        <f t="shared" si="5"/>
        <v>224</v>
      </c>
      <c r="S18" s="841">
        <v>45977.0</v>
      </c>
      <c r="T18" s="842">
        <v>0.0</v>
      </c>
      <c r="U18" s="843">
        <v>5.0</v>
      </c>
      <c r="V18" s="844">
        <v>6.0</v>
      </c>
      <c r="W18" s="842">
        <v>0.0</v>
      </c>
      <c r="X18" s="842">
        <v>280.0</v>
      </c>
      <c r="Y18" s="842">
        <v>1087.0</v>
      </c>
      <c r="Z18" s="852">
        <f t="shared" si="9"/>
        <v>181.1666667</v>
      </c>
    </row>
    <row r="19">
      <c r="A19" s="841">
        <v>45978.0</v>
      </c>
      <c r="B19" s="842">
        <f t="shared" si="1"/>
        <v>533.66</v>
      </c>
      <c r="C19" s="849">
        <f t="shared" ref="C19:G19" si="10">L19+U19</f>
        <v>22</v>
      </c>
      <c r="D19" s="850">
        <f t="shared" si="10"/>
        <v>10</v>
      </c>
      <c r="E19" s="842">
        <f t="shared" si="10"/>
        <v>92.24583333</v>
      </c>
      <c r="F19" s="842">
        <f t="shared" si="10"/>
        <v>849.43</v>
      </c>
      <c r="G19" s="842">
        <f t="shared" si="10"/>
        <v>8750.61</v>
      </c>
      <c r="H19" s="853">
        <f t="shared" si="7"/>
        <v>875.061</v>
      </c>
      <c r="J19" s="841">
        <v>45978.0</v>
      </c>
      <c r="K19" s="842">
        <v>494.03</v>
      </c>
      <c r="L19" s="846">
        <v>19.0</v>
      </c>
      <c r="M19" s="847">
        <v>6.0</v>
      </c>
      <c r="N19" s="842">
        <f t="shared" si="4"/>
        <v>82.33833333</v>
      </c>
      <c r="O19" s="842">
        <v>690.0</v>
      </c>
      <c r="P19" s="848">
        <v>6865.18</v>
      </c>
      <c r="Q19" s="842">
        <f t="shared" si="5"/>
        <v>115</v>
      </c>
      <c r="S19" s="841">
        <v>45978.0</v>
      </c>
      <c r="T19" s="842">
        <v>39.63</v>
      </c>
      <c r="U19" s="846">
        <v>3.0</v>
      </c>
      <c r="V19" s="847">
        <v>4.0</v>
      </c>
      <c r="W19" s="842">
        <f t="shared" ref="W19:W33" si="12">T19/V19</f>
        <v>9.9075</v>
      </c>
      <c r="X19" s="842">
        <v>159.43</v>
      </c>
      <c r="Y19" s="848">
        <v>1885.43</v>
      </c>
      <c r="Z19" s="853">
        <f t="shared" si="9"/>
        <v>471.3575</v>
      </c>
    </row>
    <row r="20">
      <c r="A20" s="841">
        <v>45979.0</v>
      </c>
      <c r="B20" s="842">
        <f t="shared" si="1"/>
        <v>407.63</v>
      </c>
      <c r="C20" s="845">
        <f t="shared" ref="C20:G20" si="11">L20+U20</f>
        <v>25</v>
      </c>
      <c r="D20" s="851">
        <f t="shared" si="11"/>
        <v>7</v>
      </c>
      <c r="E20" s="842">
        <f t="shared" si="11"/>
        <v>306.7216667</v>
      </c>
      <c r="F20" s="842">
        <f t="shared" si="11"/>
        <v>535</v>
      </c>
      <c r="G20" s="842">
        <f t="shared" si="11"/>
        <v>3351</v>
      </c>
      <c r="H20" s="852">
        <f t="shared" si="7"/>
        <v>478.7142857</v>
      </c>
      <c r="J20" s="841">
        <v>45979.0</v>
      </c>
      <c r="K20" s="842">
        <v>121.09</v>
      </c>
      <c r="L20" s="843">
        <v>19.0</v>
      </c>
      <c r="M20" s="844">
        <v>6.0</v>
      </c>
      <c r="N20" s="842">
        <f t="shared" si="4"/>
        <v>20.18166667</v>
      </c>
      <c r="O20" s="842">
        <v>485.0</v>
      </c>
      <c r="P20" s="842">
        <v>2499.0</v>
      </c>
      <c r="Q20" s="842">
        <f t="shared" si="5"/>
        <v>80.83333333</v>
      </c>
      <c r="S20" s="841">
        <v>45979.0</v>
      </c>
      <c r="T20" s="842">
        <v>286.54</v>
      </c>
      <c r="U20" s="843">
        <v>6.0</v>
      </c>
      <c r="V20" s="844">
        <v>1.0</v>
      </c>
      <c r="W20" s="842">
        <f t="shared" si="12"/>
        <v>286.54</v>
      </c>
      <c r="X20" s="842">
        <v>50.0</v>
      </c>
      <c r="Y20" s="842">
        <v>852.0</v>
      </c>
      <c r="Z20" s="852">
        <f t="shared" si="9"/>
        <v>852</v>
      </c>
    </row>
    <row r="21">
      <c r="A21" s="841">
        <v>45980.0</v>
      </c>
      <c r="B21" s="842">
        <f t="shared" si="1"/>
        <v>1196.67</v>
      </c>
      <c r="C21" s="849">
        <f t="shared" ref="C21:G21" si="13">L21+U21</f>
        <v>44</v>
      </c>
      <c r="D21" s="850">
        <f t="shared" si="13"/>
        <v>22</v>
      </c>
      <c r="E21" s="842">
        <f t="shared" si="13"/>
        <v>159.3236471</v>
      </c>
      <c r="F21" s="842">
        <f t="shared" si="13"/>
        <v>5740.9</v>
      </c>
      <c r="G21" s="842">
        <f t="shared" si="13"/>
        <v>14262.78</v>
      </c>
      <c r="H21" s="853">
        <f t="shared" si="7"/>
        <v>648.3081818</v>
      </c>
      <c r="J21" s="841">
        <v>45980.0</v>
      </c>
      <c r="K21" s="842">
        <v>566.74</v>
      </c>
      <c r="L21" s="846">
        <v>33.0</v>
      </c>
      <c r="M21" s="847">
        <v>17.0</v>
      </c>
      <c r="N21" s="842">
        <f t="shared" si="4"/>
        <v>33.33764706</v>
      </c>
      <c r="O21" s="842">
        <v>5530.9</v>
      </c>
      <c r="P21" s="848">
        <v>12522.78</v>
      </c>
      <c r="Q21" s="842">
        <f t="shared" si="5"/>
        <v>325.3470588</v>
      </c>
      <c r="S21" s="841">
        <v>45980.0</v>
      </c>
      <c r="T21" s="842">
        <v>629.93</v>
      </c>
      <c r="U21" s="846">
        <v>11.0</v>
      </c>
      <c r="V21" s="847">
        <v>5.0</v>
      </c>
      <c r="W21" s="842">
        <f t="shared" si="12"/>
        <v>125.986</v>
      </c>
      <c r="X21" s="842">
        <v>210.0</v>
      </c>
      <c r="Y21" s="848">
        <v>1740.0</v>
      </c>
      <c r="Z21" s="853">
        <f t="shared" si="9"/>
        <v>348</v>
      </c>
    </row>
    <row r="22">
      <c r="A22" s="841">
        <v>45981.0</v>
      </c>
      <c r="B22" s="842">
        <f t="shared" si="1"/>
        <v>3737.28</v>
      </c>
      <c r="C22" s="845">
        <f t="shared" ref="C22:G22" si="14">L22+U22</f>
        <v>63</v>
      </c>
      <c r="D22" s="851">
        <f t="shared" si="14"/>
        <v>19</v>
      </c>
      <c r="E22" s="842">
        <f t="shared" si="14"/>
        <v>483.0175</v>
      </c>
      <c r="F22" s="842">
        <f t="shared" si="14"/>
        <v>1224.6</v>
      </c>
      <c r="G22" s="842">
        <f t="shared" si="14"/>
        <v>9615.6</v>
      </c>
      <c r="H22" s="852">
        <f t="shared" si="7"/>
        <v>506.0842105</v>
      </c>
      <c r="J22" s="841">
        <v>45981.0</v>
      </c>
      <c r="K22" s="842">
        <v>2816.28</v>
      </c>
      <c r="L22" s="843">
        <v>50.0</v>
      </c>
      <c r="M22" s="844">
        <v>16.0</v>
      </c>
      <c r="N22" s="842">
        <f t="shared" si="4"/>
        <v>176.0175</v>
      </c>
      <c r="O22" s="842">
        <v>1144.6</v>
      </c>
      <c r="P22" s="842">
        <v>8678.6</v>
      </c>
      <c r="Q22" s="842">
        <f t="shared" si="5"/>
        <v>71.5375</v>
      </c>
      <c r="S22" s="841">
        <v>45981.0</v>
      </c>
      <c r="T22" s="842">
        <v>921.0</v>
      </c>
      <c r="U22" s="843">
        <v>13.0</v>
      </c>
      <c r="V22" s="844">
        <v>3.0</v>
      </c>
      <c r="W22" s="842">
        <f t="shared" si="12"/>
        <v>307</v>
      </c>
      <c r="X22" s="842">
        <v>80.0</v>
      </c>
      <c r="Y22" s="842">
        <v>937.0</v>
      </c>
      <c r="Z22" s="852">
        <f t="shared" si="9"/>
        <v>312.3333333</v>
      </c>
    </row>
    <row r="23">
      <c r="A23" s="841">
        <v>45982.0</v>
      </c>
      <c r="B23" s="842">
        <f t="shared" si="1"/>
        <v>2426.36</v>
      </c>
      <c r="C23" s="849">
        <f t="shared" ref="C23:G23" si="15">L23+U23</f>
        <v>43</v>
      </c>
      <c r="D23" s="850">
        <f t="shared" si="15"/>
        <v>16</v>
      </c>
      <c r="E23" s="842">
        <f t="shared" si="15"/>
        <v>296.87</v>
      </c>
      <c r="F23" s="842">
        <f t="shared" si="15"/>
        <v>1221</v>
      </c>
      <c r="G23" s="842">
        <f t="shared" si="15"/>
        <v>14265.64</v>
      </c>
      <c r="H23" s="853">
        <f t="shared" si="7"/>
        <v>891.6025</v>
      </c>
      <c r="J23" s="841">
        <v>45982.0</v>
      </c>
      <c r="K23" s="842">
        <v>1858.32</v>
      </c>
      <c r="L23" s="846">
        <v>31.0</v>
      </c>
      <c r="M23" s="847">
        <v>12.0</v>
      </c>
      <c r="N23" s="842">
        <f t="shared" si="4"/>
        <v>154.86</v>
      </c>
      <c r="O23" s="842">
        <v>1048.0</v>
      </c>
      <c r="P23" s="848">
        <v>11189.64</v>
      </c>
      <c r="Q23" s="842">
        <f t="shared" si="5"/>
        <v>87.33333333</v>
      </c>
      <c r="S23" s="841">
        <v>45982.0</v>
      </c>
      <c r="T23" s="842">
        <v>568.04</v>
      </c>
      <c r="U23" s="846">
        <v>12.0</v>
      </c>
      <c r="V23" s="847">
        <v>4.0</v>
      </c>
      <c r="W23" s="842">
        <f t="shared" si="12"/>
        <v>142.01</v>
      </c>
      <c r="X23" s="842">
        <v>173.0</v>
      </c>
      <c r="Y23" s="848">
        <v>3076.0</v>
      </c>
      <c r="Z23" s="853">
        <f t="shared" si="9"/>
        <v>769</v>
      </c>
    </row>
    <row r="24">
      <c r="A24" s="841">
        <v>45983.0</v>
      </c>
      <c r="B24" s="842">
        <f t="shared" si="1"/>
        <v>4708.06</v>
      </c>
      <c r="C24" s="845">
        <f t="shared" ref="C24:G24" si="16">L24+U24</f>
        <v>38</v>
      </c>
      <c r="D24" s="851">
        <f t="shared" si="16"/>
        <v>15</v>
      </c>
      <c r="E24" s="842">
        <f t="shared" si="16"/>
        <v>725.2270455</v>
      </c>
      <c r="F24" s="842">
        <f t="shared" si="16"/>
        <v>805</v>
      </c>
      <c r="G24" s="842">
        <f t="shared" si="16"/>
        <v>9541.43</v>
      </c>
      <c r="H24" s="852">
        <f t="shared" si="7"/>
        <v>636.0953333</v>
      </c>
      <c r="J24" s="841">
        <v>45983.0</v>
      </c>
      <c r="K24" s="842">
        <v>2839.81</v>
      </c>
      <c r="L24" s="843">
        <v>25.0</v>
      </c>
      <c r="M24" s="844">
        <v>11.0</v>
      </c>
      <c r="N24" s="842">
        <f t="shared" si="4"/>
        <v>258.1645455</v>
      </c>
      <c r="O24" s="842">
        <v>535.0</v>
      </c>
      <c r="P24" s="842">
        <v>7313.0</v>
      </c>
      <c r="Q24" s="842">
        <f t="shared" si="5"/>
        <v>48.63636364</v>
      </c>
      <c r="S24" s="841">
        <v>45983.0</v>
      </c>
      <c r="T24" s="842">
        <v>1868.25</v>
      </c>
      <c r="U24" s="843">
        <v>13.0</v>
      </c>
      <c r="V24" s="844">
        <v>4.0</v>
      </c>
      <c r="W24" s="842">
        <f t="shared" si="12"/>
        <v>467.0625</v>
      </c>
      <c r="X24" s="842">
        <v>270.0</v>
      </c>
      <c r="Y24" s="842">
        <v>2228.43</v>
      </c>
      <c r="Z24" s="852">
        <f t="shared" si="9"/>
        <v>557.1075</v>
      </c>
    </row>
    <row r="25">
      <c r="A25" s="841">
        <v>45984.0</v>
      </c>
      <c r="B25" s="842">
        <f t="shared" si="1"/>
        <v>4834.83</v>
      </c>
      <c r="C25" s="849">
        <f t="shared" ref="C25:G25" si="17">L25+U25</f>
        <v>63</v>
      </c>
      <c r="D25" s="850">
        <f t="shared" si="17"/>
        <v>16</v>
      </c>
      <c r="E25" s="842">
        <f t="shared" si="17"/>
        <v>596.4547619</v>
      </c>
      <c r="F25" s="842">
        <f t="shared" si="17"/>
        <v>1929</v>
      </c>
      <c r="G25" s="842">
        <f t="shared" si="17"/>
        <v>7591</v>
      </c>
      <c r="H25" s="853">
        <f t="shared" si="7"/>
        <v>474.4375</v>
      </c>
      <c r="J25" s="841">
        <v>45984.0</v>
      </c>
      <c r="K25" s="842">
        <v>2968.41</v>
      </c>
      <c r="L25" s="846">
        <v>29.0</v>
      </c>
      <c r="M25" s="847">
        <v>9.0</v>
      </c>
      <c r="N25" s="842">
        <f t="shared" si="4"/>
        <v>329.8233333</v>
      </c>
      <c r="O25" s="842">
        <v>1759.0</v>
      </c>
      <c r="P25" s="848">
        <v>5122.0</v>
      </c>
      <c r="Q25" s="842">
        <f t="shared" si="5"/>
        <v>195.4444444</v>
      </c>
      <c r="S25" s="841">
        <v>45984.0</v>
      </c>
      <c r="T25" s="842">
        <v>1866.42</v>
      </c>
      <c r="U25" s="846">
        <v>34.0</v>
      </c>
      <c r="V25" s="847">
        <v>7.0</v>
      </c>
      <c r="W25" s="842">
        <f t="shared" si="12"/>
        <v>266.6314286</v>
      </c>
      <c r="X25" s="842">
        <v>170.0</v>
      </c>
      <c r="Y25" s="848">
        <v>2469.0</v>
      </c>
      <c r="Z25" s="853">
        <f t="shared" si="9"/>
        <v>352.7142857</v>
      </c>
    </row>
    <row r="26">
      <c r="A26" s="841">
        <v>45985.0</v>
      </c>
      <c r="B26" s="842">
        <f t="shared" si="1"/>
        <v>4217.08</v>
      </c>
      <c r="C26" s="845">
        <f t="shared" ref="C26:G26" si="18">L26+U26</f>
        <v>37</v>
      </c>
      <c r="D26" s="851">
        <f t="shared" si="18"/>
        <v>13</v>
      </c>
      <c r="E26" s="842">
        <f t="shared" si="18"/>
        <v>628.53725</v>
      </c>
      <c r="F26" s="842">
        <f t="shared" si="18"/>
        <v>667</v>
      </c>
      <c r="G26" s="842">
        <f t="shared" si="18"/>
        <v>3810</v>
      </c>
      <c r="H26" s="852">
        <f t="shared" si="7"/>
        <v>293.0769231</v>
      </c>
      <c r="J26" s="841">
        <v>45985.0</v>
      </c>
      <c r="K26" s="842">
        <v>2865.05</v>
      </c>
      <c r="L26" s="843">
        <v>18.0</v>
      </c>
      <c r="M26" s="844">
        <v>8.0</v>
      </c>
      <c r="N26" s="842">
        <f t="shared" si="4"/>
        <v>358.13125</v>
      </c>
      <c r="O26" s="842">
        <v>431.0</v>
      </c>
      <c r="P26" s="842">
        <v>2872.0</v>
      </c>
      <c r="Q26" s="842">
        <f t="shared" si="5"/>
        <v>53.875</v>
      </c>
      <c r="S26" s="841">
        <v>45985.0</v>
      </c>
      <c r="T26" s="842">
        <v>1352.03</v>
      </c>
      <c r="U26" s="843">
        <v>19.0</v>
      </c>
      <c r="V26" s="844">
        <v>5.0</v>
      </c>
      <c r="W26" s="842">
        <f t="shared" si="12"/>
        <v>270.406</v>
      </c>
      <c r="X26" s="842">
        <v>236.0</v>
      </c>
      <c r="Y26" s="842">
        <v>938.0</v>
      </c>
      <c r="Z26" s="852">
        <f t="shared" si="9"/>
        <v>187.6</v>
      </c>
    </row>
    <row r="27">
      <c r="A27" s="841">
        <v>45986.0</v>
      </c>
      <c r="B27" s="842">
        <f t="shared" si="1"/>
        <v>3976.21</v>
      </c>
      <c r="C27" s="849">
        <f t="shared" ref="C27:G27" si="19">L27+U27</f>
        <v>40</v>
      </c>
      <c r="D27" s="850">
        <f t="shared" si="19"/>
        <v>18</v>
      </c>
      <c r="E27" s="842">
        <f t="shared" si="19"/>
        <v>414.5172727</v>
      </c>
      <c r="F27" s="842">
        <f t="shared" si="19"/>
        <v>1270</v>
      </c>
      <c r="G27" s="842">
        <f t="shared" si="19"/>
        <v>6083.5</v>
      </c>
      <c r="H27" s="853">
        <f t="shared" si="7"/>
        <v>337.9722222</v>
      </c>
      <c r="J27" s="841">
        <v>45986.0</v>
      </c>
      <c r="K27" s="842">
        <v>2955.12</v>
      </c>
      <c r="L27" s="846">
        <v>17.0</v>
      </c>
      <c r="M27" s="847">
        <v>11.0</v>
      </c>
      <c r="N27" s="842">
        <f t="shared" si="4"/>
        <v>268.6472727</v>
      </c>
      <c r="O27" s="842">
        <v>930.0</v>
      </c>
      <c r="P27" s="848">
        <v>3382.5</v>
      </c>
      <c r="Q27" s="842">
        <f t="shared" si="5"/>
        <v>84.54545455</v>
      </c>
      <c r="S27" s="841">
        <v>45986.0</v>
      </c>
      <c r="T27" s="842">
        <v>1021.09</v>
      </c>
      <c r="U27" s="846">
        <v>23.0</v>
      </c>
      <c r="V27" s="847">
        <v>7.0</v>
      </c>
      <c r="W27" s="842">
        <f t="shared" si="12"/>
        <v>145.87</v>
      </c>
      <c r="X27" s="842">
        <v>340.0</v>
      </c>
      <c r="Y27" s="848">
        <v>2701.0</v>
      </c>
      <c r="Z27" s="853">
        <f t="shared" si="9"/>
        <v>385.8571429</v>
      </c>
    </row>
    <row r="28">
      <c r="A28" s="841">
        <v>45987.0</v>
      </c>
      <c r="B28" s="842">
        <f t="shared" si="1"/>
        <v>3570.35</v>
      </c>
      <c r="C28" s="845">
        <f t="shared" ref="C28:G28" si="20">L28+U28</f>
        <v>53</v>
      </c>
      <c r="D28" s="851">
        <f t="shared" si="20"/>
        <v>19</v>
      </c>
      <c r="E28" s="842">
        <f t="shared" si="20"/>
        <v>356.3637179</v>
      </c>
      <c r="F28" s="842">
        <f t="shared" si="20"/>
        <v>2134</v>
      </c>
      <c r="G28" s="842">
        <f t="shared" si="20"/>
        <v>11015</v>
      </c>
      <c r="H28" s="852">
        <f t="shared" si="7"/>
        <v>579.7368421</v>
      </c>
      <c r="J28" s="841">
        <v>45987.0</v>
      </c>
      <c r="K28" s="842">
        <v>2659.74</v>
      </c>
      <c r="L28" s="843">
        <v>30.0</v>
      </c>
      <c r="M28" s="844">
        <v>13.0</v>
      </c>
      <c r="N28" s="842">
        <f t="shared" si="4"/>
        <v>204.5953846</v>
      </c>
      <c r="O28" s="842">
        <v>1690.0</v>
      </c>
      <c r="P28" s="842">
        <v>7243.0</v>
      </c>
      <c r="Q28" s="842">
        <f t="shared" si="5"/>
        <v>130</v>
      </c>
      <c r="S28" s="841">
        <v>45987.0</v>
      </c>
      <c r="T28" s="842">
        <v>910.61</v>
      </c>
      <c r="U28" s="843">
        <v>23.0</v>
      </c>
      <c r="V28" s="844">
        <v>6.0</v>
      </c>
      <c r="W28" s="842">
        <f t="shared" si="12"/>
        <v>151.7683333</v>
      </c>
      <c r="X28" s="842">
        <v>444.0</v>
      </c>
      <c r="Y28" s="842">
        <v>3772.0</v>
      </c>
      <c r="Z28" s="852">
        <f t="shared" si="9"/>
        <v>628.6666667</v>
      </c>
    </row>
    <row r="29">
      <c r="A29" s="841">
        <v>45988.0</v>
      </c>
      <c r="B29" s="842">
        <f t="shared" si="1"/>
        <v>3511.12</v>
      </c>
      <c r="C29" s="849">
        <f t="shared" ref="C29:G29" si="21">L29+U29</f>
        <v>28</v>
      </c>
      <c r="D29" s="850">
        <f t="shared" si="21"/>
        <v>9</v>
      </c>
      <c r="E29" s="842">
        <f t="shared" si="21"/>
        <v>836.054</v>
      </c>
      <c r="F29" s="842">
        <f t="shared" si="21"/>
        <v>482</v>
      </c>
      <c r="G29" s="842">
        <f t="shared" si="21"/>
        <v>9549</v>
      </c>
      <c r="H29" s="853">
        <f t="shared" si="7"/>
        <v>1061</v>
      </c>
      <c r="J29" s="841">
        <v>45988.0</v>
      </c>
      <c r="K29" s="842">
        <v>2676.6</v>
      </c>
      <c r="L29" s="846">
        <v>18.0</v>
      </c>
      <c r="M29" s="847">
        <v>4.0</v>
      </c>
      <c r="N29" s="842">
        <f t="shared" si="4"/>
        <v>669.15</v>
      </c>
      <c r="O29" s="842">
        <v>260.0</v>
      </c>
      <c r="P29" s="848">
        <v>4850.0</v>
      </c>
      <c r="Q29" s="842">
        <f t="shared" si="5"/>
        <v>65</v>
      </c>
      <c r="S29" s="841">
        <v>45988.0</v>
      </c>
      <c r="T29" s="842">
        <v>834.52</v>
      </c>
      <c r="U29" s="846">
        <v>10.0</v>
      </c>
      <c r="V29" s="847">
        <v>5.0</v>
      </c>
      <c r="W29" s="842">
        <f t="shared" si="12"/>
        <v>166.904</v>
      </c>
      <c r="X29" s="842">
        <v>222.0</v>
      </c>
      <c r="Y29" s="848">
        <v>4699.0</v>
      </c>
      <c r="Z29" s="853">
        <f t="shared" si="9"/>
        <v>939.8</v>
      </c>
    </row>
    <row r="30">
      <c r="A30" s="841">
        <v>45989.0</v>
      </c>
      <c r="B30" s="842">
        <f t="shared" si="1"/>
        <v>3712.61</v>
      </c>
      <c r="C30" s="845">
        <f t="shared" ref="C30:G30" si="22">L30+U30</f>
        <v>34</v>
      </c>
      <c r="D30" s="851">
        <f t="shared" si="22"/>
        <v>10</v>
      </c>
      <c r="E30" s="842">
        <f t="shared" si="22"/>
        <v>728.4528571</v>
      </c>
      <c r="F30" s="842">
        <f t="shared" si="22"/>
        <v>595</v>
      </c>
      <c r="G30" s="842">
        <f t="shared" si="22"/>
        <v>17476.87</v>
      </c>
      <c r="H30" s="852">
        <f t="shared" si="7"/>
        <v>1747.687</v>
      </c>
      <c r="J30" s="841">
        <v>45989.0</v>
      </c>
      <c r="K30" s="842">
        <v>2672.69</v>
      </c>
      <c r="L30" s="843">
        <v>15.0</v>
      </c>
      <c r="M30" s="844">
        <v>7.0</v>
      </c>
      <c r="N30" s="842">
        <f t="shared" si="4"/>
        <v>381.8128571</v>
      </c>
      <c r="O30" s="842">
        <v>455.0</v>
      </c>
      <c r="P30" s="842">
        <v>9698.0</v>
      </c>
      <c r="Q30" s="842">
        <f t="shared" si="5"/>
        <v>65</v>
      </c>
      <c r="S30" s="841">
        <v>45989.0</v>
      </c>
      <c r="T30" s="842">
        <v>1039.92</v>
      </c>
      <c r="U30" s="843">
        <v>19.0</v>
      </c>
      <c r="V30" s="844">
        <v>3.0</v>
      </c>
      <c r="W30" s="842">
        <f t="shared" si="12"/>
        <v>346.64</v>
      </c>
      <c r="X30" s="842">
        <v>140.0</v>
      </c>
      <c r="Y30" s="842">
        <v>7778.87</v>
      </c>
      <c r="Z30" s="852">
        <f t="shared" si="9"/>
        <v>2592.956667</v>
      </c>
    </row>
    <row r="31">
      <c r="A31" s="841">
        <v>45990.0</v>
      </c>
      <c r="B31" s="842">
        <f t="shared" si="1"/>
        <v>3722.07</v>
      </c>
      <c r="C31" s="849">
        <f t="shared" ref="C31:G31" si="23">L31+U31</f>
        <v>47</v>
      </c>
      <c r="D31" s="850">
        <f t="shared" si="23"/>
        <v>15</v>
      </c>
      <c r="E31" s="842">
        <f t="shared" si="23"/>
        <v>562.06</v>
      </c>
      <c r="F31" s="842">
        <f t="shared" si="23"/>
        <v>870</v>
      </c>
      <c r="G31" s="842">
        <f t="shared" si="23"/>
        <v>12863.94</v>
      </c>
      <c r="H31" s="853">
        <f t="shared" si="7"/>
        <v>857.596</v>
      </c>
      <c r="J31" s="841">
        <v>45990.0</v>
      </c>
      <c r="K31" s="842">
        <v>2672.94</v>
      </c>
      <c r="L31" s="846">
        <v>32.0</v>
      </c>
      <c r="M31" s="847">
        <v>6.0</v>
      </c>
      <c r="N31" s="842">
        <f t="shared" si="4"/>
        <v>445.49</v>
      </c>
      <c r="O31" s="842">
        <v>530.0</v>
      </c>
      <c r="P31" s="848">
        <v>3202.0</v>
      </c>
      <c r="Q31" s="842">
        <f t="shared" si="5"/>
        <v>88.33333333</v>
      </c>
      <c r="S31" s="841">
        <v>45990.0</v>
      </c>
      <c r="T31" s="842">
        <v>1049.13</v>
      </c>
      <c r="U31" s="846">
        <v>15.0</v>
      </c>
      <c r="V31" s="847">
        <v>9.0</v>
      </c>
      <c r="W31" s="842">
        <f t="shared" si="12"/>
        <v>116.57</v>
      </c>
      <c r="X31" s="842">
        <v>340.0</v>
      </c>
      <c r="Y31" s="848">
        <v>9661.94</v>
      </c>
      <c r="Z31" s="853">
        <f t="shared" si="9"/>
        <v>1073.548889</v>
      </c>
    </row>
    <row r="32">
      <c r="A32" s="841">
        <v>45991.0</v>
      </c>
      <c r="B32" s="842">
        <f t="shared" si="1"/>
        <v>2951.8</v>
      </c>
      <c r="C32" s="845">
        <f t="shared" ref="C32:G32" si="24">L32+U32</f>
        <v>33</v>
      </c>
      <c r="D32" s="851">
        <f t="shared" si="24"/>
        <v>8</v>
      </c>
      <c r="E32" s="842">
        <f t="shared" si="24"/>
        <v>796.7133333</v>
      </c>
      <c r="F32" s="842">
        <f t="shared" si="24"/>
        <v>225</v>
      </c>
      <c r="G32" s="842">
        <f t="shared" si="24"/>
        <v>10483.78</v>
      </c>
      <c r="H32" s="852">
        <f t="shared" si="7"/>
        <v>1310.4725</v>
      </c>
      <c r="J32" s="841">
        <v>45991.0</v>
      </c>
      <c r="K32" s="842">
        <v>1547.65</v>
      </c>
      <c r="L32" s="843">
        <v>14.0</v>
      </c>
      <c r="M32" s="844">
        <v>3.0</v>
      </c>
      <c r="N32" s="842">
        <f t="shared" si="4"/>
        <v>515.8833333</v>
      </c>
      <c r="O32" s="842">
        <v>140.0</v>
      </c>
      <c r="P32" s="842">
        <v>2290.0</v>
      </c>
      <c r="Q32" s="842">
        <f t="shared" si="5"/>
        <v>46.66666667</v>
      </c>
      <c r="S32" s="841">
        <v>45991.0</v>
      </c>
      <c r="T32" s="842">
        <v>1404.15</v>
      </c>
      <c r="U32" s="843">
        <v>19.0</v>
      </c>
      <c r="V32" s="844">
        <v>5.0</v>
      </c>
      <c r="W32" s="842">
        <f t="shared" si="12"/>
        <v>280.83</v>
      </c>
      <c r="X32" s="842">
        <v>85.0</v>
      </c>
      <c r="Y32" s="842">
        <v>8193.78</v>
      </c>
      <c r="Z32" s="852">
        <f t="shared" si="9"/>
        <v>1638.756</v>
      </c>
    </row>
    <row r="33" ht="22.5" customHeight="1">
      <c r="A33" s="854" t="s">
        <v>22</v>
      </c>
      <c r="B33" s="855">
        <f t="shared" ref="B33:D33" si="25">SUM(B2:B32)</f>
        <v>45423.29</v>
      </c>
      <c r="C33" s="856">
        <f t="shared" si="25"/>
        <v>914</v>
      </c>
      <c r="D33" s="857">
        <f t="shared" si="25"/>
        <v>317</v>
      </c>
      <c r="E33" s="855">
        <f>B33/D33</f>
        <v>143.2911356</v>
      </c>
      <c r="F33" s="855">
        <f>sum(F3:F32)</f>
        <v>32390.85</v>
      </c>
      <c r="G33" s="855">
        <f>SUM(G2:G32)</f>
        <v>174012.57</v>
      </c>
      <c r="H33" s="858">
        <f>F33/D33</f>
        <v>102.1793375</v>
      </c>
      <c r="I33" s="39"/>
      <c r="J33" s="854" t="s">
        <v>22</v>
      </c>
      <c r="K33" s="855">
        <f>SUM(K2:K32)</f>
        <v>31632.03</v>
      </c>
      <c r="L33" s="856">
        <f t="shared" ref="L33:M33" si="26">SUM(L3:L32)</f>
        <v>645</v>
      </c>
      <c r="M33" s="857">
        <f t="shared" si="26"/>
        <v>210</v>
      </c>
      <c r="N33" s="855">
        <f t="shared" si="4"/>
        <v>150.6287143</v>
      </c>
      <c r="O33" s="855">
        <f t="shared" ref="O33:P33" si="27">SUM(O3:O32)</f>
        <v>26811.5</v>
      </c>
      <c r="P33" s="855">
        <f t="shared" si="27"/>
        <v>115436.7</v>
      </c>
      <c r="Q33" s="858">
        <f t="shared" si="5"/>
        <v>127.6738095</v>
      </c>
      <c r="R33" s="39"/>
      <c r="S33" s="854" t="s">
        <v>22</v>
      </c>
      <c r="T33" s="855">
        <f t="shared" ref="T33:V33" si="28">SUM(T3:T32)</f>
        <v>13791.26</v>
      </c>
      <c r="U33" s="856">
        <f t="shared" si="28"/>
        <v>269</v>
      </c>
      <c r="V33" s="857">
        <f t="shared" si="28"/>
        <v>107</v>
      </c>
      <c r="W33" s="855">
        <f t="shared" si="12"/>
        <v>128.8902804</v>
      </c>
      <c r="X33" s="855">
        <f t="shared" ref="X33:Y33" si="29">SUM(X3:X32)</f>
        <v>5579.35</v>
      </c>
      <c r="Y33" s="855">
        <f t="shared" si="29"/>
        <v>58575.87</v>
      </c>
      <c r="Z33" s="858">
        <f>X33/V33</f>
        <v>52.14345794</v>
      </c>
      <c r="AA33" s="859"/>
    </row>
    <row r="34">
      <c r="A34" s="74" t="s">
        <v>406</v>
      </c>
      <c r="I34" s="45"/>
      <c r="J34" s="860" t="s">
        <v>407</v>
      </c>
      <c r="R34" s="250"/>
      <c r="S34" s="860" t="s">
        <v>408</v>
      </c>
      <c r="AA34" s="861"/>
    </row>
    <row r="35">
      <c r="A35" s="862" t="s">
        <v>409</v>
      </c>
      <c r="B35" s="834" t="s">
        <v>410</v>
      </c>
      <c r="C35" s="863" t="s">
        <v>411</v>
      </c>
      <c r="D35" s="836" t="s">
        <v>13</v>
      </c>
      <c r="E35" s="837" t="s">
        <v>412</v>
      </c>
      <c r="F35" s="837" t="s">
        <v>413</v>
      </c>
      <c r="G35" s="839" t="s">
        <v>414</v>
      </c>
      <c r="H35" s="839" t="s">
        <v>415</v>
      </c>
      <c r="J35" s="862" t="s">
        <v>409</v>
      </c>
      <c r="K35" s="834" t="s">
        <v>410</v>
      </c>
      <c r="L35" s="863" t="s">
        <v>411</v>
      </c>
      <c r="M35" s="836" t="s">
        <v>13</v>
      </c>
      <c r="N35" s="837" t="s">
        <v>412</v>
      </c>
      <c r="O35" s="837" t="s">
        <v>413</v>
      </c>
      <c r="P35" s="839" t="s">
        <v>414</v>
      </c>
      <c r="Q35" s="839" t="s">
        <v>415</v>
      </c>
      <c r="R35" s="307"/>
      <c r="S35" s="862" t="s">
        <v>409</v>
      </c>
      <c r="T35" s="834" t="s">
        <v>410</v>
      </c>
      <c r="U35" s="863" t="s">
        <v>411</v>
      </c>
      <c r="V35" s="836" t="s">
        <v>13</v>
      </c>
      <c r="W35" s="837" t="s">
        <v>412</v>
      </c>
      <c r="X35" s="837" t="s">
        <v>413</v>
      </c>
      <c r="Y35" s="839" t="s">
        <v>414</v>
      </c>
      <c r="Z35" s="839" t="s">
        <v>415</v>
      </c>
      <c r="AA35" s="864"/>
    </row>
    <row r="36">
      <c r="A36" s="865">
        <v>45992.0</v>
      </c>
      <c r="B36" s="852">
        <f t="shared" ref="B36:H36" si="30">SUM(K36,T36)</f>
        <v>2148.9</v>
      </c>
      <c r="C36" s="851">
        <f t="shared" si="30"/>
        <v>28</v>
      </c>
      <c r="D36" s="851">
        <f t="shared" si="30"/>
        <v>15</v>
      </c>
      <c r="E36" s="852">
        <f t="shared" si="30"/>
        <v>302.8433333</v>
      </c>
      <c r="F36" s="852">
        <f t="shared" si="30"/>
        <v>1095</v>
      </c>
      <c r="G36" s="852">
        <f t="shared" si="30"/>
        <v>14195</v>
      </c>
      <c r="H36" s="852">
        <f t="shared" si="30"/>
        <v>142.5</v>
      </c>
      <c r="J36" s="866">
        <v>45992.0</v>
      </c>
      <c r="K36" s="842">
        <v>995.5</v>
      </c>
      <c r="L36" s="843">
        <v>12.0</v>
      </c>
      <c r="M36" s="844">
        <v>9.0</v>
      </c>
      <c r="N36" s="842">
        <v>110.61</v>
      </c>
      <c r="O36" s="842">
        <v>720.0</v>
      </c>
      <c r="P36" s="842">
        <v>8099.0</v>
      </c>
      <c r="Q36" s="852">
        <f t="shared" ref="Q36:Q67" si="32">O36/M36</f>
        <v>80</v>
      </c>
      <c r="R36" s="307"/>
      <c r="S36" s="866">
        <v>45992.0</v>
      </c>
      <c r="T36" s="842">
        <v>1153.4</v>
      </c>
      <c r="U36" s="843">
        <v>16.0</v>
      </c>
      <c r="V36" s="844">
        <v>6.0</v>
      </c>
      <c r="W36" s="852">
        <f t="shared" ref="W36:W67" si="33">T36/V36</f>
        <v>192.2333333</v>
      </c>
      <c r="X36" s="842">
        <v>375.0</v>
      </c>
      <c r="Y36" s="842">
        <v>6096.0</v>
      </c>
      <c r="Z36" s="852">
        <f t="shared" ref="Z36:Z67" si="34">X36/V36</f>
        <v>62.5</v>
      </c>
      <c r="AA36" s="861"/>
    </row>
    <row r="37">
      <c r="A37" s="865">
        <v>45993.0</v>
      </c>
      <c r="B37" s="853">
        <f t="shared" ref="B37:H37" si="31">SUM(K37,T37)</f>
        <v>2598.86</v>
      </c>
      <c r="C37" s="850">
        <f t="shared" si="31"/>
        <v>32</v>
      </c>
      <c r="D37" s="850">
        <f t="shared" si="31"/>
        <v>16</v>
      </c>
      <c r="E37" s="853">
        <f t="shared" si="31"/>
        <v>1633.48</v>
      </c>
      <c r="F37" s="853">
        <f t="shared" si="31"/>
        <v>2410</v>
      </c>
      <c r="G37" s="853">
        <f t="shared" si="31"/>
        <v>10916</v>
      </c>
      <c r="H37" s="853">
        <f t="shared" si="31"/>
        <v>179.3333333</v>
      </c>
      <c r="J37" s="867">
        <f t="shared" ref="J37:J66" si="36">J36+1</f>
        <v>45993</v>
      </c>
      <c r="K37" s="848">
        <v>1034.34</v>
      </c>
      <c r="L37" s="846">
        <v>16.0</v>
      </c>
      <c r="M37" s="847">
        <v>15.0</v>
      </c>
      <c r="N37" s="848">
        <v>68.96</v>
      </c>
      <c r="O37" s="848">
        <v>2390.0</v>
      </c>
      <c r="P37" s="848">
        <v>7876.0</v>
      </c>
      <c r="Q37" s="853">
        <f t="shared" si="32"/>
        <v>159.3333333</v>
      </c>
      <c r="R37" s="307"/>
      <c r="S37" s="867">
        <f t="shared" ref="S37:S66" si="37">S36+1</f>
        <v>45993</v>
      </c>
      <c r="T37" s="848">
        <v>1564.52</v>
      </c>
      <c r="U37" s="846">
        <v>16.0</v>
      </c>
      <c r="V37" s="847">
        <v>1.0</v>
      </c>
      <c r="W37" s="853">
        <f t="shared" si="33"/>
        <v>1564.52</v>
      </c>
      <c r="X37" s="848">
        <v>20.0</v>
      </c>
      <c r="Y37" s="848">
        <v>3040.0</v>
      </c>
      <c r="Z37" s="853">
        <f t="shared" si="34"/>
        <v>20</v>
      </c>
      <c r="AA37" s="864"/>
    </row>
    <row r="38">
      <c r="A38" s="865">
        <v>45994.0</v>
      </c>
      <c r="B38" s="852">
        <f t="shared" ref="B38:H38" si="35">SUM(K38,T38)</f>
        <v>1401.64</v>
      </c>
      <c r="C38" s="851">
        <f t="shared" si="35"/>
        <v>33</v>
      </c>
      <c r="D38" s="851">
        <f t="shared" si="35"/>
        <v>9</v>
      </c>
      <c r="E38" s="852" t="str">
        <f t="shared" si="35"/>
        <v>#DIV/0!</v>
      </c>
      <c r="F38" s="852">
        <f t="shared" si="35"/>
        <v>732</v>
      </c>
      <c r="G38" s="852">
        <f t="shared" si="35"/>
        <v>12826</v>
      </c>
      <c r="H38" s="852" t="str">
        <f t="shared" si="35"/>
        <v>#DIV/0!</v>
      </c>
      <c r="J38" s="868">
        <f t="shared" si="36"/>
        <v>45994</v>
      </c>
      <c r="K38" s="842">
        <v>150.0</v>
      </c>
      <c r="L38" s="843">
        <v>6.0</v>
      </c>
      <c r="M38" s="844">
        <v>0.0</v>
      </c>
      <c r="N38" s="842" t="e">
        <v>#DIV/0!</v>
      </c>
      <c r="O38" s="842">
        <v>0.0</v>
      </c>
      <c r="P38" s="842">
        <v>5386.0</v>
      </c>
      <c r="Q38" s="852" t="str">
        <f t="shared" si="32"/>
        <v>#DIV/0!</v>
      </c>
      <c r="R38" s="307"/>
      <c r="S38" s="868">
        <f t="shared" si="37"/>
        <v>45994</v>
      </c>
      <c r="T38" s="842">
        <v>1251.64</v>
      </c>
      <c r="U38" s="843">
        <v>27.0</v>
      </c>
      <c r="V38" s="844">
        <v>9.0</v>
      </c>
      <c r="W38" s="852">
        <f t="shared" si="33"/>
        <v>139.0711111</v>
      </c>
      <c r="X38" s="842">
        <v>732.0</v>
      </c>
      <c r="Y38" s="842">
        <v>7440.0</v>
      </c>
      <c r="Z38" s="852">
        <f t="shared" si="34"/>
        <v>81.33333333</v>
      </c>
      <c r="AA38" s="861"/>
    </row>
    <row r="39">
      <c r="A39" s="865">
        <v>45995.0</v>
      </c>
      <c r="B39" s="869">
        <f t="shared" ref="B39:H39" si="38">SUM(K39,T39)</f>
        <v>2578.26</v>
      </c>
      <c r="C39" s="870">
        <f t="shared" si="38"/>
        <v>16</v>
      </c>
      <c r="D39" s="870">
        <f t="shared" si="38"/>
        <v>6</v>
      </c>
      <c r="E39" s="869">
        <f t="shared" si="38"/>
        <v>1444</v>
      </c>
      <c r="F39" s="869">
        <f t="shared" si="38"/>
        <v>525</v>
      </c>
      <c r="G39" s="869">
        <f t="shared" si="38"/>
        <v>12286.78</v>
      </c>
      <c r="H39" s="869">
        <f t="shared" si="38"/>
        <v>113</v>
      </c>
      <c r="J39" s="867">
        <f t="shared" si="36"/>
        <v>45995</v>
      </c>
      <c r="K39" s="848">
        <v>1417.83</v>
      </c>
      <c r="L39" s="846">
        <v>3.0</v>
      </c>
      <c r="M39" s="847">
        <v>5.0</v>
      </c>
      <c r="N39" s="848">
        <v>283.57</v>
      </c>
      <c r="O39" s="848">
        <v>515.0</v>
      </c>
      <c r="P39" s="848">
        <v>4629.5</v>
      </c>
      <c r="Q39" s="853">
        <f t="shared" si="32"/>
        <v>103</v>
      </c>
      <c r="R39" s="307"/>
      <c r="S39" s="867">
        <f t="shared" si="37"/>
        <v>45995</v>
      </c>
      <c r="T39" s="848">
        <v>1160.43</v>
      </c>
      <c r="U39" s="846">
        <v>13.0</v>
      </c>
      <c r="V39" s="847">
        <v>1.0</v>
      </c>
      <c r="W39" s="853">
        <f t="shared" si="33"/>
        <v>1160.43</v>
      </c>
      <c r="X39" s="848">
        <v>10.0</v>
      </c>
      <c r="Y39" s="848">
        <v>7657.28</v>
      </c>
      <c r="Z39" s="853">
        <f t="shared" si="34"/>
        <v>10</v>
      </c>
      <c r="AA39" s="864"/>
    </row>
    <row r="40">
      <c r="A40" s="865">
        <v>45996.0</v>
      </c>
      <c r="B40" s="869">
        <f t="shared" ref="B40:H40" si="39">SUM(K40,T40)</f>
        <v>1670.84</v>
      </c>
      <c r="C40" s="870">
        <f t="shared" si="39"/>
        <v>27</v>
      </c>
      <c r="D40" s="870">
        <f t="shared" si="39"/>
        <v>9</v>
      </c>
      <c r="E40" s="869">
        <f t="shared" si="39"/>
        <v>344.258</v>
      </c>
      <c r="F40" s="869">
        <f t="shared" si="39"/>
        <v>2222</v>
      </c>
      <c r="G40" s="869">
        <f t="shared" si="39"/>
        <v>14166.38</v>
      </c>
      <c r="H40" s="869">
        <f t="shared" si="39"/>
        <v>548.4</v>
      </c>
      <c r="J40" s="868">
        <f t="shared" si="36"/>
        <v>45996</v>
      </c>
      <c r="K40" s="842">
        <v>201.7</v>
      </c>
      <c r="L40" s="843">
        <v>10.0</v>
      </c>
      <c r="M40" s="844">
        <v>4.0</v>
      </c>
      <c r="N40" s="842">
        <v>50.43</v>
      </c>
      <c r="O40" s="842">
        <v>2080.0</v>
      </c>
      <c r="P40" s="842">
        <v>6133.0</v>
      </c>
      <c r="Q40" s="852">
        <f t="shared" si="32"/>
        <v>520</v>
      </c>
      <c r="R40" s="307"/>
      <c r="S40" s="868">
        <f t="shared" si="37"/>
        <v>45996</v>
      </c>
      <c r="T40" s="842">
        <v>1469.14</v>
      </c>
      <c r="U40" s="843">
        <v>17.0</v>
      </c>
      <c r="V40" s="844">
        <v>5.0</v>
      </c>
      <c r="W40" s="852">
        <f t="shared" si="33"/>
        <v>293.828</v>
      </c>
      <c r="X40" s="842">
        <v>142.0</v>
      </c>
      <c r="Y40" s="842">
        <v>8033.38</v>
      </c>
      <c r="Z40" s="852">
        <f t="shared" si="34"/>
        <v>28.4</v>
      </c>
      <c r="AA40" s="861"/>
    </row>
    <row r="41">
      <c r="A41" s="865">
        <v>45997.0</v>
      </c>
      <c r="B41" s="869">
        <f t="shared" ref="B41:H41" si="40">SUM(K41,T41)</f>
        <v>3423.35</v>
      </c>
      <c r="C41" s="870">
        <f t="shared" si="40"/>
        <v>24</v>
      </c>
      <c r="D41" s="870">
        <f t="shared" si="40"/>
        <v>9</v>
      </c>
      <c r="E41" s="869">
        <f t="shared" si="40"/>
        <v>1194.658571</v>
      </c>
      <c r="F41" s="869">
        <f t="shared" si="40"/>
        <v>255</v>
      </c>
      <c r="G41" s="869">
        <f t="shared" si="40"/>
        <v>20763.5</v>
      </c>
      <c r="H41" s="869">
        <f t="shared" si="40"/>
        <v>65</v>
      </c>
      <c r="J41" s="867">
        <f t="shared" si="36"/>
        <v>45997</v>
      </c>
      <c r="K41" s="848">
        <v>1975.69</v>
      </c>
      <c r="L41" s="846">
        <v>9.0</v>
      </c>
      <c r="M41" s="847">
        <v>2.0</v>
      </c>
      <c r="N41" s="848">
        <v>987.85</v>
      </c>
      <c r="O41" s="848">
        <v>80.0</v>
      </c>
      <c r="P41" s="848">
        <v>14159.0</v>
      </c>
      <c r="Q41" s="853">
        <f t="shared" si="32"/>
        <v>40</v>
      </c>
      <c r="R41" s="307"/>
      <c r="S41" s="867">
        <f t="shared" si="37"/>
        <v>45997</v>
      </c>
      <c r="T41" s="848">
        <v>1447.66</v>
      </c>
      <c r="U41" s="846">
        <v>15.0</v>
      </c>
      <c r="V41" s="847">
        <v>7.0</v>
      </c>
      <c r="W41" s="853">
        <f t="shared" si="33"/>
        <v>206.8085714</v>
      </c>
      <c r="X41" s="848">
        <v>175.0</v>
      </c>
      <c r="Y41" s="848">
        <v>6604.5</v>
      </c>
      <c r="Z41" s="853">
        <f t="shared" si="34"/>
        <v>25</v>
      </c>
      <c r="AA41" s="864"/>
    </row>
    <row r="42">
      <c r="A42" s="865">
        <v>45998.0</v>
      </c>
      <c r="B42" s="869">
        <f t="shared" ref="B42:H42" si="41">SUM(K42,T42)</f>
        <v>3072.95</v>
      </c>
      <c r="C42" s="870">
        <f t="shared" si="41"/>
        <v>35</v>
      </c>
      <c r="D42" s="870">
        <f t="shared" si="41"/>
        <v>11</v>
      </c>
      <c r="E42" s="869">
        <f t="shared" si="41"/>
        <v>606.535</v>
      </c>
      <c r="F42" s="869">
        <f t="shared" si="41"/>
        <v>1160</v>
      </c>
      <c r="G42" s="869">
        <f t="shared" si="41"/>
        <v>17022.46</v>
      </c>
      <c r="H42" s="869">
        <f t="shared" si="41"/>
        <v>172.1428571</v>
      </c>
      <c r="J42" s="868">
        <f t="shared" si="36"/>
        <v>45998</v>
      </c>
      <c r="K42" s="842">
        <v>1509.21</v>
      </c>
      <c r="L42" s="843">
        <v>18.0</v>
      </c>
      <c r="M42" s="844">
        <v>7.0</v>
      </c>
      <c r="N42" s="842">
        <v>215.6</v>
      </c>
      <c r="O42" s="842">
        <v>1100.0</v>
      </c>
      <c r="P42" s="842">
        <v>10883.06</v>
      </c>
      <c r="Q42" s="852">
        <f t="shared" si="32"/>
        <v>157.1428571</v>
      </c>
      <c r="R42" s="307"/>
      <c r="S42" s="868">
        <f t="shared" si="37"/>
        <v>45998</v>
      </c>
      <c r="T42" s="842">
        <v>1563.74</v>
      </c>
      <c r="U42" s="843">
        <v>17.0</v>
      </c>
      <c r="V42" s="844">
        <v>4.0</v>
      </c>
      <c r="W42" s="852">
        <f t="shared" si="33"/>
        <v>390.935</v>
      </c>
      <c r="X42" s="842">
        <v>60.0</v>
      </c>
      <c r="Y42" s="842">
        <v>6139.4</v>
      </c>
      <c r="Z42" s="852">
        <f t="shared" si="34"/>
        <v>15</v>
      </c>
      <c r="AA42" s="861"/>
    </row>
    <row r="43">
      <c r="A43" s="865">
        <v>45999.0</v>
      </c>
      <c r="B43" s="869">
        <f t="shared" ref="B43:H43" si="42">SUM(K43,T43)</f>
        <v>2661.53</v>
      </c>
      <c r="C43" s="870">
        <f t="shared" si="42"/>
        <v>21</v>
      </c>
      <c r="D43" s="870">
        <f t="shared" si="42"/>
        <v>12</v>
      </c>
      <c r="E43" s="869">
        <f t="shared" si="42"/>
        <v>519.3</v>
      </c>
      <c r="F43" s="869">
        <f t="shared" si="42"/>
        <v>800</v>
      </c>
      <c r="G43" s="869">
        <f t="shared" si="42"/>
        <v>15254.4</v>
      </c>
      <c r="H43" s="869">
        <f t="shared" si="42"/>
        <v>113.3333333</v>
      </c>
      <c r="J43" s="867">
        <f t="shared" si="36"/>
        <v>45999</v>
      </c>
      <c r="K43" s="848">
        <v>1006.07</v>
      </c>
      <c r="L43" s="846">
        <v>7.0</v>
      </c>
      <c r="M43" s="847">
        <v>3.0</v>
      </c>
      <c r="N43" s="848">
        <v>335.36</v>
      </c>
      <c r="O43" s="848">
        <v>110.0</v>
      </c>
      <c r="P43" s="848">
        <v>8419.5</v>
      </c>
      <c r="Q43" s="853">
        <f t="shared" si="32"/>
        <v>36.66666667</v>
      </c>
      <c r="R43" s="307"/>
      <c r="S43" s="867">
        <f t="shared" si="37"/>
        <v>45999</v>
      </c>
      <c r="T43" s="848">
        <v>1655.46</v>
      </c>
      <c r="U43" s="846">
        <v>14.0</v>
      </c>
      <c r="V43" s="847">
        <v>9.0</v>
      </c>
      <c r="W43" s="853">
        <f t="shared" si="33"/>
        <v>183.94</v>
      </c>
      <c r="X43" s="848">
        <v>690.0</v>
      </c>
      <c r="Y43" s="848">
        <v>6834.9</v>
      </c>
      <c r="Z43" s="853">
        <f t="shared" si="34"/>
        <v>76.66666667</v>
      </c>
      <c r="AA43" s="864"/>
    </row>
    <row r="44">
      <c r="A44" s="865">
        <v>46000.0</v>
      </c>
      <c r="B44" s="869">
        <f t="shared" ref="B44:H44" si="43">SUM(K44,T44)</f>
        <v>3214.76</v>
      </c>
      <c r="C44" s="870">
        <f t="shared" si="43"/>
        <v>53</v>
      </c>
      <c r="D44" s="870">
        <f t="shared" si="43"/>
        <v>11</v>
      </c>
      <c r="E44" s="869">
        <f t="shared" si="43"/>
        <v>610.062</v>
      </c>
      <c r="F44" s="869">
        <f t="shared" si="43"/>
        <v>307</v>
      </c>
      <c r="G44" s="869">
        <f t="shared" si="43"/>
        <v>22662.73</v>
      </c>
      <c r="H44" s="869">
        <f t="shared" si="43"/>
        <v>57.23333333</v>
      </c>
      <c r="J44" s="868">
        <f t="shared" si="36"/>
        <v>46000</v>
      </c>
      <c r="K44" s="842">
        <v>986.65</v>
      </c>
      <c r="L44" s="843">
        <v>30.0</v>
      </c>
      <c r="M44" s="844">
        <v>6.0</v>
      </c>
      <c r="N44" s="842">
        <v>164.44</v>
      </c>
      <c r="O44" s="842">
        <v>125.0</v>
      </c>
      <c r="P44" s="842">
        <v>11796.86</v>
      </c>
      <c r="Q44" s="852">
        <f t="shared" si="32"/>
        <v>20.83333333</v>
      </c>
      <c r="R44" s="307"/>
      <c r="S44" s="868">
        <f t="shared" si="37"/>
        <v>46000</v>
      </c>
      <c r="T44" s="842">
        <v>2228.11</v>
      </c>
      <c r="U44" s="843">
        <v>23.0</v>
      </c>
      <c r="V44" s="844">
        <v>5.0</v>
      </c>
      <c r="W44" s="852">
        <f t="shared" si="33"/>
        <v>445.622</v>
      </c>
      <c r="X44" s="842">
        <v>182.0</v>
      </c>
      <c r="Y44" s="842">
        <v>10865.87</v>
      </c>
      <c r="Z44" s="852">
        <f t="shared" si="34"/>
        <v>36.4</v>
      </c>
      <c r="AA44" s="861"/>
    </row>
    <row r="45">
      <c r="A45" s="865">
        <v>46001.0</v>
      </c>
      <c r="B45" s="869">
        <f t="shared" ref="B45:H45" si="44">SUM(K45,T45)</f>
        <v>4251.78</v>
      </c>
      <c r="C45" s="870">
        <f t="shared" si="44"/>
        <v>52</v>
      </c>
      <c r="D45" s="870">
        <f t="shared" si="44"/>
        <v>19</v>
      </c>
      <c r="E45" s="869">
        <f t="shared" si="44"/>
        <v>451.9866667</v>
      </c>
      <c r="F45" s="869">
        <f t="shared" si="44"/>
        <v>1239.74</v>
      </c>
      <c r="G45" s="869">
        <f t="shared" si="44"/>
        <v>36130.47</v>
      </c>
      <c r="H45" s="869">
        <f t="shared" si="44"/>
        <v>129.46</v>
      </c>
      <c r="J45" s="867">
        <f t="shared" si="36"/>
        <v>46001</v>
      </c>
      <c r="K45" s="848">
        <v>1839.45</v>
      </c>
      <c r="L45" s="846">
        <v>31.0</v>
      </c>
      <c r="M45" s="847">
        <v>10.0</v>
      </c>
      <c r="N45" s="848">
        <v>183.95</v>
      </c>
      <c r="O45" s="848">
        <v>746.0</v>
      </c>
      <c r="P45" s="848">
        <v>26175.73</v>
      </c>
      <c r="Q45" s="853">
        <f t="shared" si="32"/>
        <v>74.6</v>
      </c>
      <c r="R45" s="307"/>
      <c r="S45" s="867">
        <f t="shared" si="37"/>
        <v>46001</v>
      </c>
      <c r="T45" s="848">
        <v>2412.33</v>
      </c>
      <c r="U45" s="846">
        <v>21.0</v>
      </c>
      <c r="V45" s="847">
        <v>9.0</v>
      </c>
      <c r="W45" s="853">
        <f t="shared" si="33"/>
        <v>268.0366667</v>
      </c>
      <c r="X45" s="848">
        <v>493.74</v>
      </c>
      <c r="Y45" s="848">
        <v>9954.74</v>
      </c>
      <c r="Z45" s="853">
        <f t="shared" si="34"/>
        <v>54.86</v>
      </c>
      <c r="AA45" s="864"/>
    </row>
    <row r="46">
      <c r="A46" s="865">
        <v>46002.0</v>
      </c>
      <c r="B46" s="869">
        <f t="shared" ref="B46:H46" si="45">SUM(K46,T46)</f>
        <v>1215.71</v>
      </c>
      <c r="C46" s="870">
        <f t="shared" si="45"/>
        <v>22</v>
      </c>
      <c r="D46" s="870">
        <f t="shared" si="45"/>
        <v>6</v>
      </c>
      <c r="E46" s="869">
        <f t="shared" si="45"/>
        <v>1215.71</v>
      </c>
      <c r="F46" s="869">
        <f t="shared" si="45"/>
        <v>117.86</v>
      </c>
      <c r="G46" s="869">
        <f t="shared" si="45"/>
        <v>16430.29</v>
      </c>
      <c r="H46" s="869">
        <f t="shared" si="45"/>
        <v>47.572</v>
      </c>
      <c r="J46" s="868">
        <f t="shared" si="36"/>
        <v>46002</v>
      </c>
      <c r="K46" s="842">
        <v>0.0</v>
      </c>
      <c r="L46" s="843">
        <v>13.0</v>
      </c>
      <c r="M46" s="844">
        <v>5.0</v>
      </c>
      <c r="N46" s="842">
        <v>0.0</v>
      </c>
      <c r="O46" s="842">
        <v>87.86</v>
      </c>
      <c r="P46" s="842">
        <v>11946.11</v>
      </c>
      <c r="Q46" s="852">
        <f t="shared" si="32"/>
        <v>17.572</v>
      </c>
      <c r="R46" s="307"/>
      <c r="S46" s="868">
        <f t="shared" si="37"/>
        <v>46002</v>
      </c>
      <c r="T46" s="842">
        <v>1215.71</v>
      </c>
      <c r="U46" s="843">
        <v>9.0</v>
      </c>
      <c r="V46" s="844">
        <v>1.0</v>
      </c>
      <c r="W46" s="852">
        <f t="shared" si="33"/>
        <v>1215.71</v>
      </c>
      <c r="X46" s="842">
        <v>30.0</v>
      </c>
      <c r="Y46" s="842">
        <v>4484.18</v>
      </c>
      <c r="Z46" s="852">
        <f t="shared" si="34"/>
        <v>30</v>
      </c>
      <c r="AA46" s="861"/>
    </row>
    <row r="47">
      <c r="A47" s="865">
        <v>46003.0</v>
      </c>
      <c r="B47" s="869">
        <f t="shared" ref="B47:H47" si="46">SUM(K47,T47)</f>
        <v>4633.43</v>
      </c>
      <c r="C47" s="870">
        <f t="shared" si="46"/>
        <v>49</v>
      </c>
      <c r="D47" s="870">
        <f t="shared" si="46"/>
        <v>16</v>
      </c>
      <c r="E47" s="869">
        <f t="shared" si="46"/>
        <v>594.542</v>
      </c>
      <c r="F47" s="869">
        <f t="shared" si="46"/>
        <v>430</v>
      </c>
      <c r="G47" s="869">
        <f t="shared" si="46"/>
        <v>16277.45</v>
      </c>
      <c r="H47" s="869">
        <f t="shared" si="46"/>
        <v>52.18181818</v>
      </c>
      <c r="J47" s="867">
        <f t="shared" si="36"/>
        <v>46003</v>
      </c>
      <c r="K47" s="848">
        <v>3044.67</v>
      </c>
      <c r="L47" s="846">
        <v>41.0</v>
      </c>
      <c r="M47" s="847">
        <v>11.0</v>
      </c>
      <c r="N47" s="848">
        <v>276.79</v>
      </c>
      <c r="O47" s="848">
        <v>310.0</v>
      </c>
      <c r="P47" s="848">
        <v>9112.5</v>
      </c>
      <c r="Q47" s="853">
        <f t="shared" si="32"/>
        <v>28.18181818</v>
      </c>
      <c r="R47" s="307"/>
      <c r="S47" s="867">
        <f t="shared" si="37"/>
        <v>46003</v>
      </c>
      <c r="T47" s="848">
        <v>1588.76</v>
      </c>
      <c r="U47" s="846">
        <v>8.0</v>
      </c>
      <c r="V47" s="847">
        <v>5.0</v>
      </c>
      <c r="W47" s="853">
        <f t="shared" si="33"/>
        <v>317.752</v>
      </c>
      <c r="X47" s="848">
        <v>120.0</v>
      </c>
      <c r="Y47" s="848">
        <v>7164.95</v>
      </c>
      <c r="Z47" s="853">
        <f t="shared" si="34"/>
        <v>24</v>
      </c>
      <c r="AA47" s="864"/>
    </row>
    <row r="48">
      <c r="A48" s="865">
        <v>46004.0</v>
      </c>
      <c r="B48" s="869">
        <f t="shared" ref="B48:H48" si="47">SUM(K48,T48)</f>
        <v>3744.11</v>
      </c>
      <c r="C48" s="870">
        <f t="shared" si="47"/>
        <v>51</v>
      </c>
      <c r="D48" s="870">
        <f t="shared" si="47"/>
        <v>13</v>
      </c>
      <c r="E48" s="869">
        <f t="shared" si="47"/>
        <v>876.07</v>
      </c>
      <c r="F48" s="869">
        <f t="shared" si="47"/>
        <v>115</v>
      </c>
      <c r="G48" s="869">
        <f t="shared" si="47"/>
        <v>13628.78</v>
      </c>
      <c r="H48" s="869">
        <f t="shared" si="47"/>
        <v>19.66666667</v>
      </c>
      <c r="J48" s="868">
        <f t="shared" si="36"/>
        <v>46004</v>
      </c>
      <c r="K48" s="842">
        <v>1594.13</v>
      </c>
      <c r="L48" s="843">
        <v>33.0</v>
      </c>
      <c r="M48" s="844">
        <v>10.0</v>
      </c>
      <c r="N48" s="842">
        <v>159.41</v>
      </c>
      <c r="O48" s="842">
        <v>80.0</v>
      </c>
      <c r="P48" s="842">
        <v>10497.0</v>
      </c>
      <c r="Q48" s="852">
        <f t="shared" si="32"/>
        <v>8</v>
      </c>
      <c r="R48" s="307"/>
      <c r="S48" s="868">
        <f t="shared" si="37"/>
        <v>46004</v>
      </c>
      <c r="T48" s="842">
        <v>2149.98</v>
      </c>
      <c r="U48" s="843">
        <v>18.0</v>
      </c>
      <c r="V48" s="844">
        <v>3.0</v>
      </c>
      <c r="W48" s="852">
        <f t="shared" si="33"/>
        <v>716.66</v>
      </c>
      <c r="X48" s="842">
        <v>35.0</v>
      </c>
      <c r="Y48" s="842">
        <v>3131.78</v>
      </c>
      <c r="Z48" s="852">
        <f t="shared" si="34"/>
        <v>11.66666667</v>
      </c>
      <c r="AA48" s="861"/>
    </row>
    <row r="49">
      <c r="A49" s="865">
        <v>46005.0</v>
      </c>
      <c r="B49" s="869">
        <f t="shared" ref="B49:H49" si="48">SUM(K49,T49)</f>
        <v>4022.12</v>
      </c>
      <c r="C49" s="870">
        <f t="shared" si="48"/>
        <v>62</v>
      </c>
      <c r="D49" s="870">
        <f t="shared" si="48"/>
        <v>8</v>
      </c>
      <c r="E49" s="869">
        <f t="shared" si="48"/>
        <v>1466.405</v>
      </c>
      <c r="F49" s="869">
        <f t="shared" si="48"/>
        <v>290</v>
      </c>
      <c r="G49" s="869">
        <f t="shared" si="48"/>
        <v>7268.36</v>
      </c>
      <c r="H49" s="869">
        <f t="shared" si="48"/>
        <v>71.66666667</v>
      </c>
      <c r="J49" s="867">
        <f t="shared" si="36"/>
        <v>46005</v>
      </c>
      <c r="K49" s="848">
        <v>1633.97</v>
      </c>
      <c r="L49" s="846">
        <v>38.0</v>
      </c>
      <c r="M49" s="847">
        <v>6.0</v>
      </c>
      <c r="N49" s="848">
        <v>272.33</v>
      </c>
      <c r="O49" s="848">
        <v>220.0</v>
      </c>
      <c r="P49" s="848">
        <v>4836.36</v>
      </c>
      <c r="Q49" s="853">
        <f t="shared" si="32"/>
        <v>36.66666667</v>
      </c>
      <c r="R49" s="307"/>
      <c r="S49" s="867">
        <f t="shared" si="37"/>
        <v>46005</v>
      </c>
      <c r="T49" s="848">
        <v>2388.15</v>
      </c>
      <c r="U49" s="846">
        <v>24.0</v>
      </c>
      <c r="V49" s="847">
        <v>2.0</v>
      </c>
      <c r="W49" s="853">
        <f t="shared" si="33"/>
        <v>1194.075</v>
      </c>
      <c r="X49" s="848">
        <v>70.0</v>
      </c>
      <c r="Y49" s="848">
        <v>2432.0</v>
      </c>
      <c r="Z49" s="853">
        <f t="shared" si="34"/>
        <v>35</v>
      </c>
      <c r="AA49" s="864"/>
    </row>
    <row r="50">
      <c r="A50" s="865">
        <v>46006.0</v>
      </c>
      <c r="B50" s="869">
        <f t="shared" ref="B50:H50" si="49">SUM(K50,T50)</f>
        <v>3482.56</v>
      </c>
      <c r="C50" s="870">
        <f t="shared" si="49"/>
        <v>59</v>
      </c>
      <c r="D50" s="870">
        <f t="shared" si="49"/>
        <v>15</v>
      </c>
      <c r="E50" s="869">
        <f t="shared" si="49"/>
        <v>563.278</v>
      </c>
      <c r="F50" s="869">
        <f t="shared" si="49"/>
        <v>775</v>
      </c>
      <c r="G50" s="869">
        <f t="shared" si="49"/>
        <v>11505.88</v>
      </c>
      <c r="H50" s="869">
        <f t="shared" si="49"/>
        <v>97</v>
      </c>
      <c r="J50" s="868">
        <f t="shared" si="36"/>
        <v>46006</v>
      </c>
      <c r="K50" s="842">
        <v>1332.37</v>
      </c>
      <c r="L50" s="843">
        <v>39.0</v>
      </c>
      <c r="M50" s="844">
        <v>10.0</v>
      </c>
      <c r="N50" s="842">
        <v>133.24</v>
      </c>
      <c r="O50" s="842">
        <v>580.0</v>
      </c>
      <c r="P50" s="842">
        <v>7866.88</v>
      </c>
      <c r="Q50" s="852">
        <f t="shared" si="32"/>
        <v>58</v>
      </c>
      <c r="R50" s="307"/>
      <c r="S50" s="868">
        <f t="shared" si="37"/>
        <v>46006</v>
      </c>
      <c r="T50" s="842">
        <v>2150.19</v>
      </c>
      <c r="U50" s="843">
        <v>20.0</v>
      </c>
      <c r="V50" s="844">
        <v>5.0</v>
      </c>
      <c r="W50" s="852">
        <f t="shared" si="33"/>
        <v>430.038</v>
      </c>
      <c r="X50" s="842">
        <v>195.0</v>
      </c>
      <c r="Y50" s="842">
        <v>3639.0</v>
      </c>
      <c r="Z50" s="852">
        <f t="shared" si="34"/>
        <v>39</v>
      </c>
      <c r="AA50" s="861"/>
    </row>
    <row r="51">
      <c r="A51" s="865">
        <v>46007.0</v>
      </c>
      <c r="B51" s="869">
        <f t="shared" ref="B51:H51" si="50">SUM(K51,T51)</f>
        <v>1779.73</v>
      </c>
      <c r="C51" s="870">
        <f t="shared" si="50"/>
        <v>47</v>
      </c>
      <c r="D51" s="870">
        <f t="shared" si="50"/>
        <v>10</v>
      </c>
      <c r="E51" s="869" t="str">
        <f t="shared" si="50"/>
        <v>#DIV/0!</v>
      </c>
      <c r="F51" s="869">
        <f t="shared" si="50"/>
        <v>539</v>
      </c>
      <c r="G51" s="869">
        <f t="shared" si="50"/>
        <v>5739</v>
      </c>
      <c r="H51" s="869" t="str">
        <f t="shared" si="50"/>
        <v>#DIV/0!</v>
      </c>
      <c r="J51" s="867">
        <f t="shared" si="36"/>
        <v>46007</v>
      </c>
      <c r="K51" s="848">
        <v>1779.73</v>
      </c>
      <c r="L51" s="846">
        <v>47.0</v>
      </c>
      <c r="M51" s="847">
        <v>10.0</v>
      </c>
      <c r="N51" s="848">
        <v>177.97</v>
      </c>
      <c r="O51" s="848">
        <v>539.0</v>
      </c>
      <c r="P51" s="848">
        <v>5739.0</v>
      </c>
      <c r="Q51" s="853">
        <f t="shared" si="32"/>
        <v>53.9</v>
      </c>
      <c r="R51" s="307"/>
      <c r="S51" s="867">
        <f t="shared" si="37"/>
        <v>46007</v>
      </c>
      <c r="T51" s="853">
        <v>0.0</v>
      </c>
      <c r="U51" s="871">
        <v>0.0</v>
      </c>
      <c r="V51" s="850">
        <v>0.0</v>
      </c>
      <c r="W51" s="853" t="str">
        <f t="shared" si="33"/>
        <v>#DIV/0!</v>
      </c>
      <c r="X51" s="853">
        <v>0.0</v>
      </c>
      <c r="Y51" s="853">
        <v>0.0</v>
      </c>
      <c r="Z51" s="853" t="str">
        <f t="shared" si="34"/>
        <v>#DIV/0!</v>
      </c>
      <c r="AA51" s="864"/>
    </row>
    <row r="52">
      <c r="A52" s="865">
        <v>46008.0</v>
      </c>
      <c r="B52" s="869">
        <f t="shared" ref="B52:H52" si="51">SUM(K52,T52)</f>
        <v>1072.01</v>
      </c>
      <c r="C52" s="870">
        <f t="shared" si="51"/>
        <v>28</v>
      </c>
      <c r="D52" s="870">
        <f t="shared" si="51"/>
        <v>9</v>
      </c>
      <c r="E52" s="869" t="str">
        <f t="shared" si="51"/>
        <v>#DIV/0!</v>
      </c>
      <c r="F52" s="869">
        <f t="shared" si="51"/>
        <v>611</v>
      </c>
      <c r="G52" s="869">
        <f t="shared" si="51"/>
        <v>8308</v>
      </c>
      <c r="H52" s="869" t="str">
        <f t="shared" si="51"/>
        <v>#DIV/0!</v>
      </c>
      <c r="J52" s="868">
        <f t="shared" si="36"/>
        <v>46008</v>
      </c>
      <c r="K52" s="842">
        <v>1072.01</v>
      </c>
      <c r="L52" s="843">
        <v>28.0</v>
      </c>
      <c r="M52" s="844">
        <v>9.0</v>
      </c>
      <c r="N52" s="842">
        <v>119.11</v>
      </c>
      <c r="O52" s="842">
        <v>611.0</v>
      </c>
      <c r="P52" s="842">
        <v>8308.0</v>
      </c>
      <c r="Q52" s="852">
        <f t="shared" si="32"/>
        <v>67.88888889</v>
      </c>
      <c r="R52" s="307"/>
      <c r="S52" s="868">
        <f t="shared" si="37"/>
        <v>46008</v>
      </c>
      <c r="T52" s="852">
        <v>0.0</v>
      </c>
      <c r="U52" s="872">
        <v>0.0</v>
      </c>
      <c r="V52" s="851">
        <v>0.0</v>
      </c>
      <c r="W52" s="852" t="str">
        <f t="shared" si="33"/>
        <v>#DIV/0!</v>
      </c>
      <c r="X52" s="852">
        <v>0.0</v>
      </c>
      <c r="Y52" s="852">
        <v>0.0</v>
      </c>
      <c r="Z52" s="852" t="str">
        <f t="shared" si="34"/>
        <v>#DIV/0!</v>
      </c>
      <c r="AA52" s="861"/>
    </row>
    <row r="53">
      <c r="A53" s="865">
        <v>46009.0</v>
      </c>
      <c r="B53" s="869">
        <f t="shared" ref="B53:H53" si="52">SUM(K53,T53)</f>
        <v>2261.02</v>
      </c>
      <c r="C53" s="870">
        <f t="shared" si="52"/>
        <v>23</v>
      </c>
      <c r="D53" s="870">
        <f t="shared" si="52"/>
        <v>5</v>
      </c>
      <c r="E53" s="869" t="str">
        <f t="shared" si="52"/>
        <v>#DIV/0!</v>
      </c>
      <c r="F53" s="869">
        <f t="shared" si="52"/>
        <v>360</v>
      </c>
      <c r="G53" s="869">
        <f t="shared" si="52"/>
        <v>4233.02</v>
      </c>
      <c r="H53" s="869" t="str">
        <f t="shared" si="52"/>
        <v>#DIV/0!</v>
      </c>
      <c r="J53" s="867">
        <f t="shared" si="36"/>
        <v>46009</v>
      </c>
      <c r="K53" s="848">
        <v>2261.02</v>
      </c>
      <c r="L53" s="846">
        <v>23.0</v>
      </c>
      <c r="M53" s="847">
        <v>5.0</v>
      </c>
      <c r="N53" s="848">
        <v>251.22</v>
      </c>
      <c r="O53" s="848">
        <v>360.0</v>
      </c>
      <c r="P53" s="848">
        <v>4233.02</v>
      </c>
      <c r="Q53" s="853">
        <f t="shared" si="32"/>
        <v>72</v>
      </c>
      <c r="R53" s="307"/>
      <c r="S53" s="867">
        <f t="shared" si="37"/>
        <v>46009</v>
      </c>
      <c r="T53" s="853">
        <v>0.0</v>
      </c>
      <c r="U53" s="871">
        <v>0.0</v>
      </c>
      <c r="V53" s="850">
        <v>0.0</v>
      </c>
      <c r="W53" s="853" t="str">
        <f t="shared" si="33"/>
        <v>#DIV/0!</v>
      </c>
      <c r="X53" s="853">
        <v>0.0</v>
      </c>
      <c r="Y53" s="853">
        <v>0.0</v>
      </c>
      <c r="Z53" s="853" t="str">
        <f t="shared" si="34"/>
        <v>#DIV/0!</v>
      </c>
      <c r="AA53" s="864"/>
    </row>
    <row r="54">
      <c r="A54" s="865">
        <v>46010.0</v>
      </c>
      <c r="B54" s="869">
        <f t="shared" ref="B54:H54" si="53">SUM(K54,T54)</f>
        <v>2841.56</v>
      </c>
      <c r="C54" s="870">
        <f t="shared" si="53"/>
        <v>37</v>
      </c>
      <c r="D54" s="870">
        <f t="shared" si="53"/>
        <v>7</v>
      </c>
      <c r="E54" s="869" t="str">
        <f t="shared" si="53"/>
        <v>#DIV/0!</v>
      </c>
      <c r="F54" s="869">
        <f t="shared" si="53"/>
        <v>617</v>
      </c>
      <c r="G54" s="869">
        <f t="shared" si="53"/>
        <v>11024.83</v>
      </c>
      <c r="H54" s="869" t="str">
        <f t="shared" si="53"/>
        <v>#DIV/0!</v>
      </c>
      <c r="J54" s="868">
        <f t="shared" si="36"/>
        <v>46010</v>
      </c>
      <c r="K54" s="842">
        <v>2841.56</v>
      </c>
      <c r="L54" s="843">
        <v>37.0</v>
      </c>
      <c r="M54" s="844">
        <v>7.0</v>
      </c>
      <c r="N54" s="842">
        <v>405.94</v>
      </c>
      <c r="O54" s="842">
        <v>617.0</v>
      </c>
      <c r="P54" s="842">
        <v>11024.83</v>
      </c>
      <c r="Q54" s="852">
        <f t="shared" si="32"/>
        <v>88.14285714</v>
      </c>
      <c r="R54" s="307"/>
      <c r="S54" s="868">
        <f t="shared" si="37"/>
        <v>46010</v>
      </c>
      <c r="T54" s="852">
        <v>0.0</v>
      </c>
      <c r="U54" s="872">
        <v>0.0</v>
      </c>
      <c r="V54" s="851">
        <v>0.0</v>
      </c>
      <c r="W54" s="852" t="str">
        <f t="shared" si="33"/>
        <v>#DIV/0!</v>
      </c>
      <c r="X54" s="852">
        <v>0.0</v>
      </c>
      <c r="Y54" s="852">
        <v>0.0</v>
      </c>
      <c r="Z54" s="852" t="str">
        <f t="shared" si="34"/>
        <v>#DIV/0!</v>
      </c>
      <c r="AA54" s="861"/>
    </row>
    <row r="55">
      <c r="A55" s="865">
        <v>46011.0</v>
      </c>
      <c r="B55" s="869">
        <f t="shared" ref="B55:H55" si="54">SUM(K55,T55)</f>
        <v>2347.81</v>
      </c>
      <c r="C55" s="870">
        <f t="shared" si="54"/>
        <v>49</v>
      </c>
      <c r="D55" s="870">
        <f t="shared" si="54"/>
        <v>8</v>
      </c>
      <c r="E55" s="869" t="str">
        <f t="shared" si="54"/>
        <v>#DIV/0!</v>
      </c>
      <c r="F55" s="869">
        <f t="shared" si="54"/>
        <v>1260</v>
      </c>
      <c r="G55" s="869">
        <f t="shared" si="54"/>
        <v>6717</v>
      </c>
      <c r="H55" s="869" t="str">
        <f t="shared" si="54"/>
        <v>#DIV/0!</v>
      </c>
      <c r="J55" s="867">
        <f t="shared" si="36"/>
        <v>46011</v>
      </c>
      <c r="K55" s="848">
        <v>2347.81</v>
      </c>
      <c r="L55" s="846">
        <v>49.0</v>
      </c>
      <c r="M55" s="847">
        <v>8.0</v>
      </c>
      <c r="N55" s="848">
        <v>293.48</v>
      </c>
      <c r="O55" s="848">
        <v>1260.0</v>
      </c>
      <c r="P55" s="848">
        <v>6717.0</v>
      </c>
      <c r="Q55" s="853">
        <f t="shared" si="32"/>
        <v>157.5</v>
      </c>
      <c r="R55" s="307"/>
      <c r="S55" s="867">
        <f t="shared" si="37"/>
        <v>46011</v>
      </c>
      <c r="T55" s="853">
        <v>0.0</v>
      </c>
      <c r="U55" s="871">
        <v>0.0</v>
      </c>
      <c r="V55" s="850">
        <v>0.0</v>
      </c>
      <c r="W55" s="853" t="str">
        <f t="shared" si="33"/>
        <v>#DIV/0!</v>
      </c>
      <c r="X55" s="853">
        <v>0.0</v>
      </c>
      <c r="Y55" s="853">
        <v>0.0</v>
      </c>
      <c r="Z55" s="853" t="str">
        <f t="shared" si="34"/>
        <v>#DIV/0!</v>
      </c>
      <c r="AA55" s="864"/>
    </row>
    <row r="56">
      <c r="A56" s="865">
        <v>46012.0</v>
      </c>
      <c r="B56" s="869">
        <f t="shared" ref="B56:H56" si="55">SUM(K56,T56)</f>
        <v>2536.17</v>
      </c>
      <c r="C56" s="870">
        <f t="shared" si="55"/>
        <v>31</v>
      </c>
      <c r="D56" s="870">
        <f t="shared" si="55"/>
        <v>5</v>
      </c>
      <c r="E56" s="869" t="str">
        <f t="shared" si="55"/>
        <v>#DIV/0!</v>
      </c>
      <c r="F56" s="869">
        <f t="shared" si="55"/>
        <v>1154</v>
      </c>
      <c r="G56" s="869">
        <f t="shared" si="55"/>
        <v>7829</v>
      </c>
      <c r="H56" s="869" t="str">
        <f t="shared" si="55"/>
        <v>#DIV/0!</v>
      </c>
      <c r="J56" s="868">
        <f t="shared" si="36"/>
        <v>46012</v>
      </c>
      <c r="K56" s="842">
        <v>2536.17</v>
      </c>
      <c r="L56" s="843">
        <v>31.0</v>
      </c>
      <c r="M56" s="844">
        <v>5.0</v>
      </c>
      <c r="N56" s="842">
        <v>507.23</v>
      </c>
      <c r="O56" s="842">
        <v>1154.0</v>
      </c>
      <c r="P56" s="842">
        <v>7829.0</v>
      </c>
      <c r="Q56" s="852">
        <f t="shared" si="32"/>
        <v>230.8</v>
      </c>
      <c r="R56" s="307"/>
      <c r="S56" s="868">
        <f t="shared" si="37"/>
        <v>46012</v>
      </c>
      <c r="T56" s="852">
        <v>0.0</v>
      </c>
      <c r="U56" s="872">
        <v>0.0</v>
      </c>
      <c r="V56" s="851">
        <v>0.0</v>
      </c>
      <c r="W56" s="852" t="str">
        <f t="shared" si="33"/>
        <v>#DIV/0!</v>
      </c>
      <c r="X56" s="852">
        <v>0.0</v>
      </c>
      <c r="Y56" s="852">
        <v>0.0</v>
      </c>
      <c r="Z56" s="852" t="str">
        <f t="shared" si="34"/>
        <v>#DIV/0!</v>
      </c>
      <c r="AA56" s="861"/>
    </row>
    <row r="57">
      <c r="A57" s="865">
        <v>46013.0</v>
      </c>
      <c r="B57" s="869">
        <f t="shared" ref="B57:H57" si="56">SUM(K57,T57)</f>
        <v>2189.85</v>
      </c>
      <c r="C57" s="870">
        <f t="shared" si="56"/>
        <v>55</v>
      </c>
      <c r="D57" s="870">
        <f t="shared" si="56"/>
        <v>12</v>
      </c>
      <c r="E57" s="869" t="str">
        <f t="shared" si="56"/>
        <v>#DIV/0!</v>
      </c>
      <c r="F57" s="869">
        <f t="shared" si="56"/>
        <v>473</v>
      </c>
      <c r="G57" s="869">
        <f t="shared" si="56"/>
        <v>7318.62</v>
      </c>
      <c r="H57" s="869" t="str">
        <f t="shared" si="56"/>
        <v>#DIV/0!</v>
      </c>
      <c r="J57" s="867">
        <f t="shared" si="36"/>
        <v>46013</v>
      </c>
      <c r="K57" s="848">
        <v>2189.85</v>
      </c>
      <c r="L57" s="846">
        <v>55.0</v>
      </c>
      <c r="M57" s="847">
        <v>12.0</v>
      </c>
      <c r="N57" s="848">
        <v>182.49</v>
      </c>
      <c r="O57" s="848">
        <v>473.0</v>
      </c>
      <c r="P57" s="848">
        <v>7318.62</v>
      </c>
      <c r="Q57" s="853">
        <f t="shared" si="32"/>
        <v>39.41666667</v>
      </c>
      <c r="R57" s="307"/>
      <c r="S57" s="867">
        <f t="shared" si="37"/>
        <v>46013</v>
      </c>
      <c r="T57" s="853">
        <v>0.0</v>
      </c>
      <c r="U57" s="871">
        <v>0.0</v>
      </c>
      <c r="V57" s="850">
        <v>0.0</v>
      </c>
      <c r="W57" s="853" t="str">
        <f t="shared" si="33"/>
        <v>#DIV/0!</v>
      </c>
      <c r="X57" s="853">
        <v>0.0</v>
      </c>
      <c r="Y57" s="853">
        <v>0.0</v>
      </c>
      <c r="Z57" s="853" t="str">
        <f t="shared" si="34"/>
        <v>#DIV/0!</v>
      </c>
      <c r="AA57" s="864"/>
    </row>
    <row r="58">
      <c r="A58" s="865">
        <v>46014.0</v>
      </c>
      <c r="B58" s="869">
        <f t="shared" ref="B58:H58" si="57">SUM(K58,T58)</f>
        <v>1469.38</v>
      </c>
      <c r="C58" s="870">
        <f t="shared" si="57"/>
        <v>40</v>
      </c>
      <c r="D58" s="870">
        <f t="shared" si="57"/>
        <v>5</v>
      </c>
      <c r="E58" s="869" t="str">
        <f t="shared" si="57"/>
        <v>#DIV/0!</v>
      </c>
      <c r="F58" s="869">
        <f t="shared" si="57"/>
        <v>282.5</v>
      </c>
      <c r="G58" s="869">
        <f t="shared" si="57"/>
        <v>12121.5</v>
      </c>
      <c r="H58" s="869" t="str">
        <f t="shared" si="57"/>
        <v>#DIV/0!</v>
      </c>
      <c r="J58" s="868">
        <f t="shared" si="36"/>
        <v>46014</v>
      </c>
      <c r="K58" s="842">
        <v>1469.38</v>
      </c>
      <c r="L58" s="843">
        <v>40.0</v>
      </c>
      <c r="M58" s="844">
        <v>5.0</v>
      </c>
      <c r="N58" s="842">
        <v>293.88</v>
      </c>
      <c r="O58" s="842">
        <v>282.5</v>
      </c>
      <c r="P58" s="842">
        <v>12121.5</v>
      </c>
      <c r="Q58" s="852">
        <f t="shared" si="32"/>
        <v>56.5</v>
      </c>
      <c r="R58" s="307"/>
      <c r="S58" s="868">
        <f t="shared" si="37"/>
        <v>46014</v>
      </c>
      <c r="T58" s="852">
        <v>0.0</v>
      </c>
      <c r="U58" s="872">
        <v>0.0</v>
      </c>
      <c r="V58" s="851">
        <v>0.0</v>
      </c>
      <c r="W58" s="852" t="str">
        <f t="shared" si="33"/>
        <v>#DIV/0!</v>
      </c>
      <c r="X58" s="852">
        <v>0.0</v>
      </c>
      <c r="Y58" s="852">
        <v>0.0</v>
      </c>
      <c r="Z58" s="852" t="str">
        <f t="shared" si="34"/>
        <v>#DIV/0!</v>
      </c>
      <c r="AA58" s="861"/>
    </row>
    <row r="59">
      <c r="A59" s="865">
        <v>46015.0</v>
      </c>
      <c r="B59" s="869">
        <f t="shared" ref="B59:H59" si="58">SUM(K59,T59)</f>
        <v>2998.64</v>
      </c>
      <c r="C59" s="870">
        <f t="shared" si="58"/>
        <v>53</v>
      </c>
      <c r="D59" s="870">
        <f t="shared" si="58"/>
        <v>10</v>
      </c>
      <c r="E59" s="869" t="str">
        <f t="shared" si="58"/>
        <v>#DIV/0!</v>
      </c>
      <c r="F59" s="869">
        <f t="shared" si="58"/>
        <v>1915</v>
      </c>
      <c r="G59" s="869">
        <f t="shared" si="58"/>
        <v>15033.87</v>
      </c>
      <c r="H59" s="869" t="str">
        <f t="shared" si="58"/>
        <v>#DIV/0!</v>
      </c>
      <c r="J59" s="867">
        <f t="shared" si="36"/>
        <v>46015</v>
      </c>
      <c r="K59" s="848">
        <v>2998.64</v>
      </c>
      <c r="L59" s="846">
        <v>53.0</v>
      </c>
      <c r="M59" s="847">
        <v>10.0</v>
      </c>
      <c r="N59" s="848">
        <v>299.86</v>
      </c>
      <c r="O59" s="848">
        <v>1915.0</v>
      </c>
      <c r="P59" s="848">
        <v>15033.87</v>
      </c>
      <c r="Q59" s="853">
        <f t="shared" si="32"/>
        <v>191.5</v>
      </c>
      <c r="R59" s="307"/>
      <c r="S59" s="867">
        <f t="shared" si="37"/>
        <v>46015</v>
      </c>
      <c r="T59" s="853">
        <v>0.0</v>
      </c>
      <c r="U59" s="871">
        <v>0.0</v>
      </c>
      <c r="V59" s="850">
        <v>0.0</v>
      </c>
      <c r="W59" s="853" t="str">
        <f t="shared" si="33"/>
        <v>#DIV/0!</v>
      </c>
      <c r="X59" s="853">
        <v>0.0</v>
      </c>
      <c r="Y59" s="853">
        <v>0.0</v>
      </c>
      <c r="Z59" s="853" t="str">
        <f t="shared" si="34"/>
        <v>#DIV/0!</v>
      </c>
      <c r="AA59" s="864"/>
    </row>
    <row r="60">
      <c r="A60" s="865">
        <v>46016.0</v>
      </c>
      <c r="B60" s="869">
        <f t="shared" ref="B60:H60" si="59">SUM(K60,T60)</f>
        <v>1849.49</v>
      </c>
      <c r="C60" s="870">
        <f t="shared" si="59"/>
        <v>41</v>
      </c>
      <c r="D60" s="870">
        <f t="shared" si="59"/>
        <v>6</v>
      </c>
      <c r="E60" s="869" t="str">
        <f t="shared" si="59"/>
        <v>#DIV/0!</v>
      </c>
      <c r="F60" s="869">
        <f t="shared" si="59"/>
        <v>516</v>
      </c>
      <c r="G60" s="869">
        <f t="shared" si="59"/>
        <v>6344</v>
      </c>
      <c r="H60" s="869" t="str">
        <f t="shared" si="59"/>
        <v>#DIV/0!</v>
      </c>
      <c r="J60" s="868">
        <f t="shared" si="36"/>
        <v>46016</v>
      </c>
      <c r="K60" s="842">
        <v>1849.49</v>
      </c>
      <c r="L60" s="843">
        <v>41.0</v>
      </c>
      <c r="M60" s="844">
        <v>6.0</v>
      </c>
      <c r="N60" s="842">
        <v>308.25</v>
      </c>
      <c r="O60" s="842">
        <v>516.0</v>
      </c>
      <c r="P60" s="842">
        <v>6344.0</v>
      </c>
      <c r="Q60" s="852">
        <f t="shared" si="32"/>
        <v>86</v>
      </c>
      <c r="R60" s="307"/>
      <c r="S60" s="868">
        <f t="shared" si="37"/>
        <v>46016</v>
      </c>
      <c r="T60" s="852">
        <v>0.0</v>
      </c>
      <c r="U60" s="872">
        <v>0.0</v>
      </c>
      <c r="V60" s="851">
        <v>0.0</v>
      </c>
      <c r="W60" s="852" t="str">
        <f t="shared" si="33"/>
        <v>#DIV/0!</v>
      </c>
      <c r="X60" s="852">
        <v>0.0</v>
      </c>
      <c r="Y60" s="852">
        <v>0.0</v>
      </c>
      <c r="Z60" s="852" t="str">
        <f t="shared" si="34"/>
        <v>#DIV/0!</v>
      </c>
      <c r="AA60" s="861"/>
    </row>
    <row r="61">
      <c r="A61" s="865">
        <v>46017.0</v>
      </c>
      <c r="B61" s="869">
        <f t="shared" ref="B61:H61" si="60">SUM(K61,T61)</f>
        <v>2029.7</v>
      </c>
      <c r="C61" s="870">
        <f t="shared" si="60"/>
        <v>55</v>
      </c>
      <c r="D61" s="870">
        <f t="shared" si="60"/>
        <v>8</v>
      </c>
      <c r="E61" s="869" t="str">
        <f t="shared" si="60"/>
        <v>#DIV/0!</v>
      </c>
      <c r="F61" s="869">
        <f t="shared" si="60"/>
        <v>430</v>
      </c>
      <c r="G61" s="869">
        <f t="shared" si="60"/>
        <v>4875</v>
      </c>
      <c r="H61" s="869" t="str">
        <f t="shared" si="60"/>
        <v>#DIV/0!</v>
      </c>
      <c r="J61" s="867">
        <f t="shared" si="36"/>
        <v>46017</v>
      </c>
      <c r="K61" s="848">
        <v>2029.7</v>
      </c>
      <c r="L61" s="846">
        <v>55.0</v>
      </c>
      <c r="M61" s="847">
        <v>8.0</v>
      </c>
      <c r="N61" s="848">
        <v>253.71</v>
      </c>
      <c r="O61" s="848">
        <v>430.0</v>
      </c>
      <c r="P61" s="848">
        <v>4875.0</v>
      </c>
      <c r="Q61" s="853">
        <f t="shared" si="32"/>
        <v>53.75</v>
      </c>
      <c r="R61" s="307"/>
      <c r="S61" s="867">
        <f t="shared" si="37"/>
        <v>46017</v>
      </c>
      <c r="T61" s="853">
        <v>0.0</v>
      </c>
      <c r="U61" s="871">
        <v>0.0</v>
      </c>
      <c r="V61" s="850">
        <v>0.0</v>
      </c>
      <c r="W61" s="853" t="str">
        <f t="shared" si="33"/>
        <v>#DIV/0!</v>
      </c>
      <c r="X61" s="853">
        <v>0.0</v>
      </c>
      <c r="Y61" s="853">
        <v>0.0</v>
      </c>
      <c r="Z61" s="853" t="str">
        <f t="shared" si="34"/>
        <v>#DIV/0!</v>
      </c>
      <c r="AA61" s="864"/>
    </row>
    <row r="62">
      <c r="A62" s="865">
        <v>46018.0</v>
      </c>
      <c r="B62" s="869">
        <f t="shared" ref="B62:H62" si="61">SUM(K62,T62)</f>
        <v>210.68</v>
      </c>
      <c r="C62" s="870">
        <f t="shared" si="61"/>
        <v>12</v>
      </c>
      <c r="D62" s="870">
        <f t="shared" si="61"/>
        <v>4</v>
      </c>
      <c r="E62" s="869" t="str">
        <f t="shared" si="61"/>
        <v>#DIV/0!</v>
      </c>
      <c r="F62" s="869">
        <f t="shared" si="61"/>
        <v>265</v>
      </c>
      <c r="G62" s="869">
        <f t="shared" si="61"/>
        <v>6480.18</v>
      </c>
      <c r="H62" s="869" t="str">
        <f t="shared" si="61"/>
        <v>#DIV/0!</v>
      </c>
      <c r="J62" s="868">
        <f t="shared" si="36"/>
        <v>46018</v>
      </c>
      <c r="K62" s="842">
        <v>210.68</v>
      </c>
      <c r="L62" s="843">
        <v>12.0</v>
      </c>
      <c r="M62" s="844">
        <v>4.0</v>
      </c>
      <c r="N62" s="842">
        <v>52.67</v>
      </c>
      <c r="O62" s="842">
        <v>265.0</v>
      </c>
      <c r="P62" s="842">
        <v>6480.18</v>
      </c>
      <c r="Q62" s="852">
        <f t="shared" si="32"/>
        <v>66.25</v>
      </c>
      <c r="R62" s="307"/>
      <c r="S62" s="868">
        <f t="shared" si="37"/>
        <v>46018</v>
      </c>
      <c r="T62" s="852">
        <v>0.0</v>
      </c>
      <c r="U62" s="872">
        <v>0.0</v>
      </c>
      <c r="V62" s="851">
        <v>0.0</v>
      </c>
      <c r="W62" s="852" t="str">
        <f t="shared" si="33"/>
        <v>#DIV/0!</v>
      </c>
      <c r="X62" s="852">
        <v>0.0</v>
      </c>
      <c r="Y62" s="852">
        <v>0.0</v>
      </c>
      <c r="Z62" s="852" t="str">
        <f t="shared" si="34"/>
        <v>#DIV/0!</v>
      </c>
      <c r="AA62" s="861"/>
    </row>
    <row r="63">
      <c r="A63" s="865">
        <v>46019.0</v>
      </c>
      <c r="B63" s="869">
        <f t="shared" ref="B63:H63" si="62">SUM(K63,T63)</f>
        <v>3033.57</v>
      </c>
      <c r="C63" s="870">
        <f t="shared" si="62"/>
        <v>96</v>
      </c>
      <c r="D63" s="870">
        <f t="shared" si="62"/>
        <v>12</v>
      </c>
      <c r="E63" s="869" t="str">
        <f t="shared" si="62"/>
        <v>#DIV/0!</v>
      </c>
      <c r="F63" s="869">
        <f t="shared" si="62"/>
        <v>795</v>
      </c>
      <c r="G63" s="869">
        <f t="shared" si="62"/>
        <v>5530.63</v>
      </c>
      <c r="H63" s="869" t="str">
        <f t="shared" si="62"/>
        <v>#DIV/0!</v>
      </c>
      <c r="J63" s="867">
        <f t="shared" si="36"/>
        <v>46019</v>
      </c>
      <c r="K63" s="848">
        <v>3033.57</v>
      </c>
      <c r="L63" s="846">
        <v>96.0</v>
      </c>
      <c r="M63" s="847">
        <v>12.0</v>
      </c>
      <c r="N63" s="848">
        <v>252.8</v>
      </c>
      <c r="O63" s="848">
        <v>795.0</v>
      </c>
      <c r="P63" s="848">
        <v>5530.63</v>
      </c>
      <c r="Q63" s="853">
        <f t="shared" si="32"/>
        <v>66.25</v>
      </c>
      <c r="R63" s="307"/>
      <c r="S63" s="867">
        <f t="shared" si="37"/>
        <v>46019</v>
      </c>
      <c r="T63" s="853">
        <v>0.0</v>
      </c>
      <c r="U63" s="871">
        <v>0.0</v>
      </c>
      <c r="V63" s="850">
        <v>0.0</v>
      </c>
      <c r="W63" s="853" t="str">
        <f t="shared" si="33"/>
        <v>#DIV/0!</v>
      </c>
      <c r="X63" s="853">
        <v>0.0</v>
      </c>
      <c r="Y63" s="853">
        <v>0.0</v>
      </c>
      <c r="Z63" s="853" t="str">
        <f t="shared" si="34"/>
        <v>#DIV/0!</v>
      </c>
      <c r="AA63" s="864"/>
    </row>
    <row r="64">
      <c r="A64" s="865">
        <v>46020.0</v>
      </c>
      <c r="B64" s="869">
        <f t="shared" ref="B64:H64" si="63">SUM(K64,T64)</f>
        <v>2172.49</v>
      </c>
      <c r="C64" s="870">
        <f t="shared" si="63"/>
        <v>70</v>
      </c>
      <c r="D64" s="870">
        <f t="shared" si="63"/>
        <v>2</v>
      </c>
      <c r="E64" s="869" t="str">
        <f t="shared" si="63"/>
        <v>#DIV/0!</v>
      </c>
      <c r="F64" s="869">
        <f t="shared" si="63"/>
        <v>40</v>
      </c>
      <c r="G64" s="869">
        <f t="shared" si="63"/>
        <v>5520.3</v>
      </c>
      <c r="H64" s="869" t="str">
        <f t="shared" si="63"/>
        <v>#DIV/0!</v>
      </c>
      <c r="J64" s="868">
        <f t="shared" si="36"/>
        <v>46020</v>
      </c>
      <c r="K64" s="842">
        <v>2172.49</v>
      </c>
      <c r="L64" s="843">
        <v>70.0</v>
      </c>
      <c r="M64" s="844">
        <v>2.0</v>
      </c>
      <c r="N64" s="842">
        <v>1086.25</v>
      </c>
      <c r="O64" s="842">
        <v>40.0</v>
      </c>
      <c r="P64" s="842">
        <v>5520.3</v>
      </c>
      <c r="Q64" s="852">
        <f t="shared" si="32"/>
        <v>20</v>
      </c>
      <c r="R64" s="307"/>
      <c r="S64" s="868">
        <f t="shared" si="37"/>
        <v>46020</v>
      </c>
      <c r="T64" s="852">
        <v>0.0</v>
      </c>
      <c r="U64" s="872">
        <v>0.0</v>
      </c>
      <c r="V64" s="851">
        <v>0.0</v>
      </c>
      <c r="W64" s="852" t="str">
        <f t="shared" si="33"/>
        <v>#DIV/0!</v>
      </c>
      <c r="X64" s="852">
        <v>0.0</v>
      </c>
      <c r="Y64" s="852">
        <v>0.0</v>
      </c>
      <c r="Z64" s="852" t="str">
        <f t="shared" si="34"/>
        <v>#DIV/0!</v>
      </c>
      <c r="AA64" s="861"/>
    </row>
    <row r="65">
      <c r="A65" s="865">
        <v>46021.0</v>
      </c>
      <c r="B65" s="869">
        <f t="shared" ref="B65:H65" si="64">SUM(K65,T65)</f>
        <v>336.76</v>
      </c>
      <c r="C65" s="870">
        <f t="shared" si="64"/>
        <v>33</v>
      </c>
      <c r="D65" s="870">
        <f t="shared" si="64"/>
        <v>7</v>
      </c>
      <c r="E65" s="869" t="str">
        <f t="shared" si="64"/>
        <v>#DIV/0!</v>
      </c>
      <c r="F65" s="869">
        <f t="shared" si="64"/>
        <v>802.31</v>
      </c>
      <c r="G65" s="869">
        <f t="shared" si="64"/>
        <v>6456.31</v>
      </c>
      <c r="H65" s="869" t="str">
        <f t="shared" si="64"/>
        <v>#DIV/0!</v>
      </c>
      <c r="J65" s="867">
        <f t="shared" si="36"/>
        <v>46021</v>
      </c>
      <c r="K65" s="848">
        <v>336.76</v>
      </c>
      <c r="L65" s="846">
        <v>33.0</v>
      </c>
      <c r="M65" s="847">
        <v>7.0</v>
      </c>
      <c r="N65" s="848">
        <v>48.11</v>
      </c>
      <c r="O65" s="848">
        <v>802.31</v>
      </c>
      <c r="P65" s="848">
        <v>6456.31</v>
      </c>
      <c r="Q65" s="853">
        <f t="shared" si="32"/>
        <v>114.6157143</v>
      </c>
      <c r="R65" s="307"/>
      <c r="S65" s="867">
        <f t="shared" si="37"/>
        <v>46021</v>
      </c>
      <c r="T65" s="853">
        <v>0.0</v>
      </c>
      <c r="U65" s="871">
        <v>0.0</v>
      </c>
      <c r="V65" s="850">
        <v>0.0</v>
      </c>
      <c r="W65" s="853" t="str">
        <f t="shared" si="33"/>
        <v>#DIV/0!</v>
      </c>
      <c r="X65" s="853">
        <v>0.0</v>
      </c>
      <c r="Y65" s="853">
        <v>0.0</v>
      </c>
      <c r="Z65" s="853" t="str">
        <f t="shared" si="34"/>
        <v>#DIV/0!</v>
      </c>
      <c r="AA65" s="864"/>
    </row>
    <row r="66">
      <c r="A66" s="865">
        <v>46022.0</v>
      </c>
      <c r="B66" s="869">
        <f t="shared" ref="B66:H66" si="65">SUM(K66,T66)</f>
        <v>0</v>
      </c>
      <c r="C66" s="870">
        <f t="shared" si="65"/>
        <v>8</v>
      </c>
      <c r="D66" s="870">
        <f t="shared" si="65"/>
        <v>1</v>
      </c>
      <c r="E66" s="869" t="str">
        <f t="shared" si="65"/>
        <v>#DIV/0!</v>
      </c>
      <c r="F66" s="869">
        <f t="shared" si="65"/>
        <v>100</v>
      </c>
      <c r="G66" s="869">
        <f t="shared" si="65"/>
        <v>5283</v>
      </c>
      <c r="H66" s="869" t="str">
        <f t="shared" si="65"/>
        <v>#DIV/0!</v>
      </c>
      <c r="J66" s="868">
        <f t="shared" si="36"/>
        <v>46022</v>
      </c>
      <c r="K66" s="842">
        <v>0.0</v>
      </c>
      <c r="L66" s="843">
        <v>8.0</v>
      </c>
      <c r="M66" s="844">
        <v>1.0</v>
      </c>
      <c r="N66" s="842">
        <v>0.0</v>
      </c>
      <c r="O66" s="842">
        <v>100.0</v>
      </c>
      <c r="P66" s="842">
        <v>5283.0</v>
      </c>
      <c r="Q66" s="852">
        <f t="shared" si="32"/>
        <v>100</v>
      </c>
      <c r="R66" s="250"/>
      <c r="S66" s="868">
        <f t="shared" si="37"/>
        <v>46022</v>
      </c>
      <c r="T66" s="852">
        <v>0.0</v>
      </c>
      <c r="U66" s="872">
        <v>0.0</v>
      </c>
      <c r="V66" s="851">
        <v>0.0</v>
      </c>
      <c r="W66" s="852" t="str">
        <f t="shared" si="33"/>
        <v>#DIV/0!</v>
      </c>
      <c r="X66" s="852">
        <v>0.0</v>
      </c>
      <c r="Y66" s="852">
        <v>0.0</v>
      </c>
      <c r="Z66" s="852" t="str">
        <f t="shared" si="34"/>
        <v>#DIV/0!</v>
      </c>
      <c r="AA66" s="861"/>
    </row>
    <row r="67">
      <c r="A67" s="873" t="s">
        <v>22</v>
      </c>
      <c r="B67" s="874">
        <f t="shared" ref="B67:D67" si="66">SUM(B36:B66)</f>
        <v>73249.66</v>
      </c>
      <c r="C67" s="875">
        <f t="shared" si="66"/>
        <v>1242</v>
      </c>
      <c r="D67" s="875">
        <f t="shared" si="66"/>
        <v>286</v>
      </c>
      <c r="E67" s="874">
        <f>B67/D67</f>
        <v>256.1176923</v>
      </c>
      <c r="F67" s="874"/>
      <c r="G67" s="874">
        <f>SUM(G36:G66)</f>
        <v>360148.74</v>
      </c>
      <c r="H67" s="876">
        <f>(G67/D67)</f>
        <v>1259.261329</v>
      </c>
      <c r="I67" s="307"/>
      <c r="J67" s="877" t="s">
        <v>22</v>
      </c>
      <c r="K67" s="878">
        <f>SUM(K36:K66)</f>
        <v>47850.44</v>
      </c>
      <c r="L67" s="879">
        <f t="shared" ref="L67:M67" si="67">SUM(L36:L65)</f>
        <v>976</v>
      </c>
      <c r="M67" s="880">
        <f t="shared" si="67"/>
        <v>213</v>
      </c>
      <c r="N67" s="878">
        <f>K67/M67</f>
        <v>224.6499531</v>
      </c>
      <c r="O67" s="878">
        <f t="shared" ref="O67:P67" si="68">SUM(O36:O65)</f>
        <v>19203.67</v>
      </c>
      <c r="P67" s="878">
        <f t="shared" si="68"/>
        <v>261347.76</v>
      </c>
      <c r="Q67" s="881">
        <f t="shared" si="32"/>
        <v>90.15807512</v>
      </c>
      <c r="R67" s="307"/>
      <c r="S67" s="877" t="s">
        <v>22</v>
      </c>
      <c r="T67" s="878">
        <f t="shared" ref="T67:V67" si="69">SUM(T36:T65)</f>
        <v>25399.22</v>
      </c>
      <c r="U67" s="879">
        <f t="shared" si="69"/>
        <v>258</v>
      </c>
      <c r="V67" s="880">
        <f t="shared" si="69"/>
        <v>72</v>
      </c>
      <c r="W67" s="878">
        <f t="shared" si="33"/>
        <v>352.7669444</v>
      </c>
      <c r="X67" s="878">
        <f>SUM(X36:X66)</f>
        <v>3329.74</v>
      </c>
      <c r="Y67" s="878">
        <f>SUM(Y36:Y65)</f>
        <v>93517.98</v>
      </c>
      <c r="Z67" s="881">
        <f t="shared" si="34"/>
        <v>46.24638889</v>
      </c>
      <c r="AA67" s="864"/>
    </row>
    <row r="68">
      <c r="A68" s="873"/>
      <c r="B68" s="874"/>
      <c r="C68" s="882"/>
      <c r="D68" s="883"/>
      <c r="E68" s="884"/>
      <c r="F68" s="884"/>
      <c r="G68" s="874"/>
      <c r="H68" s="876"/>
      <c r="I68" s="307"/>
      <c r="J68" s="860" t="s">
        <v>407</v>
      </c>
      <c r="R68" s="250"/>
      <c r="S68" s="860" t="s">
        <v>408</v>
      </c>
      <c r="AA68" s="861"/>
    </row>
    <row r="69">
      <c r="A69" s="833" t="s">
        <v>409</v>
      </c>
      <c r="B69" s="834" t="s">
        <v>410</v>
      </c>
      <c r="C69" s="835" t="s">
        <v>411</v>
      </c>
      <c r="D69" s="836" t="s">
        <v>13</v>
      </c>
      <c r="E69" s="837" t="s">
        <v>412</v>
      </c>
      <c r="F69" s="837" t="s">
        <v>413</v>
      </c>
      <c r="G69" s="839" t="s">
        <v>414</v>
      </c>
      <c r="H69" s="839" t="s">
        <v>416</v>
      </c>
      <c r="J69" s="862" t="s">
        <v>409</v>
      </c>
      <c r="K69" s="834" t="s">
        <v>410</v>
      </c>
      <c r="L69" s="863" t="s">
        <v>411</v>
      </c>
      <c r="M69" s="836" t="s">
        <v>13</v>
      </c>
      <c r="N69" s="837" t="s">
        <v>412</v>
      </c>
      <c r="O69" s="837" t="s">
        <v>413</v>
      </c>
      <c r="P69" s="839" t="s">
        <v>414</v>
      </c>
      <c r="Q69" s="839" t="s">
        <v>415</v>
      </c>
      <c r="R69" s="307"/>
      <c r="S69" s="862" t="s">
        <v>409</v>
      </c>
      <c r="T69" s="834" t="s">
        <v>410</v>
      </c>
      <c r="U69" s="863" t="s">
        <v>411</v>
      </c>
      <c r="V69" s="836" t="s">
        <v>13</v>
      </c>
      <c r="W69" s="837" t="s">
        <v>412</v>
      </c>
      <c r="X69" s="837" t="s">
        <v>413</v>
      </c>
      <c r="Y69" s="839" t="s">
        <v>414</v>
      </c>
      <c r="Z69" s="839" t="s">
        <v>415</v>
      </c>
      <c r="AA69" s="864"/>
    </row>
    <row r="70">
      <c r="A70" s="865">
        <v>46023.0</v>
      </c>
      <c r="B70" s="869">
        <f t="shared" ref="B70:H70" si="70">SUM(K70,T70)</f>
        <v>0</v>
      </c>
      <c r="C70" s="870">
        <f t="shared" si="70"/>
        <v>2</v>
      </c>
      <c r="D70" s="870">
        <f t="shared" si="70"/>
        <v>0</v>
      </c>
      <c r="E70" s="869" t="str">
        <f t="shared" si="70"/>
        <v>#DIV/0!</v>
      </c>
      <c r="F70" s="869">
        <f t="shared" si="70"/>
        <v>0</v>
      </c>
      <c r="G70" s="869">
        <f t="shared" si="70"/>
        <v>7707</v>
      </c>
      <c r="H70" s="869" t="str">
        <f t="shared" si="70"/>
        <v>#DIV/0!</v>
      </c>
      <c r="J70" s="866">
        <v>46023.0</v>
      </c>
      <c r="K70" s="885">
        <v>0.0</v>
      </c>
      <c r="L70" s="886">
        <v>2.0</v>
      </c>
      <c r="M70" s="887">
        <v>0.0</v>
      </c>
      <c r="N70" s="852" t="str">
        <f t="shared" ref="N70:N101" si="72">K70/M70</f>
        <v>#DIV/0!</v>
      </c>
      <c r="O70" s="885">
        <v>0.0</v>
      </c>
      <c r="P70" s="885">
        <v>1611.0</v>
      </c>
      <c r="Q70" s="852" t="str">
        <f t="shared" ref="Q70:Q101" si="73">O70/M70</f>
        <v>#DIV/0!</v>
      </c>
      <c r="R70" s="307"/>
      <c r="S70" s="866">
        <v>46023.0</v>
      </c>
      <c r="T70" s="888"/>
      <c r="U70" s="889"/>
      <c r="V70" s="890"/>
      <c r="W70" s="852" t="str">
        <f t="shared" ref="W70:W101" si="74">T70/V70</f>
        <v>#DIV/0!</v>
      </c>
      <c r="X70" s="888"/>
      <c r="Y70" s="852">
        <v>6096.0</v>
      </c>
      <c r="Z70" s="852" t="str">
        <f t="shared" ref="Z70:Z101" si="75">X70/V70</f>
        <v>#DIV/0!</v>
      </c>
      <c r="AA70" s="861"/>
    </row>
    <row r="71">
      <c r="A71" s="865">
        <v>46024.0</v>
      </c>
      <c r="B71" s="869">
        <f t="shared" ref="B71:H71" si="71">SUM(K71,T71)</f>
        <v>0</v>
      </c>
      <c r="C71" s="870">
        <f t="shared" si="71"/>
        <v>5</v>
      </c>
      <c r="D71" s="870">
        <f t="shared" si="71"/>
        <v>0</v>
      </c>
      <c r="E71" s="869" t="str">
        <f t="shared" si="71"/>
        <v>#DIV/0!</v>
      </c>
      <c r="F71" s="869">
        <f t="shared" si="71"/>
        <v>0</v>
      </c>
      <c r="G71" s="869">
        <f t="shared" si="71"/>
        <v>15110.96</v>
      </c>
      <c r="H71" s="869" t="str">
        <f t="shared" si="71"/>
        <v>#DIV/0!</v>
      </c>
      <c r="J71" s="867">
        <f t="shared" ref="J71:J100" si="77">J70+1</f>
        <v>46024</v>
      </c>
      <c r="K71" s="885">
        <v>0.0</v>
      </c>
      <c r="L71" s="886">
        <v>5.0</v>
      </c>
      <c r="M71" s="887">
        <v>0.0</v>
      </c>
      <c r="N71" s="853" t="str">
        <f t="shared" si="72"/>
        <v>#DIV/0!</v>
      </c>
      <c r="O71" s="885">
        <v>0.0</v>
      </c>
      <c r="P71" s="885">
        <v>12070.96</v>
      </c>
      <c r="Q71" s="853" t="str">
        <f t="shared" si="73"/>
        <v>#DIV/0!</v>
      </c>
      <c r="R71" s="307"/>
      <c r="S71" s="867">
        <f t="shared" ref="S71:S100" si="78">S70+1</f>
        <v>46024</v>
      </c>
      <c r="T71" s="888"/>
      <c r="U71" s="889"/>
      <c r="V71" s="890"/>
      <c r="W71" s="853" t="str">
        <f t="shared" si="74"/>
        <v>#DIV/0!</v>
      </c>
      <c r="X71" s="888"/>
      <c r="Y71" s="853">
        <v>3040.0</v>
      </c>
      <c r="Z71" s="853" t="str">
        <f t="shared" si="75"/>
        <v>#DIV/0!</v>
      </c>
      <c r="AA71" s="864"/>
    </row>
    <row r="72">
      <c r="A72" s="865">
        <v>46025.0</v>
      </c>
      <c r="B72" s="869">
        <f t="shared" ref="B72:H72" si="76">SUM(K72,T72)</f>
        <v>0</v>
      </c>
      <c r="C72" s="870">
        <f t="shared" si="76"/>
        <v>3</v>
      </c>
      <c r="D72" s="870">
        <f t="shared" si="76"/>
        <v>1</v>
      </c>
      <c r="E72" s="869" t="str">
        <f t="shared" si="76"/>
        <v>#DIV/0!</v>
      </c>
      <c r="F72" s="869">
        <f t="shared" si="76"/>
        <v>500</v>
      </c>
      <c r="G72" s="869">
        <f t="shared" si="76"/>
        <v>17315</v>
      </c>
      <c r="H72" s="869" t="str">
        <f t="shared" si="76"/>
        <v>#DIV/0!</v>
      </c>
      <c r="J72" s="868">
        <f t="shared" si="77"/>
        <v>46025</v>
      </c>
      <c r="K72" s="885">
        <v>0.0</v>
      </c>
      <c r="L72" s="886">
        <v>3.0</v>
      </c>
      <c r="M72" s="887">
        <v>1.0</v>
      </c>
      <c r="N72" s="852">
        <f t="shared" si="72"/>
        <v>0</v>
      </c>
      <c r="O72" s="885">
        <v>500.0</v>
      </c>
      <c r="P72" s="885">
        <v>9875.0</v>
      </c>
      <c r="Q72" s="852">
        <f t="shared" si="73"/>
        <v>500</v>
      </c>
      <c r="R72" s="307"/>
      <c r="S72" s="868">
        <f t="shared" si="78"/>
        <v>46025</v>
      </c>
      <c r="T72" s="888"/>
      <c r="U72" s="889"/>
      <c r="V72" s="890"/>
      <c r="W72" s="852" t="str">
        <f t="shared" si="74"/>
        <v>#DIV/0!</v>
      </c>
      <c r="X72" s="888"/>
      <c r="Y72" s="852">
        <v>7440.0</v>
      </c>
      <c r="Z72" s="852" t="str">
        <f t="shared" si="75"/>
        <v>#DIV/0!</v>
      </c>
      <c r="AA72" s="861"/>
    </row>
    <row r="73">
      <c r="A73" s="865">
        <v>46026.0</v>
      </c>
      <c r="B73" s="869">
        <f t="shared" ref="B73:H73" si="79">SUM(K73,T73)</f>
        <v>0</v>
      </c>
      <c r="C73" s="870">
        <f t="shared" si="79"/>
        <v>3</v>
      </c>
      <c r="D73" s="870">
        <f t="shared" si="79"/>
        <v>2</v>
      </c>
      <c r="E73" s="869" t="str">
        <f t="shared" si="79"/>
        <v>#DIV/0!</v>
      </c>
      <c r="F73" s="869">
        <f t="shared" si="79"/>
        <v>150.85</v>
      </c>
      <c r="G73" s="869">
        <f t="shared" si="79"/>
        <v>14851.13</v>
      </c>
      <c r="H73" s="869" t="str">
        <f t="shared" si="79"/>
        <v>#DIV/0!</v>
      </c>
      <c r="J73" s="867">
        <f t="shared" si="77"/>
        <v>46026</v>
      </c>
      <c r="K73" s="885">
        <v>0.0</v>
      </c>
      <c r="L73" s="886">
        <v>3.0</v>
      </c>
      <c r="M73" s="887">
        <v>2.0</v>
      </c>
      <c r="N73" s="853">
        <f t="shared" si="72"/>
        <v>0</v>
      </c>
      <c r="O73" s="885">
        <v>150.85</v>
      </c>
      <c r="P73" s="885">
        <v>7193.85</v>
      </c>
      <c r="Q73" s="853">
        <f t="shared" si="73"/>
        <v>75.425</v>
      </c>
      <c r="R73" s="307"/>
      <c r="S73" s="867">
        <f t="shared" si="78"/>
        <v>46026</v>
      </c>
      <c r="T73" s="888"/>
      <c r="U73" s="889"/>
      <c r="V73" s="890"/>
      <c r="W73" s="853" t="str">
        <f t="shared" si="74"/>
        <v>#DIV/0!</v>
      </c>
      <c r="X73" s="888"/>
      <c r="Y73" s="853">
        <v>7657.28</v>
      </c>
      <c r="Z73" s="853" t="str">
        <f t="shared" si="75"/>
        <v>#DIV/0!</v>
      </c>
      <c r="AA73" s="864"/>
    </row>
    <row r="74">
      <c r="A74" s="865">
        <v>46027.0</v>
      </c>
      <c r="B74" s="869">
        <f t="shared" ref="B74:D74" si="80">SUM(K74,T74)</f>
        <v>2942.69</v>
      </c>
      <c r="C74" s="870">
        <f t="shared" si="80"/>
        <v>60</v>
      </c>
      <c r="D74" s="870">
        <f t="shared" si="80"/>
        <v>5</v>
      </c>
      <c r="E74" s="869">
        <f t="shared" ref="E74:E82" si="83">N74</f>
        <v>588.538</v>
      </c>
      <c r="F74" s="869">
        <f t="shared" ref="F74:H74" si="81">SUM(O74,X74)</f>
        <v>400</v>
      </c>
      <c r="G74" s="869">
        <f t="shared" si="81"/>
        <v>21614.38</v>
      </c>
      <c r="H74" s="869" t="str">
        <f t="shared" si="81"/>
        <v>#DIV/0!</v>
      </c>
      <c r="J74" s="868">
        <f t="shared" si="77"/>
        <v>46027</v>
      </c>
      <c r="K74" s="885">
        <v>2942.69</v>
      </c>
      <c r="L74" s="886">
        <v>60.0</v>
      </c>
      <c r="M74" s="887">
        <v>5.0</v>
      </c>
      <c r="N74" s="852">
        <f t="shared" si="72"/>
        <v>588.538</v>
      </c>
      <c r="O74" s="885">
        <v>400.0</v>
      </c>
      <c r="P74" s="885">
        <v>13581.0</v>
      </c>
      <c r="Q74" s="852">
        <f t="shared" si="73"/>
        <v>80</v>
      </c>
      <c r="R74" s="307"/>
      <c r="S74" s="868">
        <f t="shared" si="78"/>
        <v>46027</v>
      </c>
      <c r="T74" s="888"/>
      <c r="U74" s="889"/>
      <c r="V74" s="890"/>
      <c r="W74" s="852" t="str">
        <f t="shared" si="74"/>
        <v>#DIV/0!</v>
      </c>
      <c r="X74" s="888"/>
      <c r="Y74" s="852">
        <v>8033.38</v>
      </c>
      <c r="Z74" s="852" t="str">
        <f t="shared" si="75"/>
        <v>#DIV/0!</v>
      </c>
      <c r="AA74" s="861"/>
    </row>
    <row r="75">
      <c r="A75" s="865">
        <v>46028.0</v>
      </c>
      <c r="B75" s="869">
        <f t="shared" ref="B75:D75" si="82">SUM(K75,T75)</f>
        <v>2943.14</v>
      </c>
      <c r="C75" s="870">
        <f t="shared" si="82"/>
        <v>69</v>
      </c>
      <c r="D75" s="870">
        <f t="shared" si="82"/>
        <v>7</v>
      </c>
      <c r="E75" s="869">
        <f t="shared" si="83"/>
        <v>420.4485714</v>
      </c>
      <c r="F75" s="869">
        <f t="shared" ref="F75:H75" si="84">SUM(O75,X75)</f>
        <v>1845</v>
      </c>
      <c r="G75" s="869">
        <f t="shared" si="84"/>
        <v>71657.5</v>
      </c>
      <c r="H75" s="869" t="str">
        <f t="shared" si="84"/>
        <v>#DIV/0!</v>
      </c>
      <c r="J75" s="867">
        <f t="shared" si="77"/>
        <v>46028</v>
      </c>
      <c r="K75" s="885">
        <v>2943.14</v>
      </c>
      <c r="L75" s="886">
        <v>69.0</v>
      </c>
      <c r="M75" s="887">
        <v>7.0</v>
      </c>
      <c r="N75" s="853">
        <f t="shared" si="72"/>
        <v>420.4485714</v>
      </c>
      <c r="O75" s="885">
        <v>1845.0</v>
      </c>
      <c r="P75" s="885">
        <v>65053.0</v>
      </c>
      <c r="Q75" s="853">
        <f t="shared" si="73"/>
        <v>263.5714286</v>
      </c>
      <c r="R75" s="307"/>
      <c r="S75" s="867">
        <f t="shared" si="78"/>
        <v>46028</v>
      </c>
      <c r="T75" s="888"/>
      <c r="U75" s="889"/>
      <c r="V75" s="890"/>
      <c r="W75" s="853" t="str">
        <f t="shared" si="74"/>
        <v>#DIV/0!</v>
      </c>
      <c r="X75" s="888"/>
      <c r="Y75" s="853">
        <v>6604.5</v>
      </c>
      <c r="Z75" s="853" t="str">
        <f t="shared" si="75"/>
        <v>#DIV/0!</v>
      </c>
      <c r="AA75" s="864"/>
    </row>
    <row r="76">
      <c r="A76" s="865">
        <v>46029.0</v>
      </c>
      <c r="B76" s="869">
        <f t="shared" ref="B76:D76" si="85">SUM(K76,T76)</f>
        <v>3070.79</v>
      </c>
      <c r="C76" s="870">
        <f t="shared" si="85"/>
        <v>71</v>
      </c>
      <c r="D76" s="870">
        <f t="shared" si="85"/>
        <v>11</v>
      </c>
      <c r="E76" s="869">
        <f t="shared" si="83"/>
        <v>279.1627273</v>
      </c>
      <c r="F76" s="869">
        <f t="shared" ref="F76:H76" si="86">SUM(O76,X76)</f>
        <v>730</v>
      </c>
      <c r="G76" s="869">
        <f t="shared" si="86"/>
        <v>22878</v>
      </c>
      <c r="H76" s="869" t="str">
        <f t="shared" si="86"/>
        <v>#DIV/0!</v>
      </c>
      <c r="J76" s="868">
        <f t="shared" si="77"/>
        <v>46029</v>
      </c>
      <c r="K76" s="885">
        <v>3070.79</v>
      </c>
      <c r="L76" s="886">
        <v>71.0</v>
      </c>
      <c r="M76" s="887">
        <v>11.0</v>
      </c>
      <c r="N76" s="852">
        <f t="shared" si="72"/>
        <v>279.1627273</v>
      </c>
      <c r="O76" s="885">
        <v>730.0</v>
      </c>
      <c r="P76" s="885">
        <v>16738.6</v>
      </c>
      <c r="Q76" s="852">
        <f t="shared" si="73"/>
        <v>66.36363636</v>
      </c>
      <c r="R76" s="307"/>
      <c r="S76" s="868">
        <f t="shared" si="78"/>
        <v>46029</v>
      </c>
      <c r="T76" s="888"/>
      <c r="U76" s="889"/>
      <c r="V76" s="890"/>
      <c r="W76" s="852" t="str">
        <f t="shared" si="74"/>
        <v>#DIV/0!</v>
      </c>
      <c r="X76" s="888"/>
      <c r="Y76" s="852">
        <v>6139.4</v>
      </c>
      <c r="Z76" s="852" t="str">
        <f t="shared" si="75"/>
        <v>#DIV/0!</v>
      </c>
      <c r="AA76" s="861"/>
    </row>
    <row r="77">
      <c r="A77" s="865">
        <v>46030.0</v>
      </c>
      <c r="B77" s="869">
        <f t="shared" ref="B77:D77" si="87">SUM(K77,T77)</f>
        <v>866.6</v>
      </c>
      <c r="C77" s="870">
        <f t="shared" si="87"/>
        <v>44</v>
      </c>
      <c r="D77" s="870">
        <f t="shared" si="87"/>
        <v>13</v>
      </c>
      <c r="E77" s="869">
        <f t="shared" si="83"/>
        <v>66.66153846</v>
      </c>
      <c r="F77" s="869">
        <f t="shared" ref="F77:H77" si="88">SUM(O77,X77)</f>
        <v>1077.5</v>
      </c>
      <c r="G77" s="869">
        <f t="shared" si="88"/>
        <v>26396.33</v>
      </c>
      <c r="H77" s="869" t="str">
        <f t="shared" si="88"/>
        <v>#DIV/0!</v>
      </c>
      <c r="J77" s="867">
        <f t="shared" si="77"/>
        <v>46030</v>
      </c>
      <c r="K77" s="885">
        <v>866.6</v>
      </c>
      <c r="L77" s="886">
        <v>44.0</v>
      </c>
      <c r="M77" s="887">
        <v>13.0</v>
      </c>
      <c r="N77" s="853">
        <f t="shared" si="72"/>
        <v>66.66153846</v>
      </c>
      <c r="O77" s="885">
        <v>1077.5</v>
      </c>
      <c r="P77" s="885">
        <v>19561.43</v>
      </c>
      <c r="Q77" s="853">
        <f t="shared" si="73"/>
        <v>82.88461538</v>
      </c>
      <c r="R77" s="307"/>
      <c r="S77" s="867">
        <f t="shared" si="78"/>
        <v>46030</v>
      </c>
      <c r="T77" s="888"/>
      <c r="U77" s="889"/>
      <c r="V77" s="890"/>
      <c r="W77" s="853" t="str">
        <f t="shared" si="74"/>
        <v>#DIV/0!</v>
      </c>
      <c r="X77" s="888"/>
      <c r="Y77" s="853">
        <v>6834.9</v>
      </c>
      <c r="Z77" s="853" t="str">
        <f t="shared" si="75"/>
        <v>#DIV/0!</v>
      </c>
      <c r="AA77" s="864"/>
    </row>
    <row r="78">
      <c r="A78" s="865">
        <v>46031.0</v>
      </c>
      <c r="B78" s="869">
        <f t="shared" ref="B78:D78" si="89">SUM(K78,T78)</f>
        <v>4503.73</v>
      </c>
      <c r="C78" s="870">
        <f t="shared" si="89"/>
        <v>95</v>
      </c>
      <c r="D78" s="870">
        <f t="shared" si="89"/>
        <v>6</v>
      </c>
      <c r="E78" s="869">
        <f t="shared" si="83"/>
        <v>750.6216667</v>
      </c>
      <c r="F78" s="869">
        <f t="shared" ref="F78:H78" si="90">SUM(O78,X78)</f>
        <v>511</v>
      </c>
      <c r="G78" s="869">
        <f t="shared" si="90"/>
        <v>23161.87</v>
      </c>
      <c r="H78" s="869" t="str">
        <f t="shared" si="90"/>
        <v>#DIV/0!</v>
      </c>
      <c r="J78" s="868">
        <f t="shared" si="77"/>
        <v>46031</v>
      </c>
      <c r="K78" s="885">
        <v>4503.73</v>
      </c>
      <c r="L78" s="886">
        <v>95.0</v>
      </c>
      <c r="M78" s="887">
        <v>6.0</v>
      </c>
      <c r="N78" s="852">
        <f t="shared" si="72"/>
        <v>750.6216667</v>
      </c>
      <c r="O78" s="885">
        <v>511.0</v>
      </c>
      <c r="P78" s="885">
        <v>12296.0</v>
      </c>
      <c r="Q78" s="852">
        <f t="shared" si="73"/>
        <v>85.16666667</v>
      </c>
      <c r="R78" s="307"/>
      <c r="S78" s="868">
        <f t="shared" si="78"/>
        <v>46031</v>
      </c>
      <c r="T78" s="888"/>
      <c r="U78" s="889"/>
      <c r="V78" s="890"/>
      <c r="W78" s="852" t="str">
        <f t="shared" si="74"/>
        <v>#DIV/0!</v>
      </c>
      <c r="X78" s="888"/>
      <c r="Y78" s="852">
        <v>10865.87</v>
      </c>
      <c r="Z78" s="852" t="str">
        <f t="shared" si="75"/>
        <v>#DIV/0!</v>
      </c>
      <c r="AA78" s="861"/>
    </row>
    <row r="79">
      <c r="A79" s="865">
        <v>46032.0</v>
      </c>
      <c r="B79" s="869">
        <f t="shared" ref="B79:D79" si="91">SUM(K79,T79)</f>
        <v>2858.95</v>
      </c>
      <c r="C79" s="870">
        <f t="shared" si="91"/>
        <v>89</v>
      </c>
      <c r="D79" s="870">
        <f t="shared" si="91"/>
        <v>14</v>
      </c>
      <c r="E79" s="869">
        <f t="shared" si="83"/>
        <v>204.2107143</v>
      </c>
      <c r="F79" s="869">
        <f t="shared" ref="F79:H79" si="92">SUM(O79,X79)</f>
        <v>579</v>
      </c>
      <c r="G79" s="869">
        <f t="shared" si="92"/>
        <v>23320.3</v>
      </c>
      <c r="H79" s="869" t="str">
        <f t="shared" si="92"/>
        <v>#DIV/0!</v>
      </c>
      <c r="J79" s="867">
        <f t="shared" si="77"/>
        <v>46032</v>
      </c>
      <c r="K79" s="891">
        <v>2858.95</v>
      </c>
      <c r="L79" s="886">
        <v>89.0</v>
      </c>
      <c r="M79" s="887">
        <v>14.0</v>
      </c>
      <c r="N79" s="853">
        <f t="shared" si="72"/>
        <v>204.2107143</v>
      </c>
      <c r="O79" s="885">
        <v>579.0</v>
      </c>
      <c r="P79" s="885">
        <v>13365.56</v>
      </c>
      <c r="Q79" s="853">
        <f t="shared" si="73"/>
        <v>41.35714286</v>
      </c>
      <c r="R79" s="307"/>
      <c r="S79" s="867">
        <f t="shared" si="78"/>
        <v>46032</v>
      </c>
      <c r="T79" s="892"/>
      <c r="U79" s="889"/>
      <c r="V79" s="890"/>
      <c r="W79" s="853" t="str">
        <f t="shared" si="74"/>
        <v>#DIV/0!</v>
      </c>
      <c r="X79" s="888"/>
      <c r="Y79" s="853">
        <v>9954.74</v>
      </c>
      <c r="Z79" s="853" t="str">
        <f t="shared" si="75"/>
        <v>#DIV/0!</v>
      </c>
      <c r="AA79" s="864"/>
    </row>
    <row r="80">
      <c r="A80" s="865">
        <v>46033.0</v>
      </c>
      <c r="B80" s="869">
        <f t="shared" ref="B80:D80" si="93">SUM(K80,T80)</f>
        <v>2477.15</v>
      </c>
      <c r="C80" s="870">
        <f t="shared" si="93"/>
        <v>72</v>
      </c>
      <c r="D80" s="870">
        <f t="shared" si="93"/>
        <v>5</v>
      </c>
      <c r="E80" s="869">
        <f t="shared" si="83"/>
        <v>495.43</v>
      </c>
      <c r="F80" s="869">
        <f t="shared" ref="F80:H80" si="94">SUM(O80,X80)</f>
        <v>880</v>
      </c>
      <c r="G80" s="869">
        <f t="shared" si="94"/>
        <v>17799.38</v>
      </c>
      <c r="H80" s="869" t="str">
        <f t="shared" si="94"/>
        <v>#DIV/0!</v>
      </c>
      <c r="J80" s="868">
        <f t="shared" si="77"/>
        <v>46033</v>
      </c>
      <c r="K80" s="885">
        <v>2477.15</v>
      </c>
      <c r="L80" s="886">
        <v>72.0</v>
      </c>
      <c r="M80" s="887">
        <v>5.0</v>
      </c>
      <c r="N80" s="852">
        <f t="shared" si="72"/>
        <v>495.43</v>
      </c>
      <c r="O80" s="885">
        <v>880.0</v>
      </c>
      <c r="P80" s="885">
        <v>13315.2</v>
      </c>
      <c r="Q80" s="852">
        <f t="shared" si="73"/>
        <v>176</v>
      </c>
      <c r="R80" s="307"/>
      <c r="S80" s="868">
        <f t="shared" si="78"/>
        <v>46033</v>
      </c>
      <c r="T80" s="888"/>
      <c r="U80" s="889"/>
      <c r="V80" s="890"/>
      <c r="W80" s="852" t="str">
        <f t="shared" si="74"/>
        <v>#DIV/0!</v>
      </c>
      <c r="X80" s="888"/>
      <c r="Y80" s="852">
        <v>4484.18</v>
      </c>
      <c r="Z80" s="852" t="str">
        <f t="shared" si="75"/>
        <v>#DIV/0!</v>
      </c>
      <c r="AA80" s="861"/>
    </row>
    <row r="81">
      <c r="A81" s="865">
        <v>46034.0</v>
      </c>
      <c r="B81" s="869">
        <f t="shared" ref="B81:D81" si="95">SUM(K81,T81)</f>
        <v>2667.79</v>
      </c>
      <c r="C81" s="870">
        <f t="shared" si="95"/>
        <v>83</v>
      </c>
      <c r="D81" s="870">
        <f t="shared" si="95"/>
        <v>6</v>
      </c>
      <c r="E81" s="869">
        <f t="shared" si="83"/>
        <v>444.6316667</v>
      </c>
      <c r="F81" s="869">
        <f t="shared" ref="F81:H81" si="96">SUM(O81,X81)</f>
        <v>460</v>
      </c>
      <c r="G81" s="869">
        <f t="shared" si="96"/>
        <v>22396.28</v>
      </c>
      <c r="H81" s="869" t="str">
        <f t="shared" si="96"/>
        <v>#DIV/0!</v>
      </c>
      <c r="J81" s="867">
        <f t="shared" si="77"/>
        <v>46034</v>
      </c>
      <c r="K81" s="885">
        <v>2667.79</v>
      </c>
      <c r="L81" s="886">
        <v>83.0</v>
      </c>
      <c r="M81" s="887">
        <v>6.0</v>
      </c>
      <c r="N81" s="853">
        <f t="shared" si="72"/>
        <v>444.6316667</v>
      </c>
      <c r="O81" s="885">
        <v>460.0</v>
      </c>
      <c r="P81" s="885">
        <v>15231.33</v>
      </c>
      <c r="Q81" s="853">
        <f t="shared" si="73"/>
        <v>76.66666667</v>
      </c>
      <c r="R81" s="307"/>
      <c r="S81" s="867">
        <f t="shared" si="78"/>
        <v>46034</v>
      </c>
      <c r="T81" s="888"/>
      <c r="U81" s="889"/>
      <c r="V81" s="890"/>
      <c r="W81" s="853" t="str">
        <f t="shared" si="74"/>
        <v>#DIV/0!</v>
      </c>
      <c r="X81" s="888"/>
      <c r="Y81" s="853">
        <v>7164.95</v>
      </c>
      <c r="Z81" s="853" t="str">
        <f t="shared" si="75"/>
        <v>#DIV/0!</v>
      </c>
      <c r="AA81" s="864"/>
    </row>
    <row r="82">
      <c r="A82" s="865">
        <v>46035.0</v>
      </c>
      <c r="B82" s="869">
        <f t="shared" ref="B82:D82" si="97">SUM(K82,T82)</f>
        <v>3286.42</v>
      </c>
      <c r="C82" s="870">
        <f t="shared" si="97"/>
        <v>87</v>
      </c>
      <c r="D82" s="870">
        <f t="shared" si="97"/>
        <v>8</v>
      </c>
      <c r="E82" s="869">
        <f t="shared" si="83"/>
        <v>410.8025</v>
      </c>
      <c r="F82" s="869">
        <f t="shared" ref="F82:H82" si="98">SUM(O82,X82)</f>
        <v>991</v>
      </c>
      <c r="G82" s="869">
        <f t="shared" si="98"/>
        <v>18608.39</v>
      </c>
      <c r="H82" s="869" t="str">
        <f t="shared" si="98"/>
        <v>#DIV/0!</v>
      </c>
      <c r="J82" s="868">
        <f t="shared" si="77"/>
        <v>46035</v>
      </c>
      <c r="K82" s="885">
        <v>3286.42</v>
      </c>
      <c r="L82" s="886">
        <v>87.0</v>
      </c>
      <c r="M82" s="887">
        <v>8.0</v>
      </c>
      <c r="N82" s="852">
        <f t="shared" si="72"/>
        <v>410.8025</v>
      </c>
      <c r="O82" s="885">
        <v>991.0</v>
      </c>
      <c r="P82" s="885">
        <v>15476.61</v>
      </c>
      <c r="Q82" s="852">
        <f t="shared" si="73"/>
        <v>123.875</v>
      </c>
      <c r="R82" s="307"/>
      <c r="S82" s="868">
        <f t="shared" si="78"/>
        <v>46035</v>
      </c>
      <c r="T82" s="888"/>
      <c r="U82" s="889"/>
      <c r="V82" s="890"/>
      <c r="W82" s="852" t="str">
        <f t="shared" si="74"/>
        <v>#DIV/0!</v>
      </c>
      <c r="X82" s="888"/>
      <c r="Y82" s="852">
        <v>3131.78</v>
      </c>
      <c r="Z82" s="852" t="str">
        <f t="shared" si="75"/>
        <v>#DIV/0!</v>
      </c>
      <c r="AA82" s="861"/>
    </row>
    <row r="83">
      <c r="A83" s="865">
        <v>46036.0</v>
      </c>
      <c r="B83" s="869">
        <f t="shared" ref="B83:H83" si="99">SUM(K83,T83)</f>
        <v>1934.6</v>
      </c>
      <c r="C83" s="870">
        <f t="shared" si="99"/>
        <v>56</v>
      </c>
      <c r="D83" s="870">
        <f t="shared" si="99"/>
        <v>13</v>
      </c>
      <c r="E83" s="869">
        <f t="shared" si="99"/>
        <v>277.08325</v>
      </c>
      <c r="F83" s="869">
        <f t="shared" si="99"/>
        <v>2529</v>
      </c>
      <c r="G83" s="869">
        <f t="shared" si="99"/>
        <v>15457</v>
      </c>
      <c r="H83" s="869">
        <f t="shared" si="99"/>
        <v>470.925</v>
      </c>
      <c r="J83" s="867">
        <f t="shared" si="77"/>
        <v>46036</v>
      </c>
      <c r="K83" s="885">
        <v>1464.49</v>
      </c>
      <c r="L83" s="886">
        <v>43.0</v>
      </c>
      <c r="M83" s="887">
        <v>8.0</v>
      </c>
      <c r="N83" s="853">
        <f t="shared" si="72"/>
        <v>183.06125</v>
      </c>
      <c r="O83" s="885">
        <v>465.0</v>
      </c>
      <c r="P83" s="885">
        <v>13025.0</v>
      </c>
      <c r="Q83" s="853">
        <f t="shared" si="73"/>
        <v>58.125</v>
      </c>
      <c r="R83" s="307"/>
      <c r="S83" s="867">
        <f t="shared" si="78"/>
        <v>46036</v>
      </c>
      <c r="T83" s="885">
        <v>470.11</v>
      </c>
      <c r="U83" s="886">
        <v>13.0</v>
      </c>
      <c r="V83" s="887">
        <v>5.0</v>
      </c>
      <c r="W83" s="853">
        <f t="shared" si="74"/>
        <v>94.022</v>
      </c>
      <c r="X83" s="885">
        <v>2064.0</v>
      </c>
      <c r="Y83" s="853">
        <v>2432.0</v>
      </c>
      <c r="Z83" s="853">
        <f t="shared" si="75"/>
        <v>412.8</v>
      </c>
      <c r="AA83" s="864"/>
    </row>
    <row r="84">
      <c r="A84" s="865">
        <v>46037.0</v>
      </c>
      <c r="B84" s="869">
        <f t="shared" ref="B84:H84" si="100">SUM(K84,T84)</f>
        <v>3623.92</v>
      </c>
      <c r="C84" s="870">
        <f t="shared" si="100"/>
        <v>86</v>
      </c>
      <c r="D84" s="870">
        <f t="shared" si="100"/>
        <v>14</v>
      </c>
      <c r="E84" s="869">
        <f t="shared" si="100"/>
        <v>360.6739394</v>
      </c>
      <c r="F84" s="869">
        <f t="shared" si="100"/>
        <v>2454.16</v>
      </c>
      <c r="G84" s="869">
        <f t="shared" si="100"/>
        <v>12877.93</v>
      </c>
      <c r="H84" s="869">
        <f t="shared" si="100"/>
        <v>684.9624242</v>
      </c>
      <c r="J84" s="868">
        <f t="shared" si="77"/>
        <v>46037</v>
      </c>
      <c r="K84" s="885">
        <v>3495.11</v>
      </c>
      <c r="L84" s="886">
        <v>81.0</v>
      </c>
      <c r="M84" s="887">
        <v>11.0</v>
      </c>
      <c r="N84" s="852">
        <f t="shared" si="72"/>
        <v>317.7372727</v>
      </c>
      <c r="O84" s="885">
        <v>549.0</v>
      </c>
      <c r="P84" s="885">
        <v>9238.93</v>
      </c>
      <c r="Q84" s="852">
        <f t="shared" si="73"/>
        <v>49.90909091</v>
      </c>
      <c r="R84" s="307"/>
      <c r="S84" s="868">
        <f t="shared" si="78"/>
        <v>46037</v>
      </c>
      <c r="T84" s="885">
        <v>128.81</v>
      </c>
      <c r="U84" s="886">
        <v>5.0</v>
      </c>
      <c r="V84" s="887">
        <v>3.0</v>
      </c>
      <c r="W84" s="852">
        <f t="shared" si="74"/>
        <v>42.93666667</v>
      </c>
      <c r="X84" s="885">
        <v>1905.16</v>
      </c>
      <c r="Y84" s="852">
        <v>3639.0</v>
      </c>
      <c r="Z84" s="852">
        <f t="shared" si="75"/>
        <v>635.0533333</v>
      </c>
      <c r="AA84" s="861"/>
    </row>
    <row r="85">
      <c r="A85" s="865">
        <v>46038.0</v>
      </c>
      <c r="B85" s="869">
        <f t="shared" ref="B85:H85" si="101">SUM(K85,T85)</f>
        <v>5567.24</v>
      </c>
      <c r="C85" s="870">
        <f t="shared" si="101"/>
        <v>135</v>
      </c>
      <c r="D85" s="870">
        <f t="shared" si="101"/>
        <v>10</v>
      </c>
      <c r="E85" s="869">
        <f t="shared" si="101"/>
        <v>994.3333333</v>
      </c>
      <c r="F85" s="869">
        <f t="shared" si="101"/>
        <v>3499.06</v>
      </c>
      <c r="G85" s="869">
        <f t="shared" si="101"/>
        <v>14841.5</v>
      </c>
      <c r="H85" s="869">
        <f t="shared" si="101"/>
        <v>2787.948889</v>
      </c>
      <c r="J85" s="867">
        <f t="shared" si="77"/>
        <v>46038</v>
      </c>
      <c r="K85" s="885">
        <v>5144.52</v>
      </c>
      <c r="L85" s="886">
        <v>130.0</v>
      </c>
      <c r="M85" s="887">
        <v>9.0</v>
      </c>
      <c r="N85" s="853">
        <f t="shared" si="72"/>
        <v>571.6133333</v>
      </c>
      <c r="O85" s="885">
        <v>800.0</v>
      </c>
      <c r="P85" s="885">
        <v>14841.5</v>
      </c>
      <c r="Q85" s="853">
        <f t="shared" si="73"/>
        <v>88.88888889</v>
      </c>
      <c r="R85" s="307"/>
      <c r="S85" s="867">
        <f t="shared" si="78"/>
        <v>46038</v>
      </c>
      <c r="T85" s="885">
        <v>422.72</v>
      </c>
      <c r="U85" s="886">
        <v>5.0</v>
      </c>
      <c r="V85" s="887">
        <v>1.0</v>
      </c>
      <c r="W85" s="853">
        <f t="shared" si="74"/>
        <v>422.72</v>
      </c>
      <c r="X85" s="885">
        <v>2699.06</v>
      </c>
      <c r="Y85" s="853">
        <v>0.0</v>
      </c>
      <c r="Z85" s="853">
        <f t="shared" si="75"/>
        <v>2699.06</v>
      </c>
      <c r="AA85" s="864"/>
    </row>
    <row r="86">
      <c r="A86" s="865">
        <v>46039.0</v>
      </c>
      <c r="B86" s="869">
        <f t="shared" ref="B86:H86" si="102">SUM(K86,T86)</f>
        <v>5277.87</v>
      </c>
      <c r="C86" s="870">
        <f t="shared" si="102"/>
        <v>109</v>
      </c>
      <c r="D86" s="870">
        <f t="shared" si="102"/>
        <v>13</v>
      </c>
      <c r="E86" s="869">
        <f t="shared" si="102"/>
        <v>766.497619</v>
      </c>
      <c r="F86" s="869">
        <f t="shared" si="102"/>
        <v>4375.78</v>
      </c>
      <c r="G86" s="869">
        <f t="shared" si="102"/>
        <v>5128.5</v>
      </c>
      <c r="H86" s="869">
        <f t="shared" si="102"/>
        <v>722.5347619</v>
      </c>
      <c r="J86" s="868">
        <f t="shared" si="77"/>
        <v>46039</v>
      </c>
      <c r="K86" s="885">
        <v>4752.19</v>
      </c>
      <c r="L86" s="886">
        <v>94.0</v>
      </c>
      <c r="M86" s="887">
        <v>7.0</v>
      </c>
      <c r="N86" s="852">
        <f t="shared" si="72"/>
        <v>678.8842857</v>
      </c>
      <c r="O86" s="885">
        <v>284.0</v>
      </c>
      <c r="P86" s="885">
        <v>5128.5</v>
      </c>
      <c r="Q86" s="852">
        <f t="shared" si="73"/>
        <v>40.57142857</v>
      </c>
      <c r="R86" s="307"/>
      <c r="S86" s="868">
        <f t="shared" si="78"/>
        <v>46039</v>
      </c>
      <c r="T86" s="885">
        <v>525.68</v>
      </c>
      <c r="U86" s="886">
        <v>15.0</v>
      </c>
      <c r="V86" s="887">
        <v>6.0</v>
      </c>
      <c r="W86" s="852">
        <f t="shared" si="74"/>
        <v>87.61333333</v>
      </c>
      <c r="X86" s="885">
        <v>4091.78</v>
      </c>
      <c r="Y86" s="852">
        <v>0.0</v>
      </c>
      <c r="Z86" s="852">
        <f t="shared" si="75"/>
        <v>681.9633333</v>
      </c>
      <c r="AA86" s="861"/>
    </row>
    <row r="87">
      <c r="A87" s="865">
        <v>46040.0</v>
      </c>
      <c r="B87" s="869">
        <f t="shared" ref="B87:H87" si="103">SUM(K87,T87)</f>
        <v>5676.48</v>
      </c>
      <c r="C87" s="870">
        <f t="shared" si="103"/>
        <v>98</v>
      </c>
      <c r="D87" s="870">
        <f t="shared" si="103"/>
        <v>13</v>
      </c>
      <c r="E87" s="869">
        <f t="shared" si="103"/>
        <v>698.8653333</v>
      </c>
      <c r="F87" s="869">
        <f t="shared" si="103"/>
        <v>1663.35</v>
      </c>
      <c r="G87" s="869">
        <f t="shared" si="103"/>
        <v>8005</v>
      </c>
      <c r="H87" s="869">
        <f t="shared" si="103"/>
        <v>446.65</v>
      </c>
      <c r="J87" s="867">
        <f t="shared" si="77"/>
        <v>46040</v>
      </c>
      <c r="K87" s="885">
        <v>5114.12</v>
      </c>
      <c r="L87" s="886">
        <v>89.0</v>
      </c>
      <c r="M87" s="887">
        <v>10.0</v>
      </c>
      <c r="N87" s="853">
        <f t="shared" si="72"/>
        <v>511.412</v>
      </c>
      <c r="O87" s="885">
        <v>462.0</v>
      </c>
      <c r="P87" s="885">
        <v>8005.0</v>
      </c>
      <c r="Q87" s="853">
        <f t="shared" si="73"/>
        <v>46.2</v>
      </c>
      <c r="R87" s="307"/>
      <c r="S87" s="867">
        <f t="shared" si="78"/>
        <v>46040</v>
      </c>
      <c r="T87" s="885">
        <v>562.36</v>
      </c>
      <c r="U87" s="886">
        <v>9.0</v>
      </c>
      <c r="V87" s="887">
        <v>3.0</v>
      </c>
      <c r="W87" s="853">
        <f t="shared" si="74"/>
        <v>187.4533333</v>
      </c>
      <c r="X87" s="885">
        <v>1201.35</v>
      </c>
      <c r="Y87" s="853">
        <v>0.0</v>
      </c>
      <c r="Z87" s="853">
        <f t="shared" si="75"/>
        <v>400.45</v>
      </c>
      <c r="AA87" s="864"/>
    </row>
    <row r="88">
      <c r="A88" s="865">
        <v>46041.0</v>
      </c>
      <c r="B88" s="869">
        <f t="shared" ref="B88:H88" si="104">SUM(K88,T88)</f>
        <v>5641.13</v>
      </c>
      <c r="C88" s="870">
        <f t="shared" si="104"/>
        <v>124</v>
      </c>
      <c r="D88" s="870">
        <f t="shared" si="104"/>
        <v>23</v>
      </c>
      <c r="E88" s="869">
        <f t="shared" si="104"/>
        <v>408.9035833</v>
      </c>
      <c r="F88" s="869">
        <f t="shared" si="104"/>
        <v>2963.47</v>
      </c>
      <c r="G88" s="869">
        <f t="shared" si="104"/>
        <v>9092.41</v>
      </c>
      <c r="H88" s="869">
        <f t="shared" si="104"/>
        <v>313.1556667</v>
      </c>
      <c r="J88" s="868">
        <f t="shared" si="77"/>
        <v>46041</v>
      </c>
      <c r="K88" s="885">
        <v>5078.36</v>
      </c>
      <c r="L88" s="886">
        <v>111.0</v>
      </c>
      <c r="M88" s="887">
        <v>15.0</v>
      </c>
      <c r="N88" s="852">
        <f t="shared" si="72"/>
        <v>338.5573333</v>
      </c>
      <c r="O88" s="885">
        <v>981.91</v>
      </c>
      <c r="P88" s="885">
        <v>9092.41</v>
      </c>
      <c r="Q88" s="852">
        <f t="shared" si="73"/>
        <v>65.46066667</v>
      </c>
      <c r="R88" s="307"/>
      <c r="S88" s="868">
        <f t="shared" si="78"/>
        <v>46041</v>
      </c>
      <c r="T88" s="885">
        <v>562.77</v>
      </c>
      <c r="U88" s="886">
        <v>13.0</v>
      </c>
      <c r="V88" s="887">
        <v>8.0</v>
      </c>
      <c r="W88" s="852">
        <f t="shared" si="74"/>
        <v>70.34625</v>
      </c>
      <c r="X88" s="885">
        <v>1981.56</v>
      </c>
      <c r="Y88" s="852">
        <v>0.0</v>
      </c>
      <c r="Z88" s="852">
        <f t="shared" si="75"/>
        <v>247.695</v>
      </c>
      <c r="AA88" s="861"/>
    </row>
    <row r="89">
      <c r="A89" s="865">
        <v>46042.0</v>
      </c>
      <c r="B89" s="869">
        <f t="shared" ref="B89:H89" si="105">SUM(K89,T89)</f>
        <v>5016.84</v>
      </c>
      <c r="C89" s="870">
        <f t="shared" si="105"/>
        <v>135</v>
      </c>
      <c r="D89" s="870">
        <f t="shared" si="105"/>
        <v>31</v>
      </c>
      <c r="E89" s="869">
        <f t="shared" si="105"/>
        <v>263.8929333</v>
      </c>
      <c r="F89" s="869">
        <f t="shared" si="105"/>
        <v>6031.7</v>
      </c>
      <c r="G89" s="869">
        <f t="shared" si="105"/>
        <v>16685.36</v>
      </c>
      <c r="H89" s="869">
        <f t="shared" si="105"/>
        <v>600.33</v>
      </c>
      <c r="J89" s="867">
        <f t="shared" si="77"/>
        <v>46042</v>
      </c>
      <c r="K89" s="885">
        <v>4517.74</v>
      </c>
      <c r="L89" s="886">
        <v>125.0</v>
      </c>
      <c r="M89" s="887">
        <v>25.0</v>
      </c>
      <c r="N89" s="853">
        <f t="shared" si="72"/>
        <v>180.7096</v>
      </c>
      <c r="O89" s="885">
        <v>3197.0</v>
      </c>
      <c r="P89" s="885">
        <v>16685.36</v>
      </c>
      <c r="Q89" s="853">
        <f t="shared" si="73"/>
        <v>127.88</v>
      </c>
      <c r="R89" s="307"/>
      <c r="S89" s="867">
        <f t="shared" si="78"/>
        <v>46042</v>
      </c>
      <c r="T89" s="885">
        <v>499.1</v>
      </c>
      <c r="U89" s="886">
        <v>10.0</v>
      </c>
      <c r="V89" s="887">
        <v>6.0</v>
      </c>
      <c r="W89" s="853">
        <f t="shared" si="74"/>
        <v>83.18333333</v>
      </c>
      <c r="X89" s="885">
        <v>2834.7</v>
      </c>
      <c r="Y89" s="853">
        <v>0.0</v>
      </c>
      <c r="Z89" s="853">
        <f t="shared" si="75"/>
        <v>472.45</v>
      </c>
      <c r="AA89" s="864"/>
    </row>
    <row r="90">
      <c r="A90" s="865">
        <v>46043.0</v>
      </c>
      <c r="B90" s="869">
        <f t="shared" ref="B90:H90" si="106">SUM(K90,T90)</f>
        <v>3683.53</v>
      </c>
      <c r="C90" s="870">
        <f t="shared" si="106"/>
        <v>99</v>
      </c>
      <c r="D90" s="870">
        <f t="shared" si="106"/>
        <v>17</v>
      </c>
      <c r="E90" s="869">
        <f t="shared" si="106"/>
        <v>924.251875</v>
      </c>
      <c r="F90" s="869">
        <f t="shared" si="106"/>
        <v>5236.66</v>
      </c>
      <c r="G90" s="869">
        <f t="shared" si="106"/>
        <v>10155.55</v>
      </c>
      <c r="H90" s="869">
        <f t="shared" si="106"/>
        <v>4481.9725</v>
      </c>
      <c r="J90" s="868">
        <f t="shared" si="77"/>
        <v>46043</v>
      </c>
      <c r="K90" s="885">
        <v>2943.23</v>
      </c>
      <c r="L90" s="886">
        <v>96.0</v>
      </c>
      <c r="M90" s="887">
        <v>16.0</v>
      </c>
      <c r="N90" s="852">
        <f t="shared" si="72"/>
        <v>183.951875</v>
      </c>
      <c r="O90" s="885">
        <v>805.0</v>
      </c>
      <c r="P90" s="885">
        <v>10155.55</v>
      </c>
      <c r="Q90" s="852">
        <f t="shared" si="73"/>
        <v>50.3125</v>
      </c>
      <c r="R90" s="307"/>
      <c r="S90" s="868">
        <f t="shared" si="78"/>
        <v>46043</v>
      </c>
      <c r="T90" s="885">
        <v>740.3</v>
      </c>
      <c r="U90" s="886">
        <v>3.0</v>
      </c>
      <c r="V90" s="887">
        <v>1.0</v>
      </c>
      <c r="W90" s="852">
        <f t="shared" si="74"/>
        <v>740.3</v>
      </c>
      <c r="X90" s="885">
        <v>4431.66</v>
      </c>
      <c r="Y90" s="852">
        <v>0.0</v>
      </c>
      <c r="Z90" s="852">
        <f t="shared" si="75"/>
        <v>4431.66</v>
      </c>
      <c r="AA90" s="861"/>
    </row>
    <row r="91">
      <c r="A91" s="865">
        <v>46044.0</v>
      </c>
      <c r="B91" s="869">
        <f t="shared" ref="B91:H91" si="107">SUM(K91,T91)</f>
        <v>1578.88</v>
      </c>
      <c r="C91" s="870">
        <f t="shared" si="107"/>
        <v>36</v>
      </c>
      <c r="D91" s="870">
        <f t="shared" si="107"/>
        <v>10</v>
      </c>
      <c r="E91" s="869">
        <f t="shared" si="107"/>
        <v>250.9775</v>
      </c>
      <c r="F91" s="869">
        <f t="shared" si="107"/>
        <v>3704.98</v>
      </c>
      <c r="G91" s="869">
        <f t="shared" si="107"/>
        <v>11102.98</v>
      </c>
      <c r="H91" s="869">
        <f t="shared" si="107"/>
        <v>1529.99</v>
      </c>
      <c r="J91" s="867">
        <f t="shared" si="77"/>
        <v>46044</v>
      </c>
      <c r="K91" s="885">
        <v>1435.9</v>
      </c>
      <c r="L91" s="886">
        <v>34.0</v>
      </c>
      <c r="M91" s="887">
        <v>8.0</v>
      </c>
      <c r="N91" s="853">
        <f t="shared" si="72"/>
        <v>179.4875</v>
      </c>
      <c r="O91" s="885">
        <v>860.0</v>
      </c>
      <c r="P91" s="885">
        <v>11102.98</v>
      </c>
      <c r="Q91" s="853">
        <f t="shared" si="73"/>
        <v>107.5</v>
      </c>
      <c r="R91" s="307"/>
      <c r="S91" s="867">
        <f t="shared" si="78"/>
        <v>46044</v>
      </c>
      <c r="T91" s="885">
        <v>142.98</v>
      </c>
      <c r="U91" s="886">
        <v>2.0</v>
      </c>
      <c r="V91" s="887">
        <v>2.0</v>
      </c>
      <c r="W91" s="853">
        <f t="shared" si="74"/>
        <v>71.49</v>
      </c>
      <c r="X91" s="885">
        <v>2844.98</v>
      </c>
      <c r="Y91" s="853">
        <v>0.0</v>
      </c>
      <c r="Z91" s="853">
        <f t="shared" si="75"/>
        <v>1422.49</v>
      </c>
      <c r="AA91" s="864"/>
    </row>
    <row r="92">
      <c r="A92" s="865">
        <v>46045.0</v>
      </c>
      <c r="B92" s="869">
        <f t="shared" ref="B92:H92" si="108">SUM(K92,T92)</f>
        <v>2069.63</v>
      </c>
      <c r="C92" s="870">
        <f t="shared" si="108"/>
        <v>54</v>
      </c>
      <c r="D92" s="870">
        <f t="shared" si="108"/>
        <v>13</v>
      </c>
      <c r="E92" s="869">
        <f t="shared" si="108"/>
        <v>726.5575</v>
      </c>
      <c r="F92" s="869">
        <f t="shared" si="108"/>
        <v>3625.32</v>
      </c>
      <c r="G92" s="869">
        <f t="shared" si="108"/>
        <v>9182.88</v>
      </c>
      <c r="H92" s="869">
        <f t="shared" si="108"/>
        <v>2925.976667</v>
      </c>
      <c r="J92" s="868">
        <f t="shared" si="77"/>
        <v>46045</v>
      </c>
      <c r="K92" s="885">
        <v>1465.17</v>
      </c>
      <c r="L92" s="886">
        <v>52.0</v>
      </c>
      <c r="M92" s="887">
        <v>12.0</v>
      </c>
      <c r="N92" s="852">
        <f t="shared" si="72"/>
        <v>122.0975</v>
      </c>
      <c r="O92" s="885">
        <v>762.92</v>
      </c>
      <c r="P92" s="885">
        <v>9182.88</v>
      </c>
      <c r="Q92" s="852">
        <f t="shared" si="73"/>
        <v>63.57666667</v>
      </c>
      <c r="R92" s="307"/>
      <c r="S92" s="868">
        <f t="shared" si="78"/>
        <v>46045</v>
      </c>
      <c r="T92" s="885">
        <v>604.46</v>
      </c>
      <c r="U92" s="886">
        <v>2.0</v>
      </c>
      <c r="V92" s="887">
        <v>1.0</v>
      </c>
      <c r="W92" s="852">
        <f t="shared" si="74"/>
        <v>604.46</v>
      </c>
      <c r="X92" s="885">
        <v>2862.4</v>
      </c>
      <c r="Y92" s="852">
        <v>0.0</v>
      </c>
      <c r="Z92" s="852">
        <f t="shared" si="75"/>
        <v>2862.4</v>
      </c>
      <c r="AA92" s="861"/>
    </row>
    <row r="93">
      <c r="A93" s="865">
        <v>46046.0</v>
      </c>
      <c r="B93" s="869">
        <f t="shared" ref="B93:H93" si="109">SUM(K93,T93)</f>
        <v>2027.87</v>
      </c>
      <c r="C93" s="870">
        <f t="shared" si="109"/>
        <v>39</v>
      </c>
      <c r="D93" s="870">
        <f t="shared" si="109"/>
        <v>10</v>
      </c>
      <c r="E93" s="869">
        <f t="shared" si="109"/>
        <v>479.5525</v>
      </c>
      <c r="F93" s="869">
        <f t="shared" si="109"/>
        <v>3866.11</v>
      </c>
      <c r="G93" s="869">
        <f t="shared" si="109"/>
        <v>10377.34</v>
      </c>
      <c r="H93" s="869">
        <f t="shared" si="109"/>
        <v>1578.68</v>
      </c>
      <c r="J93" s="867">
        <f t="shared" si="77"/>
        <v>46046</v>
      </c>
      <c r="K93" s="885">
        <v>1425.02</v>
      </c>
      <c r="L93" s="886">
        <v>33.0</v>
      </c>
      <c r="M93" s="887">
        <v>8.0</v>
      </c>
      <c r="N93" s="853">
        <f t="shared" si="72"/>
        <v>178.1275</v>
      </c>
      <c r="O93" s="885">
        <v>945.0</v>
      </c>
      <c r="P93" s="885">
        <v>10377.34</v>
      </c>
      <c r="Q93" s="853">
        <f t="shared" si="73"/>
        <v>118.125</v>
      </c>
      <c r="R93" s="307"/>
      <c r="S93" s="867">
        <f t="shared" si="78"/>
        <v>46046</v>
      </c>
      <c r="T93" s="885">
        <v>602.85</v>
      </c>
      <c r="U93" s="886">
        <v>6.0</v>
      </c>
      <c r="V93" s="887">
        <v>2.0</v>
      </c>
      <c r="W93" s="853">
        <f t="shared" si="74"/>
        <v>301.425</v>
      </c>
      <c r="X93" s="885">
        <v>2921.11</v>
      </c>
      <c r="Y93" s="853">
        <v>0.0</v>
      </c>
      <c r="Z93" s="853">
        <f t="shared" si="75"/>
        <v>1460.555</v>
      </c>
      <c r="AA93" s="864"/>
    </row>
    <row r="94">
      <c r="A94" s="865">
        <v>46047.0</v>
      </c>
      <c r="B94" s="869">
        <f t="shared" ref="B94:H94" si="110">SUM(K94,T94)</f>
        <v>2448.73</v>
      </c>
      <c r="C94" s="870">
        <f t="shared" si="110"/>
        <v>42</v>
      </c>
      <c r="D94" s="870">
        <f t="shared" si="110"/>
        <v>2</v>
      </c>
      <c r="E94" s="869">
        <f t="shared" si="110"/>
        <v>2448.73</v>
      </c>
      <c r="F94" s="869">
        <f t="shared" si="110"/>
        <v>1356.5</v>
      </c>
      <c r="G94" s="869">
        <f t="shared" si="110"/>
        <v>17112</v>
      </c>
      <c r="H94" s="869">
        <f t="shared" si="110"/>
        <v>1356.5</v>
      </c>
      <c r="J94" s="868">
        <f t="shared" si="77"/>
        <v>46047</v>
      </c>
      <c r="K94" s="885">
        <v>1620.42</v>
      </c>
      <c r="L94" s="886">
        <v>38.0</v>
      </c>
      <c r="M94" s="887">
        <v>1.0</v>
      </c>
      <c r="N94" s="852">
        <f t="shared" si="72"/>
        <v>1620.42</v>
      </c>
      <c r="O94" s="885">
        <v>10.0</v>
      </c>
      <c r="P94" s="885">
        <v>17112.0</v>
      </c>
      <c r="Q94" s="852">
        <f t="shared" si="73"/>
        <v>10</v>
      </c>
      <c r="R94" s="307"/>
      <c r="S94" s="868">
        <f t="shared" si="78"/>
        <v>46047</v>
      </c>
      <c r="T94" s="885">
        <v>828.31</v>
      </c>
      <c r="U94" s="886">
        <v>4.0</v>
      </c>
      <c r="V94" s="887">
        <v>1.0</v>
      </c>
      <c r="W94" s="852">
        <f t="shared" si="74"/>
        <v>828.31</v>
      </c>
      <c r="X94" s="885">
        <v>1346.5</v>
      </c>
      <c r="Y94" s="852">
        <v>0.0</v>
      </c>
      <c r="Z94" s="852">
        <f t="shared" si="75"/>
        <v>1346.5</v>
      </c>
      <c r="AA94" s="861"/>
    </row>
    <row r="95">
      <c r="A95" s="865">
        <v>46048.0</v>
      </c>
      <c r="B95" s="869">
        <f t="shared" ref="B95:H95" si="111">SUM(K95,T95)</f>
        <v>1776.49</v>
      </c>
      <c r="C95" s="870">
        <f t="shared" si="111"/>
        <v>37</v>
      </c>
      <c r="D95" s="870">
        <f t="shared" si="111"/>
        <v>7</v>
      </c>
      <c r="E95" s="869">
        <f t="shared" si="111"/>
        <v>527.765</v>
      </c>
      <c r="F95" s="869">
        <f t="shared" si="111"/>
        <v>1782.63</v>
      </c>
      <c r="G95" s="869">
        <f t="shared" si="111"/>
        <v>11860.5</v>
      </c>
      <c r="H95" s="869">
        <f t="shared" si="111"/>
        <v>808.515</v>
      </c>
      <c r="J95" s="867">
        <f t="shared" si="77"/>
        <v>46048</v>
      </c>
      <c r="K95" s="885">
        <v>1201.6</v>
      </c>
      <c r="L95" s="886">
        <v>31.0</v>
      </c>
      <c r="M95" s="887">
        <v>5.0</v>
      </c>
      <c r="N95" s="853">
        <f t="shared" si="72"/>
        <v>240.32</v>
      </c>
      <c r="O95" s="885">
        <v>276.0</v>
      </c>
      <c r="P95" s="885">
        <v>11860.5</v>
      </c>
      <c r="Q95" s="853">
        <f t="shared" si="73"/>
        <v>55.2</v>
      </c>
      <c r="R95" s="307"/>
      <c r="S95" s="867">
        <f t="shared" si="78"/>
        <v>46048</v>
      </c>
      <c r="T95" s="885">
        <v>574.89</v>
      </c>
      <c r="U95" s="886">
        <v>6.0</v>
      </c>
      <c r="V95" s="887">
        <v>2.0</v>
      </c>
      <c r="W95" s="853">
        <f t="shared" si="74"/>
        <v>287.445</v>
      </c>
      <c r="X95" s="885">
        <v>1506.63</v>
      </c>
      <c r="Y95" s="853">
        <v>0.0</v>
      </c>
      <c r="Z95" s="853">
        <f t="shared" si="75"/>
        <v>753.315</v>
      </c>
      <c r="AA95" s="864"/>
    </row>
    <row r="96">
      <c r="A96" s="865">
        <v>46049.0</v>
      </c>
      <c r="B96" s="869">
        <f t="shared" ref="B96:H96" si="112">SUM(K96,T96)</f>
        <v>1641.43</v>
      </c>
      <c r="C96" s="870">
        <f t="shared" si="112"/>
        <v>60</v>
      </c>
      <c r="D96" s="870">
        <f t="shared" si="112"/>
        <v>16</v>
      </c>
      <c r="E96" s="869">
        <f t="shared" si="112"/>
        <v>241.2125</v>
      </c>
      <c r="F96" s="869">
        <f t="shared" si="112"/>
        <v>3374.68</v>
      </c>
      <c r="G96" s="869">
        <f t="shared" si="112"/>
        <v>8115</v>
      </c>
      <c r="H96" s="869">
        <f t="shared" si="112"/>
        <v>683.67</v>
      </c>
      <c r="J96" s="868">
        <f t="shared" si="77"/>
        <v>46049</v>
      </c>
      <c r="K96" s="885">
        <v>1014.87</v>
      </c>
      <c r="L96" s="886">
        <v>51.0</v>
      </c>
      <c r="M96" s="887">
        <v>12.0</v>
      </c>
      <c r="N96" s="852">
        <f t="shared" si="72"/>
        <v>84.5725</v>
      </c>
      <c r="O96" s="885">
        <v>960.0</v>
      </c>
      <c r="P96" s="885">
        <v>8115.0</v>
      </c>
      <c r="Q96" s="852">
        <f t="shared" si="73"/>
        <v>80</v>
      </c>
      <c r="R96" s="307"/>
      <c r="S96" s="868">
        <f t="shared" si="78"/>
        <v>46049</v>
      </c>
      <c r="T96" s="885">
        <v>626.56</v>
      </c>
      <c r="U96" s="886">
        <v>9.0</v>
      </c>
      <c r="V96" s="887">
        <v>4.0</v>
      </c>
      <c r="W96" s="852">
        <f t="shared" si="74"/>
        <v>156.64</v>
      </c>
      <c r="X96" s="885">
        <v>2414.68</v>
      </c>
      <c r="Y96" s="852">
        <v>0.0</v>
      </c>
      <c r="Z96" s="852">
        <f t="shared" si="75"/>
        <v>603.67</v>
      </c>
      <c r="AA96" s="861"/>
    </row>
    <row r="97">
      <c r="A97" s="865">
        <v>46050.0</v>
      </c>
      <c r="B97" s="869">
        <f t="shared" ref="B97:H97" si="113">SUM(K97,T97)</f>
        <v>1885.22</v>
      </c>
      <c r="C97" s="870">
        <f t="shared" si="113"/>
        <v>21</v>
      </c>
      <c r="D97" s="870">
        <f t="shared" si="113"/>
        <v>6</v>
      </c>
      <c r="E97" s="869">
        <f t="shared" si="113"/>
        <v>469.172</v>
      </c>
      <c r="F97" s="869">
        <f t="shared" si="113"/>
        <v>1133.57</v>
      </c>
      <c r="G97" s="869">
        <f t="shared" si="113"/>
        <v>18345.03</v>
      </c>
      <c r="H97" s="869">
        <f t="shared" si="113"/>
        <v>957.57</v>
      </c>
      <c r="J97" s="867">
        <f t="shared" si="77"/>
        <v>46050</v>
      </c>
      <c r="K97" s="885">
        <v>1770.06</v>
      </c>
      <c r="L97" s="886">
        <v>19.0</v>
      </c>
      <c r="M97" s="887">
        <v>5.0</v>
      </c>
      <c r="N97" s="853">
        <f t="shared" si="72"/>
        <v>354.012</v>
      </c>
      <c r="O97" s="885">
        <v>220.0</v>
      </c>
      <c r="P97" s="885">
        <v>18345.03</v>
      </c>
      <c r="Q97" s="853">
        <f t="shared" si="73"/>
        <v>44</v>
      </c>
      <c r="R97" s="307"/>
      <c r="S97" s="867">
        <f t="shared" si="78"/>
        <v>46050</v>
      </c>
      <c r="T97" s="885">
        <v>115.16</v>
      </c>
      <c r="U97" s="886">
        <v>2.0</v>
      </c>
      <c r="V97" s="887">
        <v>1.0</v>
      </c>
      <c r="W97" s="853">
        <f t="shared" si="74"/>
        <v>115.16</v>
      </c>
      <c r="X97" s="885">
        <v>913.57</v>
      </c>
      <c r="Y97" s="853">
        <v>0.0</v>
      </c>
      <c r="Z97" s="853">
        <f t="shared" si="75"/>
        <v>913.57</v>
      </c>
      <c r="AA97" s="864"/>
    </row>
    <row r="98">
      <c r="A98" s="865">
        <v>46051.0</v>
      </c>
      <c r="B98" s="869">
        <f t="shared" ref="B98:H98" si="114">SUM(K98,T98)</f>
        <v>1140.07</v>
      </c>
      <c r="C98" s="870">
        <f t="shared" si="114"/>
        <v>15</v>
      </c>
      <c r="D98" s="870">
        <f t="shared" si="114"/>
        <v>7</v>
      </c>
      <c r="E98" s="869" t="str">
        <f t="shared" si="114"/>
        <v>#DIV/0!</v>
      </c>
      <c r="F98" s="869">
        <f t="shared" si="114"/>
        <v>2815</v>
      </c>
      <c r="G98" s="869">
        <f t="shared" si="114"/>
        <v>10097.93</v>
      </c>
      <c r="H98" s="869" t="str">
        <f t="shared" si="114"/>
        <v>#DIV/0!</v>
      </c>
      <c r="J98" s="868">
        <f t="shared" si="77"/>
        <v>46051</v>
      </c>
      <c r="K98" s="885">
        <v>1140.07</v>
      </c>
      <c r="L98" s="886">
        <v>15.0</v>
      </c>
      <c r="M98" s="887">
        <v>7.0</v>
      </c>
      <c r="N98" s="852">
        <f t="shared" si="72"/>
        <v>162.8671429</v>
      </c>
      <c r="O98" s="885">
        <v>590.0</v>
      </c>
      <c r="P98" s="885">
        <v>10097.93</v>
      </c>
      <c r="Q98" s="852">
        <f t="shared" si="73"/>
        <v>84.28571429</v>
      </c>
      <c r="R98" s="307"/>
      <c r="S98" s="868">
        <f t="shared" si="78"/>
        <v>46051</v>
      </c>
      <c r="T98" s="885">
        <v>0.0</v>
      </c>
      <c r="U98" s="886">
        <v>0.0</v>
      </c>
      <c r="V98" s="887">
        <v>0.0</v>
      </c>
      <c r="W98" s="852" t="str">
        <f t="shared" si="74"/>
        <v>#DIV/0!</v>
      </c>
      <c r="X98" s="885">
        <v>2225.0</v>
      </c>
      <c r="Y98" s="852">
        <v>0.0</v>
      </c>
      <c r="Z98" s="852" t="str">
        <f t="shared" si="75"/>
        <v>#DIV/0!</v>
      </c>
      <c r="AA98" s="861"/>
    </row>
    <row r="99">
      <c r="A99" s="865">
        <v>46052.0</v>
      </c>
      <c r="B99" s="869">
        <f t="shared" ref="B99:H99" si="115">SUM(K99,T99)</f>
        <v>1679.47</v>
      </c>
      <c r="C99" s="870">
        <f t="shared" si="115"/>
        <v>25</v>
      </c>
      <c r="D99" s="870">
        <f t="shared" si="115"/>
        <v>8</v>
      </c>
      <c r="E99" s="869" t="str">
        <f t="shared" si="115"/>
        <v>#DIV/0!</v>
      </c>
      <c r="F99" s="869">
        <f t="shared" si="115"/>
        <v>4934</v>
      </c>
      <c r="G99" s="869">
        <f t="shared" si="115"/>
        <v>13064.5</v>
      </c>
      <c r="H99" s="869" t="str">
        <f t="shared" si="115"/>
        <v>#DIV/0!</v>
      </c>
      <c r="J99" s="867">
        <f t="shared" si="77"/>
        <v>46052</v>
      </c>
      <c r="K99" s="885">
        <v>1679.47</v>
      </c>
      <c r="L99" s="886">
        <v>25.0</v>
      </c>
      <c r="M99" s="887">
        <v>8.0</v>
      </c>
      <c r="N99" s="853">
        <f t="shared" si="72"/>
        <v>209.93375</v>
      </c>
      <c r="O99" s="885">
        <v>1770.0</v>
      </c>
      <c r="P99" s="885">
        <v>13064.5</v>
      </c>
      <c r="Q99" s="853">
        <f t="shared" si="73"/>
        <v>221.25</v>
      </c>
      <c r="R99" s="307"/>
      <c r="S99" s="867">
        <f t="shared" si="78"/>
        <v>46052</v>
      </c>
      <c r="T99" s="885">
        <v>0.0</v>
      </c>
      <c r="U99" s="886">
        <v>0.0</v>
      </c>
      <c r="V99" s="887">
        <v>0.0</v>
      </c>
      <c r="W99" s="853" t="str">
        <f t="shared" si="74"/>
        <v>#DIV/0!</v>
      </c>
      <c r="X99" s="885">
        <v>3164.0</v>
      </c>
      <c r="Y99" s="853">
        <v>0.0</v>
      </c>
      <c r="Z99" s="853" t="str">
        <f t="shared" si="75"/>
        <v>#DIV/0!</v>
      </c>
      <c r="AA99" s="864"/>
    </row>
    <row r="100">
      <c r="A100" s="873" t="s">
        <v>22</v>
      </c>
      <c r="B100" s="874">
        <f t="shared" ref="B100:D100" si="116">SUM(B69:B99)</f>
        <v>78286.66</v>
      </c>
      <c r="C100" s="893">
        <f t="shared" si="116"/>
        <v>1854</v>
      </c>
      <c r="D100" s="875">
        <f t="shared" si="116"/>
        <v>291</v>
      </c>
      <c r="E100" s="874">
        <f>B100/D100</f>
        <v>269.026323</v>
      </c>
      <c r="F100" s="874"/>
      <c r="G100" s="874">
        <f>SUM(G69:G99)</f>
        <v>504317.93</v>
      </c>
      <c r="H100" s="876">
        <f>(G100/D100)</f>
        <v>1733.051306</v>
      </c>
      <c r="I100" s="307"/>
      <c r="J100" s="868">
        <f t="shared" si="77"/>
        <v>46053</v>
      </c>
      <c r="K100" s="885">
        <v>1236.53</v>
      </c>
      <c r="L100" s="886">
        <v>16.0</v>
      </c>
      <c r="M100" s="887">
        <v>3.0</v>
      </c>
      <c r="N100" s="852">
        <f t="shared" si="72"/>
        <v>412.1766667</v>
      </c>
      <c r="O100" s="885">
        <v>377.0</v>
      </c>
      <c r="P100" s="885">
        <v>8721.5</v>
      </c>
      <c r="Q100" s="852">
        <f t="shared" si="73"/>
        <v>125.6666667</v>
      </c>
      <c r="R100" s="307"/>
      <c r="S100" s="868">
        <f t="shared" si="78"/>
        <v>46053</v>
      </c>
      <c r="T100" s="885">
        <v>0.0</v>
      </c>
      <c r="U100" s="886">
        <v>6.0</v>
      </c>
      <c r="V100" s="887">
        <v>3.0</v>
      </c>
      <c r="W100" s="852">
        <f t="shared" si="74"/>
        <v>0</v>
      </c>
      <c r="X100" s="885">
        <v>2603.3</v>
      </c>
      <c r="Y100" s="852">
        <v>0.0</v>
      </c>
      <c r="Z100" s="852">
        <f t="shared" si="75"/>
        <v>867.7666667</v>
      </c>
      <c r="AA100" s="861"/>
    </row>
    <row r="101">
      <c r="A101" s="833" t="s">
        <v>409</v>
      </c>
      <c r="B101" s="834" t="s">
        <v>410</v>
      </c>
      <c r="C101" s="835" t="s">
        <v>411</v>
      </c>
      <c r="D101" s="836" t="s">
        <v>13</v>
      </c>
      <c r="E101" s="837" t="s">
        <v>412</v>
      </c>
      <c r="F101" s="837"/>
      <c r="G101" s="839" t="s">
        <v>414</v>
      </c>
      <c r="H101" s="839" t="s">
        <v>416</v>
      </c>
      <c r="J101" s="894" t="s">
        <v>22</v>
      </c>
      <c r="K101" s="895">
        <f>SUM(K70:K100)</f>
        <v>72116.13</v>
      </c>
      <c r="L101" s="896">
        <f t="shared" ref="L101:M101" si="117">SUM(L70:L99)</f>
        <v>1750</v>
      </c>
      <c r="M101" s="897">
        <f t="shared" si="117"/>
        <v>245</v>
      </c>
      <c r="N101" s="895">
        <f t="shared" si="72"/>
        <v>294.351551</v>
      </c>
      <c r="O101" s="895">
        <f t="shared" ref="O101:P101" si="118">SUM(O70:O99)</f>
        <v>22062.18</v>
      </c>
      <c r="P101" s="895">
        <f t="shared" si="118"/>
        <v>410799.95</v>
      </c>
      <c r="Q101" s="898">
        <f t="shared" si="73"/>
        <v>90.04971429</v>
      </c>
      <c r="R101" s="307"/>
      <c r="S101" s="894" t="s">
        <v>22</v>
      </c>
      <c r="T101" s="895">
        <f t="shared" ref="T101:V101" si="119">SUM(T70:T99)</f>
        <v>7407.06</v>
      </c>
      <c r="U101" s="896">
        <f t="shared" si="119"/>
        <v>104</v>
      </c>
      <c r="V101" s="897">
        <f t="shared" si="119"/>
        <v>46</v>
      </c>
      <c r="W101" s="895">
        <f t="shared" si="74"/>
        <v>161.0230435</v>
      </c>
      <c r="X101" s="895">
        <f>SUM(X70:X100)</f>
        <v>44011.44</v>
      </c>
      <c r="Y101" s="895">
        <f>SUM(Y70:Y99)</f>
        <v>93517.98</v>
      </c>
      <c r="Z101" s="898">
        <f t="shared" si="75"/>
        <v>956.7704348</v>
      </c>
      <c r="AA101" s="864"/>
    </row>
    <row r="102">
      <c r="A102" s="899"/>
      <c r="B102" s="5"/>
      <c r="C102" s="900"/>
    </row>
    <row r="103">
      <c r="A103" s="899"/>
      <c r="B103" s="5"/>
      <c r="C103" s="900"/>
    </row>
    <row r="104">
      <c r="A104" s="901" t="s">
        <v>417</v>
      </c>
      <c r="B104" s="902" t="s">
        <v>418</v>
      </c>
      <c r="C104" s="903" t="s">
        <v>419</v>
      </c>
      <c r="D104" s="904" t="s">
        <v>420</v>
      </c>
      <c r="E104" s="905" t="s">
        <v>421</v>
      </c>
      <c r="F104" s="905" t="s">
        <v>422</v>
      </c>
    </row>
    <row r="105">
      <c r="A105" s="906">
        <v>46024.0</v>
      </c>
      <c r="B105" s="907" t="s">
        <v>423</v>
      </c>
      <c r="C105" s="908">
        <v>64.7</v>
      </c>
      <c r="D105" s="909">
        <v>6410.0</v>
      </c>
      <c r="E105" s="910" t="s">
        <v>424</v>
      </c>
      <c r="F105" s="910" t="s">
        <v>425</v>
      </c>
    </row>
    <row r="106">
      <c r="A106" s="906">
        <v>46027.0</v>
      </c>
      <c r="B106" s="907" t="s">
        <v>426</v>
      </c>
      <c r="C106" s="908">
        <v>562.09</v>
      </c>
      <c r="D106" s="909">
        <v>6410.0</v>
      </c>
      <c r="E106" s="910" t="s">
        <v>424</v>
      </c>
      <c r="F106" s="910" t="s">
        <v>425</v>
      </c>
    </row>
    <row r="107">
      <c r="A107" s="906">
        <v>46027.0</v>
      </c>
      <c r="B107" s="907" t="s">
        <v>427</v>
      </c>
      <c r="C107" s="908">
        <v>462.03</v>
      </c>
      <c r="D107" s="909">
        <v>6410.0</v>
      </c>
      <c r="E107" s="910" t="s">
        <v>424</v>
      </c>
      <c r="F107" s="910" t="s">
        <v>425</v>
      </c>
    </row>
    <row r="108">
      <c r="A108" s="906">
        <v>46027.0</v>
      </c>
      <c r="B108" s="907" t="s">
        <v>428</v>
      </c>
      <c r="C108" s="908">
        <v>355.83</v>
      </c>
      <c r="D108" s="909">
        <v>6410.0</v>
      </c>
      <c r="E108" s="910" t="s">
        <v>424</v>
      </c>
      <c r="F108" s="910" t="s">
        <v>425</v>
      </c>
    </row>
    <row r="109">
      <c r="A109" s="906">
        <v>46027.0</v>
      </c>
      <c r="B109" s="907" t="s">
        <v>429</v>
      </c>
      <c r="C109" s="908">
        <v>293.9</v>
      </c>
      <c r="D109" s="909">
        <v>6410.0</v>
      </c>
      <c r="E109" s="910" t="s">
        <v>424</v>
      </c>
      <c r="F109" s="910" t="s">
        <v>425</v>
      </c>
    </row>
    <row r="110">
      <c r="A110" s="906">
        <v>46027.0</v>
      </c>
      <c r="B110" s="907" t="s">
        <v>430</v>
      </c>
      <c r="C110" s="908">
        <v>6.38</v>
      </c>
      <c r="D110" s="909">
        <v>6410.0</v>
      </c>
      <c r="E110" s="910" t="s">
        <v>424</v>
      </c>
      <c r="F110" s="910" t="s">
        <v>425</v>
      </c>
    </row>
    <row r="111">
      <c r="A111" s="906">
        <v>46028.0</v>
      </c>
      <c r="B111" s="907" t="s">
        <v>431</v>
      </c>
      <c r="C111" s="908">
        <v>1642.14</v>
      </c>
      <c r="D111" s="909">
        <v>6410.0</v>
      </c>
      <c r="E111" s="910" t="s">
        <v>424</v>
      </c>
      <c r="F111" s="910" t="s">
        <v>425</v>
      </c>
    </row>
    <row r="112">
      <c r="A112" s="906">
        <v>46028.0</v>
      </c>
      <c r="B112" s="907" t="s">
        <v>432</v>
      </c>
      <c r="C112" s="908">
        <v>707.4</v>
      </c>
      <c r="D112" s="909">
        <v>6410.0</v>
      </c>
      <c r="E112" s="910" t="s">
        <v>424</v>
      </c>
      <c r="F112" s="910" t="s">
        <v>425</v>
      </c>
    </row>
    <row r="113">
      <c r="A113" s="906">
        <v>46028.0</v>
      </c>
      <c r="B113" s="907" t="s">
        <v>433</v>
      </c>
      <c r="C113" s="908">
        <v>607.0</v>
      </c>
      <c r="D113" s="909">
        <v>6410.0</v>
      </c>
      <c r="E113" s="910" t="s">
        <v>424</v>
      </c>
      <c r="F113" s="910" t="s">
        <v>425</v>
      </c>
    </row>
    <row r="114">
      <c r="A114" s="906">
        <v>46028.0</v>
      </c>
      <c r="B114" s="907" t="s">
        <v>434</v>
      </c>
      <c r="C114" s="908">
        <v>451.57</v>
      </c>
      <c r="D114" s="909">
        <v>6410.0</v>
      </c>
      <c r="E114" s="910" t="s">
        <v>424</v>
      </c>
      <c r="F114" s="910" t="s">
        <v>425</v>
      </c>
    </row>
    <row r="115">
      <c r="A115" s="906">
        <v>46028.0</v>
      </c>
      <c r="B115" s="907" t="s">
        <v>435</v>
      </c>
      <c r="C115" s="908">
        <v>404.31</v>
      </c>
      <c r="D115" s="909">
        <v>6410.0</v>
      </c>
      <c r="E115" s="910" t="s">
        <v>424</v>
      </c>
      <c r="F115" s="910" t="s">
        <v>425</v>
      </c>
    </row>
    <row r="116">
      <c r="A116" s="906">
        <v>46028.0</v>
      </c>
      <c r="B116" s="907" t="s">
        <v>436</v>
      </c>
      <c r="C116" s="908">
        <v>346.84</v>
      </c>
      <c r="D116" s="909">
        <v>6410.0</v>
      </c>
      <c r="E116" s="910" t="s">
        <v>424</v>
      </c>
      <c r="F116" s="910" t="s">
        <v>425</v>
      </c>
    </row>
    <row r="117">
      <c r="A117" s="906">
        <v>46028.0</v>
      </c>
      <c r="B117" s="907" t="s">
        <v>437</v>
      </c>
      <c r="C117" s="908">
        <v>50.3</v>
      </c>
      <c r="D117" s="909">
        <v>6410.0</v>
      </c>
      <c r="E117" s="910" t="s">
        <v>424</v>
      </c>
      <c r="F117" s="910" t="s">
        <v>425</v>
      </c>
    </row>
    <row r="118">
      <c r="A118" s="906">
        <v>46028.0</v>
      </c>
      <c r="B118" s="907" t="s">
        <v>438</v>
      </c>
      <c r="C118" s="908">
        <v>46.74</v>
      </c>
      <c r="D118" s="909">
        <v>6410.0</v>
      </c>
      <c r="E118" s="910" t="s">
        <v>424</v>
      </c>
      <c r="F118" s="910" t="s">
        <v>425</v>
      </c>
    </row>
    <row r="119">
      <c r="A119" s="906">
        <v>46029.0</v>
      </c>
      <c r="B119" s="907" t="s">
        <v>439</v>
      </c>
      <c r="C119" s="908">
        <v>1626.63</v>
      </c>
      <c r="D119" s="909">
        <v>6410.0</v>
      </c>
      <c r="E119" s="910" t="s">
        <v>424</v>
      </c>
      <c r="F119" s="910" t="s">
        <v>425</v>
      </c>
    </row>
    <row r="120">
      <c r="A120" s="906">
        <v>46029.0</v>
      </c>
      <c r="B120" s="907" t="s">
        <v>440</v>
      </c>
      <c r="C120" s="908">
        <v>1234.2</v>
      </c>
      <c r="D120" s="909">
        <v>6410.0</v>
      </c>
      <c r="E120" s="910" t="s">
        <v>424</v>
      </c>
      <c r="F120" s="910" t="s">
        <v>425</v>
      </c>
    </row>
    <row r="121">
      <c r="A121" s="906">
        <v>46029.0</v>
      </c>
      <c r="B121" s="907" t="s">
        <v>441</v>
      </c>
      <c r="C121" s="908">
        <v>604.98</v>
      </c>
      <c r="D121" s="909">
        <v>6410.0</v>
      </c>
      <c r="E121" s="910" t="s">
        <v>424</v>
      </c>
      <c r="F121" s="910" t="s">
        <v>425</v>
      </c>
    </row>
    <row r="122">
      <c r="A122" s="906">
        <v>46029.0</v>
      </c>
      <c r="B122" s="907" t="s">
        <v>442</v>
      </c>
      <c r="C122" s="908">
        <v>604.82</v>
      </c>
      <c r="D122" s="909">
        <v>6410.0</v>
      </c>
      <c r="E122" s="910" t="s">
        <v>424</v>
      </c>
      <c r="F122" s="910" t="s">
        <v>425</v>
      </c>
    </row>
    <row r="123">
      <c r="A123" s="906">
        <v>46030.0</v>
      </c>
      <c r="B123" s="907" t="s">
        <v>443</v>
      </c>
      <c r="C123" s="908">
        <v>1116.36</v>
      </c>
      <c r="D123" s="909">
        <v>6410.0</v>
      </c>
      <c r="E123" s="910" t="s">
        <v>424</v>
      </c>
      <c r="F123" s="910" t="s">
        <v>425</v>
      </c>
    </row>
    <row r="124">
      <c r="A124" s="906">
        <v>46030.0</v>
      </c>
      <c r="B124" s="907" t="s">
        <v>444</v>
      </c>
      <c r="C124" s="908">
        <v>24.52</v>
      </c>
      <c r="D124" s="909">
        <v>6410.0</v>
      </c>
      <c r="E124" s="910" t="s">
        <v>424</v>
      </c>
      <c r="F124" s="910" t="s">
        <v>425</v>
      </c>
    </row>
    <row r="125">
      <c r="A125" s="906">
        <v>46030.0</v>
      </c>
      <c r="B125" s="907" t="s">
        <v>445</v>
      </c>
      <c r="C125" s="908">
        <v>24.19</v>
      </c>
      <c r="D125" s="909">
        <v>6410.0</v>
      </c>
      <c r="E125" s="910" t="s">
        <v>424</v>
      </c>
      <c r="F125" s="910" t="s">
        <v>425</v>
      </c>
    </row>
    <row r="126">
      <c r="A126" s="906">
        <v>46030.0</v>
      </c>
      <c r="B126" s="907" t="s">
        <v>446</v>
      </c>
      <c r="C126" s="908">
        <v>24.08</v>
      </c>
      <c r="D126" s="909">
        <v>6410.0</v>
      </c>
      <c r="E126" s="910" t="s">
        <v>424</v>
      </c>
      <c r="F126" s="910" t="s">
        <v>425</v>
      </c>
    </row>
    <row r="127">
      <c r="A127" s="906">
        <v>46031.0</v>
      </c>
      <c r="B127" s="907" t="s">
        <v>447</v>
      </c>
      <c r="C127" s="908">
        <v>1721.11</v>
      </c>
      <c r="D127" s="909">
        <v>6410.0</v>
      </c>
      <c r="E127" s="910" t="s">
        <v>424</v>
      </c>
      <c r="F127" s="910" t="s">
        <v>425</v>
      </c>
    </row>
    <row r="128">
      <c r="A128" s="906">
        <v>46031.0</v>
      </c>
      <c r="B128" s="907" t="s">
        <v>448</v>
      </c>
      <c r="C128" s="908">
        <v>760.02</v>
      </c>
      <c r="D128" s="909">
        <v>6410.0</v>
      </c>
      <c r="E128" s="910" t="s">
        <v>424</v>
      </c>
      <c r="F128" s="910" t="s">
        <v>425</v>
      </c>
    </row>
    <row r="129">
      <c r="A129" s="906">
        <v>46031.0</v>
      </c>
      <c r="B129" s="907" t="s">
        <v>449</v>
      </c>
      <c r="C129" s="908">
        <v>33.92</v>
      </c>
      <c r="D129" s="909">
        <v>6410.0</v>
      </c>
      <c r="E129" s="910" t="s">
        <v>424</v>
      </c>
      <c r="F129" s="910" t="s">
        <v>425</v>
      </c>
    </row>
    <row r="130">
      <c r="A130" s="906">
        <v>46031.0</v>
      </c>
      <c r="B130" s="907" t="s">
        <v>450</v>
      </c>
      <c r="C130" s="908">
        <v>27.17</v>
      </c>
      <c r="D130" s="909">
        <v>6410.0</v>
      </c>
      <c r="E130" s="910" t="s">
        <v>424</v>
      </c>
      <c r="F130" s="910" t="s">
        <v>425</v>
      </c>
    </row>
    <row r="131">
      <c r="A131" s="906">
        <v>46031.0</v>
      </c>
      <c r="B131" s="907" t="s">
        <v>451</v>
      </c>
      <c r="C131" s="908">
        <v>26.75</v>
      </c>
      <c r="D131" s="909">
        <v>6410.0</v>
      </c>
      <c r="E131" s="910" t="s">
        <v>424</v>
      </c>
      <c r="F131" s="910" t="s">
        <v>425</v>
      </c>
    </row>
    <row r="132">
      <c r="A132" s="906">
        <v>46031.0</v>
      </c>
      <c r="B132" s="907" t="s">
        <v>452</v>
      </c>
      <c r="C132" s="908">
        <v>26.58</v>
      </c>
      <c r="D132" s="909">
        <v>6410.0</v>
      </c>
      <c r="E132" s="910" t="s">
        <v>424</v>
      </c>
      <c r="F132" s="910" t="s">
        <v>425</v>
      </c>
    </row>
    <row r="133">
      <c r="A133" s="906">
        <v>46031.0</v>
      </c>
      <c r="B133" s="907" t="s">
        <v>453</v>
      </c>
      <c r="C133" s="908">
        <v>26.15</v>
      </c>
      <c r="D133" s="911">
        <v>6410.0</v>
      </c>
      <c r="E133" s="912" t="s">
        <v>424</v>
      </c>
      <c r="F133" s="912" t="s">
        <v>425</v>
      </c>
      <c r="G133" s="5"/>
      <c r="H133" s="5"/>
      <c r="I133" s="307"/>
      <c r="J133" s="307"/>
      <c r="K133" s="307"/>
      <c r="L133" s="307"/>
      <c r="M133" s="307"/>
      <c r="N133" s="307"/>
      <c r="O133" s="307"/>
      <c r="P133" s="307"/>
      <c r="Q133" s="307"/>
      <c r="R133" s="307"/>
      <c r="S133" s="307"/>
      <c r="T133" s="307"/>
      <c r="U133" s="307"/>
      <c r="V133" s="307"/>
      <c r="W133" s="307"/>
      <c r="X133" s="307"/>
      <c r="Y133" s="307"/>
      <c r="Z133" s="307"/>
      <c r="AA133" s="307"/>
    </row>
    <row r="134">
      <c r="A134" s="906">
        <v>46031.0</v>
      </c>
      <c r="B134" s="907" t="s">
        <v>454</v>
      </c>
      <c r="C134" s="908">
        <v>25.92</v>
      </c>
      <c r="D134" s="911">
        <v>6410.0</v>
      </c>
      <c r="E134" s="912" t="s">
        <v>424</v>
      </c>
      <c r="F134" s="912" t="s">
        <v>425</v>
      </c>
      <c r="G134" s="5"/>
      <c r="H134" s="5"/>
    </row>
    <row r="135">
      <c r="A135" s="906">
        <v>46031.0</v>
      </c>
      <c r="B135" s="907" t="s">
        <v>455</v>
      </c>
      <c r="C135" s="908">
        <v>25.87</v>
      </c>
      <c r="D135" s="909">
        <v>6410.0</v>
      </c>
      <c r="E135" s="910" t="s">
        <v>424</v>
      </c>
      <c r="F135" s="910" t="s">
        <v>425</v>
      </c>
    </row>
    <row r="136">
      <c r="A136" s="906">
        <v>46031.0</v>
      </c>
      <c r="B136" s="907" t="s">
        <v>456</v>
      </c>
      <c r="C136" s="908">
        <v>25.83</v>
      </c>
      <c r="D136" s="909">
        <v>6410.0</v>
      </c>
      <c r="E136" s="910" t="s">
        <v>424</v>
      </c>
      <c r="F136" s="910" t="s">
        <v>425</v>
      </c>
    </row>
    <row r="137">
      <c r="A137" s="906">
        <v>46031.0</v>
      </c>
      <c r="B137" s="907" t="s">
        <v>457</v>
      </c>
      <c r="C137" s="908">
        <v>25.4</v>
      </c>
      <c r="D137" s="909">
        <v>6410.0</v>
      </c>
      <c r="E137" s="910" t="s">
        <v>424</v>
      </c>
      <c r="F137" s="910" t="s">
        <v>425</v>
      </c>
    </row>
    <row r="138">
      <c r="A138" s="906">
        <v>46031.0</v>
      </c>
      <c r="B138" s="907" t="s">
        <v>458</v>
      </c>
      <c r="C138" s="908">
        <v>25.29</v>
      </c>
      <c r="D138" s="909">
        <v>6410.0</v>
      </c>
      <c r="E138" s="910" t="s">
        <v>424</v>
      </c>
      <c r="F138" s="910" t="s">
        <v>425</v>
      </c>
    </row>
    <row r="139">
      <c r="A139" s="906">
        <v>46031.0</v>
      </c>
      <c r="B139" s="907" t="s">
        <v>459</v>
      </c>
      <c r="C139" s="908">
        <v>25.25</v>
      </c>
      <c r="D139" s="909">
        <v>6410.0</v>
      </c>
      <c r="E139" s="910" t="s">
        <v>424</v>
      </c>
      <c r="F139" s="910" t="s">
        <v>425</v>
      </c>
    </row>
    <row r="140">
      <c r="A140" s="906">
        <v>46031.0</v>
      </c>
      <c r="B140" s="907" t="s">
        <v>460</v>
      </c>
      <c r="C140" s="908">
        <v>25.18</v>
      </c>
      <c r="D140" s="909">
        <v>6410.0</v>
      </c>
      <c r="E140" s="910" t="s">
        <v>424</v>
      </c>
      <c r="F140" s="910" t="s">
        <v>425</v>
      </c>
    </row>
    <row r="141">
      <c r="A141" s="906">
        <v>46031.0</v>
      </c>
      <c r="B141" s="907" t="s">
        <v>461</v>
      </c>
      <c r="C141" s="908">
        <v>25.02</v>
      </c>
      <c r="D141" s="909">
        <v>6410.0</v>
      </c>
      <c r="E141" s="910" t="s">
        <v>424</v>
      </c>
      <c r="F141" s="910" t="s">
        <v>425</v>
      </c>
    </row>
    <row r="142">
      <c r="A142" s="906">
        <v>46031.0</v>
      </c>
      <c r="B142" s="907" t="s">
        <v>462</v>
      </c>
      <c r="C142" s="908">
        <v>24.96</v>
      </c>
      <c r="D142" s="909">
        <v>6410.0</v>
      </c>
      <c r="E142" s="910" t="s">
        <v>424</v>
      </c>
      <c r="F142" s="910" t="s">
        <v>425</v>
      </c>
    </row>
    <row r="143">
      <c r="A143" s="906">
        <v>46031.0</v>
      </c>
      <c r="B143" s="907" t="s">
        <v>463</v>
      </c>
      <c r="C143" s="908">
        <v>24.85</v>
      </c>
      <c r="D143" s="909">
        <v>6410.0</v>
      </c>
      <c r="E143" s="910" t="s">
        <v>424</v>
      </c>
      <c r="F143" s="910" t="s">
        <v>425</v>
      </c>
    </row>
    <row r="144">
      <c r="A144" s="906">
        <v>46031.0</v>
      </c>
      <c r="B144" s="907" t="s">
        <v>464</v>
      </c>
      <c r="C144" s="908">
        <v>24.8</v>
      </c>
      <c r="D144" s="909">
        <v>6410.0</v>
      </c>
      <c r="E144" s="910" t="s">
        <v>424</v>
      </c>
      <c r="F144" s="910" t="s">
        <v>425</v>
      </c>
    </row>
    <row r="145">
      <c r="A145" s="906">
        <v>46031.0</v>
      </c>
      <c r="B145" s="907" t="s">
        <v>465</v>
      </c>
      <c r="C145" s="908">
        <v>24.8</v>
      </c>
      <c r="D145" s="909">
        <v>6410.0</v>
      </c>
      <c r="E145" s="910" t="s">
        <v>424</v>
      </c>
      <c r="F145" s="910" t="s">
        <v>425</v>
      </c>
    </row>
    <row r="146">
      <c r="A146" s="906">
        <v>46031.0</v>
      </c>
      <c r="B146" s="907" t="s">
        <v>466</v>
      </c>
      <c r="C146" s="908">
        <v>24.75</v>
      </c>
      <c r="D146" s="909">
        <v>6410.0</v>
      </c>
      <c r="E146" s="910" t="s">
        <v>424</v>
      </c>
      <c r="F146" s="910" t="s">
        <v>425</v>
      </c>
    </row>
    <row r="147">
      <c r="A147" s="906">
        <v>46031.0</v>
      </c>
      <c r="B147" s="907" t="s">
        <v>467</v>
      </c>
      <c r="C147" s="908">
        <v>24.53</v>
      </c>
      <c r="D147" s="909">
        <v>6410.0</v>
      </c>
      <c r="E147" s="910" t="s">
        <v>424</v>
      </c>
      <c r="F147" s="910" t="s">
        <v>425</v>
      </c>
    </row>
    <row r="148">
      <c r="A148" s="906">
        <v>46031.0</v>
      </c>
      <c r="B148" s="907" t="s">
        <v>468</v>
      </c>
      <c r="C148" s="908">
        <v>24.49</v>
      </c>
      <c r="D148" s="909">
        <v>6410.0</v>
      </c>
      <c r="E148" s="910" t="s">
        <v>424</v>
      </c>
      <c r="F148" s="910" t="s">
        <v>425</v>
      </c>
    </row>
    <row r="149">
      <c r="A149" s="906">
        <v>46031.0</v>
      </c>
      <c r="B149" s="907" t="s">
        <v>469</v>
      </c>
      <c r="C149" s="908">
        <v>24.4</v>
      </c>
      <c r="D149" s="909">
        <v>6410.0</v>
      </c>
      <c r="E149" s="910" t="s">
        <v>424</v>
      </c>
      <c r="F149" s="910" t="s">
        <v>425</v>
      </c>
    </row>
    <row r="150">
      <c r="A150" s="906">
        <v>46031.0</v>
      </c>
      <c r="B150" s="907" t="s">
        <v>470</v>
      </c>
      <c r="C150" s="908">
        <v>24.37</v>
      </c>
      <c r="D150" s="909">
        <v>6410.0</v>
      </c>
      <c r="E150" s="910" t="s">
        <v>424</v>
      </c>
      <c r="F150" s="910" t="s">
        <v>425</v>
      </c>
    </row>
    <row r="151">
      <c r="A151" s="906">
        <v>46031.0</v>
      </c>
      <c r="B151" s="907" t="s">
        <v>471</v>
      </c>
      <c r="C151" s="908">
        <v>24.35</v>
      </c>
      <c r="D151" s="909">
        <v>6410.0</v>
      </c>
      <c r="E151" s="910" t="s">
        <v>424</v>
      </c>
      <c r="F151" s="910" t="s">
        <v>425</v>
      </c>
    </row>
    <row r="152">
      <c r="A152" s="906">
        <v>46031.0</v>
      </c>
      <c r="B152" s="907" t="s">
        <v>472</v>
      </c>
      <c r="C152" s="908">
        <v>24.33</v>
      </c>
      <c r="D152" s="909">
        <v>6410.0</v>
      </c>
      <c r="E152" s="910" t="s">
        <v>424</v>
      </c>
      <c r="F152" s="910" t="s">
        <v>425</v>
      </c>
    </row>
    <row r="153">
      <c r="A153" s="906">
        <v>46031.0</v>
      </c>
      <c r="B153" s="907" t="s">
        <v>473</v>
      </c>
      <c r="C153" s="908">
        <v>24.21</v>
      </c>
      <c r="D153" s="909">
        <v>6410.0</v>
      </c>
      <c r="E153" s="910" t="s">
        <v>424</v>
      </c>
      <c r="F153" s="910" t="s">
        <v>425</v>
      </c>
    </row>
    <row r="154">
      <c r="A154" s="906">
        <v>46031.0</v>
      </c>
      <c r="B154" s="907" t="s">
        <v>474</v>
      </c>
      <c r="C154" s="908">
        <v>24.0</v>
      </c>
      <c r="D154" s="909">
        <v>6410.0</v>
      </c>
      <c r="E154" s="910" t="s">
        <v>424</v>
      </c>
      <c r="F154" s="910" t="s">
        <v>425</v>
      </c>
    </row>
    <row r="155">
      <c r="A155" s="906">
        <v>46031.0</v>
      </c>
      <c r="B155" s="907" t="s">
        <v>475</v>
      </c>
      <c r="C155" s="908">
        <v>23.99</v>
      </c>
      <c r="D155" s="909">
        <v>6410.0</v>
      </c>
      <c r="E155" s="910" t="s">
        <v>424</v>
      </c>
      <c r="F155" s="910" t="s">
        <v>425</v>
      </c>
    </row>
    <row r="156">
      <c r="A156" s="906">
        <v>46031.0</v>
      </c>
      <c r="B156" s="907" t="s">
        <v>476</v>
      </c>
      <c r="C156" s="908">
        <v>23.96</v>
      </c>
      <c r="D156" s="909">
        <v>6410.0</v>
      </c>
      <c r="E156" s="910" t="s">
        <v>424</v>
      </c>
      <c r="F156" s="910" t="s">
        <v>425</v>
      </c>
    </row>
    <row r="157">
      <c r="A157" s="906">
        <v>46031.0</v>
      </c>
      <c r="B157" s="907" t="s">
        <v>477</v>
      </c>
      <c r="C157" s="908">
        <v>23.92</v>
      </c>
      <c r="D157" s="909">
        <v>6410.0</v>
      </c>
      <c r="E157" s="910" t="s">
        <v>424</v>
      </c>
      <c r="F157" s="910" t="s">
        <v>425</v>
      </c>
    </row>
    <row r="158">
      <c r="A158" s="906">
        <v>46032.0</v>
      </c>
      <c r="B158" s="907" t="s">
        <v>478</v>
      </c>
      <c r="C158" s="908">
        <v>1646.81</v>
      </c>
      <c r="D158" s="909">
        <v>6410.0</v>
      </c>
      <c r="E158" s="910" t="s">
        <v>424</v>
      </c>
      <c r="F158" s="910" t="s">
        <v>425</v>
      </c>
    </row>
    <row r="159">
      <c r="A159" s="906">
        <v>46032.0</v>
      </c>
      <c r="B159" s="907" t="s">
        <v>479</v>
      </c>
      <c r="C159" s="908">
        <v>1306.66</v>
      </c>
      <c r="D159" s="909">
        <v>6410.0</v>
      </c>
      <c r="E159" s="910" t="s">
        <v>424</v>
      </c>
      <c r="F159" s="910" t="s">
        <v>425</v>
      </c>
    </row>
    <row r="160">
      <c r="A160" s="906">
        <v>46032.0</v>
      </c>
      <c r="B160" s="907" t="s">
        <v>480</v>
      </c>
      <c r="C160" s="908">
        <v>637.72</v>
      </c>
      <c r="D160" s="909">
        <v>6410.0</v>
      </c>
      <c r="E160" s="910" t="s">
        <v>424</v>
      </c>
      <c r="F160" s="910" t="s">
        <v>425</v>
      </c>
    </row>
    <row r="161">
      <c r="A161" s="906">
        <v>46032.0</v>
      </c>
      <c r="B161" s="907" t="s">
        <v>481</v>
      </c>
      <c r="C161" s="908">
        <v>32.75</v>
      </c>
      <c r="D161" s="909">
        <v>6410.0</v>
      </c>
      <c r="E161" s="910" t="s">
        <v>424</v>
      </c>
      <c r="F161" s="910" t="s">
        <v>425</v>
      </c>
    </row>
    <row r="162">
      <c r="A162" s="906">
        <v>46032.0</v>
      </c>
      <c r="B162" s="907" t="s">
        <v>482</v>
      </c>
      <c r="C162" s="908">
        <v>28.22</v>
      </c>
      <c r="D162" s="909">
        <v>6410.0</v>
      </c>
      <c r="E162" s="910" t="s">
        <v>424</v>
      </c>
      <c r="F162" s="910" t="s">
        <v>425</v>
      </c>
    </row>
    <row r="163">
      <c r="A163" s="906">
        <v>46032.0</v>
      </c>
      <c r="B163" s="907" t="s">
        <v>483</v>
      </c>
      <c r="C163" s="908">
        <v>27.06</v>
      </c>
      <c r="D163" s="909">
        <v>6410.0</v>
      </c>
      <c r="E163" s="910" t="s">
        <v>424</v>
      </c>
      <c r="F163" s="910" t="s">
        <v>425</v>
      </c>
    </row>
    <row r="164">
      <c r="A164" s="906">
        <v>46032.0</v>
      </c>
      <c r="B164" s="907" t="s">
        <v>484</v>
      </c>
      <c r="C164" s="908">
        <v>26.74</v>
      </c>
      <c r="D164" s="909">
        <v>6410.0</v>
      </c>
      <c r="E164" s="910" t="s">
        <v>424</v>
      </c>
      <c r="F164" s="910" t="s">
        <v>425</v>
      </c>
    </row>
    <row r="165">
      <c r="A165" s="906">
        <v>46032.0</v>
      </c>
      <c r="B165" s="907" t="s">
        <v>485</v>
      </c>
      <c r="C165" s="908">
        <v>25.54</v>
      </c>
      <c r="D165" s="909">
        <v>6410.0</v>
      </c>
      <c r="E165" s="910" t="s">
        <v>424</v>
      </c>
      <c r="F165" s="910" t="s">
        <v>425</v>
      </c>
    </row>
    <row r="166">
      <c r="A166" s="906">
        <v>46032.0</v>
      </c>
      <c r="B166" s="907" t="s">
        <v>486</v>
      </c>
      <c r="C166" s="908">
        <v>25.28</v>
      </c>
      <c r="D166" s="909">
        <v>6410.0</v>
      </c>
      <c r="E166" s="910" t="s">
        <v>424</v>
      </c>
      <c r="F166" s="910" t="s">
        <v>425</v>
      </c>
    </row>
    <row r="167">
      <c r="A167" s="906">
        <v>46032.0</v>
      </c>
      <c r="B167" s="907" t="s">
        <v>487</v>
      </c>
      <c r="C167" s="908">
        <v>25.02</v>
      </c>
      <c r="D167" s="909">
        <v>6410.0</v>
      </c>
      <c r="E167" s="910" t="s">
        <v>424</v>
      </c>
      <c r="F167" s="910" t="s">
        <v>425</v>
      </c>
    </row>
    <row r="168">
      <c r="A168" s="906">
        <v>46032.0</v>
      </c>
      <c r="B168" s="907" t="s">
        <v>488</v>
      </c>
      <c r="C168" s="908">
        <v>24.86</v>
      </c>
      <c r="D168" s="909">
        <v>6410.0</v>
      </c>
      <c r="E168" s="910" t="s">
        <v>424</v>
      </c>
      <c r="F168" s="910" t="s">
        <v>425</v>
      </c>
    </row>
    <row r="169">
      <c r="A169" s="906">
        <v>46032.0</v>
      </c>
      <c r="B169" s="907" t="s">
        <v>489</v>
      </c>
      <c r="C169" s="908">
        <v>24.84</v>
      </c>
      <c r="D169" s="909">
        <v>6410.0</v>
      </c>
      <c r="E169" s="910" t="s">
        <v>424</v>
      </c>
      <c r="F169" s="910" t="s">
        <v>425</v>
      </c>
    </row>
    <row r="170">
      <c r="A170" s="906">
        <v>46032.0</v>
      </c>
      <c r="B170" s="907" t="s">
        <v>490</v>
      </c>
      <c r="C170" s="908">
        <v>24.69</v>
      </c>
      <c r="D170" s="909">
        <v>6410.0</v>
      </c>
      <c r="E170" s="910" t="s">
        <v>424</v>
      </c>
      <c r="F170" s="910" t="s">
        <v>425</v>
      </c>
    </row>
    <row r="171">
      <c r="A171" s="906">
        <v>46032.0</v>
      </c>
      <c r="B171" s="907" t="s">
        <v>491</v>
      </c>
      <c r="C171" s="908">
        <v>24.44</v>
      </c>
      <c r="D171" s="909">
        <v>6410.0</v>
      </c>
      <c r="E171" s="910" t="s">
        <v>424</v>
      </c>
      <c r="F171" s="910" t="s">
        <v>425</v>
      </c>
    </row>
    <row r="172">
      <c r="A172" s="906">
        <v>46032.0</v>
      </c>
      <c r="B172" s="907" t="s">
        <v>492</v>
      </c>
      <c r="C172" s="908">
        <v>24.37</v>
      </c>
      <c r="D172" s="909">
        <v>6410.0</v>
      </c>
      <c r="E172" s="910" t="s">
        <v>424</v>
      </c>
      <c r="F172" s="910" t="s">
        <v>425</v>
      </c>
    </row>
    <row r="173">
      <c r="A173" s="906">
        <v>46032.0</v>
      </c>
      <c r="B173" s="907" t="s">
        <v>493</v>
      </c>
      <c r="C173" s="908">
        <v>24.33</v>
      </c>
      <c r="D173" s="909">
        <v>6410.0</v>
      </c>
      <c r="E173" s="910" t="s">
        <v>424</v>
      </c>
      <c r="F173" s="910" t="s">
        <v>425</v>
      </c>
    </row>
    <row r="174">
      <c r="A174" s="906">
        <v>46032.0</v>
      </c>
      <c r="B174" s="907" t="s">
        <v>494</v>
      </c>
      <c r="C174" s="908">
        <v>24.19</v>
      </c>
      <c r="D174" s="909">
        <v>6410.0</v>
      </c>
      <c r="E174" s="910" t="s">
        <v>424</v>
      </c>
      <c r="F174" s="910" t="s">
        <v>425</v>
      </c>
    </row>
    <row r="175">
      <c r="A175" s="906">
        <v>46032.0</v>
      </c>
      <c r="B175" s="907" t="s">
        <v>495</v>
      </c>
      <c r="C175" s="908">
        <v>24.11</v>
      </c>
      <c r="D175" s="909">
        <v>6410.0</v>
      </c>
      <c r="E175" s="910" t="s">
        <v>424</v>
      </c>
      <c r="F175" s="910" t="s">
        <v>425</v>
      </c>
    </row>
    <row r="176">
      <c r="A176" s="906">
        <v>46032.0</v>
      </c>
      <c r="B176" s="907" t="s">
        <v>496</v>
      </c>
      <c r="C176" s="908">
        <v>24.0</v>
      </c>
      <c r="D176" s="909">
        <v>6410.0</v>
      </c>
      <c r="E176" s="910" t="s">
        <v>424</v>
      </c>
      <c r="F176" s="910" t="s">
        <v>425</v>
      </c>
    </row>
    <row r="177">
      <c r="A177" s="906">
        <v>46032.0</v>
      </c>
      <c r="B177" s="907" t="s">
        <v>497</v>
      </c>
      <c r="C177" s="908">
        <v>23.9</v>
      </c>
      <c r="D177" s="909">
        <v>6410.0</v>
      </c>
      <c r="E177" s="910" t="s">
        <v>424</v>
      </c>
      <c r="F177" s="910" t="s">
        <v>425</v>
      </c>
    </row>
    <row r="178">
      <c r="A178" s="906">
        <v>46033.0</v>
      </c>
      <c r="B178" s="907" t="s">
        <v>498</v>
      </c>
      <c r="C178" s="908">
        <v>1499.71</v>
      </c>
      <c r="D178" s="909">
        <v>6410.0</v>
      </c>
      <c r="E178" s="910" t="s">
        <v>424</v>
      </c>
      <c r="F178" s="910" t="s">
        <v>425</v>
      </c>
    </row>
    <row r="179">
      <c r="A179" s="906">
        <v>46033.0</v>
      </c>
      <c r="B179" s="907" t="s">
        <v>499</v>
      </c>
      <c r="C179" s="908">
        <v>1211.55</v>
      </c>
      <c r="D179" s="909">
        <v>6410.0</v>
      </c>
      <c r="E179" s="910" t="s">
        <v>424</v>
      </c>
      <c r="F179" s="910" t="s">
        <v>425</v>
      </c>
    </row>
    <row r="180">
      <c r="A180" s="906">
        <v>46033.0</v>
      </c>
      <c r="B180" s="907" t="s">
        <v>500</v>
      </c>
      <c r="C180" s="908">
        <v>476.89</v>
      </c>
      <c r="D180" s="909">
        <v>6410.0</v>
      </c>
      <c r="E180" s="910" t="s">
        <v>424</v>
      </c>
      <c r="F180" s="910" t="s">
        <v>425</v>
      </c>
    </row>
    <row r="181">
      <c r="A181" s="906">
        <v>46033.0</v>
      </c>
      <c r="B181" s="907" t="s">
        <v>501</v>
      </c>
      <c r="C181" s="908">
        <v>445.02</v>
      </c>
      <c r="D181" s="909">
        <v>6410.0</v>
      </c>
      <c r="E181" s="910" t="s">
        <v>424</v>
      </c>
      <c r="F181" s="910" t="s">
        <v>425</v>
      </c>
    </row>
    <row r="182">
      <c r="A182" s="906">
        <v>46033.0</v>
      </c>
      <c r="B182" s="907" t="s">
        <v>502</v>
      </c>
      <c r="C182" s="908">
        <v>173.07</v>
      </c>
      <c r="D182" s="909">
        <v>6410.0</v>
      </c>
      <c r="E182" s="910" t="s">
        <v>424</v>
      </c>
      <c r="F182" s="910" t="s">
        <v>425</v>
      </c>
    </row>
    <row r="183">
      <c r="A183" s="906">
        <v>46033.0</v>
      </c>
      <c r="B183" s="907" t="s">
        <v>503</v>
      </c>
      <c r="C183" s="908">
        <v>25.88</v>
      </c>
      <c r="D183" s="909">
        <v>6410.0</v>
      </c>
      <c r="E183" s="910" t="s">
        <v>424</v>
      </c>
      <c r="F183" s="910" t="s">
        <v>425</v>
      </c>
    </row>
    <row r="184">
      <c r="A184" s="906">
        <v>46033.0</v>
      </c>
      <c r="B184" s="907" t="s">
        <v>504</v>
      </c>
      <c r="C184" s="908">
        <v>25.79</v>
      </c>
      <c r="D184" s="909">
        <v>6410.0</v>
      </c>
      <c r="E184" s="910" t="s">
        <v>424</v>
      </c>
      <c r="F184" s="910" t="s">
        <v>425</v>
      </c>
    </row>
    <row r="185">
      <c r="A185" s="906">
        <v>46033.0</v>
      </c>
      <c r="B185" s="907" t="s">
        <v>505</v>
      </c>
      <c r="C185" s="908">
        <v>25.49</v>
      </c>
      <c r="D185" s="909">
        <v>6410.0</v>
      </c>
      <c r="E185" s="910" t="s">
        <v>424</v>
      </c>
      <c r="F185" s="910" t="s">
        <v>425</v>
      </c>
    </row>
    <row r="186">
      <c r="A186" s="906">
        <v>46033.0</v>
      </c>
      <c r="B186" s="907" t="s">
        <v>506</v>
      </c>
      <c r="C186" s="908">
        <v>25.27</v>
      </c>
      <c r="D186" s="909">
        <v>6410.0</v>
      </c>
      <c r="E186" s="910" t="s">
        <v>424</v>
      </c>
      <c r="F186" s="910" t="s">
        <v>425</v>
      </c>
    </row>
    <row r="187">
      <c r="A187" s="906">
        <v>46033.0</v>
      </c>
      <c r="B187" s="907" t="s">
        <v>507</v>
      </c>
      <c r="C187" s="908">
        <v>25.01</v>
      </c>
      <c r="D187" s="909">
        <v>6410.0</v>
      </c>
      <c r="E187" s="910" t="s">
        <v>424</v>
      </c>
      <c r="F187" s="910" t="s">
        <v>425</v>
      </c>
    </row>
    <row r="188">
      <c r="A188" s="906">
        <v>46033.0</v>
      </c>
      <c r="B188" s="907" t="s">
        <v>508</v>
      </c>
      <c r="C188" s="908">
        <v>24.88</v>
      </c>
      <c r="D188" s="909">
        <v>6410.0</v>
      </c>
      <c r="E188" s="910" t="s">
        <v>424</v>
      </c>
      <c r="F188" s="910" t="s">
        <v>425</v>
      </c>
    </row>
    <row r="189">
      <c r="A189" s="906">
        <v>46033.0</v>
      </c>
      <c r="B189" s="907" t="s">
        <v>509</v>
      </c>
      <c r="C189" s="908">
        <v>24.82</v>
      </c>
      <c r="D189" s="909">
        <v>6410.0</v>
      </c>
      <c r="E189" s="910" t="s">
        <v>424</v>
      </c>
      <c r="F189" s="910" t="s">
        <v>425</v>
      </c>
    </row>
    <row r="190">
      <c r="A190" s="906">
        <v>46033.0</v>
      </c>
      <c r="B190" s="907" t="s">
        <v>510</v>
      </c>
      <c r="C190" s="908">
        <v>24.73</v>
      </c>
      <c r="D190" s="909">
        <v>6410.0</v>
      </c>
      <c r="E190" s="910" t="s">
        <v>424</v>
      </c>
      <c r="F190" s="910" t="s">
        <v>425</v>
      </c>
    </row>
    <row r="191">
      <c r="A191" s="906">
        <v>46033.0</v>
      </c>
      <c r="B191" s="907" t="s">
        <v>511</v>
      </c>
      <c r="C191" s="908">
        <v>24.73</v>
      </c>
      <c r="D191" s="909">
        <v>6410.0</v>
      </c>
      <c r="E191" s="910" t="s">
        <v>424</v>
      </c>
      <c r="F191" s="910" t="s">
        <v>425</v>
      </c>
    </row>
    <row r="192">
      <c r="A192" s="906">
        <v>46033.0</v>
      </c>
      <c r="B192" s="907" t="s">
        <v>512</v>
      </c>
      <c r="C192" s="908">
        <v>24.62</v>
      </c>
      <c r="D192" s="909">
        <v>6410.0</v>
      </c>
      <c r="E192" s="910" t="s">
        <v>424</v>
      </c>
      <c r="F192" s="910" t="s">
        <v>425</v>
      </c>
    </row>
    <row r="193">
      <c r="A193" s="906">
        <v>46033.0</v>
      </c>
      <c r="B193" s="907" t="s">
        <v>513</v>
      </c>
      <c r="C193" s="908">
        <v>24.49</v>
      </c>
      <c r="D193" s="909">
        <v>6410.0</v>
      </c>
      <c r="E193" s="910" t="s">
        <v>424</v>
      </c>
      <c r="F193" s="910" t="s">
        <v>425</v>
      </c>
    </row>
    <row r="194">
      <c r="A194" s="906">
        <v>46033.0</v>
      </c>
      <c r="B194" s="907" t="s">
        <v>514</v>
      </c>
      <c r="C194" s="908">
        <v>24.33</v>
      </c>
      <c r="D194" s="909">
        <v>6410.0</v>
      </c>
      <c r="E194" s="910" t="s">
        <v>424</v>
      </c>
      <c r="F194" s="910" t="s">
        <v>425</v>
      </c>
    </row>
    <row r="195">
      <c r="A195" s="906">
        <v>46033.0</v>
      </c>
      <c r="B195" s="907" t="s">
        <v>515</v>
      </c>
      <c r="C195" s="908">
        <v>24.23</v>
      </c>
      <c r="D195" s="909">
        <v>6410.0</v>
      </c>
      <c r="E195" s="910" t="s">
        <v>424</v>
      </c>
      <c r="F195" s="910" t="s">
        <v>425</v>
      </c>
    </row>
    <row r="196">
      <c r="A196" s="906">
        <v>46033.0</v>
      </c>
      <c r="B196" s="907" t="s">
        <v>516</v>
      </c>
      <c r="C196" s="908">
        <v>24.18</v>
      </c>
      <c r="D196" s="909">
        <v>6410.0</v>
      </c>
      <c r="E196" s="910" t="s">
        <v>424</v>
      </c>
      <c r="F196" s="910" t="s">
        <v>425</v>
      </c>
    </row>
    <row r="197">
      <c r="A197" s="906">
        <v>46033.0</v>
      </c>
      <c r="B197" s="907" t="s">
        <v>517</v>
      </c>
      <c r="C197" s="908">
        <v>24.1</v>
      </c>
      <c r="D197" s="909">
        <v>6410.0</v>
      </c>
      <c r="E197" s="910" t="s">
        <v>424</v>
      </c>
      <c r="F197" s="910" t="s">
        <v>425</v>
      </c>
    </row>
    <row r="198">
      <c r="A198" s="906">
        <v>46033.0</v>
      </c>
      <c r="B198" s="907" t="s">
        <v>518</v>
      </c>
      <c r="C198" s="908">
        <v>24.1</v>
      </c>
      <c r="D198" s="909">
        <v>6410.0</v>
      </c>
      <c r="E198" s="910" t="s">
        <v>424</v>
      </c>
      <c r="F198" s="910" t="s">
        <v>425</v>
      </c>
    </row>
    <row r="199">
      <c r="A199" s="906">
        <v>46033.0</v>
      </c>
      <c r="B199" s="907" t="s">
        <v>519</v>
      </c>
      <c r="C199" s="908">
        <v>24.08</v>
      </c>
      <c r="D199" s="909">
        <v>6410.0</v>
      </c>
      <c r="E199" s="910" t="s">
        <v>424</v>
      </c>
      <c r="F199" s="910" t="s">
        <v>425</v>
      </c>
    </row>
    <row r="200">
      <c r="A200" s="906">
        <v>46033.0</v>
      </c>
      <c r="B200" s="907" t="s">
        <v>520</v>
      </c>
      <c r="C200" s="908">
        <v>24.05</v>
      </c>
      <c r="D200" s="909">
        <v>6410.0</v>
      </c>
      <c r="E200" s="910" t="s">
        <v>424</v>
      </c>
      <c r="F200" s="910" t="s">
        <v>425</v>
      </c>
    </row>
    <row r="201">
      <c r="A201" s="906">
        <v>46033.0</v>
      </c>
      <c r="B201" s="907" t="s">
        <v>521</v>
      </c>
      <c r="C201" s="908">
        <v>24.04</v>
      </c>
      <c r="D201" s="909">
        <v>6410.0</v>
      </c>
      <c r="E201" s="910" t="s">
        <v>424</v>
      </c>
      <c r="F201" s="910" t="s">
        <v>425</v>
      </c>
    </row>
    <row r="202">
      <c r="A202" s="906">
        <v>46034.0</v>
      </c>
      <c r="B202" s="907" t="s">
        <v>522</v>
      </c>
      <c r="C202" s="908">
        <v>1380.88</v>
      </c>
      <c r="D202" s="909">
        <v>6410.0</v>
      </c>
      <c r="E202" s="910" t="s">
        <v>424</v>
      </c>
      <c r="F202" s="910" t="s">
        <v>425</v>
      </c>
    </row>
    <row r="203">
      <c r="A203" s="906">
        <v>46034.0</v>
      </c>
      <c r="B203" s="907" t="s">
        <v>523</v>
      </c>
      <c r="C203" s="908">
        <v>671.7</v>
      </c>
      <c r="D203" s="909">
        <v>6410.0</v>
      </c>
      <c r="E203" s="910" t="s">
        <v>424</v>
      </c>
      <c r="F203" s="910" t="s">
        <v>425</v>
      </c>
    </row>
    <row r="204">
      <c r="A204" s="906">
        <v>46034.0</v>
      </c>
      <c r="B204" s="907" t="s">
        <v>524</v>
      </c>
      <c r="C204" s="908">
        <v>30.76</v>
      </c>
      <c r="D204" s="909">
        <v>6410.0</v>
      </c>
      <c r="E204" s="910" t="s">
        <v>424</v>
      </c>
      <c r="F204" s="910" t="s">
        <v>425</v>
      </c>
    </row>
    <row r="205">
      <c r="A205" s="906">
        <v>46034.0</v>
      </c>
      <c r="B205" s="907" t="s">
        <v>525</v>
      </c>
      <c r="C205" s="908">
        <v>28.55</v>
      </c>
      <c r="D205" s="909">
        <v>6410.0</v>
      </c>
      <c r="E205" s="910" t="s">
        <v>424</v>
      </c>
      <c r="F205" s="910" t="s">
        <v>425</v>
      </c>
    </row>
    <row r="206">
      <c r="A206" s="906">
        <v>46034.0</v>
      </c>
      <c r="B206" s="907" t="s">
        <v>526</v>
      </c>
      <c r="C206" s="908">
        <v>27.78</v>
      </c>
      <c r="D206" s="909">
        <v>6410.0</v>
      </c>
      <c r="E206" s="910" t="s">
        <v>424</v>
      </c>
      <c r="F206" s="910" t="s">
        <v>425</v>
      </c>
    </row>
    <row r="207">
      <c r="A207" s="906">
        <v>46034.0</v>
      </c>
      <c r="B207" s="907" t="s">
        <v>527</v>
      </c>
      <c r="C207" s="908">
        <v>27.29</v>
      </c>
      <c r="D207" s="909">
        <v>6410.0</v>
      </c>
      <c r="E207" s="910" t="s">
        <v>424</v>
      </c>
      <c r="F207" s="910" t="s">
        <v>425</v>
      </c>
    </row>
    <row r="208">
      <c r="A208" s="906">
        <v>46034.0</v>
      </c>
      <c r="B208" s="907" t="s">
        <v>528</v>
      </c>
      <c r="C208" s="908">
        <v>26.88</v>
      </c>
      <c r="D208" s="909">
        <v>6410.0</v>
      </c>
      <c r="E208" s="910" t="s">
        <v>424</v>
      </c>
      <c r="F208" s="910" t="s">
        <v>425</v>
      </c>
    </row>
    <row r="209">
      <c r="A209" s="906">
        <v>46034.0</v>
      </c>
      <c r="B209" s="907" t="s">
        <v>529</v>
      </c>
      <c r="C209" s="908">
        <v>26.69</v>
      </c>
      <c r="D209" s="909">
        <v>6410.0</v>
      </c>
      <c r="E209" s="910" t="s">
        <v>424</v>
      </c>
      <c r="F209" s="910" t="s">
        <v>425</v>
      </c>
    </row>
    <row r="210">
      <c r="A210" s="906">
        <v>46034.0</v>
      </c>
      <c r="B210" s="907" t="s">
        <v>530</v>
      </c>
      <c r="C210" s="908">
        <v>26.21</v>
      </c>
      <c r="D210" s="909">
        <v>6410.0</v>
      </c>
      <c r="E210" s="910" t="s">
        <v>424</v>
      </c>
      <c r="F210" s="910" t="s">
        <v>425</v>
      </c>
    </row>
    <row r="211">
      <c r="A211" s="906">
        <v>46034.0</v>
      </c>
      <c r="B211" s="907" t="s">
        <v>531</v>
      </c>
      <c r="C211" s="908">
        <v>25.82</v>
      </c>
      <c r="D211" s="909">
        <v>6410.0</v>
      </c>
      <c r="E211" s="910" t="s">
        <v>424</v>
      </c>
      <c r="F211" s="910" t="s">
        <v>425</v>
      </c>
    </row>
    <row r="212">
      <c r="A212" s="906">
        <v>46034.0</v>
      </c>
      <c r="B212" s="907" t="s">
        <v>532</v>
      </c>
      <c r="C212" s="908">
        <v>25.71</v>
      </c>
      <c r="D212" s="909">
        <v>6410.0</v>
      </c>
      <c r="E212" s="910" t="s">
        <v>424</v>
      </c>
      <c r="F212" s="910" t="s">
        <v>425</v>
      </c>
    </row>
    <row r="213">
      <c r="A213" s="906">
        <v>46034.0</v>
      </c>
      <c r="B213" s="907" t="s">
        <v>533</v>
      </c>
      <c r="C213" s="908">
        <v>25.68</v>
      </c>
      <c r="D213" s="909">
        <v>6410.0</v>
      </c>
      <c r="E213" s="910" t="s">
        <v>424</v>
      </c>
      <c r="F213" s="910" t="s">
        <v>425</v>
      </c>
    </row>
    <row r="214">
      <c r="A214" s="906">
        <v>46034.0</v>
      </c>
      <c r="B214" s="907" t="s">
        <v>534</v>
      </c>
      <c r="C214" s="908">
        <v>25.66</v>
      </c>
      <c r="D214" s="909">
        <v>6410.0</v>
      </c>
      <c r="E214" s="910" t="s">
        <v>424</v>
      </c>
      <c r="F214" s="910" t="s">
        <v>425</v>
      </c>
    </row>
    <row r="215">
      <c r="A215" s="906">
        <v>46034.0</v>
      </c>
      <c r="B215" s="907" t="s">
        <v>535</v>
      </c>
      <c r="C215" s="908">
        <v>25.49</v>
      </c>
      <c r="D215" s="909">
        <v>6410.0</v>
      </c>
      <c r="E215" s="910" t="s">
        <v>424</v>
      </c>
      <c r="F215" s="910" t="s">
        <v>425</v>
      </c>
    </row>
    <row r="216">
      <c r="A216" s="906">
        <v>46034.0</v>
      </c>
      <c r="B216" s="907" t="s">
        <v>536</v>
      </c>
      <c r="C216" s="908">
        <v>25.24</v>
      </c>
      <c r="D216" s="909">
        <v>6410.0</v>
      </c>
      <c r="E216" s="910" t="s">
        <v>424</v>
      </c>
      <c r="F216" s="910" t="s">
        <v>425</v>
      </c>
    </row>
    <row r="217">
      <c r="A217" s="906">
        <v>46034.0</v>
      </c>
      <c r="B217" s="907" t="s">
        <v>537</v>
      </c>
      <c r="C217" s="908">
        <v>25.08</v>
      </c>
      <c r="D217" s="909">
        <v>6410.0</v>
      </c>
      <c r="E217" s="910" t="s">
        <v>424</v>
      </c>
      <c r="F217" s="910" t="s">
        <v>425</v>
      </c>
    </row>
    <row r="218">
      <c r="A218" s="906">
        <v>46034.0</v>
      </c>
      <c r="B218" s="907" t="s">
        <v>538</v>
      </c>
      <c r="C218" s="908">
        <v>25.06</v>
      </c>
      <c r="D218" s="909">
        <v>6410.0</v>
      </c>
      <c r="E218" s="910" t="s">
        <v>424</v>
      </c>
      <c r="F218" s="910" t="s">
        <v>425</v>
      </c>
    </row>
    <row r="219">
      <c r="A219" s="906">
        <v>46034.0</v>
      </c>
      <c r="B219" s="907" t="s">
        <v>539</v>
      </c>
      <c r="C219" s="908">
        <v>25.02</v>
      </c>
      <c r="D219" s="909">
        <v>6410.0</v>
      </c>
      <c r="E219" s="910" t="s">
        <v>424</v>
      </c>
      <c r="F219" s="910" t="s">
        <v>425</v>
      </c>
    </row>
    <row r="220">
      <c r="A220" s="906">
        <v>46034.0</v>
      </c>
      <c r="B220" s="907" t="s">
        <v>540</v>
      </c>
      <c r="C220" s="908">
        <v>25.01</v>
      </c>
      <c r="D220" s="909">
        <v>6410.0</v>
      </c>
      <c r="E220" s="910" t="s">
        <v>424</v>
      </c>
      <c r="F220" s="910" t="s">
        <v>425</v>
      </c>
    </row>
    <row r="221">
      <c r="A221" s="906">
        <v>46034.0</v>
      </c>
      <c r="B221" s="907" t="s">
        <v>541</v>
      </c>
      <c r="C221" s="908">
        <v>24.93</v>
      </c>
      <c r="D221" s="909">
        <v>6410.0</v>
      </c>
      <c r="E221" s="910" t="s">
        <v>424</v>
      </c>
      <c r="F221" s="910" t="s">
        <v>425</v>
      </c>
    </row>
    <row r="222">
      <c r="A222" s="906">
        <v>46034.0</v>
      </c>
      <c r="B222" s="907" t="s">
        <v>542</v>
      </c>
      <c r="C222" s="908">
        <v>24.83</v>
      </c>
      <c r="D222" s="909">
        <v>6410.0</v>
      </c>
      <c r="E222" s="910" t="s">
        <v>424</v>
      </c>
      <c r="F222" s="910" t="s">
        <v>425</v>
      </c>
    </row>
    <row r="223">
      <c r="A223" s="906">
        <v>46034.0</v>
      </c>
      <c r="B223" s="907" t="s">
        <v>543</v>
      </c>
      <c r="C223" s="908">
        <v>24.8</v>
      </c>
      <c r="D223" s="909">
        <v>6410.0</v>
      </c>
      <c r="E223" s="910" t="s">
        <v>424</v>
      </c>
      <c r="F223" s="910" t="s">
        <v>425</v>
      </c>
    </row>
    <row r="224">
      <c r="A224" s="906">
        <v>46034.0</v>
      </c>
      <c r="B224" s="907" t="s">
        <v>544</v>
      </c>
      <c r="C224" s="908">
        <v>24.76</v>
      </c>
      <c r="D224" s="909">
        <v>6410.0</v>
      </c>
      <c r="E224" s="910" t="s">
        <v>424</v>
      </c>
      <c r="F224" s="910" t="s">
        <v>425</v>
      </c>
    </row>
    <row r="225">
      <c r="A225" s="906">
        <v>46034.0</v>
      </c>
      <c r="B225" s="907" t="s">
        <v>545</v>
      </c>
      <c r="C225" s="908">
        <v>24.76</v>
      </c>
      <c r="D225" s="909">
        <v>6410.0</v>
      </c>
      <c r="E225" s="910" t="s">
        <v>424</v>
      </c>
      <c r="F225" s="910" t="s">
        <v>425</v>
      </c>
    </row>
    <row r="226">
      <c r="A226" s="906">
        <v>46034.0</v>
      </c>
      <c r="B226" s="907" t="s">
        <v>546</v>
      </c>
      <c r="C226" s="908">
        <v>24.75</v>
      </c>
      <c r="D226" s="909">
        <v>6410.0</v>
      </c>
      <c r="E226" s="910" t="s">
        <v>424</v>
      </c>
      <c r="F226" s="910" t="s">
        <v>425</v>
      </c>
    </row>
    <row r="227">
      <c r="A227" s="906">
        <v>46034.0</v>
      </c>
      <c r="B227" s="907" t="s">
        <v>547</v>
      </c>
      <c r="C227" s="908">
        <v>24.6</v>
      </c>
      <c r="D227" s="909">
        <v>6410.0</v>
      </c>
      <c r="E227" s="910" t="s">
        <v>424</v>
      </c>
      <c r="F227" s="910" t="s">
        <v>425</v>
      </c>
    </row>
    <row r="228">
      <c r="A228" s="906">
        <v>46034.0</v>
      </c>
      <c r="B228" s="907" t="s">
        <v>548</v>
      </c>
      <c r="C228" s="908">
        <v>24.56</v>
      </c>
      <c r="D228" s="909">
        <v>6410.0</v>
      </c>
      <c r="E228" s="910" t="s">
        <v>424</v>
      </c>
      <c r="F228" s="910" t="s">
        <v>425</v>
      </c>
    </row>
    <row r="229">
      <c r="A229" s="906">
        <v>46034.0</v>
      </c>
      <c r="B229" s="907" t="s">
        <v>549</v>
      </c>
      <c r="C229" s="908">
        <v>24.56</v>
      </c>
      <c r="D229" s="909">
        <v>6410.0</v>
      </c>
      <c r="E229" s="910" t="s">
        <v>424</v>
      </c>
      <c r="F229" s="910" t="s">
        <v>425</v>
      </c>
    </row>
    <row r="230">
      <c r="A230" s="906">
        <v>46034.0</v>
      </c>
      <c r="B230" s="907" t="s">
        <v>550</v>
      </c>
      <c r="C230" s="908">
        <v>24.49</v>
      </c>
      <c r="D230" s="909">
        <v>6410.0</v>
      </c>
      <c r="E230" s="910" t="s">
        <v>424</v>
      </c>
      <c r="F230" s="910" t="s">
        <v>425</v>
      </c>
    </row>
    <row r="231">
      <c r="A231" s="906">
        <v>46034.0</v>
      </c>
      <c r="B231" s="907" t="s">
        <v>551</v>
      </c>
      <c r="C231" s="908">
        <v>24.43</v>
      </c>
      <c r="D231" s="909">
        <v>6410.0</v>
      </c>
      <c r="E231" s="910" t="s">
        <v>424</v>
      </c>
      <c r="F231" s="910" t="s">
        <v>425</v>
      </c>
    </row>
    <row r="232">
      <c r="A232" s="906">
        <v>46034.0</v>
      </c>
      <c r="B232" s="907" t="s">
        <v>552</v>
      </c>
      <c r="C232" s="908">
        <v>24.43</v>
      </c>
      <c r="D232" s="909">
        <v>6410.0</v>
      </c>
      <c r="E232" s="910" t="s">
        <v>424</v>
      </c>
      <c r="F232" s="910" t="s">
        <v>425</v>
      </c>
    </row>
    <row r="233">
      <c r="A233" s="906">
        <v>46034.0</v>
      </c>
      <c r="B233" s="907" t="s">
        <v>553</v>
      </c>
      <c r="C233" s="908">
        <v>24.35</v>
      </c>
      <c r="D233" s="909">
        <v>6410.0</v>
      </c>
      <c r="E233" s="910" t="s">
        <v>424</v>
      </c>
      <c r="F233" s="910" t="s">
        <v>425</v>
      </c>
    </row>
    <row r="234">
      <c r="A234" s="906">
        <v>46034.0</v>
      </c>
      <c r="B234" s="907" t="s">
        <v>554</v>
      </c>
      <c r="C234" s="908">
        <v>24.31</v>
      </c>
      <c r="D234" s="909">
        <v>6410.0</v>
      </c>
      <c r="E234" s="910" t="s">
        <v>424</v>
      </c>
      <c r="F234" s="910" t="s">
        <v>425</v>
      </c>
    </row>
    <row r="235">
      <c r="A235" s="906">
        <v>46034.0</v>
      </c>
      <c r="B235" s="907" t="s">
        <v>555</v>
      </c>
      <c r="C235" s="908">
        <v>24.16</v>
      </c>
      <c r="D235" s="909">
        <v>6410.0</v>
      </c>
      <c r="E235" s="910" t="s">
        <v>424</v>
      </c>
      <c r="F235" s="910" t="s">
        <v>425</v>
      </c>
    </row>
    <row r="236">
      <c r="A236" s="906">
        <v>46034.0</v>
      </c>
      <c r="B236" s="907" t="s">
        <v>556</v>
      </c>
      <c r="C236" s="908">
        <v>24.11</v>
      </c>
      <c r="D236" s="909">
        <v>6410.0</v>
      </c>
      <c r="E236" s="910" t="s">
        <v>424</v>
      </c>
      <c r="F236" s="910" t="s">
        <v>425</v>
      </c>
    </row>
    <row r="237">
      <c r="A237" s="906">
        <v>46034.0</v>
      </c>
      <c r="B237" s="907" t="s">
        <v>557</v>
      </c>
      <c r="C237" s="908">
        <v>24.04</v>
      </c>
      <c r="D237" s="909">
        <v>6410.0</v>
      </c>
      <c r="E237" s="910" t="s">
        <v>424</v>
      </c>
      <c r="F237" s="910" t="s">
        <v>425</v>
      </c>
    </row>
    <row r="238">
      <c r="A238" s="906">
        <v>46034.0</v>
      </c>
      <c r="B238" s="907" t="s">
        <v>558</v>
      </c>
      <c r="C238" s="908">
        <v>24.0</v>
      </c>
      <c r="D238" s="909">
        <v>6410.0</v>
      </c>
      <c r="E238" s="910" t="s">
        <v>424</v>
      </c>
      <c r="F238" s="910" t="s">
        <v>425</v>
      </c>
    </row>
    <row r="239">
      <c r="A239" s="906">
        <v>46035.0</v>
      </c>
      <c r="B239" s="907" t="s">
        <v>559</v>
      </c>
      <c r="C239" s="908">
        <v>1819.0</v>
      </c>
      <c r="D239" s="909">
        <v>6410.0</v>
      </c>
      <c r="E239" s="910" t="s">
        <v>424</v>
      </c>
      <c r="F239" s="910" t="s">
        <v>425</v>
      </c>
    </row>
    <row r="240">
      <c r="A240" s="906">
        <v>46035.0</v>
      </c>
      <c r="B240" s="907" t="s">
        <v>560</v>
      </c>
      <c r="C240" s="908">
        <v>1239.86</v>
      </c>
      <c r="D240" s="909">
        <v>6410.0</v>
      </c>
      <c r="E240" s="910" t="s">
        <v>424</v>
      </c>
      <c r="F240" s="910" t="s">
        <v>425</v>
      </c>
    </row>
    <row r="241">
      <c r="A241" s="906">
        <v>46035.0</v>
      </c>
      <c r="B241" s="907" t="s">
        <v>561</v>
      </c>
      <c r="C241" s="908">
        <v>429.04</v>
      </c>
      <c r="D241" s="909">
        <v>6410.0</v>
      </c>
      <c r="E241" s="910" t="s">
        <v>424</v>
      </c>
      <c r="F241" s="910" t="s">
        <v>425</v>
      </c>
    </row>
    <row r="242">
      <c r="A242" s="906">
        <v>46035.0</v>
      </c>
      <c r="B242" s="907" t="s">
        <v>562</v>
      </c>
      <c r="C242" s="908">
        <v>225.01</v>
      </c>
      <c r="D242" s="909">
        <v>6410.0</v>
      </c>
      <c r="E242" s="910" t="s">
        <v>424</v>
      </c>
      <c r="F242" s="910" t="s">
        <v>425</v>
      </c>
    </row>
    <row r="243">
      <c r="A243" s="906">
        <v>46035.0</v>
      </c>
      <c r="B243" s="907" t="s">
        <v>563</v>
      </c>
      <c r="C243" s="908">
        <v>171.83</v>
      </c>
      <c r="D243" s="909">
        <v>6410.0</v>
      </c>
      <c r="E243" s="910" t="s">
        <v>424</v>
      </c>
      <c r="F243" s="910" t="s">
        <v>425</v>
      </c>
    </row>
    <row r="244">
      <c r="A244" s="906">
        <v>46035.0</v>
      </c>
      <c r="B244" s="907" t="s">
        <v>564</v>
      </c>
      <c r="C244" s="908">
        <v>29.21</v>
      </c>
      <c r="D244" s="909">
        <v>6410.0</v>
      </c>
      <c r="E244" s="910" t="s">
        <v>424</v>
      </c>
      <c r="F244" s="910" t="s">
        <v>425</v>
      </c>
    </row>
    <row r="245">
      <c r="A245" s="906">
        <v>46035.0</v>
      </c>
      <c r="B245" s="907" t="s">
        <v>565</v>
      </c>
      <c r="C245" s="908">
        <v>27.56</v>
      </c>
      <c r="D245" s="909">
        <v>6410.0</v>
      </c>
      <c r="E245" s="910" t="s">
        <v>424</v>
      </c>
      <c r="F245" s="910" t="s">
        <v>425</v>
      </c>
    </row>
    <row r="246">
      <c r="A246" s="906">
        <v>46035.0</v>
      </c>
      <c r="B246" s="907" t="s">
        <v>566</v>
      </c>
      <c r="C246" s="908">
        <v>26.2</v>
      </c>
      <c r="D246" s="909">
        <v>6410.0</v>
      </c>
      <c r="E246" s="910" t="s">
        <v>424</v>
      </c>
      <c r="F246" s="910" t="s">
        <v>425</v>
      </c>
    </row>
    <row r="247">
      <c r="A247" s="906">
        <v>46035.0</v>
      </c>
      <c r="B247" s="907" t="s">
        <v>567</v>
      </c>
      <c r="C247" s="908">
        <v>26.16</v>
      </c>
      <c r="D247" s="909">
        <v>6410.0</v>
      </c>
      <c r="E247" s="910" t="s">
        <v>424</v>
      </c>
      <c r="F247" s="910" t="s">
        <v>425</v>
      </c>
    </row>
    <row r="248">
      <c r="A248" s="906">
        <v>46035.0</v>
      </c>
      <c r="B248" s="907" t="s">
        <v>568</v>
      </c>
      <c r="C248" s="908">
        <v>25.78</v>
      </c>
      <c r="D248" s="909">
        <v>6410.0</v>
      </c>
      <c r="E248" s="910" t="s">
        <v>424</v>
      </c>
      <c r="F248" s="910" t="s">
        <v>425</v>
      </c>
    </row>
    <row r="249">
      <c r="A249" s="906">
        <v>46035.0</v>
      </c>
      <c r="B249" s="907" t="s">
        <v>569</v>
      </c>
      <c r="C249" s="908">
        <v>25.43</v>
      </c>
      <c r="D249" s="909">
        <v>6410.0</v>
      </c>
      <c r="E249" s="910" t="s">
        <v>424</v>
      </c>
      <c r="F249" s="910" t="s">
        <v>425</v>
      </c>
    </row>
    <row r="250">
      <c r="A250" s="906">
        <v>46035.0</v>
      </c>
      <c r="B250" s="907" t="s">
        <v>570</v>
      </c>
      <c r="C250" s="908">
        <v>25.14</v>
      </c>
      <c r="D250" s="909">
        <v>6410.0</v>
      </c>
      <c r="E250" s="910" t="s">
        <v>424</v>
      </c>
      <c r="F250" s="910" t="s">
        <v>425</v>
      </c>
    </row>
    <row r="251">
      <c r="A251" s="906">
        <v>46035.0</v>
      </c>
      <c r="B251" s="907" t="s">
        <v>571</v>
      </c>
      <c r="C251" s="908">
        <v>25.12</v>
      </c>
      <c r="D251" s="909">
        <v>6410.0</v>
      </c>
      <c r="E251" s="910" t="s">
        <v>424</v>
      </c>
      <c r="F251" s="910" t="s">
        <v>425</v>
      </c>
    </row>
    <row r="252">
      <c r="A252" s="906">
        <v>46035.0</v>
      </c>
      <c r="B252" s="907" t="s">
        <v>572</v>
      </c>
      <c r="C252" s="908">
        <v>25.06</v>
      </c>
      <c r="D252" s="909">
        <v>6410.0</v>
      </c>
      <c r="E252" s="910" t="s">
        <v>424</v>
      </c>
      <c r="F252" s="910" t="s">
        <v>425</v>
      </c>
    </row>
    <row r="253">
      <c r="A253" s="906">
        <v>46035.0</v>
      </c>
      <c r="B253" s="907" t="s">
        <v>573</v>
      </c>
      <c r="C253" s="908">
        <v>24.95</v>
      </c>
      <c r="D253" s="909">
        <v>6410.0</v>
      </c>
      <c r="E253" s="910" t="s">
        <v>424</v>
      </c>
      <c r="F253" s="910" t="s">
        <v>425</v>
      </c>
    </row>
    <row r="254">
      <c r="A254" s="906">
        <v>46035.0</v>
      </c>
      <c r="B254" s="907" t="s">
        <v>574</v>
      </c>
      <c r="C254" s="908">
        <v>24.93</v>
      </c>
      <c r="D254" s="909">
        <v>6410.0</v>
      </c>
      <c r="E254" s="910" t="s">
        <v>424</v>
      </c>
      <c r="F254" s="910" t="s">
        <v>425</v>
      </c>
    </row>
    <row r="255">
      <c r="A255" s="906">
        <v>46035.0</v>
      </c>
      <c r="B255" s="907" t="s">
        <v>575</v>
      </c>
      <c r="C255" s="908">
        <v>24.83</v>
      </c>
      <c r="D255" s="909">
        <v>6410.0</v>
      </c>
      <c r="E255" s="910" t="s">
        <v>424</v>
      </c>
      <c r="F255" s="910" t="s">
        <v>425</v>
      </c>
    </row>
    <row r="256">
      <c r="A256" s="906">
        <v>46035.0</v>
      </c>
      <c r="B256" s="907" t="s">
        <v>576</v>
      </c>
      <c r="C256" s="908">
        <v>24.79</v>
      </c>
      <c r="D256" s="909">
        <v>6410.0</v>
      </c>
      <c r="E256" s="910" t="s">
        <v>424</v>
      </c>
      <c r="F256" s="910" t="s">
        <v>425</v>
      </c>
    </row>
    <row r="257">
      <c r="A257" s="906">
        <v>46035.0</v>
      </c>
      <c r="B257" s="907" t="s">
        <v>577</v>
      </c>
      <c r="C257" s="908">
        <v>24.74</v>
      </c>
      <c r="D257" s="909">
        <v>6410.0</v>
      </c>
      <c r="E257" s="910" t="s">
        <v>424</v>
      </c>
      <c r="F257" s="910" t="s">
        <v>425</v>
      </c>
    </row>
    <row r="258">
      <c r="A258" s="906">
        <v>46035.0</v>
      </c>
      <c r="B258" s="907" t="s">
        <v>578</v>
      </c>
      <c r="C258" s="908">
        <v>24.73</v>
      </c>
      <c r="D258" s="909">
        <v>6410.0</v>
      </c>
      <c r="E258" s="910" t="s">
        <v>424</v>
      </c>
      <c r="F258" s="910" t="s">
        <v>425</v>
      </c>
    </row>
    <row r="259">
      <c r="A259" s="906">
        <v>46035.0</v>
      </c>
      <c r="B259" s="907" t="s">
        <v>579</v>
      </c>
      <c r="C259" s="908">
        <v>24.65</v>
      </c>
      <c r="D259" s="909">
        <v>6410.0</v>
      </c>
      <c r="E259" s="910" t="s">
        <v>424</v>
      </c>
      <c r="F259" s="910" t="s">
        <v>425</v>
      </c>
    </row>
    <row r="260">
      <c r="A260" s="906">
        <v>46035.0</v>
      </c>
      <c r="B260" s="907" t="s">
        <v>580</v>
      </c>
      <c r="C260" s="908">
        <v>24.58</v>
      </c>
      <c r="D260" s="909">
        <v>6410.0</v>
      </c>
      <c r="E260" s="910" t="s">
        <v>424</v>
      </c>
      <c r="F260" s="910" t="s">
        <v>425</v>
      </c>
    </row>
    <row r="261">
      <c r="A261" s="906">
        <v>46035.0</v>
      </c>
      <c r="B261" s="907" t="s">
        <v>581</v>
      </c>
      <c r="C261" s="908">
        <v>24.48</v>
      </c>
      <c r="D261" s="909">
        <v>6410.0</v>
      </c>
      <c r="E261" s="910" t="s">
        <v>424</v>
      </c>
      <c r="F261" s="910" t="s">
        <v>425</v>
      </c>
    </row>
    <row r="262">
      <c r="A262" s="906">
        <v>46035.0</v>
      </c>
      <c r="B262" s="907" t="s">
        <v>582</v>
      </c>
      <c r="C262" s="908">
        <v>24.44</v>
      </c>
      <c r="D262" s="909">
        <v>6410.0</v>
      </c>
      <c r="E262" s="910" t="s">
        <v>424</v>
      </c>
      <c r="F262" s="910" t="s">
        <v>425</v>
      </c>
    </row>
    <row r="263">
      <c r="A263" s="906">
        <v>46035.0</v>
      </c>
      <c r="B263" s="907" t="s">
        <v>583</v>
      </c>
      <c r="C263" s="908">
        <v>24.38</v>
      </c>
      <c r="D263" s="909">
        <v>6410.0</v>
      </c>
      <c r="E263" s="910" t="s">
        <v>424</v>
      </c>
      <c r="F263" s="910" t="s">
        <v>425</v>
      </c>
    </row>
    <row r="264">
      <c r="A264" s="906">
        <v>46035.0</v>
      </c>
      <c r="B264" s="907" t="s">
        <v>584</v>
      </c>
      <c r="C264" s="908">
        <v>24.08</v>
      </c>
      <c r="D264" s="909">
        <v>6410.0</v>
      </c>
      <c r="E264" s="910" t="s">
        <v>424</v>
      </c>
      <c r="F264" s="910" t="s">
        <v>425</v>
      </c>
    </row>
    <row r="265">
      <c r="A265" s="906">
        <v>46035.0</v>
      </c>
      <c r="B265" s="907" t="s">
        <v>585</v>
      </c>
      <c r="C265" s="908">
        <v>24.07</v>
      </c>
      <c r="D265" s="909">
        <v>6410.0</v>
      </c>
      <c r="E265" s="910" t="s">
        <v>424</v>
      </c>
      <c r="F265" s="910" t="s">
        <v>425</v>
      </c>
    </row>
    <row r="266">
      <c r="A266" s="906">
        <v>46035.0</v>
      </c>
      <c r="B266" s="907" t="s">
        <v>586</v>
      </c>
      <c r="C266" s="908">
        <v>24.07</v>
      </c>
      <c r="D266" s="909">
        <v>6410.0</v>
      </c>
      <c r="E266" s="910" t="s">
        <v>424</v>
      </c>
      <c r="F266" s="910" t="s">
        <v>425</v>
      </c>
    </row>
    <row r="267">
      <c r="A267" s="906">
        <v>46035.0</v>
      </c>
      <c r="B267" s="907" t="s">
        <v>587</v>
      </c>
      <c r="C267" s="908">
        <v>23.93</v>
      </c>
      <c r="D267" s="909">
        <v>6410.0</v>
      </c>
      <c r="E267" s="910" t="s">
        <v>424</v>
      </c>
      <c r="F267" s="910" t="s">
        <v>425</v>
      </c>
    </row>
    <row r="268">
      <c r="A268" s="906">
        <v>46035.0</v>
      </c>
      <c r="B268" s="907" t="s">
        <v>588</v>
      </c>
      <c r="C268" s="908">
        <v>23.91</v>
      </c>
      <c r="D268" s="909">
        <v>6410.0</v>
      </c>
      <c r="E268" s="910" t="s">
        <v>424</v>
      </c>
      <c r="F268" s="910" t="s">
        <v>425</v>
      </c>
    </row>
    <row r="269">
      <c r="A269" s="906">
        <v>46035.0</v>
      </c>
      <c r="B269" s="907" t="s">
        <v>589</v>
      </c>
      <c r="C269" s="908">
        <v>23.9</v>
      </c>
      <c r="D269" s="909">
        <v>6410.0</v>
      </c>
      <c r="E269" s="910" t="s">
        <v>424</v>
      </c>
      <c r="F269" s="910" t="s">
        <v>425</v>
      </c>
    </row>
    <row r="270">
      <c r="A270" s="906">
        <v>46035.0</v>
      </c>
      <c r="B270" s="907" t="s">
        <v>590</v>
      </c>
      <c r="C270" s="908">
        <v>18.02</v>
      </c>
      <c r="D270" s="909">
        <v>6410.0</v>
      </c>
      <c r="E270" s="910" t="s">
        <v>424</v>
      </c>
      <c r="F270" s="910" t="s">
        <v>425</v>
      </c>
    </row>
    <row r="271">
      <c r="A271" s="906">
        <v>46036.0</v>
      </c>
      <c r="B271" s="907" t="s">
        <v>591</v>
      </c>
      <c r="C271" s="908">
        <v>668.43</v>
      </c>
      <c r="D271" s="909">
        <v>6410.0</v>
      </c>
      <c r="E271" s="910" t="s">
        <v>424</v>
      </c>
      <c r="F271" s="910" t="s">
        <v>425</v>
      </c>
    </row>
    <row r="272">
      <c r="A272" s="906">
        <v>46036.0</v>
      </c>
      <c r="B272" s="907" t="s">
        <v>592</v>
      </c>
      <c r="C272" s="908">
        <v>25.56</v>
      </c>
      <c r="D272" s="909">
        <v>6410.0</v>
      </c>
      <c r="E272" s="910" t="s">
        <v>424</v>
      </c>
      <c r="F272" s="910" t="s">
        <v>425</v>
      </c>
    </row>
    <row r="273">
      <c r="A273" s="906">
        <v>46036.0</v>
      </c>
      <c r="B273" s="907" t="s">
        <v>593</v>
      </c>
      <c r="C273" s="908">
        <v>24.86</v>
      </c>
      <c r="D273" s="909">
        <v>6410.0</v>
      </c>
      <c r="E273" s="910" t="s">
        <v>424</v>
      </c>
      <c r="F273" s="910" t="s">
        <v>425</v>
      </c>
    </row>
    <row r="274">
      <c r="A274" s="906">
        <v>46036.0</v>
      </c>
      <c r="B274" s="907" t="s">
        <v>594</v>
      </c>
      <c r="C274" s="908">
        <v>24.64</v>
      </c>
      <c r="D274" s="909">
        <v>6410.0</v>
      </c>
      <c r="E274" s="910" t="s">
        <v>424</v>
      </c>
      <c r="F274" s="910" t="s">
        <v>425</v>
      </c>
    </row>
    <row r="275">
      <c r="A275" s="906">
        <v>46036.0</v>
      </c>
      <c r="B275" s="907" t="s">
        <v>595</v>
      </c>
      <c r="C275" s="908">
        <v>24.52</v>
      </c>
      <c r="D275" s="909">
        <v>6410.0</v>
      </c>
      <c r="E275" s="910" t="s">
        <v>424</v>
      </c>
      <c r="F275" s="910" t="s">
        <v>425</v>
      </c>
    </row>
    <row r="276">
      <c r="A276" s="906">
        <v>46036.0</v>
      </c>
      <c r="B276" s="907" t="s">
        <v>596</v>
      </c>
      <c r="C276" s="908">
        <v>24.48</v>
      </c>
      <c r="D276" s="909">
        <v>6410.0</v>
      </c>
      <c r="E276" s="910" t="s">
        <v>424</v>
      </c>
      <c r="F276" s="910" t="s">
        <v>425</v>
      </c>
    </row>
    <row r="277">
      <c r="A277" s="906">
        <v>46036.0</v>
      </c>
      <c r="B277" s="907" t="s">
        <v>597</v>
      </c>
      <c r="C277" s="908">
        <v>24.47</v>
      </c>
      <c r="D277" s="909">
        <v>6410.0</v>
      </c>
      <c r="E277" s="910" t="s">
        <v>424</v>
      </c>
      <c r="F277" s="910" t="s">
        <v>425</v>
      </c>
    </row>
    <row r="278">
      <c r="A278" s="906">
        <v>46036.0</v>
      </c>
      <c r="B278" s="907" t="s">
        <v>598</v>
      </c>
      <c r="C278" s="908">
        <v>24.29</v>
      </c>
      <c r="D278" s="909">
        <v>6410.0</v>
      </c>
      <c r="E278" s="910" t="s">
        <v>424</v>
      </c>
      <c r="F278" s="910" t="s">
        <v>425</v>
      </c>
    </row>
    <row r="279">
      <c r="A279" s="906">
        <v>46036.0</v>
      </c>
      <c r="B279" s="907" t="s">
        <v>599</v>
      </c>
      <c r="C279" s="908">
        <v>24.24</v>
      </c>
      <c r="D279" s="909">
        <v>6410.0</v>
      </c>
      <c r="E279" s="910" t="s">
        <v>424</v>
      </c>
      <c r="F279" s="910" t="s">
        <v>425</v>
      </c>
    </row>
    <row r="280">
      <c r="A280" s="906">
        <v>46036.0</v>
      </c>
      <c r="B280" s="907" t="s">
        <v>600</v>
      </c>
      <c r="C280" s="908">
        <v>24.17</v>
      </c>
      <c r="D280" s="909">
        <v>6410.0</v>
      </c>
      <c r="E280" s="910" t="s">
        <v>424</v>
      </c>
      <c r="F280" s="910" t="s">
        <v>425</v>
      </c>
    </row>
    <row r="281">
      <c r="A281" s="906">
        <v>46036.0</v>
      </c>
      <c r="B281" s="907" t="s">
        <v>601</v>
      </c>
      <c r="C281" s="908">
        <v>24.11</v>
      </c>
      <c r="D281" s="909">
        <v>6410.0</v>
      </c>
      <c r="E281" s="910" t="s">
        <v>424</v>
      </c>
      <c r="F281" s="910" t="s">
        <v>425</v>
      </c>
    </row>
    <row r="282">
      <c r="A282" s="906">
        <v>46036.0</v>
      </c>
      <c r="B282" s="907" t="s">
        <v>602</v>
      </c>
      <c r="C282" s="908">
        <v>23.99</v>
      </c>
      <c r="D282" s="909">
        <v>6410.0</v>
      </c>
      <c r="E282" s="910" t="s">
        <v>424</v>
      </c>
      <c r="F282" s="910" t="s">
        <v>425</v>
      </c>
    </row>
    <row r="283">
      <c r="A283" s="906">
        <v>46036.0</v>
      </c>
      <c r="B283" s="907" t="s">
        <v>603</v>
      </c>
      <c r="C283" s="908">
        <v>23.91</v>
      </c>
      <c r="D283" s="909">
        <v>6410.0</v>
      </c>
      <c r="E283" s="910" t="s">
        <v>424</v>
      </c>
      <c r="F283" s="910" t="s">
        <v>425</v>
      </c>
    </row>
    <row r="284">
      <c r="A284" s="906">
        <v>46037.0</v>
      </c>
      <c r="B284" s="907" t="s">
        <v>604</v>
      </c>
      <c r="C284" s="908">
        <v>1923.73</v>
      </c>
      <c r="D284" s="909">
        <v>6410.0</v>
      </c>
      <c r="E284" s="910" t="s">
        <v>424</v>
      </c>
      <c r="F284" s="910" t="s">
        <v>425</v>
      </c>
    </row>
    <row r="285">
      <c r="A285" s="906">
        <v>46037.0</v>
      </c>
      <c r="B285" s="907" t="s">
        <v>605</v>
      </c>
      <c r="C285" s="908">
        <v>1458.38</v>
      </c>
      <c r="D285" s="909">
        <v>6410.0</v>
      </c>
      <c r="E285" s="910" t="s">
        <v>424</v>
      </c>
      <c r="F285" s="910" t="s">
        <v>425</v>
      </c>
    </row>
    <row r="286">
      <c r="A286" s="906">
        <v>46037.0</v>
      </c>
      <c r="B286" s="907" t="s">
        <v>606</v>
      </c>
      <c r="C286" s="908">
        <v>44.57</v>
      </c>
      <c r="D286" s="909">
        <v>6410.0</v>
      </c>
      <c r="E286" s="910" t="s">
        <v>424</v>
      </c>
      <c r="F286" s="910" t="s">
        <v>425</v>
      </c>
    </row>
    <row r="287">
      <c r="A287" s="906">
        <v>46037.0</v>
      </c>
      <c r="B287" s="907" t="s">
        <v>607</v>
      </c>
      <c r="C287" s="908">
        <v>43.15</v>
      </c>
      <c r="D287" s="909">
        <v>6410.0</v>
      </c>
      <c r="E287" s="910" t="s">
        <v>424</v>
      </c>
      <c r="F287" s="910" t="s">
        <v>425</v>
      </c>
    </row>
    <row r="288">
      <c r="A288" s="906">
        <v>46037.0</v>
      </c>
      <c r="B288" s="907" t="s">
        <v>608</v>
      </c>
      <c r="C288" s="908">
        <v>37.66</v>
      </c>
      <c r="D288" s="909">
        <v>6410.0</v>
      </c>
      <c r="E288" s="910" t="s">
        <v>424</v>
      </c>
      <c r="F288" s="910" t="s">
        <v>425</v>
      </c>
    </row>
    <row r="289">
      <c r="A289" s="906">
        <v>46037.0</v>
      </c>
      <c r="B289" s="907" t="s">
        <v>609</v>
      </c>
      <c r="C289" s="908">
        <v>33.18</v>
      </c>
      <c r="D289" s="909">
        <v>6410.0</v>
      </c>
      <c r="E289" s="910" t="s">
        <v>424</v>
      </c>
      <c r="F289" s="910" t="s">
        <v>425</v>
      </c>
    </row>
    <row r="290">
      <c r="A290" s="906">
        <v>46037.0</v>
      </c>
      <c r="B290" s="907" t="s">
        <v>610</v>
      </c>
      <c r="C290" s="908">
        <v>27.95</v>
      </c>
      <c r="D290" s="909">
        <v>6410.0</v>
      </c>
      <c r="E290" s="910" t="s">
        <v>424</v>
      </c>
      <c r="F290" s="910" t="s">
        <v>425</v>
      </c>
    </row>
    <row r="291">
      <c r="A291" s="906">
        <v>46037.0</v>
      </c>
      <c r="B291" s="907" t="s">
        <v>611</v>
      </c>
      <c r="C291" s="908">
        <v>27.03</v>
      </c>
      <c r="D291" s="909">
        <v>6410.0</v>
      </c>
      <c r="E291" s="910" t="s">
        <v>424</v>
      </c>
      <c r="F291" s="910" t="s">
        <v>425</v>
      </c>
    </row>
    <row r="292">
      <c r="A292" s="906">
        <v>46037.0</v>
      </c>
      <c r="B292" s="907" t="s">
        <v>612</v>
      </c>
      <c r="C292" s="908">
        <v>26.42</v>
      </c>
      <c r="D292" s="909">
        <v>6410.0</v>
      </c>
      <c r="E292" s="910" t="s">
        <v>424</v>
      </c>
      <c r="F292" s="910" t="s">
        <v>425</v>
      </c>
    </row>
    <row r="293">
      <c r="A293" s="906">
        <v>46037.0</v>
      </c>
      <c r="B293" s="907" t="s">
        <v>613</v>
      </c>
      <c r="C293" s="908">
        <v>25.32</v>
      </c>
      <c r="D293" s="909">
        <v>6410.0</v>
      </c>
      <c r="E293" s="910" t="s">
        <v>424</v>
      </c>
      <c r="F293" s="910" t="s">
        <v>425</v>
      </c>
    </row>
    <row r="294">
      <c r="A294" s="906">
        <v>46037.0</v>
      </c>
      <c r="B294" s="907" t="s">
        <v>614</v>
      </c>
      <c r="C294" s="908">
        <v>25.23</v>
      </c>
      <c r="D294" s="909">
        <v>6410.0</v>
      </c>
      <c r="E294" s="910" t="s">
        <v>424</v>
      </c>
      <c r="F294" s="910" t="s">
        <v>425</v>
      </c>
    </row>
    <row r="295">
      <c r="A295" s="906">
        <v>46037.0</v>
      </c>
      <c r="B295" s="907" t="s">
        <v>615</v>
      </c>
      <c r="C295" s="908">
        <v>25.22</v>
      </c>
      <c r="D295" s="909">
        <v>6410.0</v>
      </c>
      <c r="E295" s="910" t="s">
        <v>424</v>
      </c>
      <c r="F295" s="910" t="s">
        <v>425</v>
      </c>
    </row>
    <row r="296">
      <c r="A296" s="906">
        <v>46037.0</v>
      </c>
      <c r="B296" s="907" t="s">
        <v>616</v>
      </c>
      <c r="C296" s="908">
        <v>24.95</v>
      </c>
      <c r="D296" s="909">
        <v>6410.0</v>
      </c>
      <c r="E296" s="910" t="s">
        <v>424</v>
      </c>
      <c r="F296" s="910" t="s">
        <v>425</v>
      </c>
    </row>
    <row r="297">
      <c r="A297" s="906">
        <v>46037.0</v>
      </c>
      <c r="B297" s="907" t="s">
        <v>617</v>
      </c>
      <c r="C297" s="908">
        <v>24.78</v>
      </c>
      <c r="D297" s="909">
        <v>6410.0</v>
      </c>
      <c r="E297" s="910" t="s">
        <v>424</v>
      </c>
      <c r="F297" s="910" t="s">
        <v>425</v>
      </c>
    </row>
    <row r="298">
      <c r="A298" s="906">
        <v>46037.0</v>
      </c>
      <c r="B298" s="907" t="s">
        <v>618</v>
      </c>
      <c r="C298" s="908">
        <v>24.74</v>
      </c>
      <c r="D298" s="909">
        <v>6410.0</v>
      </c>
      <c r="E298" s="910" t="s">
        <v>424</v>
      </c>
      <c r="F298" s="910" t="s">
        <v>425</v>
      </c>
    </row>
    <row r="299">
      <c r="A299" s="906">
        <v>46037.0</v>
      </c>
      <c r="B299" s="907" t="s">
        <v>619</v>
      </c>
      <c r="C299" s="908">
        <v>24.47</v>
      </c>
      <c r="D299" s="909">
        <v>6410.0</v>
      </c>
      <c r="E299" s="910" t="s">
        <v>424</v>
      </c>
      <c r="F299" s="910" t="s">
        <v>425</v>
      </c>
    </row>
    <row r="300">
      <c r="A300" s="906">
        <v>46037.0</v>
      </c>
      <c r="B300" s="907" t="s">
        <v>620</v>
      </c>
      <c r="C300" s="908">
        <v>24.31</v>
      </c>
      <c r="D300" s="909">
        <v>6410.0</v>
      </c>
      <c r="E300" s="910" t="s">
        <v>424</v>
      </c>
      <c r="F300" s="910" t="s">
        <v>425</v>
      </c>
    </row>
    <row r="301">
      <c r="A301" s="906">
        <v>46037.0</v>
      </c>
      <c r="B301" s="907" t="s">
        <v>621</v>
      </c>
      <c r="C301" s="908">
        <v>24.27</v>
      </c>
      <c r="D301" s="909">
        <v>6410.0</v>
      </c>
      <c r="E301" s="910" t="s">
        <v>424</v>
      </c>
      <c r="F301" s="910" t="s">
        <v>425</v>
      </c>
    </row>
    <row r="302">
      <c r="A302" s="906">
        <v>46037.0</v>
      </c>
      <c r="B302" s="907" t="s">
        <v>622</v>
      </c>
      <c r="C302" s="908">
        <v>24.16</v>
      </c>
      <c r="D302" s="909">
        <v>6410.0</v>
      </c>
      <c r="E302" s="910" t="s">
        <v>424</v>
      </c>
      <c r="F302" s="910" t="s">
        <v>425</v>
      </c>
    </row>
    <row r="303">
      <c r="A303" s="906">
        <v>46037.0</v>
      </c>
      <c r="B303" s="907" t="s">
        <v>623</v>
      </c>
      <c r="C303" s="908">
        <v>24.14</v>
      </c>
      <c r="D303" s="909">
        <v>6410.0</v>
      </c>
      <c r="E303" s="910" t="s">
        <v>424</v>
      </c>
      <c r="F303" s="910" t="s">
        <v>425</v>
      </c>
    </row>
    <row r="304">
      <c r="A304" s="906">
        <v>46037.0</v>
      </c>
      <c r="B304" s="907" t="s">
        <v>624</v>
      </c>
      <c r="C304" s="908">
        <v>24.07</v>
      </c>
      <c r="D304" s="909">
        <v>6410.0</v>
      </c>
      <c r="E304" s="910" t="s">
        <v>424</v>
      </c>
      <c r="F304" s="910" t="s">
        <v>425</v>
      </c>
    </row>
    <row r="305">
      <c r="A305" s="906">
        <v>46037.0</v>
      </c>
      <c r="B305" s="907" t="s">
        <v>625</v>
      </c>
      <c r="C305" s="908">
        <v>24.04</v>
      </c>
      <c r="D305" s="909">
        <v>6410.0</v>
      </c>
      <c r="E305" s="910" t="s">
        <v>424</v>
      </c>
      <c r="F305" s="910" t="s">
        <v>425</v>
      </c>
    </row>
    <row r="306">
      <c r="A306" s="906">
        <v>46037.0</v>
      </c>
      <c r="B306" s="907" t="s">
        <v>626</v>
      </c>
      <c r="C306" s="908">
        <v>23.98</v>
      </c>
      <c r="D306" s="909">
        <v>6410.0</v>
      </c>
      <c r="E306" s="910" t="s">
        <v>424</v>
      </c>
      <c r="F306" s="910" t="s">
        <v>425</v>
      </c>
    </row>
    <row r="307">
      <c r="A307" s="906">
        <v>46037.0</v>
      </c>
      <c r="B307" s="907" t="s">
        <v>627</v>
      </c>
      <c r="C307" s="908">
        <v>23.96</v>
      </c>
      <c r="D307" s="909">
        <v>6410.0</v>
      </c>
      <c r="E307" s="910" t="s">
        <v>424</v>
      </c>
      <c r="F307" s="910" t="s">
        <v>425</v>
      </c>
    </row>
    <row r="308">
      <c r="A308" s="906">
        <v>46038.0</v>
      </c>
      <c r="B308" s="907" t="s">
        <v>628</v>
      </c>
      <c r="C308" s="908">
        <v>2031.87</v>
      </c>
      <c r="D308" s="909">
        <v>6410.0</v>
      </c>
      <c r="E308" s="910" t="s">
        <v>424</v>
      </c>
      <c r="F308" s="910" t="s">
        <v>425</v>
      </c>
    </row>
    <row r="309">
      <c r="A309" s="906">
        <v>46038.0</v>
      </c>
      <c r="B309" s="907" t="s">
        <v>629</v>
      </c>
      <c r="C309" s="908">
        <v>670.63</v>
      </c>
      <c r="D309" s="909">
        <v>6410.0</v>
      </c>
      <c r="E309" s="910" t="s">
        <v>424</v>
      </c>
      <c r="F309" s="910" t="s">
        <v>425</v>
      </c>
    </row>
    <row r="310">
      <c r="A310" s="906">
        <v>46038.0</v>
      </c>
      <c r="B310" s="907" t="s">
        <v>630</v>
      </c>
      <c r="C310" s="908">
        <v>33.74</v>
      </c>
      <c r="D310" s="909">
        <v>6410.0</v>
      </c>
      <c r="E310" s="910" t="s">
        <v>424</v>
      </c>
      <c r="F310" s="910" t="s">
        <v>425</v>
      </c>
    </row>
    <row r="311">
      <c r="A311" s="906">
        <v>46038.0</v>
      </c>
      <c r="B311" s="907" t="s">
        <v>631</v>
      </c>
      <c r="C311" s="908">
        <v>31.83</v>
      </c>
      <c r="D311" s="909">
        <v>6410.0</v>
      </c>
      <c r="E311" s="910" t="s">
        <v>424</v>
      </c>
      <c r="F311" s="910" t="s">
        <v>425</v>
      </c>
    </row>
    <row r="312">
      <c r="A312" s="906">
        <v>46038.0</v>
      </c>
      <c r="B312" s="907" t="s">
        <v>632</v>
      </c>
      <c r="C312" s="908">
        <v>30.19</v>
      </c>
      <c r="D312" s="909">
        <v>6410.0</v>
      </c>
      <c r="E312" s="910" t="s">
        <v>424</v>
      </c>
      <c r="F312" s="910" t="s">
        <v>425</v>
      </c>
    </row>
    <row r="313">
      <c r="A313" s="906">
        <v>46038.0</v>
      </c>
      <c r="B313" s="907" t="s">
        <v>633</v>
      </c>
      <c r="C313" s="908">
        <v>30.14</v>
      </c>
      <c r="D313" s="909">
        <v>6410.0</v>
      </c>
      <c r="E313" s="910" t="s">
        <v>424</v>
      </c>
      <c r="F313" s="910" t="s">
        <v>425</v>
      </c>
    </row>
    <row r="314">
      <c r="A314" s="906">
        <v>46038.0</v>
      </c>
      <c r="B314" s="907" t="s">
        <v>634</v>
      </c>
      <c r="C314" s="908">
        <v>28.6</v>
      </c>
      <c r="D314" s="909">
        <v>6410.0</v>
      </c>
      <c r="E314" s="910" t="s">
        <v>424</v>
      </c>
      <c r="F314" s="910" t="s">
        <v>425</v>
      </c>
    </row>
    <row r="315">
      <c r="A315" s="906">
        <v>46038.0</v>
      </c>
      <c r="B315" s="907" t="s">
        <v>635</v>
      </c>
      <c r="C315" s="908">
        <v>27.62</v>
      </c>
      <c r="D315" s="909">
        <v>6410.0</v>
      </c>
      <c r="E315" s="910" t="s">
        <v>424</v>
      </c>
      <c r="F315" s="910" t="s">
        <v>425</v>
      </c>
    </row>
    <row r="316">
      <c r="A316" s="906">
        <v>46038.0</v>
      </c>
      <c r="B316" s="907" t="s">
        <v>636</v>
      </c>
      <c r="C316" s="908">
        <v>27.46</v>
      </c>
      <c r="D316" s="909">
        <v>6410.0</v>
      </c>
      <c r="E316" s="910" t="s">
        <v>424</v>
      </c>
      <c r="F316" s="910" t="s">
        <v>425</v>
      </c>
    </row>
    <row r="317">
      <c r="A317" s="906">
        <v>46038.0</v>
      </c>
      <c r="B317" s="907" t="s">
        <v>637</v>
      </c>
      <c r="C317" s="908">
        <v>26.82</v>
      </c>
      <c r="D317" s="909">
        <v>6410.0</v>
      </c>
      <c r="E317" s="910" t="s">
        <v>424</v>
      </c>
      <c r="F317" s="910" t="s">
        <v>425</v>
      </c>
    </row>
    <row r="318">
      <c r="A318" s="906">
        <v>46038.0</v>
      </c>
      <c r="B318" s="907" t="s">
        <v>638</v>
      </c>
      <c r="C318" s="908">
        <v>26.32</v>
      </c>
      <c r="D318" s="909">
        <v>6410.0</v>
      </c>
      <c r="E318" s="910" t="s">
        <v>424</v>
      </c>
      <c r="F318" s="910" t="s">
        <v>425</v>
      </c>
    </row>
    <row r="319">
      <c r="A319" s="906">
        <v>46038.0</v>
      </c>
      <c r="B319" s="907" t="s">
        <v>639</v>
      </c>
      <c r="C319" s="908">
        <v>26.19</v>
      </c>
      <c r="D319" s="909">
        <v>6410.0</v>
      </c>
      <c r="E319" s="910" t="s">
        <v>424</v>
      </c>
      <c r="F319" s="910" t="s">
        <v>425</v>
      </c>
    </row>
    <row r="320">
      <c r="A320" s="906">
        <v>46038.0</v>
      </c>
      <c r="B320" s="907" t="s">
        <v>640</v>
      </c>
      <c r="C320" s="908">
        <v>25.85</v>
      </c>
      <c r="D320" s="909">
        <v>6410.0</v>
      </c>
      <c r="E320" s="910" t="s">
        <v>424</v>
      </c>
      <c r="F320" s="910" t="s">
        <v>425</v>
      </c>
    </row>
    <row r="321">
      <c r="A321" s="906">
        <v>46038.0</v>
      </c>
      <c r="B321" s="907" t="s">
        <v>641</v>
      </c>
      <c r="C321" s="908">
        <v>25.82</v>
      </c>
      <c r="D321" s="909">
        <v>6410.0</v>
      </c>
      <c r="E321" s="910" t="s">
        <v>424</v>
      </c>
      <c r="F321" s="910" t="s">
        <v>425</v>
      </c>
    </row>
    <row r="322">
      <c r="A322" s="906">
        <v>46038.0</v>
      </c>
      <c r="B322" s="907" t="s">
        <v>642</v>
      </c>
      <c r="C322" s="908">
        <v>25.81</v>
      </c>
      <c r="D322" s="909">
        <v>6410.0</v>
      </c>
      <c r="E322" s="910" t="s">
        <v>424</v>
      </c>
      <c r="F322" s="910" t="s">
        <v>425</v>
      </c>
    </row>
    <row r="323">
      <c r="A323" s="906">
        <v>46038.0</v>
      </c>
      <c r="B323" s="907" t="s">
        <v>643</v>
      </c>
      <c r="C323" s="908">
        <v>25.77</v>
      </c>
      <c r="D323" s="909">
        <v>6410.0</v>
      </c>
      <c r="E323" s="910" t="s">
        <v>424</v>
      </c>
      <c r="F323" s="910" t="s">
        <v>425</v>
      </c>
    </row>
    <row r="324">
      <c r="A324" s="906">
        <v>46038.0</v>
      </c>
      <c r="B324" s="907" t="s">
        <v>644</v>
      </c>
      <c r="C324" s="908">
        <v>25.75</v>
      </c>
      <c r="D324" s="909">
        <v>6410.0</v>
      </c>
      <c r="E324" s="910" t="s">
        <v>424</v>
      </c>
      <c r="F324" s="910" t="s">
        <v>425</v>
      </c>
    </row>
    <row r="325">
      <c r="A325" s="906">
        <v>46038.0</v>
      </c>
      <c r="B325" s="907" t="s">
        <v>645</v>
      </c>
      <c r="C325" s="908">
        <v>25.65</v>
      </c>
      <c r="D325" s="909">
        <v>6410.0</v>
      </c>
      <c r="E325" s="910" t="s">
        <v>424</v>
      </c>
      <c r="F325" s="910" t="s">
        <v>425</v>
      </c>
    </row>
    <row r="326">
      <c r="A326" s="906">
        <v>46038.0</v>
      </c>
      <c r="B326" s="907" t="s">
        <v>646</v>
      </c>
      <c r="C326" s="908">
        <v>25.59</v>
      </c>
      <c r="D326" s="909">
        <v>6410.0</v>
      </c>
      <c r="E326" s="910" t="s">
        <v>424</v>
      </c>
      <c r="F326" s="910" t="s">
        <v>425</v>
      </c>
    </row>
    <row r="327">
      <c r="A327" s="906">
        <v>46038.0</v>
      </c>
      <c r="B327" s="907" t="s">
        <v>647</v>
      </c>
      <c r="C327" s="908">
        <v>25.18</v>
      </c>
      <c r="D327" s="909">
        <v>6410.0</v>
      </c>
      <c r="E327" s="910" t="s">
        <v>424</v>
      </c>
      <c r="F327" s="910" t="s">
        <v>425</v>
      </c>
    </row>
    <row r="328">
      <c r="A328" s="906">
        <v>46038.0</v>
      </c>
      <c r="B328" s="907" t="s">
        <v>648</v>
      </c>
      <c r="C328" s="908">
        <v>25.18</v>
      </c>
      <c r="D328" s="909">
        <v>6410.0</v>
      </c>
      <c r="E328" s="910" t="s">
        <v>424</v>
      </c>
      <c r="F328" s="910" t="s">
        <v>425</v>
      </c>
    </row>
    <row r="329">
      <c r="A329" s="906">
        <v>46038.0</v>
      </c>
      <c r="B329" s="907" t="s">
        <v>649</v>
      </c>
      <c r="C329" s="908">
        <v>25.18</v>
      </c>
      <c r="D329" s="909">
        <v>6410.0</v>
      </c>
      <c r="E329" s="910" t="s">
        <v>424</v>
      </c>
      <c r="F329" s="910" t="s">
        <v>425</v>
      </c>
    </row>
    <row r="330">
      <c r="A330" s="906">
        <v>46038.0</v>
      </c>
      <c r="B330" s="907" t="s">
        <v>650</v>
      </c>
      <c r="C330" s="908">
        <v>25.13</v>
      </c>
      <c r="D330" s="909">
        <v>6410.0</v>
      </c>
      <c r="E330" s="910" t="s">
        <v>424</v>
      </c>
      <c r="F330" s="910" t="s">
        <v>425</v>
      </c>
    </row>
    <row r="331">
      <c r="A331" s="906">
        <v>46038.0</v>
      </c>
      <c r="B331" s="907" t="s">
        <v>651</v>
      </c>
      <c r="C331" s="908">
        <v>24.8</v>
      </c>
      <c r="D331" s="909">
        <v>6410.0</v>
      </c>
      <c r="E331" s="910" t="s">
        <v>424</v>
      </c>
      <c r="F331" s="910" t="s">
        <v>425</v>
      </c>
    </row>
    <row r="332">
      <c r="A332" s="906">
        <v>46038.0</v>
      </c>
      <c r="B332" s="907" t="s">
        <v>652</v>
      </c>
      <c r="C332" s="908">
        <v>24.75</v>
      </c>
      <c r="D332" s="909">
        <v>6410.0</v>
      </c>
      <c r="E332" s="910" t="s">
        <v>424</v>
      </c>
      <c r="F332" s="910" t="s">
        <v>425</v>
      </c>
    </row>
    <row r="333">
      <c r="A333" s="906">
        <v>46038.0</v>
      </c>
      <c r="B333" s="907" t="s">
        <v>653</v>
      </c>
      <c r="C333" s="908">
        <v>24.75</v>
      </c>
      <c r="D333" s="909">
        <v>6410.0</v>
      </c>
      <c r="E333" s="910" t="s">
        <v>424</v>
      </c>
      <c r="F333" s="910" t="s">
        <v>425</v>
      </c>
    </row>
    <row r="334">
      <c r="A334" s="906">
        <v>46038.0</v>
      </c>
      <c r="B334" s="907" t="s">
        <v>654</v>
      </c>
      <c r="C334" s="908">
        <v>24.7</v>
      </c>
      <c r="D334" s="909">
        <v>6410.0</v>
      </c>
      <c r="E334" s="910" t="s">
        <v>424</v>
      </c>
      <c r="F334" s="910" t="s">
        <v>425</v>
      </c>
    </row>
    <row r="335">
      <c r="A335" s="906">
        <v>46038.0</v>
      </c>
      <c r="B335" s="907" t="s">
        <v>655</v>
      </c>
      <c r="C335" s="908">
        <v>24.61</v>
      </c>
      <c r="D335" s="909">
        <v>6410.0</v>
      </c>
      <c r="E335" s="910" t="s">
        <v>424</v>
      </c>
      <c r="F335" s="910" t="s">
        <v>425</v>
      </c>
    </row>
    <row r="336">
      <c r="A336" s="906">
        <v>46038.0</v>
      </c>
      <c r="B336" s="907" t="s">
        <v>656</v>
      </c>
      <c r="C336" s="908">
        <v>24.57</v>
      </c>
      <c r="D336" s="909">
        <v>6410.0</v>
      </c>
      <c r="E336" s="910" t="s">
        <v>424</v>
      </c>
      <c r="F336" s="910" t="s">
        <v>425</v>
      </c>
    </row>
    <row r="337">
      <c r="A337" s="906">
        <v>46038.0</v>
      </c>
      <c r="B337" s="907" t="s">
        <v>657</v>
      </c>
      <c r="C337" s="908">
        <v>24.52</v>
      </c>
      <c r="D337" s="909">
        <v>6410.0</v>
      </c>
      <c r="E337" s="910" t="s">
        <v>424</v>
      </c>
      <c r="F337" s="910" t="s">
        <v>425</v>
      </c>
    </row>
    <row r="338">
      <c r="A338" s="906">
        <v>46038.0</v>
      </c>
      <c r="B338" s="907" t="s">
        <v>658</v>
      </c>
      <c r="C338" s="908">
        <v>24.48</v>
      </c>
      <c r="D338" s="909">
        <v>6410.0</v>
      </c>
      <c r="E338" s="910" t="s">
        <v>424</v>
      </c>
      <c r="F338" s="910" t="s">
        <v>425</v>
      </c>
    </row>
    <row r="339">
      <c r="A339" s="906">
        <v>46038.0</v>
      </c>
      <c r="B339" s="907" t="s">
        <v>659</v>
      </c>
      <c r="C339" s="908">
        <v>24.4</v>
      </c>
      <c r="D339" s="909">
        <v>6410.0</v>
      </c>
      <c r="E339" s="910" t="s">
        <v>424</v>
      </c>
      <c r="F339" s="910" t="s">
        <v>425</v>
      </c>
    </row>
    <row r="340">
      <c r="A340" s="906">
        <v>46038.0</v>
      </c>
      <c r="B340" s="907" t="s">
        <v>660</v>
      </c>
      <c r="C340" s="908">
        <v>24.27</v>
      </c>
      <c r="D340" s="909">
        <v>6410.0</v>
      </c>
      <c r="E340" s="910" t="s">
        <v>424</v>
      </c>
      <c r="F340" s="910" t="s">
        <v>425</v>
      </c>
    </row>
    <row r="341">
      <c r="A341" s="906">
        <v>46038.0</v>
      </c>
      <c r="B341" s="907" t="s">
        <v>661</v>
      </c>
      <c r="C341" s="908">
        <v>24.25</v>
      </c>
      <c r="D341" s="909">
        <v>6410.0</v>
      </c>
      <c r="E341" s="910" t="s">
        <v>424</v>
      </c>
      <c r="F341" s="910" t="s">
        <v>425</v>
      </c>
    </row>
    <row r="342">
      <c r="A342" s="906">
        <v>46038.0</v>
      </c>
      <c r="B342" s="907" t="s">
        <v>662</v>
      </c>
      <c r="C342" s="908">
        <v>24.18</v>
      </c>
      <c r="D342" s="909">
        <v>6410.0</v>
      </c>
      <c r="E342" s="910" t="s">
        <v>424</v>
      </c>
      <c r="F342" s="910" t="s">
        <v>425</v>
      </c>
    </row>
    <row r="343">
      <c r="A343" s="906">
        <v>46038.0</v>
      </c>
      <c r="B343" s="907" t="s">
        <v>663</v>
      </c>
      <c r="C343" s="908">
        <v>24.14</v>
      </c>
      <c r="D343" s="909">
        <v>6410.0</v>
      </c>
      <c r="E343" s="910" t="s">
        <v>424</v>
      </c>
      <c r="F343" s="910" t="s">
        <v>425</v>
      </c>
    </row>
    <row r="344">
      <c r="A344" s="906">
        <v>46038.0</v>
      </c>
      <c r="B344" s="907" t="s">
        <v>664</v>
      </c>
      <c r="C344" s="908">
        <v>24.14</v>
      </c>
      <c r="D344" s="909">
        <v>6410.0</v>
      </c>
      <c r="E344" s="910" t="s">
        <v>424</v>
      </c>
      <c r="F344" s="910" t="s">
        <v>425</v>
      </c>
    </row>
    <row r="345">
      <c r="A345" s="906">
        <v>46038.0</v>
      </c>
      <c r="B345" s="907" t="s">
        <v>665</v>
      </c>
      <c r="C345" s="908">
        <v>24.11</v>
      </c>
      <c r="D345" s="909">
        <v>6410.0</v>
      </c>
      <c r="E345" s="910" t="s">
        <v>424</v>
      </c>
      <c r="F345" s="910" t="s">
        <v>425</v>
      </c>
    </row>
    <row r="346">
      <c r="A346" s="906">
        <v>46038.0</v>
      </c>
      <c r="B346" s="907" t="s">
        <v>666</v>
      </c>
      <c r="C346" s="908">
        <v>24.06</v>
      </c>
      <c r="D346" s="909">
        <v>6410.0</v>
      </c>
      <c r="E346" s="910" t="s">
        <v>424</v>
      </c>
      <c r="F346" s="910" t="s">
        <v>425</v>
      </c>
    </row>
    <row r="347">
      <c r="A347" s="906">
        <v>46038.0</v>
      </c>
      <c r="B347" s="907" t="s">
        <v>667</v>
      </c>
      <c r="C347" s="908">
        <v>24.05</v>
      </c>
      <c r="D347" s="909">
        <v>6410.0</v>
      </c>
      <c r="E347" s="910" t="s">
        <v>424</v>
      </c>
      <c r="F347" s="910" t="s">
        <v>425</v>
      </c>
    </row>
    <row r="348">
      <c r="A348" s="906">
        <v>46038.0</v>
      </c>
      <c r="B348" s="907" t="s">
        <v>668</v>
      </c>
      <c r="C348" s="908">
        <v>24.05</v>
      </c>
      <c r="D348" s="909">
        <v>6410.0</v>
      </c>
      <c r="E348" s="910" t="s">
        <v>424</v>
      </c>
      <c r="F348" s="910" t="s">
        <v>425</v>
      </c>
    </row>
    <row r="349">
      <c r="A349" s="906">
        <v>46038.0</v>
      </c>
      <c r="B349" s="907" t="s">
        <v>669</v>
      </c>
      <c r="C349" s="908">
        <v>24.04</v>
      </c>
      <c r="D349" s="909">
        <v>6410.0</v>
      </c>
      <c r="E349" s="910" t="s">
        <v>424</v>
      </c>
      <c r="F349" s="910" t="s">
        <v>425</v>
      </c>
    </row>
    <row r="350">
      <c r="A350" s="906">
        <v>46038.0</v>
      </c>
      <c r="B350" s="907" t="s">
        <v>670</v>
      </c>
      <c r="C350" s="908">
        <v>23.98</v>
      </c>
      <c r="D350" s="909">
        <v>6410.0</v>
      </c>
      <c r="E350" s="910" t="s">
        <v>424</v>
      </c>
      <c r="F350" s="910" t="s">
        <v>425</v>
      </c>
    </row>
    <row r="351">
      <c r="A351" s="906">
        <v>46039.0</v>
      </c>
      <c r="B351" s="907" t="s">
        <v>671</v>
      </c>
      <c r="C351" s="908">
        <v>2254.98</v>
      </c>
      <c r="D351" s="909">
        <v>6410.0</v>
      </c>
      <c r="E351" s="910" t="s">
        <v>424</v>
      </c>
      <c r="F351" s="910" t="s">
        <v>425</v>
      </c>
    </row>
    <row r="352">
      <c r="A352" s="906">
        <v>46039.0</v>
      </c>
      <c r="B352" s="907" t="s">
        <v>672</v>
      </c>
      <c r="C352" s="908">
        <v>2141.15</v>
      </c>
      <c r="D352" s="909">
        <v>6410.0</v>
      </c>
      <c r="E352" s="910" t="s">
        <v>424</v>
      </c>
      <c r="F352" s="910" t="s">
        <v>425</v>
      </c>
    </row>
    <row r="353">
      <c r="A353" s="906">
        <v>46039.0</v>
      </c>
      <c r="B353" s="907" t="s">
        <v>673</v>
      </c>
      <c r="C353" s="908">
        <v>1541.48</v>
      </c>
      <c r="D353" s="909">
        <v>6410.0</v>
      </c>
      <c r="E353" s="910" t="s">
        <v>424</v>
      </c>
      <c r="F353" s="910" t="s">
        <v>425</v>
      </c>
    </row>
    <row r="354">
      <c r="A354" s="906">
        <v>46039.0</v>
      </c>
      <c r="B354" s="907" t="s">
        <v>674</v>
      </c>
      <c r="C354" s="908">
        <v>850.4</v>
      </c>
      <c r="D354" s="909">
        <v>6410.0</v>
      </c>
      <c r="E354" s="910" t="s">
        <v>424</v>
      </c>
      <c r="F354" s="910" t="s">
        <v>425</v>
      </c>
    </row>
    <row r="355">
      <c r="A355" s="906">
        <v>46039.0</v>
      </c>
      <c r="B355" s="907" t="s">
        <v>675</v>
      </c>
      <c r="C355" s="908">
        <v>37.3</v>
      </c>
      <c r="D355" s="909">
        <v>6410.0</v>
      </c>
      <c r="E355" s="910" t="s">
        <v>424</v>
      </c>
      <c r="F355" s="910" t="s">
        <v>425</v>
      </c>
    </row>
    <row r="356">
      <c r="A356" s="906">
        <v>46039.0</v>
      </c>
      <c r="B356" s="907" t="s">
        <v>676</v>
      </c>
      <c r="C356" s="908">
        <v>30.02</v>
      </c>
      <c r="D356" s="909">
        <v>6410.0</v>
      </c>
      <c r="E356" s="910" t="s">
        <v>424</v>
      </c>
      <c r="F356" s="910" t="s">
        <v>425</v>
      </c>
    </row>
    <row r="357">
      <c r="A357" s="906">
        <v>46039.0</v>
      </c>
      <c r="B357" s="907" t="s">
        <v>677</v>
      </c>
      <c r="C357" s="908">
        <v>29.38</v>
      </c>
      <c r="D357" s="909">
        <v>6410.0</v>
      </c>
      <c r="E357" s="910" t="s">
        <v>424</v>
      </c>
      <c r="F357" s="910" t="s">
        <v>425</v>
      </c>
    </row>
    <row r="358">
      <c r="A358" s="906">
        <v>46039.0</v>
      </c>
      <c r="B358" s="907" t="s">
        <v>678</v>
      </c>
      <c r="C358" s="908">
        <v>28.03</v>
      </c>
      <c r="D358" s="909">
        <v>6410.0</v>
      </c>
      <c r="E358" s="910" t="s">
        <v>424</v>
      </c>
      <c r="F358" s="910" t="s">
        <v>425</v>
      </c>
    </row>
    <row r="359">
      <c r="A359" s="906">
        <v>46039.0</v>
      </c>
      <c r="B359" s="907" t="s">
        <v>679</v>
      </c>
      <c r="C359" s="908">
        <v>27.4</v>
      </c>
      <c r="D359" s="909">
        <v>6410.0</v>
      </c>
      <c r="E359" s="910" t="s">
        <v>424</v>
      </c>
      <c r="F359" s="910" t="s">
        <v>425</v>
      </c>
    </row>
    <row r="360">
      <c r="A360" s="906">
        <v>46039.0</v>
      </c>
      <c r="B360" s="907" t="s">
        <v>680</v>
      </c>
      <c r="C360" s="908">
        <v>27.29</v>
      </c>
      <c r="D360" s="909">
        <v>6410.0</v>
      </c>
      <c r="E360" s="910" t="s">
        <v>424</v>
      </c>
      <c r="F360" s="910" t="s">
        <v>425</v>
      </c>
    </row>
    <row r="361">
      <c r="A361" s="906">
        <v>46039.0</v>
      </c>
      <c r="B361" s="907" t="s">
        <v>681</v>
      </c>
      <c r="C361" s="908">
        <v>26.88</v>
      </c>
      <c r="D361" s="909">
        <v>6410.0</v>
      </c>
      <c r="E361" s="910" t="s">
        <v>424</v>
      </c>
      <c r="F361" s="910" t="s">
        <v>425</v>
      </c>
    </row>
    <row r="362">
      <c r="A362" s="906">
        <v>46039.0</v>
      </c>
      <c r="B362" s="907" t="s">
        <v>682</v>
      </c>
      <c r="C362" s="908">
        <v>26.86</v>
      </c>
      <c r="D362" s="909">
        <v>6410.0</v>
      </c>
      <c r="E362" s="910" t="s">
        <v>424</v>
      </c>
      <c r="F362" s="910" t="s">
        <v>425</v>
      </c>
    </row>
    <row r="363">
      <c r="A363" s="906">
        <v>46039.0</v>
      </c>
      <c r="B363" s="907" t="s">
        <v>683</v>
      </c>
      <c r="C363" s="908">
        <v>26.79</v>
      </c>
      <c r="D363" s="909">
        <v>6410.0</v>
      </c>
      <c r="E363" s="910" t="s">
        <v>424</v>
      </c>
      <c r="F363" s="910" t="s">
        <v>425</v>
      </c>
    </row>
    <row r="364">
      <c r="A364" s="906">
        <v>46039.0</v>
      </c>
      <c r="B364" s="907" t="s">
        <v>684</v>
      </c>
      <c r="C364" s="908">
        <v>26.63</v>
      </c>
      <c r="D364" s="909">
        <v>6410.0</v>
      </c>
      <c r="E364" s="910" t="s">
        <v>424</v>
      </c>
      <c r="F364" s="910" t="s">
        <v>425</v>
      </c>
    </row>
    <row r="365">
      <c r="A365" s="906">
        <v>46039.0</v>
      </c>
      <c r="B365" s="907" t="s">
        <v>685</v>
      </c>
      <c r="C365" s="908">
        <v>26.48</v>
      </c>
      <c r="D365" s="909">
        <v>6410.0</v>
      </c>
      <c r="E365" s="910" t="s">
        <v>424</v>
      </c>
      <c r="F365" s="910" t="s">
        <v>425</v>
      </c>
    </row>
    <row r="366">
      <c r="A366" s="906">
        <v>46039.0</v>
      </c>
      <c r="B366" s="907" t="s">
        <v>686</v>
      </c>
      <c r="C366" s="908">
        <v>26.2</v>
      </c>
      <c r="D366" s="909">
        <v>6410.0</v>
      </c>
      <c r="E366" s="910" t="s">
        <v>424</v>
      </c>
      <c r="F366" s="910" t="s">
        <v>425</v>
      </c>
    </row>
    <row r="367">
      <c r="A367" s="906">
        <v>46039.0</v>
      </c>
      <c r="B367" s="907" t="s">
        <v>687</v>
      </c>
      <c r="C367" s="908">
        <v>26.11</v>
      </c>
      <c r="D367" s="909">
        <v>6410.0</v>
      </c>
      <c r="E367" s="910" t="s">
        <v>424</v>
      </c>
      <c r="F367" s="910" t="s">
        <v>425</v>
      </c>
    </row>
    <row r="368">
      <c r="A368" s="906">
        <v>46039.0</v>
      </c>
      <c r="B368" s="907" t="s">
        <v>688</v>
      </c>
      <c r="C368" s="908">
        <v>26.08</v>
      </c>
      <c r="D368" s="909">
        <v>6410.0</v>
      </c>
      <c r="E368" s="910" t="s">
        <v>424</v>
      </c>
      <c r="F368" s="910" t="s">
        <v>425</v>
      </c>
    </row>
    <row r="369">
      <c r="A369" s="906">
        <v>46039.0</v>
      </c>
      <c r="B369" s="907" t="s">
        <v>689</v>
      </c>
      <c r="C369" s="908">
        <v>25.88</v>
      </c>
      <c r="D369" s="909">
        <v>6410.0</v>
      </c>
      <c r="E369" s="910" t="s">
        <v>424</v>
      </c>
      <c r="F369" s="910" t="s">
        <v>425</v>
      </c>
    </row>
    <row r="370">
      <c r="A370" s="906">
        <v>46039.0</v>
      </c>
      <c r="B370" s="907" t="s">
        <v>690</v>
      </c>
      <c r="C370" s="908">
        <v>25.75</v>
      </c>
      <c r="D370" s="909">
        <v>6410.0</v>
      </c>
      <c r="E370" s="910" t="s">
        <v>424</v>
      </c>
      <c r="F370" s="910" t="s">
        <v>425</v>
      </c>
    </row>
    <row r="371">
      <c r="A371" s="906">
        <v>46039.0</v>
      </c>
      <c r="B371" s="907" t="s">
        <v>691</v>
      </c>
      <c r="C371" s="908">
        <v>25.7</v>
      </c>
      <c r="D371" s="909">
        <v>6410.0</v>
      </c>
      <c r="E371" s="910" t="s">
        <v>424</v>
      </c>
      <c r="F371" s="910" t="s">
        <v>425</v>
      </c>
    </row>
    <row r="372">
      <c r="A372" s="906">
        <v>46039.0</v>
      </c>
      <c r="B372" s="907" t="s">
        <v>692</v>
      </c>
      <c r="C372" s="908">
        <v>25.58</v>
      </c>
      <c r="D372" s="909">
        <v>6410.0</v>
      </c>
      <c r="E372" s="910" t="s">
        <v>424</v>
      </c>
      <c r="F372" s="910" t="s">
        <v>425</v>
      </c>
    </row>
    <row r="373">
      <c r="A373" s="906">
        <v>46039.0</v>
      </c>
      <c r="B373" s="907" t="s">
        <v>693</v>
      </c>
      <c r="C373" s="908">
        <v>25.5</v>
      </c>
      <c r="D373" s="909">
        <v>6410.0</v>
      </c>
      <c r="E373" s="910" t="s">
        <v>424</v>
      </c>
      <c r="F373" s="910" t="s">
        <v>425</v>
      </c>
    </row>
    <row r="374">
      <c r="A374" s="906">
        <v>46039.0</v>
      </c>
      <c r="B374" s="907" t="s">
        <v>694</v>
      </c>
      <c r="C374" s="908">
        <v>25.28</v>
      </c>
      <c r="D374" s="909">
        <v>6410.0</v>
      </c>
      <c r="E374" s="910" t="s">
        <v>424</v>
      </c>
      <c r="F374" s="910" t="s">
        <v>425</v>
      </c>
    </row>
    <row r="375">
      <c r="A375" s="906">
        <v>46039.0</v>
      </c>
      <c r="B375" s="907" t="s">
        <v>695</v>
      </c>
      <c r="C375" s="908">
        <v>25.25</v>
      </c>
      <c r="D375" s="909">
        <v>6410.0</v>
      </c>
      <c r="E375" s="910" t="s">
        <v>424</v>
      </c>
      <c r="F375" s="910" t="s">
        <v>425</v>
      </c>
    </row>
    <row r="376">
      <c r="A376" s="906">
        <v>46039.0</v>
      </c>
      <c r="B376" s="907" t="s">
        <v>696</v>
      </c>
      <c r="C376" s="908">
        <v>25.19</v>
      </c>
      <c r="D376" s="909">
        <v>6410.0</v>
      </c>
      <c r="E376" s="910" t="s">
        <v>424</v>
      </c>
      <c r="F376" s="910" t="s">
        <v>425</v>
      </c>
    </row>
    <row r="377">
      <c r="A377" s="906">
        <v>46039.0</v>
      </c>
      <c r="B377" s="907" t="s">
        <v>697</v>
      </c>
      <c r="C377" s="908">
        <v>25.1</v>
      </c>
      <c r="D377" s="909">
        <v>6410.0</v>
      </c>
      <c r="E377" s="910" t="s">
        <v>424</v>
      </c>
      <c r="F377" s="910" t="s">
        <v>425</v>
      </c>
    </row>
    <row r="378">
      <c r="A378" s="906">
        <v>46039.0</v>
      </c>
      <c r="B378" s="907" t="s">
        <v>698</v>
      </c>
      <c r="C378" s="908">
        <v>25.1</v>
      </c>
      <c r="D378" s="909">
        <v>6410.0</v>
      </c>
      <c r="E378" s="910" t="s">
        <v>424</v>
      </c>
      <c r="F378" s="910" t="s">
        <v>425</v>
      </c>
    </row>
    <row r="379">
      <c r="A379" s="906">
        <v>46039.0</v>
      </c>
      <c r="B379" s="907" t="s">
        <v>699</v>
      </c>
      <c r="C379" s="908">
        <v>25.08</v>
      </c>
      <c r="D379" s="909">
        <v>6410.0</v>
      </c>
      <c r="E379" s="910" t="s">
        <v>424</v>
      </c>
      <c r="F379" s="910" t="s">
        <v>425</v>
      </c>
    </row>
    <row r="380">
      <c r="A380" s="906">
        <v>46039.0</v>
      </c>
      <c r="B380" s="907" t="s">
        <v>700</v>
      </c>
      <c r="C380" s="908">
        <v>24.51</v>
      </c>
      <c r="D380" s="909">
        <v>6410.0</v>
      </c>
      <c r="E380" s="910" t="s">
        <v>424</v>
      </c>
      <c r="F380" s="910" t="s">
        <v>425</v>
      </c>
    </row>
    <row r="381">
      <c r="A381" s="906">
        <v>46039.0</v>
      </c>
      <c r="B381" s="907" t="s">
        <v>701</v>
      </c>
      <c r="C381" s="908">
        <v>24.51</v>
      </c>
      <c r="D381" s="909">
        <v>6410.0</v>
      </c>
      <c r="E381" s="910" t="s">
        <v>424</v>
      </c>
      <c r="F381" s="910" t="s">
        <v>425</v>
      </c>
    </row>
    <row r="382">
      <c r="A382" s="906">
        <v>46039.0</v>
      </c>
      <c r="B382" s="907" t="s">
        <v>702</v>
      </c>
      <c r="C382" s="908">
        <v>24.36</v>
      </c>
      <c r="D382" s="909">
        <v>6410.0</v>
      </c>
      <c r="E382" s="910" t="s">
        <v>424</v>
      </c>
      <c r="F382" s="910" t="s">
        <v>425</v>
      </c>
    </row>
    <row r="383">
      <c r="A383" s="906">
        <v>46039.0</v>
      </c>
      <c r="B383" s="907" t="s">
        <v>703</v>
      </c>
      <c r="C383" s="908">
        <v>24.23</v>
      </c>
      <c r="D383" s="909">
        <v>6410.0</v>
      </c>
      <c r="E383" s="910" t="s">
        <v>424</v>
      </c>
      <c r="F383" s="910" t="s">
        <v>425</v>
      </c>
    </row>
    <row r="384">
      <c r="A384" s="906">
        <v>46039.0</v>
      </c>
      <c r="B384" s="907" t="s">
        <v>704</v>
      </c>
      <c r="C384" s="908">
        <v>24.17</v>
      </c>
      <c r="D384" s="909">
        <v>6410.0</v>
      </c>
      <c r="E384" s="910" t="s">
        <v>424</v>
      </c>
      <c r="F384" s="910" t="s">
        <v>425</v>
      </c>
    </row>
    <row r="385">
      <c r="A385" s="906">
        <v>46039.0</v>
      </c>
      <c r="B385" s="907" t="s">
        <v>705</v>
      </c>
      <c r="C385" s="908">
        <v>24.12</v>
      </c>
      <c r="D385" s="909">
        <v>6410.0</v>
      </c>
      <c r="E385" s="910" t="s">
        <v>424</v>
      </c>
      <c r="F385" s="910" t="s">
        <v>425</v>
      </c>
    </row>
    <row r="386">
      <c r="A386" s="906">
        <v>46039.0</v>
      </c>
      <c r="B386" s="907" t="s">
        <v>706</v>
      </c>
      <c r="C386" s="908">
        <v>24.1</v>
      </c>
      <c r="D386" s="909">
        <v>6410.0</v>
      </c>
      <c r="E386" s="910" t="s">
        <v>424</v>
      </c>
      <c r="F386" s="910" t="s">
        <v>425</v>
      </c>
    </row>
    <row r="387">
      <c r="A387" s="906">
        <v>46039.0</v>
      </c>
      <c r="B387" s="907" t="s">
        <v>707</v>
      </c>
      <c r="C387" s="908">
        <v>24.07</v>
      </c>
      <c r="D387" s="909">
        <v>6410.0</v>
      </c>
      <c r="E387" s="910" t="s">
        <v>424</v>
      </c>
      <c r="F387" s="910" t="s">
        <v>425</v>
      </c>
    </row>
    <row r="388">
      <c r="A388" s="906">
        <v>46039.0</v>
      </c>
      <c r="B388" s="907" t="s">
        <v>708</v>
      </c>
      <c r="C388" s="908">
        <v>23.99</v>
      </c>
      <c r="D388" s="909">
        <v>6410.0</v>
      </c>
      <c r="E388" s="910" t="s">
        <v>424</v>
      </c>
      <c r="F388" s="910" t="s">
        <v>425</v>
      </c>
    </row>
    <row r="389">
      <c r="A389" s="906">
        <v>46039.0</v>
      </c>
      <c r="B389" s="907" t="s">
        <v>709</v>
      </c>
      <c r="C389" s="908">
        <v>3.98</v>
      </c>
      <c r="D389" s="909">
        <v>2999.0</v>
      </c>
      <c r="E389" s="910" t="s">
        <v>710</v>
      </c>
      <c r="F389" s="910" t="s">
        <v>425</v>
      </c>
    </row>
    <row r="390">
      <c r="A390" s="906">
        <v>46040.0</v>
      </c>
      <c r="B390" s="907" t="s">
        <v>711</v>
      </c>
      <c r="C390" s="908">
        <v>2372.22</v>
      </c>
      <c r="D390" s="909">
        <v>6410.0</v>
      </c>
      <c r="E390" s="910" t="s">
        <v>424</v>
      </c>
      <c r="F390" s="910" t="s">
        <v>425</v>
      </c>
    </row>
    <row r="391">
      <c r="A391" s="906">
        <v>46040.0</v>
      </c>
      <c r="B391" s="907" t="s">
        <v>712</v>
      </c>
      <c r="C391" s="908">
        <v>1624.69</v>
      </c>
      <c r="D391" s="909">
        <v>6410.0</v>
      </c>
      <c r="E391" s="910" t="s">
        <v>424</v>
      </c>
      <c r="F391" s="910" t="s">
        <v>425</v>
      </c>
    </row>
    <row r="392">
      <c r="A392" s="906">
        <v>46040.0</v>
      </c>
      <c r="B392" s="907" t="s">
        <v>713</v>
      </c>
      <c r="C392" s="908">
        <v>712.15</v>
      </c>
      <c r="D392" s="909">
        <v>2999.0</v>
      </c>
      <c r="E392" s="910" t="s">
        <v>710</v>
      </c>
      <c r="F392" s="910" t="s">
        <v>425</v>
      </c>
    </row>
    <row r="393">
      <c r="A393" s="906">
        <v>46040.0</v>
      </c>
      <c r="B393" s="907" t="s">
        <v>714</v>
      </c>
      <c r="C393" s="908">
        <v>176.01</v>
      </c>
      <c r="D393" s="909">
        <v>2999.0</v>
      </c>
      <c r="E393" s="910" t="s">
        <v>710</v>
      </c>
      <c r="F393" s="910" t="s">
        <v>425</v>
      </c>
    </row>
    <row r="394">
      <c r="A394" s="906">
        <v>46040.0</v>
      </c>
      <c r="B394" s="907" t="s">
        <v>715</v>
      </c>
      <c r="C394" s="908">
        <v>35.09</v>
      </c>
      <c r="D394" s="909">
        <v>6410.0</v>
      </c>
      <c r="E394" s="910" t="s">
        <v>424</v>
      </c>
      <c r="F394" s="910" t="s">
        <v>425</v>
      </c>
    </row>
    <row r="395">
      <c r="A395" s="906">
        <v>46040.0</v>
      </c>
      <c r="B395" s="907" t="s">
        <v>716</v>
      </c>
      <c r="C395" s="908">
        <v>33.87</v>
      </c>
      <c r="D395" s="909">
        <v>6410.0</v>
      </c>
      <c r="E395" s="910" t="s">
        <v>424</v>
      </c>
      <c r="F395" s="910" t="s">
        <v>425</v>
      </c>
    </row>
    <row r="396">
      <c r="A396" s="906">
        <v>46040.0</v>
      </c>
      <c r="B396" s="907" t="s">
        <v>717</v>
      </c>
      <c r="C396" s="908">
        <v>33.16</v>
      </c>
      <c r="D396" s="909">
        <v>6410.0</v>
      </c>
      <c r="E396" s="910" t="s">
        <v>424</v>
      </c>
      <c r="F396" s="910" t="s">
        <v>425</v>
      </c>
    </row>
    <row r="397">
      <c r="A397" s="906">
        <v>46040.0</v>
      </c>
      <c r="B397" s="907" t="s">
        <v>718</v>
      </c>
      <c r="C397" s="908">
        <v>32.14</v>
      </c>
      <c r="D397" s="909">
        <v>6410.0</v>
      </c>
      <c r="E397" s="910" t="s">
        <v>424</v>
      </c>
      <c r="F397" s="910" t="s">
        <v>425</v>
      </c>
    </row>
    <row r="398">
      <c r="A398" s="906">
        <v>46040.0</v>
      </c>
      <c r="B398" s="907" t="s">
        <v>719</v>
      </c>
      <c r="C398" s="908">
        <v>27.9</v>
      </c>
      <c r="D398" s="909">
        <v>6410.0</v>
      </c>
      <c r="E398" s="910" t="s">
        <v>424</v>
      </c>
      <c r="F398" s="910" t="s">
        <v>425</v>
      </c>
    </row>
    <row r="399">
      <c r="A399" s="906">
        <v>46040.0</v>
      </c>
      <c r="B399" s="907" t="s">
        <v>720</v>
      </c>
      <c r="C399" s="908">
        <v>27.5</v>
      </c>
      <c r="D399" s="909">
        <v>6410.0</v>
      </c>
      <c r="E399" s="910" t="s">
        <v>424</v>
      </c>
      <c r="F399" s="910" t="s">
        <v>425</v>
      </c>
    </row>
    <row r="400">
      <c r="A400" s="906">
        <v>46040.0</v>
      </c>
      <c r="B400" s="907" t="s">
        <v>721</v>
      </c>
      <c r="C400" s="908">
        <v>27.34</v>
      </c>
      <c r="D400" s="909">
        <v>6410.0</v>
      </c>
      <c r="E400" s="910" t="s">
        <v>424</v>
      </c>
      <c r="F400" s="910" t="s">
        <v>425</v>
      </c>
    </row>
    <row r="401">
      <c r="A401" s="906">
        <v>46040.0</v>
      </c>
      <c r="B401" s="907" t="s">
        <v>722</v>
      </c>
      <c r="C401" s="908">
        <v>27.17</v>
      </c>
      <c r="D401" s="909">
        <v>6410.0</v>
      </c>
      <c r="E401" s="910" t="s">
        <v>424</v>
      </c>
      <c r="F401" s="910" t="s">
        <v>425</v>
      </c>
    </row>
    <row r="402">
      <c r="A402" s="906">
        <v>46040.0</v>
      </c>
      <c r="B402" s="907" t="s">
        <v>723</v>
      </c>
      <c r="C402" s="908">
        <v>26.66</v>
      </c>
      <c r="D402" s="909">
        <v>6410.0</v>
      </c>
      <c r="E402" s="910" t="s">
        <v>424</v>
      </c>
      <c r="F402" s="910" t="s">
        <v>425</v>
      </c>
    </row>
    <row r="403">
      <c r="A403" s="906">
        <v>46040.0</v>
      </c>
      <c r="B403" s="907" t="s">
        <v>724</v>
      </c>
      <c r="C403" s="908">
        <v>26.49</v>
      </c>
      <c r="D403" s="909">
        <v>6410.0</v>
      </c>
      <c r="E403" s="910" t="s">
        <v>424</v>
      </c>
      <c r="F403" s="910" t="s">
        <v>425</v>
      </c>
    </row>
    <row r="404">
      <c r="A404" s="906">
        <v>46040.0</v>
      </c>
      <c r="B404" s="907" t="s">
        <v>725</v>
      </c>
      <c r="C404" s="908">
        <v>26.36</v>
      </c>
      <c r="D404" s="909">
        <v>6410.0</v>
      </c>
      <c r="E404" s="910" t="s">
        <v>424</v>
      </c>
      <c r="F404" s="910" t="s">
        <v>425</v>
      </c>
    </row>
    <row r="405">
      <c r="A405" s="906">
        <v>46040.0</v>
      </c>
      <c r="B405" s="907" t="s">
        <v>726</v>
      </c>
      <c r="C405" s="908">
        <v>26.31</v>
      </c>
      <c r="D405" s="909">
        <v>6410.0</v>
      </c>
      <c r="E405" s="910" t="s">
        <v>424</v>
      </c>
      <c r="F405" s="910" t="s">
        <v>425</v>
      </c>
    </row>
    <row r="406">
      <c r="A406" s="906">
        <v>46040.0</v>
      </c>
      <c r="B406" s="907" t="s">
        <v>727</v>
      </c>
      <c r="C406" s="908">
        <v>26.09</v>
      </c>
      <c r="D406" s="909">
        <v>6410.0</v>
      </c>
      <c r="E406" s="910" t="s">
        <v>424</v>
      </c>
      <c r="F406" s="910" t="s">
        <v>425</v>
      </c>
    </row>
    <row r="407">
      <c r="A407" s="906">
        <v>46040.0</v>
      </c>
      <c r="B407" s="907" t="s">
        <v>728</v>
      </c>
      <c r="C407" s="908">
        <v>26.07</v>
      </c>
      <c r="D407" s="909">
        <v>6410.0</v>
      </c>
      <c r="E407" s="910" t="s">
        <v>424</v>
      </c>
      <c r="F407" s="910" t="s">
        <v>425</v>
      </c>
    </row>
    <row r="408">
      <c r="A408" s="906">
        <v>46040.0</v>
      </c>
      <c r="B408" s="907" t="s">
        <v>729</v>
      </c>
      <c r="C408" s="908">
        <v>26.0</v>
      </c>
      <c r="D408" s="909">
        <v>6410.0</v>
      </c>
      <c r="E408" s="910" t="s">
        <v>424</v>
      </c>
      <c r="F408" s="910" t="s">
        <v>425</v>
      </c>
    </row>
    <row r="409">
      <c r="A409" s="906">
        <v>46040.0</v>
      </c>
      <c r="B409" s="907" t="s">
        <v>730</v>
      </c>
      <c r="C409" s="908">
        <v>25.97</v>
      </c>
      <c r="D409" s="909">
        <v>6410.0</v>
      </c>
      <c r="E409" s="910" t="s">
        <v>424</v>
      </c>
      <c r="F409" s="910" t="s">
        <v>425</v>
      </c>
    </row>
    <row r="410">
      <c r="A410" s="906">
        <v>46040.0</v>
      </c>
      <c r="B410" s="907" t="s">
        <v>731</v>
      </c>
      <c r="C410" s="908">
        <v>25.82</v>
      </c>
      <c r="D410" s="909">
        <v>6410.0</v>
      </c>
      <c r="E410" s="910" t="s">
        <v>424</v>
      </c>
      <c r="F410" s="910" t="s">
        <v>425</v>
      </c>
    </row>
    <row r="411">
      <c r="A411" s="906">
        <v>46040.0</v>
      </c>
      <c r="B411" s="907" t="s">
        <v>732</v>
      </c>
      <c r="C411" s="908">
        <v>25.67</v>
      </c>
      <c r="D411" s="909">
        <v>6410.0</v>
      </c>
      <c r="E411" s="910" t="s">
        <v>424</v>
      </c>
      <c r="F411" s="910" t="s">
        <v>425</v>
      </c>
    </row>
    <row r="412">
      <c r="A412" s="906">
        <v>46040.0</v>
      </c>
      <c r="B412" s="907" t="s">
        <v>733</v>
      </c>
      <c r="C412" s="908">
        <v>25.65</v>
      </c>
      <c r="D412" s="909">
        <v>6410.0</v>
      </c>
      <c r="E412" s="910" t="s">
        <v>424</v>
      </c>
      <c r="F412" s="910" t="s">
        <v>425</v>
      </c>
    </row>
    <row r="413">
      <c r="A413" s="906">
        <v>46040.0</v>
      </c>
      <c r="B413" s="907" t="s">
        <v>734</v>
      </c>
      <c r="C413" s="908">
        <v>25.48</v>
      </c>
      <c r="D413" s="909">
        <v>6410.0</v>
      </c>
      <c r="E413" s="910" t="s">
        <v>424</v>
      </c>
      <c r="F413" s="910" t="s">
        <v>425</v>
      </c>
    </row>
    <row r="414">
      <c r="A414" s="906">
        <v>46040.0</v>
      </c>
      <c r="B414" s="907" t="s">
        <v>735</v>
      </c>
      <c r="C414" s="908">
        <v>25.48</v>
      </c>
      <c r="D414" s="909">
        <v>6410.0</v>
      </c>
      <c r="E414" s="910" t="s">
        <v>424</v>
      </c>
      <c r="F414" s="910" t="s">
        <v>425</v>
      </c>
    </row>
    <row r="415">
      <c r="A415" s="906">
        <v>46040.0</v>
      </c>
      <c r="B415" s="907" t="s">
        <v>736</v>
      </c>
      <c r="C415" s="908">
        <v>25.46</v>
      </c>
      <c r="D415" s="909">
        <v>6410.0</v>
      </c>
      <c r="E415" s="910" t="s">
        <v>424</v>
      </c>
      <c r="F415" s="910" t="s">
        <v>425</v>
      </c>
    </row>
    <row r="416">
      <c r="A416" s="906">
        <v>46040.0</v>
      </c>
      <c r="B416" s="907" t="s">
        <v>737</v>
      </c>
      <c r="C416" s="908">
        <v>25.45</v>
      </c>
      <c r="D416" s="909">
        <v>6410.0</v>
      </c>
      <c r="E416" s="910" t="s">
        <v>424</v>
      </c>
      <c r="F416" s="910" t="s">
        <v>425</v>
      </c>
    </row>
    <row r="417">
      <c r="A417" s="906">
        <v>46040.0</v>
      </c>
      <c r="B417" s="907" t="s">
        <v>738</v>
      </c>
      <c r="C417" s="908">
        <v>25.45</v>
      </c>
      <c r="D417" s="909">
        <v>6410.0</v>
      </c>
      <c r="E417" s="910" t="s">
        <v>424</v>
      </c>
      <c r="F417" s="910" t="s">
        <v>425</v>
      </c>
    </row>
    <row r="418">
      <c r="A418" s="906">
        <v>46040.0</v>
      </c>
      <c r="B418" s="907" t="s">
        <v>739</v>
      </c>
      <c r="C418" s="908">
        <v>25.38</v>
      </c>
      <c r="D418" s="909">
        <v>6410.0</v>
      </c>
      <c r="E418" s="910" t="s">
        <v>424</v>
      </c>
      <c r="F418" s="910" t="s">
        <v>425</v>
      </c>
    </row>
    <row r="419">
      <c r="A419" s="906">
        <v>46040.0</v>
      </c>
      <c r="B419" s="907" t="s">
        <v>740</v>
      </c>
      <c r="C419" s="908">
        <v>25.29</v>
      </c>
      <c r="D419" s="909">
        <v>6410.0</v>
      </c>
      <c r="E419" s="910" t="s">
        <v>424</v>
      </c>
      <c r="F419" s="910" t="s">
        <v>425</v>
      </c>
    </row>
    <row r="420">
      <c r="A420" s="906">
        <v>46040.0</v>
      </c>
      <c r="B420" s="907" t="s">
        <v>741</v>
      </c>
      <c r="C420" s="908">
        <v>25.21</v>
      </c>
      <c r="D420" s="909">
        <v>6410.0</v>
      </c>
      <c r="E420" s="910" t="s">
        <v>424</v>
      </c>
      <c r="F420" s="910" t="s">
        <v>425</v>
      </c>
    </row>
    <row r="421">
      <c r="A421" s="906">
        <v>46040.0</v>
      </c>
      <c r="B421" s="907" t="s">
        <v>742</v>
      </c>
      <c r="C421" s="908">
        <v>25.14</v>
      </c>
      <c r="D421" s="909">
        <v>6410.0</v>
      </c>
      <c r="E421" s="910" t="s">
        <v>424</v>
      </c>
      <c r="F421" s="910" t="s">
        <v>425</v>
      </c>
    </row>
    <row r="422">
      <c r="A422" s="906">
        <v>46040.0</v>
      </c>
      <c r="B422" s="907" t="s">
        <v>743</v>
      </c>
      <c r="C422" s="908">
        <v>25.13</v>
      </c>
      <c r="D422" s="909">
        <v>6410.0</v>
      </c>
      <c r="E422" s="910" t="s">
        <v>424</v>
      </c>
      <c r="F422" s="910" t="s">
        <v>425</v>
      </c>
    </row>
    <row r="423">
      <c r="A423" s="906">
        <v>46040.0</v>
      </c>
      <c r="B423" s="907" t="s">
        <v>744</v>
      </c>
      <c r="C423" s="908">
        <v>25.12</v>
      </c>
      <c r="D423" s="909">
        <v>6410.0</v>
      </c>
      <c r="E423" s="910" t="s">
        <v>424</v>
      </c>
      <c r="F423" s="910" t="s">
        <v>425</v>
      </c>
    </row>
    <row r="424">
      <c r="A424" s="906">
        <v>46040.0</v>
      </c>
      <c r="B424" s="907" t="s">
        <v>745</v>
      </c>
      <c r="C424" s="908">
        <v>24.99</v>
      </c>
      <c r="D424" s="909">
        <v>6410.0</v>
      </c>
      <c r="E424" s="910" t="s">
        <v>424</v>
      </c>
      <c r="F424" s="910" t="s">
        <v>425</v>
      </c>
    </row>
    <row r="425">
      <c r="A425" s="906">
        <v>46040.0</v>
      </c>
      <c r="B425" s="907" t="s">
        <v>746</v>
      </c>
      <c r="C425" s="908">
        <v>24.99</v>
      </c>
      <c r="D425" s="909">
        <v>6410.0</v>
      </c>
      <c r="E425" s="910" t="s">
        <v>424</v>
      </c>
      <c r="F425" s="910" t="s">
        <v>425</v>
      </c>
    </row>
    <row r="426">
      <c r="A426" s="906">
        <v>46040.0</v>
      </c>
      <c r="B426" s="907" t="s">
        <v>747</v>
      </c>
      <c r="C426" s="908">
        <v>24.78</v>
      </c>
      <c r="D426" s="909">
        <v>6410.0</v>
      </c>
      <c r="E426" s="910" t="s">
        <v>424</v>
      </c>
      <c r="F426" s="910" t="s">
        <v>425</v>
      </c>
    </row>
    <row r="427">
      <c r="A427" s="906">
        <v>46040.0</v>
      </c>
      <c r="B427" s="907" t="s">
        <v>748</v>
      </c>
      <c r="C427" s="908">
        <v>24.75</v>
      </c>
      <c r="D427" s="909">
        <v>6410.0</v>
      </c>
      <c r="E427" s="910" t="s">
        <v>424</v>
      </c>
      <c r="F427" s="910" t="s">
        <v>425</v>
      </c>
    </row>
    <row r="428">
      <c r="A428" s="906">
        <v>46040.0</v>
      </c>
      <c r="B428" s="907" t="s">
        <v>749</v>
      </c>
      <c r="C428" s="908">
        <v>24.71</v>
      </c>
      <c r="D428" s="909">
        <v>6410.0</v>
      </c>
      <c r="E428" s="910" t="s">
        <v>424</v>
      </c>
      <c r="F428" s="910" t="s">
        <v>425</v>
      </c>
    </row>
    <row r="429">
      <c r="A429" s="906">
        <v>46040.0</v>
      </c>
      <c r="B429" s="907" t="s">
        <v>750</v>
      </c>
      <c r="C429" s="908">
        <v>24.67</v>
      </c>
      <c r="D429" s="909">
        <v>6410.0</v>
      </c>
      <c r="E429" s="910" t="s">
        <v>424</v>
      </c>
      <c r="F429" s="910" t="s">
        <v>425</v>
      </c>
    </row>
    <row r="430">
      <c r="A430" s="906">
        <v>46040.0</v>
      </c>
      <c r="B430" s="907" t="s">
        <v>751</v>
      </c>
      <c r="C430" s="908">
        <v>24.61</v>
      </c>
      <c r="D430" s="909">
        <v>6410.0</v>
      </c>
      <c r="E430" s="910" t="s">
        <v>424</v>
      </c>
      <c r="F430" s="910" t="s">
        <v>425</v>
      </c>
    </row>
    <row r="431">
      <c r="A431" s="906">
        <v>46040.0</v>
      </c>
      <c r="B431" s="907" t="s">
        <v>752</v>
      </c>
      <c r="C431" s="908">
        <v>24.61</v>
      </c>
      <c r="D431" s="909">
        <v>6410.0</v>
      </c>
      <c r="E431" s="910" t="s">
        <v>424</v>
      </c>
      <c r="F431" s="910" t="s">
        <v>425</v>
      </c>
    </row>
    <row r="432">
      <c r="A432" s="906">
        <v>46040.0</v>
      </c>
      <c r="B432" s="907" t="s">
        <v>753</v>
      </c>
      <c r="C432" s="908">
        <v>24.59</v>
      </c>
      <c r="D432" s="909">
        <v>6410.0</v>
      </c>
      <c r="E432" s="910" t="s">
        <v>424</v>
      </c>
      <c r="F432" s="910" t="s">
        <v>425</v>
      </c>
    </row>
    <row r="433">
      <c r="A433" s="906">
        <v>46040.0</v>
      </c>
      <c r="B433" s="907" t="s">
        <v>754</v>
      </c>
      <c r="C433" s="908">
        <v>24.58</v>
      </c>
      <c r="D433" s="909">
        <v>6410.0</v>
      </c>
      <c r="E433" s="910" t="s">
        <v>424</v>
      </c>
      <c r="F433" s="910" t="s">
        <v>425</v>
      </c>
    </row>
    <row r="434">
      <c r="A434" s="906">
        <v>46040.0</v>
      </c>
      <c r="B434" s="907" t="s">
        <v>755</v>
      </c>
      <c r="C434" s="908">
        <v>24.42</v>
      </c>
      <c r="D434" s="909">
        <v>6410.0</v>
      </c>
      <c r="E434" s="910" t="s">
        <v>424</v>
      </c>
      <c r="F434" s="910" t="s">
        <v>425</v>
      </c>
    </row>
    <row r="435">
      <c r="A435" s="906">
        <v>46040.0</v>
      </c>
      <c r="B435" s="907" t="s">
        <v>756</v>
      </c>
      <c r="C435" s="908">
        <v>24.25</v>
      </c>
      <c r="D435" s="909">
        <v>6410.0</v>
      </c>
      <c r="E435" s="910" t="s">
        <v>424</v>
      </c>
      <c r="F435" s="910" t="s">
        <v>425</v>
      </c>
    </row>
    <row r="436">
      <c r="A436" s="906">
        <v>46040.0</v>
      </c>
      <c r="B436" s="907" t="s">
        <v>757</v>
      </c>
      <c r="C436" s="908">
        <v>24.22</v>
      </c>
      <c r="D436" s="909">
        <v>6410.0</v>
      </c>
      <c r="E436" s="910" t="s">
        <v>424</v>
      </c>
      <c r="F436" s="910" t="s">
        <v>425</v>
      </c>
    </row>
    <row r="437">
      <c r="A437" s="906">
        <v>46040.0</v>
      </c>
      <c r="B437" s="907" t="s">
        <v>758</v>
      </c>
      <c r="C437" s="908">
        <v>24.19</v>
      </c>
      <c r="D437" s="909">
        <v>6410.0</v>
      </c>
      <c r="E437" s="910" t="s">
        <v>424</v>
      </c>
      <c r="F437" s="910" t="s">
        <v>425</v>
      </c>
    </row>
    <row r="438">
      <c r="A438" s="906">
        <v>46040.0</v>
      </c>
      <c r="B438" s="907" t="s">
        <v>759</v>
      </c>
      <c r="C438" s="908">
        <v>24.08</v>
      </c>
      <c r="D438" s="909">
        <v>6410.0</v>
      </c>
      <c r="E438" s="910" t="s">
        <v>424</v>
      </c>
      <c r="F438" s="910" t="s">
        <v>425</v>
      </c>
    </row>
    <row r="439">
      <c r="A439" s="906">
        <v>46040.0</v>
      </c>
      <c r="B439" s="907" t="s">
        <v>760</v>
      </c>
      <c r="C439" s="908">
        <v>24.05</v>
      </c>
      <c r="D439" s="909">
        <v>6410.0</v>
      </c>
      <c r="E439" s="910" t="s">
        <v>424</v>
      </c>
      <c r="F439" s="910" t="s">
        <v>425</v>
      </c>
    </row>
    <row r="440">
      <c r="A440" s="906">
        <v>46040.0</v>
      </c>
      <c r="B440" s="907" t="s">
        <v>761</v>
      </c>
      <c r="C440" s="908">
        <v>24.03</v>
      </c>
      <c r="D440" s="909">
        <v>6410.0</v>
      </c>
      <c r="E440" s="910" t="s">
        <v>424</v>
      </c>
      <c r="F440" s="910" t="s">
        <v>425</v>
      </c>
    </row>
    <row r="441">
      <c r="A441" s="906">
        <v>46040.0</v>
      </c>
      <c r="B441" s="907" t="s">
        <v>762</v>
      </c>
      <c r="C441" s="908">
        <v>24.03</v>
      </c>
      <c r="D441" s="909">
        <v>6410.0</v>
      </c>
      <c r="E441" s="910" t="s">
        <v>424</v>
      </c>
      <c r="F441" s="910" t="s">
        <v>425</v>
      </c>
    </row>
    <row r="442">
      <c r="A442" s="906">
        <v>46040.0</v>
      </c>
      <c r="B442" s="907" t="s">
        <v>763</v>
      </c>
      <c r="C442" s="908">
        <v>23.98</v>
      </c>
      <c r="D442" s="909">
        <v>6410.0</v>
      </c>
      <c r="E442" s="910" t="s">
        <v>424</v>
      </c>
      <c r="F442" s="910" t="s">
        <v>425</v>
      </c>
    </row>
    <row r="443">
      <c r="A443" s="906">
        <v>46040.0</v>
      </c>
      <c r="B443" s="907" t="s">
        <v>764</v>
      </c>
      <c r="C443" s="908">
        <v>23.96</v>
      </c>
      <c r="D443" s="909">
        <v>6410.0</v>
      </c>
      <c r="E443" s="910" t="s">
        <v>424</v>
      </c>
      <c r="F443" s="910" t="s">
        <v>425</v>
      </c>
    </row>
    <row r="444">
      <c r="A444" s="906">
        <v>46040.0</v>
      </c>
      <c r="B444" s="907" t="s">
        <v>765</v>
      </c>
      <c r="C444" s="908">
        <v>23.92</v>
      </c>
      <c r="D444" s="909">
        <v>6410.0</v>
      </c>
      <c r="E444" s="910" t="s">
        <v>424</v>
      </c>
      <c r="F444" s="910" t="s">
        <v>425</v>
      </c>
    </row>
    <row r="445">
      <c r="A445" s="906">
        <v>46041.0</v>
      </c>
      <c r="B445" s="907" t="s">
        <v>766</v>
      </c>
      <c r="C445" s="908">
        <v>2494.03</v>
      </c>
      <c r="D445" s="909">
        <v>6410.0</v>
      </c>
      <c r="E445" s="910" t="s">
        <v>424</v>
      </c>
      <c r="F445" s="910" t="s">
        <v>425</v>
      </c>
    </row>
    <row r="446">
      <c r="A446" s="906">
        <v>46041.0</v>
      </c>
      <c r="B446" s="907" t="s">
        <v>767</v>
      </c>
      <c r="C446" s="908">
        <v>1716.76</v>
      </c>
      <c r="D446" s="909">
        <v>6410.0</v>
      </c>
      <c r="E446" s="910" t="s">
        <v>424</v>
      </c>
      <c r="F446" s="910" t="s">
        <v>425</v>
      </c>
    </row>
    <row r="447">
      <c r="A447" s="906">
        <v>46041.0</v>
      </c>
      <c r="B447" s="907" t="s">
        <v>768</v>
      </c>
      <c r="C447" s="908">
        <v>850.74</v>
      </c>
      <c r="D447" s="909">
        <v>6410.0</v>
      </c>
      <c r="E447" s="910" t="s">
        <v>424</v>
      </c>
      <c r="F447" s="910" t="s">
        <v>425</v>
      </c>
    </row>
    <row r="448">
      <c r="A448" s="906">
        <v>46041.0</v>
      </c>
      <c r="B448" s="907" t="s">
        <v>769</v>
      </c>
      <c r="C448" s="908">
        <v>215.31</v>
      </c>
      <c r="D448" s="909">
        <v>2999.0</v>
      </c>
      <c r="E448" s="910" t="s">
        <v>710</v>
      </c>
      <c r="F448" s="910" t="s">
        <v>425</v>
      </c>
    </row>
    <row r="449">
      <c r="A449" s="906">
        <v>46041.0</v>
      </c>
      <c r="B449" s="907" t="s">
        <v>770</v>
      </c>
      <c r="C449" s="908">
        <v>209.79</v>
      </c>
      <c r="D449" s="909">
        <v>2999.0</v>
      </c>
      <c r="E449" s="910" t="s">
        <v>710</v>
      </c>
      <c r="F449" s="910" t="s">
        <v>425</v>
      </c>
    </row>
    <row r="450">
      <c r="A450" s="906">
        <v>46041.0</v>
      </c>
      <c r="B450" s="907" t="s">
        <v>771</v>
      </c>
      <c r="C450" s="908">
        <v>32.38</v>
      </c>
      <c r="D450" s="909">
        <v>6410.0</v>
      </c>
      <c r="E450" s="910" t="s">
        <v>424</v>
      </c>
      <c r="F450" s="910" t="s">
        <v>425</v>
      </c>
    </row>
    <row r="451">
      <c r="A451" s="906">
        <v>46041.0</v>
      </c>
      <c r="B451" s="907" t="s">
        <v>772</v>
      </c>
      <c r="C451" s="908">
        <v>31.76</v>
      </c>
      <c r="D451" s="909">
        <v>6410.0</v>
      </c>
      <c r="E451" s="910" t="s">
        <v>424</v>
      </c>
      <c r="F451" s="910" t="s">
        <v>425</v>
      </c>
    </row>
    <row r="452">
      <c r="A452" s="906">
        <v>46041.0</v>
      </c>
      <c r="B452" s="907" t="s">
        <v>773</v>
      </c>
      <c r="C452" s="908">
        <v>30.92</v>
      </c>
      <c r="D452" s="909">
        <v>6410.0</v>
      </c>
      <c r="E452" s="910" t="s">
        <v>424</v>
      </c>
      <c r="F452" s="910" t="s">
        <v>425</v>
      </c>
    </row>
    <row r="453">
      <c r="A453" s="906">
        <v>46041.0</v>
      </c>
      <c r="B453" s="907" t="s">
        <v>774</v>
      </c>
      <c r="C453" s="908">
        <v>30.65</v>
      </c>
      <c r="D453" s="909">
        <v>6410.0</v>
      </c>
      <c r="E453" s="910" t="s">
        <v>424</v>
      </c>
      <c r="F453" s="910" t="s">
        <v>425</v>
      </c>
    </row>
    <row r="454">
      <c r="A454" s="906">
        <v>46041.0</v>
      </c>
      <c r="B454" s="907" t="s">
        <v>775</v>
      </c>
      <c r="C454" s="908">
        <v>29.04</v>
      </c>
      <c r="D454" s="909">
        <v>6410.0</v>
      </c>
      <c r="E454" s="910" t="s">
        <v>424</v>
      </c>
      <c r="F454" s="910" t="s">
        <v>425</v>
      </c>
    </row>
    <row r="455">
      <c r="A455" s="906">
        <v>46041.0</v>
      </c>
      <c r="B455" s="907" t="s">
        <v>776</v>
      </c>
      <c r="C455" s="908">
        <v>28.39</v>
      </c>
      <c r="D455" s="909">
        <v>6410.0</v>
      </c>
      <c r="E455" s="910" t="s">
        <v>424</v>
      </c>
      <c r="F455" s="910" t="s">
        <v>425</v>
      </c>
    </row>
    <row r="456">
      <c r="A456" s="906">
        <v>46041.0</v>
      </c>
      <c r="B456" s="907" t="s">
        <v>777</v>
      </c>
      <c r="C456" s="908">
        <v>28.37</v>
      </c>
      <c r="D456" s="909">
        <v>6410.0</v>
      </c>
      <c r="E456" s="910" t="s">
        <v>424</v>
      </c>
      <c r="F456" s="910" t="s">
        <v>425</v>
      </c>
    </row>
    <row r="457">
      <c r="A457" s="906">
        <v>46041.0</v>
      </c>
      <c r="B457" s="907" t="s">
        <v>778</v>
      </c>
      <c r="C457" s="908">
        <v>28.37</v>
      </c>
      <c r="D457" s="909">
        <v>6410.0</v>
      </c>
      <c r="E457" s="910" t="s">
        <v>424</v>
      </c>
      <c r="F457" s="910" t="s">
        <v>425</v>
      </c>
    </row>
    <row r="458">
      <c r="A458" s="906">
        <v>46041.0</v>
      </c>
      <c r="B458" s="907" t="s">
        <v>779</v>
      </c>
      <c r="C458" s="908">
        <v>28.33</v>
      </c>
      <c r="D458" s="909">
        <v>6410.0</v>
      </c>
      <c r="E458" s="910" t="s">
        <v>424</v>
      </c>
      <c r="F458" s="910" t="s">
        <v>425</v>
      </c>
    </row>
    <row r="459">
      <c r="A459" s="906">
        <v>46041.0</v>
      </c>
      <c r="B459" s="907" t="s">
        <v>780</v>
      </c>
      <c r="C459" s="908">
        <v>28.28</v>
      </c>
      <c r="D459" s="909">
        <v>6410.0</v>
      </c>
      <c r="E459" s="910" t="s">
        <v>424</v>
      </c>
      <c r="F459" s="910" t="s">
        <v>425</v>
      </c>
    </row>
    <row r="460">
      <c r="A460" s="906">
        <v>46041.0</v>
      </c>
      <c r="B460" s="907" t="s">
        <v>781</v>
      </c>
      <c r="C460" s="908">
        <v>28.2</v>
      </c>
      <c r="D460" s="909">
        <v>6410.0</v>
      </c>
      <c r="E460" s="910" t="s">
        <v>424</v>
      </c>
      <c r="F460" s="910" t="s">
        <v>425</v>
      </c>
    </row>
    <row r="461">
      <c r="A461" s="906">
        <v>46041.0</v>
      </c>
      <c r="B461" s="907" t="s">
        <v>782</v>
      </c>
      <c r="C461" s="908">
        <v>27.99</v>
      </c>
      <c r="D461" s="909">
        <v>6410.0</v>
      </c>
      <c r="E461" s="910" t="s">
        <v>424</v>
      </c>
      <c r="F461" s="910" t="s">
        <v>425</v>
      </c>
    </row>
    <row r="462">
      <c r="A462" s="906">
        <v>46041.0</v>
      </c>
      <c r="B462" s="907" t="s">
        <v>783</v>
      </c>
      <c r="C462" s="908">
        <v>27.96</v>
      </c>
      <c r="D462" s="909">
        <v>6410.0</v>
      </c>
      <c r="E462" s="910" t="s">
        <v>424</v>
      </c>
      <c r="F462" s="910" t="s">
        <v>425</v>
      </c>
    </row>
    <row r="463">
      <c r="A463" s="906">
        <v>46041.0</v>
      </c>
      <c r="B463" s="907" t="s">
        <v>784</v>
      </c>
      <c r="C463" s="908">
        <v>27.91</v>
      </c>
      <c r="D463" s="909">
        <v>6410.0</v>
      </c>
      <c r="E463" s="910" t="s">
        <v>424</v>
      </c>
      <c r="F463" s="910" t="s">
        <v>425</v>
      </c>
    </row>
    <row r="464">
      <c r="A464" s="906">
        <v>46041.0</v>
      </c>
      <c r="B464" s="907" t="s">
        <v>785</v>
      </c>
      <c r="C464" s="908">
        <v>27.43</v>
      </c>
      <c r="D464" s="909">
        <v>6410.0</v>
      </c>
      <c r="E464" s="910" t="s">
        <v>424</v>
      </c>
      <c r="F464" s="910" t="s">
        <v>425</v>
      </c>
    </row>
    <row r="465">
      <c r="A465" s="906">
        <v>46041.0</v>
      </c>
      <c r="B465" s="907" t="s">
        <v>786</v>
      </c>
      <c r="C465" s="908">
        <v>27.23</v>
      </c>
      <c r="D465" s="909">
        <v>6410.0</v>
      </c>
      <c r="E465" s="910" t="s">
        <v>424</v>
      </c>
      <c r="F465" s="910" t="s">
        <v>425</v>
      </c>
    </row>
    <row r="466">
      <c r="A466" s="906">
        <v>46041.0</v>
      </c>
      <c r="B466" s="907" t="s">
        <v>787</v>
      </c>
      <c r="C466" s="908">
        <v>27.08</v>
      </c>
      <c r="D466" s="909">
        <v>6410.0</v>
      </c>
      <c r="E466" s="910" t="s">
        <v>424</v>
      </c>
      <c r="F466" s="910" t="s">
        <v>425</v>
      </c>
    </row>
    <row r="467">
      <c r="A467" s="906">
        <v>46041.0</v>
      </c>
      <c r="B467" s="907" t="s">
        <v>788</v>
      </c>
      <c r="C467" s="908">
        <v>26.96</v>
      </c>
      <c r="D467" s="909">
        <v>6410.0</v>
      </c>
      <c r="E467" s="910" t="s">
        <v>424</v>
      </c>
      <c r="F467" s="910" t="s">
        <v>425</v>
      </c>
    </row>
    <row r="468">
      <c r="A468" s="906">
        <v>46041.0</v>
      </c>
      <c r="B468" s="907" t="s">
        <v>789</v>
      </c>
      <c r="C468" s="908">
        <v>26.9</v>
      </c>
      <c r="D468" s="909">
        <v>6410.0</v>
      </c>
      <c r="E468" s="910" t="s">
        <v>424</v>
      </c>
      <c r="F468" s="910" t="s">
        <v>425</v>
      </c>
    </row>
    <row r="469">
      <c r="A469" s="906">
        <v>46041.0</v>
      </c>
      <c r="B469" s="907" t="s">
        <v>790</v>
      </c>
      <c r="C469" s="908">
        <v>26.74</v>
      </c>
      <c r="D469" s="909">
        <v>6410.0</v>
      </c>
      <c r="E469" s="910" t="s">
        <v>424</v>
      </c>
      <c r="F469" s="910" t="s">
        <v>425</v>
      </c>
    </row>
    <row r="470">
      <c r="A470" s="906">
        <v>46041.0</v>
      </c>
      <c r="B470" s="907" t="s">
        <v>791</v>
      </c>
      <c r="C470" s="908">
        <v>26.7</v>
      </c>
      <c r="D470" s="909">
        <v>6410.0</v>
      </c>
      <c r="E470" s="910" t="s">
        <v>424</v>
      </c>
      <c r="F470" s="910" t="s">
        <v>425</v>
      </c>
    </row>
    <row r="471">
      <c r="A471" s="906">
        <v>46041.0</v>
      </c>
      <c r="B471" s="907" t="s">
        <v>792</v>
      </c>
      <c r="C471" s="908">
        <v>26.43</v>
      </c>
      <c r="D471" s="909">
        <v>6410.0</v>
      </c>
      <c r="E471" s="910" t="s">
        <v>424</v>
      </c>
      <c r="F471" s="910" t="s">
        <v>425</v>
      </c>
    </row>
    <row r="472">
      <c r="A472" s="906">
        <v>46041.0</v>
      </c>
      <c r="B472" s="907" t="s">
        <v>793</v>
      </c>
      <c r="C472" s="908">
        <v>26.3</v>
      </c>
      <c r="D472" s="909">
        <v>6410.0</v>
      </c>
      <c r="E472" s="910" t="s">
        <v>424</v>
      </c>
      <c r="F472" s="910" t="s">
        <v>425</v>
      </c>
    </row>
    <row r="473">
      <c r="A473" s="906">
        <v>46041.0</v>
      </c>
      <c r="B473" s="907" t="s">
        <v>794</v>
      </c>
      <c r="C473" s="908">
        <v>26.29</v>
      </c>
      <c r="D473" s="909">
        <v>6410.0</v>
      </c>
      <c r="E473" s="910" t="s">
        <v>424</v>
      </c>
      <c r="F473" s="910" t="s">
        <v>425</v>
      </c>
    </row>
    <row r="474">
      <c r="A474" s="906">
        <v>46041.0</v>
      </c>
      <c r="B474" s="907" t="s">
        <v>795</v>
      </c>
      <c r="C474" s="908">
        <v>26.27</v>
      </c>
      <c r="D474" s="909">
        <v>6410.0</v>
      </c>
      <c r="E474" s="910" t="s">
        <v>424</v>
      </c>
      <c r="F474" s="910" t="s">
        <v>425</v>
      </c>
    </row>
    <row r="475">
      <c r="A475" s="906">
        <v>46041.0</v>
      </c>
      <c r="B475" s="907" t="s">
        <v>796</v>
      </c>
      <c r="C475" s="908">
        <v>26.15</v>
      </c>
      <c r="D475" s="909">
        <v>6410.0</v>
      </c>
      <c r="E475" s="910" t="s">
        <v>424</v>
      </c>
      <c r="F475" s="910" t="s">
        <v>425</v>
      </c>
    </row>
    <row r="476">
      <c r="A476" s="906">
        <v>46041.0</v>
      </c>
      <c r="B476" s="907" t="s">
        <v>797</v>
      </c>
      <c r="C476" s="908">
        <v>25.98</v>
      </c>
      <c r="D476" s="909">
        <v>6410.0</v>
      </c>
      <c r="E476" s="910" t="s">
        <v>424</v>
      </c>
      <c r="F476" s="910" t="s">
        <v>425</v>
      </c>
    </row>
    <row r="477">
      <c r="A477" s="906">
        <v>46041.0</v>
      </c>
      <c r="B477" s="907" t="s">
        <v>798</v>
      </c>
      <c r="C477" s="908">
        <v>25.96</v>
      </c>
      <c r="D477" s="909">
        <v>6410.0</v>
      </c>
      <c r="E477" s="910" t="s">
        <v>424</v>
      </c>
      <c r="F477" s="910" t="s">
        <v>425</v>
      </c>
    </row>
    <row r="478">
      <c r="A478" s="906">
        <v>46041.0</v>
      </c>
      <c r="B478" s="907" t="s">
        <v>799</v>
      </c>
      <c r="C478" s="908">
        <v>25.55</v>
      </c>
      <c r="D478" s="909">
        <v>6410.0</v>
      </c>
      <c r="E478" s="910" t="s">
        <v>424</v>
      </c>
      <c r="F478" s="910" t="s">
        <v>425</v>
      </c>
    </row>
    <row r="479">
      <c r="A479" s="906">
        <v>46041.0</v>
      </c>
      <c r="B479" s="907" t="s">
        <v>800</v>
      </c>
      <c r="C479" s="908">
        <v>25.48</v>
      </c>
      <c r="D479" s="909">
        <v>6410.0</v>
      </c>
      <c r="E479" s="910" t="s">
        <v>424</v>
      </c>
      <c r="F479" s="910" t="s">
        <v>425</v>
      </c>
    </row>
    <row r="480">
      <c r="A480" s="906">
        <v>46041.0</v>
      </c>
      <c r="B480" s="907" t="s">
        <v>801</v>
      </c>
      <c r="C480" s="908">
        <v>25.22</v>
      </c>
      <c r="D480" s="909">
        <v>6410.0</v>
      </c>
      <c r="E480" s="910" t="s">
        <v>424</v>
      </c>
      <c r="F480" s="910" t="s">
        <v>425</v>
      </c>
    </row>
    <row r="481">
      <c r="A481" s="906">
        <v>46041.0</v>
      </c>
      <c r="B481" s="907" t="s">
        <v>802</v>
      </c>
      <c r="C481" s="908">
        <v>25.21</v>
      </c>
      <c r="D481" s="909">
        <v>6410.0</v>
      </c>
      <c r="E481" s="910" t="s">
        <v>424</v>
      </c>
      <c r="F481" s="910" t="s">
        <v>425</v>
      </c>
    </row>
    <row r="482">
      <c r="A482" s="906">
        <v>46041.0</v>
      </c>
      <c r="B482" s="907" t="s">
        <v>803</v>
      </c>
      <c r="C482" s="908">
        <v>25.11</v>
      </c>
      <c r="D482" s="909">
        <v>6410.0</v>
      </c>
      <c r="E482" s="910" t="s">
        <v>424</v>
      </c>
      <c r="F482" s="910" t="s">
        <v>425</v>
      </c>
    </row>
    <row r="483">
      <c r="A483" s="906">
        <v>46041.0</v>
      </c>
      <c r="B483" s="907" t="s">
        <v>804</v>
      </c>
      <c r="C483" s="908">
        <v>25.05</v>
      </c>
      <c r="D483" s="909">
        <v>6410.0</v>
      </c>
      <c r="E483" s="910" t="s">
        <v>424</v>
      </c>
      <c r="F483" s="910" t="s">
        <v>425</v>
      </c>
    </row>
    <row r="484">
      <c r="A484" s="906">
        <v>46041.0</v>
      </c>
      <c r="B484" s="907" t="s">
        <v>805</v>
      </c>
      <c r="C484" s="908">
        <v>24.96</v>
      </c>
      <c r="D484" s="909">
        <v>6410.0</v>
      </c>
      <c r="E484" s="910" t="s">
        <v>424</v>
      </c>
      <c r="F484" s="910" t="s">
        <v>425</v>
      </c>
    </row>
    <row r="485">
      <c r="A485" s="906">
        <v>46041.0</v>
      </c>
      <c r="B485" s="907" t="s">
        <v>806</v>
      </c>
      <c r="C485" s="908">
        <v>24.89</v>
      </c>
      <c r="D485" s="909">
        <v>6410.0</v>
      </c>
      <c r="E485" s="910" t="s">
        <v>424</v>
      </c>
      <c r="F485" s="910" t="s">
        <v>425</v>
      </c>
    </row>
    <row r="486">
      <c r="A486" s="906">
        <v>46041.0</v>
      </c>
      <c r="B486" s="907" t="s">
        <v>807</v>
      </c>
      <c r="C486" s="908">
        <v>24.87</v>
      </c>
      <c r="D486" s="909">
        <v>6410.0</v>
      </c>
      <c r="E486" s="910" t="s">
        <v>424</v>
      </c>
      <c r="F486" s="910" t="s">
        <v>425</v>
      </c>
    </row>
    <row r="487">
      <c r="A487" s="906">
        <v>46041.0</v>
      </c>
      <c r="B487" s="907" t="s">
        <v>808</v>
      </c>
      <c r="C487" s="908">
        <v>24.71</v>
      </c>
      <c r="D487" s="909">
        <v>6410.0</v>
      </c>
      <c r="E487" s="910" t="s">
        <v>424</v>
      </c>
      <c r="F487" s="910" t="s">
        <v>425</v>
      </c>
    </row>
    <row r="488">
      <c r="A488" s="906">
        <v>46041.0</v>
      </c>
      <c r="B488" s="907" t="s">
        <v>809</v>
      </c>
      <c r="C488" s="908">
        <v>24.69</v>
      </c>
      <c r="D488" s="909">
        <v>6410.0</v>
      </c>
      <c r="E488" s="910" t="s">
        <v>424</v>
      </c>
      <c r="F488" s="910" t="s">
        <v>425</v>
      </c>
    </row>
    <row r="489">
      <c r="A489" s="906">
        <v>46041.0</v>
      </c>
      <c r="B489" s="907" t="s">
        <v>810</v>
      </c>
      <c r="C489" s="908">
        <v>24.65</v>
      </c>
      <c r="D489" s="909">
        <v>6410.0</v>
      </c>
      <c r="E489" s="910" t="s">
        <v>424</v>
      </c>
      <c r="F489" s="910" t="s">
        <v>425</v>
      </c>
    </row>
    <row r="490">
      <c r="A490" s="906">
        <v>46041.0</v>
      </c>
      <c r="B490" s="907" t="s">
        <v>811</v>
      </c>
      <c r="C490" s="908">
        <v>24.56</v>
      </c>
      <c r="D490" s="909">
        <v>6410.0</v>
      </c>
      <c r="E490" s="910" t="s">
        <v>424</v>
      </c>
      <c r="F490" s="910" t="s">
        <v>425</v>
      </c>
    </row>
    <row r="491">
      <c r="A491" s="906">
        <v>46041.0</v>
      </c>
      <c r="B491" s="907" t="s">
        <v>812</v>
      </c>
      <c r="C491" s="908">
        <v>24.56</v>
      </c>
      <c r="D491" s="909">
        <v>6410.0</v>
      </c>
      <c r="E491" s="910" t="s">
        <v>424</v>
      </c>
      <c r="F491" s="910" t="s">
        <v>425</v>
      </c>
    </row>
    <row r="492">
      <c r="A492" s="906">
        <v>46041.0</v>
      </c>
      <c r="B492" s="907" t="s">
        <v>813</v>
      </c>
      <c r="C492" s="908">
        <v>24.44</v>
      </c>
      <c r="D492" s="909">
        <v>6410.0</v>
      </c>
      <c r="E492" s="910" t="s">
        <v>424</v>
      </c>
      <c r="F492" s="910" t="s">
        <v>425</v>
      </c>
    </row>
    <row r="493">
      <c r="A493" s="906">
        <v>46041.0</v>
      </c>
      <c r="B493" s="907" t="s">
        <v>814</v>
      </c>
      <c r="C493" s="908">
        <v>24.42</v>
      </c>
      <c r="D493" s="909">
        <v>6410.0</v>
      </c>
      <c r="E493" s="910" t="s">
        <v>424</v>
      </c>
      <c r="F493" s="910" t="s">
        <v>425</v>
      </c>
    </row>
    <row r="494">
      <c r="A494" s="906">
        <v>46041.0</v>
      </c>
      <c r="B494" s="907" t="s">
        <v>815</v>
      </c>
      <c r="C494" s="908">
        <v>24.23</v>
      </c>
      <c r="D494" s="909">
        <v>6410.0</v>
      </c>
      <c r="E494" s="910" t="s">
        <v>424</v>
      </c>
      <c r="F494" s="910" t="s">
        <v>425</v>
      </c>
    </row>
    <row r="495">
      <c r="A495" s="906">
        <v>46041.0</v>
      </c>
      <c r="B495" s="907" t="s">
        <v>816</v>
      </c>
      <c r="C495" s="908">
        <v>24.19</v>
      </c>
      <c r="D495" s="909">
        <v>6410.0</v>
      </c>
      <c r="E495" s="910" t="s">
        <v>424</v>
      </c>
      <c r="F495" s="910" t="s">
        <v>425</v>
      </c>
    </row>
    <row r="496">
      <c r="A496" s="906">
        <v>46041.0</v>
      </c>
      <c r="B496" s="907" t="s">
        <v>817</v>
      </c>
      <c r="C496" s="908">
        <v>24.16</v>
      </c>
      <c r="D496" s="909">
        <v>6410.0</v>
      </c>
      <c r="E496" s="910" t="s">
        <v>424</v>
      </c>
      <c r="F496" s="910" t="s">
        <v>425</v>
      </c>
    </row>
    <row r="497">
      <c r="A497" s="906">
        <v>46041.0</v>
      </c>
      <c r="B497" s="907" t="s">
        <v>818</v>
      </c>
      <c r="C497" s="908">
        <v>24.11</v>
      </c>
      <c r="D497" s="909">
        <v>6410.0</v>
      </c>
      <c r="E497" s="910" t="s">
        <v>424</v>
      </c>
      <c r="F497" s="910" t="s">
        <v>425</v>
      </c>
    </row>
    <row r="498">
      <c r="A498" s="906">
        <v>46041.0</v>
      </c>
      <c r="B498" s="907" t="s">
        <v>819</v>
      </c>
      <c r="C498" s="908">
        <v>24.1</v>
      </c>
      <c r="D498" s="909">
        <v>6410.0</v>
      </c>
      <c r="E498" s="910" t="s">
        <v>424</v>
      </c>
      <c r="F498" s="910" t="s">
        <v>425</v>
      </c>
    </row>
    <row r="499">
      <c r="A499" s="906">
        <v>46041.0</v>
      </c>
      <c r="B499" s="907" t="s">
        <v>820</v>
      </c>
      <c r="C499" s="908">
        <v>24.0</v>
      </c>
      <c r="D499" s="909">
        <v>6410.0</v>
      </c>
      <c r="E499" s="910" t="s">
        <v>424</v>
      </c>
      <c r="F499" s="910" t="s">
        <v>425</v>
      </c>
    </row>
    <row r="500">
      <c r="A500" s="906">
        <v>46041.0</v>
      </c>
      <c r="B500" s="907" t="s">
        <v>821</v>
      </c>
      <c r="C500" s="908">
        <v>24.0</v>
      </c>
      <c r="D500" s="909">
        <v>6410.0</v>
      </c>
      <c r="E500" s="910" t="s">
        <v>424</v>
      </c>
      <c r="F500" s="910" t="s">
        <v>425</v>
      </c>
    </row>
    <row r="501">
      <c r="A501" s="906">
        <v>46041.0</v>
      </c>
      <c r="B501" s="907" t="s">
        <v>822</v>
      </c>
      <c r="C501" s="908">
        <v>23.96</v>
      </c>
      <c r="D501" s="909">
        <v>6410.0</v>
      </c>
      <c r="E501" s="910" t="s">
        <v>424</v>
      </c>
      <c r="F501" s="910" t="s">
        <v>425</v>
      </c>
    </row>
    <row r="502">
      <c r="A502" s="906">
        <v>46041.0</v>
      </c>
      <c r="B502" s="907" t="s">
        <v>823</v>
      </c>
      <c r="C502" s="908">
        <v>23.91</v>
      </c>
      <c r="D502" s="909">
        <v>6410.0</v>
      </c>
      <c r="E502" s="910" t="s">
        <v>424</v>
      </c>
      <c r="F502" s="910" t="s">
        <v>425</v>
      </c>
    </row>
    <row r="503">
      <c r="A503" s="906">
        <v>46042.0</v>
      </c>
      <c r="B503" s="907" t="s">
        <v>824</v>
      </c>
      <c r="C503" s="908">
        <v>2619.24</v>
      </c>
      <c r="D503" s="909">
        <v>6410.0</v>
      </c>
      <c r="E503" s="910" t="s">
        <v>424</v>
      </c>
      <c r="F503" s="910" t="s">
        <v>425</v>
      </c>
    </row>
    <row r="504">
      <c r="A504" s="906">
        <v>46042.0</v>
      </c>
      <c r="B504" s="907" t="s">
        <v>825</v>
      </c>
      <c r="C504" s="908">
        <v>1559.48</v>
      </c>
      <c r="D504" s="909">
        <v>6410.0</v>
      </c>
      <c r="E504" s="910" t="s">
        <v>424</v>
      </c>
      <c r="F504" s="910" t="s">
        <v>425</v>
      </c>
    </row>
    <row r="505">
      <c r="A505" s="906">
        <v>46042.0</v>
      </c>
      <c r="B505" s="907" t="s">
        <v>826</v>
      </c>
      <c r="C505" s="908">
        <v>252.22</v>
      </c>
      <c r="D505" s="909">
        <v>2999.0</v>
      </c>
      <c r="E505" s="910" t="s">
        <v>710</v>
      </c>
      <c r="F505" s="910" t="s">
        <v>425</v>
      </c>
    </row>
    <row r="506">
      <c r="A506" s="906">
        <v>46042.0</v>
      </c>
      <c r="B506" s="907" t="s">
        <v>827</v>
      </c>
      <c r="C506" s="908">
        <v>43.15</v>
      </c>
      <c r="D506" s="909">
        <v>6410.0</v>
      </c>
      <c r="E506" s="910" t="s">
        <v>424</v>
      </c>
      <c r="F506" s="910" t="s">
        <v>425</v>
      </c>
    </row>
    <row r="507">
      <c r="A507" s="906">
        <v>46042.0</v>
      </c>
      <c r="B507" s="907" t="s">
        <v>828</v>
      </c>
      <c r="C507" s="908">
        <v>35.23</v>
      </c>
      <c r="D507" s="909">
        <v>6410.0</v>
      </c>
      <c r="E507" s="910" t="s">
        <v>424</v>
      </c>
      <c r="F507" s="910" t="s">
        <v>425</v>
      </c>
    </row>
    <row r="508">
      <c r="A508" s="906">
        <v>46042.0</v>
      </c>
      <c r="B508" s="907" t="s">
        <v>829</v>
      </c>
      <c r="C508" s="908">
        <v>30.66</v>
      </c>
      <c r="D508" s="909">
        <v>6410.0</v>
      </c>
      <c r="E508" s="910" t="s">
        <v>424</v>
      </c>
      <c r="F508" s="910" t="s">
        <v>425</v>
      </c>
    </row>
    <row r="509">
      <c r="A509" s="906">
        <v>46042.0</v>
      </c>
      <c r="B509" s="907" t="s">
        <v>830</v>
      </c>
      <c r="C509" s="908">
        <v>30.35</v>
      </c>
      <c r="D509" s="909">
        <v>6410.0</v>
      </c>
      <c r="E509" s="910" t="s">
        <v>424</v>
      </c>
      <c r="F509" s="910" t="s">
        <v>425</v>
      </c>
    </row>
    <row r="510">
      <c r="A510" s="906">
        <v>46042.0</v>
      </c>
      <c r="B510" s="907" t="s">
        <v>831</v>
      </c>
      <c r="C510" s="908">
        <v>28.56</v>
      </c>
      <c r="D510" s="909">
        <v>6410.0</v>
      </c>
      <c r="E510" s="910" t="s">
        <v>424</v>
      </c>
      <c r="F510" s="910" t="s">
        <v>425</v>
      </c>
    </row>
    <row r="511">
      <c r="A511" s="906">
        <v>46042.0</v>
      </c>
      <c r="B511" s="907" t="s">
        <v>832</v>
      </c>
      <c r="C511" s="908">
        <v>28.24</v>
      </c>
      <c r="D511" s="909">
        <v>6410.0</v>
      </c>
      <c r="E511" s="910" t="s">
        <v>424</v>
      </c>
      <c r="F511" s="910" t="s">
        <v>425</v>
      </c>
    </row>
    <row r="512">
      <c r="A512" s="906">
        <v>46042.0</v>
      </c>
      <c r="B512" s="907" t="s">
        <v>833</v>
      </c>
      <c r="C512" s="908">
        <v>28.2</v>
      </c>
      <c r="D512" s="909">
        <v>6410.0</v>
      </c>
      <c r="E512" s="910" t="s">
        <v>424</v>
      </c>
      <c r="F512" s="910" t="s">
        <v>425</v>
      </c>
    </row>
    <row r="513">
      <c r="A513" s="906">
        <v>46042.0</v>
      </c>
      <c r="B513" s="907" t="s">
        <v>834</v>
      </c>
      <c r="C513" s="908">
        <v>27.45</v>
      </c>
      <c r="D513" s="909">
        <v>6410.0</v>
      </c>
      <c r="E513" s="910" t="s">
        <v>424</v>
      </c>
      <c r="F513" s="910" t="s">
        <v>425</v>
      </c>
    </row>
    <row r="514">
      <c r="A514" s="906">
        <v>46042.0</v>
      </c>
      <c r="B514" s="907" t="s">
        <v>835</v>
      </c>
      <c r="C514" s="908">
        <v>26.69</v>
      </c>
      <c r="D514" s="909">
        <v>6410.0</v>
      </c>
      <c r="E514" s="910" t="s">
        <v>424</v>
      </c>
      <c r="F514" s="910" t="s">
        <v>425</v>
      </c>
    </row>
    <row r="515">
      <c r="A515" s="906">
        <v>46042.0</v>
      </c>
      <c r="B515" s="907" t="s">
        <v>836</v>
      </c>
      <c r="C515" s="908">
        <v>26.55</v>
      </c>
      <c r="D515" s="909">
        <v>6410.0</v>
      </c>
      <c r="E515" s="910" t="s">
        <v>424</v>
      </c>
      <c r="F515" s="910" t="s">
        <v>425</v>
      </c>
    </row>
    <row r="516">
      <c r="A516" s="906">
        <v>46042.0</v>
      </c>
      <c r="B516" s="907" t="s">
        <v>837</v>
      </c>
      <c r="C516" s="908">
        <v>26.17</v>
      </c>
      <c r="D516" s="909">
        <v>6410.0</v>
      </c>
      <c r="E516" s="910" t="s">
        <v>424</v>
      </c>
      <c r="F516" s="910" t="s">
        <v>425</v>
      </c>
    </row>
    <row r="517">
      <c r="A517" s="906">
        <v>46042.0</v>
      </c>
      <c r="B517" s="907" t="s">
        <v>838</v>
      </c>
      <c r="C517" s="908">
        <v>26.16</v>
      </c>
      <c r="D517" s="909">
        <v>6410.0</v>
      </c>
      <c r="E517" s="910" t="s">
        <v>424</v>
      </c>
      <c r="F517" s="910" t="s">
        <v>425</v>
      </c>
    </row>
    <row r="518">
      <c r="A518" s="906">
        <v>46042.0</v>
      </c>
      <c r="B518" s="907" t="s">
        <v>839</v>
      </c>
      <c r="C518" s="908">
        <v>26.1</v>
      </c>
      <c r="D518" s="909">
        <v>6410.0</v>
      </c>
      <c r="E518" s="910" t="s">
        <v>424</v>
      </c>
      <c r="F518" s="910" t="s">
        <v>425</v>
      </c>
    </row>
    <row r="519">
      <c r="A519" s="906">
        <v>46042.0</v>
      </c>
      <c r="B519" s="907" t="s">
        <v>840</v>
      </c>
      <c r="C519" s="908">
        <v>26.1</v>
      </c>
      <c r="D519" s="909">
        <v>6410.0</v>
      </c>
      <c r="E519" s="910" t="s">
        <v>424</v>
      </c>
      <c r="F519" s="910" t="s">
        <v>425</v>
      </c>
    </row>
    <row r="520">
      <c r="A520" s="906">
        <v>46042.0</v>
      </c>
      <c r="B520" s="907" t="s">
        <v>841</v>
      </c>
      <c r="C520" s="908">
        <v>25.83</v>
      </c>
      <c r="D520" s="909">
        <v>6410.0</v>
      </c>
      <c r="E520" s="910" t="s">
        <v>424</v>
      </c>
      <c r="F520" s="910" t="s">
        <v>425</v>
      </c>
    </row>
    <row r="521">
      <c r="A521" s="906">
        <v>46042.0</v>
      </c>
      <c r="B521" s="907" t="s">
        <v>842</v>
      </c>
      <c r="C521" s="908">
        <v>25.74</v>
      </c>
      <c r="D521" s="909">
        <v>6410.0</v>
      </c>
      <c r="E521" s="910" t="s">
        <v>424</v>
      </c>
      <c r="F521" s="910" t="s">
        <v>425</v>
      </c>
    </row>
    <row r="522">
      <c r="A522" s="906">
        <v>46042.0</v>
      </c>
      <c r="B522" s="907" t="s">
        <v>843</v>
      </c>
      <c r="C522" s="908">
        <v>25.56</v>
      </c>
      <c r="D522" s="909">
        <v>6410.0</v>
      </c>
      <c r="E522" s="910" t="s">
        <v>424</v>
      </c>
      <c r="F522" s="910" t="s">
        <v>425</v>
      </c>
    </row>
    <row r="523">
      <c r="A523" s="906">
        <v>46042.0</v>
      </c>
      <c r="B523" s="907" t="s">
        <v>844</v>
      </c>
      <c r="C523" s="908">
        <v>25.56</v>
      </c>
      <c r="D523" s="909">
        <v>6410.0</v>
      </c>
      <c r="E523" s="910" t="s">
        <v>424</v>
      </c>
      <c r="F523" s="910" t="s">
        <v>425</v>
      </c>
    </row>
    <row r="524">
      <c r="A524" s="906">
        <v>46042.0</v>
      </c>
      <c r="B524" s="907" t="s">
        <v>845</v>
      </c>
      <c r="C524" s="908">
        <v>25.28</v>
      </c>
      <c r="D524" s="909">
        <v>6410.0</v>
      </c>
      <c r="E524" s="910" t="s">
        <v>424</v>
      </c>
      <c r="F524" s="910" t="s">
        <v>425</v>
      </c>
    </row>
    <row r="525">
      <c r="A525" s="906">
        <v>46042.0</v>
      </c>
      <c r="B525" s="907" t="s">
        <v>846</v>
      </c>
      <c r="C525" s="908">
        <v>25.26</v>
      </c>
      <c r="D525" s="909">
        <v>6410.0</v>
      </c>
      <c r="E525" s="910" t="s">
        <v>424</v>
      </c>
      <c r="F525" s="910" t="s">
        <v>425</v>
      </c>
    </row>
    <row r="526">
      <c r="A526" s="906">
        <v>46042.0</v>
      </c>
      <c r="B526" s="907" t="s">
        <v>847</v>
      </c>
      <c r="C526" s="908">
        <v>25.22</v>
      </c>
      <c r="D526" s="909">
        <v>6410.0</v>
      </c>
      <c r="E526" s="910" t="s">
        <v>424</v>
      </c>
      <c r="F526" s="910" t="s">
        <v>425</v>
      </c>
    </row>
    <row r="527">
      <c r="A527" s="906">
        <v>46042.0</v>
      </c>
      <c r="B527" s="907" t="s">
        <v>848</v>
      </c>
      <c r="C527" s="908">
        <v>25.21</v>
      </c>
      <c r="D527" s="909">
        <v>6410.0</v>
      </c>
      <c r="E527" s="910" t="s">
        <v>424</v>
      </c>
      <c r="F527" s="910" t="s">
        <v>425</v>
      </c>
    </row>
    <row r="528">
      <c r="A528" s="906">
        <v>46042.0</v>
      </c>
      <c r="B528" s="907" t="s">
        <v>849</v>
      </c>
      <c r="C528" s="908">
        <v>25.17</v>
      </c>
      <c r="D528" s="909">
        <v>6410.0</v>
      </c>
      <c r="E528" s="910" t="s">
        <v>424</v>
      </c>
      <c r="F528" s="910" t="s">
        <v>425</v>
      </c>
    </row>
    <row r="529">
      <c r="A529" s="906">
        <v>46042.0</v>
      </c>
      <c r="B529" s="907" t="s">
        <v>850</v>
      </c>
      <c r="C529" s="908">
        <v>25.02</v>
      </c>
      <c r="D529" s="909">
        <v>6410.0</v>
      </c>
      <c r="E529" s="910" t="s">
        <v>424</v>
      </c>
      <c r="F529" s="910" t="s">
        <v>425</v>
      </c>
    </row>
    <row r="530">
      <c r="A530" s="906">
        <v>46042.0</v>
      </c>
      <c r="B530" s="907" t="s">
        <v>851</v>
      </c>
      <c r="C530" s="908">
        <v>24.92</v>
      </c>
      <c r="D530" s="909">
        <v>6410.0</v>
      </c>
      <c r="E530" s="910" t="s">
        <v>424</v>
      </c>
      <c r="F530" s="910" t="s">
        <v>425</v>
      </c>
    </row>
    <row r="531">
      <c r="A531" s="906">
        <v>46042.0</v>
      </c>
      <c r="B531" s="907" t="s">
        <v>852</v>
      </c>
      <c r="C531" s="908">
        <v>24.77</v>
      </c>
      <c r="D531" s="909">
        <v>6410.0</v>
      </c>
      <c r="E531" s="910" t="s">
        <v>424</v>
      </c>
      <c r="F531" s="910" t="s">
        <v>425</v>
      </c>
    </row>
    <row r="532">
      <c r="A532" s="906">
        <v>46042.0</v>
      </c>
      <c r="B532" s="907" t="s">
        <v>853</v>
      </c>
      <c r="C532" s="908">
        <v>24.72</v>
      </c>
      <c r="D532" s="909">
        <v>6410.0</v>
      </c>
      <c r="E532" s="910" t="s">
        <v>424</v>
      </c>
      <c r="F532" s="910" t="s">
        <v>425</v>
      </c>
    </row>
    <row r="533">
      <c r="A533" s="906">
        <v>46042.0</v>
      </c>
      <c r="B533" s="907" t="s">
        <v>854</v>
      </c>
      <c r="C533" s="908">
        <v>24.62</v>
      </c>
      <c r="D533" s="909">
        <v>6410.0</v>
      </c>
      <c r="E533" s="910" t="s">
        <v>424</v>
      </c>
      <c r="F533" s="910" t="s">
        <v>425</v>
      </c>
    </row>
    <row r="534">
      <c r="A534" s="906">
        <v>46042.0</v>
      </c>
      <c r="B534" s="907" t="s">
        <v>855</v>
      </c>
      <c r="C534" s="908">
        <v>24.43</v>
      </c>
      <c r="D534" s="909">
        <v>6410.0</v>
      </c>
      <c r="E534" s="910" t="s">
        <v>424</v>
      </c>
      <c r="F534" s="910" t="s">
        <v>425</v>
      </c>
    </row>
    <row r="535">
      <c r="A535" s="906">
        <v>46042.0</v>
      </c>
      <c r="B535" s="907" t="s">
        <v>856</v>
      </c>
      <c r="C535" s="908">
        <v>24.43</v>
      </c>
      <c r="D535" s="909">
        <v>6410.0</v>
      </c>
      <c r="E535" s="910" t="s">
        <v>424</v>
      </c>
      <c r="F535" s="910" t="s">
        <v>425</v>
      </c>
    </row>
    <row r="536">
      <c r="A536" s="906">
        <v>46042.0</v>
      </c>
      <c r="B536" s="907" t="s">
        <v>857</v>
      </c>
      <c r="C536" s="908">
        <v>24.42</v>
      </c>
      <c r="D536" s="909">
        <v>6410.0</v>
      </c>
      <c r="E536" s="910" t="s">
        <v>424</v>
      </c>
      <c r="F536" s="910" t="s">
        <v>425</v>
      </c>
    </row>
    <row r="537">
      <c r="A537" s="906">
        <v>46042.0</v>
      </c>
      <c r="B537" s="907" t="s">
        <v>858</v>
      </c>
      <c r="C537" s="908">
        <v>24.36</v>
      </c>
      <c r="D537" s="909">
        <v>6410.0</v>
      </c>
      <c r="E537" s="910" t="s">
        <v>424</v>
      </c>
      <c r="F537" s="910" t="s">
        <v>425</v>
      </c>
    </row>
    <row r="538">
      <c r="A538" s="906">
        <v>46042.0</v>
      </c>
      <c r="B538" s="907" t="s">
        <v>859</v>
      </c>
      <c r="C538" s="908">
        <v>24.27</v>
      </c>
      <c r="D538" s="909">
        <v>6410.0</v>
      </c>
      <c r="E538" s="910" t="s">
        <v>424</v>
      </c>
      <c r="F538" s="910" t="s">
        <v>425</v>
      </c>
    </row>
    <row r="539">
      <c r="A539" s="906">
        <v>46042.0</v>
      </c>
      <c r="B539" s="907" t="s">
        <v>860</v>
      </c>
      <c r="C539" s="908">
        <v>24.23</v>
      </c>
      <c r="D539" s="909">
        <v>6410.0</v>
      </c>
      <c r="E539" s="910" t="s">
        <v>424</v>
      </c>
      <c r="F539" s="910" t="s">
        <v>425</v>
      </c>
    </row>
    <row r="540">
      <c r="A540" s="906">
        <v>46042.0</v>
      </c>
      <c r="B540" s="907" t="s">
        <v>861</v>
      </c>
      <c r="C540" s="908">
        <v>24.19</v>
      </c>
      <c r="D540" s="909">
        <v>6410.0</v>
      </c>
      <c r="E540" s="910" t="s">
        <v>424</v>
      </c>
      <c r="F540" s="910" t="s">
        <v>425</v>
      </c>
    </row>
    <row r="541">
      <c r="A541" s="906">
        <v>46042.0</v>
      </c>
      <c r="B541" s="907" t="s">
        <v>862</v>
      </c>
      <c r="C541" s="908">
        <v>24.17</v>
      </c>
      <c r="D541" s="909">
        <v>6410.0</v>
      </c>
      <c r="E541" s="910" t="s">
        <v>424</v>
      </c>
      <c r="F541" s="910" t="s">
        <v>425</v>
      </c>
    </row>
    <row r="542">
      <c r="A542" s="906">
        <v>46042.0</v>
      </c>
      <c r="B542" s="907" t="s">
        <v>863</v>
      </c>
      <c r="C542" s="908">
        <v>24.0</v>
      </c>
      <c r="D542" s="909">
        <v>6410.0</v>
      </c>
      <c r="E542" s="910" t="s">
        <v>424</v>
      </c>
      <c r="F542" s="910" t="s">
        <v>425</v>
      </c>
    </row>
    <row r="543">
      <c r="A543" s="906">
        <v>46042.0</v>
      </c>
      <c r="B543" s="907" t="s">
        <v>864</v>
      </c>
      <c r="C543" s="908">
        <v>23.9</v>
      </c>
      <c r="D543" s="909">
        <v>6410.0</v>
      </c>
      <c r="E543" s="910" t="s">
        <v>424</v>
      </c>
      <c r="F543" s="910" t="s">
        <v>425</v>
      </c>
    </row>
    <row r="544">
      <c r="A544" s="906">
        <v>46043.0</v>
      </c>
      <c r="B544" s="907" t="s">
        <v>865</v>
      </c>
      <c r="C544" s="908">
        <v>1806.33</v>
      </c>
      <c r="D544" s="909">
        <v>6410.0</v>
      </c>
      <c r="E544" s="910" t="s">
        <v>424</v>
      </c>
      <c r="F544" s="910" t="s">
        <v>425</v>
      </c>
    </row>
    <row r="545">
      <c r="A545" s="906">
        <v>46043.0</v>
      </c>
      <c r="B545" s="907" t="s">
        <v>866</v>
      </c>
      <c r="C545" s="908">
        <v>850.81</v>
      </c>
      <c r="D545" s="909">
        <v>6410.0</v>
      </c>
      <c r="E545" s="910" t="s">
        <v>424</v>
      </c>
      <c r="F545" s="910" t="s">
        <v>425</v>
      </c>
    </row>
    <row r="546">
      <c r="A546" s="906">
        <v>46043.0</v>
      </c>
      <c r="B546" s="907" t="s">
        <v>867</v>
      </c>
      <c r="C546" s="908">
        <v>252.34</v>
      </c>
      <c r="D546" s="909">
        <v>2999.0</v>
      </c>
      <c r="E546" s="910" t="s">
        <v>710</v>
      </c>
      <c r="F546" s="910" t="s">
        <v>425</v>
      </c>
    </row>
    <row r="547">
      <c r="A547" s="906">
        <v>46043.0</v>
      </c>
      <c r="B547" s="907" t="s">
        <v>868</v>
      </c>
      <c r="C547" s="908">
        <v>27.53</v>
      </c>
      <c r="D547" s="909">
        <v>6410.0</v>
      </c>
      <c r="E547" s="910" t="s">
        <v>424</v>
      </c>
      <c r="F547" s="910" t="s">
        <v>425</v>
      </c>
    </row>
    <row r="548">
      <c r="A548" s="906">
        <v>46043.0</v>
      </c>
      <c r="B548" s="907" t="s">
        <v>869</v>
      </c>
      <c r="C548" s="908">
        <v>27.4</v>
      </c>
      <c r="D548" s="909">
        <v>6410.0</v>
      </c>
      <c r="E548" s="910" t="s">
        <v>424</v>
      </c>
      <c r="F548" s="910" t="s">
        <v>425</v>
      </c>
    </row>
    <row r="549">
      <c r="A549" s="906">
        <v>46043.0</v>
      </c>
      <c r="B549" s="907" t="s">
        <v>870</v>
      </c>
      <c r="C549" s="908">
        <v>27.39</v>
      </c>
      <c r="D549" s="909">
        <v>6410.0</v>
      </c>
      <c r="E549" s="910" t="s">
        <v>424</v>
      </c>
      <c r="F549" s="910" t="s">
        <v>425</v>
      </c>
    </row>
    <row r="550">
      <c r="A550" s="906">
        <v>46043.0</v>
      </c>
      <c r="B550" s="907" t="s">
        <v>871</v>
      </c>
      <c r="C550" s="908">
        <v>26.98</v>
      </c>
      <c r="D550" s="909">
        <v>6410.0</v>
      </c>
      <c r="E550" s="910" t="s">
        <v>424</v>
      </c>
      <c r="F550" s="910" t="s">
        <v>425</v>
      </c>
    </row>
    <row r="551">
      <c r="A551" s="906">
        <v>46043.0</v>
      </c>
      <c r="B551" s="907" t="s">
        <v>872</v>
      </c>
      <c r="C551" s="908">
        <v>25.96</v>
      </c>
      <c r="D551" s="909">
        <v>6410.0</v>
      </c>
      <c r="E551" s="910" t="s">
        <v>424</v>
      </c>
      <c r="F551" s="910" t="s">
        <v>425</v>
      </c>
    </row>
    <row r="552">
      <c r="A552" s="906">
        <v>46043.0</v>
      </c>
      <c r="B552" s="907" t="s">
        <v>873</v>
      </c>
      <c r="C552" s="908">
        <v>25.9</v>
      </c>
      <c r="D552" s="909">
        <v>6410.0</v>
      </c>
      <c r="E552" s="910" t="s">
        <v>424</v>
      </c>
      <c r="F552" s="910" t="s">
        <v>425</v>
      </c>
    </row>
    <row r="553">
      <c r="A553" s="906">
        <v>46043.0</v>
      </c>
      <c r="B553" s="907" t="s">
        <v>874</v>
      </c>
      <c r="C553" s="908">
        <v>25.41</v>
      </c>
      <c r="D553" s="909">
        <v>6410.0</v>
      </c>
      <c r="E553" s="910" t="s">
        <v>424</v>
      </c>
      <c r="F553" s="910" t="s">
        <v>425</v>
      </c>
    </row>
    <row r="554">
      <c r="A554" s="906">
        <v>46043.0</v>
      </c>
      <c r="B554" s="907" t="s">
        <v>875</v>
      </c>
      <c r="C554" s="908">
        <v>25.36</v>
      </c>
      <c r="D554" s="909">
        <v>6410.0</v>
      </c>
      <c r="E554" s="910" t="s">
        <v>424</v>
      </c>
      <c r="F554" s="910" t="s">
        <v>425</v>
      </c>
    </row>
    <row r="555">
      <c r="A555" s="906">
        <v>46043.0</v>
      </c>
      <c r="B555" s="907" t="s">
        <v>876</v>
      </c>
      <c r="C555" s="908">
        <v>25.34</v>
      </c>
      <c r="D555" s="909">
        <v>6410.0</v>
      </c>
      <c r="E555" s="910" t="s">
        <v>424</v>
      </c>
      <c r="F555" s="910" t="s">
        <v>425</v>
      </c>
    </row>
    <row r="556">
      <c r="A556" s="906">
        <v>46043.0</v>
      </c>
      <c r="B556" s="907" t="s">
        <v>877</v>
      </c>
      <c r="C556" s="908">
        <v>25.3</v>
      </c>
      <c r="D556" s="909">
        <v>6410.0</v>
      </c>
      <c r="E556" s="910" t="s">
        <v>424</v>
      </c>
      <c r="F556" s="910" t="s">
        <v>425</v>
      </c>
    </row>
    <row r="557">
      <c r="A557" s="906">
        <v>46043.0</v>
      </c>
      <c r="B557" s="907" t="s">
        <v>878</v>
      </c>
      <c r="C557" s="908">
        <v>25.11</v>
      </c>
      <c r="D557" s="909">
        <v>6410.0</v>
      </c>
      <c r="E557" s="910" t="s">
        <v>424</v>
      </c>
      <c r="F557" s="910" t="s">
        <v>425</v>
      </c>
    </row>
    <row r="558">
      <c r="A558" s="906">
        <v>46043.0</v>
      </c>
      <c r="B558" s="907" t="s">
        <v>879</v>
      </c>
      <c r="C558" s="908">
        <v>24.71</v>
      </c>
      <c r="D558" s="909">
        <v>6410.0</v>
      </c>
      <c r="E558" s="910" t="s">
        <v>424</v>
      </c>
      <c r="F558" s="910" t="s">
        <v>425</v>
      </c>
    </row>
    <row r="559">
      <c r="A559" s="906">
        <v>46043.0</v>
      </c>
      <c r="B559" s="907" t="s">
        <v>880</v>
      </c>
      <c r="C559" s="908">
        <v>24.62</v>
      </c>
      <c r="D559" s="909">
        <v>6410.0</v>
      </c>
      <c r="E559" s="910" t="s">
        <v>424</v>
      </c>
      <c r="F559" s="910" t="s">
        <v>425</v>
      </c>
    </row>
    <row r="560">
      <c r="A560" s="906">
        <v>46043.0</v>
      </c>
      <c r="B560" s="907" t="s">
        <v>881</v>
      </c>
      <c r="C560" s="908">
        <v>24.46</v>
      </c>
      <c r="D560" s="909">
        <v>6410.0</v>
      </c>
      <c r="E560" s="910" t="s">
        <v>424</v>
      </c>
      <c r="F560" s="910" t="s">
        <v>425</v>
      </c>
    </row>
    <row r="561">
      <c r="A561" s="906">
        <v>46043.0</v>
      </c>
      <c r="B561" s="907" t="s">
        <v>882</v>
      </c>
      <c r="C561" s="908">
        <v>24.23</v>
      </c>
      <c r="D561" s="909">
        <v>6410.0</v>
      </c>
      <c r="E561" s="910" t="s">
        <v>424</v>
      </c>
      <c r="F561" s="910" t="s">
        <v>425</v>
      </c>
    </row>
    <row r="562">
      <c r="A562" s="906">
        <v>46043.0</v>
      </c>
      <c r="B562" s="907" t="s">
        <v>883</v>
      </c>
      <c r="C562" s="908">
        <v>24.21</v>
      </c>
      <c r="D562" s="909">
        <v>6410.0</v>
      </c>
      <c r="E562" s="910" t="s">
        <v>424</v>
      </c>
      <c r="F562" s="910" t="s">
        <v>425</v>
      </c>
    </row>
    <row r="563">
      <c r="A563" s="906">
        <v>46043.0</v>
      </c>
      <c r="B563" s="907" t="s">
        <v>884</v>
      </c>
      <c r="C563" s="908">
        <v>24.14</v>
      </c>
      <c r="D563" s="909">
        <v>6410.0</v>
      </c>
      <c r="E563" s="910" t="s">
        <v>424</v>
      </c>
      <c r="F563" s="910" t="s">
        <v>425</v>
      </c>
    </row>
    <row r="564">
      <c r="A564" s="906">
        <v>46043.0</v>
      </c>
      <c r="B564" s="907" t="s">
        <v>885</v>
      </c>
      <c r="C564" s="908">
        <v>24.14</v>
      </c>
      <c r="D564" s="909">
        <v>6410.0</v>
      </c>
      <c r="E564" s="910" t="s">
        <v>424</v>
      </c>
      <c r="F564" s="910" t="s">
        <v>425</v>
      </c>
    </row>
    <row r="565">
      <c r="A565" s="906">
        <v>46043.0</v>
      </c>
      <c r="B565" s="907" t="s">
        <v>886</v>
      </c>
      <c r="C565" s="908">
        <v>24.12</v>
      </c>
      <c r="D565" s="909">
        <v>6410.0</v>
      </c>
      <c r="E565" s="910" t="s">
        <v>424</v>
      </c>
      <c r="F565" s="910" t="s">
        <v>425</v>
      </c>
    </row>
    <row r="566">
      <c r="A566" s="906">
        <v>46043.0</v>
      </c>
      <c r="B566" s="907" t="s">
        <v>887</v>
      </c>
      <c r="C566" s="908">
        <v>24.06</v>
      </c>
      <c r="D566" s="909">
        <v>6410.0</v>
      </c>
      <c r="E566" s="910" t="s">
        <v>424</v>
      </c>
      <c r="F566" s="910" t="s">
        <v>425</v>
      </c>
    </row>
    <row r="567">
      <c r="A567" s="906">
        <v>46043.0</v>
      </c>
      <c r="B567" s="907" t="s">
        <v>888</v>
      </c>
      <c r="C567" s="908">
        <v>24.04</v>
      </c>
      <c r="D567" s="909">
        <v>6410.0</v>
      </c>
      <c r="E567" s="910" t="s">
        <v>424</v>
      </c>
      <c r="F567" s="910" t="s">
        <v>425</v>
      </c>
    </row>
    <row r="568">
      <c r="A568" s="906">
        <v>46043.0</v>
      </c>
      <c r="B568" s="907" t="s">
        <v>889</v>
      </c>
      <c r="C568" s="908">
        <v>24.03</v>
      </c>
      <c r="D568" s="909">
        <v>6410.0</v>
      </c>
      <c r="E568" s="910" t="s">
        <v>424</v>
      </c>
      <c r="F568" s="910" t="s">
        <v>425</v>
      </c>
    </row>
    <row r="569">
      <c r="A569" s="906">
        <v>46043.0</v>
      </c>
      <c r="B569" s="907" t="s">
        <v>890</v>
      </c>
      <c r="C569" s="908">
        <v>24.01</v>
      </c>
      <c r="D569" s="909">
        <v>6410.0</v>
      </c>
      <c r="E569" s="910" t="s">
        <v>424</v>
      </c>
      <c r="F569" s="910" t="s">
        <v>425</v>
      </c>
    </row>
    <row r="570">
      <c r="A570" s="906">
        <v>46043.0</v>
      </c>
      <c r="B570" s="907" t="s">
        <v>891</v>
      </c>
      <c r="C570" s="908">
        <v>23.95</v>
      </c>
      <c r="D570" s="909">
        <v>6410.0</v>
      </c>
      <c r="E570" s="910" t="s">
        <v>424</v>
      </c>
      <c r="F570" s="910" t="s">
        <v>425</v>
      </c>
    </row>
    <row r="571">
      <c r="A571" s="906">
        <v>46044.0</v>
      </c>
      <c r="B571" s="907" t="s">
        <v>892</v>
      </c>
      <c r="C571" s="908">
        <v>252.07</v>
      </c>
      <c r="D571" s="909">
        <v>2999.0</v>
      </c>
      <c r="E571" s="910" t="s">
        <v>710</v>
      </c>
      <c r="F571" s="910" t="s">
        <v>425</v>
      </c>
    </row>
    <row r="572">
      <c r="A572" s="906">
        <v>46044.0</v>
      </c>
      <c r="B572" s="907" t="s">
        <v>893</v>
      </c>
      <c r="C572" s="908">
        <v>24.83</v>
      </c>
      <c r="D572" s="909">
        <v>6410.0</v>
      </c>
      <c r="E572" s="910" t="s">
        <v>424</v>
      </c>
      <c r="F572" s="910" t="s">
        <v>425</v>
      </c>
    </row>
    <row r="573">
      <c r="A573" s="906">
        <v>46044.0</v>
      </c>
      <c r="B573" s="907" t="s">
        <v>894</v>
      </c>
      <c r="C573" s="908">
        <v>24.72</v>
      </c>
      <c r="D573" s="909">
        <v>6410.0</v>
      </c>
      <c r="E573" s="910" t="s">
        <v>424</v>
      </c>
      <c r="F573" s="910" t="s">
        <v>425</v>
      </c>
    </row>
    <row r="574">
      <c r="A574" s="906">
        <v>46044.0</v>
      </c>
      <c r="B574" s="907" t="s">
        <v>895</v>
      </c>
      <c r="C574" s="908">
        <v>24.71</v>
      </c>
      <c r="D574" s="909">
        <v>6410.0</v>
      </c>
      <c r="E574" s="910" t="s">
        <v>424</v>
      </c>
      <c r="F574" s="910" t="s">
        <v>425</v>
      </c>
    </row>
    <row r="575">
      <c r="A575" s="906">
        <v>46044.0</v>
      </c>
      <c r="B575" s="907" t="s">
        <v>896</v>
      </c>
      <c r="C575" s="908">
        <v>24.7</v>
      </c>
      <c r="D575" s="909">
        <v>6410.0</v>
      </c>
      <c r="E575" s="910" t="s">
        <v>424</v>
      </c>
      <c r="F575" s="910" t="s">
        <v>425</v>
      </c>
    </row>
    <row r="576">
      <c r="A576" s="906">
        <v>46044.0</v>
      </c>
      <c r="B576" s="907" t="s">
        <v>897</v>
      </c>
      <c r="C576" s="908">
        <v>24.59</v>
      </c>
      <c r="D576" s="909">
        <v>6410.0</v>
      </c>
      <c r="E576" s="910" t="s">
        <v>424</v>
      </c>
      <c r="F576" s="910" t="s">
        <v>425</v>
      </c>
    </row>
    <row r="577">
      <c r="A577" s="906">
        <v>46044.0</v>
      </c>
      <c r="B577" s="907" t="s">
        <v>898</v>
      </c>
      <c r="C577" s="908">
        <v>24.57</v>
      </c>
      <c r="D577" s="909">
        <v>6410.0</v>
      </c>
      <c r="E577" s="910" t="s">
        <v>424</v>
      </c>
      <c r="F577" s="910" t="s">
        <v>425</v>
      </c>
    </row>
    <row r="578">
      <c r="A578" s="906">
        <v>46044.0</v>
      </c>
      <c r="B578" s="907" t="s">
        <v>899</v>
      </c>
      <c r="C578" s="908">
        <v>24.39</v>
      </c>
      <c r="D578" s="909">
        <v>6410.0</v>
      </c>
      <c r="E578" s="910" t="s">
        <v>424</v>
      </c>
      <c r="F578" s="910" t="s">
        <v>425</v>
      </c>
    </row>
    <row r="579">
      <c r="A579" s="906">
        <v>46044.0</v>
      </c>
      <c r="B579" s="907" t="s">
        <v>900</v>
      </c>
      <c r="C579" s="908">
        <v>24.36</v>
      </c>
      <c r="D579" s="909">
        <v>6410.0</v>
      </c>
      <c r="E579" s="910" t="s">
        <v>424</v>
      </c>
      <c r="F579" s="910" t="s">
        <v>425</v>
      </c>
    </row>
    <row r="580">
      <c r="A580" s="906">
        <v>46044.0</v>
      </c>
      <c r="B580" s="907" t="s">
        <v>901</v>
      </c>
      <c r="C580" s="908">
        <v>24.22</v>
      </c>
      <c r="D580" s="909">
        <v>6410.0</v>
      </c>
      <c r="E580" s="910" t="s">
        <v>424</v>
      </c>
      <c r="F580" s="910" t="s">
        <v>425</v>
      </c>
    </row>
    <row r="581">
      <c r="A581" s="906">
        <v>46044.0</v>
      </c>
      <c r="B581" s="907" t="s">
        <v>902</v>
      </c>
      <c r="C581" s="908">
        <v>24.14</v>
      </c>
      <c r="D581" s="909">
        <v>6410.0</v>
      </c>
      <c r="E581" s="910" t="s">
        <v>424</v>
      </c>
      <c r="F581" s="910" t="s">
        <v>425</v>
      </c>
    </row>
    <row r="582">
      <c r="A582" s="906">
        <v>46044.0</v>
      </c>
      <c r="B582" s="907" t="s">
        <v>903</v>
      </c>
      <c r="C582" s="908">
        <v>24.13</v>
      </c>
      <c r="D582" s="909">
        <v>6410.0</v>
      </c>
      <c r="E582" s="910" t="s">
        <v>424</v>
      </c>
      <c r="F582" s="910" t="s">
        <v>425</v>
      </c>
    </row>
    <row r="583">
      <c r="A583" s="906">
        <v>46044.0</v>
      </c>
      <c r="B583" s="907" t="s">
        <v>904</v>
      </c>
      <c r="C583" s="908">
        <v>24.05</v>
      </c>
      <c r="D583" s="909">
        <v>6410.0</v>
      </c>
      <c r="E583" s="910" t="s">
        <v>424</v>
      </c>
      <c r="F583" s="910" t="s">
        <v>425</v>
      </c>
    </row>
    <row r="584">
      <c r="A584" s="906">
        <v>46044.0</v>
      </c>
      <c r="B584" s="907" t="s">
        <v>905</v>
      </c>
      <c r="C584" s="908">
        <v>24.03</v>
      </c>
      <c r="D584" s="909">
        <v>6410.0</v>
      </c>
      <c r="E584" s="910" t="s">
        <v>424</v>
      </c>
      <c r="F584" s="910" t="s">
        <v>425</v>
      </c>
    </row>
    <row r="585">
      <c r="A585" s="906">
        <v>46044.0</v>
      </c>
      <c r="B585" s="907" t="s">
        <v>906</v>
      </c>
      <c r="C585" s="908">
        <v>24.01</v>
      </c>
      <c r="D585" s="909">
        <v>6410.0</v>
      </c>
      <c r="E585" s="910" t="s">
        <v>424</v>
      </c>
      <c r="F585" s="910" t="s">
        <v>425</v>
      </c>
    </row>
    <row r="586">
      <c r="A586" s="906">
        <v>46044.0</v>
      </c>
      <c r="B586" s="907" t="s">
        <v>907</v>
      </c>
      <c r="C586" s="908">
        <v>23.92</v>
      </c>
      <c r="D586" s="909">
        <v>6410.0</v>
      </c>
      <c r="E586" s="910" t="s">
        <v>424</v>
      </c>
      <c r="F586" s="910" t="s">
        <v>425</v>
      </c>
    </row>
    <row r="587">
      <c r="A587" s="906">
        <v>46045.0</v>
      </c>
      <c r="B587" s="907" t="s">
        <v>908</v>
      </c>
      <c r="C587" s="908">
        <v>26.36</v>
      </c>
      <c r="D587" s="909">
        <v>6410.0</v>
      </c>
      <c r="E587" s="910" t="s">
        <v>424</v>
      </c>
      <c r="F587" s="910" t="s">
        <v>425</v>
      </c>
    </row>
    <row r="588">
      <c r="A588" s="906">
        <v>46045.0</v>
      </c>
      <c r="B588" s="907" t="s">
        <v>909</v>
      </c>
      <c r="C588" s="908">
        <v>24.61</v>
      </c>
      <c r="D588" s="909">
        <v>6410.0</v>
      </c>
      <c r="E588" s="910" t="s">
        <v>424</v>
      </c>
      <c r="F588" s="910" t="s">
        <v>425</v>
      </c>
    </row>
    <row r="589">
      <c r="A589" s="906">
        <v>46045.0</v>
      </c>
      <c r="B589" s="907" t="s">
        <v>910</v>
      </c>
      <c r="C589" s="908">
        <v>24.52</v>
      </c>
      <c r="D589" s="909">
        <v>6410.0</v>
      </c>
      <c r="E589" s="910" t="s">
        <v>424</v>
      </c>
      <c r="F589" s="910" t="s">
        <v>425</v>
      </c>
    </row>
    <row r="590">
      <c r="A590" s="906">
        <v>46045.0</v>
      </c>
      <c r="B590" s="907" t="s">
        <v>911</v>
      </c>
      <c r="C590" s="908">
        <v>24.48</v>
      </c>
      <c r="D590" s="909">
        <v>6410.0</v>
      </c>
      <c r="E590" s="910" t="s">
        <v>424</v>
      </c>
      <c r="F590" s="910" t="s">
        <v>425</v>
      </c>
    </row>
    <row r="591">
      <c r="A591" s="906">
        <v>46045.0</v>
      </c>
      <c r="B591" s="907" t="s">
        <v>912</v>
      </c>
      <c r="C591" s="908">
        <v>24.47</v>
      </c>
      <c r="D591" s="909">
        <v>6410.0</v>
      </c>
      <c r="E591" s="910" t="s">
        <v>424</v>
      </c>
      <c r="F591" s="910" t="s">
        <v>425</v>
      </c>
    </row>
    <row r="592">
      <c r="A592" s="906">
        <v>46045.0</v>
      </c>
      <c r="B592" s="907" t="s">
        <v>913</v>
      </c>
      <c r="C592" s="908">
        <v>24.08</v>
      </c>
      <c r="D592" s="909">
        <v>6410.0</v>
      </c>
      <c r="E592" s="910" t="s">
        <v>424</v>
      </c>
      <c r="F592" s="910" t="s">
        <v>425</v>
      </c>
    </row>
    <row r="593">
      <c r="A593" s="906">
        <v>46045.0</v>
      </c>
      <c r="B593" s="907" t="s">
        <v>914</v>
      </c>
      <c r="C593" s="908">
        <v>24.07</v>
      </c>
      <c r="D593" s="909">
        <v>6410.0</v>
      </c>
      <c r="E593" s="910" t="s">
        <v>424</v>
      </c>
      <c r="F593" s="910" t="s">
        <v>425</v>
      </c>
    </row>
    <row r="594">
      <c r="A594" s="906">
        <v>46045.0</v>
      </c>
      <c r="B594" s="907" t="s">
        <v>915</v>
      </c>
      <c r="C594" s="908">
        <v>24.0</v>
      </c>
      <c r="D594" s="909">
        <v>6410.0</v>
      </c>
      <c r="E594" s="910" t="s">
        <v>424</v>
      </c>
      <c r="F594" s="910" t="s">
        <v>425</v>
      </c>
    </row>
    <row r="595">
      <c r="A595" s="906">
        <v>46046.0</v>
      </c>
      <c r="B595" s="907" t="s">
        <v>916</v>
      </c>
      <c r="C595" s="908">
        <v>1245.48</v>
      </c>
      <c r="D595" s="909">
        <v>6410.0</v>
      </c>
      <c r="E595" s="910" t="s">
        <v>424</v>
      </c>
      <c r="F595" s="910" t="s">
        <v>425</v>
      </c>
    </row>
    <row r="596">
      <c r="A596" s="906">
        <v>46046.0</v>
      </c>
      <c r="B596" s="907" t="s">
        <v>917</v>
      </c>
      <c r="C596" s="908">
        <v>24.98</v>
      </c>
      <c r="D596" s="909">
        <v>6410.0</v>
      </c>
      <c r="E596" s="910" t="s">
        <v>424</v>
      </c>
      <c r="F596" s="910" t="s">
        <v>425</v>
      </c>
    </row>
    <row r="597">
      <c r="A597" s="906">
        <v>46046.0</v>
      </c>
      <c r="B597" s="907" t="s">
        <v>918</v>
      </c>
      <c r="C597" s="908">
        <v>24.85</v>
      </c>
      <c r="D597" s="909">
        <v>6410.0</v>
      </c>
      <c r="E597" s="910" t="s">
        <v>424</v>
      </c>
      <c r="F597" s="910" t="s">
        <v>425</v>
      </c>
    </row>
    <row r="598">
      <c r="A598" s="906">
        <v>46046.0</v>
      </c>
      <c r="B598" s="907" t="s">
        <v>919</v>
      </c>
      <c r="C598" s="908">
        <v>24.8</v>
      </c>
      <c r="D598" s="909">
        <v>6410.0</v>
      </c>
      <c r="E598" s="910" t="s">
        <v>424</v>
      </c>
      <c r="F598" s="910" t="s">
        <v>425</v>
      </c>
    </row>
    <row r="599">
      <c r="A599" s="906">
        <v>46046.0</v>
      </c>
      <c r="B599" s="907" t="s">
        <v>920</v>
      </c>
      <c r="C599" s="908">
        <v>24.71</v>
      </c>
      <c r="D599" s="909">
        <v>6410.0</v>
      </c>
      <c r="E599" s="910" t="s">
        <v>424</v>
      </c>
      <c r="F599" s="910" t="s">
        <v>425</v>
      </c>
    </row>
    <row r="600">
      <c r="A600" s="906">
        <v>46046.0</v>
      </c>
      <c r="B600" s="907" t="s">
        <v>921</v>
      </c>
      <c r="C600" s="908">
        <v>24.63</v>
      </c>
      <c r="D600" s="909">
        <v>6410.0</v>
      </c>
      <c r="E600" s="910" t="s">
        <v>424</v>
      </c>
      <c r="F600" s="910" t="s">
        <v>425</v>
      </c>
    </row>
    <row r="601">
      <c r="A601" s="906">
        <v>46046.0</v>
      </c>
      <c r="B601" s="907" t="s">
        <v>922</v>
      </c>
      <c r="C601" s="908">
        <v>24.52</v>
      </c>
      <c r="D601" s="909">
        <v>6410.0</v>
      </c>
      <c r="E601" s="910" t="s">
        <v>424</v>
      </c>
      <c r="F601" s="910" t="s">
        <v>425</v>
      </c>
    </row>
    <row r="602">
      <c r="A602" s="906">
        <v>46046.0</v>
      </c>
      <c r="B602" s="907" t="s">
        <v>923</v>
      </c>
      <c r="C602" s="908">
        <v>24.37</v>
      </c>
      <c r="D602" s="909">
        <v>6410.0</v>
      </c>
      <c r="E602" s="910" t="s">
        <v>424</v>
      </c>
      <c r="F602" s="910" t="s">
        <v>425</v>
      </c>
    </row>
    <row r="603">
      <c r="A603" s="906">
        <v>46046.0</v>
      </c>
      <c r="B603" s="907" t="s">
        <v>924</v>
      </c>
      <c r="C603" s="908">
        <v>24.18</v>
      </c>
      <c r="D603" s="909">
        <v>6410.0</v>
      </c>
      <c r="E603" s="910" t="s">
        <v>424</v>
      </c>
      <c r="F603" s="910" t="s">
        <v>425</v>
      </c>
    </row>
    <row r="604">
      <c r="A604" s="906">
        <v>46047.0</v>
      </c>
      <c r="B604" s="907" t="s">
        <v>925</v>
      </c>
      <c r="C604" s="908">
        <v>1007.49</v>
      </c>
      <c r="D604" s="909">
        <v>6410.0</v>
      </c>
      <c r="E604" s="910" t="s">
        <v>424</v>
      </c>
      <c r="F604" s="910" t="s">
        <v>425</v>
      </c>
    </row>
    <row r="605">
      <c r="A605" s="906">
        <v>46047.0</v>
      </c>
      <c r="B605" s="907" t="s">
        <v>926</v>
      </c>
      <c r="C605" s="908">
        <v>676.26</v>
      </c>
      <c r="D605" s="909">
        <v>2999.0</v>
      </c>
      <c r="E605" s="910" t="s">
        <v>710</v>
      </c>
      <c r="F605" s="910" t="s">
        <v>425</v>
      </c>
    </row>
    <row r="606">
      <c r="A606" s="906">
        <v>46047.0</v>
      </c>
      <c r="B606" s="907" t="s">
        <v>927</v>
      </c>
      <c r="C606" s="908">
        <v>26.48</v>
      </c>
      <c r="D606" s="909">
        <v>6410.0</v>
      </c>
      <c r="E606" s="910" t="s">
        <v>424</v>
      </c>
      <c r="F606" s="910" t="s">
        <v>425</v>
      </c>
    </row>
    <row r="607">
      <c r="A607" s="906">
        <v>46047.0</v>
      </c>
      <c r="B607" s="907" t="s">
        <v>928</v>
      </c>
      <c r="C607" s="908">
        <v>26.07</v>
      </c>
      <c r="D607" s="909">
        <v>6410.0</v>
      </c>
      <c r="E607" s="910" t="s">
        <v>424</v>
      </c>
      <c r="F607" s="910" t="s">
        <v>425</v>
      </c>
    </row>
    <row r="608">
      <c r="A608" s="906">
        <v>46047.0</v>
      </c>
      <c r="B608" s="907" t="s">
        <v>929</v>
      </c>
      <c r="C608" s="908">
        <v>25.21</v>
      </c>
      <c r="D608" s="909">
        <v>6410.0</v>
      </c>
      <c r="E608" s="910" t="s">
        <v>424</v>
      </c>
      <c r="F608" s="910" t="s">
        <v>425</v>
      </c>
    </row>
    <row r="609">
      <c r="A609" s="906">
        <v>46047.0</v>
      </c>
      <c r="B609" s="907" t="s">
        <v>930</v>
      </c>
      <c r="C609" s="908">
        <v>24.59</v>
      </c>
      <c r="D609" s="909">
        <v>6410.0</v>
      </c>
      <c r="E609" s="910" t="s">
        <v>424</v>
      </c>
      <c r="F609" s="910" t="s">
        <v>425</v>
      </c>
    </row>
    <row r="610">
      <c r="A610" s="906">
        <v>46047.0</v>
      </c>
      <c r="B610" s="907" t="s">
        <v>931</v>
      </c>
      <c r="C610" s="908">
        <v>24.37</v>
      </c>
      <c r="D610" s="909">
        <v>6410.0</v>
      </c>
      <c r="E610" s="910" t="s">
        <v>424</v>
      </c>
      <c r="F610" s="910" t="s">
        <v>425</v>
      </c>
    </row>
    <row r="611">
      <c r="A611" s="906">
        <v>46047.0</v>
      </c>
      <c r="B611" s="907" t="s">
        <v>932</v>
      </c>
      <c r="C611" s="908">
        <v>24.25</v>
      </c>
      <c r="D611" s="909">
        <v>6410.0</v>
      </c>
      <c r="E611" s="910" t="s">
        <v>424</v>
      </c>
      <c r="F611" s="910" t="s">
        <v>425</v>
      </c>
    </row>
    <row r="612">
      <c r="A612" s="906">
        <v>46047.0</v>
      </c>
      <c r="B612" s="907" t="s">
        <v>933</v>
      </c>
      <c r="C612" s="908">
        <v>24.24</v>
      </c>
      <c r="D612" s="909">
        <v>6410.0</v>
      </c>
      <c r="E612" s="910" t="s">
        <v>424</v>
      </c>
      <c r="F612" s="910" t="s">
        <v>425</v>
      </c>
    </row>
    <row r="613">
      <c r="A613" s="906">
        <v>46047.0</v>
      </c>
      <c r="B613" s="907" t="s">
        <v>934</v>
      </c>
      <c r="C613" s="908">
        <v>24.22</v>
      </c>
      <c r="D613" s="909">
        <v>6410.0</v>
      </c>
      <c r="E613" s="910" t="s">
        <v>424</v>
      </c>
      <c r="F613" s="910" t="s">
        <v>425</v>
      </c>
    </row>
    <row r="614">
      <c r="A614" s="906">
        <v>46047.0</v>
      </c>
      <c r="B614" s="907" t="s">
        <v>935</v>
      </c>
      <c r="C614" s="908">
        <v>24.22</v>
      </c>
      <c r="D614" s="909">
        <v>6410.0</v>
      </c>
      <c r="E614" s="910" t="s">
        <v>424</v>
      </c>
      <c r="F614" s="910" t="s">
        <v>425</v>
      </c>
    </row>
    <row r="615">
      <c r="A615" s="906">
        <v>46047.0</v>
      </c>
      <c r="B615" s="907" t="s">
        <v>936</v>
      </c>
      <c r="C615" s="908">
        <v>24.21</v>
      </c>
      <c r="D615" s="909">
        <v>6410.0</v>
      </c>
      <c r="E615" s="910" t="s">
        <v>424</v>
      </c>
      <c r="F615" s="910" t="s">
        <v>425</v>
      </c>
    </row>
    <row r="616">
      <c r="A616" s="906">
        <v>46047.0</v>
      </c>
      <c r="B616" s="907" t="s">
        <v>937</v>
      </c>
      <c r="C616" s="908">
        <v>23.98</v>
      </c>
      <c r="D616" s="909">
        <v>6410.0</v>
      </c>
      <c r="E616" s="910" t="s">
        <v>424</v>
      </c>
      <c r="F616" s="910" t="s">
        <v>425</v>
      </c>
    </row>
    <row r="617">
      <c r="A617" s="906">
        <v>46047.0</v>
      </c>
      <c r="B617" s="907" t="s">
        <v>938</v>
      </c>
      <c r="C617" s="908">
        <v>23.92</v>
      </c>
      <c r="D617" s="909">
        <v>6410.0</v>
      </c>
      <c r="E617" s="910" t="s">
        <v>424</v>
      </c>
      <c r="F617" s="910" t="s">
        <v>425</v>
      </c>
    </row>
    <row r="618">
      <c r="A618" s="906">
        <v>46048.0</v>
      </c>
      <c r="B618" s="907" t="s">
        <v>939</v>
      </c>
      <c r="C618" s="908">
        <v>1899.32</v>
      </c>
      <c r="D618" s="909">
        <v>6410.0</v>
      </c>
      <c r="E618" s="910" t="s">
        <v>424</v>
      </c>
      <c r="F618" s="910" t="s">
        <v>425</v>
      </c>
    </row>
    <row r="619">
      <c r="A619" s="906">
        <v>46048.0</v>
      </c>
      <c r="B619" s="907" t="s">
        <v>940</v>
      </c>
      <c r="C619" s="908">
        <v>844.96</v>
      </c>
      <c r="D619" s="909">
        <v>6410.0</v>
      </c>
      <c r="E619" s="910" t="s">
        <v>424</v>
      </c>
      <c r="F619" s="910" t="s">
        <v>425</v>
      </c>
    </row>
    <row r="620">
      <c r="A620" s="906">
        <v>46048.0</v>
      </c>
      <c r="B620" s="907" t="s">
        <v>941</v>
      </c>
      <c r="C620" s="908">
        <v>24.85</v>
      </c>
      <c r="D620" s="909">
        <v>6410.0</v>
      </c>
      <c r="E620" s="910" t="s">
        <v>424</v>
      </c>
      <c r="F620" s="910" t="s">
        <v>425</v>
      </c>
    </row>
    <row r="621">
      <c r="A621" s="906">
        <v>46048.0</v>
      </c>
      <c r="B621" s="907" t="s">
        <v>942</v>
      </c>
      <c r="C621" s="908">
        <v>24.77</v>
      </c>
      <c r="D621" s="909">
        <v>6410.0</v>
      </c>
      <c r="E621" s="910" t="s">
        <v>424</v>
      </c>
      <c r="F621" s="910" t="s">
        <v>425</v>
      </c>
    </row>
    <row r="622">
      <c r="A622" s="906">
        <v>46048.0</v>
      </c>
      <c r="B622" s="907" t="s">
        <v>943</v>
      </c>
      <c r="C622" s="908">
        <v>24.47</v>
      </c>
      <c r="D622" s="909">
        <v>6410.0</v>
      </c>
      <c r="E622" s="910" t="s">
        <v>424</v>
      </c>
      <c r="F622" s="910" t="s">
        <v>425</v>
      </c>
    </row>
    <row r="623">
      <c r="A623" s="906">
        <v>46048.0</v>
      </c>
      <c r="B623" s="907" t="s">
        <v>944</v>
      </c>
      <c r="C623" s="908">
        <v>24.37</v>
      </c>
      <c r="D623" s="909">
        <v>6410.0</v>
      </c>
      <c r="E623" s="910" t="s">
        <v>424</v>
      </c>
      <c r="F623" s="910" t="s">
        <v>425</v>
      </c>
    </row>
    <row r="624">
      <c r="A624" s="906">
        <v>46048.0</v>
      </c>
      <c r="B624" s="907" t="s">
        <v>945</v>
      </c>
      <c r="C624" s="908">
        <v>24.16</v>
      </c>
      <c r="D624" s="909">
        <v>6410.0</v>
      </c>
      <c r="E624" s="910" t="s">
        <v>424</v>
      </c>
      <c r="F624" s="910" t="s">
        <v>425</v>
      </c>
    </row>
    <row r="625">
      <c r="A625" s="906">
        <v>46048.0</v>
      </c>
      <c r="B625" s="907" t="s">
        <v>946</v>
      </c>
      <c r="C625" s="908">
        <v>24.0</v>
      </c>
      <c r="D625" s="909">
        <v>6410.0</v>
      </c>
      <c r="E625" s="910" t="s">
        <v>424</v>
      </c>
      <c r="F625" s="910" t="s">
        <v>425</v>
      </c>
    </row>
    <row r="626">
      <c r="A626" s="906">
        <v>46048.0</v>
      </c>
      <c r="B626" s="907" t="s">
        <v>947</v>
      </c>
      <c r="C626" s="908">
        <v>23.9</v>
      </c>
      <c r="D626" s="909">
        <v>6410.0</v>
      </c>
      <c r="E626" s="910" t="s">
        <v>424</v>
      </c>
      <c r="F626" s="910" t="s">
        <v>425</v>
      </c>
    </row>
    <row r="627">
      <c r="A627" s="906">
        <v>46048.0</v>
      </c>
      <c r="B627" s="907" t="s">
        <v>948</v>
      </c>
      <c r="C627" s="908">
        <v>23.9</v>
      </c>
      <c r="D627" s="909">
        <v>6410.0</v>
      </c>
      <c r="E627" s="910" t="s">
        <v>424</v>
      </c>
      <c r="F627" s="910" t="s">
        <v>425</v>
      </c>
    </row>
    <row r="628">
      <c r="A628" s="906">
        <v>46049.0</v>
      </c>
      <c r="B628" s="907" t="s">
        <v>949</v>
      </c>
      <c r="C628" s="908">
        <v>416.87</v>
      </c>
      <c r="D628" s="909">
        <v>2999.0</v>
      </c>
      <c r="E628" s="910" t="s">
        <v>710</v>
      </c>
      <c r="F628" s="910" t="s">
        <v>425</v>
      </c>
    </row>
    <row r="629">
      <c r="A629" s="906">
        <v>46049.0</v>
      </c>
      <c r="B629" s="907" t="s">
        <v>950</v>
      </c>
      <c r="C629" s="908">
        <v>25.48</v>
      </c>
      <c r="D629" s="909">
        <v>6410.0</v>
      </c>
      <c r="E629" s="910" t="s">
        <v>424</v>
      </c>
      <c r="F629" s="910" t="s">
        <v>425</v>
      </c>
    </row>
    <row r="630">
      <c r="A630" s="906">
        <v>46049.0</v>
      </c>
      <c r="B630" s="907" t="s">
        <v>951</v>
      </c>
      <c r="C630" s="908">
        <v>24.89</v>
      </c>
      <c r="D630" s="909">
        <v>6410.0</v>
      </c>
      <c r="E630" s="910" t="s">
        <v>424</v>
      </c>
      <c r="F630" s="910" t="s">
        <v>425</v>
      </c>
    </row>
    <row r="631">
      <c r="A631" s="906">
        <v>46049.0</v>
      </c>
      <c r="B631" s="907" t="s">
        <v>952</v>
      </c>
      <c r="C631" s="908">
        <v>24.14</v>
      </c>
      <c r="D631" s="909">
        <v>6410.0</v>
      </c>
      <c r="E631" s="910" t="s">
        <v>424</v>
      </c>
      <c r="F631" s="910" t="s">
        <v>425</v>
      </c>
    </row>
    <row r="632">
      <c r="A632" s="906">
        <v>46049.0</v>
      </c>
      <c r="B632" s="907" t="s">
        <v>953</v>
      </c>
      <c r="C632" s="908">
        <v>24.04</v>
      </c>
      <c r="D632" s="909">
        <v>6410.0</v>
      </c>
      <c r="E632" s="910" t="s">
        <v>424</v>
      </c>
      <c r="F632" s="910" t="s">
        <v>425</v>
      </c>
    </row>
    <row r="633">
      <c r="A633" s="906">
        <v>46049.0</v>
      </c>
      <c r="B633" s="907" t="s">
        <v>954</v>
      </c>
      <c r="C633" s="908">
        <v>23.93</v>
      </c>
      <c r="D633" s="909">
        <v>6410.0</v>
      </c>
      <c r="E633" s="910" t="s">
        <v>424</v>
      </c>
      <c r="F633" s="910" t="s">
        <v>425</v>
      </c>
    </row>
    <row r="634">
      <c r="A634" s="906">
        <v>46049.0</v>
      </c>
      <c r="B634" s="907" t="s">
        <v>955</v>
      </c>
      <c r="C634" s="908">
        <v>23.91</v>
      </c>
      <c r="D634" s="909">
        <v>6410.0</v>
      </c>
      <c r="E634" s="910" t="s">
        <v>424</v>
      </c>
      <c r="F634" s="910" t="s">
        <v>425</v>
      </c>
    </row>
    <row r="635">
      <c r="A635" s="906">
        <v>46049.0</v>
      </c>
      <c r="B635" s="907" t="s">
        <v>956</v>
      </c>
      <c r="C635" s="908">
        <v>23.91</v>
      </c>
      <c r="D635" s="909">
        <v>6410.0</v>
      </c>
      <c r="E635" s="910" t="s">
        <v>424</v>
      </c>
      <c r="F635" s="910" t="s">
        <v>425</v>
      </c>
    </row>
    <row r="636">
      <c r="A636" s="906">
        <v>46050.0</v>
      </c>
      <c r="B636" s="907" t="s">
        <v>957</v>
      </c>
      <c r="C636" s="908">
        <v>1518.88</v>
      </c>
      <c r="D636" s="909">
        <v>6410.0</v>
      </c>
      <c r="E636" s="910" t="s">
        <v>424</v>
      </c>
      <c r="F636" s="910" t="s">
        <v>425</v>
      </c>
    </row>
    <row r="637">
      <c r="A637" s="906">
        <v>46050.0</v>
      </c>
      <c r="B637" s="907" t="s">
        <v>958</v>
      </c>
      <c r="C637" s="908">
        <v>26.98</v>
      </c>
      <c r="D637" s="909">
        <v>6410.0</v>
      </c>
      <c r="E637" s="910" t="s">
        <v>424</v>
      </c>
      <c r="F637" s="910" t="s">
        <v>425</v>
      </c>
    </row>
    <row r="638">
      <c r="A638" s="906">
        <v>46050.0</v>
      </c>
      <c r="B638" s="907" t="s">
        <v>959</v>
      </c>
      <c r="C638" s="908">
        <v>25.18</v>
      </c>
      <c r="D638" s="909">
        <v>6410.0</v>
      </c>
      <c r="E638" s="910" t="s">
        <v>424</v>
      </c>
      <c r="F638" s="910" t="s">
        <v>425</v>
      </c>
    </row>
    <row r="639">
      <c r="A639" s="906">
        <v>46050.0</v>
      </c>
      <c r="B639" s="907" t="s">
        <v>960</v>
      </c>
      <c r="C639" s="908">
        <v>24.48</v>
      </c>
      <c r="D639" s="909">
        <v>6410.0</v>
      </c>
      <c r="E639" s="910" t="s">
        <v>424</v>
      </c>
      <c r="F639" s="910" t="s">
        <v>425</v>
      </c>
    </row>
    <row r="640">
      <c r="A640" s="906">
        <v>46050.0</v>
      </c>
      <c r="B640" s="907" t="s">
        <v>961</v>
      </c>
      <c r="C640" s="908">
        <v>24.45</v>
      </c>
      <c r="D640" s="909">
        <v>6410.0</v>
      </c>
      <c r="E640" s="910" t="s">
        <v>424</v>
      </c>
      <c r="F640" s="910" t="s">
        <v>425</v>
      </c>
    </row>
    <row r="641">
      <c r="A641" s="906">
        <v>46050.0</v>
      </c>
      <c r="B641" s="907" t="s">
        <v>962</v>
      </c>
      <c r="C641" s="908">
        <v>24.44</v>
      </c>
      <c r="D641" s="909">
        <v>6410.0</v>
      </c>
      <c r="E641" s="910" t="s">
        <v>424</v>
      </c>
      <c r="F641" s="910" t="s">
        <v>425</v>
      </c>
    </row>
    <row r="642">
      <c r="A642" s="906">
        <v>46050.0</v>
      </c>
      <c r="B642" s="907" t="s">
        <v>963</v>
      </c>
      <c r="C642" s="908">
        <v>24.09</v>
      </c>
      <c r="D642" s="909">
        <v>6410.0</v>
      </c>
      <c r="E642" s="910" t="s">
        <v>424</v>
      </c>
      <c r="F642" s="910" t="s">
        <v>425</v>
      </c>
    </row>
    <row r="643">
      <c r="A643" s="906">
        <v>46050.0</v>
      </c>
      <c r="B643" s="907" t="s">
        <v>964</v>
      </c>
      <c r="C643" s="908">
        <v>24.01</v>
      </c>
      <c r="D643" s="909">
        <v>6410.0</v>
      </c>
      <c r="E643" s="910" t="s">
        <v>424</v>
      </c>
      <c r="F643" s="910" t="s">
        <v>425</v>
      </c>
    </row>
    <row r="644">
      <c r="A644" s="906">
        <v>46050.0</v>
      </c>
      <c r="B644" s="907" t="s">
        <v>965</v>
      </c>
      <c r="C644" s="908">
        <v>23.9</v>
      </c>
      <c r="D644" s="909">
        <v>6410.0</v>
      </c>
      <c r="E644" s="910" t="s">
        <v>424</v>
      </c>
      <c r="F644" s="910" t="s">
        <v>425</v>
      </c>
    </row>
    <row r="645">
      <c r="A645" s="906">
        <v>46051.0</v>
      </c>
      <c r="B645" s="907" t="s">
        <v>966</v>
      </c>
      <c r="C645" s="908">
        <v>26.18</v>
      </c>
      <c r="D645" s="909">
        <v>6410.0</v>
      </c>
      <c r="E645" s="910" t="s">
        <v>424</v>
      </c>
      <c r="F645" s="910" t="s">
        <v>425</v>
      </c>
    </row>
    <row r="646">
      <c r="A646" s="906">
        <v>46051.0</v>
      </c>
      <c r="B646" s="907" t="s">
        <v>967</v>
      </c>
      <c r="C646" s="908">
        <v>24.51</v>
      </c>
      <c r="D646" s="909">
        <v>6410.0</v>
      </c>
      <c r="E646" s="910" t="s">
        <v>424</v>
      </c>
      <c r="F646" s="910" t="s">
        <v>425</v>
      </c>
    </row>
    <row r="647">
      <c r="A647" s="906">
        <v>46051.0</v>
      </c>
      <c r="B647" s="907" t="s">
        <v>968</v>
      </c>
      <c r="C647" s="908">
        <v>24.39</v>
      </c>
      <c r="D647" s="909">
        <v>6410.0</v>
      </c>
      <c r="E647" s="910" t="s">
        <v>424</v>
      </c>
      <c r="F647" s="910" t="s">
        <v>425</v>
      </c>
    </row>
    <row r="648">
      <c r="A648" s="906">
        <v>46051.0</v>
      </c>
      <c r="B648" s="907" t="s">
        <v>969</v>
      </c>
      <c r="C648" s="908">
        <v>24.2</v>
      </c>
      <c r="D648" s="909">
        <v>6410.0</v>
      </c>
      <c r="E648" s="910" t="s">
        <v>424</v>
      </c>
      <c r="F648" s="910" t="s">
        <v>425</v>
      </c>
    </row>
    <row r="649">
      <c r="A649" s="906">
        <v>46051.0</v>
      </c>
      <c r="B649" s="907" t="s">
        <v>970</v>
      </c>
      <c r="C649" s="908">
        <v>23.9</v>
      </c>
      <c r="D649" s="909">
        <v>6410.0</v>
      </c>
      <c r="E649" s="910" t="s">
        <v>424</v>
      </c>
      <c r="F649" s="910" t="s">
        <v>425</v>
      </c>
    </row>
    <row r="650">
      <c r="A650" s="906">
        <v>46052.0</v>
      </c>
      <c r="B650" s="907" t="s">
        <v>971</v>
      </c>
      <c r="C650" s="908">
        <v>2745.58</v>
      </c>
      <c r="D650" s="909">
        <v>6410.0</v>
      </c>
      <c r="E650" s="910" t="s">
        <v>424</v>
      </c>
      <c r="F650" s="910" t="s">
        <v>425</v>
      </c>
    </row>
    <row r="651">
      <c r="A651" s="906">
        <v>46052.0</v>
      </c>
      <c r="B651" s="907" t="s">
        <v>972</v>
      </c>
      <c r="C651" s="908">
        <v>1222.22</v>
      </c>
      <c r="D651" s="909">
        <v>6410.0</v>
      </c>
      <c r="E651" s="910" t="s">
        <v>424</v>
      </c>
      <c r="F651" s="910" t="s">
        <v>425</v>
      </c>
    </row>
    <row r="652">
      <c r="A652" s="906">
        <v>46052.0</v>
      </c>
      <c r="B652" s="907" t="s">
        <v>973</v>
      </c>
      <c r="C652" s="908">
        <v>1077.26</v>
      </c>
      <c r="D652" s="909">
        <v>6410.0</v>
      </c>
      <c r="E652" s="910" t="s">
        <v>424</v>
      </c>
      <c r="F652" s="910" t="s">
        <v>425</v>
      </c>
    </row>
    <row r="653">
      <c r="A653" s="906">
        <v>46052.0</v>
      </c>
      <c r="B653" s="907" t="s">
        <v>974</v>
      </c>
      <c r="C653" s="908">
        <v>421.14</v>
      </c>
      <c r="D653" s="909">
        <v>6410.0</v>
      </c>
      <c r="E653" s="910" t="s">
        <v>424</v>
      </c>
      <c r="F653" s="910" t="s">
        <v>425</v>
      </c>
    </row>
    <row r="654">
      <c r="A654" s="906">
        <v>46052.0</v>
      </c>
      <c r="B654" s="907" t="s">
        <v>975</v>
      </c>
      <c r="C654" s="908">
        <v>158.86</v>
      </c>
      <c r="D654" s="909">
        <v>6410.0</v>
      </c>
      <c r="E654" s="910" t="s">
        <v>424</v>
      </c>
      <c r="F654" s="910" t="s">
        <v>425</v>
      </c>
    </row>
    <row r="655">
      <c r="A655" s="906">
        <v>46052.0</v>
      </c>
      <c r="B655" s="907" t="s">
        <v>976</v>
      </c>
      <c r="C655" s="908">
        <v>24.18</v>
      </c>
      <c r="D655" s="909">
        <v>6410.0</v>
      </c>
      <c r="E655" s="910" t="s">
        <v>424</v>
      </c>
      <c r="F655" s="910" t="s">
        <v>425</v>
      </c>
    </row>
    <row r="656">
      <c r="A656" s="906">
        <v>46052.0</v>
      </c>
      <c r="B656" s="907" t="s">
        <v>977</v>
      </c>
      <c r="C656" s="908">
        <v>24.03</v>
      </c>
      <c r="D656" s="909">
        <v>6410.0</v>
      </c>
      <c r="E656" s="910" t="s">
        <v>424</v>
      </c>
      <c r="F656" s="910" t="s">
        <v>425</v>
      </c>
    </row>
    <row r="657">
      <c r="A657" s="906">
        <v>46052.0</v>
      </c>
      <c r="B657" s="907" t="s">
        <v>978</v>
      </c>
      <c r="C657" s="908">
        <v>23.93</v>
      </c>
      <c r="D657" s="909">
        <v>6410.0</v>
      </c>
      <c r="E657" s="910" t="s">
        <v>424</v>
      </c>
      <c r="F657" s="910" t="s">
        <v>425</v>
      </c>
    </row>
    <row r="658">
      <c r="A658" s="906">
        <v>46053.0</v>
      </c>
      <c r="B658" s="907" t="s">
        <v>979</v>
      </c>
      <c r="C658" s="908">
        <v>24.13</v>
      </c>
      <c r="D658" s="909">
        <v>6410.0</v>
      </c>
      <c r="E658" s="910" t="s">
        <v>424</v>
      </c>
      <c r="F658" s="910" t="s">
        <v>425</v>
      </c>
    </row>
    <row r="659">
      <c r="A659" s="906">
        <v>46053.0</v>
      </c>
      <c r="B659" s="907" t="s">
        <v>980</v>
      </c>
      <c r="C659" s="908">
        <v>24.09</v>
      </c>
      <c r="D659" s="909">
        <v>6410.0</v>
      </c>
      <c r="E659" s="910" t="s">
        <v>424</v>
      </c>
      <c r="F659" s="910" t="s">
        <v>425</v>
      </c>
    </row>
    <row r="660">
      <c r="A660" s="906">
        <v>46053.0</v>
      </c>
      <c r="B660" s="907" t="s">
        <v>981</v>
      </c>
      <c r="C660" s="908">
        <v>23.93</v>
      </c>
      <c r="D660" s="909">
        <v>6410.0</v>
      </c>
      <c r="E660" s="910" t="s">
        <v>424</v>
      </c>
      <c r="F660" s="910" t="s">
        <v>425</v>
      </c>
    </row>
    <row r="661">
      <c r="A661" s="906">
        <v>46053.0</v>
      </c>
      <c r="B661" s="907" t="s">
        <v>982</v>
      </c>
      <c r="C661" s="908">
        <v>13.45</v>
      </c>
      <c r="D661" s="909">
        <v>6410.0</v>
      </c>
      <c r="E661" s="910" t="s">
        <v>424</v>
      </c>
      <c r="F661" s="910" t="s">
        <v>425</v>
      </c>
    </row>
    <row r="662">
      <c r="A662" s="742"/>
      <c r="B662" s="5"/>
      <c r="C662" s="913">
        <f>sum(C105:C661)</f>
        <v>84086.48</v>
      </c>
    </row>
    <row r="663">
      <c r="A663" s="742"/>
      <c r="B663" s="5"/>
      <c r="C663" s="116"/>
    </row>
    <row r="664">
      <c r="A664" s="906">
        <v>46055.0</v>
      </c>
      <c r="B664" s="907" t="s">
        <v>983</v>
      </c>
      <c r="C664" s="908">
        <v>2749.0</v>
      </c>
      <c r="D664" s="909">
        <v>6410.0</v>
      </c>
      <c r="E664" s="910" t="s">
        <v>424</v>
      </c>
      <c r="F664" s="910" t="s">
        <v>425</v>
      </c>
    </row>
    <row r="665">
      <c r="A665" s="906">
        <v>46055.0</v>
      </c>
      <c r="B665" s="907" t="s">
        <v>984</v>
      </c>
      <c r="C665" s="908">
        <v>26.13</v>
      </c>
      <c r="D665" s="909">
        <v>6410.0</v>
      </c>
      <c r="E665" s="910" t="s">
        <v>424</v>
      </c>
      <c r="F665" s="910" t="s">
        <v>425</v>
      </c>
    </row>
    <row r="666">
      <c r="A666" s="906">
        <v>46055.0</v>
      </c>
      <c r="B666" s="907" t="s">
        <v>985</v>
      </c>
      <c r="C666" s="908">
        <v>24.51</v>
      </c>
      <c r="D666" s="909">
        <v>6410.0</v>
      </c>
      <c r="E666" s="910" t="s">
        <v>424</v>
      </c>
      <c r="F666" s="910" t="s">
        <v>425</v>
      </c>
    </row>
    <row r="667">
      <c r="A667" s="906">
        <v>46055.0</v>
      </c>
      <c r="B667" s="907" t="s">
        <v>986</v>
      </c>
      <c r="C667" s="908">
        <v>24.17</v>
      </c>
      <c r="D667" s="909">
        <v>6410.0</v>
      </c>
      <c r="E667" s="910" t="s">
        <v>424</v>
      </c>
      <c r="F667" s="910" t="s">
        <v>425</v>
      </c>
    </row>
    <row r="668">
      <c r="A668" s="906">
        <v>46055.0</v>
      </c>
      <c r="B668" s="907" t="s">
        <v>987</v>
      </c>
      <c r="C668" s="908">
        <v>24.16</v>
      </c>
      <c r="D668" s="909">
        <v>6410.0</v>
      </c>
      <c r="E668" s="910" t="s">
        <v>424</v>
      </c>
      <c r="F668" s="910" t="s">
        <v>425</v>
      </c>
    </row>
    <row r="669">
      <c r="A669" s="906">
        <v>46055.0</v>
      </c>
      <c r="B669" s="907" t="s">
        <v>988</v>
      </c>
      <c r="C669" s="908">
        <v>24.07</v>
      </c>
      <c r="D669" s="909">
        <v>6410.0</v>
      </c>
      <c r="E669" s="910" t="s">
        <v>424</v>
      </c>
      <c r="F669" s="910" t="s">
        <v>425</v>
      </c>
    </row>
    <row r="670">
      <c r="A670" s="906">
        <v>46055.0</v>
      </c>
      <c r="B670" s="907" t="s">
        <v>989</v>
      </c>
      <c r="C670" s="908">
        <v>23.92</v>
      </c>
      <c r="D670" s="909">
        <v>6410.0</v>
      </c>
      <c r="E670" s="910" t="s">
        <v>424</v>
      </c>
      <c r="F670" s="910" t="s">
        <v>425</v>
      </c>
    </row>
    <row r="671">
      <c r="A671" s="906">
        <v>46055.0</v>
      </c>
      <c r="B671" s="907" t="s">
        <v>990</v>
      </c>
      <c r="C671" s="908">
        <v>23.91</v>
      </c>
      <c r="D671" s="909">
        <v>6410.0</v>
      </c>
      <c r="E671" s="910" t="s">
        <v>424</v>
      </c>
      <c r="F671" s="910" t="s">
        <v>425</v>
      </c>
    </row>
    <row r="672">
      <c r="A672" s="906">
        <v>46055.0</v>
      </c>
      <c r="B672" s="907" t="s">
        <v>991</v>
      </c>
      <c r="C672" s="908">
        <v>2.12</v>
      </c>
      <c r="D672" s="909">
        <v>6410.0</v>
      </c>
      <c r="E672" s="910" t="s">
        <v>424</v>
      </c>
      <c r="F672" s="910" t="s">
        <v>425</v>
      </c>
    </row>
    <row r="673">
      <c r="A673" s="906">
        <v>46056.0</v>
      </c>
      <c r="B673" s="907" t="s">
        <v>992</v>
      </c>
      <c r="C673" s="908">
        <v>1997.0</v>
      </c>
      <c r="D673" s="909">
        <v>6410.0</v>
      </c>
      <c r="E673" s="910" t="s">
        <v>424</v>
      </c>
      <c r="F673" s="910" t="s">
        <v>425</v>
      </c>
    </row>
    <row r="674">
      <c r="A674" s="906">
        <v>46056.0</v>
      </c>
      <c r="B674" s="907" t="s">
        <v>993</v>
      </c>
      <c r="C674" s="908">
        <v>1117.98</v>
      </c>
      <c r="D674" s="909">
        <v>2999.0</v>
      </c>
      <c r="E674" s="910" t="s">
        <v>710</v>
      </c>
      <c r="F674" s="910" t="s">
        <v>425</v>
      </c>
    </row>
    <row r="675">
      <c r="A675" s="906">
        <v>46056.0</v>
      </c>
      <c r="B675" s="907" t="s">
        <v>994</v>
      </c>
      <c r="C675" s="908">
        <v>1014.37</v>
      </c>
      <c r="D675" s="909">
        <v>6410.0</v>
      </c>
      <c r="E675" s="910" t="s">
        <v>424</v>
      </c>
      <c r="F675" s="910" t="s">
        <v>425</v>
      </c>
    </row>
    <row r="676">
      <c r="A676" s="906">
        <v>46056.0</v>
      </c>
      <c r="B676" s="907" t="s">
        <v>995</v>
      </c>
      <c r="C676" s="908">
        <v>843.07</v>
      </c>
      <c r="D676" s="909">
        <v>2999.0</v>
      </c>
      <c r="E676" s="910" t="s">
        <v>710</v>
      </c>
      <c r="F676" s="910" t="s">
        <v>425</v>
      </c>
    </row>
    <row r="677">
      <c r="A677" s="906">
        <v>46056.0</v>
      </c>
      <c r="B677" s="907" t="s">
        <v>996</v>
      </c>
      <c r="C677" s="908">
        <v>342.36</v>
      </c>
      <c r="D677" s="909">
        <v>2999.0</v>
      </c>
      <c r="E677" s="910" t="s">
        <v>710</v>
      </c>
      <c r="F677" s="910" t="s">
        <v>425</v>
      </c>
    </row>
    <row r="678">
      <c r="A678" s="906">
        <v>46056.0</v>
      </c>
      <c r="B678" s="907" t="s">
        <v>997</v>
      </c>
      <c r="C678" s="908">
        <v>25.36</v>
      </c>
      <c r="D678" s="909">
        <v>6410.0</v>
      </c>
      <c r="E678" s="910" t="s">
        <v>424</v>
      </c>
      <c r="F678" s="910" t="s">
        <v>425</v>
      </c>
    </row>
    <row r="679">
      <c r="A679" s="906">
        <v>46056.0</v>
      </c>
      <c r="B679" s="907" t="s">
        <v>998</v>
      </c>
      <c r="C679" s="908">
        <v>24.77</v>
      </c>
      <c r="D679" s="909">
        <v>6410.0</v>
      </c>
      <c r="E679" s="910" t="s">
        <v>424</v>
      </c>
      <c r="F679" s="910" t="s">
        <v>425</v>
      </c>
    </row>
    <row r="680">
      <c r="A680" s="906">
        <v>46056.0</v>
      </c>
      <c r="B680" s="907" t="s">
        <v>999</v>
      </c>
      <c r="C680" s="908">
        <v>24.51</v>
      </c>
      <c r="D680" s="909">
        <v>6410.0</v>
      </c>
      <c r="E680" s="910" t="s">
        <v>424</v>
      </c>
      <c r="F680" s="910" t="s">
        <v>425</v>
      </c>
    </row>
    <row r="681">
      <c r="A681" s="906">
        <v>46056.0</v>
      </c>
      <c r="B681" s="907" t="s">
        <v>1000</v>
      </c>
      <c r="C681" s="908">
        <v>24.44</v>
      </c>
      <c r="D681" s="909">
        <v>6410.0</v>
      </c>
      <c r="E681" s="910" t="s">
        <v>424</v>
      </c>
      <c r="F681" s="910" t="s">
        <v>425</v>
      </c>
    </row>
    <row r="682">
      <c r="A682" s="906">
        <v>46056.0</v>
      </c>
      <c r="B682" s="907" t="s">
        <v>1001</v>
      </c>
      <c r="C682" s="908">
        <v>24.16</v>
      </c>
      <c r="D682" s="909">
        <v>6410.0</v>
      </c>
      <c r="E682" s="910" t="s">
        <v>424</v>
      </c>
      <c r="F682" s="910" t="s">
        <v>425</v>
      </c>
    </row>
    <row r="683">
      <c r="A683" s="906">
        <v>46056.0</v>
      </c>
      <c r="B683" s="907" t="s">
        <v>1002</v>
      </c>
      <c r="C683" s="908">
        <v>24.05</v>
      </c>
      <c r="D683" s="909">
        <v>6410.0</v>
      </c>
      <c r="E683" s="910" t="s">
        <v>424</v>
      </c>
      <c r="F683" s="910" t="s">
        <v>425</v>
      </c>
    </row>
    <row r="684">
      <c r="A684" s="906">
        <v>46056.0</v>
      </c>
      <c r="B684" s="907" t="s">
        <v>1003</v>
      </c>
      <c r="C684" s="908">
        <v>23.96</v>
      </c>
      <c r="D684" s="909">
        <v>6410.0</v>
      </c>
      <c r="E684" s="910" t="s">
        <v>424</v>
      </c>
      <c r="F684" s="910" t="s">
        <v>425</v>
      </c>
    </row>
    <row r="685">
      <c r="A685" s="906">
        <v>46056.0</v>
      </c>
      <c r="B685" s="907" t="s">
        <v>1004</v>
      </c>
      <c r="C685" s="908">
        <v>23.92</v>
      </c>
      <c r="D685" s="909">
        <v>6410.0</v>
      </c>
      <c r="E685" s="910" t="s">
        <v>424</v>
      </c>
      <c r="F685" s="910" t="s">
        <v>425</v>
      </c>
    </row>
    <row r="686">
      <c r="A686" s="906">
        <v>46057.0</v>
      </c>
      <c r="B686" s="907" t="s">
        <v>1005</v>
      </c>
      <c r="C686" s="908">
        <v>231.03</v>
      </c>
      <c r="D686" s="909">
        <v>2999.0</v>
      </c>
      <c r="E686" s="910" t="s">
        <v>710</v>
      </c>
      <c r="F686" s="910" t="s">
        <v>425</v>
      </c>
    </row>
    <row r="687">
      <c r="A687" s="906">
        <v>46057.0</v>
      </c>
      <c r="B687" s="907" t="s">
        <v>1006</v>
      </c>
      <c r="C687" s="908">
        <v>24.92</v>
      </c>
      <c r="D687" s="909">
        <v>6410.0</v>
      </c>
      <c r="E687" s="910" t="s">
        <v>424</v>
      </c>
      <c r="F687" s="910" t="s">
        <v>425</v>
      </c>
    </row>
    <row r="688">
      <c r="A688" s="906">
        <v>46057.0</v>
      </c>
      <c r="B688" s="907" t="s">
        <v>1007</v>
      </c>
      <c r="C688" s="908">
        <v>24.6</v>
      </c>
      <c r="D688" s="909">
        <v>6410.0</v>
      </c>
      <c r="E688" s="910" t="s">
        <v>424</v>
      </c>
      <c r="F688" s="910" t="s">
        <v>425</v>
      </c>
    </row>
    <row r="689">
      <c r="A689" s="906">
        <v>46057.0</v>
      </c>
      <c r="B689" s="907" t="s">
        <v>1008</v>
      </c>
      <c r="C689" s="908">
        <v>24.09</v>
      </c>
      <c r="D689" s="909">
        <v>6410.0</v>
      </c>
      <c r="E689" s="910" t="s">
        <v>424</v>
      </c>
      <c r="F689" s="910" t="s">
        <v>425</v>
      </c>
    </row>
    <row r="690">
      <c r="A690" s="906">
        <v>46057.0</v>
      </c>
      <c r="B690" s="907" t="s">
        <v>1009</v>
      </c>
      <c r="C690" s="908">
        <v>24.01</v>
      </c>
      <c r="D690" s="909">
        <v>6410.0</v>
      </c>
      <c r="E690" s="910" t="s">
        <v>424</v>
      </c>
      <c r="F690" s="910" t="s">
        <v>425</v>
      </c>
    </row>
    <row r="691">
      <c r="A691" s="906">
        <v>46057.0</v>
      </c>
      <c r="B691" s="907" t="s">
        <v>1010</v>
      </c>
      <c r="C691" s="908">
        <v>23.95</v>
      </c>
      <c r="D691" s="909">
        <v>6410.0</v>
      </c>
      <c r="E691" s="910" t="s">
        <v>424</v>
      </c>
      <c r="F691" s="910" t="s">
        <v>425</v>
      </c>
    </row>
    <row r="692">
      <c r="A692" s="906">
        <v>46057.0</v>
      </c>
      <c r="B692" s="907" t="s">
        <v>1011</v>
      </c>
      <c r="C692" s="908">
        <v>23.93</v>
      </c>
      <c r="D692" s="909">
        <v>6410.0</v>
      </c>
      <c r="E692" s="910" t="s">
        <v>424</v>
      </c>
      <c r="F692" s="910" t="s">
        <v>425</v>
      </c>
    </row>
    <row r="693">
      <c r="A693" s="906">
        <v>46057.0</v>
      </c>
      <c r="B693" s="907" t="s">
        <v>1012</v>
      </c>
      <c r="C693" s="908">
        <v>23.92</v>
      </c>
      <c r="D693" s="909">
        <v>6410.0</v>
      </c>
      <c r="E693" s="910" t="s">
        <v>424</v>
      </c>
      <c r="F693" s="910" t="s">
        <v>425</v>
      </c>
    </row>
    <row r="694">
      <c r="A694" s="906">
        <v>46058.0</v>
      </c>
      <c r="B694" s="907" t="s">
        <v>1013</v>
      </c>
      <c r="C694" s="908">
        <v>1934.88</v>
      </c>
      <c r="D694" s="909">
        <v>6410.0</v>
      </c>
      <c r="E694" s="910" t="s">
        <v>424</v>
      </c>
      <c r="F694" s="910" t="s">
        <v>425</v>
      </c>
    </row>
    <row r="695">
      <c r="A695" s="906">
        <v>46058.0</v>
      </c>
      <c r="B695" s="907" t="s">
        <v>1014</v>
      </c>
      <c r="C695" s="908">
        <v>991.49</v>
      </c>
      <c r="D695" s="909">
        <v>6410.0</v>
      </c>
      <c r="E695" s="910" t="s">
        <v>424</v>
      </c>
      <c r="F695" s="910" t="s">
        <v>425</v>
      </c>
    </row>
    <row r="696">
      <c r="A696" s="906">
        <v>46058.0</v>
      </c>
      <c r="B696" s="907" t="s">
        <v>1015</v>
      </c>
      <c r="C696" s="908">
        <v>25.24</v>
      </c>
      <c r="D696" s="909">
        <v>6410.0</v>
      </c>
      <c r="E696" s="910" t="s">
        <v>424</v>
      </c>
      <c r="F696" s="910" t="s">
        <v>425</v>
      </c>
    </row>
    <row r="697">
      <c r="A697" s="906">
        <v>46058.0</v>
      </c>
      <c r="B697" s="907" t="s">
        <v>1016</v>
      </c>
      <c r="C697" s="908">
        <v>25.1</v>
      </c>
      <c r="D697" s="909">
        <v>6410.0</v>
      </c>
      <c r="E697" s="910" t="s">
        <v>424</v>
      </c>
      <c r="F697" s="910" t="s">
        <v>425</v>
      </c>
    </row>
    <row r="698">
      <c r="A698" s="906">
        <v>46058.0</v>
      </c>
      <c r="B698" s="907" t="s">
        <v>1017</v>
      </c>
      <c r="C698" s="908">
        <v>24.26</v>
      </c>
      <c r="D698" s="909">
        <v>6410.0</v>
      </c>
      <c r="E698" s="910" t="s">
        <v>424</v>
      </c>
      <c r="F698" s="910" t="s">
        <v>425</v>
      </c>
    </row>
    <row r="699">
      <c r="A699" s="906">
        <v>46058.0</v>
      </c>
      <c r="B699" s="907" t="s">
        <v>1018</v>
      </c>
      <c r="C699" s="908">
        <v>23.96</v>
      </c>
      <c r="D699" s="909">
        <v>6410.0</v>
      </c>
      <c r="E699" s="910" t="s">
        <v>424</v>
      </c>
      <c r="F699" s="910" t="s">
        <v>425</v>
      </c>
    </row>
    <row r="700">
      <c r="A700" s="906">
        <v>46058.0</v>
      </c>
      <c r="B700" s="907" t="s">
        <v>1019</v>
      </c>
      <c r="C700" s="908">
        <v>23.96</v>
      </c>
      <c r="D700" s="909">
        <v>6410.0</v>
      </c>
      <c r="E700" s="910" t="s">
        <v>424</v>
      </c>
      <c r="F700" s="910" t="s">
        <v>425</v>
      </c>
    </row>
    <row r="701">
      <c r="A701" s="906">
        <v>46058.0</v>
      </c>
      <c r="B701" s="907" t="s">
        <v>1020</v>
      </c>
      <c r="C701" s="908">
        <v>23.95</v>
      </c>
      <c r="D701" s="909">
        <v>6410.0</v>
      </c>
      <c r="E701" s="910" t="s">
        <v>424</v>
      </c>
      <c r="F701" s="910" t="s">
        <v>425</v>
      </c>
    </row>
    <row r="702">
      <c r="A702" s="906">
        <v>46058.0</v>
      </c>
      <c r="B702" s="907" t="s">
        <v>1021</v>
      </c>
      <c r="C702" s="908">
        <v>1.2</v>
      </c>
      <c r="D702" s="909">
        <v>6719.0</v>
      </c>
      <c r="E702" s="910" t="s">
        <v>1022</v>
      </c>
      <c r="F702" s="910" t="s">
        <v>425</v>
      </c>
    </row>
    <row r="703">
      <c r="A703" s="906">
        <v>46059.0</v>
      </c>
      <c r="B703" s="907" t="s">
        <v>1023</v>
      </c>
      <c r="C703" s="908">
        <v>693.34</v>
      </c>
      <c r="D703" s="909">
        <v>6719.0</v>
      </c>
      <c r="E703" s="910" t="s">
        <v>1022</v>
      </c>
      <c r="F703" s="910" t="s">
        <v>425</v>
      </c>
    </row>
    <row r="704">
      <c r="A704" s="906">
        <v>46059.0</v>
      </c>
      <c r="B704" s="907" t="s">
        <v>1024</v>
      </c>
      <c r="C704" s="908">
        <v>318.76</v>
      </c>
      <c r="D704" s="909">
        <v>6410.0</v>
      </c>
      <c r="E704" s="910" t="s">
        <v>424</v>
      </c>
      <c r="F704" s="910" t="s">
        <v>425</v>
      </c>
    </row>
    <row r="705">
      <c r="A705" s="906">
        <v>46059.0</v>
      </c>
      <c r="B705" s="907" t="s">
        <v>1025</v>
      </c>
      <c r="C705" s="908">
        <v>24.43</v>
      </c>
      <c r="D705" s="909">
        <v>6410.0</v>
      </c>
      <c r="E705" s="910" t="s">
        <v>424</v>
      </c>
      <c r="F705" s="910" t="s">
        <v>425</v>
      </c>
    </row>
    <row r="706">
      <c r="A706" s="906">
        <v>46059.0</v>
      </c>
      <c r="B706" s="907" t="s">
        <v>1026</v>
      </c>
      <c r="C706" s="908">
        <v>24.07</v>
      </c>
      <c r="D706" s="909">
        <v>6410.0</v>
      </c>
      <c r="E706" s="910" t="s">
        <v>424</v>
      </c>
      <c r="F706" s="910" t="s">
        <v>425</v>
      </c>
    </row>
    <row r="707">
      <c r="A707" s="906">
        <v>46059.0</v>
      </c>
      <c r="B707" s="907" t="s">
        <v>1027</v>
      </c>
      <c r="C707" s="908">
        <v>24.04</v>
      </c>
      <c r="D707" s="909">
        <v>6410.0</v>
      </c>
      <c r="E707" s="910" t="s">
        <v>424</v>
      </c>
      <c r="F707" s="910" t="s">
        <v>425</v>
      </c>
    </row>
    <row r="708">
      <c r="A708" s="906">
        <v>46059.0</v>
      </c>
      <c r="B708" s="907" t="s">
        <v>1028</v>
      </c>
      <c r="C708" s="908">
        <v>23.99</v>
      </c>
      <c r="D708" s="909">
        <v>6410.0</v>
      </c>
      <c r="E708" s="910" t="s">
        <v>424</v>
      </c>
      <c r="F708" s="910" t="s">
        <v>425</v>
      </c>
    </row>
    <row r="709">
      <c r="A709" s="906">
        <v>46059.0</v>
      </c>
      <c r="B709" s="907" t="s">
        <v>1029</v>
      </c>
      <c r="C709" s="908">
        <v>23.93</v>
      </c>
      <c r="D709" s="909">
        <v>6410.0</v>
      </c>
      <c r="E709" s="910" t="s">
        <v>424</v>
      </c>
      <c r="F709" s="910" t="s">
        <v>425</v>
      </c>
    </row>
    <row r="710">
      <c r="A710" s="906">
        <v>46059.0</v>
      </c>
      <c r="B710" s="907" t="s">
        <v>1030</v>
      </c>
      <c r="C710" s="908">
        <v>0.19</v>
      </c>
      <c r="D710" s="909">
        <v>6719.0</v>
      </c>
      <c r="E710" s="910" t="s">
        <v>1022</v>
      </c>
      <c r="F710" s="910" t="s">
        <v>425</v>
      </c>
    </row>
    <row r="711">
      <c r="A711" s="906">
        <v>46060.0</v>
      </c>
      <c r="B711" s="907" t="s">
        <v>1031</v>
      </c>
      <c r="C711" s="908">
        <v>1831.47</v>
      </c>
      <c r="D711" s="909">
        <v>6410.0</v>
      </c>
      <c r="E711" s="910" t="s">
        <v>424</v>
      </c>
      <c r="F711" s="910" t="s">
        <v>425</v>
      </c>
    </row>
    <row r="712">
      <c r="A712" s="906">
        <v>46060.0</v>
      </c>
      <c r="B712" s="907" t="s">
        <v>1032</v>
      </c>
      <c r="C712" s="908">
        <v>1699.75</v>
      </c>
      <c r="D712" s="909">
        <v>6410.0</v>
      </c>
      <c r="E712" s="910" t="s">
        <v>424</v>
      </c>
      <c r="F712" s="910" t="s">
        <v>425</v>
      </c>
    </row>
    <row r="713">
      <c r="A713" s="906">
        <v>46060.0</v>
      </c>
      <c r="B713" s="907" t="s">
        <v>1033</v>
      </c>
      <c r="C713" s="908">
        <v>662.11</v>
      </c>
      <c r="D713" s="909">
        <v>6410.0</v>
      </c>
      <c r="E713" s="910" t="s">
        <v>424</v>
      </c>
      <c r="F713" s="910" t="s">
        <v>425</v>
      </c>
    </row>
    <row r="714">
      <c r="A714" s="906">
        <v>46060.0</v>
      </c>
      <c r="B714" s="907" t="s">
        <v>1034</v>
      </c>
      <c r="C714" s="908">
        <v>576.7</v>
      </c>
      <c r="D714" s="909">
        <v>6719.0</v>
      </c>
      <c r="E714" s="910" t="s">
        <v>1022</v>
      </c>
      <c r="F714" s="910" t="s">
        <v>425</v>
      </c>
    </row>
    <row r="715">
      <c r="A715" s="906">
        <v>46060.0</v>
      </c>
      <c r="B715" s="907" t="s">
        <v>1035</v>
      </c>
      <c r="C715" s="908">
        <v>569.88</v>
      </c>
      <c r="D715" s="909">
        <v>6719.0</v>
      </c>
      <c r="E715" s="910" t="s">
        <v>1022</v>
      </c>
      <c r="F715" s="910" t="s">
        <v>425</v>
      </c>
    </row>
    <row r="716">
      <c r="A716" s="906">
        <v>46060.0</v>
      </c>
      <c r="B716" s="907" t="s">
        <v>1036</v>
      </c>
      <c r="C716" s="908">
        <v>121.82</v>
      </c>
      <c r="D716" s="909">
        <v>6410.0</v>
      </c>
      <c r="E716" s="910" t="s">
        <v>424</v>
      </c>
      <c r="F716" s="910" t="s">
        <v>425</v>
      </c>
    </row>
    <row r="717">
      <c r="A717" s="906">
        <v>46061.0</v>
      </c>
      <c r="B717" s="907" t="s">
        <v>1037</v>
      </c>
      <c r="C717" s="908">
        <v>570.7</v>
      </c>
      <c r="D717" s="909">
        <v>6719.0</v>
      </c>
      <c r="E717" s="910" t="s">
        <v>1022</v>
      </c>
      <c r="F717" s="910" t="s">
        <v>425</v>
      </c>
    </row>
    <row r="718">
      <c r="A718" s="906">
        <v>46061.0</v>
      </c>
      <c r="B718" s="907" t="s">
        <v>1038</v>
      </c>
      <c r="C718" s="908">
        <v>569.48</v>
      </c>
      <c r="D718" s="909">
        <v>6719.0</v>
      </c>
      <c r="E718" s="910" t="s">
        <v>1022</v>
      </c>
      <c r="F718" s="910" t="s">
        <v>425</v>
      </c>
    </row>
    <row r="719">
      <c r="A719" s="906">
        <v>46062.0</v>
      </c>
      <c r="B719" s="907" t="s">
        <v>1039</v>
      </c>
      <c r="C719" s="908">
        <v>2887.88</v>
      </c>
      <c r="D719" s="909">
        <v>6410.0</v>
      </c>
      <c r="E719" s="910" t="s">
        <v>424</v>
      </c>
      <c r="F719" s="910" t="s">
        <v>425</v>
      </c>
    </row>
    <row r="720">
      <c r="A720" s="906">
        <v>46062.0</v>
      </c>
      <c r="B720" s="907" t="s">
        <v>1040</v>
      </c>
      <c r="C720" s="908">
        <v>1151.55</v>
      </c>
      <c r="D720" s="909">
        <v>6719.0</v>
      </c>
      <c r="E720" s="910" t="s">
        <v>1022</v>
      </c>
      <c r="F720" s="910" t="s">
        <v>425</v>
      </c>
    </row>
    <row r="721">
      <c r="A721" s="906">
        <v>46062.0</v>
      </c>
      <c r="B721" s="907" t="s">
        <v>1041</v>
      </c>
      <c r="C721" s="908">
        <v>569.36</v>
      </c>
      <c r="D721" s="909">
        <v>6719.0</v>
      </c>
      <c r="E721" s="910" t="s">
        <v>1022</v>
      </c>
      <c r="F721" s="910" t="s">
        <v>425</v>
      </c>
    </row>
    <row r="722">
      <c r="A722" s="906">
        <v>46062.0</v>
      </c>
      <c r="B722" s="907" t="s">
        <v>1042</v>
      </c>
      <c r="C722" s="908">
        <v>395.94</v>
      </c>
      <c r="D722" s="909">
        <v>6410.0</v>
      </c>
      <c r="E722" s="910" t="s">
        <v>424</v>
      </c>
      <c r="F722" s="910" t="s">
        <v>425</v>
      </c>
    </row>
    <row r="723">
      <c r="A723" s="906">
        <v>46062.0</v>
      </c>
      <c r="B723" s="907" t="s">
        <v>1043</v>
      </c>
      <c r="C723" s="908">
        <v>142.75</v>
      </c>
      <c r="D723" s="909">
        <v>6719.0</v>
      </c>
      <c r="E723" s="910" t="s">
        <v>1022</v>
      </c>
      <c r="F723" s="910" t="s">
        <v>425</v>
      </c>
    </row>
    <row r="724">
      <c r="A724" s="906">
        <v>46062.0</v>
      </c>
      <c r="B724" s="907" t="s">
        <v>1044</v>
      </c>
      <c r="C724" s="908">
        <v>71.37</v>
      </c>
      <c r="D724" s="909">
        <v>6719.0</v>
      </c>
      <c r="E724" s="910" t="s">
        <v>1022</v>
      </c>
      <c r="F724" s="910" t="s">
        <v>425</v>
      </c>
    </row>
    <row r="725">
      <c r="A725" s="906">
        <v>46062.0</v>
      </c>
      <c r="B725" s="907" t="s">
        <v>1045</v>
      </c>
      <c r="C725" s="908">
        <v>24.38</v>
      </c>
      <c r="D725" s="909">
        <v>6410.0</v>
      </c>
      <c r="E725" s="910" t="s">
        <v>424</v>
      </c>
      <c r="F725" s="910" t="s">
        <v>425</v>
      </c>
    </row>
    <row r="726">
      <c r="A726" s="906">
        <v>46062.0</v>
      </c>
      <c r="B726" s="907" t="s">
        <v>1046</v>
      </c>
      <c r="C726" s="908">
        <v>24.11</v>
      </c>
      <c r="D726" s="909">
        <v>6410.0</v>
      </c>
      <c r="E726" s="910" t="s">
        <v>424</v>
      </c>
      <c r="F726" s="910" t="s">
        <v>425</v>
      </c>
    </row>
    <row r="727">
      <c r="A727" s="906">
        <v>46062.0</v>
      </c>
      <c r="B727" s="907" t="s">
        <v>1047</v>
      </c>
      <c r="C727" s="908">
        <v>24.1</v>
      </c>
      <c r="D727" s="909">
        <v>6410.0</v>
      </c>
      <c r="E727" s="910" t="s">
        <v>424</v>
      </c>
      <c r="F727" s="910" t="s">
        <v>425</v>
      </c>
    </row>
    <row r="728">
      <c r="A728" s="906">
        <v>46062.0</v>
      </c>
      <c r="B728" s="907" t="s">
        <v>1048</v>
      </c>
      <c r="C728" s="908">
        <v>24.09</v>
      </c>
      <c r="D728" s="909">
        <v>6410.0</v>
      </c>
      <c r="E728" s="910" t="s">
        <v>424</v>
      </c>
      <c r="F728" s="910" t="s">
        <v>425</v>
      </c>
    </row>
    <row r="729">
      <c r="A729" s="906">
        <v>46062.0</v>
      </c>
      <c r="B729" s="907" t="s">
        <v>1049</v>
      </c>
      <c r="C729" s="908">
        <v>24.06</v>
      </c>
      <c r="D729" s="909">
        <v>6410.0</v>
      </c>
      <c r="E729" s="910" t="s">
        <v>424</v>
      </c>
      <c r="F729" s="910" t="s">
        <v>425</v>
      </c>
    </row>
    <row r="730">
      <c r="A730" s="906">
        <v>46062.0</v>
      </c>
      <c r="B730" s="907" t="s">
        <v>1050</v>
      </c>
      <c r="C730" s="908">
        <v>23.93</v>
      </c>
      <c r="D730" s="909">
        <v>6410.0</v>
      </c>
      <c r="E730" s="910" t="s">
        <v>424</v>
      </c>
      <c r="F730" s="910" t="s">
        <v>425</v>
      </c>
    </row>
    <row r="731">
      <c r="A731" s="906">
        <v>46062.0</v>
      </c>
      <c r="B731" s="907" t="s">
        <v>1051</v>
      </c>
      <c r="C731" s="908">
        <v>23.92</v>
      </c>
      <c r="D731" s="909">
        <v>6410.0</v>
      </c>
      <c r="E731" s="910" t="s">
        <v>424</v>
      </c>
      <c r="F731" s="910" t="s">
        <v>425</v>
      </c>
    </row>
    <row r="732">
      <c r="A732" s="906">
        <v>46063.0</v>
      </c>
      <c r="B732" s="907" t="s">
        <v>1052</v>
      </c>
      <c r="C732" s="908">
        <v>2100.53</v>
      </c>
      <c r="D732" s="909">
        <v>6410.0</v>
      </c>
      <c r="E732" s="910" t="s">
        <v>424</v>
      </c>
      <c r="F732" s="910" t="s">
        <v>425</v>
      </c>
    </row>
    <row r="733">
      <c r="A733" s="906">
        <v>46063.0</v>
      </c>
      <c r="B733" s="907" t="s">
        <v>1053</v>
      </c>
      <c r="C733" s="908">
        <v>1203.95</v>
      </c>
      <c r="D733" s="909">
        <v>6410.0</v>
      </c>
      <c r="E733" s="910" t="s">
        <v>424</v>
      </c>
      <c r="F733" s="910" t="s">
        <v>425</v>
      </c>
    </row>
    <row r="734">
      <c r="A734" s="906">
        <v>46063.0</v>
      </c>
      <c r="B734" s="907" t="s">
        <v>1054</v>
      </c>
      <c r="C734" s="908">
        <v>24.17</v>
      </c>
      <c r="D734" s="909">
        <v>6410.0</v>
      </c>
      <c r="E734" s="910" t="s">
        <v>424</v>
      </c>
      <c r="F734" s="910" t="s">
        <v>425</v>
      </c>
    </row>
    <row r="735">
      <c r="A735" s="906">
        <v>46063.0</v>
      </c>
      <c r="B735" s="907" t="s">
        <v>1055</v>
      </c>
      <c r="C735" s="908">
        <v>24.09</v>
      </c>
      <c r="D735" s="909">
        <v>6410.0</v>
      </c>
      <c r="E735" s="910" t="s">
        <v>424</v>
      </c>
      <c r="F735" s="910" t="s">
        <v>425</v>
      </c>
    </row>
    <row r="736">
      <c r="A736" s="906">
        <v>46063.0</v>
      </c>
      <c r="B736" s="907" t="s">
        <v>1056</v>
      </c>
      <c r="C736" s="908">
        <v>23.98</v>
      </c>
      <c r="D736" s="909">
        <v>6410.0</v>
      </c>
      <c r="E736" s="910" t="s">
        <v>424</v>
      </c>
      <c r="F736" s="910" t="s">
        <v>425</v>
      </c>
    </row>
    <row r="737">
      <c r="A737" s="906">
        <v>46064.0</v>
      </c>
      <c r="B737" s="907" t="s">
        <v>1057</v>
      </c>
      <c r="C737" s="908">
        <v>3069.3</v>
      </c>
      <c r="D737" s="909">
        <v>6410.0</v>
      </c>
      <c r="E737" s="910" t="s">
        <v>424</v>
      </c>
      <c r="F737" s="910" t="s">
        <v>425</v>
      </c>
    </row>
    <row r="738">
      <c r="A738" s="906">
        <v>46064.0</v>
      </c>
      <c r="B738" s="907" t="s">
        <v>1058</v>
      </c>
      <c r="C738" s="908">
        <v>24.51</v>
      </c>
      <c r="D738" s="909">
        <v>6410.0</v>
      </c>
      <c r="E738" s="910" t="s">
        <v>424</v>
      </c>
      <c r="F738" s="910" t="s">
        <v>425</v>
      </c>
    </row>
    <row r="739">
      <c r="A739" s="906">
        <v>46064.0</v>
      </c>
      <c r="B739" s="907" t="s">
        <v>1059</v>
      </c>
      <c r="C739" s="908">
        <v>24.22</v>
      </c>
      <c r="D739" s="909">
        <v>6410.0</v>
      </c>
      <c r="E739" s="910" t="s">
        <v>424</v>
      </c>
      <c r="F739" s="910" t="s">
        <v>425</v>
      </c>
    </row>
    <row r="740">
      <c r="A740" s="906">
        <v>46064.0</v>
      </c>
      <c r="B740" s="907" t="s">
        <v>1060</v>
      </c>
      <c r="C740" s="908">
        <v>24.19</v>
      </c>
      <c r="D740" s="909">
        <v>6410.0</v>
      </c>
      <c r="E740" s="910" t="s">
        <v>424</v>
      </c>
      <c r="F740" s="910" t="s">
        <v>425</v>
      </c>
    </row>
    <row r="741">
      <c r="A741" s="906">
        <v>46064.0</v>
      </c>
      <c r="B741" s="907" t="s">
        <v>1061</v>
      </c>
      <c r="C741" s="908">
        <v>24.16</v>
      </c>
      <c r="D741" s="909">
        <v>6410.0</v>
      </c>
      <c r="E741" s="910" t="s">
        <v>424</v>
      </c>
      <c r="F741" s="910" t="s">
        <v>425</v>
      </c>
    </row>
    <row r="742">
      <c r="A742" s="906">
        <v>46064.0</v>
      </c>
      <c r="B742" s="907" t="s">
        <v>1062</v>
      </c>
      <c r="C742" s="908">
        <v>23.96</v>
      </c>
      <c r="D742" s="909">
        <v>6410.0</v>
      </c>
      <c r="E742" s="910" t="s">
        <v>424</v>
      </c>
      <c r="F742" s="910" t="s">
        <v>425</v>
      </c>
    </row>
    <row r="743">
      <c r="A743" s="906">
        <v>46065.0</v>
      </c>
      <c r="B743" s="907" t="s">
        <v>1063</v>
      </c>
      <c r="C743" s="908">
        <v>1241.35</v>
      </c>
      <c r="D743" s="909">
        <v>6410.0</v>
      </c>
      <c r="E743" s="910" t="s">
        <v>424</v>
      </c>
      <c r="F743" s="910" t="s">
        <v>425</v>
      </c>
    </row>
    <row r="744">
      <c r="A744" s="906">
        <v>46065.0</v>
      </c>
      <c r="B744" s="907" t="s">
        <v>1064</v>
      </c>
      <c r="C744" s="908">
        <v>275.87</v>
      </c>
      <c r="D744" s="909">
        <v>6410.0</v>
      </c>
      <c r="E744" s="910" t="s">
        <v>424</v>
      </c>
      <c r="F744" s="910" t="s">
        <v>425</v>
      </c>
    </row>
    <row r="745">
      <c r="A745" s="906">
        <v>46065.0</v>
      </c>
      <c r="B745" s="907" t="s">
        <v>1065</v>
      </c>
      <c r="C745" s="908">
        <v>118.76</v>
      </c>
      <c r="D745" s="909">
        <v>6410.0</v>
      </c>
      <c r="E745" s="910" t="s">
        <v>424</v>
      </c>
      <c r="F745" s="910" t="s">
        <v>425</v>
      </c>
    </row>
    <row r="746">
      <c r="A746" s="906">
        <v>46065.0</v>
      </c>
      <c r="B746" s="907" t="s">
        <v>1066</v>
      </c>
      <c r="C746" s="908">
        <v>24.05</v>
      </c>
      <c r="D746" s="909">
        <v>6410.0</v>
      </c>
      <c r="E746" s="910" t="s">
        <v>424</v>
      </c>
      <c r="F746" s="910" t="s">
        <v>425</v>
      </c>
    </row>
    <row r="747">
      <c r="A747" s="906">
        <v>46065.0</v>
      </c>
      <c r="B747" s="907" t="s">
        <v>1067</v>
      </c>
      <c r="C747" s="908">
        <v>23.92</v>
      </c>
      <c r="D747" s="909">
        <v>6410.0</v>
      </c>
      <c r="E747" s="910" t="s">
        <v>424</v>
      </c>
      <c r="F747" s="910" t="s">
        <v>425</v>
      </c>
    </row>
    <row r="748">
      <c r="A748" s="906">
        <v>46066.0</v>
      </c>
      <c r="B748" s="907" t="s">
        <v>1068</v>
      </c>
      <c r="C748" s="908">
        <v>1944.19</v>
      </c>
      <c r="D748" s="909">
        <v>6410.0</v>
      </c>
      <c r="E748" s="910" t="s">
        <v>424</v>
      </c>
      <c r="F748" s="910" t="s">
        <v>425</v>
      </c>
    </row>
    <row r="749">
      <c r="A749" s="906">
        <v>46066.0</v>
      </c>
      <c r="B749" s="907" t="s">
        <v>1069</v>
      </c>
      <c r="C749" s="908">
        <v>1040.02</v>
      </c>
      <c r="D749" s="909">
        <v>6410.0</v>
      </c>
      <c r="E749" s="910" t="s">
        <v>424</v>
      </c>
      <c r="F749" s="910" t="s">
        <v>425</v>
      </c>
    </row>
    <row r="750">
      <c r="A750" s="906">
        <v>46066.0</v>
      </c>
      <c r="B750" s="907" t="s">
        <v>1070</v>
      </c>
      <c r="C750" s="908">
        <v>839.39</v>
      </c>
      <c r="D750" s="909">
        <v>6410.0</v>
      </c>
      <c r="E750" s="910" t="s">
        <v>424</v>
      </c>
      <c r="F750" s="910" t="s">
        <v>425</v>
      </c>
    </row>
    <row r="751">
      <c r="A751" s="906">
        <v>46066.0</v>
      </c>
      <c r="B751" s="907" t="s">
        <v>1071</v>
      </c>
      <c r="C751" s="908">
        <v>729.43</v>
      </c>
      <c r="D751" s="909">
        <v>6410.0</v>
      </c>
      <c r="E751" s="910" t="s">
        <v>424</v>
      </c>
      <c r="F751" s="910" t="s">
        <v>425</v>
      </c>
    </row>
    <row r="752">
      <c r="A752" s="906">
        <v>46066.0</v>
      </c>
      <c r="B752" s="907" t="s">
        <v>1072</v>
      </c>
      <c r="C752" s="908">
        <v>38.06</v>
      </c>
      <c r="D752" s="909">
        <v>6719.0</v>
      </c>
      <c r="E752" s="910" t="s">
        <v>1022</v>
      </c>
      <c r="F752" s="910" t="s">
        <v>425</v>
      </c>
    </row>
    <row r="753">
      <c r="A753" s="906">
        <v>46066.0</v>
      </c>
      <c r="B753" s="907" t="s">
        <v>1073</v>
      </c>
      <c r="C753" s="908">
        <v>19.03</v>
      </c>
      <c r="D753" s="909">
        <v>6719.0</v>
      </c>
      <c r="E753" s="910" t="s">
        <v>1022</v>
      </c>
      <c r="F753" s="910" t="s">
        <v>425</v>
      </c>
    </row>
    <row r="754">
      <c r="A754" s="906">
        <v>46067.0</v>
      </c>
      <c r="B754" s="907" t="s">
        <v>1074</v>
      </c>
      <c r="C754" s="908">
        <v>2213.57</v>
      </c>
      <c r="D754" s="909">
        <v>6410.0</v>
      </c>
      <c r="E754" s="910" t="s">
        <v>424</v>
      </c>
      <c r="F754" s="910" t="s">
        <v>425</v>
      </c>
    </row>
    <row r="755">
      <c r="A755" s="906">
        <v>46067.0</v>
      </c>
      <c r="B755" s="907" t="s">
        <v>1075</v>
      </c>
      <c r="C755" s="908">
        <v>24.19</v>
      </c>
      <c r="D755" s="909">
        <v>6410.0</v>
      </c>
      <c r="E755" s="910" t="s">
        <v>424</v>
      </c>
      <c r="F755" s="910" t="s">
        <v>425</v>
      </c>
    </row>
    <row r="756">
      <c r="A756" s="906">
        <v>46067.0</v>
      </c>
      <c r="B756" s="907" t="s">
        <v>1076</v>
      </c>
      <c r="C756" s="908">
        <v>24.01</v>
      </c>
      <c r="D756" s="909">
        <v>6410.0</v>
      </c>
      <c r="E756" s="910" t="s">
        <v>424</v>
      </c>
      <c r="F756" s="910" t="s">
        <v>425</v>
      </c>
    </row>
    <row r="757">
      <c r="A757" s="906">
        <v>46067.0</v>
      </c>
      <c r="B757" s="907" t="s">
        <v>1077</v>
      </c>
      <c r="C757" s="908">
        <v>24.0</v>
      </c>
      <c r="D757" s="909">
        <v>6410.0</v>
      </c>
      <c r="E757" s="910" t="s">
        <v>424</v>
      </c>
      <c r="F757" s="910" t="s">
        <v>425</v>
      </c>
    </row>
    <row r="758">
      <c r="A758" s="906">
        <v>46068.0</v>
      </c>
      <c r="B758" s="907" t="s">
        <v>1078</v>
      </c>
      <c r="C758" s="908">
        <v>2001.83</v>
      </c>
      <c r="D758" s="909">
        <v>6410.0</v>
      </c>
      <c r="E758" s="910" t="s">
        <v>424</v>
      </c>
      <c r="F758" s="910" t="s">
        <v>425</v>
      </c>
    </row>
    <row r="759">
      <c r="A759" s="906">
        <v>46068.0</v>
      </c>
      <c r="B759" s="907" t="s">
        <v>1079</v>
      </c>
      <c r="C759" s="908">
        <v>995.68</v>
      </c>
      <c r="D759" s="909">
        <v>6410.0</v>
      </c>
      <c r="E759" s="910" t="s">
        <v>424</v>
      </c>
      <c r="F759" s="910" t="s">
        <v>425</v>
      </c>
    </row>
    <row r="760">
      <c r="A760" s="906">
        <v>46068.0</v>
      </c>
      <c r="B760" s="907" t="s">
        <v>1080</v>
      </c>
      <c r="C760" s="908">
        <v>24.39</v>
      </c>
      <c r="D760" s="909">
        <v>6410.0</v>
      </c>
      <c r="E760" s="910" t="s">
        <v>424</v>
      </c>
      <c r="F760" s="910" t="s">
        <v>425</v>
      </c>
    </row>
    <row r="761">
      <c r="A761" s="906">
        <v>46068.0</v>
      </c>
      <c r="B761" s="907" t="s">
        <v>1081</v>
      </c>
      <c r="C761" s="908">
        <v>24.13</v>
      </c>
      <c r="D761" s="909">
        <v>6410.0</v>
      </c>
      <c r="E761" s="910" t="s">
        <v>424</v>
      </c>
      <c r="F761" s="910" t="s">
        <v>425</v>
      </c>
    </row>
    <row r="762">
      <c r="A762" s="906">
        <v>46068.0</v>
      </c>
      <c r="B762" s="907" t="s">
        <v>1082</v>
      </c>
      <c r="C762" s="908">
        <v>24.01</v>
      </c>
      <c r="D762" s="909">
        <v>6410.0</v>
      </c>
      <c r="E762" s="910" t="s">
        <v>424</v>
      </c>
      <c r="F762" s="910" t="s">
        <v>425</v>
      </c>
    </row>
    <row r="763">
      <c r="A763" s="906">
        <v>46073.0</v>
      </c>
      <c r="B763" s="907" t="s">
        <v>1083</v>
      </c>
      <c r="C763" s="908" t="s">
        <v>1084</v>
      </c>
      <c r="D763" s="909">
        <v>6410.0</v>
      </c>
      <c r="E763" s="910" t="s">
        <v>424</v>
      </c>
      <c r="F763" s="910" t="s">
        <v>425</v>
      </c>
    </row>
    <row r="764">
      <c r="A764" s="906">
        <v>46073.0</v>
      </c>
      <c r="B764" s="907" t="s">
        <v>1085</v>
      </c>
      <c r="C764" s="908" t="s">
        <v>1086</v>
      </c>
      <c r="D764" s="909">
        <v>6410.0</v>
      </c>
      <c r="E764" s="910" t="s">
        <v>424</v>
      </c>
      <c r="F764" s="910" t="s">
        <v>425</v>
      </c>
    </row>
    <row r="765">
      <c r="A765" s="906">
        <v>46073.0</v>
      </c>
      <c r="B765" s="907" t="s">
        <v>1087</v>
      </c>
      <c r="C765" s="908" t="s">
        <v>1088</v>
      </c>
      <c r="D765" s="909">
        <v>6410.0</v>
      </c>
      <c r="E765" s="910" t="s">
        <v>424</v>
      </c>
      <c r="F765" s="910" t="s">
        <v>425</v>
      </c>
    </row>
    <row r="766">
      <c r="A766" s="906">
        <v>46073.0</v>
      </c>
      <c r="B766" s="907" t="s">
        <v>1089</v>
      </c>
      <c r="C766" s="908" t="s">
        <v>1090</v>
      </c>
      <c r="D766" s="909">
        <v>6410.0</v>
      </c>
      <c r="E766" s="910" t="s">
        <v>424</v>
      </c>
      <c r="F766" s="910" t="s">
        <v>425</v>
      </c>
    </row>
    <row r="767">
      <c r="A767" s="906">
        <v>46074.0</v>
      </c>
      <c r="B767" s="907" t="s">
        <v>1091</v>
      </c>
      <c r="C767" s="908" t="s">
        <v>1092</v>
      </c>
      <c r="D767" s="909">
        <v>6410.0</v>
      </c>
      <c r="E767" s="910" t="s">
        <v>424</v>
      </c>
      <c r="F767" s="910" t="s">
        <v>425</v>
      </c>
    </row>
    <row r="768">
      <c r="A768" s="906">
        <v>46074.0</v>
      </c>
      <c r="B768" s="907" t="s">
        <v>1093</v>
      </c>
      <c r="C768" s="908" t="s">
        <v>1094</v>
      </c>
      <c r="D768" s="909">
        <v>6410.0</v>
      </c>
      <c r="E768" s="910" t="s">
        <v>424</v>
      </c>
      <c r="F768" s="910" t="s">
        <v>425</v>
      </c>
    </row>
    <row r="769">
      <c r="A769" s="906">
        <v>46074.0</v>
      </c>
      <c r="B769" s="907" t="s">
        <v>1095</v>
      </c>
      <c r="C769" s="908" t="s">
        <v>1096</v>
      </c>
      <c r="D769" s="909">
        <v>6410.0</v>
      </c>
      <c r="E769" s="910" t="s">
        <v>424</v>
      </c>
      <c r="F769" s="910" t="s">
        <v>425</v>
      </c>
    </row>
    <row r="770">
      <c r="A770" s="906">
        <v>46074.0</v>
      </c>
      <c r="B770" s="907" t="s">
        <v>1097</v>
      </c>
      <c r="C770" s="908" t="s">
        <v>1098</v>
      </c>
      <c r="D770" s="909">
        <v>6410.0</v>
      </c>
      <c r="E770" s="910" t="s">
        <v>424</v>
      </c>
      <c r="F770" s="910" t="s">
        <v>425</v>
      </c>
    </row>
    <row r="771">
      <c r="A771" s="906">
        <v>46074.0</v>
      </c>
      <c r="B771" s="907" t="s">
        <v>1099</v>
      </c>
      <c r="C771" s="908" t="s">
        <v>1100</v>
      </c>
      <c r="D771" s="909">
        <v>6410.0</v>
      </c>
      <c r="E771" s="910" t="s">
        <v>424</v>
      </c>
      <c r="F771" s="910" t="s">
        <v>425</v>
      </c>
    </row>
    <row r="772">
      <c r="A772" s="906">
        <v>46074.0</v>
      </c>
      <c r="B772" s="907" t="s">
        <v>1101</v>
      </c>
      <c r="C772" s="908" t="s">
        <v>1102</v>
      </c>
      <c r="D772" s="909">
        <v>6410.0</v>
      </c>
      <c r="E772" s="910" t="s">
        <v>424</v>
      </c>
      <c r="F772" s="910" t="s">
        <v>425</v>
      </c>
    </row>
    <row r="773">
      <c r="A773" s="906">
        <v>46074.0</v>
      </c>
      <c r="B773" s="907" t="s">
        <v>1103</v>
      </c>
      <c r="C773" s="908" t="s">
        <v>1104</v>
      </c>
      <c r="D773" s="909">
        <v>6410.0</v>
      </c>
      <c r="E773" s="910" t="s">
        <v>424</v>
      </c>
      <c r="F773" s="910" t="s">
        <v>425</v>
      </c>
    </row>
    <row r="774">
      <c r="A774" s="906">
        <v>46074.0</v>
      </c>
      <c r="B774" s="907" t="s">
        <v>1105</v>
      </c>
      <c r="C774" s="908" t="s">
        <v>1106</v>
      </c>
      <c r="D774" s="909">
        <v>6410.0</v>
      </c>
      <c r="E774" s="910" t="s">
        <v>424</v>
      </c>
      <c r="F774" s="910" t="s">
        <v>425</v>
      </c>
    </row>
    <row r="775">
      <c r="A775" s="906">
        <v>46074.0</v>
      </c>
      <c r="B775" s="907" t="s">
        <v>1107</v>
      </c>
      <c r="C775" s="908" t="s">
        <v>1108</v>
      </c>
      <c r="D775" s="909">
        <v>6410.0</v>
      </c>
      <c r="E775" s="910" t="s">
        <v>424</v>
      </c>
      <c r="F775" s="910" t="s">
        <v>425</v>
      </c>
    </row>
    <row r="776">
      <c r="A776" s="906">
        <v>46074.0</v>
      </c>
      <c r="B776" s="907" t="s">
        <v>1109</v>
      </c>
      <c r="C776" s="908" t="s">
        <v>1110</v>
      </c>
      <c r="D776" s="909">
        <v>6410.0</v>
      </c>
      <c r="E776" s="910" t="s">
        <v>424</v>
      </c>
      <c r="F776" s="910" t="s">
        <v>425</v>
      </c>
    </row>
    <row r="777">
      <c r="A777" s="906">
        <v>46074.0</v>
      </c>
      <c r="B777" s="907" t="s">
        <v>1111</v>
      </c>
      <c r="C777" s="908" t="s">
        <v>1112</v>
      </c>
      <c r="D777" s="909">
        <v>6410.0</v>
      </c>
      <c r="E777" s="910" t="s">
        <v>424</v>
      </c>
      <c r="F777" s="910" t="s">
        <v>425</v>
      </c>
    </row>
    <row r="778">
      <c r="A778" s="906">
        <v>46074.0</v>
      </c>
      <c r="B778" s="907" t="s">
        <v>1113</v>
      </c>
      <c r="C778" s="908" t="s">
        <v>1114</v>
      </c>
      <c r="D778" s="909">
        <v>6410.0</v>
      </c>
      <c r="E778" s="910" t="s">
        <v>424</v>
      </c>
      <c r="F778" s="910" t="s">
        <v>425</v>
      </c>
    </row>
    <row r="779">
      <c r="A779" s="906">
        <v>46074.0</v>
      </c>
      <c r="B779" s="907" t="s">
        <v>1115</v>
      </c>
      <c r="C779" s="908" t="s">
        <v>1116</v>
      </c>
      <c r="D779" s="909">
        <v>6410.0</v>
      </c>
      <c r="E779" s="910" t="s">
        <v>424</v>
      </c>
      <c r="F779" s="910" t="s">
        <v>425</v>
      </c>
    </row>
    <row r="780">
      <c r="A780" s="906">
        <v>46074.0</v>
      </c>
      <c r="B780" s="907" t="s">
        <v>1117</v>
      </c>
      <c r="C780" s="908" t="s">
        <v>1118</v>
      </c>
      <c r="D780" s="909">
        <v>6410.0</v>
      </c>
      <c r="E780" s="910" t="s">
        <v>424</v>
      </c>
      <c r="F780" s="910" t="s">
        <v>425</v>
      </c>
    </row>
    <row r="781">
      <c r="A781" s="906">
        <v>46075.0</v>
      </c>
      <c r="B781" s="907" t="s">
        <v>1119</v>
      </c>
      <c r="C781" s="908" t="s">
        <v>1120</v>
      </c>
      <c r="D781" s="909">
        <v>6410.0</v>
      </c>
      <c r="E781" s="910" t="s">
        <v>424</v>
      </c>
      <c r="F781" s="910" t="s">
        <v>425</v>
      </c>
    </row>
    <row r="782">
      <c r="A782" s="906">
        <v>46075.0</v>
      </c>
      <c r="B782" s="907" t="s">
        <v>1121</v>
      </c>
      <c r="C782" s="908" t="s">
        <v>1096</v>
      </c>
      <c r="D782" s="909">
        <v>6410.0</v>
      </c>
      <c r="E782" s="910" t="s">
        <v>424</v>
      </c>
      <c r="F782" s="910" t="s">
        <v>425</v>
      </c>
    </row>
    <row r="783">
      <c r="A783" s="906">
        <v>46075.0</v>
      </c>
      <c r="B783" s="907" t="s">
        <v>1122</v>
      </c>
      <c r="C783" s="908" t="s">
        <v>1123</v>
      </c>
      <c r="D783" s="909">
        <v>6410.0</v>
      </c>
      <c r="E783" s="910" t="s">
        <v>424</v>
      </c>
      <c r="F783" s="910" t="s">
        <v>425</v>
      </c>
    </row>
    <row r="784">
      <c r="A784" s="906">
        <v>46075.0</v>
      </c>
      <c r="B784" s="907" t="s">
        <v>1124</v>
      </c>
      <c r="C784" s="908" t="s">
        <v>1125</v>
      </c>
      <c r="D784" s="909">
        <v>6410.0</v>
      </c>
      <c r="E784" s="910" t="s">
        <v>424</v>
      </c>
      <c r="F784" s="910" t="s">
        <v>425</v>
      </c>
    </row>
    <row r="785">
      <c r="A785" s="906">
        <v>46075.0</v>
      </c>
      <c r="B785" s="907" t="s">
        <v>1126</v>
      </c>
      <c r="C785" s="908" t="s">
        <v>1127</v>
      </c>
      <c r="D785" s="909">
        <v>6410.0</v>
      </c>
      <c r="E785" s="910" t="s">
        <v>424</v>
      </c>
      <c r="F785" s="910" t="s">
        <v>425</v>
      </c>
    </row>
    <row r="786">
      <c r="A786" s="906">
        <v>46075.0</v>
      </c>
      <c r="B786" s="907" t="s">
        <v>1128</v>
      </c>
      <c r="C786" s="908" t="s">
        <v>1129</v>
      </c>
      <c r="D786" s="909">
        <v>6410.0</v>
      </c>
      <c r="E786" s="910" t="s">
        <v>424</v>
      </c>
      <c r="F786" s="910" t="s">
        <v>425</v>
      </c>
    </row>
    <row r="787">
      <c r="A787" s="906">
        <v>46075.0</v>
      </c>
      <c r="B787" s="907" t="s">
        <v>1130</v>
      </c>
      <c r="C787" s="908" t="s">
        <v>1131</v>
      </c>
      <c r="D787" s="909">
        <v>6410.0</v>
      </c>
      <c r="E787" s="910" t="s">
        <v>424</v>
      </c>
      <c r="F787" s="910" t="s">
        <v>425</v>
      </c>
    </row>
    <row r="788">
      <c r="A788" s="906">
        <v>46075.0</v>
      </c>
      <c r="B788" s="907" t="s">
        <v>1132</v>
      </c>
      <c r="C788" s="908" t="s">
        <v>1133</v>
      </c>
      <c r="D788" s="909">
        <v>6410.0</v>
      </c>
      <c r="E788" s="910" t="s">
        <v>424</v>
      </c>
      <c r="F788" s="910" t="s">
        <v>425</v>
      </c>
    </row>
    <row r="789">
      <c r="A789" s="906">
        <v>46075.0</v>
      </c>
      <c r="B789" s="907" t="s">
        <v>1134</v>
      </c>
      <c r="C789" s="908" t="s">
        <v>1135</v>
      </c>
      <c r="D789" s="909">
        <v>6410.0</v>
      </c>
      <c r="E789" s="910" t="s">
        <v>424</v>
      </c>
      <c r="F789" s="910" t="s">
        <v>425</v>
      </c>
    </row>
    <row r="790">
      <c r="A790" s="906">
        <v>46076.0</v>
      </c>
      <c r="B790" s="907" t="s">
        <v>1136</v>
      </c>
      <c r="C790" s="908" t="s">
        <v>1137</v>
      </c>
      <c r="D790" s="909">
        <v>6410.0</v>
      </c>
      <c r="E790" s="910" t="s">
        <v>424</v>
      </c>
      <c r="F790" s="910" t="s">
        <v>425</v>
      </c>
    </row>
    <row r="791">
      <c r="A791" s="906">
        <v>46076.0</v>
      </c>
      <c r="B791" s="907" t="s">
        <v>1138</v>
      </c>
      <c r="C791" s="908" t="s">
        <v>1139</v>
      </c>
      <c r="D791" s="909">
        <v>6410.0</v>
      </c>
      <c r="E791" s="910" t="s">
        <v>424</v>
      </c>
      <c r="F791" s="910" t="s">
        <v>425</v>
      </c>
    </row>
    <row r="792">
      <c r="A792" s="906">
        <v>46076.0</v>
      </c>
      <c r="B792" s="907" t="s">
        <v>1140</v>
      </c>
      <c r="C792" s="908" t="s">
        <v>1141</v>
      </c>
      <c r="D792" s="909">
        <v>6410.0</v>
      </c>
      <c r="E792" s="910" t="s">
        <v>424</v>
      </c>
      <c r="F792" s="910" t="s">
        <v>425</v>
      </c>
    </row>
    <row r="793">
      <c r="A793" s="906">
        <v>46076.0</v>
      </c>
      <c r="B793" s="907" t="s">
        <v>1142</v>
      </c>
      <c r="C793" s="908" t="s">
        <v>1143</v>
      </c>
      <c r="D793" s="909">
        <v>6410.0</v>
      </c>
      <c r="E793" s="910" t="s">
        <v>424</v>
      </c>
      <c r="F793" s="910" t="s">
        <v>425</v>
      </c>
    </row>
    <row r="794">
      <c r="A794" s="906">
        <v>46076.0</v>
      </c>
      <c r="B794" s="907" t="s">
        <v>1144</v>
      </c>
      <c r="C794" s="908" t="s">
        <v>1145</v>
      </c>
      <c r="D794" s="909">
        <v>6410.0</v>
      </c>
      <c r="E794" s="910" t="s">
        <v>424</v>
      </c>
      <c r="F794" s="910" t="s">
        <v>425</v>
      </c>
    </row>
    <row r="795">
      <c r="A795" s="906">
        <v>46076.0</v>
      </c>
      <c r="B795" s="907" t="s">
        <v>1146</v>
      </c>
      <c r="C795" s="908" t="s">
        <v>1147</v>
      </c>
      <c r="D795" s="909">
        <v>6410.0</v>
      </c>
      <c r="E795" s="910" t="s">
        <v>424</v>
      </c>
      <c r="F795" s="910" t="s">
        <v>425</v>
      </c>
    </row>
    <row r="796">
      <c r="A796" s="906">
        <v>46076.0</v>
      </c>
      <c r="B796" s="907" t="s">
        <v>1148</v>
      </c>
      <c r="C796" s="908" t="s">
        <v>1149</v>
      </c>
      <c r="D796" s="909">
        <v>6410.0</v>
      </c>
      <c r="E796" s="910" t="s">
        <v>424</v>
      </c>
      <c r="F796" s="910" t="s">
        <v>425</v>
      </c>
    </row>
    <row r="797">
      <c r="A797" s="906">
        <v>46076.0</v>
      </c>
      <c r="B797" s="907" t="s">
        <v>1150</v>
      </c>
      <c r="C797" s="908" t="s">
        <v>1151</v>
      </c>
      <c r="D797" s="909">
        <v>6410.0</v>
      </c>
      <c r="E797" s="910" t="s">
        <v>424</v>
      </c>
      <c r="F797" s="910" t="s">
        <v>425</v>
      </c>
    </row>
    <row r="798">
      <c r="A798" s="906">
        <v>46076.0</v>
      </c>
      <c r="B798" s="907" t="s">
        <v>1152</v>
      </c>
      <c r="C798" s="908" t="s">
        <v>1153</v>
      </c>
      <c r="D798" s="909">
        <v>6410.0</v>
      </c>
      <c r="E798" s="910" t="s">
        <v>424</v>
      </c>
      <c r="F798" s="910" t="s">
        <v>425</v>
      </c>
    </row>
    <row r="799">
      <c r="A799" s="906">
        <v>46076.0</v>
      </c>
      <c r="B799" s="907" t="s">
        <v>1154</v>
      </c>
      <c r="C799" s="908" t="s">
        <v>1155</v>
      </c>
      <c r="D799" s="909">
        <v>6410.0</v>
      </c>
      <c r="E799" s="910" t="s">
        <v>424</v>
      </c>
      <c r="F799" s="910" t="s">
        <v>425</v>
      </c>
    </row>
    <row r="800">
      <c r="A800" s="906">
        <v>46076.0</v>
      </c>
      <c r="B800" s="907" t="s">
        <v>1156</v>
      </c>
      <c r="C800" s="908" t="s">
        <v>1157</v>
      </c>
      <c r="D800" s="909">
        <v>6410.0</v>
      </c>
      <c r="E800" s="910" t="s">
        <v>424</v>
      </c>
      <c r="F800" s="910" t="s">
        <v>425</v>
      </c>
    </row>
    <row r="801">
      <c r="A801" s="906">
        <v>46076.0</v>
      </c>
      <c r="B801" s="907" t="s">
        <v>1158</v>
      </c>
      <c r="C801" s="908" t="s">
        <v>1159</v>
      </c>
      <c r="D801" s="909">
        <v>6410.0</v>
      </c>
      <c r="E801" s="910" t="s">
        <v>424</v>
      </c>
      <c r="F801" s="910" t="s">
        <v>425</v>
      </c>
    </row>
    <row r="802">
      <c r="A802" s="906">
        <v>46076.0</v>
      </c>
      <c r="B802" s="907" t="s">
        <v>1160</v>
      </c>
      <c r="C802" s="908" t="s">
        <v>1161</v>
      </c>
      <c r="D802" s="909">
        <v>6410.0</v>
      </c>
      <c r="E802" s="910" t="s">
        <v>424</v>
      </c>
      <c r="F802" s="910" t="s">
        <v>425</v>
      </c>
    </row>
    <row r="803">
      <c r="A803" s="906">
        <v>46076.0</v>
      </c>
      <c r="B803" s="907" t="s">
        <v>1162</v>
      </c>
      <c r="C803" s="908" t="s">
        <v>1163</v>
      </c>
      <c r="D803" s="909">
        <v>6410.0</v>
      </c>
      <c r="E803" s="910" t="s">
        <v>424</v>
      </c>
      <c r="F803" s="910" t="s">
        <v>425</v>
      </c>
    </row>
    <row r="804">
      <c r="A804" s="906">
        <v>46076.0</v>
      </c>
      <c r="B804" s="907" t="s">
        <v>1164</v>
      </c>
      <c r="C804" s="908" t="s">
        <v>1163</v>
      </c>
      <c r="D804" s="909">
        <v>6410.0</v>
      </c>
      <c r="E804" s="910" t="s">
        <v>424</v>
      </c>
      <c r="F804" s="910" t="s">
        <v>425</v>
      </c>
    </row>
    <row r="805">
      <c r="A805" s="906">
        <v>46076.0</v>
      </c>
      <c r="B805" s="907" t="s">
        <v>1165</v>
      </c>
      <c r="C805" s="908" t="s">
        <v>1166</v>
      </c>
      <c r="D805" s="909">
        <v>6410.0</v>
      </c>
      <c r="E805" s="910" t="s">
        <v>424</v>
      </c>
      <c r="F805" s="910" t="s">
        <v>425</v>
      </c>
    </row>
    <row r="806">
      <c r="A806" s="906">
        <v>46076.0</v>
      </c>
      <c r="B806" s="907" t="s">
        <v>1167</v>
      </c>
      <c r="C806" s="908" t="s">
        <v>1096</v>
      </c>
      <c r="D806" s="909">
        <v>6410.0</v>
      </c>
      <c r="E806" s="910" t="s">
        <v>424</v>
      </c>
      <c r="F806" s="910" t="s">
        <v>425</v>
      </c>
    </row>
    <row r="807">
      <c r="A807" s="906">
        <v>46076.0</v>
      </c>
      <c r="B807" s="907" t="s">
        <v>1168</v>
      </c>
      <c r="C807" s="908" t="s">
        <v>1169</v>
      </c>
      <c r="D807" s="909">
        <v>6410.0</v>
      </c>
      <c r="E807" s="910" t="s">
        <v>424</v>
      </c>
      <c r="F807" s="910" t="s">
        <v>425</v>
      </c>
    </row>
    <row r="808">
      <c r="A808" s="906">
        <v>46076.0</v>
      </c>
      <c r="B808" s="907" t="s">
        <v>1170</v>
      </c>
      <c r="C808" s="908" t="s">
        <v>1125</v>
      </c>
      <c r="D808" s="909">
        <v>6410.0</v>
      </c>
      <c r="E808" s="910" t="s">
        <v>424</v>
      </c>
      <c r="F808" s="910" t="s">
        <v>425</v>
      </c>
    </row>
    <row r="809">
      <c r="A809" s="906">
        <v>46076.0</v>
      </c>
      <c r="B809" s="907" t="s">
        <v>1171</v>
      </c>
      <c r="C809" s="908" t="s">
        <v>1172</v>
      </c>
      <c r="D809" s="909">
        <v>6410.0</v>
      </c>
      <c r="E809" s="910" t="s">
        <v>424</v>
      </c>
      <c r="F809" s="910" t="s">
        <v>425</v>
      </c>
    </row>
    <row r="810">
      <c r="A810" s="906">
        <v>46076.0</v>
      </c>
      <c r="B810" s="907" t="s">
        <v>1173</v>
      </c>
      <c r="C810" s="908" t="s">
        <v>1174</v>
      </c>
      <c r="D810" s="909">
        <v>6410.0</v>
      </c>
      <c r="E810" s="910" t="s">
        <v>424</v>
      </c>
      <c r="F810" s="910" t="s">
        <v>425</v>
      </c>
    </row>
    <row r="811">
      <c r="A811" s="906">
        <v>46076.0</v>
      </c>
      <c r="B811" s="907" t="s">
        <v>1175</v>
      </c>
      <c r="C811" s="908" t="s">
        <v>1090</v>
      </c>
      <c r="D811" s="909">
        <v>6410.0</v>
      </c>
      <c r="E811" s="910" t="s">
        <v>424</v>
      </c>
      <c r="F811" s="910" t="s">
        <v>425</v>
      </c>
    </row>
    <row r="812">
      <c r="A812" s="906">
        <v>46076.0</v>
      </c>
      <c r="B812" s="907" t="s">
        <v>1176</v>
      </c>
      <c r="C812" s="908" t="s">
        <v>1177</v>
      </c>
      <c r="D812" s="909">
        <v>6410.0</v>
      </c>
      <c r="E812" s="910" t="s">
        <v>424</v>
      </c>
      <c r="F812" s="910" t="s">
        <v>425</v>
      </c>
    </row>
    <row r="813">
      <c r="A813" s="906">
        <v>46076.0</v>
      </c>
      <c r="B813" s="907" t="s">
        <v>1178</v>
      </c>
      <c r="C813" s="908" t="s">
        <v>1179</v>
      </c>
      <c r="D813" s="909">
        <v>6410.0</v>
      </c>
      <c r="E813" s="910" t="s">
        <v>424</v>
      </c>
      <c r="F813" s="910" t="s">
        <v>425</v>
      </c>
    </row>
    <row r="814">
      <c r="A814" s="906">
        <v>46076.0</v>
      </c>
      <c r="B814" s="907" t="s">
        <v>1180</v>
      </c>
      <c r="C814" s="908" t="s">
        <v>1131</v>
      </c>
      <c r="D814" s="909">
        <v>6410.0</v>
      </c>
      <c r="E814" s="910" t="s">
        <v>424</v>
      </c>
      <c r="F814" s="910" t="s">
        <v>425</v>
      </c>
    </row>
    <row r="815">
      <c r="A815" s="906">
        <v>46076.0</v>
      </c>
      <c r="B815" s="907" t="s">
        <v>1181</v>
      </c>
      <c r="C815" s="908" t="s">
        <v>1182</v>
      </c>
      <c r="D815" s="909">
        <v>6410.0</v>
      </c>
      <c r="E815" s="910" t="s">
        <v>424</v>
      </c>
      <c r="F815" s="910" t="s">
        <v>425</v>
      </c>
    </row>
    <row r="816">
      <c r="A816" s="906">
        <v>46076.0</v>
      </c>
      <c r="B816" s="907" t="s">
        <v>1183</v>
      </c>
      <c r="C816" s="908" t="s">
        <v>1112</v>
      </c>
      <c r="D816" s="909">
        <v>6410.0</v>
      </c>
      <c r="E816" s="910" t="s">
        <v>424</v>
      </c>
      <c r="F816" s="910" t="s">
        <v>425</v>
      </c>
    </row>
    <row r="817">
      <c r="A817" s="906">
        <v>46076.0</v>
      </c>
      <c r="B817" s="907" t="s">
        <v>1184</v>
      </c>
      <c r="C817" s="908" t="s">
        <v>1185</v>
      </c>
      <c r="D817" s="909">
        <v>6410.0</v>
      </c>
      <c r="E817" s="910" t="s">
        <v>424</v>
      </c>
      <c r="F817" s="910" t="s">
        <v>425</v>
      </c>
    </row>
    <row r="818">
      <c r="A818" s="906">
        <v>46076.0</v>
      </c>
      <c r="B818" s="907" t="s">
        <v>1186</v>
      </c>
      <c r="C818" s="908" t="s">
        <v>1187</v>
      </c>
      <c r="D818" s="909">
        <v>6410.0</v>
      </c>
      <c r="E818" s="910" t="s">
        <v>424</v>
      </c>
      <c r="F818" s="910" t="s">
        <v>425</v>
      </c>
    </row>
    <row r="819">
      <c r="A819" s="906">
        <v>46077.0</v>
      </c>
      <c r="B819" s="907" t="s">
        <v>1188</v>
      </c>
      <c r="C819" s="908" t="s">
        <v>1189</v>
      </c>
      <c r="D819" s="909">
        <v>6410.0</v>
      </c>
      <c r="E819" s="910" t="s">
        <v>424</v>
      </c>
      <c r="F819" s="910" t="s">
        <v>425</v>
      </c>
    </row>
    <row r="820">
      <c r="A820" s="906">
        <v>46077.0</v>
      </c>
      <c r="B820" s="907" t="s">
        <v>1190</v>
      </c>
      <c r="C820" s="908" t="s">
        <v>1191</v>
      </c>
      <c r="D820" s="909">
        <v>6410.0</v>
      </c>
      <c r="E820" s="910" t="s">
        <v>424</v>
      </c>
      <c r="F820" s="910" t="s">
        <v>425</v>
      </c>
    </row>
    <row r="821">
      <c r="A821" s="906">
        <v>46078.0</v>
      </c>
      <c r="B821" s="907" t="s">
        <v>1192</v>
      </c>
      <c r="C821" s="908" t="s">
        <v>1193</v>
      </c>
      <c r="D821" s="909">
        <v>6410.0</v>
      </c>
      <c r="E821" s="910" t="s">
        <v>424</v>
      </c>
      <c r="F821" s="910" t="s">
        <v>425</v>
      </c>
    </row>
    <row r="822">
      <c r="A822" s="906">
        <v>46078.0</v>
      </c>
      <c r="B822" s="907" t="s">
        <v>1194</v>
      </c>
      <c r="C822" s="908" t="s">
        <v>1195</v>
      </c>
      <c r="D822" s="909">
        <v>6410.0</v>
      </c>
      <c r="E822" s="910" t="s">
        <v>424</v>
      </c>
      <c r="F822" s="910" t="s">
        <v>425</v>
      </c>
    </row>
    <row r="823">
      <c r="A823" s="906">
        <v>46078.0</v>
      </c>
      <c r="B823" s="907" t="s">
        <v>1196</v>
      </c>
      <c r="C823" s="908" t="s">
        <v>1197</v>
      </c>
      <c r="D823" s="909">
        <v>6410.0</v>
      </c>
      <c r="E823" s="910" t="s">
        <v>424</v>
      </c>
      <c r="F823" s="910" t="s">
        <v>425</v>
      </c>
    </row>
    <row r="824">
      <c r="A824" s="906">
        <v>46078.0</v>
      </c>
      <c r="B824" s="907" t="s">
        <v>1198</v>
      </c>
      <c r="C824" s="908" t="s">
        <v>1199</v>
      </c>
      <c r="D824" s="909">
        <v>6410.0</v>
      </c>
      <c r="E824" s="910" t="s">
        <v>424</v>
      </c>
      <c r="F824" s="910" t="s">
        <v>425</v>
      </c>
    </row>
    <row r="825">
      <c r="A825" s="906">
        <v>46078.0</v>
      </c>
      <c r="B825" s="907" t="s">
        <v>1200</v>
      </c>
      <c r="C825" s="908" t="s">
        <v>1147</v>
      </c>
      <c r="D825" s="909">
        <v>6410.0</v>
      </c>
      <c r="E825" s="910" t="s">
        <v>424</v>
      </c>
      <c r="F825" s="910" t="s">
        <v>425</v>
      </c>
    </row>
    <row r="826">
      <c r="A826" s="906">
        <v>46078.0</v>
      </c>
      <c r="B826" s="907" t="s">
        <v>1201</v>
      </c>
      <c r="C826" s="908" t="s">
        <v>1202</v>
      </c>
      <c r="D826" s="909">
        <v>6410.0</v>
      </c>
      <c r="E826" s="910" t="s">
        <v>424</v>
      </c>
      <c r="F826" s="910" t="s">
        <v>425</v>
      </c>
    </row>
    <row r="827">
      <c r="A827" s="906">
        <v>46078.0</v>
      </c>
      <c r="B827" s="907" t="s">
        <v>1203</v>
      </c>
      <c r="C827" s="908" t="s">
        <v>1204</v>
      </c>
      <c r="D827" s="909">
        <v>6410.0</v>
      </c>
      <c r="E827" s="910" t="s">
        <v>424</v>
      </c>
      <c r="F827" s="910" t="s">
        <v>425</v>
      </c>
    </row>
    <row r="828">
      <c r="A828" s="906">
        <v>46078.0</v>
      </c>
      <c r="B828" s="907" t="s">
        <v>1205</v>
      </c>
      <c r="C828" s="908" t="s">
        <v>1206</v>
      </c>
      <c r="D828" s="909">
        <v>6410.0</v>
      </c>
      <c r="E828" s="910" t="s">
        <v>424</v>
      </c>
      <c r="F828" s="910" t="s">
        <v>425</v>
      </c>
    </row>
    <row r="829">
      <c r="A829" s="906">
        <v>46078.0</v>
      </c>
      <c r="B829" s="907" t="s">
        <v>1207</v>
      </c>
      <c r="C829" s="908" t="s">
        <v>1208</v>
      </c>
      <c r="D829" s="909">
        <v>6410.0</v>
      </c>
      <c r="E829" s="910" t="s">
        <v>424</v>
      </c>
      <c r="F829" s="910" t="s">
        <v>425</v>
      </c>
    </row>
    <row r="830">
      <c r="A830" s="906">
        <v>46078.0</v>
      </c>
      <c r="B830" s="907" t="s">
        <v>1209</v>
      </c>
      <c r="C830" s="908" t="s">
        <v>1210</v>
      </c>
      <c r="D830" s="909">
        <v>6410.0</v>
      </c>
      <c r="E830" s="910" t="s">
        <v>424</v>
      </c>
      <c r="F830" s="910" t="s">
        <v>425</v>
      </c>
    </row>
    <row r="831">
      <c r="A831" s="906">
        <v>46078.0</v>
      </c>
      <c r="B831" s="907" t="s">
        <v>1211</v>
      </c>
      <c r="C831" s="908" t="s">
        <v>1212</v>
      </c>
      <c r="D831" s="909">
        <v>6410.0</v>
      </c>
      <c r="E831" s="910" t="s">
        <v>424</v>
      </c>
      <c r="F831" s="910" t="s">
        <v>425</v>
      </c>
    </row>
    <row r="832">
      <c r="A832" s="906">
        <v>46078.0</v>
      </c>
      <c r="B832" s="907" t="s">
        <v>1213</v>
      </c>
      <c r="C832" s="908" t="s">
        <v>1214</v>
      </c>
      <c r="D832" s="909">
        <v>6410.0</v>
      </c>
      <c r="E832" s="910" t="s">
        <v>424</v>
      </c>
      <c r="F832" s="910" t="s">
        <v>425</v>
      </c>
    </row>
    <row r="833">
      <c r="A833" s="906">
        <v>46078.0</v>
      </c>
      <c r="B833" s="907" t="s">
        <v>1215</v>
      </c>
      <c r="C833" s="908" t="s">
        <v>1216</v>
      </c>
      <c r="D833" s="909">
        <v>6410.0</v>
      </c>
      <c r="E833" s="910" t="s">
        <v>424</v>
      </c>
      <c r="F833" s="910" t="s">
        <v>425</v>
      </c>
    </row>
    <row r="834">
      <c r="A834" s="906">
        <v>46078.0</v>
      </c>
      <c r="B834" s="907" t="s">
        <v>1217</v>
      </c>
      <c r="C834" s="908" t="s">
        <v>1163</v>
      </c>
      <c r="D834" s="909">
        <v>6410.0</v>
      </c>
      <c r="E834" s="910" t="s">
        <v>424</v>
      </c>
      <c r="F834" s="910" t="s">
        <v>425</v>
      </c>
    </row>
    <row r="835">
      <c r="A835" s="906">
        <v>46078.0</v>
      </c>
      <c r="B835" s="907" t="s">
        <v>1218</v>
      </c>
      <c r="C835" s="908" t="s">
        <v>1096</v>
      </c>
      <c r="D835" s="909">
        <v>6410.0</v>
      </c>
      <c r="E835" s="910" t="s">
        <v>424</v>
      </c>
      <c r="F835" s="910" t="s">
        <v>425</v>
      </c>
    </row>
    <row r="836">
      <c r="A836" s="906">
        <v>46078.0</v>
      </c>
      <c r="B836" s="907" t="s">
        <v>1219</v>
      </c>
      <c r="C836" s="908" t="s">
        <v>1220</v>
      </c>
      <c r="D836" s="909">
        <v>6410.0</v>
      </c>
      <c r="E836" s="910" t="s">
        <v>424</v>
      </c>
      <c r="F836" s="910" t="s">
        <v>425</v>
      </c>
    </row>
    <row r="837">
      <c r="A837" s="906">
        <v>46078.0</v>
      </c>
      <c r="B837" s="907" t="s">
        <v>1221</v>
      </c>
      <c r="C837" s="908" t="s">
        <v>1222</v>
      </c>
      <c r="D837" s="909">
        <v>6410.0</v>
      </c>
      <c r="E837" s="910" t="s">
        <v>424</v>
      </c>
      <c r="F837" s="910" t="s">
        <v>425</v>
      </c>
    </row>
    <row r="838">
      <c r="A838" s="906">
        <v>46078.0</v>
      </c>
      <c r="B838" s="907" t="s">
        <v>1223</v>
      </c>
      <c r="C838" s="908" t="s">
        <v>1224</v>
      </c>
      <c r="D838" s="909">
        <v>6410.0</v>
      </c>
      <c r="E838" s="910" t="s">
        <v>424</v>
      </c>
      <c r="F838" s="910" t="s">
        <v>425</v>
      </c>
    </row>
    <row r="839">
      <c r="A839" s="906">
        <v>46078.0</v>
      </c>
      <c r="B839" s="907" t="s">
        <v>1225</v>
      </c>
      <c r="C839" s="908" t="s">
        <v>1226</v>
      </c>
      <c r="D839" s="909">
        <v>6410.0</v>
      </c>
      <c r="E839" s="910" t="s">
        <v>424</v>
      </c>
      <c r="F839" s="910" t="s">
        <v>425</v>
      </c>
    </row>
    <row r="840">
      <c r="A840" s="906">
        <v>46078.0</v>
      </c>
      <c r="B840" s="907" t="s">
        <v>1227</v>
      </c>
      <c r="C840" s="908" t="s">
        <v>1228</v>
      </c>
      <c r="D840" s="909">
        <v>6410.0</v>
      </c>
      <c r="E840" s="910" t="s">
        <v>424</v>
      </c>
      <c r="F840" s="910" t="s">
        <v>425</v>
      </c>
    </row>
    <row r="841">
      <c r="A841" s="906">
        <v>46078.0</v>
      </c>
      <c r="B841" s="907" t="s">
        <v>1229</v>
      </c>
      <c r="C841" s="908" t="s">
        <v>1230</v>
      </c>
      <c r="D841" s="909">
        <v>6410.0</v>
      </c>
      <c r="E841" s="910" t="s">
        <v>424</v>
      </c>
      <c r="F841" s="910" t="s">
        <v>425</v>
      </c>
    </row>
    <row r="842">
      <c r="A842" s="906">
        <v>46078.0</v>
      </c>
      <c r="B842" s="907" t="s">
        <v>1231</v>
      </c>
      <c r="C842" s="908" t="s">
        <v>1232</v>
      </c>
      <c r="D842" s="909">
        <v>6410.0</v>
      </c>
      <c r="E842" s="910" t="s">
        <v>424</v>
      </c>
      <c r="F842" s="910" t="s">
        <v>425</v>
      </c>
    </row>
    <row r="843">
      <c r="A843" s="906">
        <v>46078.0</v>
      </c>
      <c r="B843" s="907" t="s">
        <v>1233</v>
      </c>
      <c r="C843" s="908" t="s">
        <v>1172</v>
      </c>
      <c r="D843" s="909">
        <v>6410.0</v>
      </c>
      <c r="E843" s="910" t="s">
        <v>424</v>
      </c>
      <c r="F843" s="910" t="s">
        <v>425</v>
      </c>
    </row>
    <row r="844">
      <c r="A844" s="906">
        <v>46078.0</v>
      </c>
      <c r="B844" s="907" t="s">
        <v>1234</v>
      </c>
      <c r="C844" s="908" t="s">
        <v>1235</v>
      </c>
      <c r="D844" s="909">
        <v>6410.0</v>
      </c>
      <c r="E844" s="910" t="s">
        <v>424</v>
      </c>
      <c r="F844" s="910" t="s">
        <v>425</v>
      </c>
    </row>
    <row r="845">
      <c r="A845" s="906">
        <v>46078.0</v>
      </c>
      <c r="B845" s="907" t="s">
        <v>1236</v>
      </c>
      <c r="C845" s="908" t="s">
        <v>1179</v>
      </c>
      <c r="D845" s="909">
        <v>6410.0</v>
      </c>
      <c r="E845" s="910" t="s">
        <v>424</v>
      </c>
      <c r="F845" s="910" t="s">
        <v>425</v>
      </c>
    </row>
    <row r="846">
      <c r="A846" s="906">
        <v>46078.0</v>
      </c>
      <c r="B846" s="907" t="s">
        <v>1237</v>
      </c>
      <c r="C846" s="908" t="s">
        <v>1238</v>
      </c>
      <c r="D846" s="909">
        <v>6410.0</v>
      </c>
      <c r="E846" s="910" t="s">
        <v>424</v>
      </c>
      <c r="F846" s="910" t="s">
        <v>425</v>
      </c>
    </row>
    <row r="847">
      <c r="A847" s="906">
        <v>46078.0</v>
      </c>
      <c r="B847" s="907" t="s">
        <v>1239</v>
      </c>
      <c r="C847" s="908" t="s">
        <v>1240</v>
      </c>
      <c r="D847" s="909">
        <v>6410.0</v>
      </c>
      <c r="E847" s="910" t="s">
        <v>424</v>
      </c>
      <c r="F847" s="910" t="s">
        <v>425</v>
      </c>
    </row>
    <row r="848">
      <c r="A848" s="906">
        <v>46078.0</v>
      </c>
      <c r="B848" s="907" t="s">
        <v>1241</v>
      </c>
      <c r="C848" s="908" t="s">
        <v>1240</v>
      </c>
      <c r="D848" s="909">
        <v>6410.0</v>
      </c>
      <c r="E848" s="910" t="s">
        <v>424</v>
      </c>
      <c r="F848" s="910" t="s">
        <v>425</v>
      </c>
    </row>
    <row r="849">
      <c r="A849" s="906">
        <v>46078.0</v>
      </c>
      <c r="B849" s="907" t="s">
        <v>1242</v>
      </c>
      <c r="C849" s="908" t="s">
        <v>1243</v>
      </c>
      <c r="D849" s="909">
        <v>6410.0</v>
      </c>
      <c r="E849" s="910" t="s">
        <v>424</v>
      </c>
      <c r="F849" s="910" t="s">
        <v>425</v>
      </c>
    </row>
    <row r="850">
      <c r="A850" s="906">
        <v>46078.0</v>
      </c>
      <c r="B850" s="907" t="s">
        <v>1244</v>
      </c>
      <c r="C850" s="908" t="s">
        <v>1243</v>
      </c>
      <c r="D850" s="909">
        <v>6410.0</v>
      </c>
      <c r="E850" s="910" t="s">
        <v>424</v>
      </c>
      <c r="F850" s="910" t="s">
        <v>425</v>
      </c>
    </row>
    <row r="851">
      <c r="A851" s="906">
        <v>46078.0</v>
      </c>
      <c r="B851" s="907" t="s">
        <v>1245</v>
      </c>
      <c r="C851" s="908" t="s">
        <v>1246</v>
      </c>
      <c r="D851" s="909">
        <v>6410.0</v>
      </c>
      <c r="E851" s="910" t="s">
        <v>424</v>
      </c>
      <c r="F851" s="910" t="s">
        <v>425</v>
      </c>
    </row>
    <row r="852">
      <c r="A852" s="906">
        <v>46078.0</v>
      </c>
      <c r="B852" s="907" t="s">
        <v>1247</v>
      </c>
      <c r="C852" s="908" t="s">
        <v>1248</v>
      </c>
      <c r="D852" s="909">
        <v>6410.0</v>
      </c>
      <c r="E852" s="910" t="s">
        <v>424</v>
      </c>
      <c r="F852" s="910" t="s">
        <v>425</v>
      </c>
    </row>
    <row r="853">
      <c r="A853" s="906">
        <v>46079.0</v>
      </c>
      <c r="B853" s="907" t="s">
        <v>1249</v>
      </c>
      <c r="C853" s="908" t="s">
        <v>1250</v>
      </c>
      <c r="D853" s="909">
        <v>6410.0</v>
      </c>
      <c r="E853" s="910" t="s">
        <v>424</v>
      </c>
      <c r="F853" s="910" t="s">
        <v>425</v>
      </c>
    </row>
    <row r="854">
      <c r="A854" s="906">
        <v>46079.0</v>
      </c>
      <c r="B854" s="907" t="s">
        <v>1251</v>
      </c>
      <c r="C854" s="908" t="s">
        <v>1252</v>
      </c>
      <c r="D854" s="909">
        <v>6410.0</v>
      </c>
      <c r="E854" s="910" t="s">
        <v>424</v>
      </c>
      <c r="F854" s="910" t="s">
        <v>425</v>
      </c>
    </row>
    <row r="855">
      <c r="A855" s="906">
        <v>46079.0</v>
      </c>
      <c r="B855" s="907" t="s">
        <v>1253</v>
      </c>
      <c r="C855" s="908" t="s">
        <v>1254</v>
      </c>
      <c r="D855" s="909">
        <v>6410.0</v>
      </c>
      <c r="E855" s="910" t="s">
        <v>424</v>
      </c>
      <c r="F855" s="910" t="s">
        <v>425</v>
      </c>
    </row>
    <row r="856">
      <c r="A856" s="906">
        <v>46079.0</v>
      </c>
      <c r="B856" s="907" t="s">
        <v>1255</v>
      </c>
      <c r="C856" s="908" t="s">
        <v>1256</v>
      </c>
      <c r="D856" s="909">
        <v>6410.0</v>
      </c>
      <c r="E856" s="910" t="s">
        <v>424</v>
      </c>
      <c r="F856" s="910" t="s">
        <v>425</v>
      </c>
    </row>
    <row r="857">
      <c r="A857" s="906">
        <v>46079.0</v>
      </c>
      <c r="B857" s="907" t="s">
        <v>1257</v>
      </c>
      <c r="C857" s="908" t="s">
        <v>1258</v>
      </c>
      <c r="D857" s="909">
        <v>6410.0</v>
      </c>
      <c r="E857" s="910" t="s">
        <v>424</v>
      </c>
      <c r="F857" s="910" t="s">
        <v>425</v>
      </c>
    </row>
    <row r="858">
      <c r="A858" s="906">
        <v>46079.0</v>
      </c>
      <c r="B858" s="907" t="s">
        <v>1259</v>
      </c>
      <c r="C858" s="908" t="s">
        <v>1260</v>
      </c>
      <c r="D858" s="909">
        <v>6410.0</v>
      </c>
      <c r="E858" s="910" t="s">
        <v>424</v>
      </c>
      <c r="F858" s="910" t="s">
        <v>425</v>
      </c>
    </row>
    <row r="859">
      <c r="A859" s="906">
        <v>46079.0</v>
      </c>
      <c r="B859" s="907" t="s">
        <v>1261</v>
      </c>
      <c r="C859" s="908" t="s">
        <v>1262</v>
      </c>
      <c r="D859" s="909">
        <v>6410.0</v>
      </c>
      <c r="E859" s="910" t="s">
        <v>424</v>
      </c>
      <c r="F859" s="910" t="s">
        <v>425</v>
      </c>
    </row>
    <row r="860">
      <c r="A860" s="906">
        <v>46079.0</v>
      </c>
      <c r="B860" s="907" t="s">
        <v>1263</v>
      </c>
      <c r="C860" s="908" t="s">
        <v>1262</v>
      </c>
      <c r="D860" s="909">
        <v>6410.0</v>
      </c>
      <c r="E860" s="910" t="s">
        <v>424</v>
      </c>
      <c r="F860" s="910" t="s">
        <v>425</v>
      </c>
    </row>
    <row r="861">
      <c r="A861" s="906">
        <v>46079.0</v>
      </c>
      <c r="B861" s="907" t="s">
        <v>1264</v>
      </c>
      <c r="C861" s="908" t="s">
        <v>1265</v>
      </c>
      <c r="D861" s="909">
        <v>6410.0</v>
      </c>
      <c r="E861" s="910" t="s">
        <v>424</v>
      </c>
      <c r="F861" s="910" t="s">
        <v>425</v>
      </c>
    </row>
    <row r="862">
      <c r="A862" s="906">
        <v>46079.0</v>
      </c>
      <c r="B862" s="907" t="s">
        <v>1266</v>
      </c>
      <c r="C862" s="908" t="s">
        <v>1267</v>
      </c>
      <c r="D862" s="909">
        <v>6410.0</v>
      </c>
      <c r="E862" s="910" t="s">
        <v>424</v>
      </c>
      <c r="F862" s="910" t="s">
        <v>425</v>
      </c>
    </row>
    <row r="863">
      <c r="A863" s="906">
        <v>46079.0</v>
      </c>
      <c r="B863" s="907" t="s">
        <v>1268</v>
      </c>
      <c r="C863" s="908" t="s">
        <v>1269</v>
      </c>
      <c r="D863" s="909">
        <v>6410.0</v>
      </c>
      <c r="E863" s="910" t="s">
        <v>424</v>
      </c>
      <c r="F863" s="910" t="s">
        <v>425</v>
      </c>
    </row>
    <row r="864">
      <c r="A864" s="906">
        <v>46079.0</v>
      </c>
      <c r="B864" s="907" t="s">
        <v>1270</v>
      </c>
      <c r="C864" s="908" t="s">
        <v>1271</v>
      </c>
      <c r="D864" s="909">
        <v>6410.0</v>
      </c>
      <c r="E864" s="910" t="s">
        <v>424</v>
      </c>
      <c r="F864" s="910" t="s">
        <v>425</v>
      </c>
    </row>
    <row r="865">
      <c r="A865" s="906">
        <v>46079.0</v>
      </c>
      <c r="B865" s="907" t="s">
        <v>1272</v>
      </c>
      <c r="C865" s="908" t="s">
        <v>1273</v>
      </c>
      <c r="D865" s="909">
        <v>6410.0</v>
      </c>
      <c r="E865" s="910" t="s">
        <v>424</v>
      </c>
      <c r="F865" s="910" t="s">
        <v>425</v>
      </c>
    </row>
    <row r="866">
      <c r="A866" s="906">
        <v>46079.0</v>
      </c>
      <c r="B866" s="907" t="s">
        <v>1274</v>
      </c>
      <c r="C866" s="908" t="s">
        <v>1275</v>
      </c>
      <c r="D866" s="909">
        <v>6410.0</v>
      </c>
      <c r="E866" s="910" t="s">
        <v>424</v>
      </c>
      <c r="F866" s="910" t="s">
        <v>425</v>
      </c>
    </row>
    <row r="867">
      <c r="A867" s="906">
        <v>46079.0</v>
      </c>
      <c r="B867" s="907" t="s">
        <v>1276</v>
      </c>
      <c r="C867" s="908" t="s">
        <v>1277</v>
      </c>
      <c r="D867" s="909">
        <v>6410.0</v>
      </c>
      <c r="E867" s="910" t="s">
        <v>424</v>
      </c>
      <c r="F867" s="910" t="s">
        <v>425</v>
      </c>
    </row>
    <row r="868">
      <c r="A868" s="906">
        <v>46079.0</v>
      </c>
      <c r="B868" s="907" t="s">
        <v>1278</v>
      </c>
      <c r="C868" s="908" t="s">
        <v>1240</v>
      </c>
      <c r="D868" s="909">
        <v>6410.0</v>
      </c>
      <c r="E868" s="910" t="s">
        <v>424</v>
      </c>
      <c r="F868" s="910" t="s">
        <v>425</v>
      </c>
    </row>
    <row r="869">
      <c r="A869" s="906">
        <v>46079.0</v>
      </c>
      <c r="B869" s="907" t="s">
        <v>1279</v>
      </c>
      <c r="C869" s="908" t="s">
        <v>1280</v>
      </c>
      <c r="D869" s="909">
        <v>6410.0</v>
      </c>
      <c r="E869" s="910" t="s">
        <v>424</v>
      </c>
      <c r="F869" s="910" t="s">
        <v>425</v>
      </c>
    </row>
    <row r="870">
      <c r="A870" s="906">
        <v>46079.0</v>
      </c>
      <c r="B870" s="907" t="s">
        <v>1281</v>
      </c>
      <c r="C870" s="908" t="s">
        <v>1280</v>
      </c>
      <c r="D870" s="909">
        <v>6410.0</v>
      </c>
      <c r="E870" s="910" t="s">
        <v>424</v>
      </c>
      <c r="F870" s="910" t="s">
        <v>425</v>
      </c>
    </row>
    <row r="871">
      <c r="A871" s="906">
        <v>46079.0</v>
      </c>
      <c r="B871" s="907" t="s">
        <v>1282</v>
      </c>
      <c r="C871" s="908" t="s">
        <v>1283</v>
      </c>
      <c r="D871" s="909">
        <v>6410.0</v>
      </c>
      <c r="E871" s="910" t="s">
        <v>424</v>
      </c>
      <c r="F871" s="910" t="s">
        <v>425</v>
      </c>
    </row>
    <row r="872">
      <c r="A872" s="906">
        <v>46079.0</v>
      </c>
      <c r="B872" s="907" t="s">
        <v>1284</v>
      </c>
      <c r="C872" s="908" t="s">
        <v>1285</v>
      </c>
      <c r="D872" s="909">
        <v>6410.0</v>
      </c>
      <c r="E872" s="910" t="s">
        <v>424</v>
      </c>
      <c r="F872" s="910" t="s">
        <v>425</v>
      </c>
    </row>
    <row r="873">
      <c r="A873" s="906">
        <v>46079.0</v>
      </c>
      <c r="B873" s="907" t="s">
        <v>1286</v>
      </c>
      <c r="C873" s="908" t="s">
        <v>1187</v>
      </c>
      <c r="D873" s="909">
        <v>6410.0</v>
      </c>
      <c r="E873" s="910" t="s">
        <v>424</v>
      </c>
      <c r="F873" s="910" t="s">
        <v>425</v>
      </c>
    </row>
    <row r="874">
      <c r="A874" s="906">
        <v>46079.0</v>
      </c>
      <c r="B874" s="907" t="s">
        <v>1287</v>
      </c>
      <c r="C874" s="908" t="s">
        <v>1288</v>
      </c>
      <c r="D874" s="909">
        <v>6410.0</v>
      </c>
      <c r="E874" s="910" t="s">
        <v>424</v>
      </c>
      <c r="F874" s="910" t="s">
        <v>425</v>
      </c>
    </row>
    <row r="875">
      <c r="A875" s="906">
        <v>46081.0</v>
      </c>
      <c r="B875" s="907" t="s">
        <v>1289</v>
      </c>
      <c r="C875" s="908" t="s">
        <v>1290</v>
      </c>
      <c r="D875" s="909">
        <v>9046.0</v>
      </c>
      <c r="E875" s="910" t="s">
        <v>1291</v>
      </c>
      <c r="F875" s="910" t="s">
        <v>425</v>
      </c>
    </row>
    <row r="876">
      <c r="A876" s="906">
        <v>46081.0</v>
      </c>
      <c r="B876" s="907" t="s">
        <v>1292</v>
      </c>
      <c r="C876" s="908" t="s">
        <v>1293</v>
      </c>
      <c r="D876" s="909">
        <v>9046.0</v>
      </c>
      <c r="E876" s="910" t="s">
        <v>1291</v>
      </c>
      <c r="F876" s="910" t="s">
        <v>425</v>
      </c>
    </row>
    <row r="877">
      <c r="A877" s="906">
        <v>46081.0</v>
      </c>
      <c r="B877" s="907" t="s">
        <v>1294</v>
      </c>
      <c r="C877" s="908" t="s">
        <v>1295</v>
      </c>
      <c r="D877" s="909">
        <v>9046.0</v>
      </c>
      <c r="E877" s="910" t="s">
        <v>1291</v>
      </c>
      <c r="F877" s="910" t="s">
        <v>425</v>
      </c>
    </row>
    <row r="878">
      <c r="A878" s="906">
        <v>46081.0</v>
      </c>
      <c r="B878" s="907" t="s">
        <v>1296</v>
      </c>
      <c r="C878" s="908" t="s">
        <v>1297</v>
      </c>
      <c r="D878" s="909">
        <v>9046.0</v>
      </c>
      <c r="E878" s="910" t="s">
        <v>1291</v>
      </c>
      <c r="F878" s="910" t="s">
        <v>425</v>
      </c>
    </row>
    <row r="879">
      <c r="A879" s="906">
        <v>46081.0</v>
      </c>
      <c r="B879" s="907" t="s">
        <v>1298</v>
      </c>
      <c r="C879" s="908" t="s">
        <v>1299</v>
      </c>
      <c r="D879" s="909">
        <v>9046.0</v>
      </c>
      <c r="E879" s="910" t="s">
        <v>1291</v>
      </c>
      <c r="F879" s="910" t="s">
        <v>425</v>
      </c>
    </row>
    <row r="880">
      <c r="A880" s="906">
        <v>46081.0</v>
      </c>
      <c r="B880" s="907" t="s">
        <v>1300</v>
      </c>
      <c r="C880" s="908" t="s">
        <v>1301</v>
      </c>
      <c r="D880" s="909">
        <v>9046.0</v>
      </c>
      <c r="E880" s="910" t="s">
        <v>1291</v>
      </c>
      <c r="F880" s="910" t="s">
        <v>425</v>
      </c>
    </row>
    <row r="881">
      <c r="A881" s="906">
        <v>46081.0</v>
      </c>
      <c r="B881" s="907" t="s">
        <v>1302</v>
      </c>
      <c r="C881" s="908" t="s">
        <v>1303</v>
      </c>
      <c r="D881" s="909">
        <v>9046.0</v>
      </c>
      <c r="E881" s="910" t="s">
        <v>1291</v>
      </c>
      <c r="F881" s="910" t="s">
        <v>425</v>
      </c>
    </row>
    <row r="882">
      <c r="A882" s="906">
        <v>46081.0</v>
      </c>
      <c r="B882" s="907" t="s">
        <v>1304</v>
      </c>
      <c r="C882" s="908" t="s">
        <v>1305</v>
      </c>
      <c r="D882" s="909">
        <v>9046.0</v>
      </c>
      <c r="E882" s="910" t="s">
        <v>1291</v>
      </c>
      <c r="F882" s="910" t="s">
        <v>425</v>
      </c>
    </row>
    <row r="883">
      <c r="A883" s="906">
        <v>46081.0</v>
      </c>
      <c r="B883" s="907" t="s">
        <v>1306</v>
      </c>
      <c r="C883" s="908" t="s">
        <v>1307</v>
      </c>
      <c r="D883" s="909">
        <v>9046.0</v>
      </c>
      <c r="E883" s="910" t="s">
        <v>1291</v>
      </c>
      <c r="F883" s="910" t="s">
        <v>425</v>
      </c>
    </row>
    <row r="884">
      <c r="A884" s="906">
        <v>46081.0</v>
      </c>
      <c r="B884" s="907" t="s">
        <v>1308</v>
      </c>
      <c r="C884" s="908" t="s">
        <v>1309</v>
      </c>
      <c r="D884" s="909">
        <v>9046.0</v>
      </c>
      <c r="E884" s="910" t="s">
        <v>1291</v>
      </c>
      <c r="F884" s="910" t="s">
        <v>425</v>
      </c>
    </row>
    <row r="885">
      <c r="A885" s="906">
        <v>46081.0</v>
      </c>
      <c r="B885" s="907" t="s">
        <v>1310</v>
      </c>
      <c r="C885" s="908" t="s">
        <v>1311</v>
      </c>
      <c r="D885" s="909">
        <v>9046.0</v>
      </c>
      <c r="E885" s="910" t="s">
        <v>1291</v>
      </c>
      <c r="F885" s="910" t="s">
        <v>425</v>
      </c>
    </row>
    <row r="886">
      <c r="A886" s="906">
        <v>46081.0</v>
      </c>
      <c r="B886" s="907" t="s">
        <v>1312</v>
      </c>
      <c r="C886" s="908" t="s">
        <v>1313</v>
      </c>
      <c r="D886" s="909">
        <v>9046.0</v>
      </c>
      <c r="E886" s="910" t="s">
        <v>1291</v>
      </c>
      <c r="F886" s="910" t="s">
        <v>425</v>
      </c>
    </row>
    <row r="887">
      <c r="A887" s="906">
        <v>46081.0</v>
      </c>
      <c r="B887" s="907" t="s">
        <v>1314</v>
      </c>
      <c r="C887" s="908" t="s">
        <v>1315</v>
      </c>
      <c r="D887" s="909">
        <v>9046.0</v>
      </c>
      <c r="E887" s="910" t="s">
        <v>1291</v>
      </c>
      <c r="F887" s="910" t="s">
        <v>425</v>
      </c>
    </row>
    <row r="888">
      <c r="A888" s="906">
        <v>46081.0</v>
      </c>
      <c r="B888" s="907" t="s">
        <v>1316</v>
      </c>
      <c r="C888" s="908" t="s">
        <v>1317</v>
      </c>
      <c r="D888" s="909">
        <v>9046.0</v>
      </c>
      <c r="E888" s="910" t="s">
        <v>1291</v>
      </c>
      <c r="F888" s="910" t="s">
        <v>425</v>
      </c>
    </row>
    <row r="889">
      <c r="A889" s="906">
        <v>46081.0</v>
      </c>
      <c r="B889" s="907" t="s">
        <v>1318</v>
      </c>
      <c r="C889" s="908" t="s">
        <v>1319</v>
      </c>
      <c r="D889" s="909">
        <v>9046.0</v>
      </c>
      <c r="E889" s="910" t="s">
        <v>1291</v>
      </c>
      <c r="F889" s="910" t="s">
        <v>425</v>
      </c>
    </row>
    <row r="890">
      <c r="A890" s="906">
        <v>46081.0</v>
      </c>
      <c r="B890" s="907" t="s">
        <v>1320</v>
      </c>
      <c r="C890" s="908" t="s">
        <v>1321</v>
      </c>
      <c r="D890" s="909">
        <v>9046.0</v>
      </c>
      <c r="E890" s="910" t="s">
        <v>1291</v>
      </c>
      <c r="F890" s="910" t="s">
        <v>425</v>
      </c>
    </row>
    <row r="891">
      <c r="A891" s="906">
        <v>46081.0</v>
      </c>
      <c r="B891" s="907" t="s">
        <v>1322</v>
      </c>
      <c r="C891" s="908" t="s">
        <v>1323</v>
      </c>
      <c r="D891" s="909">
        <v>9046.0</v>
      </c>
      <c r="E891" s="910" t="s">
        <v>1291</v>
      </c>
      <c r="F891" s="910" t="s">
        <v>425</v>
      </c>
    </row>
    <row r="892">
      <c r="A892" s="906">
        <v>46081.0</v>
      </c>
      <c r="B892" s="907" t="s">
        <v>1324</v>
      </c>
      <c r="C892" s="908" t="s">
        <v>1325</v>
      </c>
      <c r="D892" s="909">
        <v>9046.0</v>
      </c>
      <c r="E892" s="910" t="s">
        <v>1291</v>
      </c>
      <c r="F892" s="910" t="s">
        <v>425</v>
      </c>
    </row>
    <row r="893">
      <c r="A893" s="906">
        <v>46081.0</v>
      </c>
      <c r="B893" s="907" t="s">
        <v>1326</v>
      </c>
      <c r="C893" s="908" t="s">
        <v>1327</v>
      </c>
      <c r="D893" s="909">
        <v>9046.0</v>
      </c>
      <c r="E893" s="910" t="s">
        <v>1291</v>
      </c>
      <c r="F893" s="910" t="s">
        <v>425</v>
      </c>
    </row>
    <row r="894">
      <c r="A894" s="906">
        <v>46081.0</v>
      </c>
      <c r="B894" s="907" t="s">
        <v>1328</v>
      </c>
      <c r="C894" s="908" t="s">
        <v>1329</v>
      </c>
      <c r="D894" s="909">
        <v>9046.0</v>
      </c>
      <c r="E894" s="910" t="s">
        <v>1291</v>
      </c>
      <c r="F894" s="910" t="s">
        <v>425</v>
      </c>
    </row>
    <row r="895">
      <c r="A895" s="906">
        <v>46081.0</v>
      </c>
      <c r="B895" s="907" t="s">
        <v>1330</v>
      </c>
      <c r="C895" s="908" t="s">
        <v>1331</v>
      </c>
      <c r="D895" s="909">
        <v>9046.0</v>
      </c>
      <c r="E895" s="910" t="s">
        <v>1291</v>
      </c>
      <c r="F895" s="910" t="s">
        <v>425</v>
      </c>
    </row>
    <row r="896">
      <c r="A896" s="906">
        <v>46081.0</v>
      </c>
      <c r="B896" s="907" t="s">
        <v>1332</v>
      </c>
      <c r="C896" s="908" t="s">
        <v>1333</v>
      </c>
      <c r="D896" s="909">
        <v>9046.0</v>
      </c>
      <c r="E896" s="910" t="s">
        <v>1291</v>
      </c>
      <c r="F896" s="910" t="s">
        <v>425</v>
      </c>
    </row>
    <row r="897">
      <c r="A897" s="906">
        <v>46081.0</v>
      </c>
      <c r="B897" s="907" t="s">
        <v>1334</v>
      </c>
      <c r="C897" s="908" t="s">
        <v>1335</v>
      </c>
      <c r="D897" s="909">
        <v>9046.0</v>
      </c>
      <c r="E897" s="910" t="s">
        <v>1291</v>
      </c>
      <c r="F897" s="910" t="s">
        <v>425</v>
      </c>
    </row>
    <row r="898">
      <c r="A898" s="906">
        <v>46081.0</v>
      </c>
      <c r="B898" s="907" t="s">
        <v>1336</v>
      </c>
      <c r="C898" s="908" t="s">
        <v>1337</v>
      </c>
      <c r="D898" s="909">
        <v>9046.0</v>
      </c>
      <c r="E898" s="910" t="s">
        <v>1291</v>
      </c>
      <c r="F898" s="910" t="s">
        <v>425</v>
      </c>
    </row>
    <row r="899">
      <c r="A899" s="906">
        <v>46081.0</v>
      </c>
      <c r="B899" s="907" t="s">
        <v>1338</v>
      </c>
      <c r="C899" s="908" t="s">
        <v>1339</v>
      </c>
      <c r="D899" s="909">
        <v>9046.0</v>
      </c>
      <c r="E899" s="910" t="s">
        <v>1291</v>
      </c>
      <c r="F899" s="910" t="s">
        <v>425</v>
      </c>
    </row>
    <row r="900">
      <c r="A900" s="906">
        <v>46081.0</v>
      </c>
      <c r="B900" s="907" t="s">
        <v>1340</v>
      </c>
      <c r="C900" s="908" t="s">
        <v>1341</v>
      </c>
      <c r="D900" s="909">
        <v>9046.0</v>
      </c>
      <c r="E900" s="910" t="s">
        <v>1291</v>
      </c>
      <c r="F900" s="910" t="s">
        <v>425</v>
      </c>
    </row>
    <row r="901">
      <c r="A901" s="906">
        <v>46081.0</v>
      </c>
      <c r="B901" s="907" t="s">
        <v>1342</v>
      </c>
      <c r="C901" s="908" t="s">
        <v>1343</v>
      </c>
      <c r="D901" s="909">
        <v>9046.0</v>
      </c>
      <c r="E901" s="910" t="s">
        <v>1291</v>
      </c>
      <c r="F901" s="910" t="s">
        <v>425</v>
      </c>
    </row>
    <row r="902">
      <c r="A902" s="906">
        <v>46081.0</v>
      </c>
      <c r="B902" s="907" t="s">
        <v>1344</v>
      </c>
      <c r="C902" s="908" t="s">
        <v>1345</v>
      </c>
      <c r="D902" s="909">
        <v>9046.0</v>
      </c>
      <c r="E902" s="910" t="s">
        <v>1291</v>
      </c>
      <c r="F902" s="910" t="s">
        <v>425</v>
      </c>
    </row>
    <row r="903">
      <c r="A903" s="906">
        <v>46081.0</v>
      </c>
      <c r="B903" s="907" t="s">
        <v>1346</v>
      </c>
      <c r="C903" s="908" t="s">
        <v>1347</v>
      </c>
      <c r="D903" s="909">
        <v>9046.0</v>
      </c>
      <c r="E903" s="910" t="s">
        <v>1291</v>
      </c>
      <c r="F903" s="910" t="s">
        <v>425</v>
      </c>
    </row>
    <row r="904">
      <c r="A904" s="906">
        <v>46081.0</v>
      </c>
      <c r="B904" s="907" t="s">
        <v>1348</v>
      </c>
      <c r="C904" s="908" t="s">
        <v>1349</v>
      </c>
      <c r="D904" s="909">
        <v>9046.0</v>
      </c>
      <c r="E904" s="910" t="s">
        <v>1291</v>
      </c>
      <c r="F904" s="910" t="s">
        <v>425</v>
      </c>
    </row>
    <row r="905">
      <c r="A905" s="906">
        <v>46081.0</v>
      </c>
      <c r="B905" s="907" t="s">
        <v>1350</v>
      </c>
      <c r="C905" s="908" t="s">
        <v>1351</v>
      </c>
      <c r="D905" s="909">
        <v>9046.0</v>
      </c>
      <c r="E905" s="910" t="s">
        <v>1291</v>
      </c>
      <c r="F905" s="910" t="s">
        <v>425</v>
      </c>
    </row>
    <row r="906">
      <c r="A906" s="906">
        <v>46081.0</v>
      </c>
      <c r="B906" s="907" t="s">
        <v>1352</v>
      </c>
      <c r="C906" s="908" t="s">
        <v>1353</v>
      </c>
      <c r="D906" s="909">
        <v>9046.0</v>
      </c>
      <c r="E906" s="910" t="s">
        <v>1291</v>
      </c>
      <c r="F906" s="910" t="s">
        <v>425</v>
      </c>
    </row>
    <row r="907">
      <c r="A907" s="906">
        <v>46081.0</v>
      </c>
      <c r="B907" s="907" t="s">
        <v>1354</v>
      </c>
      <c r="C907" s="908" t="s">
        <v>1355</v>
      </c>
      <c r="D907" s="909">
        <v>9046.0</v>
      </c>
      <c r="E907" s="910" t="s">
        <v>1291</v>
      </c>
      <c r="F907" s="910" t="s">
        <v>425</v>
      </c>
    </row>
    <row r="908">
      <c r="A908" s="906">
        <v>46081.0</v>
      </c>
      <c r="B908" s="907" t="s">
        <v>1356</v>
      </c>
      <c r="C908" s="908" t="s">
        <v>1357</v>
      </c>
      <c r="D908" s="909">
        <v>9046.0</v>
      </c>
      <c r="E908" s="910" t="s">
        <v>1291</v>
      </c>
      <c r="F908" s="910" t="s">
        <v>425</v>
      </c>
    </row>
    <row r="909">
      <c r="A909" s="906">
        <v>46081.0</v>
      </c>
      <c r="B909" s="907" t="s">
        <v>1358</v>
      </c>
      <c r="C909" s="908" t="s">
        <v>1359</v>
      </c>
      <c r="D909" s="909">
        <v>9046.0</v>
      </c>
      <c r="E909" s="910" t="s">
        <v>1291</v>
      </c>
      <c r="F909" s="910" t="s">
        <v>425</v>
      </c>
    </row>
    <row r="910">
      <c r="A910" s="906">
        <v>46081.0</v>
      </c>
      <c r="B910" s="907" t="s">
        <v>1360</v>
      </c>
      <c r="C910" s="908" t="s">
        <v>1361</v>
      </c>
      <c r="D910" s="909">
        <v>9046.0</v>
      </c>
      <c r="E910" s="910" t="s">
        <v>1291</v>
      </c>
      <c r="F910" s="910" t="s">
        <v>425</v>
      </c>
    </row>
    <row r="911">
      <c r="A911" s="906">
        <v>46081.0</v>
      </c>
      <c r="B911" s="907" t="s">
        <v>1362</v>
      </c>
      <c r="C911" s="908" t="s">
        <v>1363</v>
      </c>
      <c r="D911" s="909">
        <v>9046.0</v>
      </c>
      <c r="E911" s="910" t="s">
        <v>1291</v>
      </c>
      <c r="F911" s="910" t="s">
        <v>425</v>
      </c>
    </row>
    <row r="912">
      <c r="A912" s="906">
        <v>46081.0</v>
      </c>
      <c r="B912" s="907" t="s">
        <v>1364</v>
      </c>
      <c r="C912" s="908" t="s">
        <v>1365</v>
      </c>
      <c r="D912" s="909">
        <v>9046.0</v>
      </c>
      <c r="E912" s="910" t="s">
        <v>1291</v>
      </c>
      <c r="F912" s="910" t="s">
        <v>425</v>
      </c>
    </row>
    <row r="913">
      <c r="A913" s="906">
        <v>46081.0</v>
      </c>
      <c r="B913" s="907" t="s">
        <v>1366</v>
      </c>
      <c r="C913" s="908" t="s">
        <v>1367</v>
      </c>
      <c r="D913" s="909">
        <v>9046.0</v>
      </c>
      <c r="E913" s="910" t="s">
        <v>1291</v>
      </c>
      <c r="F913" s="910" t="s">
        <v>425</v>
      </c>
    </row>
    <row r="914">
      <c r="A914" s="906">
        <v>46081.0</v>
      </c>
      <c r="B914" s="907" t="s">
        <v>1368</v>
      </c>
      <c r="C914" s="908" t="s">
        <v>1369</v>
      </c>
      <c r="D914" s="909">
        <v>9046.0</v>
      </c>
      <c r="E914" s="910" t="s">
        <v>1291</v>
      </c>
      <c r="F914" s="910" t="s">
        <v>425</v>
      </c>
    </row>
    <row r="915">
      <c r="A915" s="906">
        <v>46081.0</v>
      </c>
      <c r="B915" s="907" t="s">
        <v>1370</v>
      </c>
      <c r="C915" s="908" t="s">
        <v>1371</v>
      </c>
      <c r="D915" s="909">
        <v>9046.0</v>
      </c>
      <c r="E915" s="910" t="s">
        <v>1291</v>
      </c>
      <c r="F915" s="910" t="s">
        <v>425</v>
      </c>
    </row>
    <row r="916">
      <c r="A916" s="906">
        <v>46081.0</v>
      </c>
      <c r="B916" s="907" t="s">
        <v>1372</v>
      </c>
      <c r="C916" s="908" t="s">
        <v>1373</v>
      </c>
      <c r="D916" s="909">
        <v>9046.0</v>
      </c>
      <c r="E916" s="910" t="s">
        <v>1291</v>
      </c>
      <c r="F916" s="910" t="s">
        <v>425</v>
      </c>
    </row>
    <row r="917">
      <c r="A917" s="906">
        <v>46081.0</v>
      </c>
      <c r="B917" s="907" t="s">
        <v>1374</v>
      </c>
      <c r="C917" s="908" t="s">
        <v>1375</v>
      </c>
      <c r="D917" s="909">
        <v>9046.0</v>
      </c>
      <c r="E917" s="910" t="s">
        <v>1291</v>
      </c>
      <c r="F917" s="910" t="s">
        <v>425</v>
      </c>
    </row>
    <row r="918">
      <c r="A918" s="906">
        <v>46081.0</v>
      </c>
      <c r="B918" s="907" t="s">
        <v>1376</v>
      </c>
      <c r="C918" s="908" t="s">
        <v>1377</v>
      </c>
      <c r="D918" s="909">
        <v>9046.0</v>
      </c>
      <c r="E918" s="910" t="s">
        <v>1291</v>
      </c>
      <c r="F918" s="910" t="s">
        <v>425</v>
      </c>
    </row>
    <row r="919">
      <c r="A919" s="906">
        <v>46081.0</v>
      </c>
      <c r="B919" s="907" t="s">
        <v>1378</v>
      </c>
      <c r="C919" s="908" t="s">
        <v>1379</v>
      </c>
      <c r="D919" s="909">
        <v>9046.0</v>
      </c>
      <c r="E919" s="910" t="s">
        <v>1291</v>
      </c>
      <c r="F919" s="910" t="s">
        <v>425</v>
      </c>
    </row>
    <row r="920">
      <c r="A920" s="906">
        <v>46081.0</v>
      </c>
      <c r="B920" s="907" t="s">
        <v>1380</v>
      </c>
      <c r="C920" s="908" t="s">
        <v>1381</v>
      </c>
      <c r="D920" s="909">
        <v>9046.0</v>
      </c>
      <c r="E920" s="910" t="s">
        <v>1291</v>
      </c>
      <c r="F920" s="910" t="s">
        <v>425</v>
      </c>
    </row>
    <row r="921">
      <c r="A921" s="906">
        <v>46081.0</v>
      </c>
      <c r="B921" s="907" t="s">
        <v>1382</v>
      </c>
      <c r="C921" s="908" t="s">
        <v>1383</v>
      </c>
      <c r="D921" s="909">
        <v>9046.0</v>
      </c>
      <c r="E921" s="910" t="s">
        <v>1291</v>
      </c>
      <c r="F921" s="910" t="s">
        <v>425</v>
      </c>
    </row>
    <row r="922">
      <c r="A922" s="906">
        <v>46081.0</v>
      </c>
      <c r="B922" s="907" t="s">
        <v>1384</v>
      </c>
      <c r="C922" s="908" t="s">
        <v>1385</v>
      </c>
      <c r="D922" s="909">
        <v>9046.0</v>
      </c>
      <c r="E922" s="910" t="s">
        <v>1291</v>
      </c>
      <c r="F922" s="910" t="s">
        <v>425</v>
      </c>
    </row>
    <row r="923">
      <c r="A923" s="906">
        <v>46081.0</v>
      </c>
      <c r="B923" s="907" t="s">
        <v>1386</v>
      </c>
      <c r="C923" s="908" t="s">
        <v>1387</v>
      </c>
      <c r="D923" s="909">
        <v>9046.0</v>
      </c>
      <c r="E923" s="910" t="s">
        <v>1291</v>
      </c>
      <c r="F923" s="910" t="s">
        <v>425</v>
      </c>
    </row>
    <row r="924">
      <c r="A924" s="906">
        <v>46081.0</v>
      </c>
      <c r="B924" s="907" t="s">
        <v>1388</v>
      </c>
      <c r="C924" s="908" t="s">
        <v>1389</v>
      </c>
      <c r="D924" s="909">
        <v>9046.0</v>
      </c>
      <c r="E924" s="910" t="s">
        <v>1291</v>
      </c>
      <c r="F924" s="910" t="s">
        <v>425</v>
      </c>
    </row>
    <row r="925">
      <c r="A925" s="906">
        <v>46081.0</v>
      </c>
      <c r="B925" s="907" t="s">
        <v>1390</v>
      </c>
      <c r="C925" s="908" t="s">
        <v>1391</v>
      </c>
      <c r="D925" s="909">
        <v>9046.0</v>
      </c>
      <c r="E925" s="910" t="s">
        <v>1291</v>
      </c>
      <c r="F925" s="910" t="s">
        <v>425</v>
      </c>
    </row>
    <row r="926">
      <c r="A926" s="906">
        <v>46081.0</v>
      </c>
      <c r="B926" s="907" t="s">
        <v>1392</v>
      </c>
      <c r="C926" s="908" t="s">
        <v>1393</v>
      </c>
      <c r="D926" s="909">
        <v>9046.0</v>
      </c>
      <c r="E926" s="910" t="s">
        <v>1291</v>
      </c>
      <c r="F926" s="910" t="s">
        <v>425</v>
      </c>
    </row>
    <row r="927">
      <c r="A927" s="906">
        <v>46081.0</v>
      </c>
      <c r="B927" s="907" t="s">
        <v>1394</v>
      </c>
      <c r="C927" s="908" t="s">
        <v>1395</v>
      </c>
      <c r="D927" s="909">
        <v>9046.0</v>
      </c>
      <c r="E927" s="910" t="s">
        <v>1291</v>
      </c>
      <c r="F927" s="910" t="s">
        <v>425</v>
      </c>
    </row>
    <row r="928">
      <c r="A928" s="742"/>
      <c r="B928" s="5"/>
      <c r="C928" s="913">
        <f>sum(C664:C927)</f>
        <v>43245.47</v>
      </c>
    </row>
    <row r="929">
      <c r="A929" s="742"/>
      <c r="B929" s="5"/>
      <c r="C929" s="116"/>
    </row>
    <row r="930">
      <c r="A930" s="906">
        <v>46082.0</v>
      </c>
      <c r="B930" s="907" t="s">
        <v>1396</v>
      </c>
      <c r="C930" s="908" t="s">
        <v>1397</v>
      </c>
      <c r="D930" s="909">
        <v>9046.0</v>
      </c>
      <c r="E930" s="910" t="s">
        <v>1291</v>
      </c>
      <c r="F930" s="910" t="s">
        <v>425</v>
      </c>
    </row>
    <row r="931">
      <c r="A931" s="906">
        <v>46082.0</v>
      </c>
      <c r="B931" s="907" t="s">
        <v>1398</v>
      </c>
      <c r="C931" s="908" t="s">
        <v>1399</v>
      </c>
      <c r="D931" s="909">
        <v>9046.0</v>
      </c>
      <c r="E931" s="910" t="s">
        <v>1291</v>
      </c>
      <c r="F931" s="910" t="s">
        <v>425</v>
      </c>
    </row>
    <row r="932">
      <c r="A932" s="906">
        <v>46082.0</v>
      </c>
      <c r="B932" s="907" t="s">
        <v>1400</v>
      </c>
      <c r="C932" s="908" t="s">
        <v>1401</v>
      </c>
      <c r="D932" s="909">
        <v>9046.0</v>
      </c>
      <c r="E932" s="910" t="s">
        <v>1291</v>
      </c>
      <c r="F932" s="910" t="s">
        <v>425</v>
      </c>
    </row>
    <row r="933">
      <c r="A933" s="906">
        <v>46082.0</v>
      </c>
      <c r="B933" s="907" t="s">
        <v>1402</v>
      </c>
      <c r="C933" s="908" t="s">
        <v>1403</v>
      </c>
      <c r="D933" s="909">
        <v>9046.0</v>
      </c>
      <c r="E933" s="910" t="s">
        <v>1291</v>
      </c>
      <c r="F933" s="910" t="s">
        <v>425</v>
      </c>
    </row>
    <row r="934">
      <c r="A934" s="906">
        <v>46082.0</v>
      </c>
      <c r="B934" s="907" t="s">
        <v>1404</v>
      </c>
      <c r="C934" s="908" t="s">
        <v>1405</v>
      </c>
      <c r="D934" s="909">
        <v>9046.0</v>
      </c>
      <c r="E934" s="910" t="s">
        <v>1291</v>
      </c>
      <c r="F934" s="910" t="s">
        <v>425</v>
      </c>
    </row>
    <row r="935">
      <c r="A935" s="906">
        <v>46082.0</v>
      </c>
      <c r="B935" s="907" t="s">
        <v>1406</v>
      </c>
      <c r="C935" s="908" t="s">
        <v>1407</v>
      </c>
      <c r="D935" s="909">
        <v>9046.0</v>
      </c>
      <c r="E935" s="910" t="s">
        <v>1291</v>
      </c>
      <c r="F935" s="910" t="s">
        <v>425</v>
      </c>
    </row>
    <row r="936">
      <c r="A936" s="906">
        <v>46082.0</v>
      </c>
      <c r="B936" s="907" t="s">
        <v>1408</v>
      </c>
      <c r="C936" s="908" t="s">
        <v>1409</v>
      </c>
      <c r="D936" s="909">
        <v>9046.0</v>
      </c>
      <c r="E936" s="910" t="s">
        <v>1291</v>
      </c>
      <c r="F936" s="910" t="s">
        <v>425</v>
      </c>
    </row>
    <row r="937">
      <c r="A937" s="906">
        <v>46082.0</v>
      </c>
      <c r="B937" s="907" t="s">
        <v>1410</v>
      </c>
      <c r="C937" s="908" t="s">
        <v>1411</v>
      </c>
      <c r="D937" s="909">
        <v>9046.0</v>
      </c>
      <c r="E937" s="910" t="s">
        <v>1291</v>
      </c>
      <c r="F937" s="910" t="s">
        <v>425</v>
      </c>
    </row>
    <row r="938">
      <c r="A938" s="906">
        <v>46082.0</v>
      </c>
      <c r="B938" s="907" t="s">
        <v>1412</v>
      </c>
      <c r="C938" s="908" t="s">
        <v>1413</v>
      </c>
      <c r="D938" s="909">
        <v>9046.0</v>
      </c>
      <c r="E938" s="910" t="s">
        <v>1291</v>
      </c>
      <c r="F938" s="910" t="s">
        <v>425</v>
      </c>
    </row>
    <row r="939">
      <c r="A939" s="906">
        <v>46082.0</v>
      </c>
      <c r="B939" s="907" t="s">
        <v>1414</v>
      </c>
      <c r="C939" s="908" t="s">
        <v>1415</v>
      </c>
      <c r="D939" s="909">
        <v>9046.0</v>
      </c>
      <c r="E939" s="910" t="s">
        <v>1291</v>
      </c>
      <c r="F939" s="910" t="s">
        <v>425</v>
      </c>
    </row>
    <row r="940">
      <c r="A940" s="906">
        <v>46082.0</v>
      </c>
      <c r="B940" s="907" t="s">
        <v>1416</v>
      </c>
      <c r="C940" s="908" t="s">
        <v>1417</v>
      </c>
      <c r="D940" s="909">
        <v>9046.0</v>
      </c>
      <c r="E940" s="910" t="s">
        <v>1291</v>
      </c>
      <c r="F940" s="910" t="s">
        <v>425</v>
      </c>
    </row>
    <row r="941">
      <c r="A941" s="906">
        <v>46082.0</v>
      </c>
      <c r="B941" s="907" t="s">
        <v>1418</v>
      </c>
      <c r="C941" s="908" t="s">
        <v>1417</v>
      </c>
      <c r="D941" s="909">
        <v>9046.0</v>
      </c>
      <c r="E941" s="910" t="s">
        <v>1291</v>
      </c>
      <c r="F941" s="910" t="s">
        <v>425</v>
      </c>
    </row>
    <row r="942">
      <c r="A942" s="906">
        <v>46082.0</v>
      </c>
      <c r="B942" s="907" t="s">
        <v>1419</v>
      </c>
      <c r="C942" s="908" t="s">
        <v>1420</v>
      </c>
      <c r="D942" s="909">
        <v>9046.0</v>
      </c>
      <c r="E942" s="910" t="s">
        <v>1291</v>
      </c>
      <c r="F942" s="910" t="s">
        <v>425</v>
      </c>
    </row>
    <row r="943">
      <c r="A943" s="906">
        <v>46082.0</v>
      </c>
      <c r="B943" s="907" t="s">
        <v>1421</v>
      </c>
      <c r="C943" s="908" t="s">
        <v>1422</v>
      </c>
      <c r="D943" s="909">
        <v>9046.0</v>
      </c>
      <c r="E943" s="910" t="s">
        <v>1291</v>
      </c>
      <c r="F943" s="910" t="s">
        <v>425</v>
      </c>
    </row>
    <row r="944">
      <c r="A944" s="906">
        <v>46082.0</v>
      </c>
      <c r="B944" s="907" t="s">
        <v>1423</v>
      </c>
      <c r="C944" s="908" t="s">
        <v>1424</v>
      </c>
      <c r="D944" s="909">
        <v>9046.0</v>
      </c>
      <c r="E944" s="910" t="s">
        <v>1291</v>
      </c>
      <c r="F944" s="910" t="s">
        <v>425</v>
      </c>
    </row>
    <row r="945">
      <c r="A945" s="906">
        <v>46082.0</v>
      </c>
      <c r="B945" s="907" t="s">
        <v>1425</v>
      </c>
      <c r="C945" s="908" t="s">
        <v>1426</v>
      </c>
      <c r="D945" s="909">
        <v>9046.0</v>
      </c>
      <c r="E945" s="910" t="s">
        <v>1291</v>
      </c>
      <c r="F945" s="910" t="s">
        <v>425</v>
      </c>
    </row>
    <row r="946">
      <c r="A946" s="906">
        <v>46082.0</v>
      </c>
      <c r="B946" s="907" t="s">
        <v>1427</v>
      </c>
      <c r="C946" s="908" t="s">
        <v>1428</v>
      </c>
      <c r="D946" s="909">
        <v>9046.0</v>
      </c>
      <c r="E946" s="910" t="s">
        <v>1291</v>
      </c>
      <c r="F946" s="910" t="s">
        <v>425</v>
      </c>
    </row>
    <row r="947">
      <c r="A947" s="906">
        <v>46082.0</v>
      </c>
      <c r="B947" s="907" t="s">
        <v>1429</v>
      </c>
      <c r="C947" s="908" t="s">
        <v>1430</v>
      </c>
      <c r="D947" s="909">
        <v>9046.0</v>
      </c>
      <c r="E947" s="910" t="s">
        <v>1291</v>
      </c>
      <c r="F947" s="910" t="s">
        <v>425</v>
      </c>
    </row>
    <row r="948">
      <c r="A948" s="906">
        <v>46082.0</v>
      </c>
      <c r="B948" s="907" t="s">
        <v>1431</v>
      </c>
      <c r="C948" s="908" t="s">
        <v>1432</v>
      </c>
      <c r="D948" s="909">
        <v>9046.0</v>
      </c>
      <c r="E948" s="910" t="s">
        <v>1291</v>
      </c>
      <c r="F948" s="910" t="s">
        <v>425</v>
      </c>
    </row>
    <row r="949">
      <c r="A949" s="906">
        <v>46082.0</v>
      </c>
      <c r="B949" s="907" t="s">
        <v>1433</v>
      </c>
      <c r="C949" s="908" t="s">
        <v>1434</v>
      </c>
      <c r="D949" s="909">
        <v>9046.0</v>
      </c>
      <c r="E949" s="910" t="s">
        <v>1291</v>
      </c>
      <c r="F949" s="910" t="s">
        <v>425</v>
      </c>
    </row>
    <row r="950">
      <c r="A950" s="906">
        <v>46082.0</v>
      </c>
      <c r="B950" s="907" t="s">
        <v>1435</v>
      </c>
      <c r="C950" s="908" t="s">
        <v>1436</v>
      </c>
      <c r="D950" s="909">
        <v>9046.0</v>
      </c>
      <c r="E950" s="910" t="s">
        <v>1291</v>
      </c>
      <c r="F950" s="910" t="s">
        <v>425</v>
      </c>
    </row>
    <row r="951">
      <c r="A951" s="906">
        <v>46082.0</v>
      </c>
      <c r="B951" s="907" t="s">
        <v>1437</v>
      </c>
      <c r="C951" s="908" t="s">
        <v>1438</v>
      </c>
      <c r="D951" s="909">
        <v>9046.0</v>
      </c>
      <c r="E951" s="910" t="s">
        <v>1291</v>
      </c>
      <c r="F951" s="910" t="s">
        <v>425</v>
      </c>
    </row>
    <row r="952">
      <c r="A952" s="906">
        <v>46082.0</v>
      </c>
      <c r="B952" s="907" t="s">
        <v>1439</v>
      </c>
      <c r="C952" s="908" t="s">
        <v>1440</v>
      </c>
      <c r="D952" s="909">
        <v>9046.0</v>
      </c>
      <c r="E952" s="910" t="s">
        <v>1291</v>
      </c>
      <c r="F952" s="910" t="s">
        <v>425</v>
      </c>
    </row>
    <row r="953">
      <c r="A953" s="906">
        <v>46082.0</v>
      </c>
      <c r="B953" s="907" t="s">
        <v>1441</v>
      </c>
      <c r="C953" s="908" t="s">
        <v>1442</v>
      </c>
      <c r="D953" s="909">
        <v>9046.0</v>
      </c>
      <c r="E953" s="910" t="s">
        <v>1291</v>
      </c>
      <c r="F953" s="910" t="s">
        <v>425</v>
      </c>
    </row>
    <row r="954">
      <c r="A954" s="906">
        <v>46082.0</v>
      </c>
      <c r="B954" s="907" t="s">
        <v>1443</v>
      </c>
      <c r="C954" s="908" t="s">
        <v>1444</v>
      </c>
      <c r="D954" s="909">
        <v>9046.0</v>
      </c>
      <c r="E954" s="910" t="s">
        <v>1291</v>
      </c>
      <c r="F954" s="910" t="s">
        <v>425</v>
      </c>
    </row>
    <row r="955">
      <c r="A955" s="906">
        <v>46082.0</v>
      </c>
      <c r="B955" s="907" t="s">
        <v>1445</v>
      </c>
      <c r="C955" s="908" t="s">
        <v>1305</v>
      </c>
      <c r="D955" s="909">
        <v>9046.0</v>
      </c>
      <c r="E955" s="910" t="s">
        <v>1291</v>
      </c>
      <c r="F955" s="910" t="s">
        <v>425</v>
      </c>
    </row>
    <row r="956">
      <c r="A956" s="906">
        <v>46083.0</v>
      </c>
      <c r="B956" s="907" t="s">
        <v>1446</v>
      </c>
      <c r="C956" s="908" t="s">
        <v>1447</v>
      </c>
      <c r="D956" s="909">
        <v>9046.0</v>
      </c>
      <c r="E956" s="910" t="s">
        <v>1291</v>
      </c>
      <c r="F956" s="910" t="s">
        <v>425</v>
      </c>
    </row>
    <row r="957">
      <c r="A957" s="906">
        <v>46083.0</v>
      </c>
      <c r="B957" s="907" t="s">
        <v>1448</v>
      </c>
      <c r="C957" s="908" t="s">
        <v>1449</v>
      </c>
      <c r="D957" s="909">
        <v>9046.0</v>
      </c>
      <c r="E957" s="910" t="s">
        <v>1291</v>
      </c>
      <c r="F957" s="910" t="s">
        <v>425</v>
      </c>
    </row>
    <row r="958">
      <c r="A958" s="906">
        <v>46083.0</v>
      </c>
      <c r="B958" s="907" t="s">
        <v>1450</v>
      </c>
      <c r="C958" s="908" t="s">
        <v>1451</v>
      </c>
      <c r="D958" s="909">
        <v>9046.0</v>
      </c>
      <c r="E958" s="910" t="s">
        <v>1291</v>
      </c>
      <c r="F958" s="910" t="s">
        <v>425</v>
      </c>
    </row>
    <row r="959">
      <c r="A959" s="906">
        <v>46083.0</v>
      </c>
      <c r="B959" s="907" t="s">
        <v>1452</v>
      </c>
      <c r="C959" s="908" t="s">
        <v>1453</v>
      </c>
      <c r="D959" s="909">
        <v>9046.0</v>
      </c>
      <c r="E959" s="910" t="s">
        <v>1291</v>
      </c>
      <c r="F959" s="910" t="s">
        <v>425</v>
      </c>
    </row>
    <row r="960">
      <c r="A960" s="906">
        <v>46083.0</v>
      </c>
      <c r="B960" s="907" t="s">
        <v>1454</v>
      </c>
      <c r="C960" s="908" t="s">
        <v>1455</v>
      </c>
      <c r="D960" s="909">
        <v>9046.0</v>
      </c>
      <c r="E960" s="910" t="s">
        <v>1291</v>
      </c>
      <c r="F960" s="910" t="s">
        <v>425</v>
      </c>
    </row>
    <row r="961">
      <c r="A961" s="906">
        <v>46083.0</v>
      </c>
      <c r="B961" s="907" t="s">
        <v>1456</v>
      </c>
      <c r="C961" s="908" t="s">
        <v>1457</v>
      </c>
      <c r="D961" s="909">
        <v>9046.0</v>
      </c>
      <c r="E961" s="910" t="s">
        <v>1291</v>
      </c>
      <c r="F961" s="910" t="s">
        <v>425</v>
      </c>
    </row>
    <row r="962">
      <c r="A962" s="906">
        <v>46083.0</v>
      </c>
      <c r="B962" s="907" t="s">
        <v>1458</v>
      </c>
      <c r="C962" s="908" t="s">
        <v>1459</v>
      </c>
      <c r="D962" s="909">
        <v>9046.0</v>
      </c>
      <c r="E962" s="910" t="s">
        <v>1291</v>
      </c>
      <c r="F962" s="910" t="s">
        <v>425</v>
      </c>
    </row>
    <row r="963">
      <c r="A963" s="906">
        <v>46083.0</v>
      </c>
      <c r="B963" s="907" t="s">
        <v>1460</v>
      </c>
      <c r="C963" s="908" t="s">
        <v>1461</v>
      </c>
      <c r="D963" s="909">
        <v>9046.0</v>
      </c>
      <c r="E963" s="910" t="s">
        <v>1291</v>
      </c>
      <c r="F963" s="910" t="s">
        <v>425</v>
      </c>
    </row>
    <row r="964">
      <c r="A964" s="906">
        <v>46083.0</v>
      </c>
      <c r="B964" s="907" t="s">
        <v>1462</v>
      </c>
      <c r="C964" s="908" t="s">
        <v>1463</v>
      </c>
      <c r="D964" s="909">
        <v>9046.0</v>
      </c>
      <c r="E964" s="910" t="s">
        <v>1291</v>
      </c>
      <c r="F964" s="910" t="s">
        <v>425</v>
      </c>
    </row>
    <row r="965">
      <c r="A965" s="906">
        <v>46083.0</v>
      </c>
      <c r="B965" s="907" t="s">
        <v>1464</v>
      </c>
      <c r="C965" s="908" t="s">
        <v>1465</v>
      </c>
      <c r="D965" s="909">
        <v>9046.0</v>
      </c>
      <c r="E965" s="910" t="s">
        <v>1291</v>
      </c>
      <c r="F965" s="910" t="s">
        <v>425</v>
      </c>
    </row>
    <row r="966">
      <c r="A966" s="906">
        <v>46083.0</v>
      </c>
      <c r="B966" s="907" t="s">
        <v>1466</v>
      </c>
      <c r="C966" s="908" t="s">
        <v>1467</v>
      </c>
      <c r="D966" s="909">
        <v>9046.0</v>
      </c>
      <c r="E966" s="910" t="s">
        <v>1291</v>
      </c>
      <c r="F966" s="910" t="s">
        <v>425</v>
      </c>
    </row>
    <row r="967">
      <c r="A967" s="906">
        <v>46084.0</v>
      </c>
      <c r="B967" s="907" t="s">
        <v>1468</v>
      </c>
      <c r="C967" s="908" t="s">
        <v>1469</v>
      </c>
      <c r="D967" s="909">
        <v>9046.0</v>
      </c>
      <c r="E967" s="910" t="s">
        <v>1291</v>
      </c>
      <c r="F967" s="910" t="s">
        <v>425</v>
      </c>
    </row>
    <row r="968">
      <c r="A968" s="906">
        <v>46084.0</v>
      </c>
      <c r="B968" s="907" t="s">
        <v>1470</v>
      </c>
      <c r="C968" s="908" t="s">
        <v>1471</v>
      </c>
      <c r="D968" s="909">
        <v>9046.0</v>
      </c>
      <c r="E968" s="910" t="s">
        <v>1291</v>
      </c>
      <c r="F968" s="910" t="s">
        <v>425</v>
      </c>
    </row>
    <row r="969">
      <c r="A969" s="906">
        <v>46084.0</v>
      </c>
      <c r="B969" s="907" t="s">
        <v>1472</v>
      </c>
      <c r="C969" s="908" t="s">
        <v>1473</v>
      </c>
      <c r="D969" s="909">
        <v>9046.0</v>
      </c>
      <c r="E969" s="910" t="s">
        <v>1291</v>
      </c>
      <c r="F969" s="910" t="s">
        <v>425</v>
      </c>
    </row>
    <row r="970">
      <c r="A970" s="906">
        <v>46084.0</v>
      </c>
      <c r="B970" s="907" t="s">
        <v>1474</v>
      </c>
      <c r="C970" s="908" t="s">
        <v>1475</v>
      </c>
      <c r="D970" s="909">
        <v>9046.0</v>
      </c>
      <c r="E970" s="910" t="s">
        <v>1291</v>
      </c>
      <c r="F970" s="910" t="s">
        <v>425</v>
      </c>
    </row>
    <row r="971">
      <c r="A971" s="906">
        <v>46084.0</v>
      </c>
      <c r="B971" s="907" t="s">
        <v>1476</v>
      </c>
      <c r="C971" s="908" t="s">
        <v>1477</v>
      </c>
      <c r="D971" s="909">
        <v>9046.0</v>
      </c>
      <c r="E971" s="910" t="s">
        <v>1291</v>
      </c>
      <c r="F971" s="910" t="s">
        <v>425</v>
      </c>
    </row>
    <row r="972">
      <c r="A972" s="906">
        <v>46084.0</v>
      </c>
      <c r="B972" s="907" t="s">
        <v>1478</v>
      </c>
      <c r="C972" s="908" t="s">
        <v>1479</v>
      </c>
      <c r="D972" s="909">
        <v>9046.0</v>
      </c>
      <c r="E972" s="910" t="s">
        <v>1291</v>
      </c>
      <c r="F972" s="910" t="s">
        <v>425</v>
      </c>
    </row>
    <row r="973">
      <c r="A973" s="906">
        <v>46084.0</v>
      </c>
      <c r="B973" s="907" t="s">
        <v>1480</v>
      </c>
      <c r="C973" s="908" t="s">
        <v>1481</v>
      </c>
      <c r="D973" s="909">
        <v>9046.0</v>
      </c>
      <c r="E973" s="910" t="s">
        <v>1291</v>
      </c>
      <c r="F973" s="910" t="s">
        <v>425</v>
      </c>
    </row>
    <row r="974">
      <c r="A974" s="906">
        <v>46084.0</v>
      </c>
      <c r="B974" s="907" t="s">
        <v>1482</v>
      </c>
      <c r="C974" s="908" t="s">
        <v>1483</v>
      </c>
      <c r="D974" s="909">
        <v>9046.0</v>
      </c>
      <c r="E974" s="910" t="s">
        <v>1291</v>
      </c>
      <c r="F974" s="910" t="s">
        <v>425</v>
      </c>
    </row>
    <row r="975">
      <c r="A975" s="906">
        <v>46084.0</v>
      </c>
      <c r="B975" s="907" t="s">
        <v>1484</v>
      </c>
      <c r="C975" s="908" t="s">
        <v>1485</v>
      </c>
      <c r="D975" s="909">
        <v>9046.0</v>
      </c>
      <c r="E975" s="910" t="s">
        <v>1291</v>
      </c>
      <c r="F975" s="910" t="s">
        <v>425</v>
      </c>
    </row>
    <row r="976">
      <c r="A976" s="906">
        <v>46084.0</v>
      </c>
      <c r="B976" s="907" t="s">
        <v>1486</v>
      </c>
      <c r="C976" s="908" t="s">
        <v>1487</v>
      </c>
      <c r="D976" s="909">
        <v>9046.0</v>
      </c>
      <c r="E976" s="910" t="s">
        <v>1291</v>
      </c>
      <c r="F976" s="910" t="s">
        <v>425</v>
      </c>
    </row>
    <row r="977">
      <c r="A977" s="906">
        <v>46084.0</v>
      </c>
      <c r="B977" s="907" t="s">
        <v>1488</v>
      </c>
      <c r="C977" s="908" t="s">
        <v>1489</v>
      </c>
      <c r="D977" s="909">
        <v>9046.0</v>
      </c>
      <c r="E977" s="910" t="s">
        <v>1291</v>
      </c>
      <c r="F977" s="910" t="s">
        <v>425</v>
      </c>
    </row>
    <row r="978">
      <c r="A978" s="906">
        <v>46084.0</v>
      </c>
      <c r="B978" s="907" t="s">
        <v>1490</v>
      </c>
      <c r="C978" s="908" t="s">
        <v>1491</v>
      </c>
      <c r="D978" s="909">
        <v>9046.0</v>
      </c>
      <c r="E978" s="910" t="s">
        <v>1291</v>
      </c>
      <c r="F978" s="910" t="s">
        <v>425</v>
      </c>
    </row>
    <row r="979">
      <c r="A979" s="906">
        <v>46084.0</v>
      </c>
      <c r="B979" s="907" t="s">
        <v>1492</v>
      </c>
      <c r="C979" s="908" t="s">
        <v>1493</v>
      </c>
      <c r="D979" s="909">
        <v>9046.0</v>
      </c>
      <c r="E979" s="910" t="s">
        <v>1291</v>
      </c>
      <c r="F979" s="910" t="s">
        <v>425</v>
      </c>
    </row>
    <row r="980">
      <c r="A980" s="906">
        <v>46084.0</v>
      </c>
      <c r="B980" s="907" t="s">
        <v>1494</v>
      </c>
      <c r="C980" s="908" t="s">
        <v>1495</v>
      </c>
      <c r="D980" s="909">
        <v>9046.0</v>
      </c>
      <c r="E980" s="910" t="s">
        <v>1291</v>
      </c>
      <c r="F980" s="910" t="s">
        <v>425</v>
      </c>
    </row>
    <row r="981">
      <c r="A981" s="906">
        <v>46084.0</v>
      </c>
      <c r="B981" s="907" t="s">
        <v>1496</v>
      </c>
      <c r="C981" s="908" t="s">
        <v>1497</v>
      </c>
      <c r="D981" s="909">
        <v>9046.0</v>
      </c>
      <c r="E981" s="910" t="s">
        <v>1291</v>
      </c>
      <c r="F981" s="910" t="s">
        <v>425</v>
      </c>
    </row>
    <row r="982">
      <c r="A982" s="906">
        <v>46090.0</v>
      </c>
      <c r="B982" s="907" t="s">
        <v>1498</v>
      </c>
      <c r="C982" s="908" t="s">
        <v>1499</v>
      </c>
      <c r="D982" s="909">
        <v>9046.0</v>
      </c>
      <c r="E982" s="910" t="s">
        <v>1291</v>
      </c>
      <c r="F982" s="910" t="s">
        <v>425</v>
      </c>
    </row>
    <row r="983">
      <c r="A983" s="906">
        <v>46090.0</v>
      </c>
      <c r="B983" s="907" t="s">
        <v>1500</v>
      </c>
      <c r="C983" s="908" t="s">
        <v>1501</v>
      </c>
      <c r="D983" s="909">
        <v>9046.0</v>
      </c>
      <c r="E983" s="910" t="s">
        <v>1291</v>
      </c>
      <c r="F983" s="910" t="s">
        <v>425</v>
      </c>
    </row>
    <row r="984">
      <c r="A984" s="906">
        <v>46090.0</v>
      </c>
      <c r="B984" s="907" t="s">
        <v>1502</v>
      </c>
      <c r="C984" s="908" t="s">
        <v>1503</v>
      </c>
      <c r="D984" s="909">
        <v>9046.0</v>
      </c>
      <c r="E984" s="910" t="s">
        <v>1291</v>
      </c>
      <c r="F984" s="910" t="s">
        <v>425</v>
      </c>
    </row>
    <row r="985">
      <c r="A985" s="906">
        <v>46091.0</v>
      </c>
      <c r="B985" s="907" t="s">
        <v>1504</v>
      </c>
      <c r="C985" s="908" t="s">
        <v>1505</v>
      </c>
      <c r="D985" s="909">
        <v>9046.0</v>
      </c>
      <c r="E985" s="910" t="s">
        <v>1291</v>
      </c>
      <c r="F985" s="910" t="s">
        <v>425</v>
      </c>
    </row>
    <row r="986">
      <c r="A986" s="906">
        <v>46091.0</v>
      </c>
      <c r="B986" s="907" t="s">
        <v>1506</v>
      </c>
      <c r="C986" s="908" t="s">
        <v>1507</v>
      </c>
      <c r="D986" s="909">
        <v>9046.0</v>
      </c>
      <c r="E986" s="910" t="s">
        <v>1291</v>
      </c>
      <c r="F986" s="910" t="s">
        <v>425</v>
      </c>
    </row>
    <row r="987">
      <c r="A987" s="906">
        <v>46091.0</v>
      </c>
      <c r="B987" s="907" t="s">
        <v>1508</v>
      </c>
      <c r="C987" s="908" t="s">
        <v>1509</v>
      </c>
      <c r="D987" s="909">
        <v>9046.0</v>
      </c>
      <c r="E987" s="910" t="s">
        <v>1291</v>
      </c>
      <c r="F987" s="910" t="s">
        <v>425</v>
      </c>
    </row>
    <row r="988">
      <c r="A988" s="906">
        <v>46091.0</v>
      </c>
      <c r="B988" s="907" t="s">
        <v>1510</v>
      </c>
      <c r="C988" s="908" t="s">
        <v>1511</v>
      </c>
      <c r="D988" s="909">
        <v>9046.0</v>
      </c>
      <c r="E988" s="910" t="s">
        <v>1291</v>
      </c>
      <c r="F988" s="910" t="s">
        <v>425</v>
      </c>
    </row>
    <row r="989">
      <c r="A989" s="906">
        <v>46091.0</v>
      </c>
      <c r="B989" s="907" t="s">
        <v>1512</v>
      </c>
      <c r="C989" s="908" t="s">
        <v>1513</v>
      </c>
      <c r="D989" s="909">
        <v>9046.0</v>
      </c>
      <c r="E989" s="910" t="s">
        <v>1291</v>
      </c>
      <c r="F989" s="910" t="s">
        <v>425</v>
      </c>
    </row>
    <row r="990">
      <c r="A990" s="906">
        <v>46091.0</v>
      </c>
      <c r="B990" s="907" t="s">
        <v>1514</v>
      </c>
      <c r="C990" s="908" t="s">
        <v>1515</v>
      </c>
      <c r="D990" s="909">
        <v>9046.0</v>
      </c>
      <c r="E990" s="910" t="s">
        <v>1291</v>
      </c>
      <c r="F990" s="910" t="s">
        <v>425</v>
      </c>
    </row>
    <row r="991">
      <c r="A991" s="906">
        <v>46091.0</v>
      </c>
      <c r="B991" s="907" t="s">
        <v>1516</v>
      </c>
      <c r="C991" s="908" t="s">
        <v>1517</v>
      </c>
      <c r="D991" s="909">
        <v>9046.0</v>
      </c>
      <c r="E991" s="910" t="s">
        <v>1291</v>
      </c>
      <c r="F991" s="910" t="s">
        <v>425</v>
      </c>
    </row>
    <row r="992">
      <c r="A992" s="906">
        <v>46091.0</v>
      </c>
      <c r="B992" s="907" t="s">
        <v>1518</v>
      </c>
      <c r="C992" s="908" t="s">
        <v>1519</v>
      </c>
      <c r="D992" s="909">
        <v>9046.0</v>
      </c>
      <c r="E992" s="910" t="s">
        <v>1291</v>
      </c>
      <c r="F992" s="910" t="s">
        <v>425</v>
      </c>
    </row>
    <row r="993">
      <c r="A993" s="906">
        <v>46091.0</v>
      </c>
      <c r="B993" s="907" t="s">
        <v>1520</v>
      </c>
      <c r="C993" s="908" t="s">
        <v>1521</v>
      </c>
      <c r="D993" s="909">
        <v>9046.0</v>
      </c>
      <c r="E993" s="910" t="s">
        <v>1291</v>
      </c>
      <c r="F993" s="910" t="s">
        <v>425</v>
      </c>
    </row>
    <row r="994">
      <c r="A994" s="906">
        <v>46091.0</v>
      </c>
      <c r="B994" s="907" t="s">
        <v>1522</v>
      </c>
      <c r="C994" s="908" t="s">
        <v>1523</v>
      </c>
      <c r="D994" s="909">
        <v>9046.0</v>
      </c>
      <c r="E994" s="910" t="s">
        <v>1291</v>
      </c>
      <c r="F994" s="910" t="s">
        <v>425</v>
      </c>
    </row>
    <row r="995">
      <c r="A995" s="906">
        <v>46091.0</v>
      </c>
      <c r="B995" s="907" t="s">
        <v>1524</v>
      </c>
      <c r="C995" s="908" t="s">
        <v>1525</v>
      </c>
      <c r="D995" s="909">
        <v>9046.0</v>
      </c>
      <c r="E995" s="910" t="s">
        <v>1291</v>
      </c>
      <c r="F995" s="910" t="s">
        <v>425</v>
      </c>
    </row>
    <row r="996">
      <c r="A996" s="906">
        <v>46091.0</v>
      </c>
      <c r="B996" s="907" t="s">
        <v>1526</v>
      </c>
      <c r="C996" s="908" t="s">
        <v>1527</v>
      </c>
      <c r="D996" s="909">
        <v>9046.0</v>
      </c>
      <c r="E996" s="910" t="s">
        <v>1291</v>
      </c>
      <c r="F996" s="910" t="s">
        <v>425</v>
      </c>
    </row>
    <row r="997">
      <c r="A997" s="906">
        <v>46091.0</v>
      </c>
      <c r="B997" s="907" t="s">
        <v>1528</v>
      </c>
      <c r="C997" s="908" t="s">
        <v>1529</v>
      </c>
      <c r="D997" s="909">
        <v>9046.0</v>
      </c>
      <c r="E997" s="910" t="s">
        <v>1291</v>
      </c>
      <c r="F997" s="910" t="s">
        <v>425</v>
      </c>
    </row>
    <row r="998">
      <c r="A998" s="906">
        <v>46091.0</v>
      </c>
      <c r="B998" s="907" t="s">
        <v>1530</v>
      </c>
      <c r="C998" s="908" t="s">
        <v>1531</v>
      </c>
      <c r="D998" s="909">
        <v>9046.0</v>
      </c>
      <c r="E998" s="910" t="s">
        <v>1291</v>
      </c>
      <c r="F998" s="910" t="s">
        <v>425</v>
      </c>
    </row>
    <row r="999">
      <c r="A999" s="906">
        <v>46091.0</v>
      </c>
      <c r="B999" s="907" t="s">
        <v>1532</v>
      </c>
      <c r="C999" s="908" t="s">
        <v>1533</v>
      </c>
      <c r="D999" s="909">
        <v>9046.0</v>
      </c>
      <c r="E999" s="910" t="s">
        <v>1291</v>
      </c>
      <c r="F999" s="910" t="s">
        <v>425</v>
      </c>
    </row>
    <row r="1000">
      <c r="A1000" s="906">
        <v>46091.0</v>
      </c>
      <c r="B1000" s="907" t="s">
        <v>1534</v>
      </c>
      <c r="C1000" s="908" t="s">
        <v>1535</v>
      </c>
      <c r="D1000" s="909">
        <v>9046.0</v>
      </c>
      <c r="E1000" s="910" t="s">
        <v>1291</v>
      </c>
      <c r="F1000" s="910" t="s">
        <v>425</v>
      </c>
    </row>
    <row r="1001">
      <c r="A1001" s="906">
        <v>46091.0</v>
      </c>
      <c r="B1001" s="907" t="s">
        <v>1536</v>
      </c>
      <c r="C1001" s="908" t="s">
        <v>1535</v>
      </c>
      <c r="D1001" s="909">
        <v>9046.0</v>
      </c>
      <c r="E1001" s="910" t="s">
        <v>1291</v>
      </c>
      <c r="F1001" s="910" t="s">
        <v>425</v>
      </c>
    </row>
    <row r="1002">
      <c r="A1002" s="906">
        <v>46091.0</v>
      </c>
      <c r="B1002" s="907" t="s">
        <v>1537</v>
      </c>
      <c r="C1002" s="908" t="s">
        <v>1538</v>
      </c>
      <c r="D1002" s="909">
        <v>9046.0</v>
      </c>
      <c r="E1002" s="910" t="s">
        <v>1291</v>
      </c>
      <c r="F1002" s="910" t="s">
        <v>425</v>
      </c>
    </row>
    <row r="1003">
      <c r="A1003" s="906">
        <v>46091.0</v>
      </c>
      <c r="B1003" s="907" t="s">
        <v>1539</v>
      </c>
      <c r="C1003" s="908" t="s">
        <v>1540</v>
      </c>
      <c r="D1003" s="909">
        <v>9046.0</v>
      </c>
      <c r="E1003" s="910" t="s">
        <v>1291</v>
      </c>
      <c r="F1003" s="910" t="s">
        <v>425</v>
      </c>
    </row>
    <row r="1004">
      <c r="A1004" s="906">
        <v>46091.0</v>
      </c>
      <c r="B1004" s="907" t="s">
        <v>1541</v>
      </c>
      <c r="C1004" s="908" t="s">
        <v>1542</v>
      </c>
      <c r="D1004" s="909">
        <v>9046.0</v>
      </c>
      <c r="E1004" s="910" t="s">
        <v>1291</v>
      </c>
      <c r="F1004" s="910" t="s">
        <v>425</v>
      </c>
    </row>
    <row r="1005">
      <c r="A1005" s="906">
        <v>46091.0</v>
      </c>
      <c r="B1005" s="907" t="s">
        <v>1543</v>
      </c>
      <c r="C1005" s="908" t="s">
        <v>1544</v>
      </c>
      <c r="D1005" s="909">
        <v>9046.0</v>
      </c>
      <c r="E1005" s="910" t="s">
        <v>1291</v>
      </c>
      <c r="F1005" s="910" t="s">
        <v>425</v>
      </c>
    </row>
    <row r="1006">
      <c r="A1006" s="906">
        <v>46091.0</v>
      </c>
      <c r="B1006" s="907" t="s">
        <v>1545</v>
      </c>
      <c r="C1006" s="908" t="s">
        <v>1546</v>
      </c>
      <c r="D1006" s="909">
        <v>9046.0</v>
      </c>
      <c r="E1006" s="910" t="s">
        <v>1291</v>
      </c>
      <c r="F1006" s="910" t="s">
        <v>425</v>
      </c>
    </row>
    <row r="1007">
      <c r="A1007" s="906">
        <v>46091.0</v>
      </c>
      <c r="B1007" s="907" t="s">
        <v>1547</v>
      </c>
      <c r="C1007" s="908" t="s">
        <v>1548</v>
      </c>
      <c r="D1007" s="909">
        <v>9046.0</v>
      </c>
      <c r="E1007" s="910" t="s">
        <v>1291</v>
      </c>
      <c r="F1007" s="910" t="s">
        <v>425</v>
      </c>
    </row>
    <row r="1008">
      <c r="A1008" s="906">
        <v>46091.0</v>
      </c>
      <c r="B1008" s="907" t="s">
        <v>1549</v>
      </c>
      <c r="C1008" s="908" t="s">
        <v>1550</v>
      </c>
      <c r="D1008" s="909">
        <v>9046.0</v>
      </c>
      <c r="E1008" s="910" t="s">
        <v>1291</v>
      </c>
      <c r="F1008" s="910" t="s">
        <v>425</v>
      </c>
    </row>
    <row r="1009">
      <c r="A1009" s="906">
        <v>46091.0</v>
      </c>
      <c r="B1009" s="907" t="s">
        <v>1551</v>
      </c>
      <c r="C1009" s="908" t="s">
        <v>1552</v>
      </c>
      <c r="D1009" s="909">
        <v>9046.0</v>
      </c>
      <c r="E1009" s="910" t="s">
        <v>1291</v>
      </c>
      <c r="F1009" s="910" t="s">
        <v>425</v>
      </c>
    </row>
    <row r="1010">
      <c r="A1010" s="906">
        <v>46092.0</v>
      </c>
      <c r="B1010" s="907" t="s">
        <v>1553</v>
      </c>
      <c r="C1010" s="908" t="s">
        <v>1554</v>
      </c>
      <c r="D1010" s="909">
        <v>9046.0</v>
      </c>
      <c r="E1010" s="910" t="s">
        <v>1291</v>
      </c>
      <c r="F1010" s="910" t="s">
        <v>425</v>
      </c>
    </row>
    <row r="1011">
      <c r="A1011" s="906">
        <v>46092.0</v>
      </c>
      <c r="B1011" s="907" t="s">
        <v>1555</v>
      </c>
      <c r="C1011" s="908" t="s">
        <v>1556</v>
      </c>
      <c r="D1011" s="909">
        <v>9046.0</v>
      </c>
      <c r="E1011" s="910" t="s">
        <v>1291</v>
      </c>
      <c r="F1011" s="910" t="s">
        <v>425</v>
      </c>
    </row>
    <row r="1012">
      <c r="A1012" s="906">
        <v>46092.0</v>
      </c>
      <c r="B1012" s="907" t="s">
        <v>1557</v>
      </c>
      <c r="C1012" s="908" t="s">
        <v>1558</v>
      </c>
      <c r="D1012" s="909">
        <v>9046.0</v>
      </c>
      <c r="E1012" s="910" t="s">
        <v>1291</v>
      </c>
      <c r="F1012" s="910" t="s">
        <v>425</v>
      </c>
    </row>
    <row r="1013">
      <c r="A1013" s="906">
        <v>46092.0</v>
      </c>
      <c r="B1013" s="907" t="s">
        <v>1559</v>
      </c>
      <c r="C1013" s="908" t="s">
        <v>1560</v>
      </c>
      <c r="D1013" s="909">
        <v>9046.0</v>
      </c>
      <c r="E1013" s="910" t="s">
        <v>1291</v>
      </c>
      <c r="F1013" s="910" t="s">
        <v>425</v>
      </c>
    </row>
    <row r="1014">
      <c r="A1014" s="906">
        <v>46092.0</v>
      </c>
      <c r="B1014" s="907" t="s">
        <v>1561</v>
      </c>
      <c r="C1014" s="908" t="s">
        <v>1562</v>
      </c>
      <c r="D1014" s="909">
        <v>9046.0</v>
      </c>
      <c r="E1014" s="910" t="s">
        <v>1291</v>
      </c>
      <c r="F1014" s="910" t="s">
        <v>425</v>
      </c>
    </row>
    <row r="1015">
      <c r="A1015" s="906">
        <v>46093.0</v>
      </c>
      <c r="B1015" s="907" t="s">
        <v>1563</v>
      </c>
      <c r="C1015" s="908" t="s">
        <v>1564</v>
      </c>
      <c r="D1015" s="909">
        <v>9046.0</v>
      </c>
      <c r="E1015" s="910" t="s">
        <v>1291</v>
      </c>
      <c r="F1015" s="910" t="s">
        <v>425</v>
      </c>
    </row>
    <row r="1016">
      <c r="A1016" s="906">
        <v>46093.0</v>
      </c>
      <c r="B1016" s="907" t="s">
        <v>1565</v>
      </c>
      <c r="C1016" s="908" t="s">
        <v>1566</v>
      </c>
      <c r="D1016" s="909">
        <v>9046.0</v>
      </c>
      <c r="E1016" s="910" t="s">
        <v>1291</v>
      </c>
      <c r="F1016" s="910" t="s">
        <v>425</v>
      </c>
    </row>
    <row r="1017">
      <c r="A1017" s="906">
        <v>46093.0</v>
      </c>
      <c r="B1017" s="907" t="s">
        <v>1567</v>
      </c>
      <c r="C1017" s="908" t="s">
        <v>1568</v>
      </c>
      <c r="D1017" s="909">
        <v>9046.0</v>
      </c>
      <c r="E1017" s="910" t="s">
        <v>1291</v>
      </c>
      <c r="F1017" s="910" t="s">
        <v>425</v>
      </c>
    </row>
    <row r="1018">
      <c r="A1018" s="906">
        <v>46093.0</v>
      </c>
      <c r="B1018" s="907" t="s">
        <v>1569</v>
      </c>
      <c r="C1018" s="908" t="s">
        <v>1570</v>
      </c>
      <c r="D1018" s="909">
        <v>9046.0</v>
      </c>
      <c r="E1018" s="910" t="s">
        <v>1291</v>
      </c>
      <c r="F1018" s="910" t="s">
        <v>425</v>
      </c>
    </row>
    <row r="1019">
      <c r="A1019" s="906">
        <v>46094.0</v>
      </c>
      <c r="B1019" s="907" t="s">
        <v>1571</v>
      </c>
      <c r="C1019" s="908" t="s">
        <v>1572</v>
      </c>
      <c r="D1019" s="909">
        <v>9046.0</v>
      </c>
      <c r="E1019" s="910" t="s">
        <v>1291</v>
      </c>
      <c r="F1019" s="910" t="s">
        <v>425</v>
      </c>
    </row>
    <row r="1020">
      <c r="A1020" s="906">
        <v>46094.0</v>
      </c>
      <c r="B1020" s="907" t="s">
        <v>1573</v>
      </c>
      <c r="C1020" s="908" t="s">
        <v>1574</v>
      </c>
      <c r="D1020" s="909">
        <v>9046.0</v>
      </c>
      <c r="E1020" s="910" t="s">
        <v>1291</v>
      </c>
      <c r="F1020" s="910" t="s">
        <v>425</v>
      </c>
    </row>
    <row r="1021">
      <c r="A1021" s="906">
        <v>46094.0</v>
      </c>
      <c r="B1021" s="907" t="s">
        <v>1575</v>
      </c>
      <c r="C1021" s="908" t="s">
        <v>1576</v>
      </c>
      <c r="D1021" s="909">
        <v>9046.0</v>
      </c>
      <c r="E1021" s="910" t="s">
        <v>1291</v>
      </c>
      <c r="F1021" s="910" t="s">
        <v>425</v>
      </c>
    </row>
    <row r="1022">
      <c r="A1022" s="906">
        <v>46094.0</v>
      </c>
      <c r="B1022" s="907" t="s">
        <v>1577</v>
      </c>
      <c r="C1022" s="908" t="s">
        <v>1578</v>
      </c>
      <c r="D1022" s="909">
        <v>9046.0</v>
      </c>
      <c r="E1022" s="910" t="s">
        <v>1291</v>
      </c>
      <c r="F1022" s="910" t="s">
        <v>425</v>
      </c>
    </row>
    <row r="1023">
      <c r="A1023" s="906">
        <v>46094.0</v>
      </c>
      <c r="B1023" s="907" t="s">
        <v>1579</v>
      </c>
      <c r="C1023" s="908" t="s">
        <v>1580</v>
      </c>
      <c r="D1023" s="909">
        <v>9046.0</v>
      </c>
      <c r="E1023" s="910" t="s">
        <v>1291</v>
      </c>
      <c r="F1023" s="910" t="s">
        <v>425</v>
      </c>
    </row>
    <row r="1024">
      <c r="A1024" s="906">
        <v>46092.0</v>
      </c>
      <c r="B1024" s="907" t="s">
        <v>1581</v>
      </c>
      <c r="C1024" s="908" t="s">
        <v>1582</v>
      </c>
      <c r="D1024" s="909">
        <v>3724.0</v>
      </c>
      <c r="E1024" s="910" t="s">
        <v>1583</v>
      </c>
      <c r="F1024" s="910" t="s">
        <v>425</v>
      </c>
    </row>
    <row r="1025">
      <c r="A1025" s="906">
        <v>46092.0</v>
      </c>
      <c r="B1025" s="907" t="s">
        <v>1584</v>
      </c>
      <c r="C1025" s="908" t="s">
        <v>1585</v>
      </c>
      <c r="D1025" s="909">
        <v>3724.0</v>
      </c>
      <c r="E1025" s="910" t="s">
        <v>1583</v>
      </c>
      <c r="F1025" s="910" t="s">
        <v>425</v>
      </c>
    </row>
    <row r="1026">
      <c r="A1026" s="906">
        <v>46093.0</v>
      </c>
      <c r="B1026" s="907" t="s">
        <v>1586</v>
      </c>
      <c r="C1026" s="908" t="s">
        <v>1587</v>
      </c>
      <c r="D1026" s="909">
        <v>3724.0</v>
      </c>
      <c r="E1026" s="910" t="s">
        <v>1583</v>
      </c>
      <c r="F1026" s="910" t="s">
        <v>425</v>
      </c>
    </row>
    <row r="1027">
      <c r="A1027" s="906">
        <v>46093.0</v>
      </c>
      <c r="B1027" s="907" t="s">
        <v>1588</v>
      </c>
      <c r="C1027" s="908" t="s">
        <v>1589</v>
      </c>
      <c r="D1027" s="909">
        <v>3724.0</v>
      </c>
      <c r="E1027" s="910" t="s">
        <v>1583</v>
      </c>
      <c r="F1027" s="910" t="s">
        <v>425</v>
      </c>
    </row>
    <row r="1028">
      <c r="A1028" s="906">
        <v>46094.0</v>
      </c>
      <c r="B1028" s="907" t="s">
        <v>1590</v>
      </c>
      <c r="C1028" s="908" t="s">
        <v>1591</v>
      </c>
      <c r="D1028" s="909">
        <v>3724.0</v>
      </c>
      <c r="E1028" s="910" t="s">
        <v>1583</v>
      </c>
      <c r="F1028" s="910" t="s">
        <v>425</v>
      </c>
    </row>
    <row r="1029">
      <c r="A1029" s="906">
        <v>46094.0</v>
      </c>
      <c r="B1029" s="907" t="s">
        <v>1592</v>
      </c>
      <c r="C1029" s="908" t="s">
        <v>1593</v>
      </c>
      <c r="D1029" s="909">
        <v>3724.0</v>
      </c>
      <c r="E1029" s="910" t="s">
        <v>1583</v>
      </c>
      <c r="F1029" s="910" t="s">
        <v>425</v>
      </c>
    </row>
    <row r="1030">
      <c r="A1030" s="906">
        <v>46094.0</v>
      </c>
      <c r="B1030" s="907" t="s">
        <v>1594</v>
      </c>
      <c r="C1030" s="908" t="s">
        <v>1595</v>
      </c>
      <c r="D1030" s="909">
        <v>3724.0</v>
      </c>
      <c r="E1030" s="910" t="s">
        <v>1583</v>
      </c>
      <c r="F1030" s="910" t="s">
        <v>425</v>
      </c>
    </row>
    <row r="1031">
      <c r="A1031" s="906">
        <v>46094.0</v>
      </c>
      <c r="B1031" s="907" t="s">
        <v>1596</v>
      </c>
      <c r="C1031" s="908" t="s">
        <v>1597</v>
      </c>
      <c r="D1031" s="909">
        <v>3724.0</v>
      </c>
      <c r="E1031" s="910" t="s">
        <v>1583</v>
      </c>
      <c r="F1031" s="910" t="s">
        <v>425</v>
      </c>
    </row>
    <row r="1032">
      <c r="A1032" s="906">
        <v>46094.0</v>
      </c>
      <c r="B1032" s="907" t="s">
        <v>1598</v>
      </c>
      <c r="C1032" s="908" t="s">
        <v>1599</v>
      </c>
      <c r="D1032" s="909">
        <v>3724.0</v>
      </c>
      <c r="E1032" s="910" t="s">
        <v>1583</v>
      </c>
      <c r="F1032" s="910" t="s">
        <v>425</v>
      </c>
    </row>
    <row r="1033">
      <c r="A1033" s="906">
        <v>46095.0</v>
      </c>
      <c r="B1033" s="907" t="s">
        <v>1600</v>
      </c>
      <c r="C1033" s="908" t="s">
        <v>1601</v>
      </c>
      <c r="D1033" s="909">
        <v>3724.0</v>
      </c>
      <c r="E1033" s="910" t="s">
        <v>1583</v>
      </c>
      <c r="F1033" s="910" t="s">
        <v>425</v>
      </c>
    </row>
    <row r="1034">
      <c r="A1034" s="906">
        <v>46095.0</v>
      </c>
      <c r="B1034" s="907" t="s">
        <v>1602</v>
      </c>
      <c r="C1034" s="908" t="s">
        <v>1603</v>
      </c>
      <c r="D1034" s="909">
        <v>3724.0</v>
      </c>
      <c r="E1034" s="910" t="s">
        <v>1583</v>
      </c>
      <c r="F1034" s="910" t="s">
        <v>425</v>
      </c>
    </row>
    <row r="1035">
      <c r="A1035" s="906">
        <v>46095.0</v>
      </c>
      <c r="B1035" s="907" t="s">
        <v>1604</v>
      </c>
      <c r="C1035" s="908" t="s">
        <v>1605</v>
      </c>
      <c r="D1035" s="909">
        <v>3724.0</v>
      </c>
      <c r="E1035" s="910" t="s">
        <v>1583</v>
      </c>
      <c r="F1035" s="910" t="s">
        <v>425</v>
      </c>
    </row>
    <row r="1036">
      <c r="A1036" s="906">
        <v>46095.0</v>
      </c>
      <c r="B1036" s="907" t="s">
        <v>1606</v>
      </c>
      <c r="C1036" s="908" t="s">
        <v>1607</v>
      </c>
      <c r="D1036" s="909">
        <v>3724.0</v>
      </c>
      <c r="E1036" s="910" t="s">
        <v>1583</v>
      </c>
      <c r="F1036" s="910" t="s">
        <v>425</v>
      </c>
    </row>
    <row r="1037">
      <c r="A1037" s="906">
        <v>46095.0</v>
      </c>
      <c r="B1037" s="907" t="s">
        <v>1608</v>
      </c>
      <c r="C1037" s="908">
        <v>598.85</v>
      </c>
      <c r="D1037" s="909">
        <v>7394.0</v>
      </c>
      <c r="E1037" s="910" t="s">
        <v>1609</v>
      </c>
      <c r="F1037" s="914" t="s">
        <v>1610</v>
      </c>
    </row>
    <row r="1038">
      <c r="A1038" s="906">
        <v>46095.0</v>
      </c>
      <c r="B1038" s="907" t="s">
        <v>1611</v>
      </c>
      <c r="C1038" s="908">
        <v>582.32</v>
      </c>
      <c r="D1038" s="909">
        <v>7394.0</v>
      </c>
      <c r="E1038" s="910" t="s">
        <v>1609</v>
      </c>
      <c r="F1038" s="914" t="s">
        <v>1610</v>
      </c>
    </row>
    <row r="1039">
      <c r="A1039" s="906">
        <v>46095.0</v>
      </c>
      <c r="B1039" s="907" t="s">
        <v>1612</v>
      </c>
      <c r="C1039" s="908">
        <v>317.79</v>
      </c>
      <c r="D1039" s="909">
        <v>7394.0</v>
      </c>
      <c r="E1039" s="910" t="s">
        <v>1609</v>
      </c>
      <c r="F1039" s="914" t="s">
        <v>1610</v>
      </c>
    </row>
    <row r="1040">
      <c r="A1040" s="906">
        <v>46095.0</v>
      </c>
      <c r="B1040" s="907" t="s">
        <v>1613</v>
      </c>
      <c r="C1040" s="908">
        <v>316.54</v>
      </c>
      <c r="D1040" s="909">
        <v>7394.0</v>
      </c>
      <c r="E1040" s="910" t="s">
        <v>1609</v>
      </c>
      <c r="F1040" s="914" t="s">
        <v>1610</v>
      </c>
    </row>
    <row r="1041">
      <c r="A1041" s="906">
        <v>46095.0</v>
      </c>
      <c r="B1041" s="907" t="s">
        <v>1614</v>
      </c>
      <c r="C1041" s="908">
        <v>174.6</v>
      </c>
      <c r="D1041" s="909">
        <v>7394.0</v>
      </c>
      <c r="E1041" s="910" t="s">
        <v>1609</v>
      </c>
      <c r="F1041" s="914" t="s">
        <v>1610</v>
      </c>
    </row>
    <row r="1042">
      <c r="A1042" s="906">
        <v>46096.0</v>
      </c>
      <c r="B1042" s="907" t="s">
        <v>1615</v>
      </c>
      <c r="C1042" s="908">
        <v>807.63</v>
      </c>
      <c r="D1042" s="909">
        <v>7394.0</v>
      </c>
      <c r="E1042" s="910" t="s">
        <v>1609</v>
      </c>
      <c r="F1042" s="914" t="s">
        <v>1610</v>
      </c>
    </row>
    <row r="1043">
      <c r="A1043" s="906">
        <v>46096.0</v>
      </c>
      <c r="B1043" s="907" t="s">
        <v>1616</v>
      </c>
      <c r="C1043" s="908">
        <v>750.15</v>
      </c>
      <c r="D1043" s="909">
        <v>7394.0</v>
      </c>
      <c r="E1043" s="910" t="s">
        <v>1609</v>
      </c>
      <c r="F1043" s="914" t="s">
        <v>1610</v>
      </c>
    </row>
    <row r="1044">
      <c r="A1044" s="906">
        <v>46096.0</v>
      </c>
      <c r="B1044" s="907" t="s">
        <v>1617</v>
      </c>
      <c r="C1044" s="908">
        <v>681.47</v>
      </c>
      <c r="D1044" s="909">
        <v>7394.0</v>
      </c>
      <c r="E1044" s="910" t="s">
        <v>1609</v>
      </c>
      <c r="F1044" s="914" t="s">
        <v>1610</v>
      </c>
    </row>
    <row r="1045">
      <c r="A1045" s="906">
        <v>46097.0</v>
      </c>
      <c r="B1045" s="907" t="s">
        <v>1618</v>
      </c>
      <c r="C1045" s="908">
        <v>877.27</v>
      </c>
      <c r="D1045" s="909">
        <v>7394.0</v>
      </c>
      <c r="E1045" s="910" t="s">
        <v>1609</v>
      </c>
      <c r="F1045" s="914" t="s">
        <v>1610</v>
      </c>
    </row>
    <row r="1046">
      <c r="A1046" s="906">
        <v>46097.0</v>
      </c>
      <c r="B1046" s="907" t="s">
        <v>1619</v>
      </c>
      <c r="C1046" s="908">
        <v>546.21</v>
      </c>
      <c r="D1046" s="909">
        <v>7394.0</v>
      </c>
      <c r="E1046" s="910" t="s">
        <v>1609</v>
      </c>
      <c r="F1046" s="914" t="s">
        <v>1610</v>
      </c>
    </row>
    <row r="1047">
      <c r="A1047" s="906">
        <v>46098.0</v>
      </c>
      <c r="B1047" s="907" t="s">
        <v>1620</v>
      </c>
      <c r="C1047" s="908">
        <v>939.32</v>
      </c>
      <c r="D1047" s="909">
        <v>7394.0</v>
      </c>
      <c r="E1047" s="910" t="s">
        <v>1609</v>
      </c>
      <c r="F1047" s="914" t="s">
        <v>1610</v>
      </c>
    </row>
    <row r="1048">
      <c r="A1048" s="906">
        <v>46098.0</v>
      </c>
      <c r="B1048" s="907" t="s">
        <v>1621</v>
      </c>
      <c r="C1048" s="908">
        <v>596.28</v>
      </c>
      <c r="D1048" s="909">
        <v>7394.0</v>
      </c>
      <c r="E1048" s="910" t="s">
        <v>1609</v>
      </c>
      <c r="F1048" s="914" t="s">
        <v>1610</v>
      </c>
    </row>
    <row r="1049">
      <c r="A1049" s="906">
        <v>46099.0</v>
      </c>
      <c r="B1049" s="907" t="s">
        <v>1622</v>
      </c>
      <c r="C1049" s="908">
        <v>939.88</v>
      </c>
      <c r="D1049" s="909">
        <v>7394.0</v>
      </c>
      <c r="E1049" s="910" t="s">
        <v>1609</v>
      </c>
      <c r="F1049" s="914" t="s">
        <v>1610</v>
      </c>
    </row>
    <row r="1050">
      <c r="A1050" s="906">
        <v>46099.0</v>
      </c>
      <c r="B1050" s="907" t="s">
        <v>1623</v>
      </c>
      <c r="C1050" s="908">
        <v>732.13</v>
      </c>
      <c r="D1050" s="909">
        <v>7394.0</v>
      </c>
      <c r="E1050" s="910" t="s">
        <v>1609</v>
      </c>
      <c r="F1050" s="914" t="s">
        <v>1610</v>
      </c>
    </row>
    <row r="1051">
      <c r="A1051" s="906">
        <v>46099.0</v>
      </c>
      <c r="B1051" s="907" t="s">
        <v>1624</v>
      </c>
      <c r="C1051" s="908">
        <v>579.63</v>
      </c>
      <c r="D1051" s="909">
        <v>7394.0</v>
      </c>
      <c r="E1051" s="910" t="s">
        <v>1609</v>
      </c>
      <c r="F1051" s="914" t="s">
        <v>1610</v>
      </c>
    </row>
    <row r="1052">
      <c r="A1052" s="906">
        <v>46095.0</v>
      </c>
      <c r="B1052" s="907" t="s">
        <v>1625</v>
      </c>
      <c r="C1052" s="908">
        <v>185.9</v>
      </c>
      <c r="D1052" s="909">
        <v>7127.0</v>
      </c>
      <c r="E1052" s="910" t="s">
        <v>1626</v>
      </c>
      <c r="F1052" s="914" t="s">
        <v>1610</v>
      </c>
    </row>
    <row r="1053">
      <c r="A1053" s="906">
        <v>46096.0</v>
      </c>
      <c r="B1053" s="907" t="s">
        <v>1627</v>
      </c>
      <c r="C1053" s="908">
        <v>533.85</v>
      </c>
      <c r="D1053" s="909">
        <v>7127.0</v>
      </c>
      <c r="E1053" s="910" t="s">
        <v>1626</v>
      </c>
      <c r="F1053" s="914" t="s">
        <v>1610</v>
      </c>
    </row>
    <row r="1054">
      <c r="A1054" s="906">
        <v>46097.0</v>
      </c>
      <c r="B1054" s="907" t="s">
        <v>1628</v>
      </c>
      <c r="C1054" s="908">
        <v>85.95</v>
      </c>
      <c r="D1054" s="909">
        <v>7127.0</v>
      </c>
      <c r="E1054" s="910" t="s">
        <v>1626</v>
      </c>
      <c r="F1054" s="914" t="s">
        <v>1610</v>
      </c>
    </row>
    <row r="1055">
      <c r="A1055" s="906">
        <v>46097.0</v>
      </c>
      <c r="B1055" s="907" t="s">
        <v>1629</v>
      </c>
      <c r="C1055" s="908">
        <v>80.55</v>
      </c>
      <c r="D1055" s="909">
        <v>7127.0</v>
      </c>
      <c r="E1055" s="910" t="s">
        <v>1626</v>
      </c>
      <c r="F1055" s="914" t="s">
        <v>1610</v>
      </c>
    </row>
    <row r="1056">
      <c r="A1056" s="906">
        <v>46097.0</v>
      </c>
      <c r="B1056" s="907" t="s">
        <v>1630</v>
      </c>
      <c r="C1056" s="908">
        <v>79.99</v>
      </c>
      <c r="D1056" s="909">
        <v>7127.0</v>
      </c>
      <c r="E1056" s="910" t="s">
        <v>1626</v>
      </c>
      <c r="F1056" s="914" t="s">
        <v>1610</v>
      </c>
    </row>
    <row r="1057">
      <c r="A1057" s="906">
        <v>46097.0</v>
      </c>
      <c r="B1057" s="907" t="s">
        <v>1631</v>
      </c>
      <c r="C1057" s="908">
        <v>78.51</v>
      </c>
      <c r="D1057" s="909">
        <v>7127.0</v>
      </c>
      <c r="E1057" s="910" t="s">
        <v>1626</v>
      </c>
      <c r="F1057" s="914" t="s">
        <v>1610</v>
      </c>
    </row>
    <row r="1058">
      <c r="A1058" s="906">
        <v>46097.0</v>
      </c>
      <c r="B1058" s="907" t="s">
        <v>1632</v>
      </c>
      <c r="C1058" s="908">
        <v>75.52</v>
      </c>
      <c r="D1058" s="909">
        <v>7127.0</v>
      </c>
      <c r="E1058" s="910" t="s">
        <v>1626</v>
      </c>
      <c r="F1058" s="914" t="s">
        <v>1610</v>
      </c>
    </row>
    <row r="1059">
      <c r="A1059" s="906">
        <v>46097.0</v>
      </c>
      <c r="B1059" s="907" t="s">
        <v>1633</v>
      </c>
      <c r="C1059" s="908">
        <v>74.08</v>
      </c>
      <c r="D1059" s="909">
        <v>7127.0</v>
      </c>
      <c r="E1059" s="910" t="s">
        <v>1626</v>
      </c>
      <c r="F1059" s="914" t="s">
        <v>1610</v>
      </c>
    </row>
    <row r="1060">
      <c r="A1060" s="906">
        <v>46097.0</v>
      </c>
      <c r="B1060" s="907" t="s">
        <v>1634</v>
      </c>
      <c r="C1060" s="908">
        <v>73.47</v>
      </c>
      <c r="D1060" s="909">
        <v>7127.0</v>
      </c>
      <c r="E1060" s="910" t="s">
        <v>1626</v>
      </c>
      <c r="F1060" s="914" t="s">
        <v>1610</v>
      </c>
    </row>
    <row r="1061">
      <c r="A1061" s="906">
        <v>46097.0</v>
      </c>
      <c r="B1061" s="907" t="s">
        <v>1635</v>
      </c>
      <c r="C1061" s="908">
        <v>73.29</v>
      </c>
      <c r="D1061" s="909">
        <v>7127.0</v>
      </c>
      <c r="E1061" s="910" t="s">
        <v>1626</v>
      </c>
      <c r="F1061" s="914" t="s">
        <v>1610</v>
      </c>
    </row>
    <row r="1062">
      <c r="A1062" s="906">
        <v>46097.0</v>
      </c>
      <c r="B1062" s="907" t="s">
        <v>1636</v>
      </c>
      <c r="C1062" s="908">
        <v>71.1</v>
      </c>
      <c r="D1062" s="909">
        <v>7127.0</v>
      </c>
      <c r="E1062" s="910" t="s">
        <v>1626</v>
      </c>
      <c r="F1062" s="914" t="s">
        <v>1610</v>
      </c>
    </row>
    <row r="1063">
      <c r="A1063" s="906">
        <v>46097.0</v>
      </c>
      <c r="B1063" s="907" t="s">
        <v>1637</v>
      </c>
      <c r="C1063" s="908">
        <v>66.81</v>
      </c>
      <c r="D1063" s="909">
        <v>7127.0</v>
      </c>
      <c r="E1063" s="910" t="s">
        <v>1626</v>
      </c>
      <c r="F1063" s="914" t="s">
        <v>1610</v>
      </c>
    </row>
    <row r="1064">
      <c r="A1064" s="906">
        <v>46097.0</v>
      </c>
      <c r="B1064" s="907" t="s">
        <v>1638</v>
      </c>
      <c r="C1064" s="908">
        <v>63.71</v>
      </c>
      <c r="D1064" s="909">
        <v>7127.0</v>
      </c>
      <c r="E1064" s="910" t="s">
        <v>1626</v>
      </c>
      <c r="F1064" s="914" t="s">
        <v>1610</v>
      </c>
    </row>
    <row r="1065">
      <c r="A1065" s="906">
        <v>46097.0</v>
      </c>
      <c r="B1065" s="907" t="s">
        <v>1639</v>
      </c>
      <c r="C1065" s="908">
        <v>62.75</v>
      </c>
      <c r="D1065" s="909">
        <v>7127.0</v>
      </c>
      <c r="E1065" s="910" t="s">
        <v>1626</v>
      </c>
      <c r="F1065" s="914" t="s">
        <v>1610</v>
      </c>
    </row>
    <row r="1066">
      <c r="A1066" s="906">
        <v>46097.0</v>
      </c>
      <c r="B1066" s="907" t="s">
        <v>1640</v>
      </c>
      <c r="C1066" s="908">
        <v>61.36</v>
      </c>
      <c r="D1066" s="909">
        <v>7127.0</v>
      </c>
      <c r="E1066" s="910" t="s">
        <v>1626</v>
      </c>
      <c r="F1066" s="914" t="s">
        <v>1610</v>
      </c>
    </row>
    <row r="1067">
      <c r="A1067" s="906">
        <v>46097.0</v>
      </c>
      <c r="B1067" s="907" t="s">
        <v>1641</v>
      </c>
      <c r="C1067" s="908">
        <v>60.4</v>
      </c>
      <c r="D1067" s="909">
        <v>7127.0</v>
      </c>
      <c r="E1067" s="910" t="s">
        <v>1626</v>
      </c>
      <c r="F1067" s="914" t="s">
        <v>1610</v>
      </c>
    </row>
    <row r="1068">
      <c r="A1068" s="906">
        <v>46097.0</v>
      </c>
      <c r="B1068" s="907" t="s">
        <v>1642</v>
      </c>
      <c r="C1068" s="908">
        <v>58.07</v>
      </c>
      <c r="D1068" s="909">
        <v>7127.0</v>
      </c>
      <c r="E1068" s="910" t="s">
        <v>1626</v>
      </c>
      <c r="F1068" s="914" t="s">
        <v>1610</v>
      </c>
    </row>
    <row r="1069">
      <c r="A1069" s="906">
        <v>46097.0</v>
      </c>
      <c r="B1069" s="907" t="s">
        <v>1643</v>
      </c>
      <c r="C1069" s="908">
        <v>57.69</v>
      </c>
      <c r="D1069" s="909">
        <v>7127.0</v>
      </c>
      <c r="E1069" s="910" t="s">
        <v>1626</v>
      </c>
      <c r="F1069" s="914" t="s">
        <v>1610</v>
      </c>
    </row>
    <row r="1070">
      <c r="A1070" s="906">
        <v>46097.0</v>
      </c>
      <c r="B1070" s="907" t="s">
        <v>1644</v>
      </c>
      <c r="C1070" s="908">
        <v>52.77</v>
      </c>
      <c r="D1070" s="909">
        <v>7127.0</v>
      </c>
      <c r="E1070" s="910" t="s">
        <v>1626</v>
      </c>
      <c r="F1070" s="914" t="s">
        <v>1610</v>
      </c>
    </row>
    <row r="1071">
      <c r="A1071" s="906">
        <v>46097.0</v>
      </c>
      <c r="B1071" s="907" t="s">
        <v>1645</v>
      </c>
      <c r="C1071" s="908">
        <v>32.99</v>
      </c>
      <c r="D1071" s="909">
        <v>7127.0</v>
      </c>
      <c r="E1071" s="910" t="s">
        <v>1626</v>
      </c>
      <c r="F1071" s="914" t="s">
        <v>1610</v>
      </c>
    </row>
    <row r="1072">
      <c r="A1072" s="906">
        <v>46097.0</v>
      </c>
      <c r="B1072" s="907" t="s">
        <v>1646</v>
      </c>
      <c r="C1072" s="908">
        <v>30.89</v>
      </c>
      <c r="D1072" s="909">
        <v>7127.0</v>
      </c>
      <c r="E1072" s="910" t="s">
        <v>1626</v>
      </c>
      <c r="F1072" s="914" t="s">
        <v>1610</v>
      </c>
    </row>
    <row r="1073">
      <c r="A1073" s="906">
        <v>46097.0</v>
      </c>
      <c r="B1073" s="907" t="s">
        <v>1647</v>
      </c>
      <c r="C1073" s="908">
        <v>28.56</v>
      </c>
      <c r="D1073" s="909">
        <v>7127.0</v>
      </c>
      <c r="E1073" s="910" t="s">
        <v>1626</v>
      </c>
      <c r="F1073" s="914" t="s">
        <v>1610</v>
      </c>
    </row>
    <row r="1074">
      <c r="A1074" s="906">
        <v>46097.0</v>
      </c>
      <c r="B1074" s="907" t="s">
        <v>1648</v>
      </c>
      <c r="C1074" s="908">
        <v>27.62</v>
      </c>
      <c r="D1074" s="909">
        <v>7127.0</v>
      </c>
      <c r="E1074" s="910" t="s">
        <v>1626</v>
      </c>
      <c r="F1074" s="914" t="s">
        <v>1610</v>
      </c>
    </row>
    <row r="1075">
      <c r="A1075" s="906">
        <v>46097.0</v>
      </c>
      <c r="B1075" s="907" t="s">
        <v>1649</v>
      </c>
      <c r="C1075" s="908">
        <v>27.26</v>
      </c>
      <c r="D1075" s="909">
        <v>7127.0</v>
      </c>
      <c r="E1075" s="910" t="s">
        <v>1626</v>
      </c>
      <c r="F1075" s="914" t="s">
        <v>1610</v>
      </c>
    </row>
    <row r="1076">
      <c r="A1076" s="906">
        <v>46097.0</v>
      </c>
      <c r="B1076" s="907" t="s">
        <v>1650</v>
      </c>
      <c r="C1076" s="908">
        <v>19.39</v>
      </c>
      <c r="D1076" s="909">
        <v>7127.0</v>
      </c>
      <c r="E1076" s="910" t="s">
        <v>1626</v>
      </c>
      <c r="F1076" s="914" t="s">
        <v>1610</v>
      </c>
    </row>
    <row r="1077">
      <c r="A1077" s="906">
        <v>46098.0</v>
      </c>
      <c r="B1077" s="907" t="s">
        <v>1651</v>
      </c>
      <c r="C1077" s="908">
        <v>74.86</v>
      </c>
      <c r="D1077" s="909">
        <v>7127.0</v>
      </c>
      <c r="E1077" s="910" t="s">
        <v>1626</v>
      </c>
      <c r="F1077" s="914" t="s">
        <v>1610</v>
      </c>
    </row>
    <row r="1078">
      <c r="A1078" s="906">
        <v>46098.0</v>
      </c>
      <c r="B1078" s="907" t="s">
        <v>1652</v>
      </c>
      <c r="C1078" s="908">
        <v>72.48</v>
      </c>
      <c r="D1078" s="909">
        <v>7127.0</v>
      </c>
      <c r="E1078" s="910" t="s">
        <v>1626</v>
      </c>
      <c r="F1078" s="914" t="s">
        <v>1610</v>
      </c>
    </row>
    <row r="1079">
      <c r="A1079" s="906">
        <v>46098.0</v>
      </c>
      <c r="B1079" s="907" t="s">
        <v>1653</v>
      </c>
      <c r="C1079" s="908">
        <v>72.3</v>
      </c>
      <c r="D1079" s="909">
        <v>7127.0</v>
      </c>
      <c r="E1079" s="910" t="s">
        <v>1626</v>
      </c>
      <c r="F1079" s="914" t="s">
        <v>1610</v>
      </c>
    </row>
    <row r="1080">
      <c r="A1080" s="906">
        <v>46098.0</v>
      </c>
      <c r="B1080" s="907" t="s">
        <v>1654</v>
      </c>
      <c r="C1080" s="908">
        <v>59.63</v>
      </c>
      <c r="D1080" s="909">
        <v>7127.0</v>
      </c>
      <c r="E1080" s="910" t="s">
        <v>1626</v>
      </c>
      <c r="F1080" s="914" t="s">
        <v>1610</v>
      </c>
    </row>
    <row r="1081">
      <c r="A1081" s="906">
        <v>46098.0</v>
      </c>
      <c r="B1081" s="907" t="s">
        <v>1655</v>
      </c>
      <c r="C1081" s="908">
        <v>54.98</v>
      </c>
      <c r="D1081" s="909">
        <v>7127.0</v>
      </c>
      <c r="E1081" s="910" t="s">
        <v>1626</v>
      </c>
      <c r="F1081" s="914" t="s">
        <v>1610</v>
      </c>
    </row>
    <row r="1082">
      <c r="A1082" s="906">
        <v>46098.0</v>
      </c>
      <c r="B1082" s="907" t="s">
        <v>1656</v>
      </c>
      <c r="C1082" s="908">
        <v>54.47</v>
      </c>
      <c r="D1082" s="909">
        <v>7127.0</v>
      </c>
      <c r="E1082" s="910" t="s">
        <v>1626</v>
      </c>
      <c r="F1082" s="914" t="s">
        <v>1610</v>
      </c>
    </row>
    <row r="1083">
      <c r="A1083" s="906">
        <v>46098.0</v>
      </c>
      <c r="B1083" s="907" t="s">
        <v>1657</v>
      </c>
      <c r="C1083" s="908">
        <v>53.03</v>
      </c>
      <c r="D1083" s="909">
        <v>7127.0</v>
      </c>
      <c r="E1083" s="910" t="s">
        <v>1626</v>
      </c>
      <c r="F1083" s="914" t="s">
        <v>1610</v>
      </c>
    </row>
    <row r="1084">
      <c r="A1084" s="906">
        <v>46098.0</v>
      </c>
      <c r="B1084" s="907" t="s">
        <v>1658</v>
      </c>
      <c r="C1084" s="908">
        <v>52.5</v>
      </c>
      <c r="D1084" s="909">
        <v>7127.0</v>
      </c>
      <c r="E1084" s="910" t="s">
        <v>1626</v>
      </c>
      <c r="F1084" s="914" t="s">
        <v>1610</v>
      </c>
    </row>
    <row r="1085">
      <c r="A1085" s="906">
        <v>46098.0</v>
      </c>
      <c r="B1085" s="907" t="s">
        <v>1659</v>
      </c>
      <c r="C1085" s="908">
        <v>52.42</v>
      </c>
      <c r="D1085" s="909">
        <v>7127.0</v>
      </c>
      <c r="E1085" s="910" t="s">
        <v>1626</v>
      </c>
      <c r="F1085" s="914" t="s">
        <v>1610</v>
      </c>
    </row>
    <row r="1086">
      <c r="A1086" s="906">
        <v>46098.0</v>
      </c>
      <c r="B1086" s="907" t="s">
        <v>1660</v>
      </c>
      <c r="C1086" s="908">
        <v>50.08</v>
      </c>
      <c r="D1086" s="909">
        <v>7127.0</v>
      </c>
      <c r="E1086" s="910" t="s">
        <v>1626</v>
      </c>
      <c r="F1086" s="914" t="s">
        <v>1610</v>
      </c>
    </row>
    <row r="1087">
      <c r="A1087" s="906">
        <v>46098.0</v>
      </c>
      <c r="B1087" s="907" t="s">
        <v>1661</v>
      </c>
      <c r="C1087" s="908">
        <v>49.66</v>
      </c>
      <c r="D1087" s="909">
        <v>7127.0</v>
      </c>
      <c r="E1087" s="910" t="s">
        <v>1626</v>
      </c>
      <c r="F1087" s="914" t="s">
        <v>1610</v>
      </c>
    </row>
    <row r="1088">
      <c r="A1088" s="906">
        <v>46098.0</v>
      </c>
      <c r="B1088" s="907" t="s">
        <v>1662</v>
      </c>
      <c r="C1088" s="908">
        <v>49.33</v>
      </c>
      <c r="D1088" s="909">
        <v>7127.0</v>
      </c>
      <c r="E1088" s="910" t="s">
        <v>1626</v>
      </c>
      <c r="F1088" s="914" t="s">
        <v>1610</v>
      </c>
    </row>
    <row r="1089">
      <c r="A1089" s="906">
        <v>46098.0</v>
      </c>
      <c r="B1089" s="907" t="s">
        <v>1663</v>
      </c>
      <c r="C1089" s="908">
        <v>49.25</v>
      </c>
      <c r="D1089" s="909">
        <v>7127.0</v>
      </c>
      <c r="E1089" s="910" t="s">
        <v>1626</v>
      </c>
      <c r="F1089" s="914" t="s">
        <v>1610</v>
      </c>
    </row>
    <row r="1090">
      <c r="A1090" s="906">
        <v>46098.0</v>
      </c>
      <c r="B1090" s="907" t="s">
        <v>1664</v>
      </c>
      <c r="C1090" s="908">
        <v>49.12</v>
      </c>
      <c r="D1090" s="909">
        <v>7127.0</v>
      </c>
      <c r="E1090" s="910" t="s">
        <v>1626</v>
      </c>
      <c r="F1090" s="914" t="s">
        <v>1610</v>
      </c>
    </row>
    <row r="1091">
      <c r="A1091" s="906">
        <v>46098.0</v>
      </c>
      <c r="B1091" s="907" t="s">
        <v>1665</v>
      </c>
      <c r="C1091" s="908">
        <v>48.04</v>
      </c>
      <c r="D1091" s="909">
        <v>7127.0</v>
      </c>
      <c r="E1091" s="910" t="s">
        <v>1626</v>
      </c>
      <c r="F1091" s="914" t="s">
        <v>1610</v>
      </c>
    </row>
    <row r="1092">
      <c r="A1092" s="906">
        <v>46098.0</v>
      </c>
      <c r="B1092" s="907" t="s">
        <v>1666</v>
      </c>
      <c r="C1092" s="908">
        <v>48.03</v>
      </c>
      <c r="D1092" s="909">
        <v>7127.0</v>
      </c>
      <c r="E1092" s="910" t="s">
        <v>1626</v>
      </c>
      <c r="F1092" s="914" t="s">
        <v>1610</v>
      </c>
    </row>
    <row r="1093">
      <c r="A1093" s="906">
        <v>46098.0</v>
      </c>
      <c r="B1093" s="907" t="s">
        <v>1667</v>
      </c>
      <c r="C1093" s="908">
        <v>48.02</v>
      </c>
      <c r="D1093" s="909">
        <v>7127.0</v>
      </c>
      <c r="E1093" s="910" t="s">
        <v>1626</v>
      </c>
      <c r="F1093" s="914" t="s">
        <v>1610</v>
      </c>
    </row>
    <row r="1094">
      <c r="A1094" s="906">
        <v>46098.0</v>
      </c>
      <c r="B1094" s="907" t="s">
        <v>1668</v>
      </c>
      <c r="C1094" s="908">
        <v>47.27</v>
      </c>
      <c r="D1094" s="909">
        <v>7127.0</v>
      </c>
      <c r="E1094" s="910" t="s">
        <v>1626</v>
      </c>
      <c r="F1094" s="914" t="s">
        <v>1610</v>
      </c>
    </row>
    <row r="1095">
      <c r="A1095" s="906">
        <v>46098.0</v>
      </c>
      <c r="B1095" s="907" t="s">
        <v>1669</v>
      </c>
      <c r="C1095" s="908">
        <v>46.57</v>
      </c>
      <c r="D1095" s="909">
        <v>7127.0</v>
      </c>
      <c r="E1095" s="910" t="s">
        <v>1626</v>
      </c>
      <c r="F1095" s="914" t="s">
        <v>1610</v>
      </c>
    </row>
    <row r="1096">
      <c r="A1096" s="906">
        <v>46098.0</v>
      </c>
      <c r="B1096" s="907" t="s">
        <v>1670</v>
      </c>
      <c r="C1096" s="908">
        <v>46.0</v>
      </c>
      <c r="D1096" s="909">
        <v>7127.0</v>
      </c>
      <c r="E1096" s="910" t="s">
        <v>1626</v>
      </c>
      <c r="F1096" s="914" t="s">
        <v>1610</v>
      </c>
    </row>
    <row r="1097">
      <c r="A1097" s="906">
        <v>46098.0</v>
      </c>
      <c r="B1097" s="907" t="s">
        <v>1671</v>
      </c>
      <c r="C1097" s="908">
        <v>45.63</v>
      </c>
      <c r="D1097" s="909">
        <v>7127.0</v>
      </c>
      <c r="E1097" s="910" t="s">
        <v>1626</v>
      </c>
      <c r="F1097" s="914" t="s">
        <v>1610</v>
      </c>
    </row>
    <row r="1098">
      <c r="A1098" s="906">
        <v>46098.0</v>
      </c>
      <c r="B1098" s="907" t="s">
        <v>1672</v>
      </c>
      <c r="C1098" s="908">
        <v>45.37</v>
      </c>
      <c r="D1098" s="909">
        <v>7127.0</v>
      </c>
      <c r="E1098" s="910" t="s">
        <v>1626</v>
      </c>
      <c r="F1098" s="914" t="s">
        <v>1610</v>
      </c>
    </row>
    <row r="1099">
      <c r="A1099" s="906">
        <v>46098.0</v>
      </c>
      <c r="B1099" s="907" t="s">
        <v>1673</v>
      </c>
      <c r="C1099" s="908">
        <v>44.98</v>
      </c>
      <c r="D1099" s="909">
        <v>7127.0</v>
      </c>
      <c r="E1099" s="910" t="s">
        <v>1626</v>
      </c>
      <c r="F1099" s="914" t="s">
        <v>1610</v>
      </c>
    </row>
    <row r="1100">
      <c r="A1100" s="906">
        <v>46098.0</v>
      </c>
      <c r="B1100" s="907" t="s">
        <v>1674</v>
      </c>
      <c r="C1100" s="908">
        <v>44.48</v>
      </c>
      <c r="D1100" s="909">
        <v>7127.0</v>
      </c>
      <c r="E1100" s="910" t="s">
        <v>1626</v>
      </c>
      <c r="F1100" s="914" t="s">
        <v>1610</v>
      </c>
    </row>
    <row r="1101">
      <c r="A1101" s="906">
        <v>46098.0</v>
      </c>
      <c r="B1101" s="907" t="s">
        <v>1675</v>
      </c>
      <c r="C1101" s="908">
        <v>44.21</v>
      </c>
      <c r="D1101" s="909">
        <v>7127.0</v>
      </c>
      <c r="E1101" s="910" t="s">
        <v>1626</v>
      </c>
      <c r="F1101" s="914" t="s">
        <v>1610</v>
      </c>
    </row>
    <row r="1102">
      <c r="A1102" s="906">
        <v>46098.0</v>
      </c>
      <c r="B1102" s="907" t="s">
        <v>1676</v>
      </c>
      <c r="C1102" s="908">
        <v>43.44</v>
      </c>
      <c r="D1102" s="909">
        <v>7127.0</v>
      </c>
      <c r="E1102" s="910" t="s">
        <v>1626</v>
      </c>
      <c r="F1102" s="914" t="s">
        <v>1610</v>
      </c>
    </row>
    <row r="1103">
      <c r="A1103" s="906">
        <v>46098.0</v>
      </c>
      <c r="B1103" s="907" t="s">
        <v>1677</v>
      </c>
      <c r="C1103" s="908">
        <v>41.13</v>
      </c>
      <c r="D1103" s="909">
        <v>7127.0</v>
      </c>
      <c r="E1103" s="910" t="s">
        <v>1626</v>
      </c>
      <c r="F1103" s="914" t="s">
        <v>1610</v>
      </c>
    </row>
    <row r="1104">
      <c r="A1104" s="906">
        <v>46098.0</v>
      </c>
      <c r="B1104" s="907" t="s">
        <v>1678</v>
      </c>
      <c r="C1104" s="908">
        <v>40.75</v>
      </c>
      <c r="D1104" s="909">
        <v>7127.0</v>
      </c>
      <c r="E1104" s="910" t="s">
        <v>1626</v>
      </c>
      <c r="F1104" s="914" t="s">
        <v>1610</v>
      </c>
    </row>
    <row r="1105">
      <c r="A1105" s="906">
        <v>46098.0</v>
      </c>
      <c r="B1105" s="907" t="s">
        <v>1679</v>
      </c>
      <c r="C1105" s="908">
        <v>39.89</v>
      </c>
      <c r="D1105" s="909">
        <v>7127.0</v>
      </c>
      <c r="E1105" s="910" t="s">
        <v>1626</v>
      </c>
      <c r="F1105" s="914" t="s">
        <v>1610</v>
      </c>
    </row>
    <row r="1106">
      <c r="A1106" s="906">
        <v>46098.0</v>
      </c>
      <c r="B1106" s="907" t="s">
        <v>1680</v>
      </c>
      <c r="C1106" s="908">
        <v>39.72</v>
      </c>
      <c r="D1106" s="909">
        <v>7127.0</v>
      </c>
      <c r="E1106" s="910" t="s">
        <v>1626</v>
      </c>
      <c r="F1106" s="914" t="s">
        <v>1610</v>
      </c>
    </row>
    <row r="1107">
      <c r="A1107" s="906">
        <v>46098.0</v>
      </c>
      <c r="B1107" s="907" t="s">
        <v>1681</v>
      </c>
      <c r="C1107" s="908">
        <v>38.44</v>
      </c>
      <c r="D1107" s="909">
        <v>7127.0</v>
      </c>
      <c r="E1107" s="910" t="s">
        <v>1626</v>
      </c>
      <c r="F1107" s="914" t="s">
        <v>1610</v>
      </c>
    </row>
    <row r="1108">
      <c r="A1108" s="906">
        <v>46098.0</v>
      </c>
      <c r="B1108" s="907" t="s">
        <v>1682</v>
      </c>
      <c r="C1108" s="908">
        <v>38.34</v>
      </c>
      <c r="D1108" s="909">
        <v>7127.0</v>
      </c>
      <c r="E1108" s="910" t="s">
        <v>1626</v>
      </c>
      <c r="F1108" s="914" t="s">
        <v>1610</v>
      </c>
    </row>
    <row r="1109">
      <c r="A1109" s="906">
        <v>46098.0</v>
      </c>
      <c r="B1109" s="907" t="s">
        <v>1683</v>
      </c>
      <c r="C1109" s="908">
        <v>37.84</v>
      </c>
      <c r="D1109" s="909">
        <v>7127.0</v>
      </c>
      <c r="E1109" s="910" t="s">
        <v>1626</v>
      </c>
      <c r="F1109" s="914" t="s">
        <v>1610</v>
      </c>
    </row>
    <row r="1110">
      <c r="A1110" s="906">
        <v>46098.0</v>
      </c>
      <c r="B1110" s="907" t="s">
        <v>1684</v>
      </c>
      <c r="C1110" s="908">
        <v>36.72</v>
      </c>
      <c r="D1110" s="909">
        <v>7127.0</v>
      </c>
      <c r="E1110" s="910" t="s">
        <v>1626</v>
      </c>
      <c r="F1110" s="914" t="s">
        <v>1610</v>
      </c>
    </row>
    <row r="1111">
      <c r="A1111" s="906">
        <v>46098.0</v>
      </c>
      <c r="B1111" s="907" t="s">
        <v>1685</v>
      </c>
      <c r="C1111" s="908">
        <v>36.64</v>
      </c>
      <c r="D1111" s="909">
        <v>7127.0</v>
      </c>
      <c r="E1111" s="910" t="s">
        <v>1626</v>
      </c>
      <c r="F1111" s="914" t="s">
        <v>1610</v>
      </c>
    </row>
    <row r="1112">
      <c r="A1112" s="906">
        <v>46098.0</v>
      </c>
      <c r="B1112" s="907" t="s">
        <v>1686</v>
      </c>
      <c r="C1112" s="908">
        <v>35.88</v>
      </c>
      <c r="D1112" s="909">
        <v>7127.0</v>
      </c>
      <c r="E1112" s="910" t="s">
        <v>1626</v>
      </c>
      <c r="F1112" s="914" t="s">
        <v>1610</v>
      </c>
    </row>
    <row r="1113">
      <c r="A1113" s="906">
        <v>46098.0</v>
      </c>
      <c r="B1113" s="907" t="s">
        <v>1687</v>
      </c>
      <c r="C1113" s="908">
        <v>34.08</v>
      </c>
      <c r="D1113" s="909">
        <v>7127.0</v>
      </c>
      <c r="E1113" s="910" t="s">
        <v>1626</v>
      </c>
      <c r="F1113" s="914" t="s">
        <v>1610</v>
      </c>
    </row>
    <row r="1114">
      <c r="A1114" s="906">
        <v>46098.0</v>
      </c>
      <c r="B1114" s="907" t="s">
        <v>1688</v>
      </c>
      <c r="C1114" s="908">
        <v>33.24</v>
      </c>
      <c r="D1114" s="909">
        <v>7127.0</v>
      </c>
      <c r="E1114" s="910" t="s">
        <v>1626</v>
      </c>
      <c r="F1114" s="914" t="s">
        <v>1610</v>
      </c>
    </row>
    <row r="1115">
      <c r="A1115" s="906">
        <v>46098.0</v>
      </c>
      <c r="B1115" s="907" t="s">
        <v>1689</v>
      </c>
      <c r="C1115" s="908">
        <v>33.11</v>
      </c>
      <c r="D1115" s="909">
        <v>7127.0</v>
      </c>
      <c r="E1115" s="910" t="s">
        <v>1626</v>
      </c>
      <c r="F1115" s="914" t="s">
        <v>1610</v>
      </c>
    </row>
    <row r="1116">
      <c r="A1116" s="906">
        <v>46098.0</v>
      </c>
      <c r="B1116" s="907" t="s">
        <v>1690</v>
      </c>
      <c r="C1116" s="908">
        <v>33.06</v>
      </c>
      <c r="D1116" s="909">
        <v>7127.0</v>
      </c>
      <c r="E1116" s="910" t="s">
        <v>1626</v>
      </c>
      <c r="F1116" s="914" t="s">
        <v>1610</v>
      </c>
    </row>
    <row r="1117">
      <c r="A1117" s="906">
        <v>46098.0</v>
      </c>
      <c r="B1117" s="907" t="s">
        <v>1691</v>
      </c>
      <c r="C1117" s="908">
        <v>28.51</v>
      </c>
      <c r="D1117" s="909">
        <v>7127.0</v>
      </c>
      <c r="E1117" s="910" t="s">
        <v>1626</v>
      </c>
      <c r="F1117" s="914" t="s">
        <v>1610</v>
      </c>
    </row>
    <row r="1118">
      <c r="A1118" s="906">
        <v>46098.0</v>
      </c>
      <c r="B1118" s="907" t="s">
        <v>1692</v>
      </c>
      <c r="C1118" s="908">
        <v>25.3</v>
      </c>
      <c r="D1118" s="909">
        <v>7127.0</v>
      </c>
      <c r="E1118" s="910" t="s">
        <v>1626</v>
      </c>
      <c r="F1118" s="914" t="s">
        <v>1610</v>
      </c>
    </row>
    <row r="1119">
      <c r="A1119" s="906">
        <v>46098.0</v>
      </c>
      <c r="B1119" s="907" t="s">
        <v>1693</v>
      </c>
      <c r="C1119" s="908">
        <v>24.75</v>
      </c>
      <c r="D1119" s="909">
        <v>7127.0</v>
      </c>
      <c r="E1119" s="910" t="s">
        <v>1626</v>
      </c>
      <c r="F1119" s="914" t="s">
        <v>1610</v>
      </c>
    </row>
    <row r="1120">
      <c r="A1120" s="906">
        <v>46098.0</v>
      </c>
      <c r="B1120" s="907" t="s">
        <v>1694</v>
      </c>
      <c r="C1120" s="908">
        <v>20.69</v>
      </c>
      <c r="D1120" s="909">
        <v>7127.0</v>
      </c>
      <c r="E1120" s="910" t="s">
        <v>1626</v>
      </c>
      <c r="F1120" s="914" t="s">
        <v>1610</v>
      </c>
    </row>
    <row r="1121">
      <c r="A1121" s="906">
        <v>46098.0</v>
      </c>
      <c r="B1121" s="907" t="s">
        <v>1695</v>
      </c>
      <c r="C1121" s="908">
        <v>20.26</v>
      </c>
      <c r="D1121" s="909">
        <v>7127.0</v>
      </c>
      <c r="E1121" s="910" t="s">
        <v>1626</v>
      </c>
      <c r="F1121" s="914" t="s">
        <v>1610</v>
      </c>
    </row>
    <row r="1122">
      <c r="A1122" s="906">
        <v>46099.0</v>
      </c>
      <c r="B1122" s="907" t="s">
        <v>1696</v>
      </c>
      <c r="C1122" s="908">
        <v>114.13</v>
      </c>
      <c r="D1122" s="909">
        <v>7127.0</v>
      </c>
      <c r="E1122" s="910" t="s">
        <v>1626</v>
      </c>
      <c r="F1122" s="914" t="s">
        <v>1610</v>
      </c>
    </row>
    <row r="1123">
      <c r="A1123" s="906">
        <v>46099.0</v>
      </c>
      <c r="B1123" s="907" t="s">
        <v>1697</v>
      </c>
      <c r="C1123" s="908">
        <v>113.33</v>
      </c>
      <c r="D1123" s="909">
        <v>7127.0</v>
      </c>
      <c r="E1123" s="910" t="s">
        <v>1626</v>
      </c>
      <c r="F1123" s="914" t="s">
        <v>1610</v>
      </c>
    </row>
    <row r="1124">
      <c r="A1124" s="906">
        <v>46099.0</v>
      </c>
      <c r="B1124" s="907" t="s">
        <v>1698</v>
      </c>
      <c r="C1124" s="908">
        <v>110.71</v>
      </c>
      <c r="D1124" s="909">
        <v>7127.0</v>
      </c>
      <c r="E1124" s="910" t="s">
        <v>1626</v>
      </c>
      <c r="F1124" s="914" t="s">
        <v>1610</v>
      </c>
    </row>
    <row r="1125">
      <c r="A1125" s="906">
        <v>46099.0</v>
      </c>
      <c r="B1125" s="907" t="s">
        <v>1699</v>
      </c>
      <c r="C1125" s="908">
        <v>109.24</v>
      </c>
      <c r="D1125" s="909">
        <v>7127.0</v>
      </c>
      <c r="E1125" s="910" t="s">
        <v>1626</v>
      </c>
      <c r="F1125" s="914" t="s">
        <v>1610</v>
      </c>
    </row>
    <row r="1126">
      <c r="A1126" s="906">
        <v>46099.0</v>
      </c>
      <c r="B1126" s="907" t="s">
        <v>1700</v>
      </c>
      <c r="C1126" s="908">
        <v>108.72</v>
      </c>
      <c r="D1126" s="909">
        <v>7127.0</v>
      </c>
      <c r="E1126" s="910" t="s">
        <v>1626</v>
      </c>
      <c r="F1126" s="914" t="s">
        <v>1610</v>
      </c>
    </row>
    <row r="1127">
      <c r="A1127" s="906">
        <v>46099.0</v>
      </c>
      <c r="B1127" s="907" t="s">
        <v>1701</v>
      </c>
      <c r="C1127" s="908">
        <v>108.53</v>
      </c>
      <c r="D1127" s="909">
        <v>7127.0</v>
      </c>
      <c r="E1127" s="910" t="s">
        <v>1626</v>
      </c>
      <c r="F1127" s="914" t="s">
        <v>1610</v>
      </c>
    </row>
    <row r="1128">
      <c r="A1128" s="906">
        <v>46099.0</v>
      </c>
      <c r="B1128" s="907" t="s">
        <v>1702</v>
      </c>
      <c r="C1128" s="908">
        <v>107.88</v>
      </c>
      <c r="D1128" s="909">
        <v>7127.0</v>
      </c>
      <c r="E1128" s="910" t="s">
        <v>1626</v>
      </c>
      <c r="F1128" s="914" t="s">
        <v>1610</v>
      </c>
    </row>
    <row r="1129">
      <c r="A1129" s="906">
        <v>46099.0</v>
      </c>
      <c r="B1129" s="907" t="s">
        <v>1703</v>
      </c>
      <c r="C1129" s="908">
        <v>106.19</v>
      </c>
      <c r="D1129" s="909">
        <v>7127.0</v>
      </c>
      <c r="E1129" s="910" t="s">
        <v>1626</v>
      </c>
      <c r="F1129" s="914" t="s">
        <v>1610</v>
      </c>
    </row>
    <row r="1130">
      <c r="A1130" s="906">
        <v>46099.0</v>
      </c>
      <c r="B1130" s="907" t="s">
        <v>1704</v>
      </c>
      <c r="C1130" s="908">
        <v>105.53</v>
      </c>
      <c r="D1130" s="909">
        <v>7127.0</v>
      </c>
      <c r="E1130" s="910" t="s">
        <v>1626</v>
      </c>
      <c r="F1130" s="914" t="s">
        <v>1610</v>
      </c>
    </row>
    <row r="1131">
      <c r="A1131" s="906">
        <v>46099.0</v>
      </c>
      <c r="B1131" s="907" t="s">
        <v>1705</v>
      </c>
      <c r="C1131" s="908">
        <v>105.42</v>
      </c>
      <c r="D1131" s="909">
        <v>7127.0</v>
      </c>
      <c r="E1131" s="910" t="s">
        <v>1626</v>
      </c>
      <c r="F1131" s="914" t="s">
        <v>1610</v>
      </c>
    </row>
    <row r="1132">
      <c r="A1132" s="906">
        <v>46099.0</v>
      </c>
      <c r="B1132" s="907" t="s">
        <v>1706</v>
      </c>
      <c r="C1132" s="908">
        <v>105.38</v>
      </c>
      <c r="D1132" s="909">
        <v>7127.0</v>
      </c>
      <c r="E1132" s="910" t="s">
        <v>1626</v>
      </c>
      <c r="F1132" s="914" t="s">
        <v>1610</v>
      </c>
    </row>
    <row r="1133">
      <c r="A1133" s="906">
        <v>46099.0</v>
      </c>
      <c r="B1133" s="907" t="s">
        <v>1707</v>
      </c>
      <c r="C1133" s="908">
        <v>105.14</v>
      </c>
      <c r="D1133" s="909">
        <v>7127.0</v>
      </c>
      <c r="E1133" s="910" t="s">
        <v>1626</v>
      </c>
      <c r="F1133" s="914" t="s">
        <v>1610</v>
      </c>
    </row>
    <row r="1134">
      <c r="A1134" s="906">
        <v>46099.0</v>
      </c>
      <c r="B1134" s="907" t="s">
        <v>1708</v>
      </c>
      <c r="C1134" s="908">
        <v>104.96</v>
      </c>
      <c r="D1134" s="909">
        <v>7127.0</v>
      </c>
      <c r="E1134" s="910" t="s">
        <v>1626</v>
      </c>
      <c r="F1134" s="914" t="s">
        <v>1610</v>
      </c>
    </row>
    <row r="1135">
      <c r="A1135" s="906">
        <v>46099.0</v>
      </c>
      <c r="B1135" s="907" t="s">
        <v>1709</v>
      </c>
      <c r="C1135" s="908">
        <v>104.04</v>
      </c>
      <c r="D1135" s="909">
        <v>7127.0</v>
      </c>
      <c r="E1135" s="910" t="s">
        <v>1626</v>
      </c>
      <c r="F1135" s="914" t="s">
        <v>1610</v>
      </c>
    </row>
    <row r="1136">
      <c r="A1136" s="906">
        <v>46099.0</v>
      </c>
      <c r="B1136" s="907" t="s">
        <v>1710</v>
      </c>
      <c r="C1136" s="908">
        <v>103.13</v>
      </c>
      <c r="D1136" s="909">
        <v>7127.0</v>
      </c>
      <c r="E1136" s="910" t="s">
        <v>1626</v>
      </c>
      <c r="F1136" s="914" t="s">
        <v>1610</v>
      </c>
    </row>
    <row r="1137">
      <c r="A1137" s="906">
        <v>46099.0</v>
      </c>
      <c r="B1137" s="907" t="s">
        <v>1711</v>
      </c>
      <c r="C1137" s="908">
        <v>101.11</v>
      </c>
      <c r="D1137" s="909">
        <v>7127.0</v>
      </c>
      <c r="E1137" s="910" t="s">
        <v>1626</v>
      </c>
      <c r="F1137" s="914" t="s">
        <v>1610</v>
      </c>
    </row>
    <row r="1138">
      <c r="A1138" s="906">
        <v>46099.0</v>
      </c>
      <c r="B1138" s="907" t="s">
        <v>1712</v>
      </c>
      <c r="C1138" s="908">
        <v>99.46</v>
      </c>
      <c r="D1138" s="909">
        <v>7127.0</v>
      </c>
      <c r="E1138" s="910" t="s">
        <v>1626</v>
      </c>
      <c r="F1138" s="914" t="s">
        <v>1610</v>
      </c>
    </row>
    <row r="1139">
      <c r="A1139" s="906">
        <v>46099.0</v>
      </c>
      <c r="B1139" s="907" t="s">
        <v>1713</v>
      </c>
      <c r="C1139" s="908">
        <v>99.45</v>
      </c>
      <c r="D1139" s="909">
        <v>7127.0</v>
      </c>
      <c r="E1139" s="910" t="s">
        <v>1626</v>
      </c>
      <c r="F1139" s="914" t="s">
        <v>1610</v>
      </c>
    </row>
    <row r="1140">
      <c r="A1140" s="906">
        <v>46099.0</v>
      </c>
      <c r="B1140" s="907" t="s">
        <v>1714</v>
      </c>
      <c r="C1140" s="908">
        <v>97.58</v>
      </c>
      <c r="D1140" s="909">
        <v>7127.0</v>
      </c>
      <c r="E1140" s="910" t="s">
        <v>1626</v>
      </c>
      <c r="F1140" s="914" t="s">
        <v>1610</v>
      </c>
    </row>
    <row r="1141">
      <c r="A1141" s="906">
        <v>46099.0</v>
      </c>
      <c r="B1141" s="907" t="s">
        <v>1715</v>
      </c>
      <c r="C1141" s="908">
        <v>97.3</v>
      </c>
      <c r="D1141" s="909">
        <v>7127.0</v>
      </c>
      <c r="E1141" s="910" t="s">
        <v>1626</v>
      </c>
      <c r="F1141" s="914" t="s">
        <v>1610</v>
      </c>
    </row>
    <row r="1142">
      <c r="A1142" s="906">
        <v>46099.0</v>
      </c>
      <c r="B1142" s="907" t="s">
        <v>1716</v>
      </c>
      <c r="C1142" s="908">
        <v>93.44</v>
      </c>
      <c r="D1142" s="909">
        <v>7127.0</v>
      </c>
      <c r="E1142" s="910" t="s">
        <v>1626</v>
      </c>
      <c r="F1142" s="914" t="s">
        <v>1610</v>
      </c>
    </row>
    <row r="1143">
      <c r="A1143" s="906">
        <v>46099.0</v>
      </c>
      <c r="B1143" s="907" t="s">
        <v>1717</v>
      </c>
      <c r="C1143" s="908">
        <v>93.37</v>
      </c>
      <c r="D1143" s="909">
        <v>7127.0</v>
      </c>
      <c r="E1143" s="910" t="s">
        <v>1626</v>
      </c>
      <c r="F1143" s="914" t="s">
        <v>1610</v>
      </c>
    </row>
    <row r="1144">
      <c r="A1144" s="906">
        <v>46099.0</v>
      </c>
      <c r="B1144" s="907" t="s">
        <v>1718</v>
      </c>
      <c r="C1144" s="908">
        <v>92.34</v>
      </c>
      <c r="D1144" s="909">
        <v>7127.0</v>
      </c>
      <c r="E1144" s="910" t="s">
        <v>1626</v>
      </c>
      <c r="F1144" s="914" t="s">
        <v>1610</v>
      </c>
    </row>
    <row r="1145">
      <c r="A1145" s="906">
        <v>46099.0</v>
      </c>
      <c r="B1145" s="907" t="s">
        <v>1719</v>
      </c>
      <c r="C1145" s="908">
        <v>91.71</v>
      </c>
      <c r="D1145" s="909">
        <v>7127.0</v>
      </c>
      <c r="E1145" s="910" t="s">
        <v>1626</v>
      </c>
      <c r="F1145" s="914" t="s">
        <v>1610</v>
      </c>
    </row>
    <row r="1146">
      <c r="A1146" s="906">
        <v>46099.0</v>
      </c>
      <c r="B1146" s="907" t="s">
        <v>1720</v>
      </c>
      <c r="C1146" s="908">
        <v>81.86</v>
      </c>
      <c r="D1146" s="909">
        <v>7127.0</v>
      </c>
      <c r="E1146" s="910" t="s">
        <v>1626</v>
      </c>
      <c r="F1146" s="914" t="s">
        <v>1610</v>
      </c>
    </row>
    <row r="1147">
      <c r="A1147" s="906">
        <v>46099.0</v>
      </c>
      <c r="B1147" s="907" t="s">
        <v>1721</v>
      </c>
      <c r="C1147" s="908">
        <v>76.45</v>
      </c>
      <c r="D1147" s="909">
        <v>7127.0</v>
      </c>
      <c r="E1147" s="910" t="s">
        <v>1626</v>
      </c>
      <c r="F1147" s="914" t="s">
        <v>1610</v>
      </c>
    </row>
    <row r="1148">
      <c r="A1148" s="906">
        <v>46099.0</v>
      </c>
      <c r="B1148" s="907" t="s">
        <v>1722</v>
      </c>
      <c r="C1148" s="908">
        <v>55.61</v>
      </c>
      <c r="D1148" s="909">
        <v>7127.0</v>
      </c>
      <c r="E1148" s="910" t="s">
        <v>1626</v>
      </c>
      <c r="F1148" s="914" t="s">
        <v>1610</v>
      </c>
    </row>
    <row r="1149">
      <c r="A1149" s="906">
        <v>46099.0</v>
      </c>
      <c r="B1149" s="907" t="s">
        <v>1723</v>
      </c>
      <c r="C1149" s="908">
        <v>51.72</v>
      </c>
      <c r="D1149" s="909">
        <v>7127.0</v>
      </c>
      <c r="E1149" s="910" t="s">
        <v>1626</v>
      </c>
      <c r="F1149" s="914" t="s">
        <v>1610</v>
      </c>
    </row>
    <row r="1150">
      <c r="A1150" s="906">
        <v>46099.0</v>
      </c>
      <c r="B1150" s="907" t="s">
        <v>1724</v>
      </c>
      <c r="C1150" s="908">
        <v>48.93</v>
      </c>
      <c r="D1150" s="909">
        <v>7127.0</v>
      </c>
      <c r="E1150" s="910" t="s">
        <v>1626</v>
      </c>
      <c r="F1150" s="914" t="s">
        <v>1610</v>
      </c>
    </row>
    <row r="1151">
      <c r="A1151" s="906">
        <v>46100.0</v>
      </c>
      <c r="B1151" s="907" t="s">
        <v>1725</v>
      </c>
      <c r="C1151" s="908">
        <v>109.6</v>
      </c>
      <c r="D1151" s="909">
        <v>7127.0</v>
      </c>
      <c r="E1151" s="910" t="s">
        <v>1626</v>
      </c>
      <c r="F1151" s="914" t="s">
        <v>1610</v>
      </c>
    </row>
    <row r="1152">
      <c r="A1152" s="906">
        <v>46100.0</v>
      </c>
      <c r="B1152" s="907" t="s">
        <v>1726</v>
      </c>
      <c r="C1152" s="908">
        <v>108.0</v>
      </c>
      <c r="D1152" s="909">
        <v>7127.0</v>
      </c>
      <c r="E1152" s="910" t="s">
        <v>1626</v>
      </c>
      <c r="F1152" s="914" t="s">
        <v>1610</v>
      </c>
    </row>
    <row r="1153">
      <c r="A1153" s="906">
        <v>46100.0</v>
      </c>
      <c r="B1153" s="907" t="s">
        <v>1727</v>
      </c>
      <c r="C1153" s="908">
        <v>107.72</v>
      </c>
      <c r="D1153" s="909">
        <v>7127.0</v>
      </c>
      <c r="E1153" s="910" t="s">
        <v>1626</v>
      </c>
      <c r="F1153" s="914" t="s">
        <v>1610</v>
      </c>
    </row>
    <row r="1154">
      <c r="A1154" s="906">
        <v>46100.0</v>
      </c>
      <c r="B1154" s="907" t="s">
        <v>1728</v>
      </c>
      <c r="C1154" s="908">
        <v>107.34</v>
      </c>
      <c r="D1154" s="909">
        <v>7127.0</v>
      </c>
      <c r="E1154" s="910" t="s">
        <v>1626</v>
      </c>
      <c r="F1154" s="914" t="s">
        <v>1610</v>
      </c>
    </row>
    <row r="1155">
      <c r="A1155" s="906">
        <v>46100.0</v>
      </c>
      <c r="B1155" s="907" t="s">
        <v>1729</v>
      </c>
      <c r="C1155" s="908">
        <v>105.22</v>
      </c>
      <c r="D1155" s="909">
        <v>7127.0</v>
      </c>
      <c r="E1155" s="910" t="s">
        <v>1626</v>
      </c>
      <c r="F1155" s="914" t="s">
        <v>1610</v>
      </c>
    </row>
    <row r="1156">
      <c r="A1156" s="906">
        <v>46100.0</v>
      </c>
      <c r="B1156" s="907" t="s">
        <v>1730</v>
      </c>
      <c r="C1156" s="908">
        <v>105.18</v>
      </c>
      <c r="D1156" s="909">
        <v>7127.0</v>
      </c>
      <c r="E1156" s="910" t="s">
        <v>1626</v>
      </c>
      <c r="F1156" s="914" t="s">
        <v>1610</v>
      </c>
    </row>
    <row r="1157">
      <c r="A1157" s="906">
        <v>46100.0</v>
      </c>
      <c r="B1157" s="907" t="s">
        <v>1731</v>
      </c>
      <c r="C1157" s="908">
        <v>104.49</v>
      </c>
      <c r="D1157" s="909">
        <v>7127.0</v>
      </c>
      <c r="E1157" s="910" t="s">
        <v>1626</v>
      </c>
      <c r="F1157" s="914" t="s">
        <v>1610</v>
      </c>
    </row>
    <row r="1158">
      <c r="A1158" s="906">
        <v>46100.0</v>
      </c>
      <c r="B1158" s="907" t="s">
        <v>1732</v>
      </c>
      <c r="C1158" s="908">
        <v>13.98</v>
      </c>
      <c r="D1158" s="909">
        <v>7127.0</v>
      </c>
      <c r="E1158" s="910" t="s">
        <v>1626</v>
      </c>
      <c r="F1158" s="914" t="s">
        <v>1610</v>
      </c>
    </row>
    <row r="1159">
      <c r="A1159" s="906">
        <v>46100.0</v>
      </c>
      <c r="B1159" s="907" t="s">
        <v>1733</v>
      </c>
      <c r="C1159" s="908">
        <v>7.67</v>
      </c>
      <c r="D1159" s="909">
        <v>7127.0</v>
      </c>
      <c r="E1159" s="910" t="s">
        <v>1626</v>
      </c>
      <c r="F1159" s="914" t="s">
        <v>1610</v>
      </c>
    </row>
    <row r="1160">
      <c r="A1160" s="906">
        <v>46100.0</v>
      </c>
      <c r="B1160" s="907" t="s">
        <v>1734</v>
      </c>
      <c r="C1160" s="908">
        <v>6.31</v>
      </c>
      <c r="D1160" s="909">
        <v>7127.0</v>
      </c>
      <c r="E1160" s="910" t="s">
        <v>1626</v>
      </c>
      <c r="F1160" s="914" t="s">
        <v>1610</v>
      </c>
    </row>
    <row r="1161">
      <c r="A1161" s="906">
        <v>46100.0</v>
      </c>
      <c r="B1161" s="907" t="s">
        <v>1735</v>
      </c>
      <c r="C1161" s="908">
        <v>0.59</v>
      </c>
      <c r="D1161" s="909">
        <v>7127.0</v>
      </c>
      <c r="E1161" s="910" t="s">
        <v>1626</v>
      </c>
      <c r="F1161" s="914" t="s">
        <v>1610</v>
      </c>
    </row>
    <row r="1162">
      <c r="A1162" s="906">
        <v>46100.0</v>
      </c>
      <c r="B1162" s="907" t="s">
        <v>1736</v>
      </c>
      <c r="C1162" s="908">
        <v>480.19</v>
      </c>
      <c r="D1162" s="909">
        <v>7970.0</v>
      </c>
      <c r="E1162" s="910" t="s">
        <v>1737</v>
      </c>
      <c r="F1162" s="910" t="s">
        <v>425</v>
      </c>
    </row>
    <row r="1163">
      <c r="A1163" s="906">
        <v>46100.0</v>
      </c>
      <c r="B1163" s="907" t="s">
        <v>1738</v>
      </c>
      <c r="C1163" s="908">
        <v>83.2</v>
      </c>
      <c r="D1163" s="909">
        <v>7970.0</v>
      </c>
      <c r="E1163" s="910" t="s">
        <v>1737</v>
      </c>
      <c r="F1163" s="910" t="s">
        <v>425</v>
      </c>
    </row>
    <row r="1164">
      <c r="A1164" s="906">
        <v>46100.0</v>
      </c>
      <c r="B1164" s="907" t="s">
        <v>1739</v>
      </c>
      <c r="C1164" s="908">
        <v>77.29</v>
      </c>
      <c r="D1164" s="909">
        <v>7970.0</v>
      </c>
      <c r="E1164" s="910" t="s">
        <v>1737</v>
      </c>
      <c r="F1164" s="910" t="s">
        <v>425</v>
      </c>
    </row>
    <row r="1165">
      <c r="A1165" s="906">
        <v>46101.0</v>
      </c>
      <c r="B1165" s="907" t="s">
        <v>1740</v>
      </c>
      <c r="C1165" s="908">
        <v>131.8</v>
      </c>
      <c r="D1165" s="909">
        <v>7970.0</v>
      </c>
      <c r="E1165" s="910" t="s">
        <v>1737</v>
      </c>
      <c r="F1165" s="910" t="s">
        <v>425</v>
      </c>
    </row>
    <row r="1166">
      <c r="A1166" s="906">
        <v>46101.0</v>
      </c>
      <c r="B1166" s="907" t="s">
        <v>1741</v>
      </c>
      <c r="C1166" s="908">
        <v>131.36</v>
      </c>
      <c r="D1166" s="909">
        <v>7970.0</v>
      </c>
      <c r="E1166" s="910" t="s">
        <v>1737</v>
      </c>
      <c r="F1166" s="910" t="s">
        <v>425</v>
      </c>
    </row>
    <row r="1167">
      <c r="A1167" s="906">
        <v>46101.0</v>
      </c>
      <c r="B1167" s="907" t="s">
        <v>1742</v>
      </c>
      <c r="C1167" s="908">
        <v>128.22</v>
      </c>
      <c r="D1167" s="909">
        <v>7970.0</v>
      </c>
      <c r="E1167" s="910" t="s">
        <v>1737</v>
      </c>
      <c r="F1167" s="910" t="s">
        <v>425</v>
      </c>
    </row>
    <row r="1168">
      <c r="A1168" s="906">
        <v>46101.0</v>
      </c>
      <c r="B1168" s="907" t="s">
        <v>1743</v>
      </c>
      <c r="C1168" s="908">
        <v>124.92</v>
      </c>
      <c r="D1168" s="909">
        <v>7970.0</v>
      </c>
      <c r="E1168" s="910" t="s">
        <v>1737</v>
      </c>
      <c r="F1168" s="910" t="s">
        <v>425</v>
      </c>
    </row>
    <row r="1169">
      <c r="A1169" s="906">
        <v>46101.0</v>
      </c>
      <c r="B1169" s="907" t="s">
        <v>1744</v>
      </c>
      <c r="C1169" s="908">
        <v>103.35</v>
      </c>
      <c r="D1169" s="909">
        <v>7970.0</v>
      </c>
      <c r="E1169" s="910" t="s">
        <v>1737</v>
      </c>
      <c r="F1169" s="910" t="s">
        <v>425</v>
      </c>
    </row>
    <row r="1170">
      <c r="A1170" s="906">
        <v>46101.0</v>
      </c>
      <c r="B1170" s="907" t="s">
        <v>1745</v>
      </c>
      <c r="C1170" s="908">
        <v>95.87</v>
      </c>
      <c r="D1170" s="909">
        <v>7970.0</v>
      </c>
      <c r="E1170" s="910" t="s">
        <v>1737</v>
      </c>
      <c r="F1170" s="910" t="s">
        <v>425</v>
      </c>
    </row>
    <row r="1171">
      <c r="A1171" s="906">
        <v>46101.0</v>
      </c>
      <c r="B1171" s="907" t="s">
        <v>1746</v>
      </c>
      <c r="C1171" s="908">
        <v>84.74</v>
      </c>
      <c r="D1171" s="909">
        <v>7970.0</v>
      </c>
      <c r="E1171" s="910" t="s">
        <v>1737</v>
      </c>
      <c r="F1171" s="910" t="s">
        <v>425</v>
      </c>
    </row>
    <row r="1172">
      <c r="A1172" s="906">
        <v>46102.0</v>
      </c>
      <c r="B1172" s="907" t="s">
        <v>1747</v>
      </c>
      <c r="C1172" s="908">
        <v>140.7</v>
      </c>
      <c r="D1172" s="909">
        <v>7970.0</v>
      </c>
      <c r="E1172" s="910" t="s">
        <v>1737</v>
      </c>
      <c r="F1172" s="910" t="s">
        <v>425</v>
      </c>
    </row>
    <row r="1173">
      <c r="A1173" s="906">
        <v>46102.0</v>
      </c>
      <c r="B1173" s="907" t="s">
        <v>1748</v>
      </c>
      <c r="C1173" s="908">
        <v>131.01</v>
      </c>
      <c r="D1173" s="909">
        <v>7970.0</v>
      </c>
      <c r="E1173" s="910" t="s">
        <v>1737</v>
      </c>
      <c r="F1173" s="910" t="s">
        <v>425</v>
      </c>
    </row>
    <row r="1174">
      <c r="A1174" s="906">
        <v>46102.0</v>
      </c>
      <c r="B1174" s="907" t="s">
        <v>1749</v>
      </c>
      <c r="C1174" s="908">
        <v>129.96</v>
      </c>
      <c r="D1174" s="909">
        <v>7970.0</v>
      </c>
      <c r="E1174" s="910" t="s">
        <v>1737</v>
      </c>
      <c r="F1174" s="910" t="s">
        <v>425</v>
      </c>
    </row>
    <row r="1175">
      <c r="A1175" s="906">
        <v>46103.0</v>
      </c>
      <c r="B1175" s="907" t="s">
        <v>1750</v>
      </c>
      <c r="C1175" s="908">
        <v>131.38</v>
      </c>
      <c r="D1175" s="909">
        <v>7970.0</v>
      </c>
      <c r="E1175" s="910" t="s">
        <v>1737</v>
      </c>
      <c r="F1175" s="910" t="s">
        <v>425</v>
      </c>
    </row>
    <row r="1176">
      <c r="A1176" s="906">
        <v>46100.0</v>
      </c>
      <c r="B1176" s="907" t="s">
        <v>1751</v>
      </c>
      <c r="C1176" s="908">
        <v>832.68</v>
      </c>
      <c r="D1176" s="909">
        <v>9046.0</v>
      </c>
      <c r="E1176" s="910" t="s">
        <v>1291</v>
      </c>
      <c r="F1176" s="910" t="s">
        <v>425</v>
      </c>
    </row>
    <row r="1177">
      <c r="A1177" s="906">
        <v>46100.0</v>
      </c>
      <c r="B1177" s="907" t="s">
        <v>1752</v>
      </c>
      <c r="C1177" s="908">
        <v>804.5</v>
      </c>
      <c r="D1177" s="909">
        <v>9046.0</v>
      </c>
      <c r="E1177" s="910" t="s">
        <v>1291</v>
      </c>
      <c r="F1177" s="910" t="s">
        <v>425</v>
      </c>
    </row>
    <row r="1178">
      <c r="A1178" s="906">
        <v>46101.0</v>
      </c>
      <c r="B1178" s="907" t="s">
        <v>1753</v>
      </c>
      <c r="C1178" s="908">
        <v>959.58</v>
      </c>
      <c r="D1178" s="909">
        <v>9046.0</v>
      </c>
      <c r="E1178" s="910" t="s">
        <v>1291</v>
      </c>
      <c r="F1178" s="910" t="s">
        <v>425</v>
      </c>
    </row>
    <row r="1179">
      <c r="A1179" s="906">
        <v>46101.0</v>
      </c>
      <c r="B1179" s="907" t="s">
        <v>1754</v>
      </c>
      <c r="C1179" s="908">
        <v>793.81</v>
      </c>
      <c r="D1179" s="909">
        <v>9046.0</v>
      </c>
      <c r="E1179" s="910" t="s">
        <v>1291</v>
      </c>
      <c r="F1179" s="910" t="s">
        <v>425</v>
      </c>
    </row>
    <row r="1180">
      <c r="A1180" s="906">
        <v>46101.0</v>
      </c>
      <c r="B1180" s="907" t="s">
        <v>1755</v>
      </c>
      <c r="C1180" s="908">
        <v>604.47</v>
      </c>
      <c r="D1180" s="909">
        <v>9046.0</v>
      </c>
      <c r="E1180" s="910" t="s">
        <v>1291</v>
      </c>
      <c r="F1180" s="910" t="s">
        <v>425</v>
      </c>
    </row>
    <row r="1181">
      <c r="A1181" s="906">
        <v>46101.0</v>
      </c>
      <c r="B1181" s="907" t="s">
        <v>1756</v>
      </c>
      <c r="C1181" s="908">
        <v>135.57</v>
      </c>
      <c r="D1181" s="909">
        <v>9046.0</v>
      </c>
      <c r="E1181" s="910" t="s">
        <v>1291</v>
      </c>
      <c r="F1181" s="910" t="s">
        <v>425</v>
      </c>
    </row>
    <row r="1182">
      <c r="A1182" s="906">
        <v>46102.0</v>
      </c>
      <c r="B1182" s="907" t="s">
        <v>1757</v>
      </c>
      <c r="C1182" s="908">
        <v>1083.41</v>
      </c>
      <c r="D1182" s="909">
        <v>9046.0</v>
      </c>
      <c r="E1182" s="910" t="s">
        <v>1291</v>
      </c>
      <c r="F1182" s="910" t="s">
        <v>425</v>
      </c>
    </row>
    <row r="1183">
      <c r="A1183" s="906">
        <v>46100.0</v>
      </c>
      <c r="B1183" s="907" t="s">
        <v>1758</v>
      </c>
      <c r="C1183" s="908">
        <v>396.17</v>
      </c>
      <c r="D1183" s="909">
        <v>3724.0</v>
      </c>
      <c r="E1183" s="910" t="s">
        <v>1583</v>
      </c>
      <c r="F1183" s="910" t="s">
        <v>425</v>
      </c>
    </row>
    <row r="1184">
      <c r="A1184" s="906">
        <v>46100.0</v>
      </c>
      <c r="B1184" s="907" t="s">
        <v>1759</v>
      </c>
      <c r="C1184" s="908">
        <v>342.24</v>
      </c>
      <c r="D1184" s="909">
        <v>3724.0</v>
      </c>
      <c r="E1184" s="910" t="s">
        <v>1583</v>
      </c>
      <c r="F1184" s="910" t="s">
        <v>425</v>
      </c>
    </row>
    <row r="1185">
      <c r="A1185" s="906">
        <v>46100.0</v>
      </c>
      <c r="B1185" s="907" t="s">
        <v>1760</v>
      </c>
      <c r="C1185" s="908">
        <v>336.48</v>
      </c>
      <c r="D1185" s="909">
        <v>3724.0</v>
      </c>
      <c r="E1185" s="910" t="s">
        <v>1583</v>
      </c>
      <c r="F1185" s="910" t="s">
        <v>425</v>
      </c>
    </row>
    <row r="1186">
      <c r="A1186" s="906">
        <v>46100.0</v>
      </c>
      <c r="B1186" s="907" t="s">
        <v>1761</v>
      </c>
      <c r="C1186" s="908">
        <v>142.0</v>
      </c>
      <c r="D1186" s="909">
        <v>3724.0</v>
      </c>
      <c r="E1186" s="910" t="s">
        <v>1583</v>
      </c>
      <c r="F1186" s="910" t="s">
        <v>425</v>
      </c>
    </row>
    <row r="1187">
      <c r="A1187" s="906">
        <v>46100.0</v>
      </c>
      <c r="B1187" s="907" t="s">
        <v>1762</v>
      </c>
      <c r="C1187" s="908">
        <v>119.73</v>
      </c>
      <c r="D1187" s="909">
        <v>3724.0</v>
      </c>
      <c r="E1187" s="910" t="s">
        <v>1583</v>
      </c>
      <c r="F1187" s="910" t="s">
        <v>425</v>
      </c>
    </row>
    <row r="1188">
      <c r="A1188" s="906">
        <v>46100.0</v>
      </c>
      <c r="B1188" s="907" t="s">
        <v>1763</v>
      </c>
      <c r="C1188" s="908">
        <v>114.12</v>
      </c>
      <c r="D1188" s="909">
        <v>3724.0</v>
      </c>
      <c r="E1188" s="910" t="s">
        <v>1583</v>
      </c>
      <c r="F1188" s="910" t="s">
        <v>425</v>
      </c>
    </row>
    <row r="1189">
      <c r="A1189" s="906">
        <v>46100.0</v>
      </c>
      <c r="B1189" s="907" t="s">
        <v>1764</v>
      </c>
      <c r="C1189" s="908">
        <v>113.6</v>
      </c>
      <c r="D1189" s="909">
        <v>3724.0</v>
      </c>
      <c r="E1189" s="910" t="s">
        <v>1583</v>
      </c>
      <c r="F1189" s="910" t="s">
        <v>425</v>
      </c>
    </row>
    <row r="1190">
      <c r="A1190" s="906">
        <v>46100.0</v>
      </c>
      <c r="B1190" s="907" t="s">
        <v>1765</v>
      </c>
      <c r="C1190" s="908">
        <v>111.41</v>
      </c>
      <c r="D1190" s="909">
        <v>3724.0</v>
      </c>
      <c r="E1190" s="910" t="s">
        <v>1583</v>
      </c>
      <c r="F1190" s="910" t="s">
        <v>425</v>
      </c>
    </row>
    <row r="1191">
      <c r="A1191" s="906">
        <v>46101.0</v>
      </c>
      <c r="B1191" s="907" t="s">
        <v>1766</v>
      </c>
      <c r="C1191" s="908">
        <v>371.93</v>
      </c>
      <c r="D1191" s="909">
        <v>3724.0</v>
      </c>
      <c r="E1191" s="910" t="s">
        <v>1583</v>
      </c>
      <c r="F1191" s="910" t="s">
        <v>425</v>
      </c>
    </row>
    <row r="1192">
      <c r="A1192" s="906">
        <v>46101.0</v>
      </c>
      <c r="B1192" s="907" t="s">
        <v>1767</v>
      </c>
      <c r="C1192" s="908">
        <v>357.82</v>
      </c>
      <c r="D1192" s="909">
        <v>3724.0</v>
      </c>
      <c r="E1192" s="910" t="s">
        <v>1583</v>
      </c>
      <c r="F1192" s="910" t="s">
        <v>425</v>
      </c>
    </row>
    <row r="1193">
      <c r="A1193" s="906">
        <v>46101.0</v>
      </c>
      <c r="B1193" s="907" t="s">
        <v>1768</v>
      </c>
      <c r="C1193" s="908">
        <v>348.94</v>
      </c>
      <c r="D1193" s="909">
        <v>3724.0</v>
      </c>
      <c r="E1193" s="910" t="s">
        <v>1583</v>
      </c>
      <c r="F1193" s="910" t="s">
        <v>425</v>
      </c>
    </row>
    <row r="1194">
      <c r="A1194" s="906">
        <v>46101.0</v>
      </c>
      <c r="B1194" s="907" t="s">
        <v>1769</v>
      </c>
      <c r="C1194" s="908">
        <v>347.09</v>
      </c>
      <c r="D1194" s="909">
        <v>3724.0</v>
      </c>
      <c r="E1194" s="910" t="s">
        <v>1583</v>
      </c>
      <c r="F1194" s="910" t="s">
        <v>425</v>
      </c>
    </row>
    <row r="1195">
      <c r="A1195" s="906">
        <v>46101.0</v>
      </c>
      <c r="B1195" s="907" t="s">
        <v>1770</v>
      </c>
      <c r="C1195" s="908">
        <v>336.19</v>
      </c>
      <c r="D1195" s="909">
        <v>3724.0</v>
      </c>
      <c r="E1195" s="910" t="s">
        <v>1583</v>
      </c>
      <c r="F1195" s="910" t="s">
        <v>425</v>
      </c>
    </row>
    <row r="1196">
      <c r="A1196" s="906">
        <v>46101.0</v>
      </c>
      <c r="B1196" s="907" t="s">
        <v>1771</v>
      </c>
      <c r="C1196" s="908">
        <v>326.8</v>
      </c>
      <c r="D1196" s="909">
        <v>3724.0</v>
      </c>
      <c r="E1196" s="910" t="s">
        <v>1583</v>
      </c>
      <c r="F1196" s="910" t="s">
        <v>425</v>
      </c>
    </row>
    <row r="1197">
      <c r="A1197" s="906">
        <v>46101.0</v>
      </c>
      <c r="B1197" s="907" t="s">
        <v>1772</v>
      </c>
      <c r="C1197" s="908">
        <v>322.23</v>
      </c>
      <c r="D1197" s="909">
        <v>3724.0</v>
      </c>
      <c r="E1197" s="910" t="s">
        <v>1583</v>
      </c>
      <c r="F1197" s="910" t="s">
        <v>425</v>
      </c>
    </row>
    <row r="1198">
      <c r="A1198" s="906">
        <v>46101.0</v>
      </c>
      <c r="B1198" s="907" t="s">
        <v>1773</v>
      </c>
      <c r="C1198" s="908">
        <v>321.01</v>
      </c>
      <c r="D1198" s="909">
        <v>3724.0</v>
      </c>
      <c r="E1198" s="910" t="s">
        <v>1583</v>
      </c>
      <c r="F1198" s="910" t="s">
        <v>425</v>
      </c>
    </row>
    <row r="1199">
      <c r="A1199" s="906">
        <v>46101.0</v>
      </c>
      <c r="B1199" s="907" t="s">
        <v>1774</v>
      </c>
      <c r="C1199" s="908">
        <v>314.57</v>
      </c>
      <c r="D1199" s="909">
        <v>3724.0</v>
      </c>
      <c r="E1199" s="910" t="s">
        <v>1583</v>
      </c>
      <c r="F1199" s="910" t="s">
        <v>425</v>
      </c>
    </row>
    <row r="1200">
      <c r="A1200" s="906">
        <v>46101.0</v>
      </c>
      <c r="B1200" s="907" t="s">
        <v>1775</v>
      </c>
      <c r="C1200" s="908">
        <v>310.26</v>
      </c>
      <c r="D1200" s="909">
        <v>3724.0</v>
      </c>
      <c r="E1200" s="910" t="s">
        <v>1583</v>
      </c>
      <c r="F1200" s="910" t="s">
        <v>425</v>
      </c>
    </row>
    <row r="1201">
      <c r="A1201" s="906">
        <v>46101.0</v>
      </c>
      <c r="B1201" s="907" t="s">
        <v>1776</v>
      </c>
      <c r="C1201" s="908">
        <v>57.66</v>
      </c>
      <c r="D1201" s="909">
        <v>3724.0</v>
      </c>
      <c r="E1201" s="910" t="s">
        <v>1583</v>
      </c>
      <c r="F1201" s="910" t="s">
        <v>425</v>
      </c>
    </row>
    <row r="1202">
      <c r="A1202" s="906">
        <v>46101.0</v>
      </c>
      <c r="B1202" s="907" t="s">
        <v>1777</v>
      </c>
      <c r="C1202" s="908">
        <v>20.26</v>
      </c>
      <c r="D1202" s="909">
        <v>3724.0</v>
      </c>
      <c r="E1202" s="910" t="s">
        <v>1583</v>
      </c>
      <c r="F1202" s="910" t="s">
        <v>425</v>
      </c>
    </row>
    <row r="1203">
      <c r="A1203" s="906">
        <v>46101.0</v>
      </c>
      <c r="B1203" s="907" t="s">
        <v>1778</v>
      </c>
      <c r="C1203" s="908">
        <v>0.85</v>
      </c>
      <c r="D1203" s="909">
        <v>3724.0</v>
      </c>
      <c r="E1203" s="910" t="s">
        <v>1583</v>
      </c>
      <c r="F1203" s="910" t="s">
        <v>425</v>
      </c>
    </row>
    <row r="1204">
      <c r="A1204" s="906">
        <v>46102.0</v>
      </c>
      <c r="B1204" s="907" t="s">
        <v>1779</v>
      </c>
      <c r="C1204" s="908">
        <v>368.64</v>
      </c>
      <c r="D1204" s="909">
        <v>3724.0</v>
      </c>
      <c r="E1204" s="910" t="s">
        <v>1583</v>
      </c>
      <c r="F1204" s="910" t="s">
        <v>425</v>
      </c>
    </row>
    <row r="1205">
      <c r="A1205" s="906">
        <v>46102.0</v>
      </c>
      <c r="B1205" s="907" t="s">
        <v>1780</v>
      </c>
      <c r="C1205" s="908">
        <v>353.93</v>
      </c>
      <c r="D1205" s="909">
        <v>3724.0</v>
      </c>
      <c r="E1205" s="910" t="s">
        <v>1583</v>
      </c>
      <c r="F1205" s="910" t="s">
        <v>425</v>
      </c>
    </row>
    <row r="1206">
      <c r="A1206" s="906">
        <v>46102.0</v>
      </c>
      <c r="B1206" s="907" t="s">
        <v>1781</v>
      </c>
      <c r="C1206" s="908">
        <v>349.42</v>
      </c>
      <c r="D1206" s="909">
        <v>3724.0</v>
      </c>
      <c r="E1206" s="910" t="s">
        <v>1583</v>
      </c>
      <c r="F1206" s="910" t="s">
        <v>425</v>
      </c>
    </row>
    <row r="1207">
      <c r="A1207" s="906">
        <v>46102.0</v>
      </c>
      <c r="B1207" s="907" t="s">
        <v>1782</v>
      </c>
      <c r="C1207" s="908">
        <v>349.42</v>
      </c>
      <c r="D1207" s="909">
        <v>3724.0</v>
      </c>
      <c r="E1207" s="910" t="s">
        <v>1583</v>
      </c>
      <c r="F1207" s="910" t="s">
        <v>425</v>
      </c>
    </row>
    <row r="1208">
      <c r="A1208" s="906">
        <v>46102.0</v>
      </c>
      <c r="B1208" s="907" t="s">
        <v>1783</v>
      </c>
      <c r="C1208" s="908">
        <v>347.33</v>
      </c>
      <c r="D1208" s="909">
        <v>3724.0</v>
      </c>
      <c r="E1208" s="910" t="s">
        <v>1583</v>
      </c>
      <c r="F1208" s="910" t="s">
        <v>425</v>
      </c>
    </row>
    <row r="1209">
      <c r="A1209" s="906">
        <v>46102.0</v>
      </c>
      <c r="B1209" s="907" t="s">
        <v>1784</v>
      </c>
      <c r="C1209" s="908">
        <v>344.87</v>
      </c>
      <c r="D1209" s="909">
        <v>3724.0</v>
      </c>
      <c r="E1209" s="910" t="s">
        <v>1583</v>
      </c>
      <c r="F1209" s="910" t="s">
        <v>425</v>
      </c>
    </row>
    <row r="1210">
      <c r="A1210" s="906">
        <v>46102.0</v>
      </c>
      <c r="B1210" s="907" t="s">
        <v>1785</v>
      </c>
      <c r="C1210" s="908">
        <v>344.82</v>
      </c>
      <c r="D1210" s="909">
        <v>3724.0</v>
      </c>
      <c r="E1210" s="910" t="s">
        <v>1583</v>
      </c>
      <c r="F1210" s="910" t="s">
        <v>425</v>
      </c>
    </row>
    <row r="1211">
      <c r="A1211" s="906">
        <v>46102.0</v>
      </c>
      <c r="B1211" s="907" t="s">
        <v>1786</v>
      </c>
      <c r="C1211" s="908">
        <v>344.0</v>
      </c>
      <c r="D1211" s="909">
        <v>3724.0</v>
      </c>
      <c r="E1211" s="910" t="s">
        <v>1583</v>
      </c>
      <c r="F1211" s="910" t="s">
        <v>425</v>
      </c>
    </row>
    <row r="1212">
      <c r="A1212" s="906">
        <v>46102.0</v>
      </c>
      <c r="B1212" s="907" t="s">
        <v>1787</v>
      </c>
      <c r="C1212" s="908">
        <v>341.98</v>
      </c>
      <c r="D1212" s="909">
        <v>3724.0</v>
      </c>
      <c r="E1212" s="910" t="s">
        <v>1583</v>
      </c>
      <c r="F1212" s="910" t="s">
        <v>425</v>
      </c>
    </row>
    <row r="1213">
      <c r="A1213" s="906">
        <v>46102.0</v>
      </c>
      <c r="B1213" s="907" t="s">
        <v>1788</v>
      </c>
      <c r="C1213" s="908">
        <v>341.98</v>
      </c>
      <c r="D1213" s="909">
        <v>3724.0</v>
      </c>
      <c r="E1213" s="910" t="s">
        <v>1583</v>
      </c>
      <c r="F1213" s="910" t="s">
        <v>425</v>
      </c>
    </row>
    <row r="1214">
      <c r="A1214" s="906">
        <v>46103.0</v>
      </c>
      <c r="B1214" s="907" t="s">
        <v>1789</v>
      </c>
      <c r="C1214" s="908">
        <v>459.3</v>
      </c>
      <c r="D1214" s="909">
        <v>3724.0</v>
      </c>
      <c r="E1214" s="910" t="s">
        <v>1583</v>
      </c>
      <c r="F1214" s="910" t="s">
        <v>425</v>
      </c>
    </row>
    <row r="1215">
      <c r="A1215" s="906">
        <v>46103.0</v>
      </c>
      <c r="B1215" s="907" t="s">
        <v>1790</v>
      </c>
      <c r="C1215" s="908">
        <v>349.5</v>
      </c>
      <c r="D1215" s="909">
        <v>3724.0</v>
      </c>
      <c r="E1215" s="910" t="s">
        <v>1583</v>
      </c>
      <c r="F1215" s="910" t="s">
        <v>425</v>
      </c>
    </row>
    <row r="1216">
      <c r="A1216" s="906">
        <v>46103.0</v>
      </c>
      <c r="B1216" s="907" t="s">
        <v>1791</v>
      </c>
      <c r="C1216" s="908">
        <v>347.91</v>
      </c>
      <c r="D1216" s="909">
        <v>3724.0</v>
      </c>
      <c r="E1216" s="910" t="s">
        <v>1583</v>
      </c>
      <c r="F1216" s="910" t="s">
        <v>425</v>
      </c>
    </row>
    <row r="1217">
      <c r="A1217" s="906">
        <v>46103.0</v>
      </c>
      <c r="B1217" s="907" t="s">
        <v>1792</v>
      </c>
      <c r="C1217" s="908">
        <v>347.05</v>
      </c>
      <c r="D1217" s="909">
        <v>3724.0</v>
      </c>
      <c r="E1217" s="910" t="s">
        <v>1583</v>
      </c>
      <c r="F1217" s="910" t="s">
        <v>425</v>
      </c>
    </row>
    <row r="1218">
      <c r="A1218" s="906">
        <v>46103.0</v>
      </c>
      <c r="B1218" s="907" t="s">
        <v>1793</v>
      </c>
      <c r="C1218" s="908">
        <v>345.4</v>
      </c>
      <c r="D1218" s="909">
        <v>3724.0</v>
      </c>
      <c r="E1218" s="910" t="s">
        <v>1583</v>
      </c>
      <c r="F1218" s="910" t="s">
        <v>425</v>
      </c>
    </row>
    <row r="1219">
      <c r="A1219" s="906">
        <v>46103.0</v>
      </c>
      <c r="B1219" s="907" t="s">
        <v>1794</v>
      </c>
      <c r="C1219" s="908">
        <v>344.78</v>
      </c>
      <c r="D1219" s="909">
        <v>3724.0</v>
      </c>
      <c r="E1219" s="910" t="s">
        <v>1583</v>
      </c>
      <c r="F1219" s="910" t="s">
        <v>425</v>
      </c>
    </row>
    <row r="1220">
      <c r="A1220" s="906">
        <v>46103.0</v>
      </c>
      <c r="B1220" s="907" t="s">
        <v>1795</v>
      </c>
      <c r="C1220" s="908">
        <v>344.13</v>
      </c>
      <c r="D1220" s="909">
        <v>3724.0</v>
      </c>
      <c r="E1220" s="910" t="s">
        <v>1583</v>
      </c>
      <c r="F1220" s="910" t="s">
        <v>425</v>
      </c>
    </row>
    <row r="1221">
      <c r="A1221" s="906">
        <v>46103.0</v>
      </c>
      <c r="B1221" s="907" t="s">
        <v>1796</v>
      </c>
      <c r="C1221" s="908">
        <v>343.99</v>
      </c>
      <c r="D1221" s="909">
        <v>3724.0</v>
      </c>
      <c r="E1221" s="910" t="s">
        <v>1583</v>
      </c>
      <c r="F1221" s="910" t="s">
        <v>425</v>
      </c>
    </row>
    <row r="1222">
      <c r="A1222" s="906">
        <v>46103.0</v>
      </c>
      <c r="B1222" s="907" t="s">
        <v>1797</v>
      </c>
      <c r="C1222" s="908">
        <v>342.24</v>
      </c>
      <c r="D1222" s="909">
        <v>3724.0</v>
      </c>
      <c r="E1222" s="910" t="s">
        <v>1583</v>
      </c>
      <c r="F1222" s="910" t="s">
        <v>425</v>
      </c>
    </row>
    <row r="1223">
      <c r="A1223" s="906">
        <v>46103.0</v>
      </c>
      <c r="B1223" s="907" t="s">
        <v>1798</v>
      </c>
      <c r="C1223" s="908">
        <v>341.18</v>
      </c>
      <c r="D1223" s="909">
        <v>3724.0</v>
      </c>
      <c r="E1223" s="910" t="s">
        <v>1583</v>
      </c>
      <c r="F1223" s="910" t="s">
        <v>425</v>
      </c>
    </row>
    <row r="1224">
      <c r="A1224" s="906">
        <v>46103.0</v>
      </c>
      <c r="B1224" s="907" t="s">
        <v>1799</v>
      </c>
      <c r="C1224" s="908">
        <v>337.12</v>
      </c>
      <c r="D1224" s="909">
        <v>3724.0</v>
      </c>
      <c r="E1224" s="910" t="s">
        <v>1583</v>
      </c>
      <c r="F1224" s="910" t="s">
        <v>425</v>
      </c>
    </row>
    <row r="1225">
      <c r="A1225" s="906">
        <v>46103.0</v>
      </c>
      <c r="B1225" s="907" t="s">
        <v>1800</v>
      </c>
      <c r="C1225" s="908">
        <v>326.07</v>
      </c>
      <c r="D1225" s="909">
        <v>3724.0</v>
      </c>
      <c r="E1225" s="910" t="s">
        <v>1583</v>
      </c>
      <c r="F1225" s="910" t="s">
        <v>425</v>
      </c>
    </row>
    <row r="1226">
      <c r="A1226" s="906">
        <v>46103.0</v>
      </c>
      <c r="B1226" s="907" t="s">
        <v>1801</v>
      </c>
      <c r="C1226" s="908">
        <v>317.54</v>
      </c>
      <c r="D1226" s="909">
        <v>3724.0</v>
      </c>
      <c r="E1226" s="910" t="s">
        <v>1583</v>
      </c>
      <c r="F1226" s="910" t="s">
        <v>425</v>
      </c>
    </row>
    <row r="1227">
      <c r="A1227" s="906">
        <v>46103.0</v>
      </c>
      <c r="B1227" s="907" t="s">
        <v>1802</v>
      </c>
      <c r="C1227" s="908">
        <v>316.4</v>
      </c>
      <c r="D1227" s="909">
        <v>3724.0</v>
      </c>
      <c r="E1227" s="910" t="s">
        <v>1583</v>
      </c>
      <c r="F1227" s="910" t="s">
        <v>425</v>
      </c>
    </row>
    <row r="1228">
      <c r="A1228" s="906">
        <v>46103.0</v>
      </c>
      <c r="B1228" s="907" t="s">
        <v>1803</v>
      </c>
      <c r="C1228" s="908">
        <v>286.31</v>
      </c>
      <c r="D1228" s="909">
        <v>3724.0</v>
      </c>
      <c r="E1228" s="910" t="s">
        <v>1583</v>
      </c>
      <c r="F1228" s="910" t="s">
        <v>425</v>
      </c>
    </row>
    <row r="1229">
      <c r="A1229" s="906">
        <v>46103.0</v>
      </c>
      <c r="B1229" s="907" t="s">
        <v>1804</v>
      </c>
      <c r="C1229" s="908">
        <v>25.94</v>
      </c>
      <c r="D1229" s="909">
        <v>3724.0</v>
      </c>
      <c r="E1229" s="910" t="s">
        <v>1583</v>
      </c>
      <c r="F1229" s="910" t="s">
        <v>425</v>
      </c>
    </row>
    <row r="1230">
      <c r="A1230" s="906">
        <v>46103.0</v>
      </c>
      <c r="B1230" s="907" t="s">
        <v>1805</v>
      </c>
      <c r="C1230" s="908">
        <v>20.78</v>
      </c>
      <c r="D1230" s="909">
        <v>3724.0</v>
      </c>
      <c r="E1230" s="910" t="s">
        <v>1583</v>
      </c>
      <c r="F1230" s="910" t="s">
        <v>425</v>
      </c>
    </row>
    <row r="1231">
      <c r="A1231" s="906">
        <v>46103.0</v>
      </c>
      <c r="B1231" s="907" t="s">
        <v>1806</v>
      </c>
      <c r="C1231" s="908">
        <v>20.02</v>
      </c>
      <c r="D1231" s="909">
        <v>3724.0</v>
      </c>
      <c r="E1231" s="910" t="s">
        <v>1583</v>
      </c>
      <c r="F1231" s="910" t="s">
        <v>425</v>
      </c>
    </row>
    <row r="1232">
      <c r="A1232" s="906">
        <v>46103.0</v>
      </c>
      <c r="B1232" s="907" t="s">
        <v>1807</v>
      </c>
      <c r="C1232" s="908">
        <v>13.96</v>
      </c>
      <c r="D1232" s="909">
        <v>3724.0</v>
      </c>
      <c r="E1232" s="910" t="s">
        <v>1583</v>
      </c>
      <c r="F1232" s="910" t="s">
        <v>425</v>
      </c>
    </row>
    <row r="1233">
      <c r="A1233" s="906">
        <v>46103.0</v>
      </c>
      <c r="B1233" s="907" t="s">
        <v>1808</v>
      </c>
      <c r="C1233" s="908">
        <v>12.52</v>
      </c>
      <c r="D1233" s="909">
        <v>3724.0</v>
      </c>
      <c r="E1233" s="910" t="s">
        <v>1583</v>
      </c>
      <c r="F1233" s="910" t="s">
        <v>425</v>
      </c>
    </row>
    <row r="1234">
      <c r="A1234" s="906">
        <v>46104.0</v>
      </c>
      <c r="B1234" s="907" t="s">
        <v>1809</v>
      </c>
      <c r="C1234" s="908">
        <v>532.71</v>
      </c>
      <c r="D1234" s="909">
        <v>3724.0</v>
      </c>
      <c r="E1234" s="910" t="s">
        <v>1583</v>
      </c>
      <c r="F1234" s="910" t="s">
        <v>425</v>
      </c>
    </row>
    <row r="1235">
      <c r="A1235" s="906">
        <v>46104.0</v>
      </c>
      <c r="B1235" s="907" t="s">
        <v>1810</v>
      </c>
      <c r="C1235" s="908">
        <v>528.74</v>
      </c>
      <c r="D1235" s="909">
        <v>3724.0</v>
      </c>
      <c r="E1235" s="910" t="s">
        <v>1583</v>
      </c>
      <c r="F1235" s="910" t="s">
        <v>425</v>
      </c>
    </row>
    <row r="1236">
      <c r="A1236" s="906">
        <v>46104.0</v>
      </c>
      <c r="B1236" s="907" t="s">
        <v>1811</v>
      </c>
      <c r="C1236" s="908">
        <v>522.38</v>
      </c>
      <c r="D1236" s="909">
        <v>3724.0</v>
      </c>
      <c r="E1236" s="910" t="s">
        <v>1583</v>
      </c>
      <c r="F1236" s="910" t="s">
        <v>425</v>
      </c>
    </row>
    <row r="1237">
      <c r="A1237" s="906">
        <v>46104.0</v>
      </c>
      <c r="B1237" s="907" t="s">
        <v>1812</v>
      </c>
      <c r="C1237" s="908">
        <v>510.19</v>
      </c>
      <c r="D1237" s="909">
        <v>3724.0</v>
      </c>
      <c r="E1237" s="910" t="s">
        <v>1583</v>
      </c>
      <c r="F1237" s="910" t="s">
        <v>425</v>
      </c>
    </row>
    <row r="1238">
      <c r="A1238" s="906">
        <v>46104.0</v>
      </c>
      <c r="B1238" s="907" t="s">
        <v>1813</v>
      </c>
      <c r="C1238" s="908">
        <v>504.69</v>
      </c>
      <c r="D1238" s="909">
        <v>3724.0</v>
      </c>
      <c r="E1238" s="910" t="s">
        <v>1583</v>
      </c>
      <c r="F1238" s="910" t="s">
        <v>425</v>
      </c>
    </row>
    <row r="1239">
      <c r="A1239" s="906">
        <v>46104.0</v>
      </c>
      <c r="B1239" s="907" t="s">
        <v>1814</v>
      </c>
      <c r="C1239" s="908">
        <v>499.11</v>
      </c>
      <c r="D1239" s="909">
        <v>3724.0</v>
      </c>
      <c r="E1239" s="910" t="s">
        <v>1583</v>
      </c>
      <c r="F1239" s="910" t="s">
        <v>425</v>
      </c>
    </row>
    <row r="1240">
      <c r="A1240" s="906">
        <v>46104.0</v>
      </c>
      <c r="B1240" s="907" t="s">
        <v>1815</v>
      </c>
      <c r="C1240" s="908">
        <v>492.38</v>
      </c>
      <c r="D1240" s="909">
        <v>3724.0</v>
      </c>
      <c r="E1240" s="910" t="s">
        <v>1583</v>
      </c>
      <c r="F1240" s="910" t="s">
        <v>425</v>
      </c>
    </row>
    <row r="1241">
      <c r="A1241" s="906">
        <v>46104.0</v>
      </c>
      <c r="B1241" s="907" t="s">
        <v>1816</v>
      </c>
      <c r="C1241" s="908">
        <v>371.5</v>
      </c>
      <c r="D1241" s="909">
        <v>3724.0</v>
      </c>
      <c r="E1241" s="910" t="s">
        <v>1583</v>
      </c>
      <c r="F1241" s="910" t="s">
        <v>425</v>
      </c>
    </row>
    <row r="1242">
      <c r="A1242" s="906">
        <v>46104.0</v>
      </c>
      <c r="B1242" s="907" t="s">
        <v>1817</v>
      </c>
      <c r="C1242" s="908">
        <v>371.16</v>
      </c>
      <c r="D1242" s="909">
        <v>3724.0</v>
      </c>
      <c r="E1242" s="910" t="s">
        <v>1583</v>
      </c>
      <c r="F1242" s="910" t="s">
        <v>425</v>
      </c>
    </row>
    <row r="1243">
      <c r="A1243" s="906">
        <v>46104.0</v>
      </c>
      <c r="B1243" s="907" t="s">
        <v>1818</v>
      </c>
      <c r="C1243" s="908">
        <v>370.14</v>
      </c>
      <c r="D1243" s="909">
        <v>3724.0</v>
      </c>
      <c r="E1243" s="910" t="s">
        <v>1583</v>
      </c>
      <c r="F1243" s="910" t="s">
        <v>425</v>
      </c>
    </row>
    <row r="1244">
      <c r="A1244" s="906">
        <v>46104.0</v>
      </c>
      <c r="B1244" s="907" t="s">
        <v>1819</v>
      </c>
      <c r="C1244" s="908">
        <v>369.57</v>
      </c>
      <c r="D1244" s="909">
        <v>3724.0</v>
      </c>
      <c r="E1244" s="910" t="s">
        <v>1583</v>
      </c>
      <c r="F1244" s="910" t="s">
        <v>425</v>
      </c>
    </row>
    <row r="1245">
      <c r="A1245" s="906">
        <v>46104.0</v>
      </c>
      <c r="B1245" s="907" t="s">
        <v>1820</v>
      </c>
      <c r="C1245" s="908">
        <v>365.11</v>
      </c>
      <c r="D1245" s="909">
        <v>3724.0</v>
      </c>
      <c r="E1245" s="910" t="s">
        <v>1583</v>
      </c>
      <c r="F1245" s="910" t="s">
        <v>425</v>
      </c>
    </row>
    <row r="1246">
      <c r="A1246" s="906">
        <v>46104.0</v>
      </c>
      <c r="B1246" s="907" t="s">
        <v>1821</v>
      </c>
      <c r="C1246" s="908">
        <v>364.43</v>
      </c>
      <c r="D1246" s="909">
        <v>3724.0</v>
      </c>
      <c r="E1246" s="910" t="s">
        <v>1583</v>
      </c>
      <c r="F1246" s="910" t="s">
        <v>425</v>
      </c>
    </row>
    <row r="1247">
      <c r="A1247" s="906">
        <v>46104.0</v>
      </c>
      <c r="B1247" s="907" t="s">
        <v>1822</v>
      </c>
      <c r="C1247" s="908">
        <v>356.84</v>
      </c>
      <c r="D1247" s="909">
        <v>3724.0</v>
      </c>
      <c r="E1247" s="910" t="s">
        <v>1583</v>
      </c>
      <c r="F1247" s="910" t="s">
        <v>425</v>
      </c>
    </row>
    <row r="1248">
      <c r="A1248" s="906">
        <v>46104.0</v>
      </c>
      <c r="B1248" s="907" t="s">
        <v>1823</v>
      </c>
      <c r="C1248" s="908">
        <v>353.39</v>
      </c>
      <c r="D1248" s="909">
        <v>3724.0</v>
      </c>
      <c r="E1248" s="910" t="s">
        <v>1583</v>
      </c>
      <c r="F1248" s="910" t="s">
        <v>425</v>
      </c>
    </row>
    <row r="1249">
      <c r="A1249" s="906">
        <v>46104.0</v>
      </c>
      <c r="B1249" s="907" t="s">
        <v>1824</v>
      </c>
      <c r="C1249" s="908">
        <v>352.41</v>
      </c>
      <c r="D1249" s="909">
        <v>3724.0</v>
      </c>
      <c r="E1249" s="910" t="s">
        <v>1583</v>
      </c>
      <c r="F1249" s="910" t="s">
        <v>425</v>
      </c>
    </row>
    <row r="1250">
      <c r="A1250" s="906">
        <v>46104.0</v>
      </c>
      <c r="B1250" s="907" t="s">
        <v>1825</v>
      </c>
      <c r="C1250" s="908">
        <v>350.8</v>
      </c>
      <c r="D1250" s="909">
        <v>3724.0</v>
      </c>
      <c r="E1250" s="910" t="s">
        <v>1583</v>
      </c>
      <c r="F1250" s="910" t="s">
        <v>425</v>
      </c>
    </row>
    <row r="1251">
      <c r="A1251" s="906">
        <v>46104.0</v>
      </c>
      <c r="B1251" s="907" t="s">
        <v>1826</v>
      </c>
      <c r="C1251" s="908">
        <v>347.61</v>
      </c>
      <c r="D1251" s="909">
        <v>3724.0</v>
      </c>
      <c r="E1251" s="910" t="s">
        <v>1583</v>
      </c>
      <c r="F1251" s="910" t="s">
        <v>425</v>
      </c>
    </row>
    <row r="1252">
      <c r="A1252" s="906">
        <v>46104.0</v>
      </c>
      <c r="B1252" s="907" t="s">
        <v>1827</v>
      </c>
      <c r="C1252" s="908">
        <v>345.4</v>
      </c>
      <c r="D1252" s="909">
        <v>3724.0</v>
      </c>
      <c r="E1252" s="910" t="s">
        <v>1583</v>
      </c>
      <c r="F1252" s="910" t="s">
        <v>425</v>
      </c>
    </row>
    <row r="1253">
      <c r="A1253" s="906">
        <v>46104.0</v>
      </c>
      <c r="B1253" s="907" t="s">
        <v>1828</v>
      </c>
      <c r="C1253" s="908">
        <v>345.06</v>
      </c>
      <c r="D1253" s="909">
        <v>3724.0</v>
      </c>
      <c r="E1253" s="910" t="s">
        <v>1583</v>
      </c>
      <c r="F1253" s="910" t="s">
        <v>425</v>
      </c>
    </row>
    <row r="1254">
      <c r="A1254" s="906">
        <v>46104.0</v>
      </c>
      <c r="B1254" s="907" t="s">
        <v>1829</v>
      </c>
      <c r="C1254" s="908">
        <v>344.53</v>
      </c>
      <c r="D1254" s="909">
        <v>3724.0</v>
      </c>
      <c r="E1254" s="910" t="s">
        <v>1583</v>
      </c>
      <c r="F1254" s="910" t="s">
        <v>425</v>
      </c>
    </row>
    <row r="1255">
      <c r="A1255" s="906">
        <v>46104.0</v>
      </c>
      <c r="B1255" s="907" t="s">
        <v>1830</v>
      </c>
      <c r="C1255" s="908">
        <v>341.59</v>
      </c>
      <c r="D1255" s="909">
        <v>3724.0</v>
      </c>
      <c r="E1255" s="910" t="s">
        <v>1583</v>
      </c>
      <c r="F1255" s="910" t="s">
        <v>425</v>
      </c>
    </row>
    <row r="1256">
      <c r="A1256" s="906">
        <v>46104.0</v>
      </c>
      <c r="B1256" s="907" t="s">
        <v>1831</v>
      </c>
      <c r="C1256" s="908">
        <v>140.85</v>
      </c>
      <c r="D1256" s="909">
        <v>3724.0</v>
      </c>
      <c r="E1256" s="910" t="s">
        <v>1583</v>
      </c>
      <c r="F1256" s="910" t="s">
        <v>425</v>
      </c>
    </row>
    <row r="1257">
      <c r="A1257" s="906">
        <v>46104.0</v>
      </c>
      <c r="B1257" s="907" t="s">
        <v>1832</v>
      </c>
      <c r="C1257" s="908">
        <v>94.53</v>
      </c>
      <c r="D1257" s="909">
        <v>3724.0</v>
      </c>
      <c r="E1257" s="910" t="s">
        <v>1583</v>
      </c>
      <c r="F1257" s="910" t="s">
        <v>425</v>
      </c>
    </row>
    <row r="1258">
      <c r="A1258" s="906">
        <v>46104.0</v>
      </c>
      <c r="B1258" s="907" t="s">
        <v>1833</v>
      </c>
      <c r="C1258" s="908">
        <v>82.65</v>
      </c>
      <c r="D1258" s="909">
        <v>3724.0</v>
      </c>
      <c r="E1258" s="910" t="s">
        <v>1583</v>
      </c>
      <c r="F1258" s="910" t="s">
        <v>425</v>
      </c>
    </row>
    <row r="1259">
      <c r="A1259" s="906">
        <v>46104.0</v>
      </c>
      <c r="B1259" s="907" t="s">
        <v>1834</v>
      </c>
      <c r="C1259" s="908">
        <v>76.4</v>
      </c>
      <c r="D1259" s="909">
        <v>3724.0</v>
      </c>
      <c r="E1259" s="910" t="s">
        <v>1583</v>
      </c>
      <c r="F1259" s="910" t="s">
        <v>425</v>
      </c>
    </row>
    <row r="1260">
      <c r="A1260" s="906">
        <v>46104.0</v>
      </c>
      <c r="B1260" s="907" t="s">
        <v>1835</v>
      </c>
      <c r="C1260" s="908">
        <v>12.52</v>
      </c>
      <c r="D1260" s="909">
        <v>3724.0</v>
      </c>
      <c r="E1260" s="910" t="s">
        <v>1583</v>
      </c>
      <c r="F1260" s="910" t="s">
        <v>425</v>
      </c>
    </row>
    <row r="1261">
      <c r="A1261" s="915"/>
      <c r="B1261" s="916"/>
      <c r="C1261" s="917">
        <f>sum(C930:C1260)</f>
        <v>47430.4</v>
      </c>
      <c r="D1261" s="918"/>
      <c r="E1261" s="919"/>
      <c r="F1261" s="919"/>
    </row>
    <row r="1262">
      <c r="A1262" s="915"/>
      <c r="B1262" s="916"/>
      <c r="C1262" s="917"/>
      <c r="D1262" s="918"/>
      <c r="E1262" s="919"/>
      <c r="F1262" s="919"/>
    </row>
    <row r="1263">
      <c r="A1263" s="915"/>
      <c r="B1263" s="916"/>
      <c r="C1263" s="917"/>
      <c r="D1263" s="918"/>
      <c r="E1263" s="919"/>
      <c r="F1263" s="919"/>
    </row>
    <row r="1264">
      <c r="A1264" s="915"/>
      <c r="B1264" s="916"/>
      <c r="C1264" s="917"/>
      <c r="D1264" s="918"/>
      <c r="E1264" s="919"/>
      <c r="F1264" s="919"/>
    </row>
    <row r="1265">
      <c r="A1265" s="915"/>
      <c r="B1265" s="916"/>
      <c r="C1265" s="917"/>
      <c r="D1265" s="918"/>
      <c r="E1265" s="919"/>
      <c r="F1265" s="919"/>
    </row>
    <row r="1266">
      <c r="A1266" s="915"/>
      <c r="B1266" s="916"/>
      <c r="C1266" s="917"/>
      <c r="D1266" s="918"/>
      <c r="E1266" s="919"/>
      <c r="F1266" s="919"/>
    </row>
    <row r="1267">
      <c r="A1267" s="915"/>
      <c r="B1267" s="916"/>
      <c r="C1267" s="917"/>
      <c r="D1267" s="918"/>
      <c r="E1267" s="919"/>
      <c r="F1267" s="919"/>
    </row>
    <row r="1268">
      <c r="A1268" s="915"/>
      <c r="B1268" s="916"/>
      <c r="C1268" s="917"/>
      <c r="D1268" s="918"/>
      <c r="E1268" s="919"/>
      <c r="F1268" s="919"/>
    </row>
    <row r="1269">
      <c r="A1269" s="915"/>
      <c r="B1269" s="916"/>
      <c r="C1269" s="917"/>
      <c r="D1269" s="918"/>
      <c r="E1269" s="919"/>
      <c r="F1269" s="919"/>
    </row>
    <row r="1270">
      <c r="A1270" s="915"/>
      <c r="B1270" s="916"/>
      <c r="C1270" s="917"/>
      <c r="D1270" s="918"/>
      <c r="E1270" s="919"/>
      <c r="F1270" s="919"/>
    </row>
  </sheetData>
  <mergeCells count="8">
    <mergeCell ref="A1:H1"/>
    <mergeCell ref="J1:Q1"/>
    <mergeCell ref="S1:Z1"/>
    <mergeCell ref="A34:H34"/>
    <mergeCell ref="J34:Q34"/>
    <mergeCell ref="S34:Z34"/>
    <mergeCell ref="J68:Q68"/>
    <mergeCell ref="S68:Z68"/>
  </mergeCells>
  <drawing r:id="rId1"/>
  <tableParts count="6">
    <tablePart r:id="rId8"/>
    <tablePart r:id="rId9"/>
    <tablePart r:id="rId10"/>
    <tablePart r:id="rId11"/>
    <tablePart r:id="rId12"/>
    <tablePart r:id="rId13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2" max="2" width="13.75"/>
    <col customWidth="1" min="3" max="3" width="14.5"/>
    <col customWidth="1" min="4" max="4" width="13.0"/>
    <col customWidth="1" min="5" max="5" width="12.0"/>
    <col customWidth="1" min="8" max="8" width="16.13"/>
    <col customWidth="1" min="9" max="10" width="13.38"/>
    <col customWidth="1" min="11" max="11" width="14.88"/>
    <col customWidth="1" min="12" max="12" width="15.13"/>
    <col customWidth="1" min="13" max="14" width="16.5"/>
    <col customWidth="1" min="15" max="15" width="14.75"/>
    <col customWidth="1" min="16" max="16" width="14.5"/>
    <col customWidth="1" min="17" max="17" width="17.25"/>
    <col customWidth="1" min="18" max="18" width="14.5"/>
    <col customWidth="1" min="19" max="20" width="16.38"/>
    <col customWidth="1" min="27" max="27" width="2.13"/>
    <col customWidth="1" min="32" max="32" width="6.63"/>
    <col customWidth="1" min="33" max="33" width="1.75"/>
  </cols>
  <sheetData>
    <row r="1" hidden="1">
      <c r="A1" s="920"/>
      <c r="B1" s="920"/>
      <c r="C1" s="920"/>
      <c r="D1" s="920"/>
      <c r="E1" s="920"/>
      <c r="F1" s="920"/>
      <c r="G1" s="920"/>
      <c r="H1" s="920"/>
      <c r="I1" s="920"/>
      <c r="J1" s="920"/>
      <c r="K1" s="920"/>
      <c r="L1" s="920"/>
      <c r="M1" s="920"/>
      <c r="N1" s="920"/>
      <c r="O1" s="920"/>
      <c r="P1" s="920"/>
      <c r="Q1" s="920"/>
      <c r="R1" s="920"/>
      <c r="S1" s="18"/>
      <c r="T1" s="18"/>
      <c r="U1" s="920"/>
      <c r="V1" s="920"/>
      <c r="W1" s="920"/>
      <c r="X1" s="920"/>
      <c r="Y1" s="920"/>
      <c r="Z1" s="920"/>
      <c r="AA1" s="920"/>
      <c r="AB1" s="920"/>
      <c r="AC1" s="920"/>
      <c r="AD1" s="920"/>
      <c r="AE1" s="920"/>
      <c r="AF1" s="920"/>
      <c r="AG1" s="920"/>
      <c r="AH1" s="920"/>
      <c r="AI1" s="920"/>
      <c r="AJ1" s="920"/>
      <c r="AK1" s="920"/>
      <c r="AL1" s="920"/>
    </row>
    <row r="2" hidden="1">
      <c r="A2" s="920"/>
      <c r="B2" s="920"/>
      <c r="C2" s="920"/>
      <c r="D2" s="920"/>
      <c r="E2" s="920"/>
      <c r="F2" s="920"/>
      <c r="G2" s="920"/>
      <c r="H2" s="920"/>
      <c r="I2" s="920"/>
      <c r="J2" s="920"/>
      <c r="K2" s="920"/>
      <c r="L2" s="920"/>
      <c r="M2" s="920"/>
      <c r="N2" s="920"/>
      <c r="O2" s="920"/>
      <c r="P2" s="920"/>
      <c r="Q2" s="920"/>
      <c r="R2" s="920"/>
      <c r="S2" s="18"/>
      <c r="T2" s="18"/>
      <c r="U2" s="920"/>
      <c r="V2" s="920"/>
      <c r="W2" s="920"/>
      <c r="X2" s="920"/>
      <c r="Y2" s="920"/>
      <c r="Z2" s="920"/>
      <c r="AA2" s="920"/>
      <c r="AB2" s="920"/>
      <c r="AC2" s="920"/>
      <c r="AD2" s="920"/>
      <c r="AE2" s="920"/>
      <c r="AF2" s="920"/>
      <c r="AG2" s="920"/>
      <c r="AH2" s="920"/>
      <c r="AI2" s="920"/>
      <c r="AJ2" s="920"/>
      <c r="AK2" s="920"/>
      <c r="AL2" s="920"/>
    </row>
    <row r="3" hidden="1">
      <c r="A3" s="920"/>
      <c r="B3" s="920"/>
      <c r="C3" s="920"/>
      <c r="D3" s="920"/>
      <c r="E3" s="920"/>
      <c r="F3" s="920"/>
      <c r="G3" s="920"/>
      <c r="H3" s="920"/>
      <c r="I3" s="920"/>
      <c r="J3" s="920"/>
      <c r="K3" s="920"/>
      <c r="L3" s="920"/>
      <c r="M3" s="920"/>
      <c r="N3" s="920"/>
      <c r="O3" s="920"/>
      <c r="P3" s="920"/>
      <c r="Q3" s="920"/>
      <c r="R3" s="920"/>
      <c r="S3" s="18"/>
      <c r="T3" s="18"/>
      <c r="U3" s="920"/>
      <c r="V3" s="920"/>
      <c r="W3" s="920"/>
      <c r="X3" s="920"/>
      <c r="Y3" s="920"/>
      <c r="Z3" s="920"/>
      <c r="AA3" s="920"/>
      <c r="AB3" s="920"/>
      <c r="AC3" s="920"/>
      <c r="AD3" s="920"/>
      <c r="AE3" s="920"/>
      <c r="AF3" s="920"/>
      <c r="AG3" s="920"/>
      <c r="AH3" s="920"/>
      <c r="AI3" s="920"/>
      <c r="AJ3" s="920"/>
      <c r="AK3" s="920"/>
      <c r="AL3" s="920"/>
    </row>
    <row r="4" hidden="1">
      <c r="A4" s="920"/>
      <c r="B4" s="920"/>
      <c r="C4" s="920"/>
      <c r="D4" s="920"/>
      <c r="E4" s="920"/>
      <c r="F4" s="920"/>
      <c r="G4" s="920"/>
      <c r="H4" s="920"/>
      <c r="I4" s="920"/>
      <c r="J4" s="920"/>
      <c r="K4" s="920"/>
      <c r="L4" s="920"/>
      <c r="M4" s="920"/>
      <c r="N4" s="920"/>
      <c r="O4" s="920"/>
      <c r="P4" s="920"/>
      <c r="Q4" s="920"/>
      <c r="R4" s="920"/>
      <c r="S4" s="18"/>
      <c r="T4" s="18"/>
      <c r="U4" s="920"/>
      <c r="V4" s="920"/>
      <c r="W4" s="920"/>
      <c r="X4" s="920"/>
      <c r="Y4" s="920"/>
      <c r="Z4" s="920"/>
      <c r="AA4" s="920"/>
      <c r="AB4" s="920"/>
      <c r="AC4" s="920"/>
      <c r="AD4" s="920"/>
      <c r="AE4" s="920"/>
      <c r="AF4" s="920"/>
      <c r="AG4" s="920"/>
      <c r="AH4" s="920"/>
      <c r="AI4" s="920"/>
      <c r="AJ4" s="920"/>
      <c r="AK4" s="920"/>
      <c r="AL4" s="920"/>
    </row>
    <row r="5" hidden="1">
      <c r="A5" s="920"/>
      <c r="B5" s="920"/>
      <c r="C5" s="920"/>
      <c r="D5" s="920"/>
      <c r="E5" s="920"/>
      <c r="F5" s="920"/>
      <c r="G5" s="920"/>
      <c r="H5" s="920"/>
      <c r="I5" s="920"/>
      <c r="J5" s="920"/>
      <c r="K5" s="920"/>
      <c r="L5" s="920"/>
      <c r="M5" s="920"/>
      <c r="N5" s="920"/>
      <c r="O5" s="920"/>
      <c r="P5" s="920"/>
      <c r="Q5" s="920"/>
      <c r="R5" s="920"/>
      <c r="S5" s="18"/>
      <c r="T5" s="18"/>
      <c r="U5" s="920"/>
      <c r="V5" s="920"/>
      <c r="W5" s="920"/>
      <c r="X5" s="920"/>
      <c r="Y5" s="920"/>
      <c r="Z5" s="920"/>
      <c r="AA5" s="920"/>
      <c r="AB5" s="920"/>
      <c r="AC5" s="920"/>
      <c r="AD5" s="920"/>
      <c r="AE5" s="920"/>
      <c r="AF5" s="920"/>
      <c r="AG5" s="920"/>
      <c r="AH5" s="920"/>
      <c r="AI5" s="920"/>
      <c r="AJ5" s="920"/>
      <c r="AK5" s="920"/>
      <c r="AL5" s="920"/>
    </row>
    <row r="6" hidden="1">
      <c r="A6" s="920"/>
      <c r="B6" s="920"/>
      <c r="C6" s="920"/>
      <c r="D6" s="920"/>
      <c r="E6" s="920"/>
      <c r="F6" s="920"/>
      <c r="G6" s="920"/>
      <c r="H6" s="920"/>
      <c r="I6" s="920"/>
      <c r="J6" s="920"/>
      <c r="K6" s="920"/>
      <c r="L6" s="920"/>
      <c r="M6" s="920"/>
      <c r="N6" s="920"/>
      <c r="O6" s="920"/>
      <c r="P6" s="920"/>
      <c r="Q6" s="920"/>
      <c r="R6" s="920"/>
      <c r="S6" s="18"/>
      <c r="T6" s="18"/>
      <c r="U6" s="920"/>
      <c r="V6" s="920"/>
      <c r="W6" s="920"/>
      <c r="X6" s="920"/>
      <c r="Y6" s="920"/>
      <c r="Z6" s="920"/>
      <c r="AA6" s="920"/>
      <c r="AB6" s="920"/>
      <c r="AC6" s="920"/>
      <c r="AD6" s="920"/>
      <c r="AE6" s="920"/>
      <c r="AF6" s="920"/>
      <c r="AG6" s="920"/>
      <c r="AH6" s="920"/>
      <c r="AI6" s="920"/>
      <c r="AJ6" s="920"/>
      <c r="AK6" s="920"/>
      <c r="AL6" s="920"/>
    </row>
    <row r="7" hidden="1">
      <c r="A7" s="920"/>
      <c r="B7" s="920"/>
      <c r="C7" s="920"/>
      <c r="D7" s="920"/>
      <c r="E7" s="920"/>
      <c r="F7" s="920"/>
      <c r="G7" s="920"/>
      <c r="H7" s="920"/>
      <c r="I7" s="920"/>
      <c r="J7" s="920"/>
      <c r="K7" s="920"/>
      <c r="L7" s="920"/>
      <c r="M7" s="920"/>
      <c r="N7" s="920"/>
      <c r="O7" s="920"/>
      <c r="P7" s="920"/>
      <c r="Q7" s="920"/>
      <c r="R7" s="920"/>
      <c r="S7" s="18"/>
      <c r="T7" s="18"/>
      <c r="U7" s="920"/>
      <c r="V7" s="920"/>
      <c r="W7" s="920"/>
      <c r="X7" s="920"/>
      <c r="Y7" s="920"/>
      <c r="Z7" s="920"/>
      <c r="AA7" s="920"/>
      <c r="AB7" s="920"/>
      <c r="AC7" s="920"/>
      <c r="AD7" s="920"/>
      <c r="AE7" s="920"/>
      <c r="AF7" s="920"/>
      <c r="AG7" s="920"/>
      <c r="AH7" s="920"/>
      <c r="AI7" s="920"/>
      <c r="AJ7" s="920"/>
      <c r="AK7" s="920"/>
      <c r="AL7" s="920"/>
    </row>
    <row r="8" hidden="1">
      <c r="A8" s="920"/>
      <c r="B8" s="920"/>
      <c r="C8" s="920"/>
      <c r="D8" s="920"/>
      <c r="E8" s="920"/>
      <c r="F8" s="920"/>
      <c r="G8" s="920"/>
      <c r="H8" s="920"/>
      <c r="I8" s="920"/>
      <c r="J8" s="920"/>
      <c r="K8" s="920"/>
      <c r="L8" s="920"/>
      <c r="M8" s="920"/>
      <c r="N8" s="920"/>
      <c r="O8" s="920"/>
      <c r="P8" s="920"/>
      <c r="Q8" s="920"/>
      <c r="R8" s="920"/>
      <c r="S8" s="18"/>
      <c r="T8" s="18"/>
      <c r="U8" s="920"/>
      <c r="V8" s="920"/>
      <c r="W8" s="920"/>
      <c r="X8" s="920"/>
      <c r="Y8" s="920"/>
      <c r="Z8" s="920"/>
      <c r="AA8" s="920"/>
      <c r="AB8" s="920"/>
      <c r="AC8" s="920"/>
      <c r="AD8" s="920"/>
      <c r="AE8" s="920"/>
      <c r="AF8" s="920"/>
      <c r="AG8" s="920"/>
      <c r="AH8" s="920"/>
      <c r="AI8" s="920"/>
      <c r="AJ8" s="920"/>
      <c r="AK8" s="920"/>
      <c r="AL8" s="920"/>
    </row>
    <row r="9" hidden="1">
      <c r="A9" s="920"/>
      <c r="B9" s="920"/>
      <c r="C9" s="920"/>
      <c r="D9" s="920"/>
      <c r="E9" s="920"/>
      <c r="F9" s="920"/>
      <c r="G9" s="920"/>
      <c r="H9" s="920"/>
      <c r="I9" s="920"/>
      <c r="J9" s="920"/>
      <c r="K9" s="920"/>
      <c r="L9" s="920"/>
      <c r="M9" s="920"/>
      <c r="N9" s="920"/>
      <c r="O9" s="920"/>
      <c r="P9" s="920"/>
      <c r="Q9" s="920"/>
      <c r="R9" s="920"/>
      <c r="S9" s="18"/>
      <c r="T9" s="18"/>
      <c r="U9" s="920"/>
      <c r="V9" s="920"/>
      <c r="W9" s="920"/>
      <c r="X9" s="920"/>
      <c r="Y9" s="920"/>
      <c r="Z9" s="920"/>
      <c r="AA9" s="920"/>
      <c r="AB9" s="920"/>
      <c r="AC9" s="920"/>
      <c r="AD9" s="920"/>
      <c r="AE9" s="920"/>
      <c r="AF9" s="920"/>
      <c r="AG9" s="920"/>
      <c r="AH9" s="920"/>
      <c r="AI9" s="920"/>
      <c r="AJ9" s="920"/>
      <c r="AK9" s="920"/>
      <c r="AL9" s="920"/>
    </row>
    <row r="10">
      <c r="A10" s="921"/>
      <c r="B10" s="920" t="s">
        <v>1836</v>
      </c>
      <c r="T10" s="920"/>
      <c r="U10" s="922"/>
    </row>
    <row r="11" ht="27.75" customHeight="1">
      <c r="A11" s="920"/>
      <c r="T11" s="920"/>
    </row>
    <row r="12" ht="24.0" customHeight="1">
      <c r="A12" s="920"/>
      <c r="T12" s="920"/>
    </row>
    <row r="13" ht="39.75" customHeight="1">
      <c r="A13" s="920"/>
      <c r="B13" s="923" t="s">
        <v>1837</v>
      </c>
      <c r="I13" s="924" t="s">
        <v>1838</v>
      </c>
      <c r="P13" s="925" t="s">
        <v>1839</v>
      </c>
      <c r="Q13" s="926" t="s">
        <v>1840</v>
      </c>
    </row>
    <row r="14">
      <c r="A14" s="927" t="s">
        <v>1841</v>
      </c>
      <c r="B14" s="928" t="s">
        <v>1842</v>
      </c>
      <c r="C14" s="929" t="s">
        <v>1843</v>
      </c>
      <c r="D14" s="930" t="s">
        <v>1844</v>
      </c>
      <c r="E14" s="931" t="s">
        <v>243</v>
      </c>
      <c r="F14" s="930" t="s">
        <v>386</v>
      </c>
      <c r="G14" s="931" t="s">
        <v>304</v>
      </c>
      <c r="H14" s="923" t="s">
        <v>1845</v>
      </c>
      <c r="I14" s="931" t="s">
        <v>1846</v>
      </c>
      <c r="J14" s="932" t="s">
        <v>1847</v>
      </c>
      <c r="K14" s="933" t="s">
        <v>1848</v>
      </c>
      <c r="L14" s="934" t="s">
        <v>1849</v>
      </c>
      <c r="M14" s="933" t="s">
        <v>1850</v>
      </c>
      <c r="N14" s="933" t="s">
        <v>288</v>
      </c>
      <c r="O14" s="924" t="s">
        <v>1851</v>
      </c>
      <c r="P14" s="935" t="s">
        <v>1852</v>
      </c>
      <c r="Q14" s="934" t="s">
        <v>1853</v>
      </c>
      <c r="R14" s="936" t="s">
        <v>1854</v>
      </c>
      <c r="S14" s="937" t="s">
        <v>1855</v>
      </c>
      <c r="T14" s="937" t="s">
        <v>1856</v>
      </c>
    </row>
    <row r="15" ht="21.75" customHeight="1">
      <c r="A15" s="938" t="s">
        <v>1857</v>
      </c>
      <c r="B15" s="939">
        <f>TRAFEGO!B33</f>
        <v>45423.29</v>
      </c>
      <c r="C15" s="940">
        <v>2500.0</v>
      </c>
      <c r="D15" s="940">
        <v>0.0</v>
      </c>
      <c r="E15" s="940">
        <f>1000+500+400+500</f>
        <v>2400</v>
      </c>
      <c r="F15" s="940">
        <v>120.0</v>
      </c>
      <c r="G15" s="940">
        <v>0.0</v>
      </c>
      <c r="H15" s="940">
        <f t="shared" ref="H15:H17" si="1">SUM(B15:G15)</f>
        <v>50443.29</v>
      </c>
      <c r="I15" s="940">
        <v>0.0</v>
      </c>
      <c r="J15" s="940">
        <v>0.0</v>
      </c>
      <c r="K15" s="940">
        <f>'CUSTOS 2025'!BC6</f>
        <v>5500</v>
      </c>
      <c r="L15" s="940">
        <f>'NOV 2025'!Q45</f>
        <v>17785.7532</v>
      </c>
      <c r="M15" s="940">
        <f>'NOV 2025'!P45</f>
        <v>19144.94635</v>
      </c>
      <c r="N15" s="940">
        <v>0.0</v>
      </c>
      <c r="O15" s="939">
        <f t="shared" ref="O15:O18" si="2">sum(I15:N15)</f>
        <v>42430.69955</v>
      </c>
      <c r="P15" s="939">
        <f t="shared" ref="P15:P18" si="3">O15+H15</f>
        <v>92873.98955</v>
      </c>
      <c r="Q15" s="940">
        <f>'NOV 2025'!H45</f>
        <v>144246.9437</v>
      </c>
      <c r="R15" s="940">
        <f>'NOV 2025'!P43</f>
        <v>98809.74</v>
      </c>
      <c r="S15" s="941">
        <f>R15-P15</f>
        <v>5935.750452</v>
      </c>
      <c r="T15" s="941">
        <f>Q15-P15</f>
        <v>51372.9541</v>
      </c>
    </row>
    <row r="16" ht="21.75" customHeight="1">
      <c r="A16" s="938" t="s">
        <v>1858</v>
      </c>
      <c r="B16" s="939">
        <f>TRAFEGO!B67</f>
        <v>73249.66</v>
      </c>
      <c r="C16" s="940">
        <v>0.0</v>
      </c>
      <c r="D16" s="940">
        <v>0.0</v>
      </c>
      <c r="E16" s="940">
        <v>2400.0</v>
      </c>
      <c r="F16" s="940">
        <v>7701.0</v>
      </c>
      <c r="G16" s="940">
        <v>0.0</v>
      </c>
      <c r="H16" s="940">
        <f t="shared" si="1"/>
        <v>83350.66</v>
      </c>
      <c r="I16" s="940">
        <v>0.0</v>
      </c>
      <c r="J16" s="940">
        <v>2000.0</v>
      </c>
      <c r="K16" s="940">
        <f>'CUSTOS 2025'!BI6</f>
        <v>5500</v>
      </c>
      <c r="L16" s="940">
        <f>'DEZ 2025'!Q45+'DEZ 2025'!R45</f>
        <v>58264.3154</v>
      </c>
      <c r="M16" s="940">
        <f>'DEZ 2025'!Q45</f>
        <v>19738.1324</v>
      </c>
      <c r="N16" s="940">
        <v>0.0</v>
      </c>
      <c r="O16" s="939">
        <f t="shared" si="2"/>
        <v>85502.4478</v>
      </c>
      <c r="P16" s="939">
        <f t="shared" si="3"/>
        <v>168853.1078</v>
      </c>
      <c r="Q16" s="939">
        <f>'DEZ 2025'!I43</f>
        <v>246387.18</v>
      </c>
      <c r="R16" s="939">
        <f>'DEZ 2025'!Q43</f>
        <v>256841.22</v>
      </c>
      <c r="S16" s="941">
        <f t="shared" ref="S16:S18" si="4">Q16-P16</f>
        <v>77534.0722</v>
      </c>
      <c r="T16" s="941">
        <f t="shared" ref="T16:T18" si="5">S16</f>
        <v>77534.0722</v>
      </c>
    </row>
    <row r="17" ht="23.25" customHeight="1">
      <c r="A17" s="938" t="s">
        <v>1859</v>
      </c>
      <c r="B17" s="939">
        <f>TRAFEGO!B100</f>
        <v>78286.66</v>
      </c>
      <c r="C17" s="940">
        <v>0.0</v>
      </c>
      <c r="D17" s="940">
        <v>0.0</v>
      </c>
      <c r="E17" s="940">
        <v>2400.0</v>
      </c>
      <c r="F17" s="940">
        <v>11678.0</v>
      </c>
      <c r="G17" s="940">
        <v>0.0</v>
      </c>
      <c r="H17" s="940">
        <f t="shared" si="1"/>
        <v>92364.66</v>
      </c>
      <c r="I17" s="940">
        <v>0.0</v>
      </c>
      <c r="J17" s="940">
        <v>0.0</v>
      </c>
      <c r="K17" s="940">
        <v>5500.0</v>
      </c>
      <c r="L17" s="939">
        <f t="shared" ref="L17:L18" si="6">10741*6.2</f>
        <v>66594.2</v>
      </c>
      <c r="M17" s="939">
        <f>'JAN 2026'!Q45</f>
        <v>37629.942</v>
      </c>
      <c r="N17" s="940">
        <v>0.0</v>
      </c>
      <c r="O17" s="939">
        <f t="shared" si="2"/>
        <v>109724.142</v>
      </c>
      <c r="P17" s="939">
        <f t="shared" si="3"/>
        <v>202088.802</v>
      </c>
      <c r="Q17" s="940">
        <f>'JAN 2026'!I43</f>
        <v>322530</v>
      </c>
      <c r="R17" s="940">
        <f>'JAN 2026'!R43</f>
        <v>446776.588</v>
      </c>
      <c r="S17" s="941">
        <f t="shared" si="4"/>
        <v>120441.198</v>
      </c>
      <c r="T17" s="941">
        <f t="shared" si="5"/>
        <v>120441.198</v>
      </c>
    </row>
    <row r="18" ht="25.5" customHeight="1">
      <c r="A18" s="938" t="s">
        <v>1860</v>
      </c>
      <c r="B18" s="939">
        <f>41705</f>
        <v>41705</v>
      </c>
      <c r="C18" s="940">
        <v>0.0</v>
      </c>
      <c r="D18" s="940">
        <v>0.0</v>
      </c>
      <c r="E18" s="940">
        <v>2400.0</v>
      </c>
      <c r="F18" s="939"/>
      <c r="G18" s="939"/>
      <c r="H18" s="939"/>
      <c r="I18" s="940">
        <v>0.0</v>
      </c>
      <c r="J18" s="940">
        <v>0.0</v>
      </c>
      <c r="K18" s="940">
        <v>5500.0</v>
      </c>
      <c r="L18" s="939">
        <f t="shared" si="6"/>
        <v>66594.2</v>
      </c>
      <c r="M18" s="939">
        <f>13894+14644</f>
        <v>28538</v>
      </c>
      <c r="N18" s="940">
        <v>0.0</v>
      </c>
      <c r="O18" s="939">
        <f t="shared" si="2"/>
        <v>100632.2</v>
      </c>
      <c r="P18" s="939">
        <f t="shared" si="3"/>
        <v>100632.2</v>
      </c>
      <c r="Q18" s="940">
        <f>'FEV 2026'!I42</f>
        <v>279154.7255</v>
      </c>
      <c r="R18" s="940">
        <f>'FEV 2026'!R40</f>
        <v>362707.254</v>
      </c>
      <c r="S18" s="941">
        <f t="shared" si="4"/>
        <v>178522.5255</v>
      </c>
      <c r="T18" s="941">
        <f t="shared" si="5"/>
        <v>178522.5255</v>
      </c>
    </row>
    <row r="19" ht="19.5" customHeight="1">
      <c r="A19" s="938" t="s">
        <v>1861</v>
      </c>
      <c r="B19" s="939"/>
      <c r="C19" s="939"/>
      <c r="D19" s="939"/>
      <c r="E19" s="939"/>
      <c r="F19" s="939"/>
      <c r="G19" s="939"/>
      <c r="H19" s="939"/>
      <c r="I19" s="939"/>
      <c r="J19" s="939"/>
      <c r="K19" s="939"/>
      <c r="L19" s="939"/>
      <c r="M19" s="939"/>
      <c r="N19" s="939"/>
      <c r="O19" s="939"/>
      <c r="P19" s="940"/>
      <c r="Q19" s="939"/>
      <c r="R19" s="939"/>
      <c r="S19" s="941"/>
      <c r="T19" s="941"/>
    </row>
    <row r="20" ht="21.0" customHeight="1">
      <c r="A20" s="938" t="s">
        <v>1862</v>
      </c>
      <c r="B20" s="939"/>
      <c r="C20" s="939"/>
      <c r="D20" s="939"/>
      <c r="E20" s="939"/>
      <c r="F20" s="939"/>
      <c r="G20" s="940"/>
      <c r="H20" s="939"/>
      <c r="I20" s="939"/>
      <c r="J20" s="939"/>
      <c r="K20" s="939"/>
      <c r="L20" s="939"/>
      <c r="M20" s="939"/>
      <c r="N20" s="939"/>
      <c r="O20" s="939"/>
      <c r="P20" s="940"/>
      <c r="Q20" s="939"/>
      <c r="R20" s="939"/>
      <c r="S20" s="941"/>
      <c r="T20" s="941"/>
    </row>
    <row r="21" ht="20.25" customHeight="1">
      <c r="A21" s="938" t="s">
        <v>185</v>
      </c>
      <c r="B21" s="939"/>
      <c r="C21" s="939"/>
      <c r="D21" s="939"/>
      <c r="E21" s="939"/>
      <c r="F21" s="939"/>
      <c r="G21" s="940"/>
      <c r="H21" s="939"/>
      <c r="I21" s="939"/>
      <c r="J21" s="939"/>
      <c r="K21" s="939"/>
      <c r="L21" s="939"/>
      <c r="M21" s="939"/>
      <c r="N21" s="939"/>
      <c r="O21" s="939"/>
      <c r="P21" s="940"/>
      <c r="Q21" s="939"/>
      <c r="R21" s="939"/>
      <c r="S21" s="941"/>
      <c r="T21" s="941"/>
    </row>
    <row r="22" ht="25.5" customHeight="1">
      <c r="A22" s="938" t="s">
        <v>176</v>
      </c>
      <c r="B22" s="939"/>
      <c r="C22" s="939"/>
      <c r="D22" s="939"/>
      <c r="E22" s="939"/>
      <c r="F22" s="940"/>
      <c r="G22" s="940"/>
      <c r="H22" s="940"/>
      <c r="I22" s="939"/>
      <c r="J22" s="939"/>
      <c r="K22" s="939"/>
      <c r="L22" s="939"/>
      <c r="M22" s="939"/>
      <c r="N22" s="939"/>
      <c r="O22" s="939"/>
      <c r="P22" s="940"/>
      <c r="Q22" s="939"/>
      <c r="R22" s="939"/>
      <c r="S22" s="941"/>
      <c r="T22" s="941"/>
    </row>
    <row r="23" ht="25.5" customHeight="1">
      <c r="A23" s="938" t="s">
        <v>163</v>
      </c>
      <c r="B23" s="939"/>
      <c r="C23" s="939"/>
      <c r="D23" s="939"/>
      <c r="E23" s="939"/>
      <c r="F23" s="940"/>
      <c r="G23" s="939"/>
      <c r="H23" s="940"/>
      <c r="I23" s="939"/>
      <c r="J23" s="939"/>
      <c r="K23" s="939"/>
      <c r="L23" s="939"/>
      <c r="M23" s="939"/>
      <c r="N23" s="939"/>
      <c r="O23" s="939"/>
      <c r="P23" s="940"/>
      <c r="Q23" s="939"/>
      <c r="R23" s="939"/>
      <c r="S23" s="941"/>
      <c r="T23" s="941"/>
    </row>
    <row r="24" ht="8.25" customHeight="1">
      <c r="A24" s="942"/>
      <c r="B24" s="921"/>
      <c r="C24" s="921"/>
      <c r="D24" s="921"/>
      <c r="E24" s="921"/>
      <c r="F24" s="921"/>
      <c r="G24" s="921"/>
      <c r="H24" s="921"/>
      <c r="I24" s="921"/>
      <c r="J24" s="921"/>
      <c r="K24" s="921"/>
      <c r="L24" s="921"/>
      <c r="M24" s="921"/>
      <c r="N24" s="921"/>
      <c r="O24" s="921"/>
      <c r="P24" s="921"/>
      <c r="Q24" s="921"/>
      <c r="R24" s="921"/>
      <c r="S24" s="943"/>
      <c r="T24" s="943"/>
    </row>
    <row r="25" ht="25.5" customHeight="1">
      <c r="A25" s="944" t="s">
        <v>22</v>
      </c>
      <c r="B25" s="945">
        <f>sum(B15:B24)</f>
        <v>238664.61</v>
      </c>
      <c r="C25" s="945">
        <f t="shared" ref="C25:M25" si="7">sum(C15:C23)</f>
        <v>2500</v>
      </c>
      <c r="D25" s="945">
        <f t="shared" si="7"/>
        <v>0</v>
      </c>
      <c r="E25" s="945">
        <f t="shared" si="7"/>
        <v>9600</v>
      </c>
      <c r="F25" s="945">
        <f t="shared" si="7"/>
        <v>19499</v>
      </c>
      <c r="G25" s="945">
        <f t="shared" si="7"/>
        <v>0</v>
      </c>
      <c r="H25" s="945">
        <f t="shared" si="7"/>
        <v>226158.61</v>
      </c>
      <c r="I25" s="945">
        <f t="shared" si="7"/>
        <v>0</v>
      </c>
      <c r="J25" s="945">
        <f t="shared" si="7"/>
        <v>2000</v>
      </c>
      <c r="K25" s="945">
        <f t="shared" si="7"/>
        <v>22000</v>
      </c>
      <c r="L25" s="945">
        <f t="shared" si="7"/>
        <v>209238.4686</v>
      </c>
      <c r="M25" s="945">
        <f t="shared" si="7"/>
        <v>105051.0207</v>
      </c>
      <c r="N25" s="945"/>
      <c r="O25" s="945">
        <f>sum(O15:O23)</f>
        <v>338289.4893</v>
      </c>
      <c r="P25" s="945">
        <f>sum(P15:P24)</f>
        <v>564448.0993</v>
      </c>
      <c r="Q25" s="945">
        <f t="shared" ref="Q25:S25" si="8">sum(Q15:Q23)</f>
        <v>992318.8492</v>
      </c>
      <c r="R25" s="945">
        <f t="shared" si="8"/>
        <v>1165134.802</v>
      </c>
      <c r="S25" s="946">
        <f t="shared" si="8"/>
        <v>382433.5462</v>
      </c>
      <c r="T25" s="946">
        <f>SUM(T15:T23)</f>
        <v>427870.7498</v>
      </c>
    </row>
    <row r="26">
      <c r="A26" s="922" t="s">
        <v>1841</v>
      </c>
      <c r="B26" s="947" t="s">
        <v>1863</v>
      </c>
      <c r="C26" s="948" t="s">
        <v>1864</v>
      </c>
      <c r="D26" s="949" t="s">
        <v>12</v>
      </c>
      <c r="E26" s="950" t="s">
        <v>13</v>
      </c>
      <c r="F26" s="951" t="s">
        <v>1865</v>
      </c>
      <c r="G26" s="952" t="s">
        <v>1866</v>
      </c>
      <c r="H26" s="304" t="s">
        <v>1867</v>
      </c>
      <c r="I26" s="19"/>
      <c r="J26" s="19"/>
      <c r="K26" s="19"/>
      <c r="L26" s="19"/>
      <c r="M26" s="953" t="s">
        <v>99</v>
      </c>
      <c r="N26" s="953" t="s">
        <v>1868</v>
      </c>
      <c r="O26" s="157" t="s">
        <v>1869</v>
      </c>
      <c r="P26" s="157" t="s">
        <v>1870</v>
      </c>
      <c r="Q26" s="157" t="s">
        <v>1871</v>
      </c>
      <c r="R26" s="952" t="s">
        <v>31</v>
      </c>
      <c r="S26" s="954" t="s">
        <v>1872</v>
      </c>
      <c r="T26" s="126" t="s">
        <v>32</v>
      </c>
    </row>
    <row r="27" ht="23.25" customHeight="1">
      <c r="A27" s="938" t="s">
        <v>1857</v>
      </c>
      <c r="B27" s="955">
        <f>'NOV 2025'!C43</f>
        <v>4015</v>
      </c>
      <c r="C27" s="956">
        <f>'NOV 2025'!D43</f>
        <v>147.1656413</v>
      </c>
      <c r="D27" s="955">
        <f>'NOV 2025'!I43</f>
        <v>4768</v>
      </c>
      <c r="E27" s="955">
        <f>'NOV 2025'!J43</f>
        <v>1148</v>
      </c>
      <c r="F27" s="955">
        <f>D27-E27</f>
        <v>3620</v>
      </c>
      <c r="G27" s="956">
        <f>TRAFEGO!E33</f>
        <v>143.2911356</v>
      </c>
      <c r="H27" s="957">
        <f t="shared" ref="H27:H28" si="9">B15/Q15</f>
        <v>0.314899497</v>
      </c>
      <c r="I27" s="955"/>
      <c r="J27" s="955"/>
      <c r="K27" s="958"/>
      <c r="L27" s="955"/>
      <c r="M27" s="956">
        <f>'NOV 2025'!P43</f>
        <v>98809.74</v>
      </c>
      <c r="N27" s="956">
        <f>'NOV 2025'!B43+'NOV 2025'!E43</f>
        <v>1018348.21</v>
      </c>
      <c r="O27" s="955"/>
      <c r="P27" s="955"/>
      <c r="Q27" s="956">
        <f>'NOV 2025'!O43</f>
        <v>5568174.42</v>
      </c>
      <c r="R27" s="955"/>
      <c r="S27" s="955"/>
      <c r="T27" s="956">
        <f>R15/E27</f>
        <v>86.07120209</v>
      </c>
    </row>
    <row r="28" ht="23.25" customHeight="1">
      <c r="A28" s="938" t="s">
        <v>1858</v>
      </c>
      <c r="B28" s="955">
        <f>'DEZ 2025'!D43</f>
        <v>10781</v>
      </c>
      <c r="C28" s="956">
        <f>'DEZ 2025'!E43</f>
        <v>109.2620981</v>
      </c>
      <c r="D28" s="955">
        <f>'DEZ 2025'!J43</f>
        <v>4772</v>
      </c>
      <c r="E28" s="955">
        <f>'DEZ 2025'!K43</f>
        <v>2312</v>
      </c>
      <c r="F28" s="959">
        <f>'DEZ 2025'!N45</f>
        <v>2460</v>
      </c>
      <c r="G28" s="956">
        <f>TRAFEGO!E67</f>
        <v>256.1176923</v>
      </c>
      <c r="H28" s="957">
        <f t="shared" si="9"/>
        <v>0.2972949323</v>
      </c>
      <c r="I28" s="955"/>
      <c r="J28" s="955"/>
      <c r="K28" s="958"/>
      <c r="L28" s="955"/>
      <c r="M28" s="956">
        <f>'DEZ 2025'!Q43</f>
        <v>256841.22</v>
      </c>
      <c r="N28" s="956">
        <f>'DEZ 2025'!B43+'DEZ 2025'!F43</f>
        <v>2109522.18</v>
      </c>
      <c r="O28" s="955"/>
      <c r="P28" s="955"/>
      <c r="Q28" s="956">
        <f>'DEZ 2025'!P43</f>
        <v>9639402.78</v>
      </c>
      <c r="R28" s="955"/>
      <c r="S28" s="955"/>
      <c r="T28" s="956">
        <f>'DEZ 2025'!P45</f>
        <v>111.0904931</v>
      </c>
    </row>
    <row r="29" ht="23.25" customHeight="1">
      <c r="A29" s="938" t="s">
        <v>1859</v>
      </c>
      <c r="B29" s="955">
        <f>'JAN 2026'!D43</f>
        <v>9691</v>
      </c>
      <c r="C29" s="956">
        <f>'JAN 2026'!E43</f>
        <v>130.8459395</v>
      </c>
      <c r="D29" s="955">
        <f>'JAN 2026'!J43</f>
        <v>6070</v>
      </c>
      <c r="E29" s="955">
        <f>'JAN 2026'!K43</f>
        <v>1701</v>
      </c>
      <c r="F29" s="959">
        <f>'JAN 2026'!N45</f>
        <v>4369</v>
      </c>
      <c r="G29" s="955"/>
      <c r="H29" s="955"/>
      <c r="I29" s="955"/>
      <c r="J29" s="955"/>
      <c r="K29" s="958"/>
      <c r="L29" s="955"/>
      <c r="M29" s="956">
        <f>'JAN 2026'!S43</f>
        <v>6910337.968</v>
      </c>
      <c r="N29" s="956">
        <f>'JAN 2026'!B43+'JAN 2026'!F43</f>
        <v>2213526</v>
      </c>
      <c r="O29" s="955"/>
      <c r="P29" s="955"/>
      <c r="Q29" s="956">
        <f>'JAN 2026'!P43</f>
        <v>17156472.72</v>
      </c>
      <c r="R29" s="955"/>
      <c r="S29" s="955"/>
      <c r="T29" s="956">
        <f>'JAN 2026'!P45</f>
        <v>4062.514972</v>
      </c>
    </row>
    <row r="30" ht="18.0" customHeight="1">
      <c r="A30" s="938" t="s">
        <v>1860</v>
      </c>
      <c r="B30" s="955"/>
      <c r="C30" s="955"/>
      <c r="D30" s="955"/>
      <c r="E30" s="955"/>
      <c r="F30" s="955"/>
      <c r="G30" s="955"/>
      <c r="H30" s="955"/>
      <c r="I30" s="955"/>
      <c r="J30" s="955"/>
      <c r="K30" s="955"/>
      <c r="L30" s="955"/>
      <c r="M30" s="955"/>
      <c r="N30" s="955"/>
      <c r="O30" s="955"/>
      <c r="P30" s="955"/>
      <c r="Q30" s="955"/>
      <c r="R30" s="955"/>
      <c r="S30" s="955"/>
      <c r="T30" s="955"/>
    </row>
    <row r="31" ht="21.0" customHeight="1">
      <c r="A31" s="938" t="s">
        <v>1861</v>
      </c>
      <c r="B31" s="955"/>
      <c r="C31" s="955"/>
      <c r="D31" s="955"/>
      <c r="E31" s="955"/>
      <c r="F31" s="955"/>
      <c r="G31" s="955"/>
      <c r="H31" s="955"/>
      <c r="I31" s="955"/>
      <c r="J31" s="955"/>
      <c r="K31" s="955"/>
      <c r="L31" s="955"/>
      <c r="M31" s="955"/>
      <c r="N31" s="955"/>
      <c r="O31" s="955"/>
      <c r="P31" s="955"/>
      <c r="Q31" s="955"/>
      <c r="R31" s="955"/>
      <c r="S31" s="955"/>
      <c r="T31" s="955"/>
    </row>
    <row r="32" ht="21.75" customHeight="1">
      <c r="A32" s="938" t="s">
        <v>1862</v>
      </c>
      <c r="B32" s="955"/>
      <c r="C32" s="955"/>
      <c r="D32" s="955"/>
      <c r="E32" s="955"/>
      <c r="F32" s="955"/>
      <c r="G32" s="955"/>
      <c r="H32" s="955"/>
      <c r="I32" s="955"/>
      <c r="J32" s="955"/>
      <c r="K32" s="955"/>
      <c r="L32" s="955"/>
      <c r="M32" s="955"/>
      <c r="N32" s="955"/>
      <c r="O32" s="955"/>
      <c r="P32" s="955"/>
      <c r="Q32" s="955"/>
      <c r="R32" s="955"/>
      <c r="S32" s="955"/>
      <c r="T32" s="955"/>
    </row>
    <row r="33" ht="19.5" customHeight="1">
      <c r="A33" s="938" t="s">
        <v>185</v>
      </c>
      <c r="B33" s="955"/>
      <c r="C33" s="955"/>
      <c r="D33" s="955"/>
      <c r="E33" s="955"/>
      <c r="F33" s="955"/>
      <c r="G33" s="955"/>
      <c r="H33" s="955"/>
      <c r="I33" s="955"/>
      <c r="J33" s="955"/>
      <c r="K33" s="955"/>
      <c r="L33" s="955"/>
      <c r="M33" s="955"/>
      <c r="N33" s="955"/>
      <c r="O33" s="955"/>
      <c r="P33" s="955"/>
      <c r="Q33" s="955"/>
      <c r="R33" s="955"/>
      <c r="S33" s="955"/>
      <c r="T33" s="955"/>
    </row>
    <row r="34" ht="21.0" customHeight="1">
      <c r="A34" s="938" t="s">
        <v>176</v>
      </c>
      <c r="B34" s="955"/>
      <c r="C34" s="955"/>
      <c r="D34" s="955"/>
      <c r="E34" s="955"/>
      <c r="F34" s="955"/>
      <c r="G34" s="955"/>
      <c r="H34" s="955"/>
      <c r="I34" s="955"/>
      <c r="J34" s="955"/>
      <c r="K34" s="955"/>
      <c r="L34" s="955"/>
      <c r="M34" s="955"/>
      <c r="N34" s="955"/>
      <c r="O34" s="955"/>
      <c r="P34" s="955"/>
      <c r="Q34" s="955"/>
      <c r="R34" s="955"/>
      <c r="S34" s="955"/>
      <c r="T34" s="955"/>
    </row>
    <row r="35" ht="25.5" customHeight="1">
      <c r="A35" s="938" t="s">
        <v>163</v>
      </c>
      <c r="B35" s="955"/>
      <c r="C35" s="955"/>
      <c r="D35" s="955"/>
      <c r="E35" s="955"/>
      <c r="F35" s="955"/>
      <c r="G35" s="955"/>
      <c r="H35" s="955"/>
      <c r="I35" s="955"/>
      <c r="J35" s="955"/>
      <c r="K35" s="955"/>
      <c r="L35" s="955"/>
      <c r="M35" s="955"/>
      <c r="N35" s="955"/>
      <c r="O35" s="955"/>
      <c r="P35" s="955"/>
      <c r="Q35" s="955"/>
      <c r="R35" s="955"/>
      <c r="S35" s="955"/>
      <c r="T35" s="955"/>
    </row>
    <row r="36">
      <c r="A36" s="19" t="s">
        <v>22</v>
      </c>
      <c r="B36" s="960">
        <f>SUM(B27:B35)</f>
        <v>24487</v>
      </c>
      <c r="C36" s="961">
        <f>AVERAGE(C27:C35)</f>
        <v>129.0912263</v>
      </c>
      <c r="D36" s="962">
        <f t="shared" ref="D36:F36" si="10">sum(D27:D35)</f>
        <v>15610</v>
      </c>
      <c r="E36" s="963">
        <f t="shared" si="10"/>
        <v>5161</v>
      </c>
      <c r="F36" s="962">
        <f t="shared" si="10"/>
        <v>10449</v>
      </c>
      <c r="G36" s="964">
        <f t="shared" ref="G36:K36" si="11">AVERAGE(G27:G35)</f>
        <v>199.704414</v>
      </c>
      <c r="H36" s="961">
        <f t="shared" si="11"/>
        <v>0.3060972147</v>
      </c>
      <c r="I36" s="961" t="str">
        <f t="shared" si="11"/>
        <v>#DIV/0!</v>
      </c>
      <c r="J36" s="963" t="str">
        <f t="shared" si="11"/>
        <v>#DIV/0!</v>
      </c>
      <c r="K36" s="965" t="str">
        <f t="shared" si="11"/>
        <v>#DIV/0!</v>
      </c>
      <c r="L36" s="962">
        <f t="shared" ref="L36:N36" si="12">sum(L27:L35)</f>
        <v>0</v>
      </c>
      <c r="M36" s="961">
        <f t="shared" si="12"/>
        <v>7265988.928</v>
      </c>
      <c r="N36" s="961">
        <f t="shared" si="12"/>
        <v>5341396.39</v>
      </c>
      <c r="O36" s="962">
        <f t="shared" ref="O36:P36" si="13">SUM(O27:O35)</f>
        <v>0</v>
      </c>
      <c r="P36" s="962">
        <f t="shared" si="13"/>
        <v>0</v>
      </c>
      <c r="Q36" s="966">
        <f>MEDIAN(Q27:Q35)</f>
        <v>9639402.78</v>
      </c>
      <c r="R36" s="961">
        <f t="shared" ref="R36:S36" si="14">SUM(R27:R35)</f>
        <v>0</v>
      </c>
      <c r="S36" s="961">
        <f t="shared" si="14"/>
        <v>0</v>
      </c>
      <c r="T36" s="961">
        <f>AVERAGE(T27:T35)</f>
        <v>1419.892223</v>
      </c>
    </row>
    <row r="37">
      <c r="A37" s="967"/>
      <c r="B37" s="967"/>
      <c r="C37" s="967"/>
      <c r="E37" s="967"/>
      <c r="F37" s="967"/>
      <c r="G37" s="967"/>
      <c r="H37" s="4"/>
      <c r="I37" s="4"/>
      <c r="M37" s="4"/>
      <c r="N37" s="4"/>
    </row>
    <row r="38" ht="30.0" customHeight="1">
      <c r="B38" s="4"/>
      <c r="C38" s="4"/>
      <c r="H38" s="4"/>
      <c r="I38" s="4"/>
      <c r="M38" s="4"/>
      <c r="N38" s="4"/>
    </row>
    <row r="39" ht="30.0" customHeight="1">
      <c r="A39" s="968"/>
      <c r="B39" s="968"/>
      <c r="C39" s="968"/>
      <c r="E39" s="968"/>
      <c r="F39" s="968"/>
      <c r="G39" s="968"/>
      <c r="H39" s="968"/>
      <c r="I39" s="968"/>
      <c r="J39" s="968"/>
      <c r="K39" s="968"/>
      <c r="L39" s="968"/>
      <c r="M39" s="968"/>
      <c r="N39" s="968"/>
      <c r="O39" s="968"/>
      <c r="P39" s="968"/>
      <c r="Q39" s="968"/>
      <c r="R39" s="968"/>
      <c r="S39" s="968"/>
      <c r="T39" s="968"/>
    </row>
    <row r="40" ht="24.75" customHeight="1">
      <c r="A40" s="968"/>
      <c r="B40" s="968"/>
      <c r="C40" s="968"/>
      <c r="E40" s="968"/>
      <c r="F40" s="968"/>
      <c r="G40" s="968"/>
      <c r="H40" s="968"/>
      <c r="I40" s="968"/>
      <c r="J40" s="968"/>
      <c r="K40" s="968"/>
      <c r="L40" s="968"/>
      <c r="M40" s="968"/>
      <c r="N40" s="968"/>
      <c r="O40" s="968"/>
      <c r="P40" s="968"/>
      <c r="Q40" s="968"/>
      <c r="R40" s="968"/>
      <c r="S40" s="968"/>
      <c r="T40" s="968"/>
    </row>
    <row r="41" ht="24.75" customHeight="1">
      <c r="B41" s="4"/>
      <c r="C41" s="4"/>
      <c r="H41" s="4"/>
      <c r="I41" s="4"/>
      <c r="M41" s="4"/>
      <c r="N41" s="4"/>
    </row>
    <row r="42" ht="24.75" customHeight="1">
      <c r="B42" s="4"/>
      <c r="C42" s="4"/>
      <c r="H42" s="4"/>
      <c r="I42" s="4"/>
      <c r="M42" s="4"/>
      <c r="N42" s="4"/>
    </row>
    <row r="43">
      <c r="B43" s="4"/>
      <c r="C43" s="4"/>
      <c r="H43" s="4"/>
      <c r="I43" s="4"/>
      <c r="M43" s="4"/>
      <c r="N43" s="4"/>
      <c r="U43" s="968"/>
      <c r="V43" s="968"/>
      <c r="W43" s="968"/>
      <c r="X43" s="968"/>
      <c r="Y43" s="968"/>
      <c r="Z43" s="968"/>
    </row>
    <row r="44">
      <c r="A44" s="968"/>
      <c r="B44" s="968"/>
      <c r="C44" s="968"/>
      <c r="E44" s="968"/>
      <c r="F44" s="968"/>
      <c r="G44" s="968"/>
      <c r="H44" s="968"/>
      <c r="I44" s="968"/>
      <c r="J44" s="968"/>
      <c r="K44" s="968"/>
      <c r="L44" s="968"/>
      <c r="M44" s="968"/>
      <c r="N44" s="968"/>
      <c r="O44" s="968"/>
      <c r="P44" s="968"/>
      <c r="Q44" s="968"/>
      <c r="R44" s="968"/>
      <c r="S44" s="968"/>
      <c r="T44" s="968"/>
      <c r="U44" s="968"/>
      <c r="V44" s="968"/>
      <c r="W44" s="968"/>
      <c r="X44" s="968"/>
      <c r="Y44" s="968"/>
      <c r="Z44" s="968"/>
    </row>
    <row r="45">
      <c r="A45" s="968"/>
      <c r="B45" s="968"/>
      <c r="C45" s="968"/>
      <c r="E45" s="968"/>
      <c r="F45" s="968"/>
      <c r="G45" s="968"/>
      <c r="H45" s="968"/>
      <c r="I45" s="968"/>
      <c r="J45" s="968"/>
      <c r="K45" s="968"/>
      <c r="L45" s="968"/>
      <c r="M45" s="968"/>
      <c r="N45" s="968"/>
      <c r="O45" s="968"/>
      <c r="P45" s="968"/>
      <c r="Q45" s="968"/>
      <c r="R45" s="968"/>
      <c r="S45" s="968"/>
      <c r="T45" s="968"/>
      <c r="U45" s="968"/>
      <c r="V45" s="968"/>
      <c r="W45" s="968"/>
      <c r="X45" s="968"/>
      <c r="Y45" s="968"/>
      <c r="Z45" s="968"/>
    </row>
    <row r="46">
      <c r="B46" s="4"/>
      <c r="C46" s="4"/>
      <c r="H46" s="4"/>
      <c r="I46" s="4"/>
      <c r="M46" s="4"/>
      <c r="N46" s="4"/>
      <c r="U46" s="968"/>
      <c r="V46" s="968"/>
      <c r="W46" s="968"/>
      <c r="X46" s="968"/>
      <c r="Y46" s="968"/>
      <c r="Z46" s="968"/>
    </row>
    <row r="47">
      <c r="B47" s="4"/>
      <c r="C47" s="4"/>
      <c r="H47" s="4"/>
      <c r="I47" s="4"/>
      <c r="M47" s="4"/>
      <c r="N47" s="4"/>
      <c r="U47" s="968"/>
      <c r="V47" s="968"/>
      <c r="W47" s="968"/>
      <c r="X47" s="968"/>
      <c r="Y47" s="968"/>
      <c r="Z47" s="968"/>
    </row>
    <row r="48">
      <c r="B48" s="4"/>
      <c r="C48" s="4"/>
      <c r="H48" s="4"/>
      <c r="I48" s="4"/>
      <c r="M48" s="4"/>
      <c r="N48" s="4"/>
      <c r="U48" s="968"/>
      <c r="V48" s="968"/>
      <c r="W48" s="968"/>
      <c r="X48" s="968"/>
      <c r="Y48" s="968"/>
      <c r="Z48" s="968"/>
    </row>
    <row r="49">
      <c r="A49" s="968"/>
      <c r="B49" s="968"/>
      <c r="C49" s="968"/>
      <c r="D49" s="968"/>
      <c r="E49" s="968"/>
      <c r="F49" s="968"/>
      <c r="G49" s="968"/>
      <c r="H49" s="968"/>
      <c r="I49" s="968"/>
      <c r="J49" s="968"/>
      <c r="K49" s="968"/>
      <c r="L49" s="968"/>
      <c r="M49" s="968"/>
      <c r="N49" s="968"/>
      <c r="O49" s="968"/>
      <c r="P49" s="968"/>
      <c r="Q49" s="968"/>
      <c r="R49" s="968"/>
      <c r="S49" s="968"/>
      <c r="T49" s="968"/>
      <c r="U49" s="968"/>
      <c r="V49" s="968"/>
      <c r="W49" s="968"/>
      <c r="X49" s="968"/>
      <c r="Y49" s="968"/>
      <c r="Z49" s="968"/>
    </row>
    <row r="50">
      <c r="A50" s="968"/>
      <c r="B50" s="968"/>
      <c r="C50" s="968"/>
      <c r="D50" s="968"/>
      <c r="E50" s="968"/>
      <c r="F50" s="968"/>
      <c r="G50" s="968"/>
      <c r="H50" s="968"/>
      <c r="I50" s="968"/>
      <c r="J50" s="968"/>
      <c r="K50" s="968"/>
      <c r="L50" s="968"/>
      <c r="M50" s="968"/>
      <c r="N50" s="968"/>
      <c r="O50" s="968"/>
      <c r="P50" s="968"/>
      <c r="Q50" s="968"/>
      <c r="R50" s="968"/>
      <c r="S50" s="968"/>
      <c r="T50" s="968"/>
      <c r="U50" s="968"/>
      <c r="V50" s="968"/>
      <c r="W50" s="968"/>
      <c r="X50" s="968"/>
      <c r="Y50" s="968"/>
      <c r="Z50" s="968"/>
    </row>
    <row r="51">
      <c r="B51" s="4"/>
      <c r="C51" s="4"/>
      <c r="H51" s="4"/>
      <c r="I51" s="4"/>
      <c r="M51" s="4"/>
      <c r="N51" s="4"/>
      <c r="U51" s="968"/>
      <c r="V51" s="968"/>
      <c r="W51" s="968"/>
      <c r="X51" s="968"/>
      <c r="Y51" s="968"/>
      <c r="Z51" s="968"/>
    </row>
    <row r="52">
      <c r="A52" s="968"/>
      <c r="B52" s="968"/>
      <c r="C52" s="968"/>
      <c r="D52" s="968"/>
      <c r="E52" s="968"/>
      <c r="F52" s="968"/>
      <c r="G52" s="968"/>
      <c r="H52" s="4"/>
      <c r="I52" s="4"/>
      <c r="M52" s="4"/>
      <c r="N52" s="4"/>
      <c r="U52" s="968"/>
      <c r="V52" s="968"/>
      <c r="W52" s="968"/>
      <c r="X52" s="968"/>
      <c r="Y52" s="968"/>
      <c r="Z52" s="968"/>
    </row>
    <row r="53">
      <c r="A53" s="968"/>
      <c r="B53" s="968"/>
      <c r="C53" s="968"/>
      <c r="D53" s="968"/>
      <c r="E53" s="968"/>
      <c r="F53" s="968"/>
      <c r="G53" s="968"/>
      <c r="H53" s="4"/>
      <c r="I53" s="4"/>
      <c r="M53" s="4"/>
      <c r="N53" s="4"/>
      <c r="U53" s="968"/>
      <c r="V53" s="968"/>
      <c r="W53" s="968"/>
      <c r="X53" s="968"/>
      <c r="Y53" s="968"/>
      <c r="Z53" s="968"/>
    </row>
    <row r="54">
      <c r="A54" s="968"/>
      <c r="B54" s="968"/>
      <c r="C54" s="968"/>
      <c r="D54" s="968"/>
      <c r="E54" s="968"/>
      <c r="F54" s="968"/>
      <c r="G54" s="968"/>
      <c r="H54" s="968"/>
      <c r="I54" s="968"/>
      <c r="J54" s="968"/>
      <c r="K54" s="968"/>
      <c r="L54" s="968"/>
      <c r="M54" s="968"/>
      <c r="N54" s="968"/>
      <c r="O54" s="968"/>
      <c r="P54" s="968"/>
      <c r="Q54" s="968"/>
      <c r="R54" s="968"/>
      <c r="S54" s="968"/>
      <c r="T54" s="968"/>
      <c r="U54" s="968"/>
      <c r="V54" s="968"/>
      <c r="W54" s="968"/>
      <c r="X54" s="968"/>
      <c r="Y54" s="968"/>
      <c r="Z54" s="968"/>
    </row>
    <row r="55">
      <c r="A55" s="968"/>
      <c r="B55" s="968"/>
      <c r="C55" s="968"/>
      <c r="D55" s="968"/>
      <c r="E55" s="968"/>
      <c r="F55" s="968"/>
      <c r="G55" s="968"/>
      <c r="H55" s="968"/>
      <c r="I55" s="968"/>
      <c r="J55" s="968"/>
      <c r="K55" s="968"/>
      <c r="L55" s="968"/>
      <c r="M55" s="968"/>
      <c r="N55" s="968"/>
      <c r="O55" s="968"/>
      <c r="P55" s="968"/>
      <c r="Q55" s="968"/>
      <c r="R55" s="968"/>
      <c r="S55" s="968"/>
      <c r="T55" s="968"/>
      <c r="U55" s="968"/>
      <c r="V55" s="968"/>
      <c r="W55" s="968"/>
      <c r="X55" s="968"/>
      <c r="Y55" s="968"/>
      <c r="Z55" s="968"/>
    </row>
    <row r="56">
      <c r="B56" s="4"/>
      <c r="C56" s="4"/>
      <c r="H56" s="4"/>
      <c r="I56" s="4"/>
      <c r="M56" s="4"/>
      <c r="N56" s="4"/>
      <c r="AD56" s="969"/>
    </row>
    <row r="57">
      <c r="B57" s="4"/>
      <c r="C57" s="4"/>
      <c r="H57" s="4"/>
      <c r="I57" s="4"/>
      <c r="M57" s="4"/>
      <c r="N57" s="4"/>
    </row>
    <row r="58">
      <c r="B58" s="4"/>
      <c r="C58" s="4"/>
      <c r="H58" s="4"/>
      <c r="I58" s="4"/>
      <c r="M58" s="4"/>
      <c r="N58" s="4"/>
    </row>
    <row r="59">
      <c r="B59" s="4"/>
      <c r="C59" s="4"/>
      <c r="H59" s="4"/>
      <c r="I59" s="4"/>
      <c r="M59" s="4"/>
      <c r="N59" s="4"/>
    </row>
    <row r="60">
      <c r="B60" s="4"/>
      <c r="C60" s="4"/>
      <c r="H60" s="4"/>
      <c r="I60" s="4"/>
      <c r="M60" s="4"/>
      <c r="N60" s="4"/>
    </row>
    <row r="61">
      <c r="B61" s="4"/>
      <c r="C61" s="4"/>
      <c r="H61" s="4"/>
      <c r="I61" s="4"/>
      <c r="M61" s="4"/>
      <c r="N61" s="4"/>
    </row>
    <row r="62">
      <c r="B62" s="4"/>
      <c r="C62" s="4"/>
      <c r="H62" s="4"/>
      <c r="I62" s="4"/>
      <c r="M62" s="4"/>
      <c r="N62" s="4"/>
    </row>
    <row r="63">
      <c r="B63" s="4"/>
      <c r="C63" s="4"/>
      <c r="H63" s="4"/>
      <c r="I63" s="4"/>
      <c r="M63" s="4"/>
      <c r="N63" s="4"/>
    </row>
    <row r="64">
      <c r="B64" s="4"/>
      <c r="C64" s="4"/>
      <c r="H64" s="4"/>
      <c r="I64" s="4"/>
      <c r="M64" s="4"/>
      <c r="N64" s="4"/>
    </row>
    <row r="65">
      <c r="B65" s="4"/>
      <c r="C65" s="4"/>
      <c r="H65" s="4"/>
      <c r="I65" s="4"/>
      <c r="M65" s="4"/>
      <c r="N65" s="4"/>
    </row>
    <row r="66">
      <c r="B66" s="4"/>
      <c r="C66" s="4"/>
      <c r="H66" s="4"/>
      <c r="I66" s="4"/>
      <c r="M66" s="4"/>
      <c r="N66" s="4"/>
    </row>
    <row r="67">
      <c r="B67" s="4"/>
      <c r="C67" s="4"/>
      <c r="H67" s="4"/>
      <c r="I67" s="4"/>
      <c r="M67" s="4"/>
      <c r="N67" s="4"/>
    </row>
    <row r="68">
      <c r="B68" s="4"/>
      <c r="C68" s="4"/>
      <c r="H68" s="4"/>
      <c r="I68" s="4"/>
      <c r="M68" s="4"/>
      <c r="N68" s="4"/>
    </row>
    <row r="69">
      <c r="B69" s="4"/>
      <c r="C69" s="4"/>
      <c r="H69" s="4"/>
      <c r="I69" s="4"/>
      <c r="M69" s="4"/>
      <c r="N69" s="4"/>
    </row>
    <row r="70">
      <c r="B70" s="4"/>
      <c r="C70" s="4"/>
      <c r="H70" s="4"/>
      <c r="I70" s="4"/>
      <c r="M70" s="4"/>
      <c r="N70" s="4"/>
    </row>
    <row r="71">
      <c r="B71" s="4"/>
      <c r="C71" s="4"/>
      <c r="H71" s="4"/>
      <c r="I71" s="4"/>
      <c r="M71" s="4"/>
      <c r="N71" s="4"/>
    </row>
    <row r="72">
      <c r="B72" s="4"/>
      <c r="C72" s="4"/>
      <c r="H72" s="4"/>
      <c r="I72" s="4"/>
      <c r="M72" s="4"/>
      <c r="N72" s="4"/>
    </row>
    <row r="73">
      <c r="B73" s="4"/>
      <c r="C73" s="4"/>
      <c r="H73" s="4"/>
      <c r="I73" s="4"/>
      <c r="M73" s="4"/>
      <c r="N73" s="4"/>
    </row>
    <row r="74">
      <c r="B74" s="4"/>
      <c r="C74" s="4"/>
      <c r="H74" s="4"/>
      <c r="I74" s="4"/>
      <c r="M74" s="4"/>
      <c r="N74" s="4"/>
    </row>
    <row r="75">
      <c r="B75" s="4"/>
      <c r="C75" s="4"/>
      <c r="H75" s="4"/>
      <c r="I75" s="4"/>
      <c r="M75" s="4"/>
      <c r="N75" s="4"/>
    </row>
    <row r="76">
      <c r="B76" s="4"/>
      <c r="C76" s="4"/>
      <c r="H76" s="4"/>
      <c r="I76" s="4"/>
      <c r="M76" s="4"/>
      <c r="N76" s="4"/>
    </row>
    <row r="77">
      <c r="B77" s="4"/>
      <c r="C77" s="4"/>
      <c r="H77" s="4"/>
      <c r="I77" s="4"/>
      <c r="M77" s="4"/>
      <c r="N77" s="4"/>
    </row>
    <row r="78">
      <c r="B78" s="4"/>
      <c r="C78" s="4"/>
      <c r="H78" s="4"/>
      <c r="I78" s="4"/>
      <c r="M78" s="4"/>
      <c r="N78" s="4"/>
    </row>
    <row r="79">
      <c r="B79" s="4"/>
      <c r="C79" s="4"/>
      <c r="H79" s="4"/>
      <c r="I79" s="4"/>
      <c r="M79" s="4"/>
      <c r="N79" s="4"/>
    </row>
    <row r="80">
      <c r="B80" s="4"/>
      <c r="C80" s="4"/>
      <c r="H80" s="4"/>
      <c r="I80" s="4"/>
      <c r="M80" s="4"/>
      <c r="N80" s="4"/>
    </row>
    <row r="81">
      <c r="B81" s="4"/>
      <c r="C81" s="4"/>
      <c r="H81" s="4"/>
      <c r="I81" s="4"/>
      <c r="M81" s="4"/>
      <c r="N81" s="4"/>
    </row>
    <row r="82">
      <c r="B82" s="4"/>
      <c r="C82" s="4"/>
      <c r="H82" s="4"/>
      <c r="I82" s="4"/>
      <c r="M82" s="4"/>
      <c r="N82" s="4"/>
    </row>
    <row r="83">
      <c r="B83" s="4"/>
      <c r="C83" s="4"/>
      <c r="H83" s="4"/>
      <c r="I83" s="4"/>
      <c r="M83" s="4"/>
      <c r="N83" s="4"/>
    </row>
    <row r="84">
      <c r="B84" s="4"/>
      <c r="C84" s="4"/>
      <c r="H84" s="4"/>
      <c r="I84" s="4"/>
      <c r="M84" s="4"/>
      <c r="N84" s="4"/>
    </row>
    <row r="85">
      <c r="B85" s="4"/>
      <c r="C85" s="4"/>
      <c r="H85" s="4"/>
      <c r="I85" s="4"/>
      <c r="M85" s="4"/>
      <c r="N85" s="4"/>
    </row>
    <row r="86">
      <c r="B86" s="4"/>
      <c r="C86" s="4"/>
      <c r="H86" s="4"/>
      <c r="I86" s="4"/>
      <c r="M86" s="4"/>
      <c r="N86" s="4"/>
    </row>
    <row r="87">
      <c r="B87" s="4"/>
      <c r="C87" s="4"/>
      <c r="H87" s="4"/>
      <c r="I87" s="4"/>
      <c r="M87" s="4"/>
      <c r="N87" s="4"/>
    </row>
    <row r="88">
      <c r="B88" s="4"/>
      <c r="C88" s="4"/>
      <c r="H88" s="4"/>
      <c r="I88" s="4"/>
      <c r="M88" s="4"/>
      <c r="N88" s="4"/>
    </row>
    <row r="89">
      <c r="B89" s="4"/>
      <c r="C89" s="4"/>
      <c r="H89" s="4"/>
      <c r="I89" s="4"/>
      <c r="M89" s="4"/>
      <c r="N89" s="4"/>
    </row>
    <row r="90">
      <c r="B90" s="4"/>
      <c r="C90" s="4"/>
      <c r="H90" s="4"/>
      <c r="I90" s="4"/>
      <c r="M90" s="4"/>
      <c r="N90" s="4"/>
    </row>
    <row r="91">
      <c r="B91" s="4"/>
      <c r="C91" s="4"/>
      <c r="H91" s="4"/>
      <c r="I91" s="4"/>
      <c r="M91" s="4"/>
      <c r="N91" s="4"/>
    </row>
    <row r="92">
      <c r="B92" s="4"/>
      <c r="C92" s="4"/>
      <c r="H92" s="4"/>
      <c r="I92" s="4"/>
      <c r="M92" s="4"/>
      <c r="N92" s="4"/>
    </row>
    <row r="93">
      <c r="B93" s="4"/>
      <c r="C93" s="4"/>
      <c r="H93" s="4"/>
      <c r="I93" s="4"/>
      <c r="M93" s="4"/>
      <c r="N93" s="4"/>
    </row>
    <row r="94">
      <c r="B94" s="4"/>
      <c r="C94" s="4"/>
      <c r="H94" s="4"/>
      <c r="I94" s="4"/>
      <c r="M94" s="4"/>
      <c r="N94" s="4"/>
    </row>
    <row r="95">
      <c r="B95" s="4"/>
      <c r="C95" s="4"/>
      <c r="H95" s="4"/>
      <c r="I95" s="4"/>
      <c r="M95" s="4"/>
      <c r="N95" s="4"/>
    </row>
    <row r="96">
      <c r="B96" s="4"/>
      <c r="C96" s="4"/>
      <c r="H96" s="4"/>
      <c r="I96" s="4"/>
      <c r="M96" s="4"/>
      <c r="N96" s="4"/>
    </row>
    <row r="97">
      <c r="B97" s="4"/>
      <c r="C97" s="4"/>
      <c r="H97" s="4"/>
      <c r="I97" s="4"/>
      <c r="M97" s="4"/>
      <c r="N97" s="4"/>
    </row>
    <row r="98">
      <c r="B98" s="4"/>
      <c r="C98" s="4"/>
      <c r="H98" s="4"/>
      <c r="I98" s="4"/>
      <c r="M98" s="4"/>
      <c r="N98" s="4"/>
    </row>
    <row r="99">
      <c r="B99" s="4"/>
      <c r="C99" s="4"/>
      <c r="H99" s="4"/>
      <c r="I99" s="4"/>
      <c r="M99" s="4"/>
      <c r="N99" s="4"/>
    </row>
    <row r="100">
      <c r="B100" s="4"/>
      <c r="C100" s="4"/>
      <c r="H100" s="4"/>
      <c r="I100" s="4"/>
      <c r="M100" s="4"/>
      <c r="N100" s="4"/>
    </row>
    <row r="101">
      <c r="B101" s="4"/>
      <c r="C101" s="4"/>
      <c r="H101" s="4"/>
      <c r="I101" s="4"/>
      <c r="M101" s="4"/>
      <c r="N101" s="4"/>
    </row>
    <row r="102">
      <c r="B102" s="4"/>
      <c r="C102" s="4"/>
      <c r="H102" s="4"/>
      <c r="I102" s="4"/>
      <c r="M102" s="4"/>
      <c r="N102" s="4"/>
    </row>
    <row r="103">
      <c r="B103" s="4"/>
      <c r="C103" s="4"/>
      <c r="H103" s="4"/>
      <c r="I103" s="4"/>
      <c r="M103" s="4"/>
      <c r="N103" s="4"/>
    </row>
    <row r="104">
      <c r="B104" s="4"/>
      <c r="C104" s="4"/>
      <c r="H104" s="4"/>
      <c r="I104" s="4"/>
      <c r="M104" s="4"/>
      <c r="N104" s="4"/>
    </row>
    <row r="105">
      <c r="B105" s="4"/>
      <c r="C105" s="4"/>
      <c r="H105" s="4"/>
      <c r="I105" s="4"/>
      <c r="M105" s="4"/>
      <c r="N105" s="4"/>
    </row>
    <row r="106">
      <c r="B106" s="4"/>
      <c r="C106" s="4"/>
      <c r="H106" s="4"/>
      <c r="I106" s="4"/>
      <c r="M106" s="4"/>
      <c r="N106" s="4"/>
    </row>
    <row r="107">
      <c r="B107" s="4"/>
      <c r="C107" s="4"/>
      <c r="H107" s="4"/>
      <c r="I107" s="4"/>
      <c r="M107" s="4"/>
      <c r="N107" s="4"/>
    </row>
    <row r="108">
      <c r="B108" s="4"/>
      <c r="C108" s="4"/>
      <c r="H108" s="4"/>
      <c r="I108" s="4"/>
      <c r="M108" s="4"/>
      <c r="N108" s="4"/>
    </row>
    <row r="109">
      <c r="B109" s="4"/>
      <c r="C109" s="4"/>
      <c r="H109" s="4"/>
      <c r="I109" s="4"/>
      <c r="M109" s="4"/>
      <c r="N109" s="4"/>
    </row>
    <row r="110">
      <c r="B110" s="4"/>
      <c r="C110" s="4"/>
      <c r="H110" s="4"/>
      <c r="I110" s="4"/>
      <c r="M110" s="4"/>
      <c r="N110" s="4"/>
    </row>
    <row r="111">
      <c r="B111" s="4"/>
      <c r="C111" s="4"/>
      <c r="H111" s="4"/>
      <c r="I111" s="4"/>
      <c r="M111" s="4"/>
      <c r="N111" s="4"/>
    </row>
    <row r="112">
      <c r="B112" s="4"/>
      <c r="C112" s="4"/>
      <c r="H112" s="4"/>
      <c r="I112" s="4"/>
      <c r="M112" s="4"/>
      <c r="N112" s="4"/>
    </row>
    <row r="113">
      <c r="B113" s="4"/>
      <c r="C113" s="4"/>
      <c r="H113" s="4"/>
      <c r="I113" s="4"/>
      <c r="M113" s="4"/>
      <c r="N113" s="4"/>
    </row>
    <row r="114">
      <c r="B114" s="4"/>
      <c r="C114" s="4"/>
      <c r="H114" s="4"/>
      <c r="I114" s="4"/>
      <c r="M114" s="4"/>
      <c r="N114" s="4"/>
    </row>
    <row r="115">
      <c r="B115" s="4"/>
      <c r="C115" s="4"/>
      <c r="H115" s="4"/>
      <c r="I115" s="4"/>
      <c r="M115" s="4"/>
      <c r="N115" s="4"/>
    </row>
    <row r="116">
      <c r="B116" s="4"/>
      <c r="C116" s="4"/>
      <c r="H116" s="4"/>
      <c r="I116" s="4"/>
      <c r="M116" s="4"/>
      <c r="N116" s="4"/>
    </row>
    <row r="117">
      <c r="B117" s="4"/>
      <c r="C117" s="4"/>
      <c r="H117" s="4"/>
      <c r="I117" s="4"/>
      <c r="M117" s="4"/>
      <c r="N117" s="4"/>
    </row>
    <row r="118">
      <c r="B118" s="4"/>
      <c r="C118" s="4"/>
      <c r="H118" s="4"/>
      <c r="I118" s="4"/>
      <c r="M118" s="4"/>
      <c r="N118" s="4"/>
    </row>
    <row r="119">
      <c r="B119" s="4"/>
      <c r="C119" s="4"/>
      <c r="H119" s="4"/>
      <c r="I119" s="4"/>
      <c r="M119" s="4"/>
      <c r="N119" s="4"/>
    </row>
    <row r="120">
      <c r="B120" s="4"/>
      <c r="C120" s="4"/>
      <c r="H120" s="4"/>
      <c r="I120" s="4"/>
      <c r="M120" s="4"/>
      <c r="N120" s="4"/>
    </row>
    <row r="121">
      <c r="B121" s="4"/>
      <c r="C121" s="4"/>
      <c r="H121" s="4"/>
      <c r="I121" s="4"/>
      <c r="M121" s="4"/>
      <c r="N121" s="4"/>
    </row>
    <row r="122">
      <c r="B122" s="4"/>
      <c r="C122" s="4"/>
      <c r="H122" s="4"/>
      <c r="I122" s="4"/>
      <c r="M122" s="4"/>
      <c r="N122" s="4"/>
    </row>
    <row r="123">
      <c r="B123" s="4"/>
      <c r="C123" s="4"/>
      <c r="H123" s="4"/>
      <c r="I123" s="4"/>
      <c r="M123" s="4"/>
      <c r="N123" s="4"/>
    </row>
    <row r="124">
      <c r="B124" s="4"/>
      <c r="C124" s="4"/>
      <c r="H124" s="4"/>
      <c r="I124" s="4"/>
      <c r="M124" s="4"/>
      <c r="N124" s="4"/>
    </row>
    <row r="125">
      <c r="B125" s="4"/>
      <c r="C125" s="4"/>
      <c r="H125" s="4"/>
      <c r="I125" s="4"/>
      <c r="M125" s="4"/>
      <c r="N125" s="4"/>
    </row>
    <row r="126">
      <c r="B126" s="4"/>
      <c r="C126" s="4"/>
      <c r="H126" s="4"/>
      <c r="I126" s="4"/>
      <c r="M126" s="4"/>
      <c r="N126" s="4"/>
    </row>
    <row r="127">
      <c r="B127" s="4"/>
      <c r="C127" s="4"/>
      <c r="H127" s="4"/>
      <c r="I127" s="4"/>
      <c r="M127" s="4"/>
      <c r="N127" s="4"/>
    </row>
    <row r="128">
      <c r="B128" s="4"/>
      <c r="C128" s="4"/>
      <c r="H128" s="4"/>
      <c r="I128" s="4"/>
      <c r="M128" s="4"/>
      <c r="N128" s="4"/>
    </row>
    <row r="129">
      <c r="B129" s="4"/>
      <c r="C129" s="4"/>
      <c r="H129" s="4"/>
      <c r="I129" s="4"/>
      <c r="M129" s="4"/>
      <c r="N129" s="4"/>
    </row>
    <row r="130">
      <c r="B130" s="4"/>
      <c r="C130" s="4"/>
      <c r="H130" s="4"/>
      <c r="I130" s="4"/>
      <c r="M130" s="4"/>
      <c r="N130" s="4"/>
    </row>
    <row r="131">
      <c r="B131" s="4"/>
      <c r="C131" s="4"/>
      <c r="H131" s="4"/>
      <c r="I131" s="4"/>
      <c r="M131" s="4"/>
      <c r="N131" s="4"/>
    </row>
    <row r="132">
      <c r="B132" s="4"/>
      <c r="C132" s="4"/>
      <c r="H132" s="4"/>
      <c r="I132" s="4"/>
      <c r="M132" s="4"/>
      <c r="N132" s="4"/>
    </row>
    <row r="133">
      <c r="B133" s="4"/>
      <c r="C133" s="4"/>
      <c r="H133" s="4"/>
      <c r="I133" s="4"/>
      <c r="M133" s="4"/>
      <c r="N133" s="4"/>
    </row>
    <row r="134">
      <c r="B134" s="4"/>
      <c r="C134" s="4"/>
      <c r="H134" s="4"/>
      <c r="I134" s="4"/>
      <c r="M134" s="4"/>
      <c r="N134" s="4"/>
    </row>
    <row r="135">
      <c r="B135" s="4"/>
      <c r="C135" s="4"/>
      <c r="H135" s="4"/>
      <c r="I135" s="4"/>
      <c r="M135" s="4"/>
      <c r="N135" s="4"/>
    </row>
    <row r="136">
      <c r="B136" s="4"/>
      <c r="C136" s="4"/>
      <c r="H136" s="4"/>
      <c r="I136" s="4"/>
      <c r="M136" s="4"/>
      <c r="N136" s="4"/>
    </row>
    <row r="137">
      <c r="B137" s="4"/>
      <c r="C137" s="4"/>
      <c r="H137" s="4"/>
      <c r="I137" s="4"/>
      <c r="M137" s="4"/>
      <c r="N137" s="4"/>
    </row>
    <row r="138">
      <c r="B138" s="4"/>
      <c r="C138" s="4"/>
      <c r="H138" s="4"/>
      <c r="I138" s="4"/>
      <c r="M138" s="4"/>
      <c r="N138" s="4"/>
    </row>
    <row r="139">
      <c r="B139" s="4"/>
      <c r="C139" s="4"/>
      <c r="H139" s="4"/>
      <c r="I139" s="4"/>
      <c r="M139" s="4"/>
      <c r="N139" s="4"/>
    </row>
    <row r="140">
      <c r="B140" s="4"/>
      <c r="C140" s="4"/>
      <c r="H140" s="4"/>
      <c r="I140" s="4"/>
      <c r="M140" s="4"/>
      <c r="N140" s="4"/>
    </row>
    <row r="141">
      <c r="B141" s="4"/>
      <c r="C141" s="4"/>
      <c r="H141" s="4"/>
      <c r="I141" s="4"/>
      <c r="M141" s="4"/>
      <c r="N141" s="4"/>
    </row>
    <row r="142">
      <c r="B142" s="4"/>
      <c r="C142" s="4"/>
      <c r="H142" s="4"/>
      <c r="I142" s="4"/>
      <c r="M142" s="4"/>
      <c r="N142" s="4"/>
    </row>
    <row r="143">
      <c r="B143" s="4"/>
      <c r="C143" s="4"/>
      <c r="H143" s="4"/>
      <c r="I143" s="4"/>
      <c r="M143" s="4"/>
      <c r="N143" s="4"/>
    </row>
    <row r="144">
      <c r="B144" s="4"/>
      <c r="C144" s="4"/>
      <c r="H144" s="4"/>
      <c r="I144" s="4"/>
      <c r="M144" s="4"/>
      <c r="N144" s="4"/>
    </row>
    <row r="145">
      <c r="B145" s="4"/>
      <c r="C145" s="4"/>
      <c r="H145" s="4"/>
      <c r="I145" s="4"/>
      <c r="M145" s="4"/>
      <c r="N145" s="4"/>
    </row>
    <row r="146">
      <c r="B146" s="4"/>
      <c r="C146" s="4"/>
      <c r="H146" s="4"/>
      <c r="I146" s="4"/>
      <c r="M146" s="4"/>
      <c r="N146" s="4"/>
    </row>
    <row r="147">
      <c r="B147" s="4"/>
      <c r="C147" s="4"/>
      <c r="H147" s="4"/>
      <c r="I147" s="4"/>
      <c r="M147" s="4"/>
      <c r="N147" s="4"/>
    </row>
    <row r="148">
      <c r="B148" s="4"/>
      <c r="C148" s="4"/>
      <c r="H148" s="4"/>
      <c r="I148" s="4"/>
      <c r="M148" s="4"/>
      <c r="N148" s="4"/>
    </row>
    <row r="149">
      <c r="B149" s="4"/>
      <c r="C149" s="4"/>
      <c r="H149" s="4"/>
      <c r="I149" s="4"/>
      <c r="M149" s="4"/>
      <c r="N149" s="4"/>
    </row>
    <row r="150">
      <c r="B150" s="4"/>
      <c r="C150" s="4"/>
      <c r="H150" s="4"/>
      <c r="I150" s="4"/>
      <c r="M150" s="4"/>
      <c r="N150" s="4"/>
    </row>
    <row r="151">
      <c r="B151" s="4"/>
      <c r="C151" s="4"/>
      <c r="H151" s="4"/>
      <c r="I151" s="4"/>
      <c r="M151" s="4"/>
      <c r="N151" s="4"/>
    </row>
    <row r="152">
      <c r="B152" s="4"/>
      <c r="C152" s="4"/>
      <c r="H152" s="4"/>
      <c r="I152" s="4"/>
      <c r="M152" s="4"/>
      <c r="N152" s="4"/>
    </row>
    <row r="153">
      <c r="B153" s="4"/>
      <c r="C153" s="4"/>
      <c r="H153" s="4"/>
      <c r="I153" s="4"/>
      <c r="M153" s="4"/>
      <c r="N153" s="4"/>
    </row>
    <row r="154">
      <c r="B154" s="4"/>
      <c r="C154" s="4"/>
      <c r="H154" s="4"/>
      <c r="I154" s="4"/>
      <c r="M154" s="4"/>
      <c r="N154" s="4"/>
    </row>
    <row r="155">
      <c r="B155" s="4"/>
      <c r="C155" s="4"/>
      <c r="H155" s="4"/>
      <c r="I155" s="4"/>
      <c r="M155" s="4"/>
      <c r="N155" s="4"/>
    </row>
    <row r="156">
      <c r="B156" s="4"/>
      <c r="C156" s="4"/>
      <c r="H156" s="4"/>
      <c r="I156" s="4"/>
      <c r="M156" s="4"/>
      <c r="N156" s="4"/>
    </row>
    <row r="157">
      <c r="B157" s="4"/>
      <c r="C157" s="4"/>
      <c r="H157" s="4"/>
      <c r="I157" s="4"/>
      <c r="M157" s="4"/>
      <c r="N157" s="4"/>
    </row>
    <row r="158">
      <c r="B158" s="4"/>
      <c r="C158" s="4"/>
      <c r="H158" s="4"/>
      <c r="I158" s="4"/>
      <c r="M158" s="4"/>
      <c r="N158" s="4"/>
    </row>
    <row r="159">
      <c r="B159" s="4"/>
      <c r="C159" s="4"/>
      <c r="H159" s="4"/>
      <c r="I159" s="4"/>
      <c r="M159" s="4"/>
      <c r="N159" s="4"/>
    </row>
    <row r="160">
      <c r="B160" s="4"/>
      <c r="C160" s="4"/>
      <c r="H160" s="4"/>
      <c r="I160" s="4"/>
      <c r="M160" s="4"/>
      <c r="N160" s="4"/>
    </row>
    <row r="161">
      <c r="B161" s="4"/>
      <c r="C161" s="4"/>
      <c r="H161" s="4"/>
      <c r="I161" s="4"/>
      <c r="M161" s="4"/>
      <c r="N161" s="4"/>
    </row>
    <row r="162">
      <c r="B162" s="4"/>
      <c r="C162" s="4"/>
      <c r="H162" s="4"/>
      <c r="I162" s="4"/>
      <c r="M162" s="4"/>
      <c r="N162" s="4"/>
    </row>
    <row r="163">
      <c r="B163" s="4"/>
      <c r="C163" s="4"/>
      <c r="H163" s="4"/>
      <c r="I163" s="4"/>
      <c r="M163" s="4"/>
      <c r="N163" s="4"/>
    </row>
    <row r="164">
      <c r="B164" s="4"/>
      <c r="C164" s="4"/>
      <c r="H164" s="4"/>
      <c r="I164" s="4"/>
      <c r="M164" s="4"/>
      <c r="N164" s="4"/>
    </row>
    <row r="165">
      <c r="B165" s="4"/>
      <c r="C165" s="4"/>
      <c r="H165" s="4"/>
      <c r="I165" s="4"/>
      <c r="M165" s="4"/>
      <c r="N165" s="4"/>
    </row>
    <row r="166">
      <c r="B166" s="4"/>
      <c r="C166" s="4"/>
      <c r="H166" s="4"/>
      <c r="I166" s="4"/>
      <c r="M166" s="4"/>
      <c r="N166" s="4"/>
    </row>
    <row r="167">
      <c r="B167" s="4"/>
      <c r="C167" s="4"/>
      <c r="H167" s="4"/>
      <c r="I167" s="4"/>
      <c r="M167" s="4"/>
      <c r="N167" s="4"/>
    </row>
    <row r="168">
      <c r="B168" s="4"/>
      <c r="C168" s="4"/>
      <c r="H168" s="4"/>
      <c r="I168" s="4"/>
      <c r="M168" s="4"/>
      <c r="N168" s="4"/>
    </row>
    <row r="169">
      <c r="B169" s="4"/>
      <c r="C169" s="4"/>
      <c r="H169" s="4"/>
      <c r="I169" s="4"/>
      <c r="M169" s="4"/>
      <c r="N169" s="4"/>
    </row>
    <row r="170">
      <c r="B170" s="4"/>
      <c r="C170" s="4"/>
      <c r="H170" s="4"/>
      <c r="I170" s="4"/>
      <c r="M170" s="4"/>
      <c r="N170" s="4"/>
    </row>
    <row r="171">
      <c r="B171" s="4"/>
      <c r="C171" s="4"/>
      <c r="H171" s="4"/>
      <c r="I171" s="4"/>
      <c r="M171" s="4"/>
      <c r="N171" s="4"/>
    </row>
    <row r="172">
      <c r="B172" s="4"/>
      <c r="C172" s="4"/>
      <c r="H172" s="4"/>
      <c r="I172" s="4"/>
      <c r="M172" s="4"/>
      <c r="N172" s="4"/>
    </row>
    <row r="173">
      <c r="B173" s="4"/>
      <c r="C173" s="4"/>
      <c r="H173" s="4"/>
      <c r="I173" s="4"/>
      <c r="M173" s="4"/>
      <c r="N173" s="4"/>
    </row>
    <row r="174">
      <c r="B174" s="4"/>
      <c r="C174" s="4"/>
      <c r="H174" s="4"/>
      <c r="I174" s="4"/>
      <c r="M174" s="4"/>
      <c r="N174" s="4"/>
    </row>
    <row r="175">
      <c r="B175" s="4"/>
      <c r="C175" s="4"/>
      <c r="H175" s="4"/>
      <c r="I175" s="4"/>
      <c r="M175" s="4"/>
      <c r="N175" s="4"/>
    </row>
    <row r="176">
      <c r="B176" s="4"/>
      <c r="C176" s="4"/>
      <c r="H176" s="4"/>
      <c r="I176" s="4"/>
      <c r="M176" s="4"/>
      <c r="N176" s="4"/>
    </row>
    <row r="177">
      <c r="B177" s="4"/>
      <c r="C177" s="4"/>
      <c r="H177" s="4"/>
      <c r="I177" s="4"/>
      <c r="M177" s="4"/>
      <c r="N177" s="4"/>
    </row>
    <row r="178">
      <c r="B178" s="4"/>
      <c r="C178" s="4"/>
      <c r="H178" s="4"/>
      <c r="I178" s="4"/>
      <c r="M178" s="4"/>
      <c r="N178" s="4"/>
    </row>
    <row r="179">
      <c r="B179" s="4"/>
      <c r="C179" s="4"/>
      <c r="H179" s="4"/>
      <c r="I179" s="4"/>
      <c r="M179" s="4"/>
      <c r="N179" s="4"/>
    </row>
    <row r="180">
      <c r="B180" s="4"/>
      <c r="C180" s="4"/>
      <c r="H180" s="4"/>
      <c r="I180" s="4"/>
      <c r="M180" s="4"/>
      <c r="N180" s="4"/>
    </row>
    <row r="181">
      <c r="B181" s="4"/>
      <c r="C181" s="4"/>
      <c r="H181" s="4"/>
      <c r="I181" s="4"/>
      <c r="M181" s="4"/>
      <c r="N181" s="4"/>
    </row>
    <row r="182">
      <c r="B182" s="4"/>
      <c r="C182" s="4"/>
      <c r="H182" s="4"/>
      <c r="I182" s="4"/>
      <c r="M182" s="4"/>
      <c r="N182" s="4"/>
    </row>
    <row r="183">
      <c r="B183" s="4"/>
      <c r="C183" s="4"/>
      <c r="H183" s="4"/>
      <c r="I183" s="4"/>
      <c r="M183" s="4"/>
      <c r="N183" s="4"/>
    </row>
    <row r="184">
      <c r="B184" s="4"/>
      <c r="C184" s="4"/>
      <c r="H184" s="4"/>
      <c r="I184" s="4"/>
      <c r="M184" s="4"/>
      <c r="N184" s="4"/>
    </row>
    <row r="185">
      <c r="B185" s="4"/>
      <c r="C185" s="4"/>
      <c r="H185" s="4"/>
      <c r="I185" s="4"/>
      <c r="M185" s="4"/>
      <c r="N185" s="4"/>
    </row>
    <row r="186">
      <c r="B186" s="4"/>
      <c r="C186" s="4"/>
      <c r="H186" s="4"/>
      <c r="I186" s="4"/>
      <c r="M186" s="4"/>
      <c r="N186" s="4"/>
    </row>
    <row r="187">
      <c r="B187" s="4"/>
      <c r="C187" s="4"/>
      <c r="H187" s="4"/>
      <c r="I187" s="4"/>
      <c r="M187" s="4"/>
      <c r="N187" s="4"/>
    </row>
    <row r="188">
      <c r="B188" s="4"/>
      <c r="C188" s="4"/>
      <c r="H188" s="4"/>
      <c r="I188" s="4"/>
      <c r="M188" s="4"/>
      <c r="N188" s="4"/>
    </row>
    <row r="189">
      <c r="B189" s="4"/>
      <c r="C189" s="4"/>
      <c r="H189" s="4"/>
      <c r="I189" s="4"/>
      <c r="M189" s="4"/>
      <c r="N189" s="4"/>
    </row>
    <row r="190">
      <c r="B190" s="4"/>
      <c r="C190" s="4"/>
      <c r="H190" s="4"/>
      <c r="I190" s="4"/>
      <c r="M190" s="4"/>
      <c r="N190" s="4"/>
    </row>
    <row r="191">
      <c r="B191" s="4"/>
      <c r="C191" s="4"/>
      <c r="H191" s="4"/>
      <c r="I191" s="4"/>
      <c r="M191" s="4"/>
      <c r="N191" s="4"/>
    </row>
    <row r="192">
      <c r="B192" s="4"/>
      <c r="C192" s="4"/>
      <c r="H192" s="4"/>
      <c r="I192" s="4"/>
      <c r="M192" s="4"/>
      <c r="N192" s="4"/>
    </row>
    <row r="193">
      <c r="B193" s="4"/>
      <c r="C193" s="4"/>
      <c r="H193" s="4"/>
      <c r="I193" s="4"/>
      <c r="M193" s="4"/>
      <c r="N193" s="4"/>
    </row>
    <row r="194">
      <c r="B194" s="4"/>
      <c r="C194" s="4"/>
      <c r="H194" s="4"/>
      <c r="I194" s="4"/>
      <c r="M194" s="4"/>
      <c r="N194" s="4"/>
    </row>
    <row r="195">
      <c r="B195" s="4"/>
      <c r="C195" s="4"/>
      <c r="H195" s="4"/>
      <c r="I195" s="4"/>
      <c r="M195" s="4"/>
      <c r="N195" s="4"/>
    </row>
    <row r="196">
      <c r="B196" s="4"/>
      <c r="C196" s="4"/>
      <c r="H196" s="4"/>
      <c r="I196" s="4"/>
      <c r="M196" s="4"/>
      <c r="N196" s="4"/>
    </row>
    <row r="197">
      <c r="B197" s="4"/>
      <c r="C197" s="4"/>
      <c r="H197" s="4"/>
      <c r="I197" s="4"/>
      <c r="M197" s="4"/>
      <c r="N197" s="4"/>
    </row>
    <row r="198">
      <c r="B198" s="4"/>
      <c r="C198" s="4"/>
      <c r="H198" s="4"/>
      <c r="I198" s="4"/>
      <c r="M198" s="4"/>
      <c r="N198" s="4"/>
    </row>
    <row r="199">
      <c r="B199" s="4"/>
      <c r="C199" s="4"/>
      <c r="H199" s="4"/>
      <c r="I199" s="4"/>
      <c r="M199" s="4"/>
      <c r="N199" s="4"/>
    </row>
    <row r="200">
      <c r="B200" s="4"/>
      <c r="C200" s="4"/>
      <c r="H200" s="4"/>
      <c r="I200" s="4"/>
      <c r="M200" s="4"/>
      <c r="N200" s="4"/>
    </row>
    <row r="201">
      <c r="B201" s="4"/>
      <c r="C201" s="4"/>
      <c r="H201" s="4"/>
      <c r="I201" s="4"/>
      <c r="M201" s="4"/>
      <c r="N201" s="4"/>
    </row>
    <row r="202">
      <c r="B202" s="4"/>
      <c r="C202" s="4"/>
      <c r="H202" s="4"/>
      <c r="I202" s="4"/>
      <c r="M202" s="4"/>
      <c r="N202" s="4"/>
    </row>
    <row r="203">
      <c r="B203" s="4"/>
      <c r="C203" s="4"/>
      <c r="H203" s="4"/>
      <c r="I203" s="4"/>
      <c r="M203" s="4"/>
      <c r="N203" s="4"/>
    </row>
    <row r="204">
      <c r="B204" s="4"/>
      <c r="C204" s="4"/>
      <c r="H204" s="4"/>
      <c r="I204" s="4"/>
      <c r="M204" s="4"/>
      <c r="N204" s="4"/>
    </row>
    <row r="205">
      <c r="B205" s="4"/>
      <c r="C205" s="4"/>
      <c r="H205" s="4"/>
      <c r="I205" s="4"/>
      <c r="M205" s="4"/>
      <c r="N205" s="4"/>
    </row>
    <row r="206">
      <c r="B206" s="4"/>
      <c r="C206" s="4"/>
      <c r="H206" s="4"/>
      <c r="I206" s="4"/>
      <c r="M206" s="4"/>
      <c r="N206" s="4"/>
    </row>
    <row r="207">
      <c r="B207" s="4"/>
      <c r="C207" s="4"/>
      <c r="H207" s="4"/>
      <c r="I207" s="4"/>
      <c r="M207" s="4"/>
      <c r="N207" s="4"/>
    </row>
    <row r="208">
      <c r="B208" s="4"/>
      <c r="C208" s="4"/>
      <c r="H208" s="4"/>
      <c r="I208" s="4"/>
      <c r="M208" s="4"/>
      <c r="N208" s="4"/>
    </row>
    <row r="209">
      <c r="B209" s="4"/>
      <c r="C209" s="4"/>
      <c r="H209" s="4"/>
      <c r="I209" s="4"/>
      <c r="M209" s="4"/>
      <c r="N209" s="4"/>
    </row>
    <row r="210">
      <c r="B210" s="4"/>
      <c r="C210" s="4"/>
      <c r="H210" s="4"/>
      <c r="I210" s="4"/>
      <c r="M210" s="4"/>
      <c r="N210" s="4"/>
    </row>
    <row r="211">
      <c r="B211" s="4"/>
      <c r="C211" s="4"/>
      <c r="H211" s="4"/>
      <c r="I211" s="4"/>
      <c r="M211" s="4"/>
      <c r="N211" s="4"/>
    </row>
    <row r="212">
      <c r="B212" s="4"/>
      <c r="C212" s="4"/>
      <c r="H212" s="4"/>
      <c r="I212" s="4"/>
      <c r="M212" s="4"/>
      <c r="N212" s="4"/>
    </row>
    <row r="213">
      <c r="B213" s="4"/>
      <c r="C213" s="4"/>
      <c r="H213" s="4"/>
      <c r="I213" s="4"/>
      <c r="M213" s="4"/>
      <c r="N213" s="4"/>
    </row>
    <row r="214">
      <c r="B214" s="4"/>
      <c r="C214" s="4"/>
      <c r="H214" s="4"/>
      <c r="I214" s="4"/>
      <c r="M214" s="4"/>
      <c r="N214" s="4"/>
    </row>
    <row r="215">
      <c r="B215" s="4"/>
      <c r="C215" s="4"/>
      <c r="H215" s="4"/>
      <c r="I215" s="4"/>
      <c r="M215" s="4"/>
      <c r="N215" s="4"/>
    </row>
    <row r="216">
      <c r="B216" s="4"/>
      <c r="C216" s="4"/>
      <c r="H216" s="4"/>
      <c r="I216" s="4"/>
      <c r="M216" s="4"/>
      <c r="N216" s="4"/>
    </row>
    <row r="217">
      <c r="B217" s="4"/>
      <c r="C217" s="4"/>
      <c r="H217" s="4"/>
      <c r="I217" s="4"/>
      <c r="M217" s="4"/>
      <c r="N217" s="4"/>
    </row>
    <row r="218">
      <c r="B218" s="4"/>
      <c r="C218" s="4"/>
      <c r="H218" s="4"/>
      <c r="I218" s="4"/>
      <c r="M218" s="4"/>
      <c r="N218" s="4"/>
    </row>
    <row r="219">
      <c r="B219" s="4"/>
      <c r="C219" s="4"/>
      <c r="H219" s="4"/>
      <c r="I219" s="4"/>
      <c r="M219" s="4"/>
      <c r="N219" s="4"/>
    </row>
    <row r="220">
      <c r="B220" s="4"/>
      <c r="C220" s="4"/>
      <c r="H220" s="4"/>
      <c r="I220" s="4"/>
      <c r="M220" s="4"/>
      <c r="N220" s="4"/>
    </row>
    <row r="221">
      <c r="B221" s="4"/>
      <c r="C221" s="4"/>
      <c r="H221" s="4"/>
      <c r="I221" s="4"/>
      <c r="M221" s="4"/>
      <c r="N221" s="4"/>
    </row>
    <row r="222">
      <c r="B222" s="4"/>
      <c r="C222" s="4"/>
      <c r="H222" s="4"/>
      <c r="I222" s="4"/>
      <c r="M222" s="4"/>
      <c r="N222" s="4"/>
    </row>
    <row r="223">
      <c r="B223" s="4"/>
      <c r="C223" s="4"/>
      <c r="H223" s="4"/>
      <c r="I223" s="4"/>
      <c r="M223" s="4"/>
      <c r="N223" s="4"/>
    </row>
    <row r="224">
      <c r="B224" s="4"/>
      <c r="C224" s="4"/>
      <c r="H224" s="4"/>
      <c r="I224" s="4"/>
      <c r="M224" s="4"/>
      <c r="N224" s="4"/>
    </row>
    <row r="225">
      <c r="B225" s="4"/>
      <c r="C225" s="4"/>
      <c r="H225" s="4"/>
      <c r="I225" s="4"/>
      <c r="M225" s="4"/>
      <c r="N225" s="4"/>
    </row>
    <row r="226">
      <c r="B226" s="4"/>
      <c r="C226" s="4"/>
      <c r="H226" s="4"/>
      <c r="I226" s="4"/>
      <c r="M226" s="4"/>
      <c r="N226" s="4"/>
    </row>
    <row r="227">
      <c r="B227" s="4"/>
      <c r="C227" s="4"/>
      <c r="H227" s="4"/>
      <c r="I227" s="4"/>
      <c r="M227" s="4"/>
      <c r="N227" s="4"/>
    </row>
    <row r="228">
      <c r="B228" s="4"/>
      <c r="C228" s="4"/>
      <c r="H228" s="4"/>
      <c r="I228" s="4"/>
      <c r="M228" s="4"/>
      <c r="N228" s="4"/>
    </row>
    <row r="229">
      <c r="B229" s="4"/>
      <c r="C229" s="4"/>
      <c r="H229" s="4"/>
      <c r="I229" s="4"/>
      <c r="M229" s="4"/>
      <c r="N229" s="4"/>
    </row>
    <row r="230">
      <c r="B230" s="4"/>
      <c r="C230" s="4"/>
      <c r="H230" s="4"/>
      <c r="I230" s="4"/>
      <c r="M230" s="4"/>
      <c r="N230" s="4"/>
    </row>
    <row r="231">
      <c r="B231" s="4"/>
      <c r="C231" s="4"/>
      <c r="H231" s="4"/>
      <c r="I231" s="4"/>
      <c r="M231" s="4"/>
      <c r="N231" s="4"/>
    </row>
    <row r="232">
      <c r="B232" s="4"/>
      <c r="C232" s="4"/>
      <c r="H232" s="4"/>
      <c r="I232" s="4"/>
      <c r="M232" s="4"/>
      <c r="N232" s="4"/>
    </row>
    <row r="233">
      <c r="B233" s="4"/>
      <c r="C233" s="4"/>
      <c r="H233" s="4"/>
      <c r="I233" s="4"/>
      <c r="M233" s="4"/>
      <c r="N233" s="4"/>
    </row>
    <row r="234">
      <c r="B234" s="4"/>
      <c r="C234" s="4"/>
      <c r="H234" s="4"/>
      <c r="I234" s="4"/>
      <c r="M234" s="4"/>
      <c r="N234" s="4"/>
    </row>
    <row r="235">
      <c r="B235" s="4"/>
      <c r="C235" s="4"/>
      <c r="H235" s="4"/>
      <c r="I235" s="4"/>
      <c r="M235" s="4"/>
      <c r="N235" s="4"/>
    </row>
    <row r="236">
      <c r="B236" s="4"/>
      <c r="C236" s="4"/>
      <c r="H236" s="4"/>
      <c r="I236" s="4"/>
      <c r="M236" s="4"/>
      <c r="N236" s="4"/>
    </row>
    <row r="237">
      <c r="B237" s="4"/>
      <c r="C237" s="4"/>
      <c r="H237" s="4"/>
      <c r="I237" s="4"/>
      <c r="M237" s="4"/>
      <c r="N237" s="4"/>
    </row>
    <row r="238">
      <c r="B238" s="4"/>
      <c r="C238" s="4"/>
      <c r="H238" s="4"/>
      <c r="I238" s="4"/>
      <c r="M238" s="4"/>
      <c r="N238" s="4"/>
    </row>
    <row r="239">
      <c r="B239" s="4"/>
      <c r="C239" s="4"/>
      <c r="H239" s="4"/>
      <c r="I239" s="4"/>
      <c r="M239" s="4"/>
      <c r="N239" s="4"/>
    </row>
    <row r="240">
      <c r="B240" s="4"/>
      <c r="C240" s="4"/>
      <c r="H240" s="4"/>
      <c r="I240" s="4"/>
      <c r="M240" s="4"/>
      <c r="N240" s="4"/>
    </row>
    <row r="241">
      <c r="B241" s="4"/>
      <c r="C241" s="4"/>
      <c r="H241" s="4"/>
      <c r="I241" s="4"/>
      <c r="M241" s="4"/>
      <c r="N241" s="4"/>
    </row>
    <row r="242">
      <c r="B242" s="4"/>
      <c r="C242" s="4"/>
      <c r="H242" s="4"/>
      <c r="I242" s="4"/>
      <c r="M242" s="4"/>
      <c r="N242" s="4"/>
    </row>
    <row r="243">
      <c r="B243" s="4"/>
      <c r="C243" s="4"/>
      <c r="H243" s="4"/>
      <c r="I243" s="4"/>
      <c r="M243" s="4"/>
      <c r="N243" s="4"/>
    </row>
    <row r="244">
      <c r="B244" s="4"/>
      <c r="C244" s="4"/>
      <c r="H244" s="4"/>
      <c r="I244" s="4"/>
      <c r="M244" s="4"/>
      <c r="N244" s="4"/>
    </row>
    <row r="245">
      <c r="B245" s="4"/>
      <c r="C245" s="4"/>
      <c r="H245" s="4"/>
      <c r="I245" s="4"/>
      <c r="M245" s="4"/>
      <c r="N245" s="4"/>
    </row>
    <row r="246">
      <c r="B246" s="4"/>
      <c r="C246" s="4"/>
      <c r="H246" s="4"/>
      <c r="I246" s="4"/>
      <c r="M246" s="4"/>
      <c r="N246" s="4"/>
    </row>
    <row r="247">
      <c r="B247" s="4"/>
      <c r="C247" s="4"/>
      <c r="H247" s="4"/>
      <c r="I247" s="4"/>
      <c r="M247" s="4"/>
      <c r="N247" s="4"/>
    </row>
    <row r="248">
      <c r="B248" s="4"/>
      <c r="C248" s="4"/>
      <c r="H248" s="4"/>
      <c r="I248" s="4"/>
      <c r="M248" s="4"/>
      <c r="N248" s="4"/>
    </row>
    <row r="249">
      <c r="B249" s="4"/>
      <c r="C249" s="4"/>
      <c r="H249" s="4"/>
      <c r="I249" s="4"/>
      <c r="M249" s="4"/>
      <c r="N249" s="4"/>
    </row>
    <row r="250">
      <c r="B250" s="4"/>
      <c r="C250" s="4"/>
      <c r="H250" s="4"/>
      <c r="I250" s="4"/>
      <c r="M250" s="4"/>
      <c r="N250" s="4"/>
    </row>
    <row r="251">
      <c r="B251" s="4"/>
      <c r="C251" s="4"/>
      <c r="H251" s="4"/>
      <c r="I251" s="4"/>
      <c r="M251" s="4"/>
      <c r="N251" s="4"/>
    </row>
    <row r="252">
      <c r="B252" s="4"/>
      <c r="C252" s="4"/>
      <c r="H252" s="4"/>
      <c r="I252" s="4"/>
      <c r="M252" s="4"/>
      <c r="N252" s="4"/>
    </row>
    <row r="253">
      <c r="B253" s="4"/>
      <c r="C253" s="4"/>
      <c r="H253" s="4"/>
      <c r="I253" s="4"/>
      <c r="M253" s="4"/>
      <c r="N253" s="4"/>
    </row>
    <row r="254">
      <c r="B254" s="4"/>
      <c r="C254" s="4"/>
      <c r="H254" s="4"/>
      <c r="I254" s="4"/>
      <c r="M254" s="4"/>
      <c r="N254" s="4"/>
    </row>
    <row r="255">
      <c r="B255" s="4"/>
      <c r="C255" s="4"/>
      <c r="H255" s="4"/>
      <c r="I255" s="4"/>
      <c r="M255" s="4"/>
      <c r="N255" s="4"/>
    </row>
    <row r="256">
      <c r="B256" s="4"/>
      <c r="C256" s="4"/>
      <c r="H256" s="4"/>
      <c r="I256" s="4"/>
      <c r="M256" s="4"/>
      <c r="N256" s="4"/>
    </row>
    <row r="257">
      <c r="B257" s="4"/>
      <c r="C257" s="4"/>
      <c r="H257" s="4"/>
      <c r="I257" s="4"/>
      <c r="M257" s="4"/>
      <c r="N257" s="4"/>
    </row>
    <row r="258">
      <c r="B258" s="4"/>
      <c r="C258" s="4"/>
      <c r="H258" s="4"/>
      <c r="I258" s="4"/>
      <c r="M258" s="4"/>
      <c r="N258" s="4"/>
    </row>
    <row r="259">
      <c r="B259" s="4"/>
      <c r="C259" s="4"/>
      <c r="H259" s="4"/>
      <c r="I259" s="4"/>
      <c r="M259" s="4"/>
      <c r="N259" s="4"/>
    </row>
    <row r="260">
      <c r="B260" s="4"/>
      <c r="C260" s="4"/>
      <c r="H260" s="4"/>
      <c r="I260" s="4"/>
      <c r="M260" s="4"/>
      <c r="N260" s="4"/>
    </row>
    <row r="261">
      <c r="B261" s="4"/>
      <c r="C261" s="4"/>
      <c r="H261" s="4"/>
      <c r="I261" s="4"/>
      <c r="M261" s="4"/>
      <c r="N261" s="4"/>
    </row>
    <row r="262">
      <c r="B262" s="4"/>
      <c r="C262" s="4"/>
      <c r="H262" s="4"/>
      <c r="I262" s="4"/>
      <c r="M262" s="4"/>
      <c r="N262" s="4"/>
    </row>
    <row r="263">
      <c r="B263" s="4"/>
      <c r="C263" s="4"/>
      <c r="H263" s="4"/>
      <c r="I263" s="4"/>
      <c r="M263" s="4"/>
      <c r="N263" s="4"/>
    </row>
    <row r="264">
      <c r="B264" s="4"/>
      <c r="C264" s="4"/>
      <c r="H264" s="4"/>
      <c r="I264" s="4"/>
      <c r="M264" s="4"/>
      <c r="N264" s="4"/>
    </row>
    <row r="265">
      <c r="B265" s="4"/>
      <c r="C265" s="4"/>
      <c r="H265" s="4"/>
      <c r="I265" s="4"/>
      <c r="M265" s="4"/>
      <c r="N265" s="4"/>
    </row>
    <row r="266">
      <c r="B266" s="4"/>
      <c r="C266" s="4"/>
      <c r="H266" s="4"/>
      <c r="I266" s="4"/>
      <c r="M266" s="4"/>
      <c r="N266" s="4"/>
    </row>
    <row r="267">
      <c r="B267" s="4"/>
      <c r="C267" s="4"/>
      <c r="H267" s="4"/>
      <c r="I267" s="4"/>
      <c r="M267" s="4"/>
      <c r="N267" s="4"/>
    </row>
    <row r="268">
      <c r="B268" s="4"/>
      <c r="C268" s="4"/>
      <c r="H268" s="4"/>
      <c r="I268" s="4"/>
      <c r="M268" s="4"/>
      <c r="N268" s="4"/>
    </row>
    <row r="269">
      <c r="B269" s="4"/>
      <c r="C269" s="4"/>
      <c r="H269" s="4"/>
      <c r="I269" s="4"/>
      <c r="M269" s="4"/>
      <c r="N269" s="4"/>
    </row>
    <row r="270">
      <c r="B270" s="4"/>
      <c r="C270" s="4"/>
      <c r="H270" s="4"/>
      <c r="I270" s="4"/>
      <c r="M270" s="4"/>
      <c r="N270" s="4"/>
    </row>
    <row r="271">
      <c r="B271" s="4"/>
      <c r="C271" s="4"/>
      <c r="H271" s="4"/>
      <c r="I271" s="4"/>
      <c r="M271" s="4"/>
      <c r="N271" s="4"/>
    </row>
    <row r="272">
      <c r="B272" s="4"/>
      <c r="C272" s="4"/>
      <c r="H272" s="4"/>
      <c r="I272" s="4"/>
      <c r="M272" s="4"/>
      <c r="N272" s="4"/>
    </row>
    <row r="273">
      <c r="B273" s="4"/>
      <c r="C273" s="4"/>
      <c r="H273" s="4"/>
      <c r="I273" s="4"/>
      <c r="M273" s="4"/>
      <c r="N273" s="4"/>
    </row>
    <row r="274">
      <c r="B274" s="4"/>
      <c r="C274" s="4"/>
      <c r="H274" s="4"/>
      <c r="I274" s="4"/>
      <c r="M274" s="4"/>
      <c r="N274" s="4"/>
    </row>
    <row r="275">
      <c r="B275" s="4"/>
      <c r="C275" s="4"/>
      <c r="H275" s="4"/>
      <c r="I275" s="4"/>
      <c r="M275" s="4"/>
      <c r="N275" s="4"/>
    </row>
    <row r="276">
      <c r="B276" s="4"/>
      <c r="C276" s="4"/>
      <c r="H276" s="4"/>
      <c r="I276" s="4"/>
      <c r="M276" s="4"/>
      <c r="N276" s="4"/>
    </row>
    <row r="277">
      <c r="B277" s="4"/>
      <c r="C277" s="4"/>
      <c r="H277" s="4"/>
      <c r="I277" s="4"/>
      <c r="M277" s="4"/>
      <c r="N277" s="4"/>
    </row>
    <row r="278">
      <c r="B278" s="4"/>
      <c r="C278" s="4"/>
      <c r="H278" s="4"/>
      <c r="I278" s="4"/>
      <c r="M278" s="4"/>
      <c r="N278" s="4"/>
    </row>
    <row r="279">
      <c r="B279" s="4"/>
      <c r="C279" s="4"/>
      <c r="H279" s="4"/>
      <c r="I279" s="4"/>
      <c r="M279" s="4"/>
      <c r="N279" s="4"/>
    </row>
    <row r="280">
      <c r="B280" s="4"/>
      <c r="C280" s="4"/>
      <c r="H280" s="4"/>
      <c r="I280" s="4"/>
      <c r="M280" s="4"/>
      <c r="N280" s="4"/>
    </row>
    <row r="281">
      <c r="B281" s="4"/>
      <c r="C281" s="4"/>
      <c r="H281" s="4"/>
      <c r="I281" s="4"/>
      <c r="M281" s="4"/>
      <c r="N281" s="4"/>
    </row>
    <row r="282">
      <c r="B282" s="4"/>
      <c r="C282" s="4"/>
      <c r="H282" s="4"/>
      <c r="I282" s="4"/>
      <c r="M282" s="4"/>
      <c r="N282" s="4"/>
    </row>
    <row r="283">
      <c r="B283" s="4"/>
      <c r="C283" s="4"/>
      <c r="H283" s="4"/>
      <c r="I283" s="4"/>
      <c r="M283" s="4"/>
      <c r="N283" s="4"/>
    </row>
    <row r="284">
      <c r="B284" s="4"/>
      <c r="C284" s="4"/>
      <c r="H284" s="4"/>
      <c r="I284" s="4"/>
      <c r="M284" s="4"/>
      <c r="N284" s="4"/>
    </row>
    <row r="285">
      <c r="B285" s="4"/>
      <c r="C285" s="4"/>
      <c r="H285" s="4"/>
      <c r="I285" s="4"/>
      <c r="M285" s="4"/>
      <c r="N285" s="4"/>
    </row>
    <row r="286">
      <c r="B286" s="4"/>
      <c r="C286" s="4"/>
      <c r="H286" s="4"/>
      <c r="I286" s="4"/>
      <c r="M286" s="4"/>
      <c r="N286" s="4"/>
    </row>
    <row r="287">
      <c r="B287" s="4"/>
      <c r="C287" s="4"/>
      <c r="H287" s="4"/>
      <c r="I287" s="4"/>
      <c r="M287" s="4"/>
      <c r="N287" s="4"/>
    </row>
    <row r="288">
      <c r="B288" s="4"/>
      <c r="C288" s="4"/>
      <c r="H288" s="4"/>
      <c r="I288" s="4"/>
      <c r="M288" s="4"/>
      <c r="N288" s="4"/>
    </row>
    <row r="289">
      <c r="B289" s="4"/>
      <c r="C289" s="4"/>
      <c r="H289" s="4"/>
      <c r="I289" s="4"/>
      <c r="M289" s="4"/>
      <c r="N289" s="4"/>
    </row>
    <row r="290">
      <c r="B290" s="4"/>
      <c r="C290" s="4"/>
      <c r="H290" s="4"/>
      <c r="I290" s="4"/>
      <c r="M290" s="4"/>
      <c r="N290" s="4"/>
    </row>
    <row r="291">
      <c r="B291" s="4"/>
      <c r="C291" s="4"/>
      <c r="H291" s="4"/>
      <c r="I291" s="4"/>
      <c r="M291" s="4"/>
      <c r="N291" s="4"/>
    </row>
    <row r="292">
      <c r="B292" s="4"/>
      <c r="C292" s="4"/>
      <c r="H292" s="4"/>
      <c r="I292" s="4"/>
      <c r="M292" s="4"/>
      <c r="N292" s="4"/>
    </row>
    <row r="293">
      <c r="B293" s="4"/>
      <c r="C293" s="4"/>
      <c r="H293" s="4"/>
      <c r="I293" s="4"/>
      <c r="M293" s="4"/>
      <c r="N293" s="4"/>
    </row>
    <row r="294">
      <c r="B294" s="4"/>
      <c r="C294" s="4"/>
      <c r="H294" s="4"/>
      <c r="I294" s="4"/>
      <c r="M294" s="4"/>
      <c r="N294" s="4"/>
    </row>
    <row r="295">
      <c r="B295" s="4"/>
      <c r="C295" s="4"/>
      <c r="H295" s="4"/>
      <c r="I295" s="4"/>
      <c r="M295" s="4"/>
      <c r="N295" s="4"/>
    </row>
    <row r="296">
      <c r="B296" s="4"/>
      <c r="C296" s="4"/>
      <c r="H296" s="4"/>
      <c r="I296" s="4"/>
      <c r="M296" s="4"/>
      <c r="N296" s="4"/>
    </row>
    <row r="297">
      <c r="B297" s="4"/>
      <c r="C297" s="4"/>
      <c r="H297" s="4"/>
      <c r="I297" s="4"/>
      <c r="M297" s="4"/>
      <c r="N297" s="4"/>
    </row>
    <row r="298">
      <c r="B298" s="4"/>
      <c r="C298" s="4"/>
      <c r="H298" s="4"/>
      <c r="I298" s="4"/>
      <c r="M298" s="4"/>
      <c r="N298" s="4"/>
    </row>
    <row r="299">
      <c r="B299" s="4"/>
      <c r="C299" s="4"/>
      <c r="H299" s="4"/>
      <c r="I299" s="4"/>
      <c r="M299" s="4"/>
      <c r="N299" s="4"/>
    </row>
    <row r="300">
      <c r="B300" s="4"/>
      <c r="C300" s="4"/>
      <c r="H300" s="4"/>
      <c r="I300" s="4"/>
      <c r="M300" s="4"/>
      <c r="N300" s="4"/>
    </row>
    <row r="301">
      <c r="B301" s="4"/>
      <c r="C301" s="4"/>
      <c r="H301" s="4"/>
      <c r="I301" s="4"/>
      <c r="M301" s="4"/>
      <c r="N301" s="4"/>
    </row>
    <row r="302">
      <c r="B302" s="4"/>
      <c r="C302" s="4"/>
      <c r="H302" s="4"/>
      <c r="I302" s="4"/>
      <c r="M302" s="4"/>
      <c r="N302" s="4"/>
    </row>
    <row r="303">
      <c r="B303" s="4"/>
      <c r="C303" s="4"/>
      <c r="H303" s="4"/>
      <c r="I303" s="4"/>
      <c r="M303" s="4"/>
      <c r="N303" s="4"/>
    </row>
    <row r="304">
      <c r="B304" s="4"/>
      <c r="C304" s="4"/>
      <c r="H304" s="4"/>
      <c r="I304" s="4"/>
      <c r="M304" s="4"/>
      <c r="N304" s="4"/>
    </row>
    <row r="305">
      <c r="B305" s="4"/>
      <c r="C305" s="4"/>
      <c r="H305" s="4"/>
      <c r="I305" s="4"/>
      <c r="M305" s="4"/>
      <c r="N305" s="4"/>
    </row>
    <row r="306">
      <c r="B306" s="4"/>
      <c r="C306" s="4"/>
      <c r="H306" s="4"/>
      <c r="I306" s="4"/>
      <c r="M306" s="4"/>
      <c r="N306" s="4"/>
    </row>
    <row r="307">
      <c r="B307" s="4"/>
      <c r="C307" s="4"/>
      <c r="H307" s="4"/>
      <c r="I307" s="4"/>
      <c r="M307" s="4"/>
      <c r="N307" s="4"/>
    </row>
    <row r="308">
      <c r="B308" s="4"/>
      <c r="C308" s="4"/>
      <c r="H308" s="4"/>
      <c r="I308" s="4"/>
      <c r="M308" s="4"/>
      <c r="N308" s="4"/>
    </row>
    <row r="309">
      <c r="B309" s="4"/>
      <c r="C309" s="4"/>
      <c r="H309" s="4"/>
      <c r="I309" s="4"/>
      <c r="M309" s="4"/>
      <c r="N309" s="4"/>
    </row>
    <row r="310">
      <c r="B310" s="4"/>
      <c r="C310" s="4"/>
      <c r="H310" s="4"/>
      <c r="I310" s="4"/>
      <c r="M310" s="4"/>
      <c r="N310" s="4"/>
    </row>
    <row r="311">
      <c r="B311" s="4"/>
      <c r="C311" s="4"/>
      <c r="H311" s="4"/>
      <c r="I311" s="4"/>
      <c r="M311" s="4"/>
      <c r="N311" s="4"/>
    </row>
    <row r="312">
      <c r="B312" s="4"/>
      <c r="C312" s="4"/>
      <c r="H312" s="4"/>
      <c r="I312" s="4"/>
      <c r="M312" s="4"/>
      <c r="N312" s="4"/>
    </row>
    <row r="313">
      <c r="B313" s="4"/>
      <c r="C313" s="4"/>
      <c r="H313" s="4"/>
      <c r="I313" s="4"/>
      <c r="M313" s="4"/>
      <c r="N313" s="4"/>
    </row>
    <row r="314">
      <c r="B314" s="4"/>
      <c r="C314" s="4"/>
      <c r="H314" s="4"/>
      <c r="I314" s="4"/>
      <c r="M314" s="4"/>
      <c r="N314" s="4"/>
    </row>
    <row r="315">
      <c r="B315" s="4"/>
      <c r="C315" s="4"/>
      <c r="H315" s="4"/>
      <c r="I315" s="4"/>
      <c r="M315" s="4"/>
      <c r="N315" s="4"/>
    </row>
    <row r="316">
      <c r="B316" s="4"/>
      <c r="C316" s="4"/>
      <c r="H316" s="4"/>
      <c r="I316" s="4"/>
      <c r="M316" s="4"/>
      <c r="N316" s="4"/>
    </row>
    <row r="317">
      <c r="B317" s="4"/>
      <c r="C317" s="4"/>
      <c r="H317" s="4"/>
      <c r="I317" s="4"/>
      <c r="M317" s="4"/>
      <c r="N317" s="4"/>
    </row>
    <row r="318">
      <c r="B318" s="4"/>
      <c r="C318" s="4"/>
      <c r="H318" s="4"/>
      <c r="I318" s="4"/>
      <c r="M318" s="4"/>
      <c r="N318" s="4"/>
    </row>
    <row r="319">
      <c r="B319" s="4"/>
      <c r="C319" s="4"/>
      <c r="H319" s="4"/>
      <c r="I319" s="4"/>
      <c r="M319" s="4"/>
      <c r="N319" s="4"/>
    </row>
    <row r="320">
      <c r="B320" s="4"/>
      <c r="C320" s="4"/>
      <c r="H320" s="4"/>
      <c r="I320" s="4"/>
      <c r="M320" s="4"/>
      <c r="N320" s="4"/>
    </row>
    <row r="321">
      <c r="B321" s="4"/>
      <c r="C321" s="4"/>
      <c r="H321" s="4"/>
      <c r="I321" s="4"/>
      <c r="M321" s="4"/>
      <c r="N321" s="4"/>
    </row>
    <row r="322">
      <c r="B322" s="4"/>
      <c r="C322" s="4"/>
      <c r="H322" s="4"/>
      <c r="I322" s="4"/>
      <c r="M322" s="4"/>
      <c r="N322" s="4"/>
    </row>
    <row r="323">
      <c r="B323" s="4"/>
      <c r="C323" s="4"/>
      <c r="H323" s="4"/>
      <c r="I323" s="4"/>
      <c r="M323" s="4"/>
      <c r="N323" s="4"/>
    </row>
    <row r="324">
      <c r="B324" s="4"/>
      <c r="C324" s="4"/>
      <c r="H324" s="4"/>
      <c r="I324" s="4"/>
      <c r="M324" s="4"/>
      <c r="N324" s="4"/>
    </row>
    <row r="325">
      <c r="B325" s="4"/>
      <c r="C325" s="4"/>
      <c r="H325" s="4"/>
      <c r="I325" s="4"/>
      <c r="M325" s="4"/>
      <c r="N325" s="4"/>
    </row>
    <row r="326">
      <c r="B326" s="4"/>
      <c r="C326" s="4"/>
      <c r="H326" s="4"/>
      <c r="I326" s="4"/>
      <c r="M326" s="4"/>
      <c r="N326" s="4"/>
    </row>
    <row r="327">
      <c r="B327" s="4"/>
      <c r="C327" s="4"/>
      <c r="H327" s="4"/>
      <c r="I327" s="4"/>
      <c r="M327" s="4"/>
      <c r="N327" s="4"/>
    </row>
    <row r="328">
      <c r="B328" s="4"/>
      <c r="C328" s="4"/>
      <c r="H328" s="4"/>
      <c r="I328" s="4"/>
      <c r="M328" s="4"/>
      <c r="N328" s="4"/>
    </row>
    <row r="329">
      <c r="B329" s="4"/>
      <c r="C329" s="4"/>
      <c r="H329" s="4"/>
      <c r="I329" s="4"/>
      <c r="M329" s="4"/>
      <c r="N329" s="4"/>
    </row>
    <row r="330">
      <c r="B330" s="4"/>
      <c r="C330" s="4"/>
      <c r="H330" s="4"/>
      <c r="I330" s="4"/>
      <c r="M330" s="4"/>
      <c r="N330" s="4"/>
    </row>
    <row r="331">
      <c r="B331" s="4"/>
      <c r="C331" s="4"/>
      <c r="H331" s="4"/>
      <c r="I331" s="4"/>
      <c r="M331" s="4"/>
      <c r="N331" s="4"/>
    </row>
    <row r="332">
      <c r="B332" s="4"/>
      <c r="C332" s="4"/>
      <c r="H332" s="4"/>
      <c r="I332" s="4"/>
      <c r="M332" s="4"/>
      <c r="N332" s="4"/>
    </row>
    <row r="333">
      <c r="B333" s="4"/>
      <c r="C333" s="4"/>
      <c r="H333" s="4"/>
      <c r="I333" s="4"/>
      <c r="M333" s="4"/>
      <c r="N333" s="4"/>
    </row>
    <row r="334">
      <c r="B334" s="4"/>
      <c r="C334" s="4"/>
      <c r="H334" s="4"/>
      <c r="I334" s="4"/>
      <c r="M334" s="4"/>
      <c r="N334" s="4"/>
    </row>
    <row r="335">
      <c r="B335" s="4"/>
      <c r="C335" s="4"/>
      <c r="H335" s="4"/>
      <c r="I335" s="4"/>
      <c r="M335" s="4"/>
      <c r="N335" s="4"/>
    </row>
    <row r="336">
      <c r="B336" s="4"/>
      <c r="C336" s="4"/>
      <c r="H336" s="4"/>
      <c r="I336" s="4"/>
      <c r="M336" s="4"/>
      <c r="N336" s="4"/>
    </row>
    <row r="337">
      <c r="B337" s="4"/>
      <c r="C337" s="4"/>
      <c r="H337" s="4"/>
      <c r="I337" s="4"/>
      <c r="M337" s="4"/>
      <c r="N337" s="4"/>
    </row>
    <row r="338">
      <c r="B338" s="4"/>
      <c r="C338" s="4"/>
      <c r="H338" s="4"/>
      <c r="I338" s="4"/>
      <c r="M338" s="4"/>
      <c r="N338" s="4"/>
    </row>
    <row r="339">
      <c r="B339" s="4"/>
      <c r="C339" s="4"/>
      <c r="H339" s="4"/>
      <c r="I339" s="4"/>
      <c r="M339" s="4"/>
      <c r="N339" s="4"/>
    </row>
    <row r="340">
      <c r="B340" s="4"/>
      <c r="C340" s="4"/>
      <c r="H340" s="4"/>
      <c r="I340" s="4"/>
      <c r="M340" s="4"/>
      <c r="N340" s="4"/>
    </row>
    <row r="341">
      <c r="B341" s="4"/>
      <c r="C341" s="4"/>
      <c r="H341" s="4"/>
      <c r="I341" s="4"/>
      <c r="M341" s="4"/>
      <c r="N341" s="4"/>
    </row>
    <row r="342">
      <c r="B342" s="4"/>
      <c r="C342" s="4"/>
      <c r="H342" s="4"/>
      <c r="I342" s="4"/>
      <c r="M342" s="4"/>
      <c r="N342" s="4"/>
    </row>
    <row r="343">
      <c r="B343" s="4"/>
      <c r="C343" s="4"/>
      <c r="H343" s="4"/>
      <c r="I343" s="4"/>
      <c r="M343" s="4"/>
      <c r="N343" s="4"/>
    </row>
    <row r="344">
      <c r="B344" s="4"/>
      <c r="C344" s="4"/>
      <c r="H344" s="4"/>
      <c r="I344" s="4"/>
      <c r="M344" s="4"/>
      <c r="N344" s="4"/>
    </row>
    <row r="345">
      <c r="B345" s="4"/>
      <c r="C345" s="4"/>
      <c r="H345" s="4"/>
      <c r="I345" s="4"/>
      <c r="M345" s="4"/>
      <c r="N345" s="4"/>
    </row>
    <row r="346">
      <c r="B346" s="4"/>
      <c r="C346" s="4"/>
      <c r="H346" s="4"/>
      <c r="I346" s="4"/>
      <c r="M346" s="4"/>
      <c r="N346" s="4"/>
    </row>
    <row r="347">
      <c r="B347" s="4"/>
      <c r="C347" s="4"/>
      <c r="H347" s="4"/>
      <c r="I347" s="4"/>
      <c r="M347" s="4"/>
      <c r="N347" s="4"/>
    </row>
    <row r="348">
      <c r="B348" s="4"/>
      <c r="C348" s="4"/>
      <c r="H348" s="4"/>
      <c r="I348" s="4"/>
      <c r="M348" s="4"/>
      <c r="N348" s="4"/>
    </row>
    <row r="349">
      <c r="B349" s="4"/>
      <c r="C349" s="4"/>
      <c r="H349" s="4"/>
      <c r="I349" s="4"/>
      <c r="M349" s="4"/>
      <c r="N349" s="4"/>
    </row>
    <row r="350">
      <c r="B350" s="4"/>
      <c r="C350" s="4"/>
      <c r="H350" s="4"/>
      <c r="I350" s="4"/>
      <c r="M350" s="4"/>
      <c r="N350" s="4"/>
    </row>
    <row r="351">
      <c r="B351" s="4"/>
      <c r="C351" s="4"/>
      <c r="H351" s="4"/>
      <c r="I351" s="4"/>
      <c r="M351" s="4"/>
      <c r="N351" s="4"/>
    </row>
    <row r="352">
      <c r="B352" s="4"/>
      <c r="C352" s="4"/>
      <c r="H352" s="4"/>
      <c r="I352" s="4"/>
      <c r="M352" s="4"/>
      <c r="N352" s="4"/>
    </row>
    <row r="353">
      <c r="B353" s="4"/>
      <c r="C353" s="4"/>
      <c r="H353" s="4"/>
      <c r="I353" s="4"/>
      <c r="M353" s="4"/>
      <c r="N353" s="4"/>
    </row>
    <row r="354">
      <c r="B354" s="4"/>
      <c r="C354" s="4"/>
      <c r="H354" s="4"/>
      <c r="I354" s="4"/>
      <c r="M354" s="4"/>
      <c r="N354" s="4"/>
    </row>
    <row r="355">
      <c r="B355" s="4"/>
      <c r="C355" s="4"/>
      <c r="H355" s="4"/>
      <c r="I355" s="4"/>
      <c r="M355" s="4"/>
      <c r="N355" s="4"/>
    </row>
    <row r="356">
      <c r="B356" s="4"/>
      <c r="C356" s="4"/>
      <c r="H356" s="4"/>
      <c r="I356" s="4"/>
      <c r="M356" s="4"/>
      <c r="N356" s="4"/>
    </row>
    <row r="357">
      <c r="B357" s="4"/>
      <c r="C357" s="4"/>
      <c r="H357" s="4"/>
      <c r="I357" s="4"/>
      <c r="M357" s="4"/>
      <c r="N357" s="4"/>
    </row>
    <row r="358">
      <c r="B358" s="4"/>
      <c r="C358" s="4"/>
      <c r="H358" s="4"/>
      <c r="I358" s="4"/>
      <c r="M358" s="4"/>
      <c r="N358" s="4"/>
    </row>
    <row r="359">
      <c r="B359" s="4"/>
      <c r="C359" s="4"/>
      <c r="H359" s="4"/>
      <c r="I359" s="4"/>
      <c r="M359" s="4"/>
      <c r="N359" s="4"/>
    </row>
    <row r="360">
      <c r="B360" s="4"/>
      <c r="C360" s="4"/>
      <c r="H360" s="4"/>
      <c r="I360" s="4"/>
      <c r="M360" s="4"/>
      <c r="N360" s="4"/>
    </row>
    <row r="361">
      <c r="B361" s="4"/>
      <c r="C361" s="4"/>
      <c r="H361" s="4"/>
      <c r="I361" s="4"/>
      <c r="M361" s="4"/>
      <c r="N361" s="4"/>
    </row>
    <row r="362">
      <c r="B362" s="4"/>
      <c r="C362" s="4"/>
      <c r="H362" s="4"/>
      <c r="I362" s="4"/>
      <c r="M362" s="4"/>
      <c r="N362" s="4"/>
    </row>
    <row r="363">
      <c r="B363" s="4"/>
      <c r="C363" s="4"/>
      <c r="H363" s="4"/>
      <c r="I363" s="4"/>
      <c r="M363" s="4"/>
      <c r="N363" s="4"/>
    </row>
    <row r="364">
      <c r="B364" s="4"/>
      <c r="C364" s="4"/>
      <c r="H364" s="4"/>
      <c r="I364" s="4"/>
      <c r="M364" s="4"/>
      <c r="N364" s="4"/>
    </row>
    <row r="365">
      <c r="B365" s="4"/>
      <c r="C365" s="4"/>
      <c r="H365" s="4"/>
      <c r="I365" s="4"/>
      <c r="M365" s="4"/>
      <c r="N365" s="4"/>
    </row>
    <row r="366">
      <c r="B366" s="4"/>
      <c r="C366" s="4"/>
      <c r="H366" s="4"/>
      <c r="I366" s="4"/>
      <c r="M366" s="4"/>
      <c r="N366" s="4"/>
    </row>
    <row r="367">
      <c r="B367" s="4"/>
      <c r="C367" s="4"/>
      <c r="H367" s="4"/>
      <c r="I367" s="4"/>
      <c r="M367" s="4"/>
      <c r="N367" s="4"/>
    </row>
    <row r="368">
      <c r="B368" s="4"/>
      <c r="C368" s="4"/>
      <c r="H368" s="4"/>
      <c r="I368" s="4"/>
      <c r="M368" s="4"/>
      <c r="N368" s="4"/>
    </row>
    <row r="369">
      <c r="B369" s="4"/>
      <c r="C369" s="4"/>
      <c r="H369" s="4"/>
      <c r="I369" s="4"/>
      <c r="M369" s="4"/>
      <c r="N369" s="4"/>
    </row>
    <row r="370">
      <c r="B370" s="4"/>
      <c r="C370" s="4"/>
      <c r="H370" s="4"/>
      <c r="I370" s="4"/>
      <c r="M370" s="4"/>
      <c r="N370" s="4"/>
    </row>
    <row r="371">
      <c r="B371" s="4"/>
      <c r="C371" s="4"/>
      <c r="H371" s="4"/>
      <c r="I371" s="4"/>
      <c r="M371" s="4"/>
      <c r="N371" s="4"/>
    </row>
    <row r="372">
      <c r="B372" s="4"/>
      <c r="C372" s="4"/>
      <c r="H372" s="4"/>
      <c r="I372" s="4"/>
      <c r="M372" s="4"/>
      <c r="N372" s="4"/>
    </row>
    <row r="373">
      <c r="B373" s="4"/>
      <c r="C373" s="4"/>
      <c r="H373" s="4"/>
      <c r="I373" s="4"/>
      <c r="M373" s="4"/>
      <c r="N373" s="4"/>
    </row>
    <row r="374">
      <c r="B374" s="4"/>
      <c r="C374" s="4"/>
      <c r="H374" s="4"/>
      <c r="I374" s="4"/>
      <c r="M374" s="4"/>
      <c r="N374" s="4"/>
    </row>
    <row r="375">
      <c r="B375" s="4"/>
      <c r="C375" s="4"/>
      <c r="H375" s="4"/>
      <c r="I375" s="4"/>
      <c r="M375" s="4"/>
      <c r="N375" s="4"/>
    </row>
    <row r="376">
      <c r="B376" s="4"/>
      <c r="C376" s="4"/>
      <c r="H376" s="4"/>
      <c r="I376" s="4"/>
      <c r="M376" s="4"/>
      <c r="N376" s="4"/>
    </row>
    <row r="377">
      <c r="B377" s="4"/>
      <c r="C377" s="4"/>
      <c r="H377" s="4"/>
      <c r="I377" s="4"/>
      <c r="M377" s="4"/>
      <c r="N377" s="4"/>
    </row>
    <row r="378">
      <c r="B378" s="4"/>
      <c r="C378" s="4"/>
      <c r="H378" s="4"/>
      <c r="I378" s="4"/>
      <c r="M378" s="4"/>
      <c r="N378" s="4"/>
    </row>
    <row r="379">
      <c r="B379" s="4"/>
      <c r="C379" s="4"/>
      <c r="H379" s="4"/>
      <c r="I379" s="4"/>
      <c r="M379" s="4"/>
      <c r="N379" s="4"/>
    </row>
    <row r="380">
      <c r="B380" s="4"/>
      <c r="C380" s="4"/>
      <c r="H380" s="4"/>
      <c r="I380" s="4"/>
      <c r="M380" s="4"/>
      <c r="N380" s="4"/>
    </row>
    <row r="381">
      <c r="B381" s="4"/>
      <c r="C381" s="4"/>
      <c r="H381" s="4"/>
      <c r="I381" s="4"/>
      <c r="M381" s="4"/>
      <c r="N381" s="4"/>
    </row>
    <row r="382">
      <c r="B382" s="4"/>
      <c r="C382" s="4"/>
      <c r="H382" s="4"/>
      <c r="I382" s="4"/>
      <c r="M382" s="4"/>
      <c r="N382" s="4"/>
    </row>
    <row r="383">
      <c r="B383" s="4"/>
      <c r="C383" s="4"/>
      <c r="H383" s="4"/>
      <c r="I383" s="4"/>
      <c r="M383" s="4"/>
      <c r="N383" s="4"/>
    </row>
    <row r="384">
      <c r="B384" s="4"/>
      <c r="C384" s="4"/>
      <c r="H384" s="4"/>
      <c r="I384" s="4"/>
      <c r="M384" s="4"/>
      <c r="N384" s="4"/>
    </row>
    <row r="385">
      <c r="B385" s="4"/>
      <c r="C385" s="4"/>
      <c r="H385" s="4"/>
      <c r="I385" s="4"/>
      <c r="M385" s="4"/>
      <c r="N385" s="4"/>
    </row>
    <row r="386">
      <c r="B386" s="4"/>
      <c r="C386" s="4"/>
      <c r="H386" s="4"/>
      <c r="I386" s="4"/>
      <c r="M386" s="4"/>
      <c r="N386" s="4"/>
    </row>
    <row r="387">
      <c r="B387" s="4"/>
      <c r="C387" s="4"/>
      <c r="H387" s="4"/>
      <c r="I387" s="4"/>
      <c r="M387" s="4"/>
      <c r="N387" s="4"/>
    </row>
    <row r="388">
      <c r="B388" s="4"/>
      <c r="C388" s="4"/>
      <c r="H388" s="4"/>
      <c r="I388" s="4"/>
      <c r="M388" s="4"/>
      <c r="N388" s="4"/>
    </row>
    <row r="389">
      <c r="B389" s="4"/>
      <c r="C389" s="4"/>
      <c r="H389" s="4"/>
      <c r="I389" s="4"/>
      <c r="M389" s="4"/>
      <c r="N389" s="4"/>
    </row>
    <row r="390">
      <c r="B390" s="4"/>
      <c r="C390" s="4"/>
      <c r="H390" s="4"/>
      <c r="I390" s="4"/>
      <c r="M390" s="4"/>
      <c r="N390" s="4"/>
    </row>
    <row r="391">
      <c r="B391" s="4"/>
      <c r="C391" s="4"/>
      <c r="H391" s="4"/>
      <c r="I391" s="4"/>
      <c r="M391" s="4"/>
      <c r="N391" s="4"/>
    </row>
    <row r="392">
      <c r="B392" s="4"/>
      <c r="C392" s="4"/>
      <c r="H392" s="4"/>
      <c r="I392" s="4"/>
      <c r="M392" s="4"/>
      <c r="N392" s="4"/>
    </row>
    <row r="393">
      <c r="B393" s="4"/>
      <c r="C393" s="4"/>
      <c r="H393" s="4"/>
      <c r="I393" s="4"/>
      <c r="M393" s="4"/>
      <c r="N393" s="4"/>
    </row>
    <row r="394">
      <c r="B394" s="4"/>
      <c r="C394" s="4"/>
      <c r="H394" s="4"/>
      <c r="I394" s="4"/>
      <c r="M394" s="4"/>
      <c r="N394" s="4"/>
    </row>
    <row r="395">
      <c r="B395" s="4"/>
      <c r="C395" s="4"/>
      <c r="H395" s="4"/>
      <c r="I395" s="4"/>
      <c r="M395" s="4"/>
      <c r="N395" s="4"/>
    </row>
    <row r="396">
      <c r="B396" s="4"/>
      <c r="C396" s="4"/>
      <c r="H396" s="4"/>
      <c r="I396" s="4"/>
      <c r="M396" s="4"/>
      <c r="N396" s="4"/>
    </row>
    <row r="397">
      <c r="B397" s="4"/>
      <c r="C397" s="4"/>
      <c r="H397" s="4"/>
      <c r="I397" s="4"/>
      <c r="M397" s="4"/>
      <c r="N397" s="4"/>
    </row>
    <row r="398">
      <c r="B398" s="4"/>
      <c r="C398" s="4"/>
      <c r="H398" s="4"/>
      <c r="I398" s="4"/>
      <c r="M398" s="4"/>
      <c r="N398" s="4"/>
    </row>
    <row r="399">
      <c r="B399" s="4"/>
      <c r="C399" s="4"/>
      <c r="H399" s="4"/>
      <c r="I399" s="4"/>
      <c r="M399" s="4"/>
      <c r="N399" s="4"/>
    </row>
    <row r="400">
      <c r="B400" s="4"/>
      <c r="C400" s="4"/>
      <c r="H400" s="4"/>
      <c r="I400" s="4"/>
      <c r="M400" s="4"/>
      <c r="N400" s="4"/>
    </row>
    <row r="401">
      <c r="B401" s="4"/>
      <c r="C401" s="4"/>
      <c r="H401" s="4"/>
      <c r="I401" s="4"/>
      <c r="M401" s="4"/>
      <c r="N401" s="4"/>
    </row>
    <row r="402">
      <c r="B402" s="4"/>
      <c r="C402" s="4"/>
      <c r="H402" s="4"/>
      <c r="I402" s="4"/>
      <c r="M402" s="4"/>
      <c r="N402" s="4"/>
    </row>
    <row r="403">
      <c r="B403" s="4"/>
      <c r="C403" s="4"/>
      <c r="H403" s="4"/>
      <c r="I403" s="4"/>
      <c r="M403" s="4"/>
      <c r="N403" s="4"/>
    </row>
    <row r="404">
      <c r="B404" s="4"/>
      <c r="C404" s="4"/>
      <c r="H404" s="4"/>
      <c r="I404" s="4"/>
      <c r="M404" s="4"/>
      <c r="N404" s="4"/>
    </row>
    <row r="405">
      <c r="B405" s="4"/>
      <c r="C405" s="4"/>
      <c r="H405" s="4"/>
      <c r="I405" s="4"/>
      <c r="M405" s="4"/>
      <c r="N405" s="4"/>
    </row>
    <row r="406">
      <c r="B406" s="4"/>
      <c r="C406" s="4"/>
      <c r="H406" s="4"/>
      <c r="I406" s="4"/>
      <c r="M406" s="4"/>
      <c r="N406" s="4"/>
    </row>
    <row r="407">
      <c r="B407" s="4"/>
      <c r="C407" s="4"/>
      <c r="H407" s="4"/>
      <c r="I407" s="4"/>
      <c r="M407" s="4"/>
      <c r="N407" s="4"/>
    </row>
    <row r="408">
      <c r="B408" s="4"/>
      <c r="C408" s="4"/>
      <c r="H408" s="4"/>
      <c r="I408" s="4"/>
      <c r="M408" s="4"/>
      <c r="N408" s="4"/>
    </row>
    <row r="409">
      <c r="B409" s="4"/>
      <c r="C409" s="4"/>
      <c r="H409" s="4"/>
      <c r="I409" s="4"/>
      <c r="M409" s="4"/>
      <c r="N409" s="4"/>
    </row>
    <row r="410">
      <c r="B410" s="4"/>
      <c r="C410" s="4"/>
      <c r="H410" s="4"/>
      <c r="I410" s="4"/>
      <c r="M410" s="4"/>
      <c r="N410" s="4"/>
    </row>
    <row r="411">
      <c r="B411" s="4"/>
      <c r="C411" s="4"/>
      <c r="H411" s="4"/>
      <c r="I411" s="4"/>
      <c r="M411" s="4"/>
      <c r="N411" s="4"/>
    </row>
    <row r="412">
      <c r="B412" s="4"/>
      <c r="C412" s="4"/>
      <c r="H412" s="4"/>
      <c r="I412" s="4"/>
      <c r="M412" s="4"/>
      <c r="N412" s="4"/>
    </row>
    <row r="413">
      <c r="B413" s="4"/>
      <c r="C413" s="4"/>
      <c r="H413" s="4"/>
      <c r="I413" s="4"/>
      <c r="M413" s="4"/>
      <c r="N413" s="4"/>
    </row>
    <row r="414">
      <c r="B414" s="4"/>
      <c r="C414" s="4"/>
      <c r="H414" s="4"/>
      <c r="I414" s="4"/>
      <c r="M414" s="4"/>
      <c r="N414" s="4"/>
    </row>
    <row r="415">
      <c r="B415" s="4"/>
      <c r="C415" s="4"/>
      <c r="H415" s="4"/>
      <c r="I415" s="4"/>
      <c r="M415" s="4"/>
      <c r="N415" s="4"/>
    </row>
    <row r="416">
      <c r="B416" s="4"/>
      <c r="C416" s="4"/>
      <c r="H416" s="4"/>
      <c r="I416" s="4"/>
      <c r="M416" s="4"/>
      <c r="N416" s="4"/>
    </row>
    <row r="417">
      <c r="B417" s="4"/>
      <c r="C417" s="4"/>
      <c r="H417" s="4"/>
      <c r="I417" s="4"/>
      <c r="M417" s="4"/>
      <c r="N417" s="4"/>
    </row>
    <row r="418">
      <c r="B418" s="4"/>
      <c r="C418" s="4"/>
      <c r="H418" s="4"/>
      <c r="I418" s="4"/>
      <c r="M418" s="4"/>
      <c r="N418" s="4"/>
    </row>
    <row r="419">
      <c r="B419" s="4"/>
      <c r="C419" s="4"/>
      <c r="H419" s="4"/>
      <c r="I419" s="4"/>
      <c r="M419" s="4"/>
      <c r="N419" s="4"/>
    </row>
    <row r="420">
      <c r="B420" s="4"/>
      <c r="C420" s="4"/>
      <c r="H420" s="4"/>
      <c r="I420" s="4"/>
      <c r="M420" s="4"/>
      <c r="N420" s="4"/>
    </row>
    <row r="421">
      <c r="B421" s="4"/>
      <c r="C421" s="4"/>
      <c r="H421" s="4"/>
      <c r="I421" s="4"/>
      <c r="M421" s="4"/>
      <c r="N421" s="4"/>
    </row>
    <row r="422">
      <c r="B422" s="4"/>
      <c r="C422" s="4"/>
      <c r="H422" s="4"/>
      <c r="I422" s="4"/>
      <c r="M422" s="4"/>
      <c r="N422" s="4"/>
    </row>
    <row r="423">
      <c r="B423" s="4"/>
      <c r="C423" s="4"/>
      <c r="H423" s="4"/>
      <c r="I423" s="4"/>
      <c r="M423" s="4"/>
      <c r="N423" s="4"/>
    </row>
    <row r="424">
      <c r="B424" s="4"/>
      <c r="C424" s="4"/>
      <c r="H424" s="4"/>
      <c r="I424" s="4"/>
      <c r="M424" s="4"/>
      <c r="N424" s="4"/>
    </row>
    <row r="425">
      <c r="B425" s="4"/>
      <c r="C425" s="4"/>
      <c r="H425" s="4"/>
      <c r="I425" s="4"/>
      <c r="M425" s="4"/>
      <c r="N425" s="4"/>
    </row>
    <row r="426">
      <c r="B426" s="4"/>
      <c r="C426" s="4"/>
      <c r="H426" s="4"/>
      <c r="I426" s="4"/>
      <c r="M426" s="4"/>
      <c r="N426" s="4"/>
    </row>
    <row r="427">
      <c r="B427" s="4"/>
      <c r="C427" s="4"/>
      <c r="H427" s="4"/>
      <c r="I427" s="4"/>
      <c r="M427" s="4"/>
      <c r="N427" s="4"/>
    </row>
    <row r="428">
      <c r="B428" s="4"/>
      <c r="C428" s="4"/>
      <c r="H428" s="4"/>
      <c r="I428" s="4"/>
      <c r="M428" s="4"/>
      <c r="N428" s="4"/>
    </row>
    <row r="429">
      <c r="B429" s="4"/>
      <c r="C429" s="4"/>
      <c r="H429" s="4"/>
      <c r="I429" s="4"/>
      <c r="M429" s="4"/>
      <c r="N429" s="4"/>
    </row>
    <row r="430">
      <c r="B430" s="4"/>
      <c r="C430" s="4"/>
      <c r="H430" s="4"/>
      <c r="I430" s="4"/>
      <c r="M430" s="4"/>
      <c r="N430" s="4"/>
    </row>
    <row r="431">
      <c r="B431" s="4"/>
      <c r="C431" s="4"/>
      <c r="H431" s="4"/>
      <c r="I431" s="4"/>
      <c r="M431" s="4"/>
      <c r="N431" s="4"/>
    </row>
    <row r="432">
      <c r="B432" s="4"/>
      <c r="C432" s="4"/>
      <c r="H432" s="4"/>
      <c r="I432" s="4"/>
      <c r="M432" s="4"/>
      <c r="N432" s="4"/>
    </row>
    <row r="433">
      <c r="B433" s="4"/>
      <c r="C433" s="4"/>
      <c r="H433" s="4"/>
      <c r="I433" s="4"/>
      <c r="M433" s="4"/>
      <c r="N433" s="4"/>
    </row>
    <row r="434">
      <c r="B434" s="4"/>
      <c r="C434" s="4"/>
      <c r="H434" s="4"/>
      <c r="I434" s="4"/>
      <c r="M434" s="4"/>
      <c r="N434" s="4"/>
    </row>
    <row r="435">
      <c r="B435" s="4"/>
      <c r="C435" s="4"/>
      <c r="H435" s="4"/>
      <c r="I435" s="4"/>
      <c r="M435" s="4"/>
      <c r="N435" s="4"/>
    </row>
    <row r="436">
      <c r="B436" s="4"/>
      <c r="C436" s="4"/>
      <c r="H436" s="4"/>
      <c r="I436" s="4"/>
      <c r="M436" s="4"/>
      <c r="N436" s="4"/>
    </row>
    <row r="437">
      <c r="B437" s="4"/>
      <c r="C437" s="4"/>
      <c r="H437" s="4"/>
      <c r="I437" s="4"/>
      <c r="M437" s="4"/>
      <c r="N437" s="4"/>
    </row>
    <row r="438">
      <c r="B438" s="4"/>
      <c r="C438" s="4"/>
      <c r="H438" s="4"/>
      <c r="I438" s="4"/>
      <c r="M438" s="4"/>
      <c r="N438" s="4"/>
    </row>
    <row r="439">
      <c r="B439" s="4"/>
      <c r="C439" s="4"/>
      <c r="H439" s="4"/>
      <c r="I439" s="4"/>
      <c r="M439" s="4"/>
      <c r="N439" s="4"/>
    </row>
    <row r="440">
      <c r="B440" s="4"/>
      <c r="C440" s="4"/>
      <c r="H440" s="4"/>
      <c r="I440" s="4"/>
      <c r="M440" s="4"/>
      <c r="N440" s="4"/>
    </row>
    <row r="441">
      <c r="B441" s="4"/>
      <c r="C441" s="4"/>
      <c r="H441" s="4"/>
      <c r="I441" s="4"/>
      <c r="M441" s="4"/>
      <c r="N441" s="4"/>
    </row>
    <row r="442">
      <c r="B442" s="4"/>
      <c r="C442" s="4"/>
      <c r="H442" s="4"/>
      <c r="I442" s="4"/>
      <c r="M442" s="4"/>
      <c r="N442" s="4"/>
    </row>
    <row r="443">
      <c r="B443" s="4"/>
      <c r="C443" s="4"/>
      <c r="H443" s="4"/>
      <c r="I443" s="4"/>
      <c r="M443" s="4"/>
      <c r="N443" s="4"/>
    </row>
    <row r="444">
      <c r="B444" s="4"/>
      <c r="C444" s="4"/>
      <c r="H444" s="4"/>
      <c r="I444" s="4"/>
      <c r="M444" s="4"/>
      <c r="N444" s="4"/>
    </row>
    <row r="445">
      <c r="B445" s="4"/>
      <c r="C445" s="4"/>
      <c r="H445" s="4"/>
      <c r="I445" s="4"/>
      <c r="M445" s="4"/>
      <c r="N445" s="4"/>
    </row>
    <row r="446">
      <c r="B446" s="4"/>
      <c r="C446" s="4"/>
      <c r="H446" s="4"/>
      <c r="I446" s="4"/>
      <c r="M446" s="4"/>
      <c r="N446" s="4"/>
    </row>
    <row r="447">
      <c r="B447" s="4"/>
      <c r="C447" s="4"/>
      <c r="H447" s="4"/>
      <c r="I447" s="4"/>
      <c r="M447" s="4"/>
      <c r="N447" s="4"/>
    </row>
    <row r="448">
      <c r="B448" s="4"/>
      <c r="C448" s="4"/>
      <c r="H448" s="4"/>
      <c r="I448" s="4"/>
      <c r="M448" s="4"/>
      <c r="N448" s="4"/>
    </row>
    <row r="449">
      <c r="B449" s="4"/>
      <c r="C449" s="4"/>
      <c r="H449" s="4"/>
      <c r="I449" s="4"/>
      <c r="M449" s="4"/>
      <c r="N449" s="4"/>
    </row>
    <row r="450">
      <c r="B450" s="4"/>
      <c r="C450" s="4"/>
      <c r="H450" s="4"/>
      <c r="I450" s="4"/>
      <c r="M450" s="4"/>
      <c r="N450" s="4"/>
    </row>
    <row r="451">
      <c r="B451" s="4"/>
      <c r="C451" s="4"/>
      <c r="H451" s="4"/>
      <c r="I451" s="4"/>
      <c r="M451" s="4"/>
      <c r="N451" s="4"/>
    </row>
    <row r="452">
      <c r="B452" s="4"/>
      <c r="C452" s="4"/>
      <c r="H452" s="4"/>
      <c r="I452" s="4"/>
      <c r="M452" s="4"/>
      <c r="N452" s="4"/>
    </row>
    <row r="453">
      <c r="B453" s="4"/>
      <c r="C453" s="4"/>
      <c r="H453" s="4"/>
      <c r="I453" s="4"/>
      <c r="M453" s="4"/>
      <c r="N453" s="4"/>
    </row>
    <row r="454">
      <c r="B454" s="4"/>
      <c r="C454" s="4"/>
      <c r="H454" s="4"/>
      <c r="I454" s="4"/>
      <c r="M454" s="4"/>
      <c r="N454" s="4"/>
    </row>
    <row r="455">
      <c r="B455" s="4"/>
      <c r="C455" s="4"/>
      <c r="H455" s="4"/>
      <c r="I455" s="4"/>
      <c r="M455" s="4"/>
      <c r="N455" s="4"/>
    </row>
    <row r="456">
      <c r="B456" s="4"/>
      <c r="C456" s="4"/>
      <c r="H456" s="4"/>
      <c r="I456" s="4"/>
      <c r="M456" s="4"/>
      <c r="N456" s="4"/>
    </row>
    <row r="457">
      <c r="B457" s="4"/>
      <c r="C457" s="4"/>
      <c r="H457" s="4"/>
      <c r="I457" s="4"/>
      <c r="M457" s="4"/>
      <c r="N457" s="4"/>
    </row>
    <row r="458">
      <c r="B458" s="4"/>
      <c r="C458" s="4"/>
      <c r="H458" s="4"/>
      <c r="I458" s="4"/>
      <c r="M458" s="4"/>
      <c r="N458" s="4"/>
    </row>
    <row r="459">
      <c r="B459" s="4"/>
      <c r="C459" s="4"/>
      <c r="H459" s="4"/>
      <c r="I459" s="4"/>
      <c r="M459" s="4"/>
      <c r="N459" s="4"/>
    </row>
    <row r="460">
      <c r="B460" s="4"/>
      <c r="C460" s="4"/>
      <c r="H460" s="4"/>
      <c r="I460" s="4"/>
      <c r="M460" s="4"/>
      <c r="N460" s="4"/>
    </row>
    <row r="461">
      <c r="B461" s="4"/>
      <c r="C461" s="4"/>
      <c r="H461" s="4"/>
      <c r="I461" s="4"/>
      <c r="M461" s="4"/>
      <c r="N461" s="4"/>
    </row>
    <row r="462">
      <c r="B462" s="4"/>
      <c r="C462" s="4"/>
      <c r="H462" s="4"/>
      <c r="I462" s="4"/>
      <c r="M462" s="4"/>
      <c r="N462" s="4"/>
    </row>
    <row r="463">
      <c r="B463" s="4"/>
      <c r="C463" s="4"/>
      <c r="H463" s="4"/>
      <c r="I463" s="4"/>
      <c r="M463" s="4"/>
      <c r="N463" s="4"/>
    </row>
    <row r="464">
      <c r="B464" s="4"/>
      <c r="C464" s="4"/>
      <c r="H464" s="4"/>
      <c r="I464" s="4"/>
      <c r="M464" s="4"/>
      <c r="N464" s="4"/>
    </row>
    <row r="465">
      <c r="B465" s="4"/>
      <c r="C465" s="4"/>
      <c r="H465" s="4"/>
      <c r="I465" s="4"/>
      <c r="M465" s="4"/>
      <c r="N465" s="4"/>
    </row>
    <row r="466">
      <c r="B466" s="4"/>
      <c r="C466" s="4"/>
      <c r="H466" s="4"/>
      <c r="I466" s="4"/>
      <c r="M466" s="4"/>
      <c r="N466" s="4"/>
    </row>
    <row r="467">
      <c r="B467" s="4"/>
      <c r="C467" s="4"/>
      <c r="H467" s="4"/>
      <c r="I467" s="4"/>
      <c r="M467" s="4"/>
      <c r="N467" s="4"/>
    </row>
    <row r="468">
      <c r="B468" s="4"/>
      <c r="C468" s="4"/>
      <c r="H468" s="4"/>
      <c r="I468" s="4"/>
      <c r="M468" s="4"/>
      <c r="N468" s="4"/>
    </row>
    <row r="469">
      <c r="B469" s="4"/>
      <c r="C469" s="4"/>
      <c r="H469" s="4"/>
      <c r="I469" s="4"/>
      <c r="M469" s="4"/>
      <c r="N469" s="4"/>
    </row>
    <row r="470">
      <c r="B470" s="4"/>
      <c r="C470" s="4"/>
      <c r="H470" s="4"/>
      <c r="I470" s="4"/>
      <c r="M470" s="4"/>
      <c r="N470" s="4"/>
    </row>
    <row r="471">
      <c r="B471" s="4"/>
      <c r="C471" s="4"/>
      <c r="H471" s="4"/>
      <c r="I471" s="4"/>
      <c r="M471" s="4"/>
      <c r="N471" s="4"/>
    </row>
    <row r="472">
      <c r="B472" s="4"/>
      <c r="C472" s="4"/>
      <c r="H472" s="4"/>
      <c r="I472" s="4"/>
      <c r="M472" s="4"/>
      <c r="N472" s="4"/>
    </row>
    <row r="473">
      <c r="B473" s="4"/>
      <c r="C473" s="4"/>
      <c r="H473" s="4"/>
      <c r="I473" s="4"/>
      <c r="M473" s="4"/>
      <c r="N473" s="4"/>
    </row>
    <row r="474">
      <c r="B474" s="4"/>
      <c r="C474" s="4"/>
      <c r="H474" s="4"/>
      <c r="I474" s="4"/>
      <c r="M474" s="4"/>
      <c r="N474" s="4"/>
    </row>
    <row r="475">
      <c r="B475" s="4"/>
      <c r="C475" s="4"/>
      <c r="H475" s="4"/>
      <c r="I475" s="4"/>
      <c r="M475" s="4"/>
      <c r="N475" s="4"/>
    </row>
    <row r="476">
      <c r="B476" s="4"/>
      <c r="C476" s="4"/>
      <c r="H476" s="4"/>
      <c r="I476" s="4"/>
      <c r="M476" s="4"/>
      <c r="N476" s="4"/>
    </row>
    <row r="477">
      <c r="B477" s="4"/>
      <c r="C477" s="4"/>
      <c r="H477" s="4"/>
      <c r="I477" s="4"/>
      <c r="M477" s="4"/>
      <c r="N477" s="4"/>
    </row>
    <row r="478">
      <c r="B478" s="4"/>
      <c r="C478" s="4"/>
      <c r="H478" s="4"/>
      <c r="I478" s="4"/>
      <c r="M478" s="4"/>
      <c r="N478" s="4"/>
    </row>
    <row r="479">
      <c r="B479" s="4"/>
      <c r="C479" s="4"/>
      <c r="H479" s="4"/>
      <c r="I479" s="4"/>
      <c r="M479" s="4"/>
      <c r="N479" s="4"/>
    </row>
    <row r="480">
      <c r="B480" s="4"/>
      <c r="C480" s="4"/>
      <c r="H480" s="4"/>
      <c r="I480" s="4"/>
      <c r="M480" s="4"/>
      <c r="N480" s="4"/>
    </row>
    <row r="481">
      <c r="B481" s="4"/>
      <c r="C481" s="4"/>
      <c r="H481" s="4"/>
      <c r="I481" s="4"/>
      <c r="M481" s="4"/>
      <c r="N481" s="4"/>
    </row>
    <row r="482">
      <c r="B482" s="4"/>
      <c r="C482" s="4"/>
      <c r="H482" s="4"/>
      <c r="I482" s="4"/>
      <c r="M482" s="4"/>
      <c r="N482" s="4"/>
    </row>
    <row r="483">
      <c r="B483" s="4"/>
      <c r="C483" s="4"/>
      <c r="H483" s="4"/>
      <c r="I483" s="4"/>
      <c r="M483" s="4"/>
      <c r="N483" s="4"/>
    </row>
    <row r="484">
      <c r="B484" s="4"/>
      <c r="C484" s="4"/>
      <c r="H484" s="4"/>
      <c r="I484" s="4"/>
      <c r="M484" s="4"/>
      <c r="N484" s="4"/>
    </row>
    <row r="485">
      <c r="B485" s="4"/>
      <c r="C485" s="4"/>
      <c r="H485" s="4"/>
      <c r="I485" s="4"/>
      <c r="M485" s="4"/>
      <c r="N485" s="4"/>
    </row>
    <row r="486">
      <c r="B486" s="4"/>
      <c r="C486" s="4"/>
      <c r="H486" s="4"/>
      <c r="I486" s="4"/>
      <c r="M486" s="4"/>
      <c r="N486" s="4"/>
    </row>
    <row r="487">
      <c r="B487" s="4"/>
      <c r="C487" s="4"/>
      <c r="H487" s="4"/>
      <c r="I487" s="4"/>
      <c r="M487" s="4"/>
      <c r="N487" s="4"/>
    </row>
    <row r="488">
      <c r="B488" s="4"/>
      <c r="C488" s="4"/>
      <c r="H488" s="4"/>
      <c r="I488" s="4"/>
      <c r="M488" s="4"/>
      <c r="N488" s="4"/>
    </row>
    <row r="489">
      <c r="B489" s="4"/>
      <c r="C489" s="4"/>
      <c r="H489" s="4"/>
      <c r="I489" s="4"/>
      <c r="M489" s="4"/>
      <c r="N489" s="4"/>
    </row>
    <row r="490">
      <c r="B490" s="4"/>
      <c r="C490" s="4"/>
      <c r="H490" s="4"/>
      <c r="I490" s="4"/>
      <c r="M490" s="4"/>
      <c r="N490" s="4"/>
    </row>
    <row r="491">
      <c r="B491" s="4"/>
      <c r="C491" s="4"/>
      <c r="H491" s="4"/>
      <c r="I491" s="4"/>
      <c r="M491" s="4"/>
      <c r="N491" s="4"/>
    </row>
    <row r="492">
      <c r="B492" s="4"/>
      <c r="C492" s="4"/>
      <c r="H492" s="4"/>
      <c r="I492" s="4"/>
      <c r="M492" s="4"/>
      <c r="N492" s="4"/>
    </row>
    <row r="493">
      <c r="B493" s="4"/>
      <c r="C493" s="4"/>
      <c r="H493" s="4"/>
      <c r="I493" s="4"/>
      <c r="M493" s="4"/>
      <c r="N493" s="4"/>
    </row>
    <row r="494">
      <c r="B494" s="4"/>
      <c r="C494" s="4"/>
      <c r="H494" s="4"/>
      <c r="I494" s="4"/>
      <c r="M494" s="4"/>
      <c r="N494" s="4"/>
    </row>
    <row r="495">
      <c r="B495" s="4"/>
      <c r="C495" s="4"/>
      <c r="H495" s="4"/>
      <c r="I495" s="4"/>
      <c r="M495" s="4"/>
      <c r="N495" s="4"/>
    </row>
    <row r="496">
      <c r="B496" s="4"/>
      <c r="C496" s="4"/>
      <c r="H496" s="4"/>
      <c r="I496" s="4"/>
      <c r="M496" s="4"/>
      <c r="N496" s="4"/>
    </row>
    <row r="497">
      <c r="B497" s="4"/>
      <c r="C497" s="4"/>
      <c r="H497" s="4"/>
      <c r="I497" s="4"/>
      <c r="M497" s="4"/>
      <c r="N497" s="4"/>
    </row>
    <row r="498">
      <c r="B498" s="4"/>
      <c r="C498" s="4"/>
      <c r="H498" s="4"/>
      <c r="I498" s="4"/>
      <c r="M498" s="4"/>
      <c r="N498" s="4"/>
    </row>
    <row r="499">
      <c r="B499" s="4"/>
      <c r="C499" s="4"/>
      <c r="H499" s="4"/>
      <c r="I499" s="4"/>
      <c r="M499" s="4"/>
      <c r="N499" s="4"/>
    </row>
    <row r="500">
      <c r="B500" s="4"/>
      <c r="C500" s="4"/>
      <c r="H500" s="4"/>
      <c r="I500" s="4"/>
      <c r="M500" s="4"/>
      <c r="N500" s="4"/>
    </row>
    <row r="501">
      <c r="B501" s="4"/>
      <c r="C501" s="4"/>
      <c r="H501" s="4"/>
      <c r="I501" s="4"/>
      <c r="M501" s="4"/>
      <c r="N501" s="4"/>
    </row>
    <row r="502">
      <c r="B502" s="4"/>
      <c r="C502" s="4"/>
      <c r="H502" s="4"/>
      <c r="I502" s="4"/>
      <c r="M502" s="4"/>
      <c r="N502" s="4"/>
    </row>
    <row r="503">
      <c r="B503" s="4"/>
      <c r="C503" s="4"/>
      <c r="H503" s="4"/>
      <c r="I503" s="4"/>
      <c r="M503" s="4"/>
      <c r="N503" s="4"/>
    </row>
    <row r="504">
      <c r="B504" s="4"/>
      <c r="C504" s="4"/>
      <c r="H504" s="4"/>
      <c r="I504" s="4"/>
      <c r="M504" s="4"/>
      <c r="N504" s="4"/>
    </row>
    <row r="505">
      <c r="B505" s="4"/>
      <c r="C505" s="4"/>
      <c r="H505" s="4"/>
      <c r="I505" s="4"/>
      <c r="M505" s="4"/>
      <c r="N505" s="4"/>
    </row>
    <row r="506">
      <c r="B506" s="4"/>
      <c r="C506" s="4"/>
      <c r="H506" s="4"/>
      <c r="I506" s="4"/>
      <c r="M506" s="4"/>
      <c r="N506" s="4"/>
    </row>
    <row r="507">
      <c r="B507" s="4"/>
      <c r="C507" s="4"/>
      <c r="H507" s="4"/>
      <c r="I507" s="4"/>
      <c r="M507" s="4"/>
      <c r="N507" s="4"/>
    </row>
    <row r="508">
      <c r="B508" s="4"/>
      <c r="C508" s="4"/>
      <c r="H508" s="4"/>
      <c r="I508" s="4"/>
      <c r="M508" s="4"/>
      <c r="N508" s="4"/>
    </row>
    <row r="509">
      <c r="B509" s="4"/>
      <c r="C509" s="4"/>
      <c r="H509" s="4"/>
      <c r="I509" s="4"/>
      <c r="M509" s="4"/>
      <c r="N509" s="4"/>
    </row>
    <row r="510">
      <c r="B510" s="4"/>
      <c r="C510" s="4"/>
      <c r="H510" s="4"/>
      <c r="I510" s="4"/>
      <c r="M510" s="4"/>
      <c r="N510" s="4"/>
    </row>
    <row r="511">
      <c r="B511" s="4"/>
      <c r="C511" s="4"/>
      <c r="H511" s="4"/>
      <c r="I511" s="4"/>
      <c r="M511" s="4"/>
      <c r="N511" s="4"/>
    </row>
    <row r="512">
      <c r="B512" s="4"/>
      <c r="C512" s="4"/>
      <c r="H512" s="4"/>
      <c r="I512" s="4"/>
      <c r="M512" s="4"/>
      <c r="N512" s="4"/>
    </row>
    <row r="513">
      <c r="B513" s="4"/>
      <c r="C513" s="4"/>
      <c r="H513" s="4"/>
      <c r="I513" s="4"/>
      <c r="M513" s="4"/>
      <c r="N513" s="4"/>
    </row>
    <row r="514">
      <c r="B514" s="4"/>
      <c r="C514" s="4"/>
      <c r="H514" s="4"/>
      <c r="I514" s="4"/>
      <c r="M514" s="4"/>
      <c r="N514" s="4"/>
    </row>
    <row r="515">
      <c r="B515" s="4"/>
      <c r="C515" s="4"/>
      <c r="H515" s="4"/>
      <c r="I515" s="4"/>
      <c r="M515" s="4"/>
      <c r="N515" s="4"/>
    </row>
    <row r="516">
      <c r="B516" s="4"/>
      <c r="C516" s="4"/>
      <c r="H516" s="4"/>
      <c r="I516" s="4"/>
      <c r="M516" s="4"/>
      <c r="N516" s="4"/>
    </row>
    <row r="517">
      <c r="B517" s="4"/>
      <c r="C517" s="4"/>
      <c r="H517" s="4"/>
      <c r="I517" s="4"/>
      <c r="M517" s="4"/>
      <c r="N517" s="4"/>
    </row>
    <row r="518">
      <c r="B518" s="4"/>
      <c r="C518" s="4"/>
      <c r="H518" s="4"/>
      <c r="I518" s="4"/>
      <c r="M518" s="4"/>
      <c r="N518" s="4"/>
    </row>
    <row r="519">
      <c r="B519" s="4"/>
      <c r="C519" s="4"/>
      <c r="H519" s="4"/>
      <c r="I519" s="4"/>
      <c r="M519" s="4"/>
      <c r="N519" s="4"/>
    </row>
    <row r="520">
      <c r="B520" s="4"/>
      <c r="C520" s="4"/>
      <c r="H520" s="4"/>
      <c r="I520" s="4"/>
      <c r="M520" s="4"/>
      <c r="N520" s="4"/>
    </row>
    <row r="521">
      <c r="B521" s="4"/>
      <c r="C521" s="4"/>
      <c r="H521" s="4"/>
      <c r="I521" s="4"/>
      <c r="M521" s="4"/>
      <c r="N521" s="4"/>
    </row>
    <row r="522">
      <c r="B522" s="4"/>
      <c r="C522" s="4"/>
      <c r="H522" s="4"/>
      <c r="I522" s="4"/>
      <c r="M522" s="4"/>
      <c r="N522" s="4"/>
    </row>
    <row r="523">
      <c r="B523" s="4"/>
      <c r="C523" s="4"/>
      <c r="H523" s="4"/>
      <c r="I523" s="4"/>
      <c r="M523" s="4"/>
      <c r="N523" s="4"/>
    </row>
    <row r="524">
      <c r="B524" s="4"/>
      <c r="C524" s="4"/>
      <c r="H524" s="4"/>
      <c r="I524" s="4"/>
      <c r="M524" s="4"/>
      <c r="N524" s="4"/>
    </row>
    <row r="525">
      <c r="B525" s="4"/>
      <c r="C525" s="4"/>
      <c r="H525" s="4"/>
      <c r="I525" s="4"/>
      <c r="M525" s="4"/>
      <c r="N525" s="4"/>
    </row>
    <row r="526">
      <c r="B526" s="4"/>
      <c r="C526" s="4"/>
      <c r="H526" s="4"/>
      <c r="I526" s="4"/>
      <c r="M526" s="4"/>
      <c r="N526" s="4"/>
    </row>
    <row r="527">
      <c r="B527" s="4"/>
      <c r="C527" s="4"/>
      <c r="H527" s="4"/>
      <c r="I527" s="4"/>
      <c r="M527" s="4"/>
      <c r="N527" s="4"/>
    </row>
    <row r="528">
      <c r="B528" s="4"/>
      <c r="C528" s="4"/>
      <c r="H528" s="4"/>
      <c r="I528" s="4"/>
      <c r="M528" s="4"/>
      <c r="N528" s="4"/>
    </row>
    <row r="529">
      <c r="B529" s="4"/>
      <c r="C529" s="4"/>
      <c r="H529" s="4"/>
      <c r="I529" s="4"/>
      <c r="M529" s="4"/>
      <c r="N529" s="4"/>
    </row>
    <row r="530">
      <c r="B530" s="4"/>
      <c r="C530" s="4"/>
      <c r="H530" s="4"/>
      <c r="I530" s="4"/>
      <c r="M530" s="4"/>
      <c r="N530" s="4"/>
    </row>
    <row r="531">
      <c r="B531" s="4"/>
      <c r="C531" s="4"/>
      <c r="H531" s="4"/>
      <c r="I531" s="4"/>
      <c r="M531" s="4"/>
      <c r="N531" s="4"/>
    </row>
    <row r="532">
      <c r="B532" s="4"/>
      <c r="C532" s="4"/>
      <c r="H532" s="4"/>
      <c r="I532" s="4"/>
      <c r="M532" s="4"/>
      <c r="N532" s="4"/>
    </row>
    <row r="533">
      <c r="B533" s="4"/>
      <c r="C533" s="4"/>
      <c r="H533" s="4"/>
      <c r="I533" s="4"/>
      <c r="M533" s="4"/>
      <c r="N533" s="4"/>
    </row>
    <row r="534">
      <c r="B534" s="4"/>
      <c r="C534" s="4"/>
      <c r="H534" s="4"/>
      <c r="I534" s="4"/>
      <c r="M534" s="4"/>
      <c r="N534" s="4"/>
    </row>
    <row r="535">
      <c r="B535" s="4"/>
      <c r="C535" s="4"/>
      <c r="H535" s="4"/>
      <c r="I535" s="4"/>
      <c r="M535" s="4"/>
      <c r="N535" s="4"/>
    </row>
    <row r="536">
      <c r="B536" s="4"/>
      <c r="C536" s="4"/>
      <c r="H536" s="4"/>
      <c r="I536" s="4"/>
      <c r="M536" s="4"/>
      <c r="N536" s="4"/>
    </row>
    <row r="537">
      <c r="B537" s="4"/>
      <c r="C537" s="4"/>
      <c r="H537" s="4"/>
      <c r="I537" s="4"/>
      <c r="M537" s="4"/>
      <c r="N537" s="4"/>
    </row>
    <row r="538">
      <c r="B538" s="4"/>
      <c r="C538" s="4"/>
      <c r="H538" s="4"/>
      <c r="I538" s="4"/>
      <c r="M538" s="4"/>
      <c r="N538" s="4"/>
    </row>
    <row r="539">
      <c r="B539" s="4"/>
      <c r="C539" s="4"/>
      <c r="H539" s="4"/>
      <c r="I539" s="4"/>
      <c r="M539" s="4"/>
      <c r="N539" s="4"/>
    </row>
    <row r="540">
      <c r="B540" s="4"/>
      <c r="C540" s="4"/>
      <c r="H540" s="4"/>
      <c r="I540" s="4"/>
      <c r="M540" s="4"/>
      <c r="N540" s="4"/>
    </row>
    <row r="541">
      <c r="B541" s="4"/>
      <c r="C541" s="4"/>
      <c r="H541" s="4"/>
      <c r="I541" s="4"/>
      <c r="M541" s="4"/>
      <c r="N541" s="4"/>
    </row>
    <row r="542">
      <c r="B542" s="4"/>
      <c r="C542" s="4"/>
      <c r="H542" s="4"/>
      <c r="I542" s="4"/>
      <c r="M542" s="4"/>
      <c r="N542" s="4"/>
    </row>
    <row r="543">
      <c r="B543" s="4"/>
      <c r="C543" s="4"/>
      <c r="H543" s="4"/>
      <c r="I543" s="4"/>
      <c r="M543" s="4"/>
      <c r="N543" s="4"/>
    </row>
    <row r="544">
      <c r="B544" s="4"/>
      <c r="C544" s="4"/>
      <c r="H544" s="4"/>
      <c r="I544" s="4"/>
      <c r="M544" s="4"/>
      <c r="N544" s="4"/>
    </row>
    <row r="545">
      <c r="B545" s="4"/>
      <c r="C545" s="4"/>
      <c r="H545" s="4"/>
      <c r="I545" s="4"/>
      <c r="M545" s="4"/>
      <c r="N545" s="4"/>
    </row>
    <row r="546">
      <c r="B546" s="4"/>
      <c r="C546" s="4"/>
      <c r="H546" s="4"/>
      <c r="I546" s="4"/>
      <c r="M546" s="4"/>
      <c r="N546" s="4"/>
    </row>
    <row r="547">
      <c r="B547" s="4"/>
      <c r="C547" s="4"/>
      <c r="H547" s="4"/>
      <c r="I547" s="4"/>
      <c r="M547" s="4"/>
      <c r="N547" s="4"/>
    </row>
    <row r="548">
      <c r="B548" s="4"/>
      <c r="C548" s="4"/>
      <c r="H548" s="4"/>
      <c r="I548" s="4"/>
      <c r="M548" s="4"/>
      <c r="N548" s="4"/>
    </row>
    <row r="549">
      <c r="B549" s="4"/>
      <c r="C549" s="4"/>
      <c r="H549" s="4"/>
      <c r="I549" s="4"/>
      <c r="M549" s="4"/>
      <c r="N549" s="4"/>
    </row>
    <row r="550">
      <c r="B550" s="4"/>
      <c r="C550" s="4"/>
      <c r="H550" s="4"/>
      <c r="I550" s="4"/>
      <c r="M550" s="4"/>
      <c r="N550" s="4"/>
    </row>
    <row r="551">
      <c r="B551" s="4"/>
      <c r="C551" s="4"/>
      <c r="H551" s="4"/>
      <c r="I551" s="4"/>
      <c r="M551" s="4"/>
      <c r="N551" s="4"/>
    </row>
    <row r="552">
      <c r="B552" s="4"/>
      <c r="C552" s="4"/>
      <c r="H552" s="4"/>
      <c r="I552" s="4"/>
      <c r="M552" s="4"/>
      <c r="N552" s="4"/>
    </row>
    <row r="553">
      <c r="B553" s="4"/>
      <c r="C553" s="4"/>
      <c r="H553" s="4"/>
      <c r="I553" s="4"/>
      <c r="M553" s="4"/>
      <c r="N553" s="4"/>
    </row>
    <row r="554">
      <c r="B554" s="4"/>
      <c r="C554" s="4"/>
      <c r="H554" s="4"/>
      <c r="I554" s="4"/>
      <c r="M554" s="4"/>
      <c r="N554" s="4"/>
    </row>
    <row r="555">
      <c r="B555" s="4"/>
      <c r="C555" s="4"/>
      <c r="H555" s="4"/>
      <c r="I555" s="4"/>
      <c r="M555" s="4"/>
      <c r="N555" s="4"/>
    </row>
    <row r="556">
      <c r="B556" s="4"/>
      <c r="C556" s="4"/>
      <c r="H556" s="4"/>
      <c r="I556" s="4"/>
      <c r="M556" s="4"/>
      <c r="N556" s="4"/>
    </row>
    <row r="557">
      <c r="B557" s="4"/>
      <c r="C557" s="4"/>
      <c r="H557" s="4"/>
      <c r="I557" s="4"/>
      <c r="M557" s="4"/>
      <c r="N557" s="4"/>
    </row>
    <row r="558">
      <c r="B558" s="4"/>
      <c r="C558" s="4"/>
      <c r="H558" s="4"/>
      <c r="I558" s="4"/>
      <c r="M558" s="4"/>
      <c r="N558" s="4"/>
    </row>
    <row r="559">
      <c r="B559" s="4"/>
      <c r="C559" s="4"/>
      <c r="H559" s="4"/>
      <c r="I559" s="4"/>
      <c r="M559" s="4"/>
      <c r="N559" s="4"/>
    </row>
    <row r="560">
      <c r="B560" s="4"/>
      <c r="C560" s="4"/>
      <c r="H560" s="4"/>
      <c r="I560" s="4"/>
      <c r="M560" s="4"/>
      <c r="N560" s="4"/>
    </row>
    <row r="561">
      <c r="B561" s="4"/>
      <c r="C561" s="4"/>
      <c r="H561" s="4"/>
      <c r="I561" s="4"/>
      <c r="M561" s="4"/>
      <c r="N561" s="4"/>
    </row>
    <row r="562">
      <c r="B562" s="4"/>
      <c r="C562" s="4"/>
      <c r="H562" s="4"/>
      <c r="I562" s="4"/>
      <c r="M562" s="4"/>
      <c r="N562" s="4"/>
    </row>
    <row r="563">
      <c r="B563" s="4"/>
      <c r="C563" s="4"/>
      <c r="H563" s="4"/>
      <c r="I563" s="4"/>
      <c r="M563" s="4"/>
      <c r="N563" s="4"/>
    </row>
    <row r="564">
      <c r="B564" s="4"/>
      <c r="C564" s="4"/>
      <c r="H564" s="4"/>
      <c r="I564" s="4"/>
      <c r="M564" s="4"/>
      <c r="N564" s="4"/>
    </row>
    <row r="565">
      <c r="B565" s="4"/>
      <c r="C565" s="4"/>
      <c r="H565" s="4"/>
      <c r="I565" s="4"/>
      <c r="M565" s="4"/>
      <c r="N565" s="4"/>
    </row>
    <row r="566">
      <c r="B566" s="4"/>
      <c r="C566" s="4"/>
      <c r="H566" s="4"/>
      <c r="I566" s="4"/>
      <c r="M566" s="4"/>
      <c r="N566" s="4"/>
    </row>
    <row r="567">
      <c r="B567" s="4"/>
      <c r="C567" s="4"/>
      <c r="H567" s="4"/>
      <c r="I567" s="4"/>
      <c r="M567" s="4"/>
      <c r="N567" s="4"/>
    </row>
    <row r="568">
      <c r="B568" s="4"/>
      <c r="C568" s="4"/>
      <c r="H568" s="4"/>
      <c r="I568" s="4"/>
      <c r="M568" s="4"/>
      <c r="N568" s="4"/>
    </row>
    <row r="569">
      <c r="B569" s="4"/>
      <c r="C569" s="4"/>
      <c r="H569" s="4"/>
      <c r="I569" s="4"/>
      <c r="M569" s="4"/>
      <c r="N569" s="4"/>
    </row>
    <row r="570">
      <c r="B570" s="4"/>
      <c r="C570" s="4"/>
      <c r="H570" s="4"/>
      <c r="I570" s="4"/>
      <c r="M570" s="4"/>
      <c r="N570" s="4"/>
    </row>
    <row r="571">
      <c r="B571" s="4"/>
      <c r="C571" s="4"/>
      <c r="H571" s="4"/>
      <c r="I571" s="4"/>
      <c r="M571" s="4"/>
      <c r="N571" s="4"/>
    </row>
    <row r="572">
      <c r="B572" s="4"/>
      <c r="C572" s="4"/>
      <c r="H572" s="4"/>
      <c r="I572" s="4"/>
      <c r="M572" s="4"/>
      <c r="N572" s="4"/>
    </row>
    <row r="573">
      <c r="B573" s="4"/>
      <c r="C573" s="4"/>
      <c r="H573" s="4"/>
      <c r="I573" s="4"/>
      <c r="M573" s="4"/>
      <c r="N573" s="4"/>
    </row>
    <row r="574">
      <c r="B574" s="4"/>
      <c r="C574" s="4"/>
      <c r="H574" s="4"/>
      <c r="I574" s="4"/>
      <c r="M574" s="4"/>
      <c r="N574" s="4"/>
    </row>
    <row r="575">
      <c r="B575" s="4"/>
      <c r="C575" s="4"/>
      <c r="H575" s="4"/>
      <c r="I575" s="4"/>
      <c r="M575" s="4"/>
      <c r="N575" s="4"/>
    </row>
    <row r="576">
      <c r="B576" s="4"/>
      <c r="C576" s="4"/>
      <c r="H576" s="4"/>
      <c r="I576" s="4"/>
      <c r="M576" s="4"/>
      <c r="N576" s="4"/>
    </row>
    <row r="577">
      <c r="B577" s="4"/>
      <c r="C577" s="4"/>
      <c r="H577" s="4"/>
      <c r="I577" s="4"/>
      <c r="M577" s="4"/>
      <c r="N577" s="4"/>
    </row>
    <row r="578">
      <c r="B578" s="4"/>
      <c r="C578" s="4"/>
      <c r="H578" s="4"/>
      <c r="I578" s="4"/>
      <c r="M578" s="4"/>
      <c r="N578" s="4"/>
    </row>
    <row r="579">
      <c r="B579" s="4"/>
      <c r="C579" s="4"/>
      <c r="H579" s="4"/>
      <c r="I579" s="4"/>
      <c r="M579" s="4"/>
      <c r="N579" s="4"/>
    </row>
    <row r="580">
      <c r="B580" s="4"/>
      <c r="C580" s="4"/>
      <c r="H580" s="4"/>
      <c r="I580" s="4"/>
      <c r="M580" s="4"/>
      <c r="N580" s="4"/>
    </row>
    <row r="581">
      <c r="B581" s="4"/>
      <c r="C581" s="4"/>
      <c r="H581" s="4"/>
      <c r="I581" s="4"/>
      <c r="M581" s="4"/>
      <c r="N581" s="4"/>
    </row>
    <row r="582">
      <c r="B582" s="4"/>
      <c r="C582" s="4"/>
      <c r="H582" s="4"/>
      <c r="I582" s="4"/>
      <c r="M582" s="4"/>
      <c r="N582" s="4"/>
    </row>
    <row r="583">
      <c r="B583" s="4"/>
      <c r="C583" s="4"/>
      <c r="H583" s="4"/>
      <c r="I583" s="4"/>
      <c r="M583" s="4"/>
      <c r="N583" s="4"/>
    </row>
    <row r="584">
      <c r="B584" s="4"/>
      <c r="C584" s="4"/>
      <c r="H584" s="4"/>
      <c r="I584" s="4"/>
      <c r="M584" s="4"/>
      <c r="N584" s="4"/>
    </row>
    <row r="585">
      <c r="B585" s="4"/>
      <c r="C585" s="4"/>
      <c r="H585" s="4"/>
      <c r="I585" s="4"/>
      <c r="M585" s="4"/>
      <c r="N585" s="4"/>
    </row>
    <row r="586">
      <c r="B586" s="4"/>
      <c r="C586" s="4"/>
      <c r="H586" s="4"/>
      <c r="I586" s="4"/>
      <c r="M586" s="4"/>
      <c r="N586" s="4"/>
    </row>
    <row r="587">
      <c r="B587" s="4"/>
      <c r="C587" s="4"/>
      <c r="H587" s="4"/>
      <c r="I587" s="4"/>
      <c r="M587" s="4"/>
      <c r="N587" s="4"/>
    </row>
    <row r="588">
      <c r="B588" s="4"/>
      <c r="C588" s="4"/>
      <c r="H588" s="4"/>
      <c r="I588" s="4"/>
      <c r="M588" s="4"/>
      <c r="N588" s="4"/>
    </row>
    <row r="589">
      <c r="B589" s="4"/>
      <c r="C589" s="4"/>
      <c r="H589" s="4"/>
      <c r="I589" s="4"/>
      <c r="M589" s="4"/>
      <c r="N589" s="4"/>
    </row>
    <row r="590">
      <c r="B590" s="4"/>
      <c r="C590" s="4"/>
      <c r="H590" s="4"/>
      <c r="I590" s="4"/>
      <c r="M590" s="4"/>
      <c r="N590" s="4"/>
    </row>
    <row r="591">
      <c r="B591" s="4"/>
      <c r="C591" s="4"/>
      <c r="H591" s="4"/>
      <c r="I591" s="4"/>
      <c r="M591" s="4"/>
      <c r="N591" s="4"/>
    </row>
    <row r="592">
      <c r="B592" s="4"/>
      <c r="C592" s="4"/>
      <c r="H592" s="4"/>
      <c r="I592" s="4"/>
      <c r="M592" s="4"/>
      <c r="N592" s="4"/>
    </row>
    <row r="593">
      <c r="B593" s="4"/>
      <c r="C593" s="4"/>
      <c r="H593" s="4"/>
      <c r="I593" s="4"/>
      <c r="M593" s="4"/>
      <c r="N593" s="4"/>
    </row>
    <row r="594">
      <c r="B594" s="4"/>
      <c r="C594" s="4"/>
      <c r="H594" s="4"/>
      <c r="I594" s="4"/>
      <c r="M594" s="4"/>
      <c r="N594" s="4"/>
    </row>
    <row r="595">
      <c r="B595" s="4"/>
      <c r="C595" s="4"/>
      <c r="H595" s="4"/>
      <c r="I595" s="4"/>
      <c r="M595" s="4"/>
      <c r="N595" s="4"/>
    </row>
    <row r="596">
      <c r="B596" s="4"/>
      <c r="C596" s="4"/>
      <c r="H596" s="4"/>
      <c r="I596" s="4"/>
      <c r="M596" s="4"/>
      <c r="N596" s="4"/>
    </row>
    <row r="597">
      <c r="B597" s="4"/>
      <c r="C597" s="4"/>
      <c r="H597" s="4"/>
      <c r="I597" s="4"/>
      <c r="M597" s="4"/>
      <c r="N597" s="4"/>
    </row>
    <row r="598">
      <c r="B598" s="4"/>
      <c r="C598" s="4"/>
      <c r="H598" s="4"/>
      <c r="I598" s="4"/>
      <c r="M598" s="4"/>
      <c r="N598" s="4"/>
    </row>
    <row r="599">
      <c r="B599" s="4"/>
      <c r="C599" s="4"/>
      <c r="H599" s="4"/>
      <c r="I599" s="4"/>
      <c r="M599" s="4"/>
      <c r="N599" s="4"/>
    </row>
    <row r="600">
      <c r="B600" s="4"/>
      <c r="C600" s="4"/>
      <c r="H600" s="4"/>
      <c r="I600" s="4"/>
      <c r="M600" s="4"/>
      <c r="N600" s="4"/>
    </row>
    <row r="601">
      <c r="B601" s="4"/>
      <c r="C601" s="4"/>
      <c r="H601" s="4"/>
      <c r="I601" s="4"/>
      <c r="M601" s="4"/>
      <c r="N601" s="4"/>
    </row>
    <row r="602">
      <c r="B602" s="4"/>
      <c r="C602" s="4"/>
      <c r="H602" s="4"/>
      <c r="I602" s="4"/>
      <c r="M602" s="4"/>
      <c r="N602" s="4"/>
    </row>
    <row r="603">
      <c r="B603" s="4"/>
      <c r="C603" s="4"/>
      <c r="H603" s="4"/>
      <c r="I603" s="4"/>
      <c r="M603" s="4"/>
      <c r="N603" s="4"/>
    </row>
    <row r="604">
      <c r="B604" s="4"/>
      <c r="C604" s="4"/>
      <c r="H604" s="4"/>
      <c r="I604" s="4"/>
      <c r="M604" s="4"/>
      <c r="N604" s="4"/>
    </row>
    <row r="605">
      <c r="B605" s="4"/>
      <c r="C605" s="4"/>
      <c r="H605" s="4"/>
      <c r="I605" s="4"/>
      <c r="M605" s="4"/>
      <c r="N605" s="4"/>
    </row>
    <row r="606">
      <c r="B606" s="4"/>
      <c r="C606" s="4"/>
      <c r="H606" s="4"/>
      <c r="I606" s="4"/>
      <c r="M606" s="4"/>
      <c r="N606" s="4"/>
    </row>
    <row r="607">
      <c r="B607" s="4"/>
      <c r="C607" s="4"/>
      <c r="H607" s="4"/>
      <c r="I607" s="4"/>
      <c r="M607" s="4"/>
      <c r="N607" s="4"/>
    </row>
    <row r="608">
      <c r="B608" s="4"/>
      <c r="C608" s="4"/>
      <c r="H608" s="4"/>
      <c r="I608" s="4"/>
      <c r="M608" s="4"/>
      <c r="N608" s="4"/>
    </row>
    <row r="609">
      <c r="B609" s="4"/>
      <c r="C609" s="4"/>
      <c r="H609" s="4"/>
      <c r="I609" s="4"/>
      <c r="M609" s="4"/>
      <c r="N609" s="4"/>
    </row>
    <row r="610">
      <c r="B610" s="4"/>
      <c r="C610" s="4"/>
      <c r="H610" s="4"/>
      <c r="I610" s="4"/>
      <c r="M610" s="4"/>
      <c r="N610" s="4"/>
    </row>
    <row r="611">
      <c r="B611" s="4"/>
      <c r="C611" s="4"/>
      <c r="H611" s="4"/>
      <c r="I611" s="4"/>
      <c r="M611" s="4"/>
      <c r="N611" s="4"/>
    </row>
    <row r="612">
      <c r="B612" s="4"/>
      <c r="C612" s="4"/>
      <c r="H612" s="4"/>
      <c r="I612" s="4"/>
      <c r="M612" s="4"/>
      <c r="N612" s="4"/>
    </row>
    <row r="613">
      <c r="B613" s="4"/>
      <c r="C613" s="4"/>
      <c r="H613" s="4"/>
      <c r="I613" s="4"/>
      <c r="M613" s="4"/>
      <c r="N613" s="4"/>
    </row>
    <row r="614">
      <c r="B614" s="4"/>
      <c r="C614" s="4"/>
      <c r="H614" s="4"/>
      <c r="I614" s="4"/>
      <c r="M614" s="4"/>
      <c r="N614" s="4"/>
    </row>
    <row r="615">
      <c r="B615" s="4"/>
      <c r="C615" s="4"/>
      <c r="H615" s="4"/>
      <c r="I615" s="4"/>
      <c r="M615" s="4"/>
      <c r="N615" s="4"/>
    </row>
    <row r="616">
      <c r="B616" s="4"/>
      <c r="C616" s="4"/>
      <c r="H616" s="4"/>
      <c r="I616" s="4"/>
      <c r="M616" s="4"/>
      <c r="N616" s="4"/>
    </row>
    <row r="617">
      <c r="B617" s="4"/>
      <c r="C617" s="4"/>
      <c r="H617" s="4"/>
      <c r="I617" s="4"/>
      <c r="M617" s="4"/>
      <c r="N617" s="4"/>
    </row>
    <row r="618">
      <c r="B618" s="4"/>
      <c r="C618" s="4"/>
      <c r="H618" s="4"/>
      <c r="I618" s="4"/>
      <c r="M618" s="4"/>
      <c r="N618" s="4"/>
    </row>
    <row r="619">
      <c r="B619" s="4"/>
      <c r="C619" s="4"/>
      <c r="H619" s="4"/>
      <c r="I619" s="4"/>
      <c r="M619" s="4"/>
      <c r="N619" s="4"/>
    </row>
    <row r="620">
      <c r="B620" s="4"/>
      <c r="C620" s="4"/>
      <c r="H620" s="4"/>
      <c r="I620" s="4"/>
      <c r="M620" s="4"/>
      <c r="N620" s="4"/>
    </row>
    <row r="621">
      <c r="B621" s="4"/>
      <c r="C621" s="4"/>
      <c r="H621" s="4"/>
      <c r="I621" s="4"/>
      <c r="M621" s="4"/>
      <c r="N621" s="4"/>
    </row>
    <row r="622">
      <c r="B622" s="4"/>
      <c r="C622" s="4"/>
      <c r="H622" s="4"/>
      <c r="I622" s="4"/>
      <c r="M622" s="4"/>
      <c r="N622" s="4"/>
    </row>
    <row r="623">
      <c r="B623" s="4"/>
      <c r="C623" s="4"/>
      <c r="H623" s="4"/>
      <c r="I623" s="4"/>
      <c r="M623" s="4"/>
      <c r="N623" s="4"/>
    </row>
    <row r="624">
      <c r="B624" s="4"/>
      <c r="C624" s="4"/>
      <c r="H624" s="4"/>
      <c r="I624" s="4"/>
      <c r="M624" s="4"/>
      <c r="N624" s="4"/>
    </row>
    <row r="625">
      <c r="B625" s="4"/>
      <c r="C625" s="4"/>
      <c r="H625" s="4"/>
      <c r="I625" s="4"/>
      <c r="M625" s="4"/>
      <c r="N625" s="4"/>
    </row>
    <row r="626">
      <c r="B626" s="4"/>
      <c r="C626" s="4"/>
      <c r="H626" s="4"/>
      <c r="I626" s="4"/>
      <c r="M626" s="4"/>
      <c r="N626" s="4"/>
    </row>
    <row r="627">
      <c r="B627" s="4"/>
      <c r="C627" s="4"/>
      <c r="H627" s="4"/>
      <c r="I627" s="4"/>
      <c r="M627" s="4"/>
      <c r="N627" s="4"/>
    </row>
    <row r="628">
      <c r="B628" s="4"/>
      <c r="C628" s="4"/>
      <c r="H628" s="4"/>
      <c r="I628" s="4"/>
      <c r="M628" s="4"/>
      <c r="N628" s="4"/>
    </row>
    <row r="629">
      <c r="B629" s="4"/>
      <c r="C629" s="4"/>
      <c r="H629" s="4"/>
      <c r="I629" s="4"/>
      <c r="M629" s="4"/>
      <c r="N629" s="4"/>
    </row>
    <row r="630">
      <c r="B630" s="4"/>
      <c r="C630" s="4"/>
      <c r="H630" s="4"/>
      <c r="I630" s="4"/>
      <c r="M630" s="4"/>
      <c r="N630" s="4"/>
    </row>
    <row r="631">
      <c r="B631" s="4"/>
      <c r="C631" s="4"/>
      <c r="H631" s="4"/>
      <c r="I631" s="4"/>
      <c r="M631" s="4"/>
      <c r="N631" s="4"/>
    </row>
    <row r="632">
      <c r="B632" s="4"/>
      <c r="C632" s="4"/>
      <c r="H632" s="4"/>
      <c r="I632" s="4"/>
      <c r="M632" s="4"/>
      <c r="N632" s="4"/>
    </row>
    <row r="633">
      <c r="B633" s="4"/>
      <c r="C633" s="4"/>
      <c r="H633" s="4"/>
      <c r="I633" s="4"/>
      <c r="M633" s="4"/>
      <c r="N633" s="4"/>
    </row>
    <row r="634">
      <c r="B634" s="4"/>
      <c r="C634" s="4"/>
      <c r="H634" s="4"/>
      <c r="I634" s="4"/>
      <c r="M634" s="4"/>
      <c r="N634" s="4"/>
    </row>
    <row r="635">
      <c r="B635" s="4"/>
      <c r="C635" s="4"/>
      <c r="H635" s="4"/>
      <c r="I635" s="4"/>
      <c r="M635" s="4"/>
      <c r="N635" s="4"/>
    </row>
    <row r="636">
      <c r="B636" s="4"/>
      <c r="C636" s="4"/>
      <c r="H636" s="4"/>
      <c r="I636" s="4"/>
      <c r="M636" s="4"/>
      <c r="N636" s="4"/>
    </row>
    <row r="637">
      <c r="B637" s="4"/>
      <c r="C637" s="4"/>
      <c r="H637" s="4"/>
      <c r="I637" s="4"/>
      <c r="M637" s="4"/>
      <c r="N637" s="4"/>
    </row>
    <row r="638">
      <c r="B638" s="4"/>
      <c r="C638" s="4"/>
      <c r="H638" s="4"/>
      <c r="I638" s="4"/>
      <c r="M638" s="4"/>
      <c r="N638" s="4"/>
    </row>
    <row r="639">
      <c r="B639" s="4"/>
      <c r="C639" s="4"/>
      <c r="H639" s="4"/>
      <c r="I639" s="4"/>
      <c r="M639" s="4"/>
      <c r="N639" s="4"/>
    </row>
    <row r="640">
      <c r="B640" s="4"/>
      <c r="C640" s="4"/>
      <c r="H640" s="4"/>
      <c r="I640" s="4"/>
      <c r="M640" s="4"/>
      <c r="N640" s="4"/>
    </row>
    <row r="641">
      <c r="B641" s="4"/>
      <c r="C641" s="4"/>
      <c r="H641" s="4"/>
      <c r="I641" s="4"/>
      <c r="M641" s="4"/>
      <c r="N641" s="4"/>
    </row>
    <row r="642">
      <c r="B642" s="4"/>
      <c r="C642" s="4"/>
      <c r="H642" s="4"/>
      <c r="I642" s="4"/>
      <c r="M642" s="4"/>
      <c r="N642" s="4"/>
    </row>
    <row r="643">
      <c r="B643" s="4"/>
      <c r="C643" s="4"/>
      <c r="H643" s="4"/>
      <c r="I643" s="4"/>
      <c r="M643" s="4"/>
      <c r="N643" s="4"/>
    </row>
    <row r="644">
      <c r="B644" s="4"/>
      <c r="C644" s="4"/>
      <c r="H644" s="4"/>
      <c r="I644" s="4"/>
      <c r="M644" s="4"/>
      <c r="N644" s="4"/>
    </row>
    <row r="645">
      <c r="B645" s="4"/>
      <c r="C645" s="4"/>
      <c r="H645" s="4"/>
      <c r="I645" s="4"/>
      <c r="M645" s="4"/>
      <c r="N645" s="4"/>
    </row>
    <row r="646">
      <c r="B646" s="4"/>
      <c r="C646" s="4"/>
      <c r="H646" s="4"/>
      <c r="I646" s="4"/>
      <c r="M646" s="4"/>
      <c r="N646" s="4"/>
    </row>
    <row r="647">
      <c r="B647" s="4"/>
      <c r="C647" s="4"/>
      <c r="H647" s="4"/>
      <c r="I647" s="4"/>
      <c r="M647" s="4"/>
      <c r="N647" s="4"/>
    </row>
    <row r="648">
      <c r="B648" s="4"/>
      <c r="C648" s="4"/>
      <c r="H648" s="4"/>
      <c r="I648" s="4"/>
      <c r="M648" s="4"/>
      <c r="N648" s="4"/>
    </row>
    <row r="649">
      <c r="B649" s="4"/>
      <c r="C649" s="4"/>
      <c r="H649" s="4"/>
      <c r="I649" s="4"/>
      <c r="M649" s="4"/>
      <c r="N649" s="4"/>
    </row>
    <row r="650">
      <c r="B650" s="4"/>
      <c r="C650" s="4"/>
      <c r="H650" s="4"/>
      <c r="I650" s="4"/>
      <c r="M650" s="4"/>
      <c r="N650" s="4"/>
    </row>
    <row r="651">
      <c r="B651" s="4"/>
      <c r="C651" s="4"/>
      <c r="H651" s="4"/>
      <c r="I651" s="4"/>
      <c r="M651" s="4"/>
      <c r="N651" s="4"/>
    </row>
    <row r="652">
      <c r="B652" s="4"/>
      <c r="C652" s="4"/>
      <c r="H652" s="4"/>
      <c r="I652" s="4"/>
      <c r="M652" s="4"/>
      <c r="N652" s="4"/>
    </row>
    <row r="653">
      <c r="B653" s="4"/>
      <c r="C653" s="4"/>
      <c r="H653" s="4"/>
      <c r="I653" s="4"/>
      <c r="M653" s="4"/>
      <c r="N653" s="4"/>
    </row>
    <row r="654">
      <c r="B654" s="4"/>
      <c r="C654" s="4"/>
      <c r="H654" s="4"/>
      <c r="I654" s="4"/>
      <c r="M654" s="4"/>
      <c r="N654" s="4"/>
    </row>
    <row r="655">
      <c r="B655" s="4"/>
      <c r="C655" s="4"/>
      <c r="H655" s="4"/>
      <c r="I655" s="4"/>
      <c r="M655" s="4"/>
      <c r="N655" s="4"/>
    </row>
    <row r="656">
      <c r="B656" s="4"/>
      <c r="C656" s="4"/>
      <c r="H656" s="4"/>
      <c r="I656" s="4"/>
      <c r="M656" s="4"/>
      <c r="N656" s="4"/>
    </row>
    <row r="657">
      <c r="B657" s="4"/>
      <c r="C657" s="4"/>
      <c r="H657" s="4"/>
      <c r="I657" s="4"/>
      <c r="M657" s="4"/>
      <c r="N657" s="4"/>
    </row>
    <row r="658">
      <c r="B658" s="4"/>
      <c r="C658" s="4"/>
      <c r="H658" s="4"/>
      <c r="I658" s="4"/>
      <c r="M658" s="4"/>
      <c r="N658" s="4"/>
    </row>
    <row r="659">
      <c r="B659" s="4"/>
      <c r="C659" s="4"/>
      <c r="H659" s="4"/>
      <c r="I659" s="4"/>
      <c r="M659" s="4"/>
      <c r="N659" s="4"/>
    </row>
    <row r="660">
      <c r="B660" s="4"/>
      <c r="C660" s="4"/>
      <c r="H660" s="4"/>
      <c r="I660" s="4"/>
      <c r="M660" s="4"/>
      <c r="N660" s="4"/>
    </row>
    <row r="661">
      <c r="B661" s="4"/>
      <c r="C661" s="4"/>
      <c r="H661" s="4"/>
      <c r="I661" s="4"/>
      <c r="M661" s="4"/>
      <c r="N661" s="4"/>
    </row>
    <row r="662">
      <c r="B662" s="4"/>
      <c r="C662" s="4"/>
      <c r="H662" s="4"/>
      <c r="I662" s="4"/>
      <c r="M662" s="4"/>
      <c r="N662" s="4"/>
    </row>
    <row r="663">
      <c r="B663" s="4"/>
      <c r="C663" s="4"/>
      <c r="H663" s="4"/>
      <c r="I663" s="4"/>
      <c r="M663" s="4"/>
      <c r="N663" s="4"/>
    </row>
    <row r="664">
      <c r="B664" s="4"/>
      <c r="C664" s="4"/>
      <c r="H664" s="4"/>
      <c r="I664" s="4"/>
      <c r="M664" s="4"/>
      <c r="N664" s="4"/>
    </row>
    <row r="665">
      <c r="B665" s="4"/>
      <c r="C665" s="4"/>
      <c r="H665" s="4"/>
      <c r="I665" s="4"/>
      <c r="M665" s="4"/>
      <c r="N665" s="4"/>
    </row>
    <row r="666">
      <c r="B666" s="4"/>
      <c r="C666" s="4"/>
      <c r="H666" s="4"/>
      <c r="I666" s="4"/>
      <c r="M666" s="4"/>
      <c r="N666" s="4"/>
    </row>
    <row r="667">
      <c r="B667" s="4"/>
      <c r="C667" s="4"/>
      <c r="H667" s="4"/>
      <c r="I667" s="4"/>
      <c r="M667" s="4"/>
      <c r="N667" s="4"/>
    </row>
    <row r="668">
      <c r="B668" s="4"/>
      <c r="C668" s="4"/>
      <c r="H668" s="4"/>
      <c r="I668" s="4"/>
      <c r="M668" s="4"/>
      <c r="N668" s="4"/>
    </row>
    <row r="669">
      <c r="B669" s="4"/>
      <c r="C669" s="4"/>
      <c r="H669" s="4"/>
      <c r="I669" s="4"/>
      <c r="M669" s="4"/>
      <c r="N669" s="4"/>
    </row>
    <row r="670">
      <c r="B670" s="4"/>
      <c r="C670" s="4"/>
      <c r="H670" s="4"/>
      <c r="I670" s="4"/>
      <c r="M670" s="4"/>
      <c r="N670" s="4"/>
    </row>
    <row r="671">
      <c r="B671" s="4"/>
      <c r="C671" s="4"/>
      <c r="H671" s="4"/>
      <c r="I671" s="4"/>
      <c r="M671" s="4"/>
      <c r="N671" s="4"/>
    </row>
    <row r="672">
      <c r="B672" s="4"/>
      <c r="C672" s="4"/>
      <c r="H672" s="4"/>
      <c r="I672" s="4"/>
      <c r="M672" s="4"/>
      <c r="N672" s="4"/>
    </row>
    <row r="673">
      <c r="B673" s="4"/>
      <c r="C673" s="4"/>
      <c r="H673" s="4"/>
      <c r="I673" s="4"/>
      <c r="M673" s="4"/>
      <c r="N673" s="4"/>
    </row>
    <row r="674">
      <c r="B674" s="4"/>
      <c r="C674" s="4"/>
      <c r="H674" s="4"/>
      <c r="I674" s="4"/>
      <c r="M674" s="4"/>
      <c r="N674" s="4"/>
    </row>
    <row r="675">
      <c r="B675" s="4"/>
      <c r="C675" s="4"/>
      <c r="H675" s="4"/>
      <c r="I675" s="4"/>
      <c r="M675" s="4"/>
      <c r="N675" s="4"/>
    </row>
    <row r="676">
      <c r="B676" s="4"/>
      <c r="C676" s="4"/>
      <c r="H676" s="4"/>
      <c r="I676" s="4"/>
      <c r="M676" s="4"/>
      <c r="N676" s="4"/>
    </row>
    <row r="677">
      <c r="B677" s="4"/>
      <c r="C677" s="4"/>
      <c r="H677" s="4"/>
      <c r="I677" s="4"/>
      <c r="M677" s="4"/>
      <c r="N677" s="4"/>
    </row>
    <row r="678">
      <c r="B678" s="4"/>
      <c r="C678" s="4"/>
      <c r="H678" s="4"/>
      <c r="I678" s="4"/>
      <c r="M678" s="4"/>
      <c r="N678" s="4"/>
    </row>
    <row r="679">
      <c r="B679" s="4"/>
      <c r="C679" s="4"/>
      <c r="H679" s="4"/>
      <c r="I679" s="4"/>
      <c r="M679" s="4"/>
      <c r="N679" s="4"/>
    </row>
    <row r="680">
      <c r="B680" s="4"/>
      <c r="C680" s="4"/>
      <c r="H680" s="4"/>
      <c r="I680" s="4"/>
      <c r="M680" s="4"/>
      <c r="N680" s="4"/>
    </row>
    <row r="681">
      <c r="B681" s="4"/>
      <c r="C681" s="4"/>
      <c r="H681" s="4"/>
      <c r="I681" s="4"/>
      <c r="M681" s="4"/>
      <c r="N681" s="4"/>
    </row>
    <row r="682">
      <c r="B682" s="4"/>
      <c r="C682" s="4"/>
      <c r="H682" s="4"/>
      <c r="I682" s="4"/>
      <c r="M682" s="4"/>
      <c r="N682" s="4"/>
    </row>
    <row r="683">
      <c r="B683" s="4"/>
      <c r="C683" s="4"/>
      <c r="H683" s="4"/>
      <c r="I683" s="4"/>
      <c r="M683" s="4"/>
      <c r="N683" s="4"/>
    </row>
    <row r="684">
      <c r="B684" s="4"/>
      <c r="C684" s="4"/>
      <c r="H684" s="4"/>
      <c r="I684" s="4"/>
      <c r="M684" s="4"/>
      <c r="N684" s="4"/>
    </row>
    <row r="685">
      <c r="B685" s="4"/>
      <c r="C685" s="4"/>
      <c r="H685" s="4"/>
      <c r="I685" s="4"/>
      <c r="M685" s="4"/>
      <c r="N685" s="4"/>
    </row>
    <row r="686">
      <c r="B686" s="4"/>
      <c r="C686" s="4"/>
      <c r="H686" s="4"/>
      <c r="I686" s="4"/>
      <c r="M686" s="4"/>
      <c r="N686" s="4"/>
    </row>
    <row r="687">
      <c r="B687" s="4"/>
      <c r="C687" s="4"/>
      <c r="H687" s="4"/>
      <c r="I687" s="4"/>
      <c r="M687" s="4"/>
      <c r="N687" s="4"/>
    </row>
    <row r="688">
      <c r="B688" s="4"/>
      <c r="C688" s="4"/>
      <c r="H688" s="4"/>
      <c r="I688" s="4"/>
      <c r="M688" s="4"/>
      <c r="N688" s="4"/>
    </row>
    <row r="689">
      <c r="B689" s="4"/>
      <c r="C689" s="4"/>
      <c r="H689" s="4"/>
      <c r="I689" s="4"/>
      <c r="M689" s="4"/>
      <c r="N689" s="4"/>
    </row>
    <row r="690">
      <c r="B690" s="4"/>
      <c r="C690" s="4"/>
      <c r="H690" s="4"/>
      <c r="I690" s="4"/>
      <c r="M690" s="4"/>
      <c r="N690" s="4"/>
    </row>
    <row r="691">
      <c r="B691" s="4"/>
      <c r="C691" s="4"/>
      <c r="H691" s="4"/>
      <c r="I691" s="4"/>
      <c r="M691" s="4"/>
      <c r="N691" s="4"/>
    </row>
    <row r="692">
      <c r="B692" s="4"/>
      <c r="C692" s="4"/>
      <c r="H692" s="4"/>
      <c r="I692" s="4"/>
      <c r="M692" s="4"/>
      <c r="N692" s="4"/>
    </row>
    <row r="693">
      <c r="B693" s="4"/>
      <c r="C693" s="4"/>
      <c r="H693" s="4"/>
      <c r="I693" s="4"/>
      <c r="M693" s="4"/>
      <c r="N693" s="4"/>
    </row>
    <row r="694">
      <c r="B694" s="4"/>
      <c r="C694" s="4"/>
      <c r="H694" s="4"/>
      <c r="I694" s="4"/>
      <c r="M694" s="4"/>
      <c r="N694" s="4"/>
    </row>
    <row r="695">
      <c r="B695" s="4"/>
      <c r="C695" s="4"/>
      <c r="H695" s="4"/>
      <c r="I695" s="4"/>
      <c r="M695" s="4"/>
      <c r="N695" s="4"/>
    </row>
    <row r="696">
      <c r="B696" s="4"/>
      <c r="C696" s="4"/>
      <c r="H696" s="4"/>
      <c r="I696" s="4"/>
      <c r="M696" s="4"/>
      <c r="N696" s="4"/>
    </row>
    <row r="697">
      <c r="B697" s="4"/>
      <c r="C697" s="4"/>
      <c r="H697" s="4"/>
      <c r="I697" s="4"/>
      <c r="M697" s="4"/>
      <c r="N697" s="4"/>
    </row>
    <row r="698">
      <c r="B698" s="4"/>
      <c r="C698" s="4"/>
      <c r="H698" s="4"/>
      <c r="I698" s="4"/>
      <c r="M698" s="4"/>
      <c r="N698" s="4"/>
    </row>
    <row r="699">
      <c r="B699" s="4"/>
      <c r="C699" s="4"/>
      <c r="H699" s="4"/>
      <c r="I699" s="4"/>
      <c r="M699" s="4"/>
      <c r="N699" s="4"/>
    </row>
    <row r="700">
      <c r="B700" s="4"/>
      <c r="C700" s="4"/>
      <c r="H700" s="4"/>
      <c r="I700" s="4"/>
      <c r="M700" s="4"/>
      <c r="N700" s="4"/>
    </row>
    <row r="701">
      <c r="B701" s="4"/>
      <c r="C701" s="4"/>
      <c r="H701" s="4"/>
      <c r="I701" s="4"/>
      <c r="M701" s="4"/>
      <c r="N701" s="4"/>
    </row>
    <row r="702">
      <c r="B702" s="4"/>
      <c r="C702" s="4"/>
      <c r="H702" s="4"/>
      <c r="I702" s="4"/>
      <c r="M702" s="4"/>
      <c r="N702" s="4"/>
    </row>
    <row r="703">
      <c r="B703" s="4"/>
      <c r="C703" s="4"/>
      <c r="H703" s="4"/>
      <c r="I703" s="4"/>
      <c r="M703" s="4"/>
      <c r="N703" s="4"/>
    </row>
    <row r="704">
      <c r="B704" s="4"/>
      <c r="C704" s="4"/>
      <c r="H704" s="4"/>
      <c r="I704" s="4"/>
      <c r="M704" s="4"/>
      <c r="N704" s="4"/>
    </row>
    <row r="705">
      <c r="B705" s="4"/>
      <c r="C705" s="4"/>
      <c r="H705" s="4"/>
      <c r="I705" s="4"/>
      <c r="M705" s="4"/>
      <c r="N705" s="4"/>
    </row>
    <row r="706">
      <c r="B706" s="4"/>
      <c r="C706" s="4"/>
      <c r="H706" s="4"/>
      <c r="I706" s="4"/>
      <c r="M706" s="4"/>
      <c r="N706" s="4"/>
    </row>
    <row r="707">
      <c r="B707" s="4"/>
      <c r="C707" s="4"/>
      <c r="H707" s="4"/>
      <c r="I707" s="4"/>
      <c r="M707" s="4"/>
      <c r="N707" s="4"/>
    </row>
    <row r="708">
      <c r="B708" s="4"/>
      <c r="C708" s="4"/>
      <c r="H708" s="4"/>
      <c r="I708" s="4"/>
      <c r="M708" s="4"/>
      <c r="N708" s="4"/>
    </row>
    <row r="709">
      <c r="B709" s="4"/>
      <c r="C709" s="4"/>
      <c r="H709" s="4"/>
      <c r="I709" s="4"/>
      <c r="M709" s="4"/>
      <c r="N709" s="4"/>
    </row>
    <row r="710">
      <c r="B710" s="4"/>
      <c r="C710" s="4"/>
      <c r="H710" s="4"/>
      <c r="I710" s="4"/>
      <c r="M710" s="4"/>
      <c r="N710" s="4"/>
    </row>
    <row r="711">
      <c r="B711" s="4"/>
      <c r="C711" s="4"/>
      <c r="H711" s="4"/>
      <c r="I711" s="4"/>
      <c r="M711" s="4"/>
      <c r="N711" s="4"/>
    </row>
    <row r="712">
      <c r="B712" s="4"/>
      <c r="C712" s="4"/>
      <c r="H712" s="4"/>
      <c r="I712" s="4"/>
      <c r="M712" s="4"/>
      <c r="N712" s="4"/>
    </row>
    <row r="713">
      <c r="B713" s="4"/>
      <c r="C713" s="4"/>
      <c r="H713" s="4"/>
      <c r="I713" s="4"/>
      <c r="M713" s="4"/>
      <c r="N713" s="4"/>
    </row>
    <row r="714">
      <c r="B714" s="4"/>
      <c r="C714" s="4"/>
      <c r="H714" s="4"/>
      <c r="I714" s="4"/>
      <c r="M714" s="4"/>
      <c r="N714" s="4"/>
    </row>
    <row r="715">
      <c r="B715" s="4"/>
      <c r="C715" s="4"/>
      <c r="H715" s="4"/>
      <c r="I715" s="4"/>
      <c r="M715" s="4"/>
      <c r="N715" s="4"/>
    </row>
    <row r="716">
      <c r="B716" s="4"/>
      <c r="C716" s="4"/>
      <c r="H716" s="4"/>
      <c r="I716" s="4"/>
      <c r="M716" s="4"/>
      <c r="N716" s="4"/>
    </row>
    <row r="717">
      <c r="B717" s="4"/>
      <c r="C717" s="4"/>
      <c r="H717" s="4"/>
      <c r="I717" s="4"/>
      <c r="M717" s="4"/>
      <c r="N717" s="4"/>
    </row>
    <row r="718">
      <c r="B718" s="4"/>
      <c r="C718" s="4"/>
      <c r="H718" s="4"/>
      <c r="I718" s="4"/>
      <c r="M718" s="4"/>
      <c r="N718" s="4"/>
    </row>
    <row r="719">
      <c r="B719" s="4"/>
      <c r="C719" s="4"/>
      <c r="H719" s="4"/>
      <c r="I719" s="4"/>
      <c r="M719" s="4"/>
      <c r="N719" s="4"/>
    </row>
    <row r="720">
      <c r="B720" s="4"/>
      <c r="C720" s="4"/>
      <c r="H720" s="4"/>
      <c r="I720" s="4"/>
      <c r="M720" s="4"/>
      <c r="N720" s="4"/>
    </row>
    <row r="721">
      <c r="B721" s="4"/>
      <c r="C721" s="4"/>
      <c r="H721" s="4"/>
      <c r="I721" s="4"/>
      <c r="M721" s="4"/>
      <c r="N721" s="4"/>
    </row>
    <row r="722">
      <c r="B722" s="4"/>
      <c r="C722" s="4"/>
      <c r="H722" s="4"/>
      <c r="I722" s="4"/>
      <c r="M722" s="4"/>
      <c r="N722" s="4"/>
    </row>
    <row r="723">
      <c r="B723" s="4"/>
      <c r="C723" s="4"/>
      <c r="H723" s="4"/>
      <c r="I723" s="4"/>
      <c r="M723" s="4"/>
      <c r="N723" s="4"/>
    </row>
    <row r="724">
      <c r="B724" s="4"/>
      <c r="C724" s="4"/>
      <c r="H724" s="4"/>
      <c r="I724" s="4"/>
      <c r="M724" s="4"/>
      <c r="N724" s="4"/>
    </row>
    <row r="725">
      <c r="B725" s="4"/>
      <c r="C725" s="4"/>
      <c r="H725" s="4"/>
      <c r="I725" s="4"/>
      <c r="M725" s="4"/>
      <c r="N725" s="4"/>
    </row>
    <row r="726">
      <c r="B726" s="4"/>
      <c r="C726" s="4"/>
      <c r="H726" s="4"/>
      <c r="I726" s="4"/>
      <c r="M726" s="4"/>
      <c r="N726" s="4"/>
    </row>
    <row r="727">
      <c r="B727" s="4"/>
      <c r="C727" s="4"/>
      <c r="H727" s="4"/>
      <c r="I727" s="4"/>
      <c r="M727" s="4"/>
      <c r="N727" s="4"/>
    </row>
    <row r="728">
      <c r="B728" s="4"/>
      <c r="C728" s="4"/>
      <c r="H728" s="4"/>
      <c r="I728" s="4"/>
      <c r="M728" s="4"/>
      <c r="N728" s="4"/>
    </row>
    <row r="729">
      <c r="B729" s="4"/>
      <c r="C729" s="4"/>
      <c r="H729" s="4"/>
      <c r="I729" s="4"/>
      <c r="M729" s="4"/>
      <c r="N729" s="4"/>
    </row>
    <row r="730">
      <c r="B730" s="4"/>
      <c r="C730" s="4"/>
      <c r="H730" s="4"/>
      <c r="I730" s="4"/>
      <c r="M730" s="4"/>
      <c r="N730" s="4"/>
    </row>
    <row r="731">
      <c r="B731" s="4"/>
      <c r="C731" s="4"/>
      <c r="H731" s="4"/>
      <c r="I731" s="4"/>
      <c r="M731" s="4"/>
      <c r="N731" s="4"/>
    </row>
    <row r="732">
      <c r="B732" s="4"/>
      <c r="C732" s="4"/>
      <c r="H732" s="4"/>
      <c r="I732" s="4"/>
      <c r="M732" s="4"/>
      <c r="N732" s="4"/>
    </row>
    <row r="733">
      <c r="B733" s="4"/>
      <c r="C733" s="4"/>
      <c r="H733" s="4"/>
      <c r="I733" s="4"/>
      <c r="M733" s="4"/>
      <c r="N733" s="4"/>
    </row>
    <row r="734">
      <c r="B734" s="4"/>
      <c r="C734" s="4"/>
      <c r="H734" s="4"/>
      <c r="I734" s="4"/>
      <c r="M734" s="4"/>
      <c r="N734" s="4"/>
    </row>
    <row r="735">
      <c r="B735" s="4"/>
      <c r="C735" s="4"/>
      <c r="H735" s="4"/>
      <c r="I735" s="4"/>
      <c r="M735" s="4"/>
      <c r="N735" s="4"/>
    </row>
    <row r="736">
      <c r="B736" s="4"/>
      <c r="C736" s="4"/>
      <c r="H736" s="4"/>
      <c r="I736" s="4"/>
      <c r="M736" s="4"/>
      <c r="N736" s="4"/>
    </row>
    <row r="737">
      <c r="B737" s="4"/>
      <c r="C737" s="4"/>
      <c r="H737" s="4"/>
      <c r="I737" s="4"/>
      <c r="M737" s="4"/>
      <c r="N737" s="4"/>
    </row>
    <row r="738">
      <c r="B738" s="4"/>
      <c r="C738" s="4"/>
      <c r="H738" s="4"/>
      <c r="I738" s="4"/>
      <c r="M738" s="4"/>
      <c r="N738" s="4"/>
    </row>
    <row r="739">
      <c r="B739" s="4"/>
      <c r="C739" s="4"/>
      <c r="H739" s="4"/>
      <c r="I739" s="4"/>
      <c r="M739" s="4"/>
      <c r="N739" s="4"/>
    </row>
    <row r="740">
      <c r="B740" s="4"/>
      <c r="C740" s="4"/>
      <c r="H740" s="4"/>
      <c r="I740" s="4"/>
      <c r="M740" s="4"/>
      <c r="N740" s="4"/>
    </row>
    <row r="741">
      <c r="B741" s="4"/>
      <c r="C741" s="4"/>
      <c r="H741" s="4"/>
      <c r="I741" s="4"/>
      <c r="M741" s="4"/>
      <c r="N741" s="4"/>
    </row>
    <row r="742">
      <c r="B742" s="4"/>
      <c r="C742" s="4"/>
      <c r="H742" s="4"/>
      <c r="I742" s="4"/>
      <c r="M742" s="4"/>
      <c r="N742" s="4"/>
    </row>
    <row r="743">
      <c r="B743" s="4"/>
      <c r="C743" s="4"/>
      <c r="H743" s="4"/>
      <c r="I743" s="4"/>
      <c r="M743" s="4"/>
      <c r="N743" s="4"/>
    </row>
    <row r="744">
      <c r="B744" s="4"/>
      <c r="C744" s="4"/>
      <c r="H744" s="4"/>
      <c r="I744" s="4"/>
      <c r="M744" s="4"/>
      <c r="N744" s="4"/>
    </row>
    <row r="745">
      <c r="B745" s="4"/>
      <c r="C745" s="4"/>
      <c r="H745" s="4"/>
      <c r="I745" s="4"/>
      <c r="M745" s="4"/>
      <c r="N745" s="4"/>
    </row>
    <row r="746">
      <c r="B746" s="4"/>
      <c r="C746" s="4"/>
      <c r="H746" s="4"/>
      <c r="I746" s="4"/>
      <c r="M746" s="4"/>
      <c r="N746" s="4"/>
    </row>
    <row r="747">
      <c r="B747" s="4"/>
      <c r="C747" s="4"/>
      <c r="H747" s="4"/>
      <c r="I747" s="4"/>
      <c r="M747" s="4"/>
      <c r="N747" s="4"/>
    </row>
    <row r="748">
      <c r="B748" s="4"/>
      <c r="C748" s="4"/>
      <c r="H748" s="4"/>
      <c r="I748" s="4"/>
      <c r="M748" s="4"/>
      <c r="N748" s="4"/>
    </row>
    <row r="749">
      <c r="B749" s="4"/>
      <c r="C749" s="4"/>
      <c r="H749" s="4"/>
      <c r="I749" s="4"/>
      <c r="M749" s="4"/>
      <c r="N749" s="4"/>
    </row>
    <row r="750">
      <c r="B750" s="4"/>
      <c r="C750" s="4"/>
      <c r="H750" s="4"/>
      <c r="I750" s="4"/>
      <c r="M750" s="4"/>
      <c r="N750" s="4"/>
    </row>
    <row r="751">
      <c r="B751" s="4"/>
      <c r="C751" s="4"/>
      <c r="H751" s="4"/>
      <c r="I751" s="4"/>
      <c r="M751" s="4"/>
      <c r="N751" s="4"/>
    </row>
    <row r="752">
      <c r="B752" s="4"/>
      <c r="C752" s="4"/>
      <c r="H752" s="4"/>
      <c r="I752" s="4"/>
      <c r="M752" s="4"/>
      <c r="N752" s="4"/>
    </row>
    <row r="753">
      <c r="B753" s="4"/>
      <c r="C753" s="4"/>
      <c r="H753" s="4"/>
      <c r="I753" s="4"/>
      <c r="M753" s="4"/>
      <c r="N753" s="4"/>
    </row>
    <row r="754">
      <c r="B754" s="4"/>
      <c r="C754" s="4"/>
      <c r="H754" s="4"/>
      <c r="I754" s="4"/>
      <c r="M754" s="4"/>
      <c r="N754" s="4"/>
    </row>
    <row r="755">
      <c r="B755" s="4"/>
      <c r="C755" s="4"/>
      <c r="H755" s="4"/>
      <c r="I755" s="4"/>
      <c r="M755" s="4"/>
      <c r="N755" s="4"/>
    </row>
    <row r="756">
      <c r="B756" s="4"/>
      <c r="C756" s="4"/>
      <c r="H756" s="4"/>
      <c r="I756" s="4"/>
      <c r="M756" s="4"/>
      <c r="N756" s="4"/>
    </row>
    <row r="757">
      <c r="B757" s="4"/>
      <c r="C757" s="4"/>
      <c r="H757" s="4"/>
      <c r="I757" s="4"/>
      <c r="M757" s="4"/>
      <c r="N757" s="4"/>
    </row>
    <row r="758">
      <c r="B758" s="4"/>
      <c r="C758" s="4"/>
      <c r="H758" s="4"/>
      <c r="I758" s="4"/>
      <c r="M758" s="4"/>
      <c r="N758" s="4"/>
    </row>
    <row r="759">
      <c r="B759" s="4"/>
      <c r="C759" s="4"/>
      <c r="H759" s="4"/>
      <c r="I759" s="4"/>
      <c r="M759" s="4"/>
      <c r="N759" s="4"/>
    </row>
    <row r="760">
      <c r="B760" s="4"/>
      <c r="C760" s="4"/>
      <c r="H760" s="4"/>
      <c r="I760" s="4"/>
      <c r="M760" s="4"/>
      <c r="N760" s="4"/>
    </row>
    <row r="761">
      <c r="B761" s="4"/>
      <c r="C761" s="4"/>
      <c r="H761" s="4"/>
      <c r="I761" s="4"/>
      <c r="M761" s="4"/>
      <c r="N761" s="4"/>
    </row>
    <row r="762">
      <c r="B762" s="4"/>
      <c r="C762" s="4"/>
      <c r="H762" s="4"/>
      <c r="I762" s="4"/>
      <c r="M762" s="4"/>
      <c r="N762" s="4"/>
    </row>
    <row r="763">
      <c r="B763" s="4"/>
      <c r="C763" s="4"/>
      <c r="H763" s="4"/>
      <c r="I763" s="4"/>
      <c r="M763" s="4"/>
      <c r="N763" s="4"/>
    </row>
    <row r="764">
      <c r="B764" s="4"/>
      <c r="C764" s="4"/>
      <c r="H764" s="4"/>
      <c r="I764" s="4"/>
      <c r="M764" s="4"/>
      <c r="N764" s="4"/>
    </row>
    <row r="765">
      <c r="B765" s="4"/>
      <c r="C765" s="4"/>
      <c r="H765" s="4"/>
      <c r="I765" s="4"/>
      <c r="M765" s="4"/>
      <c r="N765" s="4"/>
    </row>
    <row r="766">
      <c r="B766" s="4"/>
      <c r="C766" s="4"/>
      <c r="H766" s="4"/>
      <c r="I766" s="4"/>
      <c r="M766" s="4"/>
      <c r="N766" s="4"/>
    </row>
    <row r="767">
      <c r="B767" s="4"/>
      <c r="C767" s="4"/>
      <c r="H767" s="4"/>
      <c r="I767" s="4"/>
      <c r="M767" s="4"/>
      <c r="N767" s="4"/>
    </row>
    <row r="768">
      <c r="B768" s="4"/>
      <c r="C768" s="4"/>
      <c r="H768" s="4"/>
      <c r="I768" s="4"/>
      <c r="M768" s="4"/>
      <c r="N768" s="4"/>
    </row>
    <row r="769">
      <c r="B769" s="4"/>
      <c r="C769" s="4"/>
      <c r="H769" s="4"/>
      <c r="I769" s="4"/>
      <c r="M769" s="4"/>
      <c r="N769" s="4"/>
    </row>
    <row r="770">
      <c r="B770" s="4"/>
      <c r="C770" s="4"/>
      <c r="H770" s="4"/>
      <c r="I770" s="4"/>
      <c r="M770" s="4"/>
      <c r="N770" s="4"/>
    </row>
    <row r="771">
      <c r="B771" s="4"/>
      <c r="C771" s="4"/>
      <c r="H771" s="4"/>
      <c r="I771" s="4"/>
      <c r="M771" s="4"/>
      <c r="N771" s="4"/>
    </row>
    <row r="772">
      <c r="B772" s="4"/>
      <c r="C772" s="4"/>
      <c r="H772" s="4"/>
      <c r="I772" s="4"/>
      <c r="M772" s="4"/>
      <c r="N772" s="4"/>
    </row>
    <row r="773">
      <c r="B773" s="4"/>
      <c r="C773" s="4"/>
      <c r="H773" s="4"/>
      <c r="I773" s="4"/>
      <c r="M773" s="4"/>
      <c r="N773" s="4"/>
    </row>
    <row r="774">
      <c r="B774" s="4"/>
      <c r="C774" s="4"/>
      <c r="H774" s="4"/>
      <c r="I774" s="4"/>
      <c r="M774" s="4"/>
      <c r="N774" s="4"/>
    </row>
    <row r="775">
      <c r="B775" s="4"/>
      <c r="C775" s="4"/>
      <c r="H775" s="4"/>
      <c r="I775" s="4"/>
      <c r="M775" s="4"/>
      <c r="N775" s="4"/>
    </row>
    <row r="776">
      <c r="B776" s="4"/>
      <c r="C776" s="4"/>
      <c r="H776" s="4"/>
      <c r="I776" s="4"/>
      <c r="M776" s="4"/>
      <c r="N776" s="4"/>
    </row>
    <row r="777">
      <c r="B777" s="4"/>
      <c r="C777" s="4"/>
      <c r="H777" s="4"/>
      <c r="I777" s="4"/>
      <c r="M777" s="4"/>
      <c r="N777" s="4"/>
    </row>
    <row r="778">
      <c r="B778" s="4"/>
      <c r="C778" s="4"/>
      <c r="H778" s="4"/>
      <c r="I778" s="4"/>
      <c r="M778" s="4"/>
      <c r="N778" s="4"/>
    </row>
    <row r="779">
      <c r="B779" s="4"/>
      <c r="C779" s="4"/>
      <c r="H779" s="4"/>
      <c r="I779" s="4"/>
      <c r="M779" s="4"/>
      <c r="N779" s="4"/>
    </row>
    <row r="780">
      <c r="B780" s="4"/>
      <c r="C780" s="4"/>
      <c r="H780" s="4"/>
      <c r="I780" s="4"/>
      <c r="M780" s="4"/>
      <c r="N780" s="4"/>
    </row>
    <row r="781">
      <c r="B781" s="4"/>
      <c r="C781" s="4"/>
      <c r="H781" s="4"/>
      <c r="I781" s="4"/>
      <c r="M781" s="4"/>
      <c r="N781" s="4"/>
    </row>
    <row r="782">
      <c r="B782" s="4"/>
      <c r="C782" s="4"/>
      <c r="H782" s="4"/>
      <c r="I782" s="4"/>
      <c r="M782" s="4"/>
      <c r="N782" s="4"/>
    </row>
    <row r="783">
      <c r="B783" s="4"/>
      <c r="C783" s="4"/>
      <c r="H783" s="4"/>
      <c r="I783" s="4"/>
      <c r="M783" s="4"/>
      <c r="N783" s="4"/>
    </row>
    <row r="784">
      <c r="B784" s="4"/>
      <c r="C784" s="4"/>
      <c r="H784" s="4"/>
      <c r="I784" s="4"/>
      <c r="M784" s="4"/>
      <c r="N784" s="4"/>
    </row>
    <row r="785">
      <c r="B785" s="4"/>
      <c r="C785" s="4"/>
      <c r="H785" s="4"/>
      <c r="I785" s="4"/>
      <c r="M785" s="4"/>
      <c r="N785" s="4"/>
    </row>
    <row r="786">
      <c r="B786" s="4"/>
      <c r="C786" s="4"/>
      <c r="H786" s="4"/>
      <c r="I786" s="4"/>
      <c r="M786" s="4"/>
      <c r="N786" s="4"/>
    </row>
    <row r="787">
      <c r="B787" s="4"/>
      <c r="C787" s="4"/>
      <c r="H787" s="4"/>
      <c r="I787" s="4"/>
      <c r="M787" s="4"/>
      <c r="N787" s="4"/>
    </row>
    <row r="788">
      <c r="B788" s="4"/>
      <c r="C788" s="4"/>
      <c r="H788" s="4"/>
      <c r="I788" s="4"/>
      <c r="M788" s="4"/>
      <c r="N788" s="4"/>
    </row>
    <row r="789">
      <c r="B789" s="4"/>
      <c r="C789" s="4"/>
      <c r="H789" s="4"/>
      <c r="I789" s="4"/>
      <c r="M789" s="4"/>
      <c r="N789" s="4"/>
    </row>
    <row r="790">
      <c r="B790" s="4"/>
      <c r="C790" s="4"/>
      <c r="H790" s="4"/>
      <c r="I790" s="4"/>
      <c r="M790" s="4"/>
      <c r="N790" s="4"/>
    </row>
    <row r="791">
      <c r="B791" s="4"/>
      <c r="C791" s="4"/>
      <c r="H791" s="4"/>
      <c r="I791" s="4"/>
      <c r="M791" s="4"/>
      <c r="N791" s="4"/>
    </row>
    <row r="792">
      <c r="B792" s="4"/>
      <c r="C792" s="4"/>
      <c r="H792" s="4"/>
      <c r="I792" s="4"/>
      <c r="M792" s="4"/>
      <c r="N792" s="4"/>
    </row>
    <row r="793">
      <c r="B793" s="4"/>
      <c r="C793" s="4"/>
      <c r="H793" s="4"/>
      <c r="I793" s="4"/>
      <c r="M793" s="4"/>
      <c r="N793" s="4"/>
    </row>
    <row r="794">
      <c r="B794" s="4"/>
      <c r="C794" s="4"/>
      <c r="H794" s="4"/>
      <c r="I794" s="4"/>
      <c r="M794" s="4"/>
      <c r="N794" s="4"/>
    </row>
    <row r="795">
      <c r="B795" s="4"/>
      <c r="C795" s="4"/>
      <c r="H795" s="4"/>
      <c r="I795" s="4"/>
      <c r="M795" s="4"/>
      <c r="N795" s="4"/>
    </row>
    <row r="796">
      <c r="B796" s="4"/>
      <c r="C796" s="4"/>
      <c r="H796" s="4"/>
      <c r="I796" s="4"/>
      <c r="M796" s="4"/>
      <c r="N796" s="4"/>
    </row>
    <row r="797">
      <c r="B797" s="4"/>
      <c r="C797" s="4"/>
      <c r="H797" s="4"/>
      <c r="I797" s="4"/>
      <c r="M797" s="4"/>
      <c r="N797" s="4"/>
    </row>
    <row r="798">
      <c r="B798" s="4"/>
      <c r="C798" s="4"/>
      <c r="H798" s="4"/>
      <c r="I798" s="4"/>
      <c r="M798" s="4"/>
      <c r="N798" s="4"/>
    </row>
    <row r="799">
      <c r="B799" s="4"/>
      <c r="C799" s="4"/>
      <c r="H799" s="4"/>
      <c r="I799" s="4"/>
      <c r="M799" s="4"/>
      <c r="N799" s="4"/>
    </row>
    <row r="800">
      <c r="B800" s="4"/>
      <c r="C800" s="4"/>
      <c r="H800" s="4"/>
      <c r="I800" s="4"/>
      <c r="M800" s="4"/>
      <c r="N800" s="4"/>
    </row>
    <row r="801">
      <c r="B801" s="4"/>
      <c r="C801" s="4"/>
      <c r="H801" s="4"/>
      <c r="I801" s="4"/>
      <c r="M801" s="4"/>
      <c r="N801" s="4"/>
    </row>
    <row r="802">
      <c r="B802" s="4"/>
      <c r="C802" s="4"/>
      <c r="H802" s="4"/>
      <c r="I802" s="4"/>
      <c r="M802" s="4"/>
      <c r="N802" s="4"/>
    </row>
    <row r="803">
      <c r="B803" s="4"/>
      <c r="C803" s="4"/>
      <c r="H803" s="4"/>
      <c r="I803" s="4"/>
      <c r="M803" s="4"/>
      <c r="N803" s="4"/>
    </row>
    <row r="804">
      <c r="B804" s="4"/>
      <c r="C804" s="4"/>
      <c r="H804" s="4"/>
      <c r="I804" s="4"/>
      <c r="M804" s="4"/>
      <c r="N804" s="4"/>
    </row>
    <row r="805">
      <c r="B805" s="4"/>
      <c r="C805" s="4"/>
      <c r="H805" s="4"/>
      <c r="I805" s="4"/>
      <c r="M805" s="4"/>
      <c r="N805" s="4"/>
    </row>
    <row r="806">
      <c r="B806" s="4"/>
      <c r="C806" s="4"/>
      <c r="H806" s="4"/>
      <c r="I806" s="4"/>
      <c r="M806" s="4"/>
      <c r="N806" s="4"/>
    </row>
    <row r="807">
      <c r="B807" s="4"/>
      <c r="C807" s="4"/>
      <c r="H807" s="4"/>
      <c r="I807" s="4"/>
      <c r="M807" s="4"/>
      <c r="N807" s="4"/>
    </row>
    <row r="808">
      <c r="B808" s="4"/>
      <c r="C808" s="4"/>
      <c r="H808" s="4"/>
      <c r="I808" s="4"/>
      <c r="M808" s="4"/>
      <c r="N808" s="4"/>
    </row>
    <row r="809">
      <c r="B809" s="4"/>
      <c r="C809" s="4"/>
      <c r="H809" s="4"/>
      <c r="I809" s="4"/>
      <c r="M809" s="4"/>
      <c r="N809" s="4"/>
    </row>
    <row r="810">
      <c r="B810" s="4"/>
      <c r="C810" s="4"/>
      <c r="H810" s="4"/>
      <c r="I810" s="4"/>
      <c r="M810" s="4"/>
      <c r="N810" s="4"/>
    </row>
    <row r="811">
      <c r="B811" s="4"/>
      <c r="C811" s="4"/>
      <c r="H811" s="4"/>
      <c r="I811" s="4"/>
      <c r="M811" s="4"/>
      <c r="N811" s="4"/>
    </row>
    <row r="812">
      <c r="B812" s="4"/>
      <c r="C812" s="4"/>
      <c r="H812" s="4"/>
      <c r="I812" s="4"/>
      <c r="M812" s="4"/>
      <c r="N812" s="4"/>
    </row>
    <row r="813">
      <c r="B813" s="4"/>
      <c r="C813" s="4"/>
      <c r="H813" s="4"/>
      <c r="I813" s="4"/>
      <c r="M813" s="4"/>
      <c r="N813" s="4"/>
    </row>
    <row r="814">
      <c r="B814" s="4"/>
      <c r="C814" s="4"/>
      <c r="H814" s="4"/>
      <c r="I814" s="4"/>
      <c r="M814" s="4"/>
      <c r="N814" s="4"/>
    </row>
    <row r="815">
      <c r="B815" s="4"/>
      <c r="C815" s="4"/>
      <c r="H815" s="4"/>
      <c r="I815" s="4"/>
      <c r="M815" s="4"/>
      <c r="N815" s="4"/>
    </row>
    <row r="816">
      <c r="B816" s="4"/>
      <c r="C816" s="4"/>
      <c r="H816" s="4"/>
      <c r="I816" s="4"/>
      <c r="M816" s="4"/>
      <c r="N816" s="4"/>
    </row>
    <row r="817">
      <c r="B817" s="4"/>
      <c r="C817" s="4"/>
      <c r="H817" s="4"/>
      <c r="I817" s="4"/>
      <c r="M817" s="4"/>
      <c r="N817" s="4"/>
    </row>
    <row r="818">
      <c r="B818" s="4"/>
      <c r="C818" s="4"/>
      <c r="H818" s="4"/>
      <c r="I818" s="4"/>
      <c r="M818" s="4"/>
      <c r="N818" s="4"/>
    </row>
    <row r="819">
      <c r="B819" s="4"/>
      <c r="C819" s="4"/>
      <c r="H819" s="4"/>
      <c r="I819" s="4"/>
      <c r="M819" s="4"/>
      <c r="N819" s="4"/>
    </row>
    <row r="820">
      <c r="B820" s="4"/>
      <c r="C820" s="4"/>
      <c r="H820" s="4"/>
      <c r="I820" s="4"/>
      <c r="M820" s="4"/>
      <c r="N820" s="4"/>
    </row>
    <row r="821">
      <c r="B821" s="4"/>
      <c r="C821" s="4"/>
      <c r="H821" s="4"/>
      <c r="I821" s="4"/>
      <c r="M821" s="4"/>
      <c r="N821" s="4"/>
    </row>
    <row r="822">
      <c r="B822" s="4"/>
      <c r="C822" s="4"/>
      <c r="H822" s="4"/>
      <c r="I822" s="4"/>
      <c r="M822" s="4"/>
      <c r="N822" s="4"/>
    </row>
    <row r="823">
      <c r="B823" s="4"/>
      <c r="C823" s="4"/>
      <c r="H823" s="4"/>
      <c r="I823" s="4"/>
      <c r="M823" s="4"/>
      <c r="N823" s="4"/>
    </row>
    <row r="824">
      <c r="B824" s="4"/>
      <c r="C824" s="4"/>
      <c r="H824" s="4"/>
      <c r="I824" s="4"/>
      <c r="M824" s="4"/>
      <c r="N824" s="4"/>
    </row>
    <row r="825">
      <c r="B825" s="4"/>
      <c r="C825" s="4"/>
      <c r="H825" s="4"/>
      <c r="I825" s="4"/>
      <c r="M825" s="4"/>
      <c r="N825" s="4"/>
    </row>
    <row r="826">
      <c r="B826" s="4"/>
      <c r="C826" s="4"/>
      <c r="H826" s="4"/>
      <c r="I826" s="4"/>
      <c r="M826" s="4"/>
      <c r="N826" s="4"/>
    </row>
    <row r="827">
      <c r="B827" s="4"/>
      <c r="C827" s="4"/>
      <c r="H827" s="4"/>
      <c r="I827" s="4"/>
      <c r="M827" s="4"/>
      <c r="N827" s="4"/>
    </row>
    <row r="828">
      <c r="B828" s="4"/>
      <c r="C828" s="4"/>
      <c r="H828" s="4"/>
      <c r="I828" s="4"/>
      <c r="M828" s="4"/>
      <c r="N828" s="4"/>
    </row>
    <row r="829">
      <c r="B829" s="4"/>
      <c r="C829" s="4"/>
      <c r="H829" s="4"/>
      <c r="I829" s="4"/>
      <c r="M829" s="4"/>
      <c r="N829" s="4"/>
    </row>
    <row r="830">
      <c r="B830" s="4"/>
      <c r="C830" s="4"/>
      <c r="H830" s="4"/>
      <c r="I830" s="4"/>
      <c r="M830" s="4"/>
      <c r="N830" s="4"/>
    </row>
    <row r="831">
      <c r="B831" s="4"/>
      <c r="C831" s="4"/>
      <c r="H831" s="4"/>
      <c r="I831" s="4"/>
      <c r="M831" s="4"/>
      <c r="N831" s="4"/>
    </row>
    <row r="832">
      <c r="B832" s="4"/>
      <c r="C832" s="4"/>
      <c r="H832" s="4"/>
      <c r="I832" s="4"/>
      <c r="M832" s="4"/>
      <c r="N832" s="4"/>
    </row>
    <row r="833">
      <c r="B833" s="4"/>
      <c r="C833" s="4"/>
      <c r="H833" s="4"/>
      <c r="I833" s="4"/>
      <c r="M833" s="4"/>
      <c r="N833" s="4"/>
    </row>
    <row r="834">
      <c r="B834" s="4"/>
      <c r="C834" s="4"/>
      <c r="H834" s="4"/>
      <c r="I834" s="4"/>
      <c r="M834" s="4"/>
      <c r="N834" s="4"/>
    </row>
    <row r="835">
      <c r="B835" s="4"/>
      <c r="C835" s="4"/>
      <c r="H835" s="4"/>
      <c r="I835" s="4"/>
      <c r="M835" s="4"/>
      <c r="N835" s="4"/>
    </row>
    <row r="836">
      <c r="B836" s="4"/>
      <c r="C836" s="4"/>
      <c r="H836" s="4"/>
      <c r="I836" s="4"/>
      <c r="M836" s="4"/>
      <c r="N836" s="4"/>
    </row>
    <row r="837">
      <c r="B837" s="4"/>
      <c r="C837" s="4"/>
      <c r="H837" s="4"/>
      <c r="I837" s="4"/>
      <c r="M837" s="4"/>
      <c r="N837" s="4"/>
    </row>
    <row r="838">
      <c r="B838" s="4"/>
      <c r="C838" s="4"/>
      <c r="H838" s="4"/>
      <c r="I838" s="4"/>
      <c r="M838" s="4"/>
      <c r="N838" s="4"/>
    </row>
    <row r="839">
      <c r="B839" s="4"/>
      <c r="C839" s="4"/>
      <c r="H839" s="4"/>
      <c r="I839" s="4"/>
      <c r="M839" s="4"/>
      <c r="N839" s="4"/>
    </row>
    <row r="840">
      <c r="B840" s="4"/>
      <c r="C840" s="4"/>
      <c r="H840" s="4"/>
      <c r="I840" s="4"/>
      <c r="M840" s="4"/>
      <c r="N840" s="4"/>
    </row>
    <row r="841">
      <c r="B841" s="4"/>
      <c r="C841" s="4"/>
      <c r="H841" s="4"/>
      <c r="I841" s="4"/>
      <c r="M841" s="4"/>
      <c r="N841" s="4"/>
    </row>
    <row r="842">
      <c r="B842" s="4"/>
      <c r="C842" s="4"/>
      <c r="H842" s="4"/>
      <c r="I842" s="4"/>
      <c r="M842" s="4"/>
      <c r="N842" s="4"/>
    </row>
    <row r="843">
      <c r="B843" s="4"/>
      <c r="C843" s="4"/>
      <c r="H843" s="4"/>
      <c r="I843" s="4"/>
      <c r="M843" s="4"/>
      <c r="N843" s="4"/>
    </row>
    <row r="844">
      <c r="B844" s="4"/>
      <c r="C844" s="4"/>
      <c r="H844" s="4"/>
      <c r="I844" s="4"/>
      <c r="M844" s="4"/>
      <c r="N844" s="4"/>
    </row>
    <row r="845">
      <c r="B845" s="4"/>
      <c r="C845" s="4"/>
      <c r="H845" s="4"/>
      <c r="I845" s="4"/>
      <c r="M845" s="4"/>
      <c r="N845" s="4"/>
    </row>
    <row r="846">
      <c r="B846" s="4"/>
      <c r="C846" s="4"/>
      <c r="H846" s="4"/>
      <c r="I846" s="4"/>
      <c r="M846" s="4"/>
      <c r="N846" s="4"/>
    </row>
    <row r="847">
      <c r="B847" s="4"/>
      <c r="C847" s="4"/>
      <c r="H847" s="4"/>
      <c r="I847" s="4"/>
      <c r="M847" s="4"/>
      <c r="N847" s="4"/>
    </row>
    <row r="848">
      <c r="B848" s="4"/>
      <c r="C848" s="4"/>
      <c r="H848" s="4"/>
      <c r="I848" s="4"/>
      <c r="M848" s="4"/>
      <c r="N848" s="4"/>
    </row>
    <row r="849">
      <c r="B849" s="4"/>
      <c r="C849" s="4"/>
      <c r="H849" s="4"/>
      <c r="I849" s="4"/>
      <c r="M849" s="4"/>
      <c r="N849" s="4"/>
    </row>
    <row r="850">
      <c r="B850" s="4"/>
      <c r="C850" s="4"/>
      <c r="H850" s="4"/>
      <c r="I850" s="4"/>
      <c r="M850" s="4"/>
      <c r="N850" s="4"/>
    </row>
    <row r="851">
      <c r="B851" s="4"/>
      <c r="C851" s="4"/>
      <c r="H851" s="4"/>
      <c r="I851" s="4"/>
      <c r="M851" s="4"/>
      <c r="N851" s="4"/>
    </row>
    <row r="852">
      <c r="B852" s="4"/>
      <c r="C852" s="4"/>
      <c r="H852" s="4"/>
      <c r="I852" s="4"/>
      <c r="M852" s="4"/>
      <c r="N852" s="4"/>
    </row>
    <row r="853">
      <c r="B853" s="4"/>
      <c r="C853" s="4"/>
      <c r="H853" s="4"/>
      <c r="I853" s="4"/>
      <c r="M853" s="4"/>
      <c r="N853" s="4"/>
    </row>
    <row r="854">
      <c r="B854" s="4"/>
      <c r="C854" s="4"/>
      <c r="H854" s="4"/>
      <c r="I854" s="4"/>
      <c r="M854" s="4"/>
      <c r="N854" s="4"/>
    </row>
    <row r="855">
      <c r="B855" s="4"/>
      <c r="C855" s="4"/>
      <c r="H855" s="4"/>
      <c r="I855" s="4"/>
      <c r="M855" s="4"/>
      <c r="N855" s="4"/>
    </row>
    <row r="856">
      <c r="B856" s="4"/>
      <c r="C856" s="4"/>
      <c r="H856" s="4"/>
      <c r="I856" s="4"/>
      <c r="M856" s="4"/>
      <c r="N856" s="4"/>
    </row>
    <row r="857">
      <c r="B857" s="4"/>
      <c r="C857" s="4"/>
      <c r="H857" s="4"/>
      <c r="I857" s="4"/>
      <c r="M857" s="4"/>
      <c r="N857" s="4"/>
    </row>
    <row r="858">
      <c r="B858" s="4"/>
      <c r="C858" s="4"/>
      <c r="H858" s="4"/>
      <c r="I858" s="4"/>
      <c r="M858" s="4"/>
      <c r="N858" s="4"/>
    </row>
    <row r="859">
      <c r="B859" s="4"/>
      <c r="C859" s="4"/>
      <c r="H859" s="4"/>
      <c r="I859" s="4"/>
      <c r="M859" s="4"/>
      <c r="N859" s="4"/>
    </row>
    <row r="860">
      <c r="B860" s="4"/>
      <c r="C860" s="4"/>
      <c r="H860" s="4"/>
      <c r="I860" s="4"/>
      <c r="M860" s="4"/>
      <c r="N860" s="4"/>
    </row>
    <row r="861">
      <c r="B861" s="4"/>
      <c r="C861" s="4"/>
      <c r="H861" s="4"/>
      <c r="I861" s="4"/>
      <c r="M861" s="4"/>
      <c r="N861" s="4"/>
    </row>
    <row r="862">
      <c r="B862" s="4"/>
      <c r="C862" s="4"/>
      <c r="H862" s="4"/>
      <c r="I862" s="4"/>
      <c r="M862" s="4"/>
      <c r="N862" s="4"/>
    </row>
    <row r="863">
      <c r="B863" s="4"/>
      <c r="C863" s="4"/>
      <c r="H863" s="4"/>
      <c r="I863" s="4"/>
      <c r="M863" s="4"/>
      <c r="N863" s="4"/>
    </row>
    <row r="864">
      <c r="B864" s="4"/>
      <c r="C864" s="4"/>
      <c r="H864" s="4"/>
      <c r="I864" s="4"/>
      <c r="M864" s="4"/>
      <c r="N864" s="4"/>
    </row>
    <row r="865">
      <c r="B865" s="4"/>
      <c r="C865" s="4"/>
      <c r="H865" s="4"/>
      <c r="I865" s="4"/>
      <c r="M865" s="4"/>
      <c r="N865" s="4"/>
    </row>
    <row r="866">
      <c r="B866" s="4"/>
      <c r="C866" s="4"/>
      <c r="H866" s="4"/>
      <c r="I866" s="4"/>
      <c r="M866" s="4"/>
      <c r="N866" s="4"/>
    </row>
    <row r="867">
      <c r="B867" s="4"/>
      <c r="C867" s="4"/>
      <c r="H867" s="4"/>
      <c r="I867" s="4"/>
      <c r="M867" s="4"/>
      <c r="N867" s="4"/>
    </row>
    <row r="868">
      <c r="B868" s="4"/>
      <c r="C868" s="4"/>
      <c r="H868" s="4"/>
      <c r="I868" s="4"/>
      <c r="M868" s="4"/>
      <c r="N868" s="4"/>
    </row>
    <row r="869">
      <c r="B869" s="4"/>
      <c r="C869" s="4"/>
      <c r="H869" s="4"/>
      <c r="I869" s="4"/>
      <c r="M869" s="4"/>
      <c r="N869" s="4"/>
    </row>
    <row r="870">
      <c r="B870" s="4"/>
      <c r="C870" s="4"/>
      <c r="H870" s="4"/>
      <c r="I870" s="4"/>
      <c r="M870" s="4"/>
      <c r="N870" s="4"/>
    </row>
    <row r="871">
      <c r="B871" s="4"/>
      <c r="C871" s="4"/>
      <c r="H871" s="4"/>
      <c r="I871" s="4"/>
      <c r="M871" s="4"/>
      <c r="N871" s="4"/>
    </row>
    <row r="872">
      <c r="B872" s="4"/>
      <c r="C872" s="4"/>
      <c r="H872" s="4"/>
      <c r="I872" s="4"/>
      <c r="M872" s="4"/>
      <c r="N872" s="4"/>
    </row>
    <row r="873">
      <c r="B873" s="4"/>
      <c r="C873" s="4"/>
      <c r="H873" s="4"/>
      <c r="I873" s="4"/>
      <c r="M873" s="4"/>
      <c r="N873" s="4"/>
    </row>
    <row r="874">
      <c r="B874" s="4"/>
      <c r="C874" s="4"/>
      <c r="H874" s="4"/>
      <c r="I874" s="4"/>
      <c r="M874" s="4"/>
      <c r="N874" s="4"/>
    </row>
    <row r="875">
      <c r="B875" s="4"/>
      <c r="C875" s="4"/>
      <c r="H875" s="4"/>
      <c r="I875" s="4"/>
      <c r="M875" s="4"/>
      <c r="N875" s="4"/>
    </row>
    <row r="876">
      <c r="B876" s="4"/>
      <c r="C876" s="4"/>
      <c r="H876" s="4"/>
      <c r="I876" s="4"/>
      <c r="M876" s="4"/>
      <c r="N876" s="4"/>
    </row>
    <row r="877">
      <c r="B877" s="4"/>
      <c r="C877" s="4"/>
      <c r="H877" s="4"/>
      <c r="I877" s="4"/>
      <c r="M877" s="4"/>
      <c r="N877" s="4"/>
    </row>
    <row r="878">
      <c r="B878" s="4"/>
      <c r="C878" s="4"/>
      <c r="H878" s="4"/>
      <c r="I878" s="4"/>
      <c r="M878" s="4"/>
      <c r="N878" s="4"/>
    </row>
    <row r="879">
      <c r="B879" s="4"/>
      <c r="C879" s="4"/>
      <c r="H879" s="4"/>
      <c r="I879" s="4"/>
      <c r="M879" s="4"/>
      <c r="N879" s="4"/>
    </row>
    <row r="880">
      <c r="B880" s="4"/>
      <c r="C880" s="4"/>
      <c r="H880" s="4"/>
      <c r="I880" s="4"/>
      <c r="M880" s="4"/>
      <c r="N880" s="4"/>
    </row>
    <row r="881">
      <c r="B881" s="4"/>
      <c r="C881" s="4"/>
      <c r="H881" s="4"/>
      <c r="I881" s="4"/>
      <c r="M881" s="4"/>
      <c r="N881" s="4"/>
    </row>
    <row r="882">
      <c r="B882" s="4"/>
      <c r="C882" s="4"/>
      <c r="H882" s="4"/>
      <c r="I882" s="4"/>
      <c r="M882" s="4"/>
      <c r="N882" s="4"/>
    </row>
    <row r="883">
      <c r="B883" s="4"/>
      <c r="C883" s="4"/>
      <c r="H883" s="4"/>
      <c r="I883" s="4"/>
      <c r="M883" s="4"/>
      <c r="N883" s="4"/>
    </row>
    <row r="884">
      <c r="B884" s="4"/>
      <c r="C884" s="4"/>
      <c r="H884" s="4"/>
      <c r="I884" s="4"/>
      <c r="M884" s="4"/>
      <c r="N884" s="4"/>
    </row>
    <row r="885">
      <c r="B885" s="4"/>
      <c r="C885" s="4"/>
      <c r="H885" s="4"/>
      <c r="I885" s="4"/>
      <c r="M885" s="4"/>
      <c r="N885" s="4"/>
    </row>
    <row r="886">
      <c r="B886" s="4"/>
      <c r="C886" s="4"/>
      <c r="H886" s="4"/>
      <c r="I886" s="4"/>
      <c r="M886" s="4"/>
      <c r="N886" s="4"/>
    </row>
    <row r="887">
      <c r="B887" s="4"/>
      <c r="C887" s="4"/>
      <c r="H887" s="4"/>
      <c r="I887" s="4"/>
      <c r="M887" s="4"/>
      <c r="N887" s="4"/>
    </row>
    <row r="888">
      <c r="B888" s="4"/>
      <c r="C888" s="4"/>
      <c r="H888" s="4"/>
      <c r="I888" s="4"/>
      <c r="M888" s="4"/>
      <c r="N888" s="4"/>
    </row>
    <row r="889">
      <c r="B889" s="4"/>
      <c r="C889" s="4"/>
      <c r="H889" s="4"/>
      <c r="I889" s="4"/>
      <c r="M889" s="4"/>
      <c r="N889" s="4"/>
    </row>
    <row r="890">
      <c r="B890" s="4"/>
      <c r="C890" s="4"/>
      <c r="H890" s="4"/>
      <c r="I890" s="4"/>
      <c r="M890" s="4"/>
      <c r="N890" s="4"/>
    </row>
    <row r="891">
      <c r="B891" s="4"/>
      <c r="C891" s="4"/>
      <c r="H891" s="4"/>
      <c r="I891" s="4"/>
      <c r="M891" s="4"/>
      <c r="N891" s="4"/>
    </row>
    <row r="892">
      <c r="B892" s="4"/>
      <c r="C892" s="4"/>
      <c r="H892" s="4"/>
      <c r="I892" s="4"/>
      <c r="M892" s="4"/>
      <c r="N892" s="4"/>
    </row>
    <row r="893">
      <c r="B893" s="4"/>
      <c r="C893" s="4"/>
      <c r="H893" s="4"/>
      <c r="I893" s="4"/>
      <c r="M893" s="4"/>
      <c r="N893" s="4"/>
    </row>
    <row r="894">
      <c r="B894" s="4"/>
      <c r="C894" s="4"/>
      <c r="H894" s="4"/>
      <c r="I894" s="4"/>
      <c r="M894" s="4"/>
      <c r="N894" s="4"/>
    </row>
    <row r="895">
      <c r="B895" s="4"/>
      <c r="C895" s="4"/>
      <c r="H895" s="4"/>
      <c r="I895" s="4"/>
      <c r="M895" s="4"/>
      <c r="N895" s="4"/>
    </row>
    <row r="896">
      <c r="B896" s="4"/>
      <c r="C896" s="4"/>
      <c r="H896" s="4"/>
      <c r="I896" s="4"/>
      <c r="M896" s="4"/>
      <c r="N896" s="4"/>
    </row>
    <row r="897">
      <c r="B897" s="4"/>
      <c r="C897" s="4"/>
      <c r="H897" s="4"/>
      <c r="I897" s="4"/>
      <c r="M897" s="4"/>
      <c r="N897" s="4"/>
    </row>
    <row r="898">
      <c r="B898" s="4"/>
      <c r="C898" s="4"/>
      <c r="H898" s="4"/>
      <c r="I898" s="4"/>
      <c r="M898" s="4"/>
      <c r="N898" s="4"/>
    </row>
    <row r="899">
      <c r="B899" s="4"/>
      <c r="C899" s="4"/>
      <c r="H899" s="4"/>
      <c r="I899" s="4"/>
      <c r="M899" s="4"/>
      <c r="N899" s="4"/>
    </row>
    <row r="900">
      <c r="B900" s="4"/>
      <c r="C900" s="4"/>
      <c r="H900" s="4"/>
      <c r="I900" s="4"/>
      <c r="M900" s="4"/>
      <c r="N900" s="4"/>
    </row>
    <row r="901">
      <c r="B901" s="4"/>
      <c r="C901" s="4"/>
      <c r="H901" s="4"/>
      <c r="I901" s="4"/>
      <c r="M901" s="4"/>
      <c r="N901" s="4"/>
    </row>
    <row r="902">
      <c r="B902" s="4"/>
      <c r="C902" s="4"/>
      <c r="H902" s="4"/>
      <c r="I902" s="4"/>
      <c r="M902" s="4"/>
      <c r="N902" s="4"/>
    </row>
    <row r="903">
      <c r="B903" s="4"/>
      <c r="C903" s="4"/>
      <c r="H903" s="4"/>
      <c r="I903" s="4"/>
      <c r="M903" s="4"/>
      <c r="N903" s="4"/>
    </row>
    <row r="904">
      <c r="B904" s="4"/>
      <c r="C904" s="4"/>
      <c r="H904" s="4"/>
      <c r="I904" s="4"/>
      <c r="M904" s="4"/>
      <c r="N904" s="4"/>
    </row>
    <row r="905">
      <c r="B905" s="4"/>
      <c r="C905" s="4"/>
      <c r="H905" s="4"/>
      <c r="I905" s="4"/>
      <c r="M905" s="4"/>
      <c r="N905" s="4"/>
    </row>
    <row r="906">
      <c r="B906" s="4"/>
      <c r="C906" s="4"/>
      <c r="H906" s="4"/>
      <c r="I906" s="4"/>
      <c r="M906" s="4"/>
      <c r="N906" s="4"/>
    </row>
    <row r="907">
      <c r="B907" s="4"/>
      <c r="C907" s="4"/>
      <c r="H907" s="4"/>
      <c r="I907" s="4"/>
      <c r="M907" s="4"/>
      <c r="N907" s="4"/>
    </row>
    <row r="908">
      <c r="B908" s="4"/>
      <c r="C908" s="4"/>
      <c r="H908" s="4"/>
      <c r="I908" s="4"/>
      <c r="M908" s="4"/>
      <c r="N908" s="4"/>
    </row>
    <row r="909">
      <c r="B909" s="4"/>
      <c r="C909" s="4"/>
      <c r="H909" s="4"/>
      <c r="I909" s="4"/>
      <c r="M909" s="4"/>
      <c r="N909" s="4"/>
    </row>
    <row r="910">
      <c r="B910" s="4"/>
      <c r="C910" s="4"/>
      <c r="H910" s="4"/>
      <c r="I910" s="4"/>
      <c r="M910" s="4"/>
      <c r="N910" s="4"/>
    </row>
    <row r="911">
      <c r="B911" s="4"/>
      <c r="C911" s="4"/>
      <c r="H911" s="4"/>
      <c r="I911" s="4"/>
      <c r="M911" s="4"/>
      <c r="N911" s="4"/>
    </row>
    <row r="912">
      <c r="B912" s="4"/>
      <c r="C912" s="4"/>
      <c r="H912" s="4"/>
      <c r="I912" s="4"/>
      <c r="M912" s="4"/>
      <c r="N912" s="4"/>
    </row>
    <row r="913">
      <c r="B913" s="4"/>
      <c r="C913" s="4"/>
      <c r="H913" s="4"/>
      <c r="I913" s="4"/>
      <c r="M913" s="4"/>
      <c r="N913" s="4"/>
    </row>
    <row r="914">
      <c r="B914" s="4"/>
      <c r="C914" s="4"/>
      <c r="H914" s="4"/>
      <c r="I914" s="4"/>
      <c r="M914" s="4"/>
      <c r="N914" s="4"/>
    </row>
    <row r="915">
      <c r="B915" s="4"/>
      <c r="C915" s="4"/>
      <c r="H915" s="4"/>
      <c r="I915" s="4"/>
      <c r="M915" s="4"/>
      <c r="N915" s="4"/>
    </row>
    <row r="916">
      <c r="B916" s="4"/>
      <c r="C916" s="4"/>
      <c r="H916" s="4"/>
      <c r="I916" s="4"/>
      <c r="M916" s="4"/>
      <c r="N916" s="4"/>
    </row>
    <row r="917">
      <c r="B917" s="4"/>
      <c r="C917" s="4"/>
      <c r="H917" s="4"/>
      <c r="I917" s="4"/>
      <c r="M917" s="4"/>
      <c r="N917" s="4"/>
    </row>
    <row r="918">
      <c r="B918" s="4"/>
      <c r="C918" s="4"/>
      <c r="H918" s="4"/>
      <c r="I918" s="4"/>
      <c r="M918" s="4"/>
      <c r="N918" s="4"/>
    </row>
    <row r="919">
      <c r="B919" s="4"/>
      <c r="C919" s="4"/>
      <c r="H919" s="4"/>
      <c r="I919" s="4"/>
      <c r="M919" s="4"/>
      <c r="N919" s="4"/>
    </row>
    <row r="920">
      <c r="B920" s="4"/>
      <c r="C920" s="4"/>
      <c r="H920" s="4"/>
      <c r="I920" s="4"/>
      <c r="M920" s="4"/>
      <c r="N920" s="4"/>
    </row>
    <row r="921">
      <c r="B921" s="4"/>
      <c r="C921" s="4"/>
      <c r="H921" s="4"/>
      <c r="I921" s="4"/>
      <c r="M921" s="4"/>
      <c r="N921" s="4"/>
    </row>
    <row r="922">
      <c r="B922" s="4"/>
      <c r="C922" s="4"/>
      <c r="H922" s="4"/>
      <c r="I922" s="4"/>
      <c r="M922" s="4"/>
      <c r="N922" s="4"/>
    </row>
    <row r="923">
      <c r="B923" s="4"/>
      <c r="C923" s="4"/>
      <c r="H923" s="4"/>
      <c r="I923" s="4"/>
      <c r="M923" s="4"/>
      <c r="N923" s="4"/>
    </row>
    <row r="924">
      <c r="B924" s="4"/>
      <c r="C924" s="4"/>
      <c r="H924" s="4"/>
      <c r="I924" s="4"/>
      <c r="M924" s="4"/>
      <c r="N924" s="4"/>
    </row>
    <row r="925">
      <c r="B925" s="4"/>
      <c r="C925" s="4"/>
      <c r="H925" s="4"/>
      <c r="I925" s="4"/>
      <c r="M925" s="4"/>
      <c r="N925" s="4"/>
    </row>
    <row r="926">
      <c r="B926" s="4"/>
      <c r="C926" s="4"/>
      <c r="H926" s="4"/>
      <c r="I926" s="4"/>
      <c r="M926" s="4"/>
      <c r="N926" s="4"/>
    </row>
    <row r="927">
      <c r="B927" s="4"/>
      <c r="C927" s="4"/>
      <c r="H927" s="4"/>
      <c r="I927" s="4"/>
      <c r="M927" s="4"/>
      <c r="N927" s="4"/>
    </row>
    <row r="928">
      <c r="B928" s="4"/>
      <c r="C928" s="4"/>
      <c r="H928" s="4"/>
      <c r="I928" s="4"/>
      <c r="M928" s="4"/>
      <c r="N928" s="4"/>
    </row>
    <row r="929">
      <c r="B929" s="4"/>
      <c r="C929" s="4"/>
      <c r="H929" s="4"/>
      <c r="I929" s="4"/>
      <c r="M929" s="4"/>
      <c r="N929" s="4"/>
    </row>
    <row r="930">
      <c r="B930" s="4"/>
      <c r="C930" s="4"/>
      <c r="H930" s="4"/>
      <c r="I930" s="4"/>
      <c r="M930" s="4"/>
      <c r="N930" s="4"/>
    </row>
    <row r="931">
      <c r="B931" s="4"/>
      <c r="C931" s="4"/>
      <c r="H931" s="4"/>
      <c r="I931" s="4"/>
      <c r="M931" s="4"/>
      <c r="N931" s="4"/>
    </row>
    <row r="932">
      <c r="B932" s="4"/>
      <c r="C932" s="4"/>
      <c r="H932" s="4"/>
      <c r="I932" s="4"/>
      <c r="M932" s="4"/>
      <c r="N932" s="4"/>
    </row>
    <row r="933">
      <c r="B933" s="4"/>
      <c r="C933" s="4"/>
      <c r="H933" s="4"/>
      <c r="I933" s="4"/>
      <c r="M933" s="4"/>
      <c r="N933" s="4"/>
    </row>
    <row r="934">
      <c r="B934" s="4"/>
      <c r="C934" s="4"/>
      <c r="H934" s="4"/>
      <c r="I934" s="4"/>
      <c r="M934" s="4"/>
      <c r="N934" s="4"/>
    </row>
    <row r="935">
      <c r="B935" s="4"/>
      <c r="C935" s="4"/>
      <c r="H935" s="4"/>
      <c r="I935" s="4"/>
      <c r="M935" s="4"/>
      <c r="N935" s="4"/>
    </row>
    <row r="936">
      <c r="B936" s="4"/>
      <c r="C936" s="4"/>
      <c r="H936" s="4"/>
      <c r="I936" s="4"/>
      <c r="M936" s="4"/>
      <c r="N936" s="4"/>
    </row>
    <row r="937">
      <c r="B937" s="4"/>
      <c r="C937" s="4"/>
      <c r="H937" s="4"/>
      <c r="I937" s="4"/>
      <c r="M937" s="4"/>
      <c r="N937" s="4"/>
    </row>
    <row r="938">
      <c r="B938" s="4"/>
      <c r="C938" s="4"/>
      <c r="H938" s="4"/>
      <c r="I938" s="4"/>
      <c r="M938" s="4"/>
      <c r="N938" s="4"/>
    </row>
    <row r="939">
      <c r="B939" s="4"/>
      <c r="C939" s="4"/>
      <c r="H939" s="4"/>
      <c r="I939" s="4"/>
      <c r="M939" s="4"/>
      <c r="N939" s="4"/>
    </row>
    <row r="940">
      <c r="B940" s="4"/>
      <c r="C940" s="4"/>
      <c r="H940" s="4"/>
      <c r="I940" s="4"/>
      <c r="M940" s="4"/>
      <c r="N940" s="4"/>
    </row>
    <row r="941">
      <c r="B941" s="4"/>
      <c r="C941" s="4"/>
      <c r="H941" s="4"/>
      <c r="I941" s="4"/>
      <c r="M941" s="4"/>
      <c r="N941" s="4"/>
    </row>
    <row r="942">
      <c r="B942" s="4"/>
      <c r="C942" s="4"/>
      <c r="H942" s="4"/>
      <c r="I942" s="4"/>
      <c r="M942" s="4"/>
      <c r="N942" s="4"/>
    </row>
    <row r="943">
      <c r="B943" s="4"/>
      <c r="C943" s="4"/>
      <c r="H943" s="4"/>
      <c r="I943" s="4"/>
      <c r="M943" s="4"/>
      <c r="N943" s="4"/>
    </row>
    <row r="944">
      <c r="B944" s="4"/>
      <c r="C944" s="4"/>
      <c r="H944" s="4"/>
      <c r="I944" s="4"/>
      <c r="M944" s="4"/>
      <c r="N944" s="4"/>
    </row>
    <row r="945">
      <c r="B945" s="4"/>
      <c r="C945" s="4"/>
      <c r="H945" s="4"/>
      <c r="I945" s="4"/>
      <c r="M945" s="4"/>
      <c r="N945" s="4"/>
    </row>
    <row r="946">
      <c r="B946" s="4"/>
      <c r="C946" s="4"/>
      <c r="H946" s="4"/>
      <c r="I946" s="4"/>
      <c r="M946" s="4"/>
      <c r="N946" s="4"/>
    </row>
    <row r="947">
      <c r="B947" s="4"/>
      <c r="C947" s="4"/>
      <c r="H947" s="4"/>
      <c r="I947" s="4"/>
      <c r="M947" s="4"/>
      <c r="N947" s="4"/>
    </row>
    <row r="948">
      <c r="B948" s="4"/>
      <c r="C948" s="4"/>
      <c r="H948" s="4"/>
      <c r="I948" s="4"/>
      <c r="M948" s="4"/>
      <c r="N948" s="4"/>
    </row>
    <row r="949">
      <c r="B949" s="4"/>
      <c r="C949" s="4"/>
      <c r="H949" s="4"/>
      <c r="I949" s="4"/>
      <c r="M949" s="4"/>
      <c r="N949" s="4"/>
    </row>
    <row r="950">
      <c r="B950" s="4"/>
      <c r="C950" s="4"/>
      <c r="H950" s="4"/>
      <c r="I950" s="4"/>
      <c r="M950" s="4"/>
      <c r="N950" s="4"/>
    </row>
    <row r="951">
      <c r="B951" s="4"/>
      <c r="C951" s="4"/>
      <c r="H951" s="4"/>
      <c r="I951" s="4"/>
      <c r="M951" s="4"/>
      <c r="N951" s="4"/>
    </row>
    <row r="952">
      <c r="B952" s="4"/>
      <c r="C952" s="4"/>
      <c r="H952" s="4"/>
      <c r="I952" s="4"/>
      <c r="M952" s="4"/>
      <c r="N952" s="4"/>
    </row>
    <row r="953">
      <c r="B953" s="4"/>
      <c r="C953" s="4"/>
      <c r="H953" s="4"/>
      <c r="I953" s="4"/>
      <c r="M953" s="4"/>
      <c r="N953" s="4"/>
    </row>
    <row r="954">
      <c r="B954" s="4"/>
      <c r="C954" s="4"/>
      <c r="H954" s="4"/>
      <c r="I954" s="4"/>
      <c r="M954" s="4"/>
      <c r="N954" s="4"/>
    </row>
    <row r="955">
      <c r="B955" s="4"/>
      <c r="C955" s="4"/>
      <c r="H955" s="4"/>
      <c r="I955" s="4"/>
      <c r="M955" s="4"/>
      <c r="N955" s="4"/>
    </row>
    <row r="956">
      <c r="B956" s="4"/>
      <c r="C956" s="4"/>
      <c r="H956" s="4"/>
      <c r="I956" s="4"/>
      <c r="M956" s="4"/>
      <c r="N956" s="4"/>
    </row>
    <row r="957">
      <c r="B957" s="4"/>
      <c r="C957" s="4"/>
      <c r="H957" s="4"/>
      <c r="I957" s="4"/>
      <c r="M957" s="4"/>
      <c r="N957" s="4"/>
    </row>
    <row r="958">
      <c r="B958" s="4"/>
      <c r="C958" s="4"/>
      <c r="H958" s="4"/>
      <c r="I958" s="4"/>
      <c r="M958" s="4"/>
      <c r="N958" s="4"/>
    </row>
    <row r="959">
      <c r="B959" s="4"/>
      <c r="C959" s="4"/>
      <c r="H959" s="4"/>
      <c r="I959" s="4"/>
      <c r="M959" s="4"/>
      <c r="N959" s="4"/>
    </row>
    <row r="960">
      <c r="B960" s="4"/>
      <c r="C960" s="4"/>
      <c r="H960" s="4"/>
      <c r="I960" s="4"/>
      <c r="M960" s="4"/>
      <c r="N960" s="4"/>
    </row>
    <row r="961">
      <c r="B961" s="4"/>
      <c r="C961" s="4"/>
      <c r="H961" s="4"/>
      <c r="I961" s="4"/>
      <c r="M961" s="4"/>
      <c r="N961" s="4"/>
    </row>
    <row r="962">
      <c r="B962" s="4"/>
      <c r="C962" s="4"/>
      <c r="H962" s="4"/>
      <c r="I962" s="4"/>
      <c r="M962" s="4"/>
      <c r="N962" s="4"/>
    </row>
    <row r="963">
      <c r="B963" s="4"/>
      <c r="C963" s="4"/>
      <c r="H963" s="4"/>
      <c r="I963" s="4"/>
      <c r="M963" s="4"/>
      <c r="N963" s="4"/>
    </row>
    <row r="964">
      <c r="B964" s="4"/>
      <c r="C964" s="4"/>
      <c r="H964" s="4"/>
      <c r="I964" s="4"/>
      <c r="M964" s="4"/>
      <c r="N964" s="4"/>
    </row>
    <row r="965">
      <c r="B965" s="4"/>
      <c r="C965" s="4"/>
      <c r="H965" s="4"/>
      <c r="I965" s="4"/>
      <c r="M965" s="4"/>
      <c r="N965" s="4"/>
    </row>
    <row r="966">
      <c r="B966" s="4"/>
      <c r="C966" s="4"/>
      <c r="H966" s="4"/>
      <c r="I966" s="4"/>
      <c r="M966" s="4"/>
      <c r="N966" s="4"/>
    </row>
    <row r="967">
      <c r="B967" s="4"/>
      <c r="C967" s="4"/>
      <c r="H967" s="4"/>
      <c r="I967" s="4"/>
      <c r="M967" s="4"/>
      <c r="N967" s="4"/>
    </row>
    <row r="968">
      <c r="B968" s="4"/>
      <c r="C968" s="4"/>
      <c r="H968" s="4"/>
      <c r="I968" s="4"/>
      <c r="M968" s="4"/>
      <c r="N968" s="4"/>
    </row>
    <row r="969">
      <c r="B969" s="4"/>
      <c r="C969" s="4"/>
      <c r="H969" s="4"/>
      <c r="I969" s="4"/>
      <c r="M969" s="4"/>
      <c r="N969" s="4"/>
    </row>
    <row r="970">
      <c r="B970" s="4"/>
      <c r="C970" s="4"/>
      <c r="H970" s="4"/>
      <c r="I970" s="4"/>
      <c r="M970" s="4"/>
      <c r="N970" s="4"/>
    </row>
    <row r="971">
      <c r="B971" s="4"/>
      <c r="C971" s="4"/>
      <c r="H971" s="4"/>
      <c r="I971" s="4"/>
      <c r="M971" s="4"/>
      <c r="N971" s="4"/>
    </row>
    <row r="972">
      <c r="B972" s="4"/>
      <c r="C972" s="4"/>
      <c r="H972" s="4"/>
      <c r="I972" s="4"/>
      <c r="M972" s="4"/>
      <c r="N972" s="4"/>
    </row>
    <row r="973">
      <c r="B973" s="4"/>
      <c r="C973" s="4"/>
      <c r="H973" s="4"/>
      <c r="I973" s="4"/>
      <c r="M973" s="4"/>
      <c r="N973" s="4"/>
    </row>
    <row r="974">
      <c r="B974" s="4"/>
      <c r="C974" s="4"/>
      <c r="H974" s="4"/>
      <c r="I974" s="4"/>
      <c r="M974" s="4"/>
      <c r="N974" s="4"/>
    </row>
    <row r="975">
      <c r="B975" s="4"/>
      <c r="C975" s="4"/>
      <c r="H975" s="4"/>
      <c r="I975" s="4"/>
      <c r="M975" s="4"/>
      <c r="N975" s="4"/>
    </row>
    <row r="976">
      <c r="B976" s="4"/>
      <c r="C976" s="4"/>
      <c r="H976" s="4"/>
      <c r="I976" s="4"/>
      <c r="M976" s="4"/>
      <c r="N976" s="4"/>
    </row>
    <row r="977">
      <c r="B977" s="4"/>
      <c r="C977" s="4"/>
      <c r="H977" s="4"/>
      <c r="I977" s="4"/>
      <c r="M977" s="4"/>
      <c r="N977" s="4"/>
    </row>
    <row r="978">
      <c r="B978" s="4"/>
      <c r="C978" s="4"/>
      <c r="H978" s="4"/>
      <c r="I978" s="4"/>
      <c r="M978" s="4"/>
      <c r="N978" s="4"/>
    </row>
    <row r="979">
      <c r="B979" s="4"/>
      <c r="C979" s="4"/>
      <c r="H979" s="4"/>
      <c r="I979" s="4"/>
      <c r="M979" s="4"/>
      <c r="N979" s="4"/>
    </row>
    <row r="980">
      <c r="B980" s="4"/>
      <c r="C980" s="4"/>
      <c r="H980" s="4"/>
      <c r="I980" s="4"/>
      <c r="M980" s="4"/>
      <c r="N980" s="4"/>
    </row>
    <row r="981">
      <c r="B981" s="4"/>
      <c r="C981" s="4"/>
      <c r="H981" s="4"/>
      <c r="I981" s="4"/>
      <c r="M981" s="4"/>
      <c r="N981" s="4"/>
    </row>
    <row r="982">
      <c r="B982" s="4"/>
      <c r="C982" s="4"/>
      <c r="H982" s="4"/>
      <c r="I982" s="4"/>
      <c r="M982" s="4"/>
      <c r="N982" s="4"/>
    </row>
    <row r="983">
      <c r="B983" s="4"/>
      <c r="C983" s="4"/>
      <c r="H983" s="4"/>
      <c r="I983" s="4"/>
      <c r="M983" s="4"/>
      <c r="N983" s="4"/>
    </row>
    <row r="984">
      <c r="B984" s="4"/>
      <c r="C984" s="4"/>
      <c r="H984" s="4"/>
      <c r="I984" s="4"/>
      <c r="M984" s="4"/>
      <c r="N984" s="4"/>
    </row>
    <row r="985">
      <c r="B985" s="4"/>
      <c r="C985" s="4"/>
      <c r="H985" s="4"/>
      <c r="I985" s="4"/>
      <c r="M985" s="4"/>
      <c r="N985" s="4"/>
    </row>
    <row r="986">
      <c r="B986" s="4"/>
      <c r="C986" s="4"/>
      <c r="H986" s="4"/>
      <c r="I986" s="4"/>
      <c r="M986" s="4"/>
      <c r="N986" s="4"/>
    </row>
    <row r="987">
      <c r="B987" s="4"/>
      <c r="C987" s="4"/>
      <c r="H987" s="4"/>
      <c r="I987" s="4"/>
      <c r="M987" s="4"/>
      <c r="N987" s="4"/>
    </row>
    <row r="988">
      <c r="B988" s="4"/>
      <c r="C988" s="4"/>
      <c r="H988" s="4"/>
      <c r="I988" s="4"/>
      <c r="M988" s="4"/>
      <c r="N988" s="4"/>
    </row>
    <row r="989">
      <c r="B989" s="4"/>
      <c r="C989" s="4"/>
      <c r="H989" s="4"/>
      <c r="I989" s="4"/>
      <c r="M989" s="4"/>
      <c r="N989" s="4"/>
    </row>
    <row r="990">
      <c r="B990" s="4"/>
      <c r="C990" s="4"/>
      <c r="H990" s="4"/>
      <c r="I990" s="4"/>
      <c r="M990" s="4"/>
      <c r="N990" s="4"/>
    </row>
    <row r="991">
      <c r="B991" s="4"/>
      <c r="C991" s="4"/>
      <c r="H991" s="4"/>
      <c r="I991" s="4"/>
      <c r="M991" s="4"/>
      <c r="N991" s="4"/>
    </row>
    <row r="992">
      <c r="B992" s="4"/>
      <c r="C992" s="4"/>
      <c r="H992" s="4"/>
      <c r="I992" s="4"/>
      <c r="M992" s="4"/>
      <c r="N992" s="4"/>
    </row>
    <row r="993">
      <c r="B993" s="4"/>
      <c r="C993" s="4"/>
      <c r="H993" s="4"/>
      <c r="I993" s="4"/>
      <c r="M993" s="4"/>
      <c r="N993" s="4"/>
    </row>
    <row r="994">
      <c r="B994" s="4"/>
      <c r="C994" s="4"/>
      <c r="H994" s="4"/>
      <c r="I994" s="4"/>
      <c r="M994" s="4"/>
      <c r="N994" s="4"/>
    </row>
    <row r="995">
      <c r="B995" s="4"/>
      <c r="C995" s="4"/>
      <c r="H995" s="4"/>
      <c r="I995" s="4"/>
      <c r="M995" s="4"/>
      <c r="N995" s="4"/>
    </row>
    <row r="996">
      <c r="B996" s="4"/>
      <c r="C996" s="4"/>
      <c r="H996" s="4"/>
      <c r="I996" s="4"/>
      <c r="M996" s="4"/>
      <c r="N996" s="4"/>
    </row>
    <row r="997">
      <c r="B997" s="4"/>
      <c r="C997" s="4"/>
      <c r="H997" s="4"/>
      <c r="I997" s="4"/>
      <c r="M997" s="4"/>
      <c r="N997" s="4"/>
    </row>
    <row r="998">
      <c r="B998" s="4"/>
      <c r="C998" s="4"/>
      <c r="H998" s="4"/>
      <c r="I998" s="4"/>
      <c r="M998" s="4"/>
      <c r="N998" s="4"/>
    </row>
    <row r="999">
      <c r="B999" s="4"/>
      <c r="C999" s="4"/>
      <c r="H999" s="4"/>
      <c r="I999" s="4"/>
      <c r="M999" s="4"/>
      <c r="N999" s="4"/>
    </row>
    <row r="1000">
      <c r="B1000" s="4"/>
      <c r="C1000" s="4"/>
      <c r="H1000" s="4"/>
      <c r="I1000" s="4"/>
      <c r="M1000" s="4"/>
      <c r="N1000" s="4"/>
    </row>
    <row r="1001">
      <c r="B1001" s="4"/>
      <c r="C1001" s="4"/>
      <c r="H1001" s="4"/>
      <c r="I1001" s="4"/>
      <c r="M1001" s="4"/>
      <c r="N1001" s="4"/>
    </row>
    <row r="1002">
      <c r="B1002" s="4"/>
      <c r="C1002" s="4"/>
      <c r="H1002" s="4"/>
      <c r="I1002" s="4"/>
      <c r="M1002" s="4"/>
      <c r="N1002" s="4"/>
    </row>
    <row r="1003">
      <c r="B1003" s="4"/>
      <c r="C1003" s="4"/>
      <c r="H1003" s="4"/>
      <c r="I1003" s="4"/>
      <c r="M1003" s="4"/>
      <c r="N1003" s="4"/>
    </row>
    <row r="1004">
      <c r="B1004" s="4"/>
      <c r="C1004" s="4"/>
      <c r="H1004" s="4"/>
      <c r="I1004" s="4"/>
      <c r="M1004" s="4"/>
      <c r="N1004" s="4"/>
    </row>
    <row r="1005">
      <c r="B1005" s="4"/>
      <c r="C1005" s="4"/>
      <c r="H1005" s="4"/>
      <c r="I1005" s="4"/>
      <c r="M1005" s="4"/>
      <c r="N1005" s="4"/>
    </row>
    <row r="1006">
      <c r="B1006" s="4"/>
      <c r="C1006" s="4"/>
      <c r="H1006" s="4"/>
      <c r="I1006" s="4"/>
      <c r="M1006" s="4"/>
      <c r="N1006" s="4"/>
    </row>
    <row r="1007">
      <c r="B1007" s="4"/>
      <c r="C1007" s="4"/>
      <c r="H1007" s="4"/>
      <c r="I1007" s="4"/>
      <c r="M1007" s="4"/>
      <c r="N1007" s="4"/>
    </row>
    <row r="1008">
      <c r="B1008" s="4"/>
      <c r="C1008" s="4"/>
      <c r="H1008" s="4"/>
      <c r="I1008" s="4"/>
      <c r="M1008" s="4"/>
      <c r="N1008" s="4"/>
    </row>
    <row r="1009">
      <c r="B1009" s="4"/>
      <c r="C1009" s="4"/>
      <c r="H1009" s="4"/>
      <c r="I1009" s="4"/>
      <c r="M1009" s="4"/>
      <c r="N1009" s="4"/>
    </row>
    <row r="1010">
      <c r="B1010" s="4"/>
      <c r="C1010" s="4"/>
      <c r="H1010" s="4"/>
      <c r="I1010" s="4"/>
      <c r="M1010" s="4"/>
      <c r="N1010" s="4"/>
    </row>
    <row r="1011">
      <c r="B1011" s="4"/>
      <c r="C1011" s="4"/>
      <c r="H1011" s="4"/>
      <c r="I1011" s="4"/>
      <c r="M1011" s="4"/>
      <c r="N1011" s="4"/>
    </row>
    <row r="1012">
      <c r="B1012" s="4"/>
      <c r="C1012" s="4"/>
      <c r="H1012" s="4"/>
      <c r="I1012" s="4"/>
      <c r="M1012" s="4"/>
      <c r="N1012" s="4"/>
    </row>
    <row r="1013">
      <c r="B1013" s="4"/>
      <c r="C1013" s="4"/>
      <c r="H1013" s="4"/>
      <c r="I1013" s="4"/>
      <c r="M1013" s="4"/>
      <c r="N1013" s="4"/>
    </row>
    <row r="1014">
      <c r="B1014" s="4"/>
      <c r="C1014" s="4"/>
      <c r="H1014" s="4"/>
      <c r="I1014" s="4"/>
      <c r="M1014" s="4"/>
      <c r="N1014" s="4"/>
    </row>
    <row r="1015">
      <c r="B1015" s="4"/>
      <c r="C1015" s="4"/>
      <c r="H1015" s="4"/>
      <c r="I1015" s="4"/>
      <c r="M1015" s="4"/>
      <c r="N1015" s="4"/>
    </row>
    <row r="1016">
      <c r="B1016" s="4"/>
      <c r="C1016" s="4"/>
      <c r="H1016" s="4"/>
      <c r="I1016" s="4"/>
      <c r="M1016" s="4"/>
      <c r="N1016" s="4"/>
    </row>
    <row r="1017">
      <c r="B1017" s="4"/>
      <c r="C1017" s="4"/>
      <c r="H1017" s="4"/>
      <c r="I1017" s="4"/>
      <c r="M1017" s="4"/>
      <c r="N1017" s="4"/>
    </row>
    <row r="1018">
      <c r="B1018" s="4"/>
      <c r="C1018" s="4"/>
      <c r="H1018" s="4"/>
      <c r="I1018" s="4"/>
      <c r="M1018" s="4"/>
      <c r="N1018" s="4"/>
    </row>
    <row r="1019">
      <c r="B1019" s="4"/>
      <c r="C1019" s="4"/>
      <c r="H1019" s="4"/>
      <c r="I1019" s="4"/>
      <c r="M1019" s="4"/>
      <c r="N1019" s="4"/>
    </row>
    <row r="1020">
      <c r="B1020" s="4"/>
      <c r="C1020" s="4"/>
      <c r="H1020" s="4"/>
      <c r="I1020" s="4"/>
      <c r="M1020" s="4"/>
      <c r="N1020" s="4"/>
    </row>
    <row r="1021">
      <c r="B1021" s="4"/>
      <c r="C1021" s="4"/>
      <c r="H1021" s="4"/>
      <c r="I1021" s="4"/>
      <c r="M1021" s="4"/>
      <c r="N1021" s="4"/>
    </row>
    <row r="1022">
      <c r="B1022" s="4"/>
      <c r="C1022" s="4"/>
      <c r="H1022" s="4"/>
      <c r="I1022" s="4"/>
      <c r="M1022" s="4"/>
      <c r="N1022" s="4"/>
    </row>
    <row r="1023">
      <c r="B1023" s="4"/>
      <c r="C1023" s="4"/>
      <c r="H1023" s="4"/>
      <c r="I1023" s="4"/>
      <c r="M1023" s="4"/>
      <c r="N1023" s="4"/>
    </row>
    <row r="1024">
      <c r="B1024" s="4"/>
      <c r="C1024" s="4"/>
      <c r="H1024" s="4"/>
      <c r="I1024" s="4"/>
      <c r="M1024" s="4"/>
      <c r="N1024" s="4"/>
    </row>
    <row r="1025">
      <c r="B1025" s="4"/>
      <c r="C1025" s="4"/>
      <c r="H1025" s="4"/>
      <c r="I1025" s="4"/>
      <c r="M1025" s="4"/>
      <c r="N1025" s="4"/>
    </row>
    <row r="1026">
      <c r="B1026" s="4"/>
      <c r="C1026" s="4"/>
      <c r="H1026" s="4"/>
      <c r="I1026" s="4"/>
      <c r="M1026" s="4"/>
      <c r="N1026" s="4"/>
    </row>
    <row r="1027">
      <c r="B1027" s="4"/>
      <c r="C1027" s="4"/>
      <c r="H1027" s="4"/>
      <c r="I1027" s="4"/>
      <c r="M1027" s="4"/>
      <c r="N1027" s="4"/>
    </row>
    <row r="1028">
      <c r="B1028" s="4"/>
      <c r="C1028" s="4"/>
      <c r="H1028" s="4"/>
      <c r="I1028" s="4"/>
      <c r="M1028" s="4"/>
      <c r="N1028" s="4"/>
    </row>
    <row r="1029">
      <c r="B1029" s="4"/>
      <c r="C1029" s="4"/>
      <c r="H1029" s="4"/>
      <c r="I1029" s="4"/>
      <c r="M1029" s="4"/>
      <c r="N1029" s="4"/>
    </row>
  </sheetData>
  <mergeCells count="5">
    <mergeCell ref="B10:S12"/>
    <mergeCell ref="U10:AL36"/>
    <mergeCell ref="B13:H13"/>
    <mergeCell ref="I13:O13"/>
    <mergeCell ref="Q13:T13"/>
  </mergeCells>
  <conditionalFormatting sqref="S15:T23">
    <cfRule type="colorScale" priority="1">
      <colorScale>
        <cfvo type="formula" val="-1"/>
        <cfvo type="formula" val="1"/>
        <color rgb="FFEA9999"/>
        <color rgb="FF57BB8A"/>
      </colorScale>
    </cfRule>
  </conditionalFormatting>
  <printOptions gridLines="1" horizontalCentered="1"/>
  <pageMargins bottom="0.75" footer="0.0" header="0.0" left="0.7" right="0.7" top="0.75"/>
  <pageSetup fitToHeight="0" paperSize="8" cellComments="atEnd" orientation="landscape" pageOrder="overThenDown"/>
  <drawing r:id="rId2"/>
  <legacyDrawing r:id="rId3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7.63"/>
    <col customWidth="1" min="2" max="2" width="22.88"/>
    <col customWidth="1" min="3" max="3" width="13.5"/>
    <col customWidth="1" min="4" max="4" width="36.5"/>
    <col customWidth="1" min="5" max="5" width="23.88"/>
    <col customWidth="1" min="7" max="7" width="60.0"/>
    <col customWidth="1" min="8" max="8" width="3.63"/>
    <col customWidth="1" min="9" max="9" width="38.63"/>
    <col customWidth="1" min="10" max="10" width="15.75"/>
    <col customWidth="1" min="11" max="11" width="3.25"/>
    <col customWidth="1" min="12" max="12" width="39.0"/>
    <col customWidth="1" min="13" max="13" width="19.13"/>
  </cols>
  <sheetData>
    <row r="1" ht="42.0" customHeight="1">
      <c r="A1" s="74"/>
      <c r="B1" s="74"/>
      <c r="C1" s="74"/>
      <c r="D1" s="74"/>
      <c r="E1" s="74" t="s">
        <v>1873</v>
      </c>
      <c r="F1" s="74"/>
      <c r="G1" s="74"/>
      <c r="H1" s="75"/>
      <c r="I1" s="74" t="s">
        <v>1874</v>
      </c>
      <c r="J1" s="74" t="s">
        <v>1857</v>
      </c>
      <c r="K1" s="75"/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  <c r="Y1" s="42"/>
      <c r="Z1" s="42"/>
      <c r="AA1" s="42"/>
      <c r="AB1" s="42"/>
      <c r="AC1" s="42"/>
    </row>
    <row r="2">
      <c r="A2" s="76" t="s">
        <v>37</v>
      </c>
      <c r="B2" s="76" t="s">
        <v>4</v>
      </c>
      <c r="C2" s="970" t="s">
        <v>46</v>
      </c>
      <c r="D2" s="77" t="s">
        <v>1875</v>
      </c>
      <c r="E2" s="77" t="s">
        <v>1876</v>
      </c>
      <c r="F2" s="970" t="s">
        <v>1877</v>
      </c>
      <c r="G2" s="77" t="s">
        <v>41</v>
      </c>
      <c r="H2" s="78"/>
      <c r="I2" s="77" t="s">
        <v>1878</v>
      </c>
      <c r="J2" s="77" t="s">
        <v>46</v>
      </c>
      <c r="K2" s="79"/>
    </row>
    <row r="3">
      <c r="A3" s="971"/>
      <c r="B3" s="80" t="s">
        <v>1857</v>
      </c>
      <c r="C3" s="81">
        <f>sum(C4:C13)</f>
        <v>165127.11</v>
      </c>
      <c r="D3" s="80"/>
      <c r="E3" s="82"/>
      <c r="F3" s="972"/>
      <c r="G3" s="82"/>
      <c r="H3" s="78"/>
      <c r="I3" s="95"/>
      <c r="J3" s="99"/>
      <c r="K3" s="79"/>
    </row>
    <row r="4">
      <c r="A4" s="973" t="s">
        <v>1879</v>
      </c>
      <c r="B4" s="84">
        <v>45991.0</v>
      </c>
      <c r="C4" s="87">
        <f>TRAFEGO!K33</f>
        <v>31632.03</v>
      </c>
      <c r="D4" s="86" t="s">
        <v>1880</v>
      </c>
      <c r="E4" s="109" t="s">
        <v>1881</v>
      </c>
      <c r="F4" s="87" t="s">
        <v>1882</v>
      </c>
      <c r="G4" s="87" t="s">
        <v>43</v>
      </c>
      <c r="H4" s="78"/>
      <c r="K4" s="79"/>
      <c r="P4" s="88" t="s">
        <v>44</v>
      </c>
    </row>
    <row r="5">
      <c r="A5" s="973" t="s">
        <v>1883</v>
      </c>
      <c r="B5" s="84">
        <v>45991.0</v>
      </c>
      <c r="C5" s="87">
        <f>TRAFEGO!T33</f>
        <v>13791.26</v>
      </c>
      <c r="D5" s="86" t="s">
        <v>1880</v>
      </c>
      <c r="E5" s="109" t="s">
        <v>1881</v>
      </c>
      <c r="F5" s="87" t="s">
        <v>1882</v>
      </c>
      <c r="G5" s="87" t="s">
        <v>43</v>
      </c>
      <c r="H5" s="78"/>
      <c r="I5" s="77" t="s">
        <v>1884</v>
      </c>
      <c r="J5" s="77" t="s">
        <v>46</v>
      </c>
      <c r="K5" s="79"/>
      <c r="L5" s="90"/>
      <c r="M5" s="91"/>
      <c r="P5" s="88"/>
    </row>
    <row r="6">
      <c r="A6" s="86" t="s">
        <v>1885</v>
      </c>
      <c r="B6" s="94">
        <v>45980.0</v>
      </c>
      <c r="C6" s="87">
        <v>2050.0</v>
      </c>
      <c r="D6" s="86" t="s">
        <v>1886</v>
      </c>
      <c r="E6" s="109" t="s">
        <v>1887</v>
      </c>
      <c r="F6" s="87" t="s">
        <v>1882</v>
      </c>
      <c r="G6" s="87" t="s">
        <v>1888</v>
      </c>
      <c r="H6" s="78"/>
      <c r="I6" s="92" t="s">
        <v>47</v>
      </c>
      <c r="J6" s="99">
        <f>C6+C7+C8</f>
        <v>77837</v>
      </c>
      <c r="K6" s="79"/>
      <c r="L6" s="90"/>
      <c r="M6" s="91"/>
      <c r="P6" s="88" t="s">
        <v>44</v>
      </c>
    </row>
    <row r="7">
      <c r="A7" s="86" t="s">
        <v>1885</v>
      </c>
      <c r="B7" s="94">
        <v>45980.0</v>
      </c>
      <c r="C7" s="87">
        <v>51250.0</v>
      </c>
      <c r="D7" s="86" t="s">
        <v>1886</v>
      </c>
      <c r="E7" s="109" t="s">
        <v>1887</v>
      </c>
      <c r="F7" s="87" t="s">
        <v>1882</v>
      </c>
      <c r="G7" s="87" t="s">
        <v>1888</v>
      </c>
      <c r="H7" s="78"/>
      <c r="K7" s="79"/>
      <c r="L7" s="96"/>
      <c r="M7" s="91"/>
    </row>
    <row r="8">
      <c r="A8" s="86" t="s">
        <v>1885</v>
      </c>
      <c r="B8" s="94">
        <v>45989.0</v>
      </c>
      <c r="C8" s="87">
        <v>24537.0</v>
      </c>
      <c r="D8" s="86" t="s">
        <v>1886</v>
      </c>
      <c r="E8" s="109" t="s">
        <v>1887</v>
      </c>
      <c r="F8" s="87" t="s">
        <v>1882</v>
      </c>
      <c r="G8" s="87" t="s">
        <v>1888</v>
      </c>
      <c r="H8" s="78"/>
      <c r="I8" s="77" t="s">
        <v>1889</v>
      </c>
      <c r="J8" s="77" t="s">
        <v>46</v>
      </c>
      <c r="K8" s="79"/>
      <c r="L8" s="96"/>
      <c r="M8" s="91"/>
    </row>
    <row r="9">
      <c r="A9" s="86" t="s">
        <v>1890</v>
      </c>
      <c r="B9" s="84">
        <v>45991.0</v>
      </c>
      <c r="C9" s="87">
        <f>10108+9048</f>
        <v>19156</v>
      </c>
      <c r="D9" s="86" t="s">
        <v>1891</v>
      </c>
      <c r="E9" s="109" t="s">
        <v>1887</v>
      </c>
      <c r="F9" s="87" t="s">
        <v>1882</v>
      </c>
      <c r="G9" s="87" t="s">
        <v>1888</v>
      </c>
      <c r="H9" s="78"/>
      <c r="I9" s="92" t="s">
        <v>1892</v>
      </c>
      <c r="J9" s="99">
        <f>C4+C5</f>
        <v>45423.29</v>
      </c>
      <c r="K9" s="79"/>
      <c r="L9" s="96"/>
      <c r="M9" s="91"/>
    </row>
    <row r="10">
      <c r="A10" s="86" t="s">
        <v>1893</v>
      </c>
      <c r="B10" s="84">
        <v>45991.0</v>
      </c>
      <c r="C10" s="87">
        <f>'CUSTOS 2025'!BC6</f>
        <v>5500</v>
      </c>
      <c r="D10" s="86" t="s">
        <v>1894</v>
      </c>
      <c r="E10" s="109" t="s">
        <v>1881</v>
      </c>
      <c r="F10" s="87" t="s">
        <v>1882</v>
      </c>
      <c r="G10" s="87" t="s">
        <v>43</v>
      </c>
      <c r="H10" s="78"/>
      <c r="I10" s="92" t="s">
        <v>304</v>
      </c>
      <c r="J10" s="99">
        <f>C11+C10</f>
        <v>11375</v>
      </c>
      <c r="K10" s="79"/>
      <c r="L10" s="96"/>
      <c r="M10" s="91"/>
    </row>
    <row r="11">
      <c r="A11" s="86" t="s">
        <v>1895</v>
      </c>
      <c r="B11" s="84">
        <v>45991.0</v>
      </c>
      <c r="C11" s="87">
        <v>5875.0</v>
      </c>
      <c r="D11" s="86" t="s">
        <v>1894</v>
      </c>
      <c r="E11" s="109" t="s">
        <v>1881</v>
      </c>
      <c r="F11" s="87" t="s">
        <v>1882</v>
      </c>
      <c r="G11" s="87" t="s">
        <v>43</v>
      </c>
      <c r="H11" s="78"/>
      <c r="I11" s="92" t="s">
        <v>335</v>
      </c>
      <c r="J11" s="95"/>
      <c r="K11" s="79"/>
      <c r="L11" s="96"/>
      <c r="M11" s="91"/>
    </row>
    <row r="12">
      <c r="A12" s="86" t="s">
        <v>1896</v>
      </c>
      <c r="B12" s="84">
        <v>45991.0</v>
      </c>
      <c r="C12" s="87">
        <f>'CUSTOS 2025'!BC55-C11</f>
        <v>11335.82</v>
      </c>
      <c r="D12" s="86" t="s">
        <v>1891</v>
      </c>
      <c r="E12" s="109" t="s">
        <v>1887</v>
      </c>
      <c r="F12" s="87" t="s">
        <v>1882</v>
      </c>
      <c r="G12" s="87" t="s">
        <v>43</v>
      </c>
      <c r="J12" s="77">
        <f>SUM(J9:J11)</f>
        <v>56798.29</v>
      </c>
      <c r="M12" s="91"/>
    </row>
    <row r="13">
      <c r="A13" s="86" t="s">
        <v>1897</v>
      </c>
      <c r="B13" s="94">
        <v>45962.0</v>
      </c>
      <c r="C13" s="87">
        <v>0.0</v>
      </c>
      <c r="D13" s="86" t="s">
        <v>1894</v>
      </c>
      <c r="E13" s="109" t="s">
        <v>1881</v>
      </c>
      <c r="F13" s="87" t="s">
        <v>1882</v>
      </c>
      <c r="G13" s="87" t="s">
        <v>43</v>
      </c>
      <c r="M13" s="91"/>
    </row>
    <row r="14">
      <c r="A14" s="974" t="s">
        <v>1898</v>
      </c>
      <c r="B14" s="84">
        <v>45991.0</v>
      </c>
      <c r="C14" s="87">
        <f>5029.3*6</f>
        <v>30175.8</v>
      </c>
      <c r="D14" s="975" t="s">
        <v>1899</v>
      </c>
      <c r="E14" s="109" t="s">
        <v>1884</v>
      </c>
      <c r="F14" s="87" t="s">
        <v>1900</v>
      </c>
      <c r="G14" s="87" t="s">
        <v>1901</v>
      </c>
      <c r="M14" s="91"/>
    </row>
    <row r="15">
      <c r="A15" s="86" t="s">
        <v>1902</v>
      </c>
      <c r="B15" s="84">
        <v>45991.0</v>
      </c>
      <c r="C15" s="87">
        <f>'CUSTOS 2025'!BC72</f>
        <v>1441.95</v>
      </c>
      <c r="D15" s="86" t="s">
        <v>1903</v>
      </c>
      <c r="E15" s="109" t="s">
        <v>1881</v>
      </c>
      <c r="F15" s="87" t="s">
        <v>1882</v>
      </c>
      <c r="G15" s="87" t="s">
        <v>43</v>
      </c>
      <c r="I15" s="75"/>
      <c r="J15" s="976"/>
      <c r="L15" s="4"/>
    </row>
    <row r="16">
      <c r="A16" s="86"/>
      <c r="B16" s="94"/>
      <c r="C16" s="87"/>
      <c r="D16" s="104"/>
      <c r="E16" s="109"/>
      <c r="F16" s="87"/>
      <c r="G16" s="87"/>
      <c r="M16" s="91"/>
    </row>
    <row r="17">
      <c r="A17" s="86"/>
      <c r="B17" s="94"/>
      <c r="C17" s="87"/>
      <c r="D17" s="86"/>
      <c r="E17" s="109"/>
      <c r="F17" s="87"/>
      <c r="G17" s="793"/>
      <c r="L17" s="4"/>
    </row>
    <row r="18">
      <c r="A18" s="76" t="s">
        <v>37</v>
      </c>
      <c r="B18" s="80" t="s">
        <v>1858</v>
      </c>
      <c r="C18" s="81">
        <f>sum(C19:C20)</f>
        <v>-3075.6</v>
      </c>
      <c r="D18" s="80"/>
      <c r="E18" s="82"/>
      <c r="F18" s="972"/>
      <c r="G18" s="82"/>
      <c r="H18" s="78"/>
      <c r="K18" s="79"/>
    </row>
    <row r="19">
      <c r="A19" s="86" t="s">
        <v>1885</v>
      </c>
      <c r="B19" s="94">
        <v>45992.0</v>
      </c>
      <c r="C19" s="87">
        <v>51000.0</v>
      </c>
      <c r="D19" s="86" t="s">
        <v>1886</v>
      </c>
      <c r="E19" s="109" t="s">
        <v>1887</v>
      </c>
      <c r="F19" s="87" t="s">
        <v>1882</v>
      </c>
      <c r="G19" s="87" t="s">
        <v>1888</v>
      </c>
      <c r="I19" s="74" t="s">
        <v>1874</v>
      </c>
      <c r="J19" s="74" t="s">
        <v>1858</v>
      </c>
      <c r="L19" s="4"/>
    </row>
    <row r="20">
      <c r="A20" s="86" t="s">
        <v>1904</v>
      </c>
      <c r="B20" s="94">
        <v>45992.0</v>
      </c>
      <c r="C20" s="87">
        <v>-54075.6</v>
      </c>
      <c r="D20" s="86" t="s">
        <v>1886</v>
      </c>
      <c r="E20" s="109" t="s">
        <v>1881</v>
      </c>
      <c r="F20" s="87" t="s">
        <v>1882</v>
      </c>
      <c r="G20" s="87" t="s">
        <v>43</v>
      </c>
      <c r="I20" s="77" t="s">
        <v>1878</v>
      </c>
      <c r="J20" s="77" t="s">
        <v>46</v>
      </c>
      <c r="L20" s="4"/>
    </row>
    <row r="21">
      <c r="A21" s="86" t="s">
        <v>1885</v>
      </c>
      <c r="B21" s="94">
        <v>45992.0</v>
      </c>
      <c r="C21" s="87">
        <v>51000.0</v>
      </c>
      <c r="D21" s="86" t="s">
        <v>1886</v>
      </c>
      <c r="E21" s="109" t="s">
        <v>1887</v>
      </c>
      <c r="F21" s="87" t="s">
        <v>1882</v>
      </c>
      <c r="G21" s="793"/>
      <c r="I21" s="77" t="s">
        <v>1889</v>
      </c>
      <c r="J21" s="77" t="s">
        <v>46</v>
      </c>
      <c r="L21" s="4"/>
    </row>
    <row r="22">
      <c r="A22" s="86" t="s">
        <v>1885</v>
      </c>
      <c r="B22" s="94">
        <v>45999.0</v>
      </c>
      <c r="C22" s="87">
        <v>51000.0</v>
      </c>
      <c r="D22" s="86" t="s">
        <v>1886</v>
      </c>
      <c r="E22" s="109" t="s">
        <v>1887</v>
      </c>
      <c r="F22" s="87" t="s">
        <v>1882</v>
      </c>
      <c r="G22" s="87" t="s">
        <v>1888</v>
      </c>
      <c r="I22" s="95"/>
      <c r="J22" s="95"/>
      <c r="L22" s="4"/>
    </row>
    <row r="23">
      <c r="A23" s="86" t="s">
        <v>1885</v>
      </c>
      <c r="B23" s="94">
        <v>46003.0</v>
      </c>
      <c r="C23" s="87">
        <v>25500.0</v>
      </c>
      <c r="D23" s="86" t="s">
        <v>1886</v>
      </c>
      <c r="E23" s="109" t="s">
        <v>1887</v>
      </c>
      <c r="F23" s="87" t="s">
        <v>1882</v>
      </c>
      <c r="G23" s="87" t="s">
        <v>1888</v>
      </c>
      <c r="I23" s="77" t="s">
        <v>1884</v>
      </c>
      <c r="J23" s="77" t="s">
        <v>46</v>
      </c>
      <c r="L23" s="4"/>
    </row>
    <row r="24">
      <c r="A24" s="86" t="s">
        <v>1905</v>
      </c>
      <c r="B24" s="94">
        <v>46011.0</v>
      </c>
      <c r="C24" s="87">
        <v>-152320.0</v>
      </c>
      <c r="D24" s="86" t="s">
        <v>1886</v>
      </c>
      <c r="E24" s="109" t="s">
        <v>1884</v>
      </c>
      <c r="F24" s="87" t="s">
        <v>1882</v>
      </c>
      <c r="G24" s="87" t="s">
        <v>43</v>
      </c>
      <c r="I24" s="95" t="s">
        <v>47</v>
      </c>
      <c r="J24" s="99">
        <f>C19+C22</f>
        <v>102000</v>
      </c>
      <c r="L24" s="4"/>
    </row>
    <row r="25">
      <c r="A25" s="86" t="s">
        <v>1885</v>
      </c>
      <c r="B25" s="94">
        <v>46014.0</v>
      </c>
      <c r="C25" s="87">
        <v>10200.0</v>
      </c>
      <c r="D25" s="86" t="s">
        <v>1886</v>
      </c>
      <c r="E25" s="109" t="s">
        <v>1887</v>
      </c>
      <c r="F25" s="87" t="s">
        <v>1882</v>
      </c>
      <c r="G25" s="793"/>
      <c r="I25" s="95" t="s">
        <v>1892</v>
      </c>
      <c r="J25" s="99">
        <f>TRAFEGO!B67</f>
        <v>73249.66</v>
      </c>
      <c r="L25" s="4"/>
    </row>
    <row r="26">
      <c r="A26" s="86" t="s">
        <v>1885</v>
      </c>
      <c r="B26" s="94">
        <v>46017.0</v>
      </c>
      <c r="C26" s="87">
        <v>30600.0</v>
      </c>
      <c r="D26" s="86" t="s">
        <v>1886</v>
      </c>
      <c r="E26" s="109" t="s">
        <v>1887</v>
      </c>
      <c r="F26" s="87" t="s">
        <v>1882</v>
      </c>
      <c r="G26" s="793"/>
      <c r="L26" s="4"/>
    </row>
    <row r="27">
      <c r="A27" s="86"/>
      <c r="B27" s="977"/>
      <c r="C27" s="87"/>
      <c r="D27" s="87"/>
      <c r="E27" s="109"/>
      <c r="F27" s="87"/>
      <c r="G27" s="793"/>
      <c r="L27" s="4"/>
    </row>
    <row r="28">
      <c r="A28" s="76" t="s">
        <v>37</v>
      </c>
      <c r="B28" s="80" t="s">
        <v>1859</v>
      </c>
      <c r="C28" s="81">
        <f>SUM(C29:C43)</f>
        <v>-51643</v>
      </c>
      <c r="D28" s="80"/>
      <c r="E28" s="82"/>
      <c r="F28" s="972"/>
      <c r="G28" s="82"/>
      <c r="H28" s="78"/>
      <c r="K28" s="79"/>
    </row>
    <row r="29">
      <c r="A29" s="86" t="s">
        <v>1904</v>
      </c>
      <c r="B29" s="94">
        <v>46034.0</v>
      </c>
      <c r="C29" s="87">
        <v>-63380.0</v>
      </c>
      <c r="D29" s="86" t="s">
        <v>1886</v>
      </c>
      <c r="E29" s="109" t="s">
        <v>1881</v>
      </c>
      <c r="F29" s="87" t="s">
        <v>1882</v>
      </c>
      <c r="G29" s="87" t="s">
        <v>43</v>
      </c>
      <c r="I29" s="74" t="s">
        <v>1874</v>
      </c>
      <c r="J29" s="74" t="s">
        <v>1858</v>
      </c>
      <c r="L29" s="109"/>
    </row>
    <row r="30">
      <c r="A30" s="86" t="s">
        <v>1906</v>
      </c>
      <c r="B30" s="94">
        <v>46042.0</v>
      </c>
      <c r="C30" s="87">
        <v>11737.0</v>
      </c>
      <c r="D30" s="86" t="s">
        <v>1907</v>
      </c>
      <c r="E30" s="109" t="s">
        <v>1881</v>
      </c>
      <c r="F30" s="87" t="s">
        <v>1882</v>
      </c>
      <c r="G30" s="87" t="s">
        <v>43</v>
      </c>
      <c r="I30" s="77" t="s">
        <v>1878</v>
      </c>
      <c r="J30" s="77" t="s">
        <v>46</v>
      </c>
      <c r="L30" s="4"/>
    </row>
    <row r="31">
      <c r="A31" s="86" t="s">
        <v>1908</v>
      </c>
      <c r="B31" s="94" t="s">
        <v>1909</v>
      </c>
      <c r="C31" s="87" t="s">
        <v>1910</v>
      </c>
      <c r="D31" s="86" t="s">
        <v>1911</v>
      </c>
      <c r="E31" s="109" t="s">
        <v>1887</v>
      </c>
      <c r="F31" s="87" t="s">
        <v>1882</v>
      </c>
      <c r="G31" s="87" t="s">
        <v>43</v>
      </c>
      <c r="I31" s="77" t="s">
        <v>1889</v>
      </c>
      <c r="J31" s="77" t="s">
        <v>46</v>
      </c>
      <c r="L31" s="4"/>
    </row>
    <row r="32">
      <c r="A32" s="86" t="s">
        <v>1912</v>
      </c>
      <c r="B32" s="94" t="s">
        <v>1913</v>
      </c>
      <c r="C32" s="87" t="s">
        <v>1914</v>
      </c>
      <c r="D32" s="86" t="s">
        <v>1911</v>
      </c>
      <c r="E32" s="109" t="s">
        <v>1887</v>
      </c>
      <c r="F32" s="87" t="s">
        <v>1882</v>
      </c>
      <c r="G32" s="87" t="s">
        <v>43</v>
      </c>
      <c r="I32" s="95"/>
      <c r="J32" s="95"/>
      <c r="L32" s="4"/>
    </row>
    <row r="33">
      <c r="A33" s="86" t="s">
        <v>1915</v>
      </c>
      <c r="B33" s="94" t="s">
        <v>1916</v>
      </c>
      <c r="C33" s="87" t="s">
        <v>1917</v>
      </c>
      <c r="D33" s="86" t="s">
        <v>1911</v>
      </c>
      <c r="E33" s="109" t="s">
        <v>1887</v>
      </c>
      <c r="F33" s="87" t="s">
        <v>1882</v>
      </c>
      <c r="G33" s="87" t="s">
        <v>43</v>
      </c>
      <c r="I33" s="77" t="s">
        <v>1884</v>
      </c>
      <c r="J33" s="77" t="s">
        <v>46</v>
      </c>
      <c r="L33" s="4"/>
    </row>
    <row r="34">
      <c r="A34" s="86" t="s">
        <v>1915</v>
      </c>
      <c r="B34" s="86" t="s">
        <v>1918</v>
      </c>
      <c r="C34" s="87" t="s">
        <v>1919</v>
      </c>
      <c r="D34" s="86" t="s">
        <v>1911</v>
      </c>
      <c r="E34" s="109" t="s">
        <v>1887</v>
      </c>
      <c r="F34" s="87" t="s">
        <v>1882</v>
      </c>
      <c r="G34" s="87" t="s">
        <v>43</v>
      </c>
      <c r="I34" s="95" t="s">
        <v>47</v>
      </c>
      <c r="J34" s="95" t="str">
        <f>C29+B32</f>
        <v>#VALUE!</v>
      </c>
      <c r="L34" s="4"/>
    </row>
    <row r="35">
      <c r="A35" s="86" t="s">
        <v>1908</v>
      </c>
      <c r="B35" s="94" t="s">
        <v>1920</v>
      </c>
      <c r="C35" s="87" t="s">
        <v>1921</v>
      </c>
      <c r="D35" s="86" t="s">
        <v>1911</v>
      </c>
      <c r="E35" s="109" t="s">
        <v>1887</v>
      </c>
      <c r="F35" s="87" t="s">
        <v>1882</v>
      </c>
      <c r="G35" s="87" t="s">
        <v>43</v>
      </c>
      <c r="I35" s="95" t="s">
        <v>1892</v>
      </c>
      <c r="J35" s="99">
        <f>TRAFEGO!B78</f>
        <v>4503.73</v>
      </c>
      <c r="L35" s="4"/>
    </row>
    <row r="36">
      <c r="A36" s="86" t="s">
        <v>1908</v>
      </c>
      <c r="B36" s="94" t="s">
        <v>1922</v>
      </c>
      <c r="C36" s="87" t="s">
        <v>1923</v>
      </c>
      <c r="D36" s="86" t="s">
        <v>1911</v>
      </c>
      <c r="E36" s="109" t="s">
        <v>1887</v>
      </c>
      <c r="F36" s="87" t="s">
        <v>1882</v>
      </c>
      <c r="G36" s="87" t="s">
        <v>43</v>
      </c>
      <c r="L36" s="4"/>
    </row>
    <row r="37">
      <c r="A37" s="86" t="s">
        <v>1924</v>
      </c>
      <c r="B37" s="94" t="s">
        <v>1925</v>
      </c>
      <c r="C37" s="87" t="s">
        <v>1926</v>
      </c>
      <c r="D37" s="86" t="s">
        <v>1911</v>
      </c>
      <c r="E37" s="109" t="s">
        <v>1887</v>
      </c>
      <c r="F37" s="87" t="s">
        <v>1882</v>
      </c>
      <c r="G37" s="87" t="s">
        <v>43</v>
      </c>
      <c r="L37" s="4"/>
    </row>
    <row r="38">
      <c r="A38" s="86" t="s">
        <v>1927</v>
      </c>
      <c r="B38" s="94" t="s">
        <v>1925</v>
      </c>
      <c r="C38" s="87" t="s">
        <v>1928</v>
      </c>
      <c r="D38" s="86" t="s">
        <v>1911</v>
      </c>
      <c r="E38" s="109" t="s">
        <v>1887</v>
      </c>
      <c r="F38" s="87" t="s">
        <v>1882</v>
      </c>
      <c r="G38" s="87" t="s">
        <v>43</v>
      </c>
      <c r="L38" s="4"/>
    </row>
    <row r="39">
      <c r="A39" s="86" t="s">
        <v>1929</v>
      </c>
      <c r="B39" s="94" t="s">
        <v>1925</v>
      </c>
      <c r="C39" s="87" t="s">
        <v>1930</v>
      </c>
      <c r="D39" s="86" t="s">
        <v>1911</v>
      </c>
      <c r="E39" s="109" t="s">
        <v>1887</v>
      </c>
      <c r="F39" s="87" t="s">
        <v>1882</v>
      </c>
      <c r="G39" s="87" t="s">
        <v>43</v>
      </c>
      <c r="L39" s="4"/>
    </row>
    <row r="40">
      <c r="A40" s="86" t="s">
        <v>1908</v>
      </c>
      <c r="B40" s="94" t="s">
        <v>1931</v>
      </c>
      <c r="C40" s="87" t="s">
        <v>1932</v>
      </c>
      <c r="D40" s="86" t="s">
        <v>1911</v>
      </c>
      <c r="E40" s="109" t="s">
        <v>1887</v>
      </c>
      <c r="F40" s="87" t="s">
        <v>1882</v>
      </c>
      <c r="G40" s="87" t="s">
        <v>43</v>
      </c>
      <c r="L40" s="4"/>
    </row>
    <row r="41">
      <c r="A41" s="86" t="s">
        <v>1912</v>
      </c>
      <c r="B41" s="94" t="s">
        <v>1933</v>
      </c>
      <c r="C41" s="87" t="s">
        <v>1934</v>
      </c>
      <c r="D41" s="86" t="s">
        <v>1911</v>
      </c>
      <c r="E41" s="109" t="s">
        <v>1887</v>
      </c>
      <c r="F41" s="87" t="s">
        <v>1882</v>
      </c>
      <c r="G41" s="87" t="s">
        <v>43</v>
      </c>
      <c r="L41" s="4"/>
    </row>
    <row r="42">
      <c r="A42" s="86" t="s">
        <v>1908</v>
      </c>
      <c r="B42" s="94" t="s">
        <v>1935</v>
      </c>
      <c r="C42" s="87" t="s">
        <v>1936</v>
      </c>
      <c r="D42" s="86" t="s">
        <v>1911</v>
      </c>
      <c r="E42" s="109" t="s">
        <v>1887</v>
      </c>
      <c r="F42" s="87" t="s">
        <v>1882</v>
      </c>
      <c r="G42" s="87" t="s">
        <v>43</v>
      </c>
      <c r="J42" s="5"/>
      <c r="L42" s="4"/>
    </row>
    <row r="43">
      <c r="A43" s="86" t="s">
        <v>1915</v>
      </c>
      <c r="B43" s="86" t="s">
        <v>1937</v>
      </c>
      <c r="C43" s="87" t="s">
        <v>1919</v>
      </c>
      <c r="D43" s="86" t="s">
        <v>1911</v>
      </c>
      <c r="E43" s="109" t="s">
        <v>1887</v>
      </c>
      <c r="F43" s="87" t="s">
        <v>1882</v>
      </c>
      <c r="G43" s="87" t="s">
        <v>43</v>
      </c>
      <c r="J43" s="5"/>
      <c r="L43" s="4"/>
    </row>
    <row r="44">
      <c r="A44" s="4"/>
      <c r="C44" s="116"/>
      <c r="D44" s="4"/>
      <c r="J44" s="5"/>
      <c r="L44" s="4"/>
    </row>
    <row r="45">
      <c r="A45" s="4"/>
      <c r="C45" s="116"/>
      <c r="D45" s="4"/>
      <c r="J45" s="5"/>
      <c r="L45" s="4"/>
    </row>
    <row r="46">
      <c r="A46" s="4"/>
      <c r="C46" s="116"/>
      <c r="D46" s="4"/>
      <c r="J46" s="5"/>
      <c r="L46" s="4"/>
    </row>
    <row r="47">
      <c r="A47" s="4"/>
      <c r="C47" s="116"/>
      <c r="D47" s="4"/>
      <c r="J47" s="5"/>
      <c r="L47" s="4"/>
    </row>
    <row r="48">
      <c r="A48" s="4"/>
      <c r="C48" s="116"/>
      <c r="D48" s="4"/>
      <c r="J48" s="5"/>
      <c r="L48" s="4"/>
    </row>
    <row r="49">
      <c r="A49" s="4"/>
      <c r="C49" s="116"/>
      <c r="D49" s="4"/>
      <c r="J49" s="5"/>
      <c r="L49" s="4"/>
    </row>
    <row r="50">
      <c r="A50" s="4"/>
      <c r="C50" s="116"/>
      <c r="D50" s="4"/>
      <c r="J50" s="5"/>
      <c r="L50" s="4"/>
    </row>
    <row r="51">
      <c r="A51" s="971" t="s">
        <v>176</v>
      </c>
      <c r="B51" s="80"/>
      <c r="C51" s="81">
        <f>SUM(C19:C50)</f>
        <v>-90381.6</v>
      </c>
      <c r="D51" s="80"/>
      <c r="E51" s="82"/>
      <c r="F51" s="972"/>
      <c r="G51" s="82"/>
      <c r="H51" s="78"/>
      <c r="I51" s="95"/>
      <c r="J51" s="95"/>
      <c r="K51" s="79"/>
    </row>
    <row r="52">
      <c r="A52" s="4"/>
      <c r="C52" s="116"/>
      <c r="D52" s="4"/>
      <c r="J52" s="5"/>
      <c r="L52" s="4"/>
    </row>
    <row r="53">
      <c r="A53" s="4"/>
      <c r="C53" s="116"/>
      <c r="D53" s="4"/>
      <c r="J53" s="5"/>
      <c r="L53" s="4"/>
    </row>
    <row r="54">
      <c r="A54" s="4"/>
      <c r="C54" s="116"/>
      <c r="D54" s="4"/>
      <c r="J54" s="5"/>
      <c r="L54" s="4"/>
    </row>
    <row r="55">
      <c r="A55" s="4"/>
      <c r="C55" s="116"/>
      <c r="D55" s="4"/>
      <c r="J55" s="5"/>
      <c r="L55" s="4"/>
    </row>
    <row r="56">
      <c r="A56" s="4"/>
      <c r="C56" s="116"/>
      <c r="D56" s="4"/>
      <c r="J56" s="5"/>
      <c r="L56" s="4"/>
    </row>
    <row r="57">
      <c r="A57" s="4"/>
      <c r="C57" s="116"/>
      <c r="D57" s="4"/>
      <c r="J57" s="5"/>
      <c r="L57" s="4"/>
    </row>
    <row r="58">
      <c r="A58" s="4"/>
      <c r="C58" s="116"/>
      <c r="D58" s="4"/>
      <c r="J58" s="5"/>
      <c r="L58" s="4"/>
    </row>
    <row r="59">
      <c r="A59" s="4"/>
      <c r="C59" s="116"/>
      <c r="D59" s="4"/>
      <c r="J59" s="5"/>
      <c r="L59" s="4"/>
    </row>
    <row r="60">
      <c r="A60" s="4"/>
      <c r="C60" s="116"/>
      <c r="D60" s="4"/>
      <c r="J60" s="5"/>
      <c r="L60" s="4"/>
    </row>
    <row r="61">
      <c r="A61" s="4"/>
      <c r="C61" s="116"/>
      <c r="D61" s="4"/>
      <c r="J61" s="5"/>
      <c r="L61" s="4"/>
    </row>
    <row r="62">
      <c r="A62" s="4"/>
      <c r="C62" s="116"/>
      <c r="D62" s="4"/>
      <c r="J62" s="5"/>
      <c r="L62" s="4"/>
    </row>
    <row r="63">
      <c r="A63" s="4"/>
      <c r="C63" s="116"/>
      <c r="D63" s="4"/>
      <c r="J63" s="5"/>
      <c r="L63" s="4"/>
    </row>
    <row r="64">
      <c r="A64" s="4"/>
      <c r="C64" s="116"/>
      <c r="D64" s="4"/>
      <c r="J64" s="5"/>
      <c r="L64" s="4"/>
    </row>
    <row r="65">
      <c r="A65" s="4"/>
      <c r="C65" s="116"/>
      <c r="D65" s="4"/>
      <c r="J65" s="5"/>
      <c r="L65" s="4"/>
    </row>
    <row r="66">
      <c r="A66" s="4"/>
      <c r="C66" s="116"/>
      <c r="D66" s="4"/>
      <c r="J66" s="5"/>
      <c r="L66" s="4"/>
    </row>
    <row r="67">
      <c r="A67" s="4"/>
      <c r="C67" s="116"/>
      <c r="D67" s="4"/>
      <c r="J67" s="5"/>
      <c r="L67" s="4"/>
    </row>
    <row r="68">
      <c r="A68" s="4"/>
      <c r="C68" s="116"/>
      <c r="D68" s="4"/>
      <c r="J68" s="5"/>
      <c r="L68" s="4"/>
    </row>
    <row r="69">
      <c r="A69" s="4"/>
      <c r="C69" s="116"/>
      <c r="D69" s="4"/>
      <c r="J69" s="5"/>
      <c r="L69" s="4"/>
    </row>
    <row r="70">
      <c r="A70" s="4"/>
      <c r="C70" s="116"/>
      <c r="D70" s="4"/>
      <c r="J70" s="5"/>
      <c r="L70" s="4"/>
    </row>
    <row r="71">
      <c r="A71" s="4"/>
      <c r="C71" s="116"/>
      <c r="D71" s="4"/>
      <c r="J71" s="5"/>
      <c r="L71" s="4"/>
    </row>
    <row r="72">
      <c r="A72" s="4"/>
      <c r="C72" s="116"/>
      <c r="D72" s="4"/>
      <c r="J72" s="5"/>
      <c r="L72" s="4"/>
    </row>
    <row r="73">
      <c r="A73" s="4"/>
      <c r="C73" s="116"/>
      <c r="D73" s="4"/>
      <c r="J73" s="5"/>
      <c r="L73" s="4"/>
    </row>
    <row r="74">
      <c r="A74" s="4"/>
      <c r="C74" s="116"/>
      <c r="D74" s="4"/>
      <c r="J74" s="5"/>
      <c r="L74" s="4"/>
    </row>
    <row r="75">
      <c r="A75" s="4"/>
      <c r="C75" s="116"/>
      <c r="D75" s="4"/>
      <c r="J75" s="5"/>
      <c r="L75" s="4"/>
    </row>
    <row r="76">
      <c r="A76" s="4"/>
      <c r="C76" s="116"/>
      <c r="D76" s="4"/>
      <c r="J76" s="5"/>
      <c r="L76" s="4"/>
    </row>
    <row r="77">
      <c r="A77" s="4"/>
      <c r="C77" s="116"/>
      <c r="D77" s="4"/>
      <c r="J77" s="5"/>
      <c r="L77" s="4"/>
    </row>
    <row r="78">
      <c r="A78" s="4"/>
      <c r="C78" s="116"/>
      <c r="D78" s="4"/>
      <c r="J78" s="5"/>
      <c r="L78" s="4"/>
    </row>
    <row r="79">
      <c r="A79" s="4"/>
      <c r="C79" s="116"/>
      <c r="D79" s="4"/>
      <c r="J79" s="5"/>
      <c r="L79" s="4"/>
    </row>
    <row r="80">
      <c r="A80" s="4"/>
      <c r="C80" s="116"/>
      <c r="D80" s="4"/>
      <c r="J80" s="5"/>
      <c r="L80" s="4"/>
    </row>
    <row r="81">
      <c r="A81" s="4"/>
      <c r="C81" s="116"/>
      <c r="D81" s="4"/>
      <c r="J81" s="5"/>
      <c r="L81" s="4"/>
    </row>
    <row r="82">
      <c r="A82" s="4"/>
      <c r="C82" s="116"/>
      <c r="D82" s="4"/>
      <c r="J82" s="5"/>
      <c r="L82" s="4"/>
    </row>
    <row r="83">
      <c r="A83" s="4"/>
      <c r="C83" s="116"/>
      <c r="D83" s="4"/>
      <c r="J83" s="5"/>
      <c r="L83" s="4"/>
    </row>
    <row r="84">
      <c r="A84" s="4"/>
      <c r="C84" s="116"/>
      <c r="D84" s="4"/>
      <c r="J84" s="5"/>
      <c r="L84" s="4"/>
    </row>
    <row r="85">
      <c r="A85" s="4"/>
      <c r="C85" s="116"/>
      <c r="D85" s="4"/>
      <c r="J85" s="5"/>
      <c r="L85" s="4"/>
    </row>
    <row r="86">
      <c r="A86" s="4"/>
      <c r="C86" s="116"/>
      <c r="D86" s="4"/>
      <c r="J86" s="5"/>
      <c r="L86" s="4"/>
    </row>
    <row r="87">
      <c r="A87" s="4"/>
      <c r="C87" s="116"/>
      <c r="D87" s="4"/>
      <c r="J87" s="5"/>
      <c r="L87" s="4"/>
    </row>
    <row r="88">
      <c r="A88" s="4"/>
      <c r="C88" s="116"/>
      <c r="D88" s="4"/>
      <c r="J88" s="5"/>
      <c r="L88" s="4"/>
    </row>
    <row r="89">
      <c r="A89" s="4"/>
      <c r="C89" s="116"/>
      <c r="D89" s="4"/>
      <c r="J89" s="5"/>
      <c r="L89" s="4"/>
    </row>
    <row r="90">
      <c r="A90" s="4"/>
      <c r="C90" s="116"/>
      <c r="D90" s="4"/>
      <c r="J90" s="5"/>
      <c r="L90" s="4"/>
    </row>
    <row r="91">
      <c r="A91" s="4"/>
      <c r="C91" s="116"/>
      <c r="D91" s="4"/>
      <c r="J91" s="5"/>
      <c r="L91" s="4"/>
    </row>
    <row r="92">
      <c r="A92" s="4"/>
      <c r="C92" s="116"/>
      <c r="D92" s="4"/>
      <c r="J92" s="5"/>
      <c r="L92" s="4"/>
    </row>
    <row r="93">
      <c r="A93" s="4"/>
      <c r="C93" s="116"/>
      <c r="D93" s="4"/>
      <c r="J93" s="5"/>
      <c r="L93" s="4"/>
    </row>
    <row r="94">
      <c r="A94" s="4"/>
      <c r="C94" s="116"/>
      <c r="D94" s="4"/>
      <c r="J94" s="5"/>
      <c r="L94" s="4"/>
    </row>
    <row r="95">
      <c r="A95" s="4"/>
      <c r="C95" s="116"/>
      <c r="D95" s="4"/>
      <c r="J95" s="5"/>
      <c r="L95" s="4"/>
    </row>
    <row r="96">
      <c r="A96" s="4"/>
      <c r="C96" s="116"/>
      <c r="D96" s="4"/>
      <c r="J96" s="5"/>
      <c r="L96" s="4"/>
    </row>
    <row r="97">
      <c r="A97" s="4"/>
      <c r="C97" s="116"/>
      <c r="D97" s="4"/>
      <c r="J97" s="5"/>
      <c r="L97" s="4"/>
    </row>
    <row r="98">
      <c r="A98" s="4"/>
      <c r="C98" s="116"/>
      <c r="D98" s="4"/>
      <c r="J98" s="5"/>
      <c r="L98" s="4"/>
    </row>
    <row r="99">
      <c r="A99" s="4"/>
      <c r="C99" s="116"/>
      <c r="D99" s="4"/>
      <c r="J99" s="5"/>
      <c r="L99" s="4"/>
    </row>
    <row r="100">
      <c r="A100" s="4"/>
      <c r="C100" s="116"/>
      <c r="D100" s="4"/>
      <c r="J100" s="5"/>
      <c r="L100" s="4"/>
    </row>
    <row r="101">
      <c r="A101" s="4"/>
      <c r="C101" s="116"/>
      <c r="D101" s="4"/>
      <c r="J101" s="5"/>
      <c r="L101" s="4"/>
    </row>
    <row r="102">
      <c r="A102" s="4"/>
      <c r="C102" s="116"/>
      <c r="D102" s="4"/>
      <c r="J102" s="5"/>
      <c r="L102" s="4"/>
    </row>
    <row r="103">
      <c r="A103" s="4"/>
      <c r="C103" s="116"/>
      <c r="D103" s="4"/>
      <c r="J103" s="5"/>
      <c r="L103" s="4"/>
    </row>
    <row r="104">
      <c r="A104" s="4"/>
      <c r="C104" s="116"/>
      <c r="D104" s="4"/>
      <c r="J104" s="5"/>
      <c r="L104" s="4"/>
    </row>
    <row r="105">
      <c r="A105" s="4"/>
      <c r="C105" s="116"/>
      <c r="D105" s="4"/>
      <c r="J105" s="5"/>
      <c r="L105" s="4"/>
    </row>
    <row r="106">
      <c r="A106" s="4"/>
      <c r="C106" s="116"/>
      <c r="D106" s="4"/>
      <c r="J106" s="5"/>
      <c r="L106" s="4"/>
    </row>
    <row r="107">
      <c r="A107" s="4"/>
      <c r="C107" s="116"/>
      <c r="D107" s="4"/>
      <c r="J107" s="5"/>
      <c r="L107" s="4"/>
    </row>
    <row r="108">
      <c r="A108" s="4"/>
      <c r="C108" s="116"/>
      <c r="D108" s="4"/>
      <c r="J108" s="5"/>
      <c r="L108" s="4"/>
    </row>
    <row r="109">
      <c r="A109" s="4"/>
      <c r="C109" s="116"/>
      <c r="D109" s="4"/>
      <c r="J109" s="5"/>
      <c r="L109" s="4"/>
    </row>
    <row r="110">
      <c r="A110" s="4"/>
      <c r="C110" s="116"/>
      <c r="D110" s="4"/>
      <c r="J110" s="5"/>
      <c r="L110" s="4"/>
    </row>
    <row r="111">
      <c r="A111" s="4"/>
      <c r="C111" s="116"/>
      <c r="D111" s="4"/>
      <c r="J111" s="5"/>
      <c r="L111" s="4"/>
    </row>
    <row r="112">
      <c r="A112" s="4"/>
      <c r="C112" s="116"/>
      <c r="D112" s="4"/>
      <c r="J112" s="5"/>
      <c r="L112" s="4"/>
    </row>
    <row r="113">
      <c r="A113" s="4"/>
      <c r="C113" s="116"/>
      <c r="D113" s="4"/>
      <c r="J113" s="5"/>
      <c r="L113" s="4"/>
    </row>
    <row r="114">
      <c r="A114" s="4"/>
      <c r="C114" s="116"/>
      <c r="D114" s="4"/>
      <c r="J114" s="5"/>
      <c r="L114" s="4"/>
    </row>
    <row r="115">
      <c r="A115" s="4"/>
      <c r="C115" s="116"/>
      <c r="D115" s="4"/>
      <c r="J115" s="5"/>
      <c r="L115" s="4"/>
    </row>
    <row r="116">
      <c r="A116" s="4"/>
      <c r="C116" s="116"/>
      <c r="D116" s="4"/>
      <c r="J116" s="5"/>
      <c r="L116" s="4"/>
    </row>
    <row r="117">
      <c r="A117" s="4"/>
      <c r="C117" s="116"/>
      <c r="D117" s="4"/>
      <c r="J117" s="5"/>
      <c r="L117" s="4"/>
    </row>
    <row r="118">
      <c r="A118" s="4"/>
      <c r="C118" s="116"/>
      <c r="D118" s="4"/>
      <c r="J118" s="5"/>
      <c r="L118" s="4"/>
    </row>
    <row r="119">
      <c r="A119" s="4"/>
      <c r="C119" s="116"/>
      <c r="D119" s="4"/>
      <c r="J119" s="5"/>
      <c r="L119" s="4"/>
    </row>
    <row r="120">
      <c r="A120" s="4"/>
      <c r="C120" s="116"/>
      <c r="D120" s="4"/>
      <c r="J120" s="5"/>
      <c r="L120" s="4"/>
    </row>
    <row r="121">
      <c r="A121" s="4"/>
      <c r="C121" s="116"/>
      <c r="D121" s="4"/>
      <c r="J121" s="5"/>
      <c r="L121" s="4"/>
    </row>
    <row r="122">
      <c r="A122" s="4"/>
      <c r="C122" s="116"/>
      <c r="D122" s="4"/>
      <c r="J122" s="5"/>
      <c r="L122" s="4"/>
    </row>
    <row r="123">
      <c r="A123" s="4"/>
      <c r="C123" s="116"/>
      <c r="D123" s="4"/>
      <c r="J123" s="5"/>
      <c r="L123" s="4"/>
    </row>
    <row r="124">
      <c r="A124" s="4"/>
      <c r="C124" s="116"/>
      <c r="D124" s="4"/>
      <c r="J124" s="5"/>
      <c r="L124" s="4"/>
    </row>
    <row r="125">
      <c r="A125" s="4"/>
      <c r="C125" s="116"/>
      <c r="D125" s="4"/>
      <c r="J125" s="5"/>
      <c r="L125" s="4"/>
    </row>
    <row r="126">
      <c r="A126" s="4"/>
      <c r="C126" s="116"/>
      <c r="D126" s="4"/>
      <c r="J126" s="5"/>
      <c r="L126" s="4"/>
    </row>
    <row r="127">
      <c r="A127" s="4"/>
      <c r="C127" s="116"/>
      <c r="D127" s="4"/>
      <c r="J127" s="5"/>
      <c r="L127" s="4"/>
    </row>
    <row r="128">
      <c r="A128" s="4"/>
      <c r="C128" s="116"/>
      <c r="D128" s="4"/>
      <c r="J128" s="5"/>
      <c r="L128" s="4"/>
    </row>
    <row r="129">
      <c r="A129" s="4"/>
      <c r="C129" s="116"/>
      <c r="D129" s="4"/>
      <c r="J129" s="5"/>
      <c r="L129" s="4"/>
    </row>
    <row r="130">
      <c r="A130" s="4"/>
      <c r="C130" s="116"/>
      <c r="D130" s="4"/>
      <c r="J130" s="5"/>
      <c r="L130" s="4"/>
    </row>
    <row r="131">
      <c r="A131" s="4"/>
      <c r="C131" s="116"/>
      <c r="D131" s="4"/>
      <c r="J131" s="5"/>
      <c r="L131" s="4"/>
    </row>
    <row r="132">
      <c r="A132" s="4"/>
      <c r="C132" s="116"/>
      <c r="D132" s="4"/>
      <c r="J132" s="5"/>
      <c r="L132" s="4"/>
    </row>
    <row r="133">
      <c r="A133" s="4"/>
      <c r="C133" s="116"/>
      <c r="D133" s="4"/>
      <c r="J133" s="5"/>
      <c r="L133" s="4"/>
    </row>
    <row r="134">
      <c r="A134" s="4"/>
      <c r="C134" s="116"/>
      <c r="D134" s="4"/>
      <c r="J134" s="5"/>
      <c r="L134" s="4"/>
    </row>
    <row r="135">
      <c r="A135" s="4"/>
      <c r="C135" s="116"/>
      <c r="D135" s="4"/>
      <c r="J135" s="5"/>
      <c r="L135" s="4"/>
    </row>
    <row r="136">
      <c r="A136" s="4"/>
      <c r="C136" s="116"/>
      <c r="D136" s="4"/>
      <c r="J136" s="5"/>
      <c r="L136" s="4"/>
    </row>
    <row r="137">
      <c r="A137" s="4"/>
      <c r="C137" s="116"/>
      <c r="D137" s="4"/>
      <c r="J137" s="5"/>
      <c r="L137" s="4"/>
    </row>
    <row r="138">
      <c r="A138" s="4"/>
      <c r="C138" s="116"/>
      <c r="D138" s="4"/>
      <c r="J138" s="5"/>
      <c r="L138" s="4"/>
    </row>
    <row r="139">
      <c r="A139" s="4"/>
      <c r="C139" s="116"/>
      <c r="D139" s="4"/>
      <c r="J139" s="5"/>
      <c r="L139" s="4"/>
    </row>
    <row r="140">
      <c r="A140" s="4"/>
      <c r="C140" s="116"/>
      <c r="D140" s="4"/>
      <c r="J140" s="5"/>
      <c r="L140" s="4"/>
    </row>
    <row r="141">
      <c r="A141" s="4"/>
      <c r="C141" s="116"/>
      <c r="D141" s="4"/>
      <c r="J141" s="5"/>
      <c r="L141" s="4"/>
    </row>
    <row r="142">
      <c r="A142" s="4"/>
      <c r="C142" s="116"/>
      <c r="D142" s="4"/>
      <c r="J142" s="5"/>
      <c r="L142" s="4"/>
    </row>
    <row r="143">
      <c r="A143" s="4"/>
      <c r="C143" s="116"/>
      <c r="D143" s="4"/>
      <c r="J143" s="5"/>
      <c r="L143" s="4"/>
    </row>
    <row r="144">
      <c r="A144" s="4"/>
      <c r="C144" s="116"/>
      <c r="D144" s="4"/>
      <c r="J144" s="5"/>
      <c r="L144" s="4"/>
    </row>
    <row r="145">
      <c r="A145" s="4"/>
      <c r="C145" s="116"/>
      <c r="D145" s="4"/>
      <c r="J145" s="5"/>
      <c r="L145" s="4"/>
    </row>
    <row r="146">
      <c r="A146" s="4"/>
      <c r="C146" s="116"/>
      <c r="D146" s="4"/>
      <c r="J146" s="5"/>
      <c r="L146" s="4"/>
    </row>
    <row r="147">
      <c r="A147" s="4"/>
      <c r="C147" s="116"/>
      <c r="D147" s="4"/>
      <c r="J147" s="5"/>
      <c r="L147" s="4"/>
    </row>
    <row r="148">
      <c r="A148" s="4"/>
      <c r="C148" s="116"/>
      <c r="D148" s="4"/>
      <c r="J148" s="5"/>
      <c r="L148" s="4"/>
    </row>
    <row r="149">
      <c r="A149" s="4"/>
      <c r="C149" s="116"/>
      <c r="D149" s="4"/>
      <c r="J149" s="5"/>
      <c r="L149" s="4"/>
    </row>
    <row r="150">
      <c r="A150" s="4"/>
      <c r="C150" s="116"/>
      <c r="D150" s="4"/>
      <c r="J150" s="5"/>
      <c r="L150" s="4"/>
    </row>
    <row r="151">
      <c r="A151" s="4"/>
      <c r="C151" s="116"/>
      <c r="D151" s="4"/>
      <c r="J151" s="5"/>
      <c r="L151" s="4"/>
    </row>
    <row r="152">
      <c r="A152" s="4"/>
      <c r="C152" s="116"/>
      <c r="D152" s="4"/>
      <c r="J152" s="5"/>
      <c r="L152" s="4"/>
    </row>
    <row r="153">
      <c r="A153" s="4"/>
      <c r="C153" s="116"/>
      <c r="D153" s="4"/>
      <c r="J153" s="5"/>
      <c r="L153" s="4"/>
    </row>
    <row r="154">
      <c r="A154" s="4"/>
      <c r="C154" s="116"/>
      <c r="D154" s="4"/>
      <c r="J154" s="5"/>
      <c r="L154" s="4"/>
    </row>
    <row r="155">
      <c r="A155" s="4"/>
      <c r="C155" s="116"/>
      <c r="D155" s="4"/>
      <c r="J155" s="5"/>
      <c r="L155" s="4"/>
    </row>
    <row r="156">
      <c r="A156" s="4"/>
      <c r="C156" s="116"/>
      <c r="D156" s="4"/>
      <c r="J156" s="5"/>
      <c r="L156" s="4"/>
    </row>
    <row r="157">
      <c r="A157" s="4"/>
      <c r="C157" s="116"/>
      <c r="D157" s="4"/>
      <c r="J157" s="5"/>
      <c r="L157" s="4"/>
    </row>
    <row r="158">
      <c r="A158" s="4"/>
      <c r="C158" s="116"/>
      <c r="D158" s="4"/>
      <c r="J158" s="5"/>
      <c r="L158" s="4"/>
    </row>
    <row r="159">
      <c r="A159" s="4"/>
      <c r="C159" s="116"/>
      <c r="D159" s="4"/>
      <c r="J159" s="5"/>
      <c r="L159" s="4"/>
    </row>
    <row r="160">
      <c r="A160" s="4"/>
      <c r="C160" s="116"/>
      <c r="D160" s="4"/>
      <c r="J160" s="5"/>
      <c r="L160" s="4"/>
    </row>
    <row r="161">
      <c r="A161" s="4"/>
      <c r="C161" s="116"/>
      <c r="D161" s="4"/>
      <c r="J161" s="5"/>
      <c r="L161" s="4"/>
    </row>
    <row r="162">
      <c r="A162" s="4"/>
      <c r="C162" s="116"/>
      <c r="D162" s="4"/>
      <c r="J162" s="5"/>
      <c r="L162" s="4"/>
    </row>
    <row r="163">
      <c r="A163" s="4"/>
      <c r="C163" s="116"/>
      <c r="D163" s="4"/>
      <c r="J163" s="5"/>
      <c r="L163" s="4"/>
    </row>
    <row r="164">
      <c r="A164" s="4"/>
      <c r="C164" s="116"/>
      <c r="D164" s="4"/>
      <c r="J164" s="5"/>
      <c r="L164" s="4"/>
    </row>
    <row r="165">
      <c r="A165" s="4"/>
      <c r="C165" s="116"/>
      <c r="D165" s="4"/>
      <c r="J165" s="5"/>
      <c r="L165" s="4"/>
    </row>
    <row r="166">
      <c r="A166" s="4"/>
      <c r="C166" s="116"/>
      <c r="D166" s="4"/>
      <c r="J166" s="5"/>
      <c r="L166" s="4"/>
    </row>
    <row r="167">
      <c r="A167" s="4"/>
      <c r="C167" s="116"/>
      <c r="D167" s="4"/>
      <c r="J167" s="5"/>
      <c r="L167" s="4"/>
    </row>
    <row r="168">
      <c r="A168" s="4"/>
      <c r="C168" s="116"/>
      <c r="D168" s="4"/>
      <c r="J168" s="5"/>
      <c r="L168" s="4"/>
    </row>
    <row r="169">
      <c r="A169" s="4"/>
      <c r="C169" s="116"/>
      <c r="D169" s="4"/>
      <c r="J169" s="5"/>
      <c r="L169" s="4"/>
    </row>
    <row r="170">
      <c r="A170" s="4"/>
      <c r="C170" s="116"/>
      <c r="D170" s="4"/>
      <c r="J170" s="5"/>
      <c r="L170" s="4"/>
    </row>
    <row r="171">
      <c r="A171" s="4"/>
      <c r="C171" s="116"/>
      <c r="D171" s="4"/>
      <c r="J171" s="5"/>
      <c r="L171" s="4"/>
    </row>
    <row r="172">
      <c r="A172" s="4"/>
      <c r="C172" s="116"/>
      <c r="D172" s="4"/>
      <c r="J172" s="5"/>
      <c r="L172" s="4"/>
    </row>
    <row r="173">
      <c r="A173" s="4"/>
      <c r="C173" s="116"/>
      <c r="D173" s="4"/>
      <c r="J173" s="5"/>
      <c r="L173" s="4"/>
    </row>
    <row r="174">
      <c r="A174" s="4"/>
      <c r="C174" s="116"/>
      <c r="D174" s="4"/>
      <c r="J174" s="5"/>
      <c r="L174" s="4"/>
    </row>
    <row r="175">
      <c r="A175" s="4"/>
      <c r="C175" s="116"/>
      <c r="D175" s="4"/>
      <c r="J175" s="5"/>
      <c r="L175" s="4"/>
    </row>
    <row r="176">
      <c r="A176" s="4"/>
      <c r="C176" s="116"/>
      <c r="D176" s="4"/>
      <c r="J176" s="5"/>
      <c r="L176" s="4"/>
    </row>
    <row r="177">
      <c r="A177" s="4"/>
      <c r="C177" s="116"/>
      <c r="D177" s="4"/>
      <c r="J177" s="5"/>
      <c r="L177" s="4"/>
    </row>
    <row r="178">
      <c r="A178" s="4"/>
      <c r="C178" s="116"/>
      <c r="D178" s="4"/>
      <c r="J178" s="5"/>
      <c r="L178" s="4"/>
    </row>
    <row r="179">
      <c r="A179" s="4"/>
      <c r="C179" s="116"/>
      <c r="D179" s="4"/>
      <c r="J179" s="5"/>
      <c r="L179" s="4"/>
    </row>
    <row r="180">
      <c r="A180" s="4"/>
      <c r="C180" s="116"/>
      <c r="D180" s="4"/>
      <c r="J180" s="5"/>
      <c r="L180" s="4"/>
    </row>
    <row r="181">
      <c r="A181" s="4"/>
      <c r="C181" s="116"/>
      <c r="D181" s="4"/>
      <c r="J181" s="5"/>
      <c r="L181" s="4"/>
    </row>
    <row r="182">
      <c r="A182" s="4"/>
      <c r="C182" s="116"/>
      <c r="D182" s="4"/>
      <c r="J182" s="5"/>
      <c r="L182" s="4"/>
    </row>
    <row r="183">
      <c r="A183" s="4"/>
      <c r="C183" s="116"/>
      <c r="D183" s="4"/>
      <c r="J183" s="5"/>
      <c r="L183" s="4"/>
    </row>
    <row r="184">
      <c r="A184" s="4"/>
      <c r="C184" s="116"/>
      <c r="D184" s="4"/>
      <c r="J184" s="5"/>
      <c r="L184" s="4"/>
    </row>
    <row r="185">
      <c r="A185" s="4"/>
      <c r="C185" s="116"/>
      <c r="D185" s="4"/>
      <c r="J185" s="5"/>
      <c r="L185" s="4"/>
    </row>
    <row r="186">
      <c r="A186" s="4"/>
      <c r="C186" s="116"/>
      <c r="D186" s="4"/>
      <c r="J186" s="5"/>
      <c r="L186" s="4"/>
    </row>
    <row r="187">
      <c r="A187" s="4"/>
      <c r="C187" s="116"/>
      <c r="D187" s="4"/>
      <c r="J187" s="5"/>
      <c r="L187" s="4"/>
    </row>
    <row r="188">
      <c r="A188" s="4"/>
      <c r="C188" s="116"/>
      <c r="D188" s="4"/>
      <c r="J188" s="5"/>
      <c r="L188" s="4"/>
    </row>
    <row r="189">
      <c r="A189" s="4"/>
      <c r="C189" s="116"/>
      <c r="D189" s="4"/>
      <c r="J189" s="5"/>
      <c r="L189" s="4"/>
    </row>
    <row r="190">
      <c r="A190" s="4"/>
      <c r="C190" s="116"/>
      <c r="D190" s="4"/>
      <c r="J190" s="5"/>
      <c r="L190" s="4"/>
    </row>
    <row r="191">
      <c r="A191" s="4"/>
      <c r="C191" s="116"/>
      <c r="D191" s="4"/>
      <c r="J191" s="5"/>
      <c r="L191" s="4"/>
    </row>
    <row r="192">
      <c r="A192" s="4"/>
      <c r="C192" s="116"/>
      <c r="D192" s="4"/>
      <c r="J192" s="5"/>
      <c r="L192" s="4"/>
    </row>
    <row r="193">
      <c r="A193" s="4"/>
      <c r="C193" s="116"/>
      <c r="D193" s="4"/>
      <c r="J193" s="5"/>
      <c r="L193" s="4"/>
    </row>
    <row r="194">
      <c r="A194" s="4"/>
      <c r="C194" s="116"/>
      <c r="D194" s="4"/>
      <c r="J194" s="5"/>
      <c r="L194" s="4"/>
    </row>
    <row r="195">
      <c r="A195" s="4"/>
      <c r="C195" s="116"/>
      <c r="D195" s="4"/>
      <c r="J195" s="5"/>
      <c r="L195" s="4"/>
    </row>
    <row r="196">
      <c r="A196" s="4"/>
      <c r="C196" s="116"/>
      <c r="D196" s="4"/>
      <c r="J196" s="5"/>
      <c r="L196" s="4"/>
    </row>
    <row r="197">
      <c r="A197" s="4"/>
      <c r="C197" s="116"/>
      <c r="D197" s="4"/>
      <c r="J197" s="5"/>
      <c r="L197" s="4"/>
    </row>
    <row r="198">
      <c r="A198" s="4"/>
      <c r="C198" s="116"/>
      <c r="D198" s="4"/>
      <c r="J198" s="5"/>
      <c r="L198" s="4"/>
    </row>
    <row r="199">
      <c r="A199" s="4"/>
      <c r="C199" s="116"/>
      <c r="D199" s="4"/>
      <c r="J199" s="5"/>
      <c r="L199" s="4"/>
    </row>
    <row r="200">
      <c r="A200" s="4"/>
      <c r="C200" s="116"/>
      <c r="D200" s="4"/>
      <c r="J200" s="5"/>
      <c r="L200" s="4"/>
    </row>
    <row r="201">
      <c r="A201" s="4"/>
      <c r="C201" s="116"/>
      <c r="D201" s="4"/>
      <c r="J201" s="5"/>
      <c r="L201" s="4"/>
    </row>
    <row r="202">
      <c r="A202" s="4"/>
      <c r="C202" s="116"/>
      <c r="D202" s="4"/>
      <c r="J202" s="5"/>
      <c r="L202" s="4"/>
    </row>
    <row r="203">
      <c r="A203" s="4"/>
      <c r="C203" s="116"/>
      <c r="D203" s="4"/>
      <c r="J203" s="5"/>
      <c r="L203" s="4"/>
    </row>
    <row r="204">
      <c r="A204" s="4"/>
      <c r="C204" s="116"/>
      <c r="D204" s="4"/>
      <c r="J204" s="5"/>
      <c r="L204" s="4"/>
    </row>
    <row r="205">
      <c r="A205" s="4"/>
      <c r="C205" s="116"/>
      <c r="D205" s="4"/>
      <c r="J205" s="5"/>
      <c r="L205" s="4"/>
    </row>
    <row r="206">
      <c r="A206" s="4"/>
      <c r="C206" s="116"/>
      <c r="D206" s="4"/>
      <c r="J206" s="5"/>
      <c r="L206" s="4"/>
    </row>
    <row r="207">
      <c r="A207" s="4"/>
      <c r="C207" s="116"/>
      <c r="D207" s="4"/>
      <c r="J207" s="5"/>
      <c r="L207" s="4"/>
    </row>
    <row r="208">
      <c r="A208" s="4"/>
      <c r="C208" s="116"/>
      <c r="D208" s="4"/>
      <c r="J208" s="5"/>
      <c r="L208" s="4"/>
    </row>
    <row r="209">
      <c r="A209" s="4"/>
      <c r="C209" s="116"/>
      <c r="D209" s="4"/>
      <c r="J209" s="5"/>
      <c r="L209" s="4"/>
    </row>
    <row r="210">
      <c r="A210" s="4"/>
      <c r="C210" s="116"/>
      <c r="D210" s="4"/>
      <c r="J210" s="5"/>
      <c r="L210" s="4"/>
    </row>
    <row r="211">
      <c r="A211" s="4"/>
      <c r="C211" s="116"/>
      <c r="D211" s="4"/>
      <c r="J211" s="5"/>
      <c r="L211" s="4"/>
    </row>
    <row r="212">
      <c r="A212" s="4"/>
      <c r="C212" s="116"/>
      <c r="D212" s="4"/>
      <c r="J212" s="5"/>
      <c r="L212" s="4"/>
    </row>
    <row r="213">
      <c r="A213" s="4"/>
      <c r="C213" s="116"/>
      <c r="D213" s="4"/>
      <c r="J213" s="5"/>
      <c r="L213" s="4"/>
    </row>
    <row r="214">
      <c r="A214" s="4"/>
      <c r="C214" s="116"/>
      <c r="D214" s="4"/>
      <c r="J214" s="5"/>
      <c r="L214" s="4"/>
    </row>
    <row r="215">
      <c r="A215" s="4"/>
      <c r="C215" s="116"/>
      <c r="D215" s="4"/>
      <c r="J215" s="5"/>
      <c r="L215" s="4"/>
    </row>
    <row r="216">
      <c r="A216" s="4"/>
      <c r="C216" s="116"/>
      <c r="D216" s="4"/>
      <c r="J216" s="5"/>
      <c r="L216" s="4"/>
    </row>
    <row r="217">
      <c r="A217" s="4"/>
      <c r="C217" s="116"/>
      <c r="D217" s="4"/>
      <c r="J217" s="5"/>
      <c r="L217" s="4"/>
    </row>
    <row r="218">
      <c r="A218" s="4"/>
      <c r="C218" s="116"/>
      <c r="D218" s="4"/>
      <c r="J218" s="5"/>
      <c r="L218" s="4"/>
    </row>
    <row r="219">
      <c r="A219" s="4"/>
      <c r="C219" s="116"/>
      <c r="D219" s="4"/>
      <c r="J219" s="5"/>
      <c r="L219" s="4"/>
    </row>
    <row r="220">
      <c r="A220" s="4"/>
      <c r="C220" s="116"/>
      <c r="D220" s="4"/>
      <c r="J220" s="5"/>
      <c r="L220" s="4"/>
    </row>
    <row r="221">
      <c r="A221" s="4"/>
      <c r="C221" s="116"/>
      <c r="D221" s="4"/>
      <c r="J221" s="5"/>
      <c r="L221" s="4"/>
    </row>
    <row r="222">
      <c r="A222" s="4"/>
      <c r="C222" s="116"/>
      <c r="D222" s="4"/>
      <c r="J222" s="5"/>
      <c r="L222" s="4"/>
    </row>
    <row r="223">
      <c r="A223" s="4"/>
      <c r="C223" s="116"/>
      <c r="D223" s="4"/>
      <c r="J223" s="5"/>
      <c r="L223" s="4"/>
    </row>
    <row r="224">
      <c r="A224" s="4"/>
      <c r="C224" s="116"/>
      <c r="D224" s="4"/>
      <c r="J224" s="5"/>
      <c r="L224" s="4"/>
    </row>
    <row r="225">
      <c r="A225" s="4"/>
      <c r="C225" s="116"/>
      <c r="D225" s="4"/>
      <c r="J225" s="5"/>
      <c r="L225" s="4"/>
    </row>
    <row r="226">
      <c r="A226" s="4"/>
      <c r="C226" s="116"/>
      <c r="D226" s="4"/>
      <c r="J226" s="5"/>
      <c r="L226" s="4"/>
    </row>
    <row r="227">
      <c r="A227" s="4"/>
      <c r="C227" s="116"/>
      <c r="D227" s="4"/>
      <c r="J227" s="5"/>
      <c r="L227" s="4"/>
    </row>
    <row r="228">
      <c r="A228" s="4"/>
      <c r="C228" s="116"/>
      <c r="D228" s="4"/>
      <c r="J228" s="5"/>
      <c r="L228" s="4"/>
    </row>
    <row r="229">
      <c r="A229" s="4"/>
      <c r="C229" s="116"/>
      <c r="D229" s="4"/>
      <c r="J229" s="5"/>
      <c r="L229" s="4"/>
    </row>
    <row r="230">
      <c r="A230" s="4"/>
      <c r="C230" s="116"/>
      <c r="D230" s="4"/>
      <c r="J230" s="5"/>
      <c r="L230" s="4"/>
    </row>
    <row r="231">
      <c r="A231" s="4"/>
      <c r="C231" s="116"/>
      <c r="D231" s="4"/>
      <c r="J231" s="5"/>
      <c r="L231" s="4"/>
    </row>
    <row r="232">
      <c r="A232" s="4"/>
      <c r="C232" s="116"/>
      <c r="D232" s="4"/>
      <c r="J232" s="5"/>
      <c r="L232" s="4"/>
    </row>
    <row r="233">
      <c r="A233" s="4"/>
      <c r="C233" s="116"/>
      <c r="D233" s="4"/>
      <c r="J233" s="5"/>
      <c r="L233" s="4"/>
    </row>
    <row r="234">
      <c r="A234" s="4"/>
      <c r="C234" s="116"/>
      <c r="D234" s="4"/>
      <c r="J234" s="5"/>
      <c r="L234" s="4"/>
    </row>
    <row r="235">
      <c r="A235" s="4"/>
      <c r="C235" s="116"/>
      <c r="D235" s="4"/>
      <c r="J235" s="5"/>
      <c r="L235" s="4"/>
    </row>
    <row r="236">
      <c r="A236" s="4"/>
      <c r="C236" s="116"/>
      <c r="D236" s="4"/>
      <c r="J236" s="5"/>
      <c r="L236" s="4"/>
    </row>
    <row r="237">
      <c r="A237" s="4"/>
      <c r="C237" s="116"/>
      <c r="D237" s="4"/>
      <c r="J237" s="5"/>
      <c r="L237" s="4"/>
    </row>
    <row r="238">
      <c r="A238" s="4"/>
      <c r="C238" s="116"/>
      <c r="D238" s="4"/>
      <c r="J238" s="5"/>
      <c r="L238" s="4"/>
    </row>
    <row r="239">
      <c r="A239" s="4"/>
      <c r="C239" s="116"/>
      <c r="D239" s="4"/>
      <c r="J239" s="5"/>
      <c r="L239" s="4"/>
    </row>
    <row r="240">
      <c r="A240" s="4"/>
      <c r="C240" s="116"/>
      <c r="D240" s="4"/>
      <c r="J240" s="5"/>
      <c r="L240" s="4"/>
    </row>
    <row r="241">
      <c r="A241" s="4"/>
      <c r="C241" s="116"/>
      <c r="D241" s="4"/>
      <c r="J241" s="5"/>
      <c r="L241" s="4"/>
    </row>
    <row r="242">
      <c r="A242" s="4"/>
      <c r="C242" s="116"/>
      <c r="D242" s="4"/>
      <c r="J242" s="5"/>
      <c r="L242" s="4"/>
    </row>
    <row r="243">
      <c r="A243" s="4"/>
      <c r="C243" s="116"/>
      <c r="D243" s="4"/>
      <c r="J243" s="5"/>
      <c r="L243" s="4"/>
    </row>
    <row r="244">
      <c r="A244" s="4"/>
      <c r="C244" s="116"/>
      <c r="D244" s="4"/>
      <c r="J244" s="5"/>
      <c r="L244" s="4"/>
    </row>
    <row r="245">
      <c r="A245" s="4"/>
      <c r="C245" s="116"/>
      <c r="D245" s="4"/>
      <c r="J245" s="5"/>
      <c r="L245" s="4"/>
    </row>
    <row r="246">
      <c r="A246" s="4"/>
      <c r="C246" s="116"/>
      <c r="D246" s="4"/>
      <c r="J246" s="5"/>
      <c r="L246" s="4"/>
    </row>
    <row r="247">
      <c r="A247" s="4"/>
      <c r="C247" s="116"/>
      <c r="D247" s="4"/>
      <c r="J247" s="5"/>
      <c r="L247" s="4"/>
    </row>
    <row r="248">
      <c r="A248" s="4"/>
      <c r="C248" s="116"/>
      <c r="D248" s="4"/>
      <c r="J248" s="5"/>
      <c r="L248" s="4"/>
    </row>
    <row r="249">
      <c r="A249" s="4"/>
      <c r="C249" s="116"/>
      <c r="D249" s="4"/>
      <c r="J249" s="5"/>
      <c r="L249" s="4"/>
    </row>
    <row r="250">
      <c r="A250" s="4"/>
      <c r="C250" s="116"/>
      <c r="D250" s="4"/>
      <c r="J250" s="5"/>
      <c r="L250" s="4"/>
    </row>
    <row r="251">
      <c r="A251" s="4"/>
      <c r="C251" s="116"/>
      <c r="D251" s="4"/>
      <c r="J251" s="5"/>
      <c r="L251" s="4"/>
    </row>
    <row r="252">
      <c r="A252" s="4"/>
      <c r="C252" s="116"/>
      <c r="D252" s="4"/>
      <c r="J252" s="5"/>
      <c r="L252" s="4"/>
    </row>
    <row r="253">
      <c r="A253" s="4"/>
      <c r="C253" s="116"/>
      <c r="D253" s="4"/>
      <c r="J253" s="5"/>
      <c r="L253" s="4"/>
    </row>
    <row r="254">
      <c r="A254" s="4"/>
      <c r="C254" s="116"/>
      <c r="D254" s="4"/>
      <c r="J254" s="5"/>
      <c r="L254" s="4"/>
    </row>
    <row r="255">
      <c r="A255" s="4"/>
      <c r="C255" s="116"/>
      <c r="D255" s="4"/>
      <c r="J255" s="5"/>
      <c r="L255" s="4"/>
    </row>
    <row r="256">
      <c r="A256" s="4"/>
      <c r="C256" s="116"/>
      <c r="D256" s="4"/>
      <c r="J256" s="5"/>
      <c r="L256" s="4"/>
    </row>
    <row r="257">
      <c r="A257" s="4"/>
      <c r="C257" s="116"/>
      <c r="D257" s="4"/>
      <c r="J257" s="5"/>
      <c r="L257" s="4"/>
    </row>
    <row r="258">
      <c r="A258" s="4"/>
      <c r="C258" s="116"/>
      <c r="D258" s="4"/>
      <c r="J258" s="5"/>
      <c r="L258" s="4"/>
    </row>
    <row r="259">
      <c r="A259" s="4"/>
      <c r="C259" s="116"/>
      <c r="D259" s="4"/>
      <c r="J259" s="5"/>
      <c r="L259" s="4"/>
    </row>
    <row r="260">
      <c r="A260" s="4"/>
      <c r="C260" s="116"/>
      <c r="D260" s="4"/>
      <c r="J260" s="5"/>
      <c r="L260" s="4"/>
    </row>
    <row r="261">
      <c r="A261" s="4"/>
      <c r="C261" s="116"/>
      <c r="D261" s="4"/>
      <c r="J261" s="5"/>
      <c r="L261" s="4"/>
    </row>
    <row r="262">
      <c r="A262" s="4"/>
      <c r="C262" s="116"/>
      <c r="D262" s="4"/>
      <c r="J262" s="5"/>
      <c r="L262" s="4"/>
    </row>
    <row r="263">
      <c r="A263" s="4"/>
      <c r="C263" s="116"/>
      <c r="D263" s="4"/>
      <c r="J263" s="5"/>
      <c r="L263" s="4"/>
    </row>
    <row r="264">
      <c r="A264" s="4"/>
      <c r="C264" s="116"/>
      <c r="D264" s="4"/>
      <c r="J264" s="5"/>
      <c r="L264" s="4"/>
    </row>
    <row r="265">
      <c r="A265" s="4"/>
      <c r="C265" s="116"/>
      <c r="D265" s="4"/>
      <c r="J265" s="5"/>
      <c r="L265" s="4"/>
    </row>
    <row r="266">
      <c r="A266" s="4"/>
      <c r="C266" s="116"/>
      <c r="D266" s="4"/>
      <c r="J266" s="5"/>
      <c r="L266" s="4"/>
    </row>
    <row r="267">
      <c r="A267" s="4"/>
      <c r="C267" s="116"/>
      <c r="D267" s="4"/>
      <c r="J267" s="5"/>
      <c r="L267" s="4"/>
    </row>
    <row r="268">
      <c r="A268" s="4"/>
      <c r="C268" s="116"/>
      <c r="D268" s="4"/>
      <c r="J268" s="5"/>
      <c r="L268" s="4"/>
    </row>
    <row r="269">
      <c r="A269" s="4"/>
      <c r="C269" s="116"/>
      <c r="D269" s="4"/>
      <c r="J269" s="5"/>
      <c r="L269" s="4"/>
    </row>
    <row r="270">
      <c r="A270" s="4"/>
      <c r="C270" s="116"/>
      <c r="D270" s="4"/>
      <c r="J270" s="5"/>
      <c r="L270" s="4"/>
    </row>
    <row r="271">
      <c r="A271" s="4"/>
      <c r="C271" s="116"/>
      <c r="D271" s="4"/>
      <c r="J271" s="5"/>
      <c r="L271" s="4"/>
    </row>
    <row r="272">
      <c r="A272" s="4"/>
      <c r="C272" s="116"/>
      <c r="D272" s="4"/>
      <c r="J272" s="5"/>
      <c r="L272" s="4"/>
    </row>
    <row r="273">
      <c r="A273" s="4"/>
      <c r="C273" s="116"/>
      <c r="D273" s="4"/>
      <c r="J273" s="5"/>
      <c r="L273" s="4"/>
    </row>
    <row r="274">
      <c r="A274" s="4"/>
      <c r="C274" s="116"/>
      <c r="D274" s="4"/>
      <c r="J274" s="5"/>
      <c r="L274" s="4"/>
    </row>
    <row r="275">
      <c r="A275" s="4"/>
      <c r="C275" s="116"/>
      <c r="D275" s="4"/>
      <c r="J275" s="5"/>
      <c r="L275" s="4"/>
    </row>
    <row r="276">
      <c r="A276" s="4"/>
      <c r="C276" s="116"/>
      <c r="D276" s="4"/>
      <c r="J276" s="5"/>
      <c r="L276" s="4"/>
    </row>
    <row r="277">
      <c r="A277" s="4"/>
      <c r="C277" s="116"/>
      <c r="D277" s="4"/>
      <c r="J277" s="5"/>
      <c r="L277" s="4"/>
    </row>
    <row r="278">
      <c r="A278" s="4"/>
      <c r="C278" s="116"/>
      <c r="D278" s="4"/>
      <c r="J278" s="5"/>
      <c r="L278" s="4"/>
    </row>
    <row r="279">
      <c r="A279" s="4"/>
      <c r="C279" s="116"/>
      <c r="D279" s="4"/>
      <c r="J279" s="5"/>
      <c r="L279" s="4"/>
    </row>
    <row r="280">
      <c r="A280" s="4"/>
      <c r="C280" s="116"/>
      <c r="D280" s="4"/>
      <c r="J280" s="5"/>
      <c r="L280" s="4"/>
    </row>
    <row r="281">
      <c r="A281" s="4"/>
      <c r="C281" s="116"/>
      <c r="D281" s="4"/>
      <c r="J281" s="5"/>
      <c r="L281" s="4"/>
    </row>
    <row r="282">
      <c r="A282" s="4"/>
      <c r="C282" s="116"/>
      <c r="D282" s="4"/>
      <c r="J282" s="5"/>
      <c r="L282" s="4"/>
    </row>
    <row r="283">
      <c r="A283" s="4"/>
      <c r="C283" s="116"/>
      <c r="D283" s="4"/>
      <c r="J283" s="5"/>
      <c r="L283" s="4"/>
    </row>
    <row r="284">
      <c r="A284" s="4"/>
      <c r="C284" s="116"/>
      <c r="D284" s="4"/>
      <c r="J284" s="5"/>
      <c r="L284" s="4"/>
    </row>
    <row r="285">
      <c r="A285" s="4"/>
      <c r="C285" s="116"/>
      <c r="D285" s="4"/>
      <c r="J285" s="5"/>
      <c r="L285" s="4"/>
    </row>
    <row r="286">
      <c r="A286" s="4"/>
      <c r="C286" s="116"/>
      <c r="D286" s="4"/>
      <c r="J286" s="5"/>
      <c r="L286" s="4"/>
    </row>
    <row r="287">
      <c r="A287" s="4"/>
      <c r="C287" s="116"/>
      <c r="D287" s="4"/>
      <c r="J287" s="5"/>
      <c r="L287" s="4"/>
    </row>
    <row r="288">
      <c r="A288" s="4"/>
      <c r="C288" s="116"/>
      <c r="D288" s="4"/>
      <c r="J288" s="5"/>
      <c r="L288" s="4"/>
    </row>
    <row r="289">
      <c r="A289" s="4"/>
      <c r="C289" s="116"/>
      <c r="D289" s="4"/>
      <c r="J289" s="5"/>
      <c r="L289" s="4"/>
    </row>
    <row r="290">
      <c r="A290" s="4"/>
      <c r="C290" s="116"/>
      <c r="D290" s="4"/>
      <c r="J290" s="5"/>
      <c r="L290" s="4"/>
    </row>
    <row r="291">
      <c r="A291" s="4"/>
      <c r="C291" s="116"/>
      <c r="D291" s="4"/>
      <c r="J291" s="5"/>
      <c r="L291" s="4"/>
    </row>
    <row r="292">
      <c r="A292" s="4"/>
      <c r="C292" s="116"/>
      <c r="D292" s="4"/>
      <c r="J292" s="5"/>
      <c r="L292" s="4"/>
    </row>
    <row r="293">
      <c r="A293" s="4"/>
      <c r="C293" s="116"/>
      <c r="D293" s="4"/>
      <c r="J293" s="5"/>
      <c r="L293" s="4"/>
    </row>
    <row r="294">
      <c r="A294" s="4"/>
      <c r="C294" s="116"/>
      <c r="D294" s="4"/>
      <c r="J294" s="5"/>
      <c r="L294" s="4"/>
    </row>
    <row r="295">
      <c r="A295" s="4"/>
      <c r="C295" s="116"/>
      <c r="D295" s="4"/>
      <c r="J295" s="5"/>
      <c r="L295" s="4"/>
    </row>
    <row r="296">
      <c r="A296" s="4"/>
      <c r="C296" s="116"/>
      <c r="D296" s="4"/>
      <c r="J296" s="5"/>
      <c r="L296" s="4"/>
    </row>
    <row r="297">
      <c r="A297" s="4"/>
      <c r="C297" s="116"/>
      <c r="D297" s="4"/>
      <c r="J297" s="5"/>
      <c r="L297" s="4"/>
    </row>
    <row r="298">
      <c r="A298" s="4"/>
      <c r="C298" s="116"/>
      <c r="D298" s="4"/>
      <c r="J298" s="5"/>
      <c r="L298" s="4"/>
    </row>
    <row r="299">
      <c r="A299" s="4"/>
      <c r="C299" s="116"/>
      <c r="D299" s="4"/>
      <c r="J299" s="5"/>
      <c r="L299" s="4"/>
    </row>
    <row r="300">
      <c r="A300" s="4"/>
      <c r="C300" s="116"/>
      <c r="D300" s="4"/>
      <c r="J300" s="5"/>
      <c r="L300" s="4"/>
    </row>
    <row r="301">
      <c r="A301" s="4"/>
      <c r="C301" s="116"/>
      <c r="D301" s="4"/>
      <c r="J301" s="5"/>
      <c r="L301" s="4"/>
    </row>
    <row r="302">
      <c r="A302" s="4"/>
      <c r="C302" s="116"/>
      <c r="D302" s="4"/>
      <c r="J302" s="5"/>
      <c r="L302" s="4"/>
    </row>
    <row r="303">
      <c r="A303" s="4"/>
      <c r="C303" s="116"/>
      <c r="D303" s="4"/>
      <c r="J303" s="5"/>
      <c r="L303" s="4"/>
    </row>
    <row r="304">
      <c r="A304" s="4"/>
      <c r="C304" s="116"/>
      <c r="D304" s="4"/>
      <c r="J304" s="5"/>
      <c r="L304" s="4"/>
    </row>
    <row r="305">
      <c r="A305" s="4"/>
      <c r="C305" s="116"/>
      <c r="D305" s="4"/>
      <c r="J305" s="5"/>
      <c r="L305" s="4"/>
    </row>
    <row r="306">
      <c r="A306" s="4"/>
      <c r="C306" s="116"/>
      <c r="D306" s="4"/>
      <c r="J306" s="5"/>
      <c r="L306" s="4"/>
    </row>
    <row r="307">
      <c r="A307" s="4"/>
      <c r="C307" s="116"/>
      <c r="D307" s="4"/>
      <c r="J307" s="5"/>
      <c r="L307" s="4"/>
    </row>
    <row r="308">
      <c r="A308" s="4"/>
      <c r="C308" s="116"/>
      <c r="D308" s="4"/>
      <c r="J308" s="5"/>
      <c r="L308" s="4"/>
    </row>
    <row r="309">
      <c r="A309" s="4"/>
      <c r="C309" s="116"/>
      <c r="D309" s="4"/>
      <c r="J309" s="5"/>
      <c r="L309" s="4"/>
    </row>
    <row r="310">
      <c r="A310" s="4"/>
      <c r="C310" s="116"/>
      <c r="D310" s="4"/>
      <c r="J310" s="5"/>
      <c r="L310" s="4"/>
    </row>
    <row r="311">
      <c r="A311" s="4"/>
      <c r="C311" s="116"/>
      <c r="D311" s="4"/>
      <c r="J311" s="5"/>
      <c r="L311" s="4"/>
    </row>
    <row r="312">
      <c r="A312" s="4"/>
      <c r="C312" s="116"/>
      <c r="D312" s="4"/>
      <c r="J312" s="5"/>
      <c r="L312" s="4"/>
    </row>
    <row r="313">
      <c r="A313" s="4"/>
      <c r="C313" s="116"/>
      <c r="D313" s="4"/>
      <c r="J313" s="5"/>
      <c r="L313" s="4"/>
    </row>
    <row r="314">
      <c r="A314" s="4"/>
      <c r="C314" s="116"/>
      <c r="D314" s="4"/>
      <c r="J314" s="5"/>
      <c r="L314" s="4"/>
    </row>
    <row r="315">
      <c r="A315" s="4"/>
      <c r="C315" s="116"/>
      <c r="D315" s="4"/>
      <c r="J315" s="5"/>
      <c r="L315" s="4"/>
    </row>
    <row r="316">
      <c r="A316" s="4"/>
      <c r="C316" s="116"/>
      <c r="D316" s="4"/>
      <c r="J316" s="5"/>
      <c r="L316" s="4"/>
    </row>
    <row r="317">
      <c r="A317" s="4"/>
      <c r="C317" s="116"/>
      <c r="D317" s="4"/>
      <c r="J317" s="5"/>
      <c r="L317" s="4"/>
    </row>
    <row r="318">
      <c r="A318" s="4"/>
      <c r="C318" s="116"/>
      <c r="D318" s="4"/>
      <c r="J318" s="5"/>
      <c r="L318" s="4"/>
    </row>
    <row r="319">
      <c r="A319" s="4"/>
      <c r="C319" s="116"/>
      <c r="D319" s="4"/>
      <c r="J319" s="5"/>
      <c r="L319" s="4"/>
    </row>
    <row r="320">
      <c r="A320" s="4"/>
      <c r="C320" s="116"/>
      <c r="D320" s="4"/>
      <c r="J320" s="5"/>
      <c r="L320" s="4"/>
    </row>
    <row r="321">
      <c r="A321" s="4"/>
      <c r="C321" s="116"/>
      <c r="D321" s="4"/>
      <c r="J321" s="5"/>
      <c r="L321" s="4"/>
    </row>
    <row r="322">
      <c r="A322" s="4"/>
      <c r="C322" s="116"/>
      <c r="D322" s="4"/>
      <c r="J322" s="5"/>
      <c r="L322" s="4"/>
    </row>
    <row r="323">
      <c r="A323" s="4"/>
      <c r="C323" s="116"/>
      <c r="D323" s="4"/>
      <c r="J323" s="5"/>
      <c r="L323" s="4"/>
    </row>
    <row r="324">
      <c r="A324" s="4"/>
      <c r="C324" s="116"/>
      <c r="D324" s="4"/>
      <c r="J324" s="5"/>
      <c r="L324" s="4"/>
    </row>
    <row r="325">
      <c r="A325" s="4"/>
      <c r="C325" s="116"/>
      <c r="D325" s="4"/>
      <c r="J325" s="5"/>
      <c r="L325" s="4"/>
    </row>
    <row r="326">
      <c r="A326" s="4"/>
      <c r="C326" s="116"/>
      <c r="D326" s="4"/>
      <c r="J326" s="5"/>
      <c r="L326" s="4"/>
    </row>
    <row r="327">
      <c r="A327" s="4"/>
      <c r="C327" s="116"/>
      <c r="D327" s="4"/>
      <c r="J327" s="5"/>
      <c r="L327" s="4"/>
    </row>
    <row r="328">
      <c r="A328" s="4"/>
      <c r="C328" s="116"/>
      <c r="D328" s="4"/>
      <c r="J328" s="5"/>
      <c r="L328" s="4"/>
    </row>
    <row r="329">
      <c r="A329" s="4"/>
      <c r="C329" s="116"/>
      <c r="D329" s="4"/>
      <c r="J329" s="5"/>
      <c r="L329" s="4"/>
    </row>
    <row r="330">
      <c r="A330" s="4"/>
      <c r="C330" s="116"/>
      <c r="D330" s="4"/>
      <c r="J330" s="5"/>
      <c r="L330" s="4"/>
    </row>
    <row r="331">
      <c r="A331" s="4"/>
      <c r="C331" s="116"/>
      <c r="D331" s="4"/>
      <c r="J331" s="5"/>
      <c r="L331" s="4"/>
    </row>
    <row r="332">
      <c r="A332" s="4"/>
      <c r="C332" s="116"/>
      <c r="D332" s="4"/>
      <c r="J332" s="5"/>
      <c r="L332" s="4"/>
    </row>
    <row r="333">
      <c r="A333" s="4"/>
      <c r="C333" s="116"/>
      <c r="D333" s="4"/>
      <c r="J333" s="5"/>
      <c r="L333" s="4"/>
    </row>
    <row r="334">
      <c r="A334" s="4"/>
      <c r="C334" s="116"/>
      <c r="D334" s="4"/>
      <c r="J334" s="5"/>
      <c r="L334" s="4"/>
    </row>
    <row r="335">
      <c r="A335" s="4"/>
      <c r="C335" s="116"/>
      <c r="D335" s="4"/>
      <c r="J335" s="5"/>
      <c r="L335" s="4"/>
    </row>
    <row r="336">
      <c r="A336" s="4"/>
      <c r="C336" s="116"/>
      <c r="D336" s="4"/>
      <c r="J336" s="5"/>
      <c r="L336" s="4"/>
    </row>
    <row r="337">
      <c r="A337" s="4"/>
      <c r="C337" s="116"/>
      <c r="D337" s="4"/>
      <c r="J337" s="5"/>
      <c r="L337" s="4"/>
    </row>
    <row r="338">
      <c r="A338" s="4"/>
      <c r="C338" s="116"/>
      <c r="D338" s="4"/>
      <c r="J338" s="5"/>
      <c r="L338" s="4"/>
    </row>
    <row r="339">
      <c r="A339" s="4"/>
      <c r="C339" s="116"/>
      <c r="D339" s="4"/>
      <c r="J339" s="5"/>
      <c r="L339" s="4"/>
    </row>
    <row r="340">
      <c r="A340" s="4"/>
      <c r="C340" s="116"/>
      <c r="D340" s="4"/>
      <c r="J340" s="5"/>
      <c r="L340" s="4"/>
    </row>
    <row r="341">
      <c r="A341" s="4"/>
      <c r="C341" s="116"/>
      <c r="D341" s="4"/>
      <c r="J341" s="5"/>
      <c r="L341" s="4"/>
    </row>
    <row r="342">
      <c r="A342" s="4"/>
      <c r="C342" s="116"/>
      <c r="D342" s="4"/>
      <c r="J342" s="5"/>
      <c r="L342" s="4"/>
    </row>
    <row r="343">
      <c r="A343" s="4"/>
      <c r="C343" s="116"/>
      <c r="D343" s="4"/>
      <c r="J343" s="5"/>
      <c r="L343" s="4"/>
    </row>
    <row r="344">
      <c r="A344" s="4"/>
      <c r="C344" s="116"/>
      <c r="D344" s="4"/>
      <c r="J344" s="5"/>
      <c r="L344" s="4"/>
    </row>
    <row r="345">
      <c r="A345" s="4"/>
      <c r="C345" s="116"/>
      <c r="D345" s="4"/>
      <c r="J345" s="5"/>
      <c r="L345" s="4"/>
    </row>
    <row r="346">
      <c r="A346" s="4"/>
      <c r="C346" s="116"/>
      <c r="D346" s="4"/>
      <c r="J346" s="5"/>
      <c r="L346" s="4"/>
    </row>
    <row r="347">
      <c r="A347" s="4"/>
      <c r="C347" s="116"/>
      <c r="D347" s="4"/>
      <c r="J347" s="5"/>
      <c r="L347" s="4"/>
    </row>
    <row r="348">
      <c r="A348" s="4"/>
      <c r="C348" s="116"/>
      <c r="D348" s="4"/>
      <c r="J348" s="5"/>
      <c r="L348" s="4"/>
    </row>
    <row r="349">
      <c r="A349" s="4"/>
      <c r="C349" s="116"/>
      <c r="D349" s="4"/>
      <c r="J349" s="5"/>
      <c r="L349" s="4"/>
    </row>
    <row r="350">
      <c r="A350" s="4"/>
      <c r="C350" s="116"/>
      <c r="D350" s="4"/>
      <c r="J350" s="5"/>
      <c r="L350" s="4"/>
    </row>
    <row r="351">
      <c r="A351" s="4"/>
      <c r="C351" s="116"/>
      <c r="D351" s="4"/>
      <c r="J351" s="5"/>
      <c r="L351" s="4"/>
    </row>
    <row r="352">
      <c r="A352" s="4"/>
      <c r="C352" s="116"/>
      <c r="D352" s="4"/>
      <c r="J352" s="5"/>
      <c r="L352" s="4"/>
    </row>
    <row r="353">
      <c r="A353" s="4"/>
      <c r="C353" s="116"/>
      <c r="D353" s="4"/>
      <c r="J353" s="5"/>
      <c r="L353" s="4"/>
    </row>
    <row r="354">
      <c r="A354" s="4"/>
      <c r="C354" s="116"/>
      <c r="D354" s="4"/>
      <c r="J354" s="5"/>
      <c r="L354" s="4"/>
    </row>
    <row r="355">
      <c r="A355" s="4"/>
      <c r="C355" s="116"/>
      <c r="D355" s="4"/>
      <c r="J355" s="5"/>
      <c r="L355" s="4"/>
    </row>
    <row r="356">
      <c r="A356" s="4"/>
      <c r="C356" s="116"/>
      <c r="D356" s="4"/>
      <c r="J356" s="5"/>
      <c r="L356" s="4"/>
    </row>
    <row r="357">
      <c r="A357" s="4"/>
      <c r="C357" s="116"/>
      <c r="D357" s="4"/>
      <c r="J357" s="5"/>
      <c r="L357" s="4"/>
    </row>
    <row r="358">
      <c r="A358" s="4"/>
      <c r="C358" s="116"/>
      <c r="D358" s="4"/>
      <c r="J358" s="5"/>
      <c r="L358" s="4"/>
    </row>
    <row r="359">
      <c r="A359" s="4"/>
      <c r="C359" s="116"/>
      <c r="D359" s="4"/>
      <c r="J359" s="5"/>
      <c r="L359" s="4"/>
    </row>
    <row r="360">
      <c r="A360" s="4"/>
      <c r="C360" s="116"/>
      <c r="D360" s="4"/>
      <c r="J360" s="5"/>
      <c r="L360" s="4"/>
    </row>
    <row r="361">
      <c r="A361" s="4"/>
      <c r="C361" s="116"/>
      <c r="D361" s="4"/>
      <c r="J361" s="5"/>
      <c r="L361" s="4"/>
    </row>
    <row r="362">
      <c r="A362" s="4"/>
      <c r="C362" s="116"/>
      <c r="D362" s="4"/>
      <c r="J362" s="5"/>
      <c r="L362" s="4"/>
    </row>
    <row r="363">
      <c r="A363" s="4"/>
      <c r="C363" s="116"/>
      <c r="D363" s="4"/>
      <c r="J363" s="5"/>
      <c r="L363" s="4"/>
    </row>
    <row r="364">
      <c r="A364" s="4"/>
      <c r="C364" s="116"/>
      <c r="D364" s="4"/>
      <c r="J364" s="5"/>
      <c r="L364" s="4"/>
    </row>
    <row r="365">
      <c r="A365" s="4"/>
      <c r="C365" s="116"/>
      <c r="D365" s="4"/>
      <c r="J365" s="5"/>
      <c r="L365" s="4"/>
    </row>
    <row r="366">
      <c r="A366" s="4"/>
      <c r="C366" s="116"/>
      <c r="D366" s="4"/>
      <c r="J366" s="5"/>
      <c r="L366" s="4"/>
    </row>
    <row r="367">
      <c r="A367" s="4"/>
      <c r="C367" s="116"/>
      <c r="D367" s="4"/>
      <c r="J367" s="5"/>
      <c r="L367" s="4"/>
    </row>
    <row r="368">
      <c r="A368" s="4"/>
      <c r="C368" s="116"/>
      <c r="D368" s="4"/>
      <c r="J368" s="5"/>
      <c r="L368" s="4"/>
    </row>
    <row r="369">
      <c r="A369" s="4"/>
      <c r="C369" s="116"/>
      <c r="D369" s="4"/>
      <c r="J369" s="5"/>
      <c r="L369" s="4"/>
    </row>
    <row r="370">
      <c r="A370" s="4"/>
      <c r="C370" s="116"/>
      <c r="D370" s="4"/>
      <c r="J370" s="5"/>
      <c r="L370" s="4"/>
    </row>
    <row r="371">
      <c r="A371" s="4"/>
      <c r="C371" s="116"/>
      <c r="D371" s="4"/>
      <c r="J371" s="5"/>
      <c r="L371" s="4"/>
    </row>
    <row r="372">
      <c r="A372" s="4"/>
      <c r="C372" s="116"/>
      <c r="D372" s="4"/>
      <c r="J372" s="5"/>
      <c r="L372" s="4"/>
    </row>
    <row r="373">
      <c r="A373" s="4"/>
      <c r="C373" s="116"/>
      <c r="D373" s="4"/>
      <c r="J373" s="5"/>
      <c r="L373" s="4"/>
    </row>
    <row r="374">
      <c r="A374" s="4"/>
      <c r="C374" s="116"/>
      <c r="D374" s="4"/>
      <c r="J374" s="5"/>
      <c r="L374" s="4"/>
    </row>
    <row r="375">
      <c r="A375" s="4"/>
      <c r="C375" s="116"/>
      <c r="D375" s="4"/>
      <c r="J375" s="5"/>
      <c r="L375" s="4"/>
    </row>
    <row r="376">
      <c r="A376" s="4"/>
      <c r="C376" s="116"/>
      <c r="D376" s="4"/>
      <c r="J376" s="5"/>
      <c r="L376" s="4"/>
    </row>
    <row r="377">
      <c r="A377" s="4"/>
      <c r="C377" s="116"/>
      <c r="D377" s="4"/>
      <c r="J377" s="5"/>
      <c r="L377" s="4"/>
    </row>
    <row r="378">
      <c r="A378" s="4"/>
      <c r="C378" s="116"/>
      <c r="D378" s="4"/>
      <c r="J378" s="5"/>
      <c r="L378" s="4"/>
    </row>
    <row r="379">
      <c r="A379" s="4"/>
      <c r="C379" s="116"/>
      <c r="D379" s="4"/>
      <c r="J379" s="5"/>
      <c r="L379" s="4"/>
    </row>
    <row r="380">
      <c r="A380" s="4"/>
      <c r="C380" s="116"/>
      <c r="D380" s="4"/>
      <c r="J380" s="5"/>
      <c r="L380" s="4"/>
    </row>
    <row r="381">
      <c r="A381" s="4"/>
      <c r="C381" s="116"/>
      <c r="D381" s="4"/>
      <c r="J381" s="5"/>
      <c r="L381" s="4"/>
    </row>
    <row r="382">
      <c r="A382" s="4"/>
      <c r="C382" s="116"/>
      <c r="D382" s="4"/>
      <c r="J382" s="5"/>
      <c r="L382" s="4"/>
    </row>
    <row r="383">
      <c r="A383" s="4"/>
      <c r="C383" s="116"/>
      <c r="D383" s="4"/>
      <c r="J383" s="5"/>
      <c r="L383" s="4"/>
    </row>
    <row r="384">
      <c r="A384" s="4"/>
      <c r="C384" s="116"/>
      <c r="D384" s="4"/>
      <c r="J384" s="5"/>
      <c r="L384" s="4"/>
    </row>
    <row r="385">
      <c r="A385" s="4"/>
      <c r="C385" s="116"/>
      <c r="D385" s="4"/>
      <c r="J385" s="5"/>
      <c r="L385" s="4"/>
    </row>
    <row r="386">
      <c r="A386" s="4"/>
      <c r="C386" s="116"/>
      <c r="D386" s="4"/>
      <c r="J386" s="5"/>
      <c r="L386" s="4"/>
    </row>
    <row r="387">
      <c r="A387" s="4"/>
      <c r="C387" s="116"/>
      <c r="D387" s="4"/>
      <c r="J387" s="5"/>
      <c r="L387" s="4"/>
    </row>
    <row r="388">
      <c r="A388" s="4"/>
      <c r="C388" s="116"/>
      <c r="D388" s="4"/>
      <c r="J388" s="5"/>
      <c r="L388" s="4"/>
    </row>
    <row r="389">
      <c r="A389" s="4"/>
      <c r="C389" s="116"/>
      <c r="D389" s="4"/>
      <c r="J389" s="5"/>
      <c r="L389" s="4"/>
    </row>
    <row r="390">
      <c r="A390" s="4"/>
      <c r="C390" s="116"/>
      <c r="D390" s="4"/>
      <c r="J390" s="5"/>
      <c r="L390" s="4"/>
    </row>
    <row r="391">
      <c r="A391" s="4"/>
      <c r="C391" s="116"/>
      <c r="D391" s="4"/>
      <c r="J391" s="5"/>
      <c r="L391" s="4"/>
    </row>
    <row r="392">
      <c r="A392" s="4"/>
      <c r="C392" s="116"/>
      <c r="D392" s="4"/>
      <c r="J392" s="5"/>
      <c r="L392" s="4"/>
    </row>
    <row r="393">
      <c r="A393" s="4"/>
      <c r="C393" s="116"/>
      <c r="D393" s="4"/>
      <c r="J393" s="5"/>
      <c r="L393" s="4"/>
    </row>
    <row r="394">
      <c r="A394" s="4"/>
      <c r="C394" s="116"/>
      <c r="D394" s="4"/>
      <c r="J394" s="5"/>
      <c r="L394" s="4"/>
    </row>
    <row r="395">
      <c r="A395" s="4"/>
      <c r="C395" s="116"/>
      <c r="D395" s="4"/>
      <c r="J395" s="5"/>
      <c r="L395" s="4"/>
    </row>
    <row r="396">
      <c r="A396" s="4"/>
      <c r="C396" s="116"/>
      <c r="D396" s="4"/>
      <c r="J396" s="5"/>
      <c r="L396" s="4"/>
    </row>
    <row r="397">
      <c r="A397" s="4"/>
      <c r="C397" s="116"/>
      <c r="D397" s="4"/>
      <c r="J397" s="5"/>
      <c r="L397" s="4"/>
    </row>
    <row r="398">
      <c r="A398" s="4"/>
      <c r="C398" s="116"/>
      <c r="D398" s="4"/>
      <c r="J398" s="5"/>
      <c r="L398" s="4"/>
    </row>
    <row r="399">
      <c r="A399" s="4"/>
      <c r="C399" s="116"/>
      <c r="D399" s="4"/>
      <c r="J399" s="5"/>
      <c r="L399" s="4"/>
    </row>
    <row r="400">
      <c r="A400" s="4"/>
      <c r="C400" s="116"/>
      <c r="D400" s="4"/>
      <c r="J400" s="5"/>
      <c r="L400" s="4"/>
    </row>
    <row r="401">
      <c r="A401" s="4"/>
      <c r="C401" s="116"/>
      <c r="D401" s="4"/>
      <c r="J401" s="5"/>
      <c r="L401" s="4"/>
    </row>
    <row r="402">
      <c r="A402" s="4"/>
      <c r="C402" s="116"/>
      <c r="D402" s="4"/>
      <c r="J402" s="5"/>
      <c r="L402" s="4"/>
    </row>
    <row r="403">
      <c r="A403" s="4"/>
      <c r="C403" s="116"/>
      <c r="D403" s="4"/>
      <c r="J403" s="5"/>
      <c r="L403" s="4"/>
    </row>
    <row r="404">
      <c r="A404" s="4"/>
      <c r="C404" s="116"/>
      <c r="D404" s="4"/>
      <c r="J404" s="5"/>
      <c r="L404" s="4"/>
    </row>
    <row r="405">
      <c r="A405" s="4"/>
      <c r="C405" s="116"/>
      <c r="D405" s="4"/>
      <c r="J405" s="5"/>
      <c r="L405" s="4"/>
    </row>
    <row r="406">
      <c r="A406" s="4"/>
      <c r="C406" s="116"/>
      <c r="D406" s="4"/>
      <c r="J406" s="5"/>
      <c r="L406" s="4"/>
    </row>
    <row r="407">
      <c r="A407" s="4"/>
      <c r="C407" s="116"/>
      <c r="D407" s="4"/>
      <c r="J407" s="5"/>
      <c r="L407" s="4"/>
    </row>
    <row r="408">
      <c r="A408" s="4"/>
      <c r="C408" s="116"/>
      <c r="D408" s="4"/>
      <c r="J408" s="5"/>
      <c r="L408" s="4"/>
    </row>
    <row r="409">
      <c r="A409" s="4"/>
      <c r="C409" s="116"/>
      <c r="D409" s="4"/>
      <c r="J409" s="5"/>
      <c r="L409" s="4"/>
    </row>
    <row r="410">
      <c r="A410" s="4"/>
      <c r="C410" s="116"/>
      <c r="D410" s="4"/>
      <c r="J410" s="5"/>
      <c r="L410" s="4"/>
    </row>
    <row r="411">
      <c r="A411" s="4"/>
      <c r="C411" s="116"/>
      <c r="D411" s="4"/>
      <c r="J411" s="5"/>
      <c r="L411" s="4"/>
    </row>
    <row r="412">
      <c r="A412" s="4"/>
      <c r="C412" s="116"/>
      <c r="D412" s="4"/>
      <c r="J412" s="5"/>
      <c r="L412" s="4"/>
    </row>
    <row r="413">
      <c r="A413" s="4"/>
      <c r="C413" s="116"/>
      <c r="D413" s="4"/>
      <c r="J413" s="5"/>
      <c r="L413" s="4"/>
    </row>
    <row r="414">
      <c r="A414" s="4"/>
      <c r="C414" s="116"/>
      <c r="D414" s="4"/>
      <c r="J414" s="5"/>
      <c r="L414" s="4"/>
    </row>
    <row r="415">
      <c r="A415" s="4"/>
      <c r="C415" s="116"/>
      <c r="D415" s="4"/>
      <c r="J415" s="5"/>
      <c r="L415" s="4"/>
    </row>
    <row r="416">
      <c r="A416" s="4"/>
      <c r="C416" s="116"/>
      <c r="D416" s="4"/>
      <c r="J416" s="5"/>
      <c r="L416" s="4"/>
    </row>
    <row r="417">
      <c r="A417" s="4"/>
      <c r="C417" s="116"/>
      <c r="D417" s="4"/>
      <c r="J417" s="5"/>
      <c r="L417" s="4"/>
    </row>
    <row r="418">
      <c r="A418" s="4"/>
      <c r="C418" s="116"/>
      <c r="D418" s="4"/>
      <c r="J418" s="5"/>
      <c r="L418" s="4"/>
    </row>
    <row r="419">
      <c r="A419" s="4"/>
      <c r="C419" s="116"/>
      <c r="D419" s="4"/>
      <c r="J419" s="5"/>
      <c r="L419" s="4"/>
    </row>
    <row r="420">
      <c r="A420" s="4"/>
      <c r="C420" s="116"/>
      <c r="D420" s="4"/>
      <c r="J420" s="5"/>
      <c r="L420" s="4"/>
    </row>
    <row r="421">
      <c r="A421" s="4"/>
      <c r="C421" s="116"/>
      <c r="D421" s="4"/>
      <c r="J421" s="5"/>
      <c r="L421" s="4"/>
    </row>
    <row r="422">
      <c r="A422" s="4"/>
      <c r="C422" s="116"/>
      <c r="D422" s="4"/>
      <c r="J422" s="5"/>
      <c r="L422" s="4"/>
    </row>
    <row r="423">
      <c r="A423" s="4"/>
      <c r="C423" s="116"/>
      <c r="D423" s="4"/>
      <c r="J423" s="5"/>
      <c r="L423" s="4"/>
    </row>
    <row r="424">
      <c r="A424" s="4"/>
      <c r="C424" s="116"/>
      <c r="D424" s="4"/>
      <c r="J424" s="5"/>
      <c r="L424" s="4"/>
    </row>
    <row r="425">
      <c r="A425" s="4"/>
      <c r="C425" s="116"/>
      <c r="D425" s="4"/>
      <c r="J425" s="5"/>
      <c r="L425" s="4"/>
    </row>
    <row r="426">
      <c r="A426" s="4"/>
      <c r="C426" s="116"/>
      <c r="D426" s="4"/>
      <c r="J426" s="5"/>
      <c r="L426" s="4"/>
    </row>
    <row r="427">
      <c r="A427" s="4"/>
      <c r="C427" s="116"/>
      <c r="D427" s="4"/>
      <c r="J427" s="5"/>
      <c r="L427" s="4"/>
    </row>
    <row r="428">
      <c r="A428" s="4"/>
      <c r="C428" s="116"/>
      <c r="D428" s="4"/>
      <c r="J428" s="5"/>
      <c r="L428" s="4"/>
    </row>
    <row r="429">
      <c r="A429" s="4"/>
      <c r="C429" s="116"/>
      <c r="D429" s="4"/>
      <c r="J429" s="5"/>
      <c r="L429" s="4"/>
    </row>
    <row r="430">
      <c r="A430" s="4"/>
      <c r="C430" s="116"/>
      <c r="D430" s="4"/>
      <c r="J430" s="5"/>
      <c r="L430" s="4"/>
    </row>
    <row r="431">
      <c r="A431" s="4"/>
      <c r="C431" s="116"/>
      <c r="D431" s="4"/>
      <c r="J431" s="5"/>
      <c r="L431" s="4"/>
    </row>
    <row r="432">
      <c r="A432" s="4"/>
      <c r="C432" s="116"/>
      <c r="D432" s="4"/>
      <c r="J432" s="5"/>
      <c r="L432" s="4"/>
    </row>
    <row r="433">
      <c r="A433" s="4"/>
      <c r="C433" s="116"/>
      <c r="D433" s="4"/>
      <c r="J433" s="5"/>
      <c r="L433" s="4"/>
    </row>
    <row r="434">
      <c r="A434" s="4"/>
      <c r="C434" s="116"/>
      <c r="D434" s="4"/>
      <c r="J434" s="5"/>
      <c r="L434" s="4"/>
    </row>
    <row r="435">
      <c r="A435" s="4"/>
      <c r="C435" s="116"/>
      <c r="D435" s="4"/>
      <c r="J435" s="5"/>
      <c r="L435" s="4"/>
    </row>
    <row r="436">
      <c r="A436" s="4"/>
      <c r="C436" s="116"/>
      <c r="D436" s="4"/>
      <c r="J436" s="5"/>
      <c r="L436" s="4"/>
    </row>
    <row r="437">
      <c r="A437" s="4"/>
      <c r="C437" s="116"/>
      <c r="D437" s="4"/>
      <c r="J437" s="5"/>
      <c r="L437" s="4"/>
    </row>
    <row r="438">
      <c r="A438" s="4"/>
      <c r="C438" s="116"/>
      <c r="D438" s="4"/>
      <c r="J438" s="5"/>
      <c r="L438" s="4"/>
    </row>
    <row r="439">
      <c r="A439" s="4"/>
      <c r="C439" s="116"/>
      <c r="D439" s="4"/>
      <c r="J439" s="5"/>
      <c r="L439" s="4"/>
    </row>
    <row r="440">
      <c r="A440" s="4"/>
      <c r="C440" s="116"/>
      <c r="D440" s="4"/>
      <c r="J440" s="5"/>
      <c r="L440" s="4"/>
    </row>
    <row r="441">
      <c r="A441" s="4"/>
      <c r="C441" s="116"/>
      <c r="D441" s="4"/>
      <c r="J441" s="5"/>
      <c r="L441" s="4"/>
    </row>
    <row r="442">
      <c r="A442" s="4"/>
      <c r="C442" s="116"/>
      <c r="D442" s="4"/>
      <c r="J442" s="5"/>
      <c r="L442" s="4"/>
    </row>
    <row r="443">
      <c r="A443" s="4"/>
      <c r="C443" s="116"/>
      <c r="D443" s="4"/>
      <c r="J443" s="5"/>
      <c r="L443" s="4"/>
    </row>
    <row r="444">
      <c r="A444" s="4"/>
      <c r="C444" s="116"/>
      <c r="D444" s="4"/>
      <c r="J444" s="5"/>
      <c r="L444" s="4"/>
    </row>
    <row r="445">
      <c r="A445" s="4"/>
      <c r="C445" s="116"/>
      <c r="D445" s="4"/>
      <c r="J445" s="5"/>
      <c r="L445" s="4"/>
    </row>
    <row r="446">
      <c r="A446" s="4"/>
      <c r="C446" s="116"/>
      <c r="D446" s="4"/>
      <c r="J446" s="5"/>
      <c r="L446" s="4"/>
    </row>
    <row r="447">
      <c r="A447" s="4"/>
      <c r="C447" s="116"/>
      <c r="D447" s="4"/>
      <c r="J447" s="5"/>
      <c r="L447" s="4"/>
    </row>
    <row r="448">
      <c r="A448" s="4"/>
      <c r="C448" s="116"/>
      <c r="D448" s="4"/>
      <c r="J448" s="5"/>
      <c r="L448" s="4"/>
    </row>
    <row r="449">
      <c r="A449" s="4"/>
      <c r="C449" s="116"/>
      <c r="D449" s="4"/>
      <c r="J449" s="5"/>
      <c r="L449" s="4"/>
    </row>
    <row r="450">
      <c r="A450" s="4"/>
      <c r="C450" s="116"/>
      <c r="D450" s="4"/>
      <c r="J450" s="5"/>
      <c r="L450" s="4"/>
    </row>
    <row r="451">
      <c r="A451" s="4"/>
      <c r="C451" s="116"/>
      <c r="D451" s="4"/>
      <c r="J451" s="5"/>
      <c r="L451" s="4"/>
    </row>
    <row r="452">
      <c r="A452" s="4"/>
      <c r="C452" s="116"/>
      <c r="D452" s="4"/>
      <c r="J452" s="5"/>
      <c r="L452" s="4"/>
    </row>
    <row r="453">
      <c r="A453" s="4"/>
      <c r="C453" s="116"/>
      <c r="D453" s="4"/>
      <c r="J453" s="5"/>
      <c r="L453" s="4"/>
    </row>
    <row r="454">
      <c r="A454" s="4"/>
      <c r="C454" s="116"/>
      <c r="D454" s="4"/>
      <c r="J454" s="5"/>
      <c r="L454" s="4"/>
    </row>
    <row r="455">
      <c r="A455" s="4"/>
      <c r="C455" s="116"/>
      <c r="D455" s="4"/>
      <c r="J455" s="5"/>
      <c r="L455" s="4"/>
    </row>
    <row r="456">
      <c r="A456" s="4"/>
      <c r="C456" s="116"/>
      <c r="D456" s="4"/>
      <c r="J456" s="5"/>
      <c r="L456" s="4"/>
    </row>
    <row r="457">
      <c r="A457" s="4"/>
      <c r="C457" s="116"/>
      <c r="D457" s="4"/>
      <c r="J457" s="5"/>
      <c r="L457" s="4"/>
    </row>
    <row r="458">
      <c r="A458" s="4"/>
      <c r="C458" s="116"/>
      <c r="D458" s="4"/>
      <c r="J458" s="5"/>
      <c r="L458" s="4"/>
    </row>
    <row r="459">
      <c r="A459" s="4"/>
      <c r="C459" s="116"/>
      <c r="D459" s="4"/>
      <c r="J459" s="5"/>
      <c r="L459" s="4"/>
    </row>
    <row r="460">
      <c r="A460" s="4"/>
      <c r="C460" s="116"/>
      <c r="D460" s="4"/>
      <c r="J460" s="5"/>
      <c r="L460" s="4"/>
    </row>
    <row r="461">
      <c r="A461" s="4"/>
      <c r="C461" s="116"/>
      <c r="D461" s="4"/>
      <c r="J461" s="5"/>
      <c r="L461" s="4"/>
    </row>
    <row r="462">
      <c r="A462" s="4"/>
      <c r="C462" s="116"/>
      <c r="D462" s="4"/>
      <c r="J462" s="5"/>
      <c r="L462" s="4"/>
    </row>
    <row r="463">
      <c r="A463" s="4"/>
      <c r="C463" s="116"/>
      <c r="D463" s="4"/>
      <c r="J463" s="5"/>
      <c r="L463" s="4"/>
    </row>
    <row r="464">
      <c r="A464" s="4"/>
      <c r="C464" s="116"/>
      <c r="D464" s="4"/>
      <c r="J464" s="5"/>
      <c r="L464" s="4"/>
    </row>
    <row r="465">
      <c r="A465" s="4"/>
      <c r="C465" s="116"/>
      <c r="D465" s="4"/>
      <c r="J465" s="5"/>
      <c r="L465" s="4"/>
    </row>
    <row r="466">
      <c r="A466" s="4"/>
      <c r="C466" s="116"/>
      <c r="D466" s="4"/>
      <c r="J466" s="5"/>
      <c r="L466" s="4"/>
    </row>
    <row r="467">
      <c r="A467" s="4"/>
      <c r="C467" s="116"/>
      <c r="D467" s="4"/>
      <c r="J467" s="5"/>
      <c r="L467" s="4"/>
    </row>
    <row r="468">
      <c r="A468" s="4"/>
      <c r="C468" s="116"/>
      <c r="D468" s="4"/>
      <c r="J468" s="5"/>
      <c r="L468" s="4"/>
    </row>
    <row r="469">
      <c r="A469" s="4"/>
      <c r="C469" s="116"/>
      <c r="D469" s="4"/>
      <c r="J469" s="5"/>
      <c r="L469" s="4"/>
    </row>
    <row r="470">
      <c r="A470" s="4"/>
      <c r="C470" s="116"/>
      <c r="D470" s="4"/>
      <c r="J470" s="5"/>
      <c r="L470" s="4"/>
    </row>
    <row r="471">
      <c r="A471" s="4"/>
      <c r="C471" s="116"/>
      <c r="D471" s="4"/>
      <c r="J471" s="5"/>
      <c r="L471" s="4"/>
    </row>
    <row r="472">
      <c r="A472" s="4"/>
      <c r="C472" s="116"/>
      <c r="D472" s="4"/>
      <c r="J472" s="5"/>
      <c r="L472" s="4"/>
    </row>
    <row r="473">
      <c r="A473" s="4"/>
      <c r="C473" s="116"/>
      <c r="D473" s="4"/>
      <c r="J473" s="5"/>
      <c r="L473" s="4"/>
    </row>
    <row r="474">
      <c r="A474" s="4"/>
      <c r="C474" s="116"/>
      <c r="D474" s="4"/>
      <c r="J474" s="5"/>
      <c r="L474" s="4"/>
    </row>
    <row r="475">
      <c r="A475" s="4"/>
      <c r="C475" s="116"/>
      <c r="D475" s="4"/>
      <c r="J475" s="5"/>
      <c r="L475" s="4"/>
    </row>
    <row r="476">
      <c r="A476" s="4"/>
      <c r="C476" s="116"/>
      <c r="D476" s="4"/>
      <c r="J476" s="5"/>
      <c r="L476" s="4"/>
    </row>
    <row r="477">
      <c r="A477" s="4"/>
      <c r="C477" s="116"/>
      <c r="D477" s="4"/>
      <c r="J477" s="5"/>
      <c r="L477" s="4"/>
    </row>
    <row r="478">
      <c r="A478" s="4"/>
      <c r="C478" s="116"/>
      <c r="D478" s="4"/>
      <c r="J478" s="5"/>
      <c r="L478" s="4"/>
    </row>
    <row r="479">
      <c r="A479" s="4"/>
      <c r="C479" s="116"/>
      <c r="D479" s="4"/>
      <c r="J479" s="5"/>
      <c r="L479" s="4"/>
    </row>
    <row r="480">
      <c r="A480" s="4"/>
      <c r="C480" s="116"/>
      <c r="D480" s="4"/>
      <c r="J480" s="5"/>
      <c r="L480" s="4"/>
    </row>
    <row r="481">
      <c r="A481" s="4"/>
      <c r="C481" s="116"/>
      <c r="D481" s="4"/>
      <c r="J481" s="5"/>
      <c r="L481" s="4"/>
    </row>
    <row r="482">
      <c r="A482" s="4"/>
      <c r="C482" s="116"/>
      <c r="D482" s="4"/>
      <c r="J482" s="5"/>
      <c r="L482" s="4"/>
    </row>
    <row r="483">
      <c r="A483" s="4"/>
      <c r="C483" s="116"/>
      <c r="D483" s="4"/>
      <c r="J483" s="5"/>
      <c r="L483" s="4"/>
    </row>
    <row r="484">
      <c r="A484" s="4"/>
      <c r="C484" s="116"/>
      <c r="D484" s="4"/>
      <c r="J484" s="5"/>
      <c r="L484" s="4"/>
    </row>
    <row r="485">
      <c r="A485" s="4"/>
      <c r="C485" s="116"/>
      <c r="D485" s="4"/>
      <c r="J485" s="5"/>
      <c r="L485" s="4"/>
    </row>
    <row r="486">
      <c r="A486" s="4"/>
      <c r="C486" s="116"/>
      <c r="D486" s="4"/>
      <c r="J486" s="5"/>
      <c r="L486" s="4"/>
    </row>
    <row r="487">
      <c r="A487" s="4"/>
      <c r="C487" s="116"/>
      <c r="D487" s="4"/>
      <c r="J487" s="5"/>
      <c r="L487" s="4"/>
    </row>
    <row r="488">
      <c r="A488" s="4"/>
      <c r="C488" s="116"/>
      <c r="D488" s="4"/>
      <c r="J488" s="5"/>
      <c r="L488" s="4"/>
    </row>
    <row r="489">
      <c r="A489" s="4"/>
      <c r="C489" s="116"/>
      <c r="D489" s="4"/>
      <c r="J489" s="5"/>
      <c r="L489" s="4"/>
    </row>
    <row r="490">
      <c r="A490" s="4"/>
      <c r="C490" s="116"/>
      <c r="D490" s="4"/>
      <c r="J490" s="5"/>
      <c r="L490" s="4"/>
    </row>
    <row r="491">
      <c r="A491" s="4"/>
      <c r="C491" s="116"/>
      <c r="D491" s="4"/>
      <c r="J491" s="5"/>
      <c r="L491" s="4"/>
    </row>
    <row r="492">
      <c r="A492" s="4"/>
      <c r="C492" s="116"/>
      <c r="D492" s="4"/>
      <c r="J492" s="5"/>
      <c r="L492" s="4"/>
    </row>
    <row r="493">
      <c r="A493" s="4"/>
      <c r="C493" s="116"/>
      <c r="D493" s="4"/>
      <c r="J493" s="5"/>
      <c r="L493" s="4"/>
    </row>
    <row r="494">
      <c r="A494" s="4"/>
      <c r="C494" s="116"/>
      <c r="D494" s="4"/>
      <c r="J494" s="5"/>
      <c r="L494" s="4"/>
    </row>
    <row r="495">
      <c r="A495" s="4"/>
      <c r="C495" s="116"/>
      <c r="D495" s="4"/>
      <c r="J495" s="5"/>
      <c r="L495" s="4"/>
    </row>
    <row r="496">
      <c r="A496" s="4"/>
      <c r="C496" s="116"/>
      <c r="D496" s="4"/>
      <c r="J496" s="5"/>
      <c r="L496" s="4"/>
    </row>
    <row r="497">
      <c r="A497" s="4"/>
      <c r="C497" s="116"/>
      <c r="D497" s="4"/>
      <c r="J497" s="5"/>
      <c r="L497" s="4"/>
    </row>
    <row r="498">
      <c r="A498" s="4"/>
      <c r="C498" s="116"/>
      <c r="D498" s="4"/>
      <c r="J498" s="5"/>
      <c r="L498" s="4"/>
    </row>
    <row r="499">
      <c r="A499" s="4"/>
      <c r="C499" s="116"/>
      <c r="D499" s="4"/>
      <c r="J499" s="5"/>
      <c r="L499" s="4"/>
    </row>
    <row r="500">
      <c r="A500" s="4"/>
      <c r="C500" s="116"/>
      <c r="D500" s="4"/>
      <c r="J500" s="5"/>
      <c r="L500" s="4"/>
    </row>
    <row r="501">
      <c r="A501" s="4"/>
      <c r="C501" s="116"/>
      <c r="D501" s="4"/>
      <c r="J501" s="5"/>
      <c r="L501" s="4"/>
    </row>
    <row r="502">
      <c r="A502" s="4"/>
      <c r="C502" s="116"/>
      <c r="D502" s="4"/>
      <c r="J502" s="5"/>
      <c r="L502" s="4"/>
    </row>
    <row r="503">
      <c r="A503" s="4"/>
      <c r="C503" s="116"/>
      <c r="D503" s="4"/>
      <c r="J503" s="5"/>
      <c r="L503" s="4"/>
    </row>
    <row r="504">
      <c r="A504" s="4"/>
      <c r="C504" s="116"/>
      <c r="D504" s="4"/>
      <c r="J504" s="5"/>
      <c r="L504" s="4"/>
    </row>
    <row r="505">
      <c r="A505" s="4"/>
      <c r="C505" s="116"/>
      <c r="D505" s="4"/>
      <c r="J505" s="5"/>
      <c r="L505" s="4"/>
    </row>
    <row r="506">
      <c r="A506" s="4"/>
      <c r="C506" s="116"/>
      <c r="D506" s="4"/>
      <c r="J506" s="5"/>
      <c r="L506" s="4"/>
    </row>
    <row r="507">
      <c r="A507" s="4"/>
      <c r="C507" s="116"/>
      <c r="D507" s="4"/>
      <c r="J507" s="5"/>
      <c r="L507" s="4"/>
    </row>
    <row r="508">
      <c r="A508" s="4"/>
      <c r="C508" s="116"/>
      <c r="D508" s="4"/>
      <c r="J508" s="5"/>
      <c r="L508" s="4"/>
    </row>
    <row r="509">
      <c r="A509" s="4"/>
      <c r="C509" s="116"/>
      <c r="D509" s="4"/>
      <c r="J509" s="5"/>
      <c r="L509" s="4"/>
    </row>
    <row r="510">
      <c r="A510" s="4"/>
      <c r="C510" s="116"/>
      <c r="D510" s="4"/>
      <c r="J510" s="5"/>
      <c r="L510" s="4"/>
    </row>
    <row r="511">
      <c r="A511" s="4"/>
      <c r="C511" s="116"/>
      <c r="D511" s="4"/>
      <c r="J511" s="5"/>
      <c r="L511" s="4"/>
    </row>
    <row r="512">
      <c r="A512" s="4"/>
      <c r="C512" s="116"/>
      <c r="D512" s="4"/>
      <c r="J512" s="5"/>
      <c r="L512" s="4"/>
    </row>
    <row r="513">
      <c r="A513" s="4"/>
      <c r="C513" s="116"/>
      <c r="D513" s="4"/>
      <c r="J513" s="5"/>
      <c r="L513" s="4"/>
    </row>
    <row r="514">
      <c r="A514" s="4"/>
      <c r="C514" s="116"/>
      <c r="D514" s="4"/>
      <c r="J514" s="5"/>
      <c r="L514" s="4"/>
    </row>
    <row r="515">
      <c r="A515" s="4"/>
      <c r="C515" s="116"/>
      <c r="D515" s="4"/>
      <c r="J515" s="5"/>
      <c r="L515" s="4"/>
    </row>
    <row r="516">
      <c r="A516" s="4"/>
      <c r="C516" s="116"/>
      <c r="D516" s="4"/>
      <c r="J516" s="5"/>
      <c r="L516" s="4"/>
    </row>
    <row r="517">
      <c r="A517" s="4"/>
      <c r="C517" s="116"/>
      <c r="D517" s="4"/>
      <c r="J517" s="5"/>
      <c r="L517" s="4"/>
    </row>
    <row r="518">
      <c r="A518" s="4"/>
      <c r="C518" s="116"/>
      <c r="D518" s="4"/>
      <c r="J518" s="5"/>
      <c r="L518" s="4"/>
    </row>
    <row r="519">
      <c r="A519" s="4"/>
      <c r="C519" s="116"/>
      <c r="D519" s="4"/>
      <c r="J519" s="5"/>
      <c r="L519" s="4"/>
    </row>
    <row r="520">
      <c r="A520" s="4"/>
      <c r="C520" s="116"/>
      <c r="D520" s="4"/>
      <c r="J520" s="5"/>
      <c r="L520" s="4"/>
    </row>
    <row r="521">
      <c r="A521" s="4"/>
      <c r="C521" s="116"/>
      <c r="D521" s="4"/>
      <c r="J521" s="5"/>
      <c r="L521" s="4"/>
    </row>
    <row r="522">
      <c r="A522" s="4"/>
      <c r="C522" s="116"/>
      <c r="D522" s="4"/>
      <c r="J522" s="5"/>
      <c r="L522" s="4"/>
    </row>
    <row r="523">
      <c r="A523" s="4"/>
      <c r="C523" s="116"/>
      <c r="D523" s="4"/>
      <c r="J523" s="5"/>
      <c r="L523" s="4"/>
    </row>
    <row r="524">
      <c r="A524" s="4"/>
      <c r="C524" s="116"/>
      <c r="D524" s="4"/>
      <c r="J524" s="5"/>
      <c r="L524" s="4"/>
    </row>
    <row r="525">
      <c r="A525" s="4"/>
      <c r="C525" s="116"/>
      <c r="D525" s="4"/>
      <c r="J525" s="5"/>
      <c r="L525" s="4"/>
    </row>
    <row r="526">
      <c r="A526" s="4"/>
      <c r="C526" s="116"/>
      <c r="D526" s="4"/>
      <c r="J526" s="5"/>
      <c r="L526" s="4"/>
    </row>
    <row r="527">
      <c r="A527" s="4"/>
      <c r="C527" s="116"/>
      <c r="D527" s="4"/>
      <c r="J527" s="5"/>
      <c r="L527" s="4"/>
    </row>
    <row r="528">
      <c r="A528" s="4"/>
      <c r="C528" s="116"/>
      <c r="D528" s="4"/>
      <c r="J528" s="5"/>
      <c r="L528" s="4"/>
    </row>
    <row r="529">
      <c r="A529" s="4"/>
      <c r="C529" s="116"/>
      <c r="D529" s="4"/>
      <c r="J529" s="5"/>
      <c r="L529" s="4"/>
    </row>
    <row r="530">
      <c r="A530" s="4"/>
      <c r="C530" s="116"/>
      <c r="D530" s="4"/>
      <c r="J530" s="5"/>
      <c r="L530" s="4"/>
    </row>
    <row r="531">
      <c r="A531" s="4"/>
      <c r="C531" s="116"/>
      <c r="D531" s="4"/>
      <c r="J531" s="5"/>
      <c r="L531" s="4"/>
    </row>
    <row r="532">
      <c r="A532" s="4"/>
      <c r="C532" s="116"/>
      <c r="D532" s="4"/>
      <c r="J532" s="5"/>
      <c r="L532" s="4"/>
    </row>
    <row r="533">
      <c r="A533" s="4"/>
      <c r="C533" s="116"/>
      <c r="D533" s="4"/>
      <c r="J533" s="5"/>
      <c r="L533" s="4"/>
    </row>
    <row r="534">
      <c r="A534" s="4"/>
      <c r="C534" s="116"/>
      <c r="D534" s="4"/>
      <c r="J534" s="5"/>
      <c r="L534" s="4"/>
    </row>
    <row r="535">
      <c r="A535" s="4"/>
      <c r="C535" s="116"/>
      <c r="D535" s="4"/>
      <c r="J535" s="5"/>
      <c r="L535" s="4"/>
    </row>
    <row r="536">
      <c r="A536" s="4"/>
      <c r="C536" s="116"/>
      <c r="D536" s="4"/>
      <c r="J536" s="5"/>
      <c r="L536" s="4"/>
    </row>
    <row r="537">
      <c r="A537" s="4"/>
      <c r="C537" s="116"/>
      <c r="D537" s="4"/>
      <c r="J537" s="5"/>
      <c r="L537" s="4"/>
    </row>
    <row r="538">
      <c r="A538" s="4"/>
      <c r="C538" s="116"/>
      <c r="D538" s="4"/>
      <c r="J538" s="5"/>
      <c r="L538" s="4"/>
    </row>
    <row r="539">
      <c r="A539" s="4"/>
      <c r="C539" s="116"/>
      <c r="D539" s="4"/>
      <c r="J539" s="5"/>
      <c r="L539" s="4"/>
    </row>
    <row r="540">
      <c r="A540" s="4"/>
      <c r="C540" s="116"/>
      <c r="D540" s="4"/>
      <c r="J540" s="5"/>
      <c r="L540" s="4"/>
    </row>
    <row r="541">
      <c r="A541" s="4"/>
      <c r="C541" s="116"/>
      <c r="D541" s="4"/>
      <c r="J541" s="5"/>
      <c r="L541" s="4"/>
    </row>
    <row r="542">
      <c r="A542" s="4"/>
      <c r="C542" s="116"/>
      <c r="D542" s="4"/>
      <c r="J542" s="5"/>
      <c r="L542" s="4"/>
    </row>
    <row r="543">
      <c r="A543" s="4"/>
      <c r="C543" s="116"/>
      <c r="D543" s="4"/>
      <c r="J543" s="5"/>
      <c r="L543" s="4"/>
    </row>
    <row r="544">
      <c r="A544" s="4"/>
      <c r="C544" s="116"/>
      <c r="D544" s="4"/>
      <c r="J544" s="5"/>
      <c r="L544" s="4"/>
    </row>
    <row r="545">
      <c r="A545" s="4"/>
      <c r="C545" s="116"/>
      <c r="D545" s="4"/>
      <c r="J545" s="5"/>
      <c r="L545" s="4"/>
    </row>
    <row r="546">
      <c r="A546" s="4"/>
      <c r="C546" s="116"/>
      <c r="D546" s="4"/>
      <c r="J546" s="5"/>
      <c r="L546" s="4"/>
    </row>
    <row r="547">
      <c r="A547" s="4"/>
      <c r="C547" s="116"/>
      <c r="D547" s="4"/>
      <c r="J547" s="5"/>
      <c r="L547" s="4"/>
    </row>
    <row r="548">
      <c r="A548" s="4"/>
      <c r="C548" s="116"/>
      <c r="D548" s="4"/>
      <c r="J548" s="5"/>
      <c r="L548" s="4"/>
    </row>
    <row r="549">
      <c r="A549" s="4"/>
      <c r="C549" s="116"/>
      <c r="D549" s="4"/>
      <c r="J549" s="5"/>
      <c r="L549" s="4"/>
    </row>
    <row r="550">
      <c r="A550" s="4"/>
      <c r="C550" s="116"/>
      <c r="D550" s="4"/>
      <c r="J550" s="5"/>
      <c r="L550" s="4"/>
    </row>
    <row r="551">
      <c r="A551" s="4"/>
      <c r="C551" s="116"/>
      <c r="D551" s="4"/>
      <c r="J551" s="5"/>
      <c r="L551" s="4"/>
    </row>
    <row r="552">
      <c r="A552" s="4"/>
      <c r="C552" s="116"/>
      <c r="D552" s="4"/>
      <c r="J552" s="5"/>
      <c r="L552" s="4"/>
    </row>
    <row r="553">
      <c r="A553" s="4"/>
      <c r="C553" s="116"/>
      <c r="D553" s="4"/>
      <c r="J553" s="5"/>
      <c r="L553" s="4"/>
    </row>
    <row r="554">
      <c r="A554" s="4"/>
      <c r="C554" s="116"/>
      <c r="D554" s="4"/>
      <c r="J554" s="5"/>
      <c r="L554" s="4"/>
    </row>
    <row r="555">
      <c r="A555" s="4"/>
      <c r="C555" s="116"/>
      <c r="D555" s="4"/>
      <c r="J555" s="5"/>
      <c r="L555" s="4"/>
    </row>
    <row r="556">
      <c r="A556" s="4"/>
      <c r="C556" s="116"/>
      <c r="D556" s="4"/>
      <c r="J556" s="5"/>
      <c r="L556" s="4"/>
    </row>
    <row r="557">
      <c r="A557" s="4"/>
      <c r="C557" s="116"/>
      <c r="D557" s="4"/>
      <c r="J557" s="5"/>
      <c r="L557" s="4"/>
    </row>
    <row r="558">
      <c r="A558" s="4"/>
      <c r="C558" s="116"/>
      <c r="D558" s="4"/>
      <c r="J558" s="5"/>
      <c r="L558" s="4"/>
    </row>
    <row r="559">
      <c r="A559" s="4"/>
      <c r="C559" s="116"/>
      <c r="D559" s="4"/>
      <c r="J559" s="5"/>
      <c r="L559" s="4"/>
    </row>
    <row r="560">
      <c r="A560" s="4"/>
      <c r="C560" s="116"/>
      <c r="D560" s="4"/>
      <c r="J560" s="5"/>
      <c r="L560" s="4"/>
    </row>
    <row r="561">
      <c r="A561" s="4"/>
      <c r="C561" s="116"/>
      <c r="D561" s="4"/>
      <c r="J561" s="5"/>
      <c r="L561" s="4"/>
    </row>
    <row r="562">
      <c r="A562" s="4"/>
      <c r="C562" s="116"/>
      <c r="D562" s="4"/>
      <c r="J562" s="5"/>
      <c r="L562" s="4"/>
    </row>
    <row r="563">
      <c r="A563" s="4"/>
      <c r="C563" s="116"/>
      <c r="D563" s="4"/>
      <c r="J563" s="5"/>
      <c r="L563" s="4"/>
    </row>
    <row r="564">
      <c r="A564" s="4"/>
      <c r="C564" s="116"/>
      <c r="D564" s="4"/>
      <c r="J564" s="5"/>
      <c r="L564" s="4"/>
    </row>
    <row r="565">
      <c r="A565" s="4"/>
      <c r="C565" s="116"/>
      <c r="D565" s="4"/>
      <c r="J565" s="5"/>
      <c r="L565" s="4"/>
    </row>
    <row r="566">
      <c r="A566" s="4"/>
      <c r="C566" s="116"/>
      <c r="D566" s="4"/>
      <c r="J566" s="5"/>
      <c r="L566" s="4"/>
    </row>
    <row r="567">
      <c r="A567" s="4"/>
      <c r="C567" s="116"/>
      <c r="D567" s="4"/>
      <c r="J567" s="5"/>
      <c r="L567" s="4"/>
    </row>
    <row r="568">
      <c r="A568" s="4"/>
      <c r="C568" s="116"/>
      <c r="D568" s="4"/>
      <c r="J568" s="5"/>
      <c r="L568" s="4"/>
    </row>
    <row r="569">
      <c r="A569" s="4"/>
      <c r="C569" s="116"/>
      <c r="D569" s="4"/>
      <c r="J569" s="5"/>
      <c r="L569" s="4"/>
    </row>
    <row r="570">
      <c r="A570" s="4"/>
      <c r="C570" s="116"/>
      <c r="D570" s="4"/>
      <c r="J570" s="5"/>
      <c r="L570" s="4"/>
    </row>
    <row r="571">
      <c r="A571" s="4"/>
      <c r="C571" s="116"/>
      <c r="D571" s="4"/>
      <c r="J571" s="5"/>
      <c r="L571" s="4"/>
    </row>
    <row r="572">
      <c r="A572" s="4"/>
      <c r="C572" s="116"/>
      <c r="D572" s="4"/>
      <c r="J572" s="5"/>
      <c r="L572" s="4"/>
    </row>
    <row r="573">
      <c r="A573" s="4"/>
      <c r="C573" s="116"/>
      <c r="D573" s="4"/>
      <c r="J573" s="5"/>
      <c r="L573" s="4"/>
    </row>
    <row r="574">
      <c r="A574" s="4"/>
      <c r="C574" s="116"/>
      <c r="D574" s="4"/>
      <c r="J574" s="5"/>
      <c r="L574" s="4"/>
    </row>
    <row r="575">
      <c r="A575" s="4"/>
      <c r="C575" s="116"/>
      <c r="D575" s="4"/>
      <c r="J575" s="5"/>
      <c r="L575" s="4"/>
    </row>
    <row r="576">
      <c r="A576" s="4"/>
      <c r="C576" s="116"/>
      <c r="D576" s="4"/>
      <c r="J576" s="5"/>
      <c r="L576" s="4"/>
    </row>
    <row r="577">
      <c r="A577" s="4"/>
      <c r="C577" s="116"/>
      <c r="D577" s="4"/>
      <c r="J577" s="5"/>
      <c r="L577" s="4"/>
    </row>
    <row r="578">
      <c r="A578" s="4"/>
      <c r="C578" s="116"/>
      <c r="D578" s="4"/>
      <c r="J578" s="5"/>
      <c r="L578" s="4"/>
    </row>
    <row r="579">
      <c r="A579" s="4"/>
      <c r="C579" s="116"/>
      <c r="D579" s="4"/>
      <c r="J579" s="5"/>
      <c r="L579" s="4"/>
    </row>
    <row r="580">
      <c r="A580" s="4"/>
      <c r="C580" s="116"/>
      <c r="D580" s="4"/>
      <c r="J580" s="5"/>
      <c r="L580" s="4"/>
    </row>
    <row r="581">
      <c r="A581" s="4"/>
      <c r="C581" s="116"/>
      <c r="D581" s="4"/>
      <c r="J581" s="5"/>
      <c r="L581" s="4"/>
    </row>
    <row r="582">
      <c r="A582" s="4"/>
      <c r="C582" s="116"/>
      <c r="D582" s="4"/>
      <c r="J582" s="5"/>
      <c r="L582" s="4"/>
    </row>
    <row r="583">
      <c r="A583" s="4"/>
      <c r="C583" s="116"/>
      <c r="D583" s="4"/>
      <c r="J583" s="5"/>
      <c r="L583" s="4"/>
    </row>
    <row r="584">
      <c r="A584" s="4"/>
      <c r="C584" s="116"/>
      <c r="D584" s="4"/>
      <c r="J584" s="5"/>
      <c r="L584" s="4"/>
    </row>
    <row r="585">
      <c r="A585" s="4"/>
      <c r="C585" s="116"/>
      <c r="D585" s="4"/>
      <c r="J585" s="5"/>
      <c r="L585" s="4"/>
    </row>
    <row r="586">
      <c r="A586" s="4"/>
      <c r="C586" s="116"/>
      <c r="D586" s="4"/>
      <c r="J586" s="5"/>
      <c r="L586" s="4"/>
    </row>
    <row r="587">
      <c r="A587" s="4"/>
      <c r="C587" s="116"/>
      <c r="D587" s="4"/>
      <c r="J587" s="5"/>
      <c r="L587" s="4"/>
    </row>
    <row r="588">
      <c r="A588" s="4"/>
      <c r="C588" s="116"/>
      <c r="D588" s="4"/>
      <c r="J588" s="5"/>
      <c r="L588" s="4"/>
    </row>
    <row r="589">
      <c r="A589" s="4"/>
      <c r="C589" s="116"/>
      <c r="D589" s="4"/>
      <c r="J589" s="5"/>
      <c r="L589" s="4"/>
    </row>
    <row r="590">
      <c r="A590" s="4"/>
      <c r="C590" s="116"/>
      <c r="D590" s="4"/>
      <c r="J590" s="5"/>
      <c r="L590" s="4"/>
    </row>
    <row r="591">
      <c r="A591" s="4"/>
      <c r="C591" s="116"/>
      <c r="D591" s="4"/>
      <c r="J591" s="5"/>
      <c r="L591" s="4"/>
    </row>
    <row r="592">
      <c r="A592" s="4"/>
      <c r="C592" s="116"/>
      <c r="D592" s="4"/>
      <c r="J592" s="5"/>
      <c r="L592" s="4"/>
    </row>
    <row r="593">
      <c r="A593" s="4"/>
      <c r="C593" s="116"/>
      <c r="D593" s="4"/>
      <c r="J593" s="5"/>
      <c r="L593" s="4"/>
    </row>
    <row r="594">
      <c r="A594" s="4"/>
      <c r="C594" s="116"/>
      <c r="D594" s="4"/>
      <c r="J594" s="5"/>
      <c r="L594" s="4"/>
    </row>
    <row r="595">
      <c r="A595" s="4"/>
      <c r="C595" s="116"/>
      <c r="D595" s="4"/>
      <c r="J595" s="5"/>
      <c r="L595" s="4"/>
    </row>
    <row r="596">
      <c r="A596" s="4"/>
      <c r="C596" s="116"/>
      <c r="D596" s="4"/>
      <c r="J596" s="5"/>
      <c r="L596" s="4"/>
    </row>
    <row r="597">
      <c r="A597" s="4"/>
      <c r="C597" s="116"/>
      <c r="D597" s="4"/>
      <c r="J597" s="5"/>
      <c r="L597" s="4"/>
    </row>
    <row r="598">
      <c r="A598" s="4"/>
      <c r="C598" s="116"/>
      <c r="D598" s="4"/>
      <c r="J598" s="5"/>
      <c r="L598" s="4"/>
    </row>
    <row r="599">
      <c r="A599" s="4"/>
      <c r="C599" s="116"/>
      <c r="D599" s="4"/>
      <c r="J599" s="5"/>
      <c r="L599" s="4"/>
    </row>
    <row r="600">
      <c r="A600" s="4"/>
      <c r="C600" s="116"/>
      <c r="D600" s="4"/>
      <c r="J600" s="5"/>
      <c r="L600" s="4"/>
    </row>
    <row r="601">
      <c r="A601" s="4"/>
      <c r="C601" s="116"/>
      <c r="D601" s="4"/>
      <c r="J601" s="5"/>
      <c r="L601" s="4"/>
    </row>
    <row r="602">
      <c r="A602" s="4"/>
      <c r="C602" s="116"/>
      <c r="D602" s="4"/>
      <c r="J602" s="5"/>
      <c r="L602" s="4"/>
    </row>
    <row r="603">
      <c r="A603" s="4"/>
      <c r="C603" s="116"/>
      <c r="D603" s="4"/>
      <c r="J603" s="5"/>
      <c r="L603" s="4"/>
    </row>
    <row r="604">
      <c r="A604" s="4"/>
      <c r="C604" s="116"/>
      <c r="D604" s="4"/>
      <c r="J604" s="5"/>
      <c r="L604" s="4"/>
    </row>
    <row r="605">
      <c r="A605" s="4"/>
      <c r="C605" s="116"/>
      <c r="D605" s="4"/>
      <c r="J605" s="5"/>
      <c r="L605" s="4"/>
    </row>
    <row r="606">
      <c r="A606" s="4"/>
      <c r="C606" s="116"/>
      <c r="D606" s="4"/>
      <c r="J606" s="5"/>
      <c r="L606" s="4"/>
    </row>
    <row r="607">
      <c r="A607" s="4"/>
      <c r="C607" s="116"/>
      <c r="D607" s="4"/>
      <c r="J607" s="5"/>
      <c r="L607" s="4"/>
    </row>
    <row r="608">
      <c r="A608" s="4"/>
      <c r="C608" s="116"/>
      <c r="D608" s="4"/>
      <c r="J608" s="5"/>
      <c r="L608" s="4"/>
    </row>
    <row r="609">
      <c r="A609" s="4"/>
      <c r="C609" s="116"/>
      <c r="D609" s="4"/>
      <c r="J609" s="5"/>
      <c r="L609" s="4"/>
    </row>
    <row r="610">
      <c r="A610" s="4"/>
      <c r="C610" s="116"/>
      <c r="D610" s="4"/>
      <c r="J610" s="5"/>
      <c r="L610" s="4"/>
    </row>
    <row r="611">
      <c r="A611" s="4"/>
      <c r="C611" s="116"/>
      <c r="D611" s="4"/>
      <c r="J611" s="5"/>
      <c r="L611" s="4"/>
    </row>
    <row r="612">
      <c r="A612" s="4"/>
      <c r="C612" s="116"/>
      <c r="D612" s="4"/>
      <c r="J612" s="5"/>
      <c r="L612" s="4"/>
    </row>
    <row r="613">
      <c r="A613" s="4"/>
      <c r="C613" s="116"/>
      <c r="D613" s="4"/>
      <c r="J613" s="5"/>
      <c r="L613" s="4"/>
    </row>
    <row r="614">
      <c r="A614" s="4"/>
      <c r="C614" s="116"/>
      <c r="D614" s="4"/>
      <c r="J614" s="5"/>
      <c r="L614" s="4"/>
    </row>
    <row r="615">
      <c r="A615" s="4"/>
      <c r="C615" s="116"/>
      <c r="D615" s="4"/>
      <c r="J615" s="5"/>
      <c r="L615" s="4"/>
    </row>
    <row r="616">
      <c r="A616" s="4"/>
      <c r="C616" s="116"/>
      <c r="D616" s="4"/>
      <c r="J616" s="5"/>
      <c r="L616" s="4"/>
    </row>
    <row r="617">
      <c r="A617" s="4"/>
      <c r="C617" s="116"/>
      <c r="D617" s="4"/>
      <c r="J617" s="5"/>
      <c r="L617" s="4"/>
    </row>
    <row r="618">
      <c r="A618" s="4"/>
      <c r="C618" s="116"/>
      <c r="D618" s="4"/>
      <c r="J618" s="5"/>
      <c r="L618" s="4"/>
    </row>
    <row r="619">
      <c r="A619" s="4"/>
      <c r="C619" s="116"/>
      <c r="D619" s="4"/>
      <c r="J619" s="5"/>
      <c r="L619" s="4"/>
    </row>
    <row r="620">
      <c r="A620" s="4"/>
      <c r="C620" s="116"/>
      <c r="D620" s="4"/>
      <c r="J620" s="5"/>
      <c r="L620" s="4"/>
    </row>
    <row r="621">
      <c r="A621" s="4"/>
      <c r="C621" s="116"/>
      <c r="D621" s="4"/>
      <c r="J621" s="5"/>
      <c r="L621" s="4"/>
    </row>
    <row r="622">
      <c r="A622" s="4"/>
      <c r="C622" s="116"/>
      <c r="D622" s="4"/>
      <c r="J622" s="5"/>
      <c r="L622" s="4"/>
    </row>
    <row r="623">
      <c r="A623" s="4"/>
      <c r="C623" s="116"/>
      <c r="D623" s="4"/>
      <c r="J623" s="5"/>
      <c r="L623" s="4"/>
    </row>
    <row r="624">
      <c r="A624" s="4"/>
      <c r="C624" s="116"/>
      <c r="D624" s="4"/>
      <c r="J624" s="5"/>
      <c r="L624" s="4"/>
    </row>
    <row r="625">
      <c r="A625" s="4"/>
      <c r="C625" s="116"/>
      <c r="D625" s="4"/>
      <c r="J625" s="5"/>
      <c r="L625" s="4"/>
    </row>
    <row r="626">
      <c r="A626" s="4"/>
      <c r="C626" s="116"/>
      <c r="D626" s="4"/>
      <c r="J626" s="5"/>
      <c r="L626" s="4"/>
    </row>
    <row r="627">
      <c r="A627" s="4"/>
      <c r="C627" s="116"/>
      <c r="D627" s="4"/>
      <c r="J627" s="5"/>
      <c r="L627" s="4"/>
    </row>
    <row r="628">
      <c r="A628" s="4"/>
      <c r="C628" s="116"/>
      <c r="D628" s="4"/>
      <c r="J628" s="5"/>
      <c r="L628" s="4"/>
    </row>
    <row r="629">
      <c r="A629" s="4"/>
      <c r="C629" s="116"/>
      <c r="D629" s="4"/>
      <c r="J629" s="5"/>
      <c r="L629" s="4"/>
    </row>
    <row r="630">
      <c r="A630" s="4"/>
      <c r="C630" s="116"/>
      <c r="D630" s="4"/>
      <c r="J630" s="5"/>
      <c r="L630" s="4"/>
    </row>
    <row r="631">
      <c r="A631" s="4"/>
      <c r="C631" s="116"/>
      <c r="D631" s="4"/>
      <c r="J631" s="5"/>
      <c r="L631" s="4"/>
    </row>
    <row r="632">
      <c r="A632" s="4"/>
      <c r="C632" s="116"/>
      <c r="D632" s="4"/>
      <c r="J632" s="5"/>
      <c r="L632" s="4"/>
    </row>
    <row r="633">
      <c r="A633" s="4"/>
      <c r="C633" s="116"/>
      <c r="D633" s="4"/>
      <c r="J633" s="5"/>
      <c r="L633" s="4"/>
    </row>
    <row r="634">
      <c r="A634" s="4"/>
      <c r="C634" s="116"/>
      <c r="D634" s="4"/>
      <c r="J634" s="5"/>
      <c r="L634" s="4"/>
    </row>
    <row r="635">
      <c r="A635" s="4"/>
      <c r="C635" s="116"/>
      <c r="D635" s="4"/>
      <c r="J635" s="5"/>
      <c r="L635" s="4"/>
    </row>
    <row r="636">
      <c r="A636" s="4"/>
      <c r="C636" s="116"/>
      <c r="D636" s="4"/>
      <c r="J636" s="5"/>
      <c r="L636" s="4"/>
    </row>
    <row r="637">
      <c r="A637" s="4"/>
      <c r="C637" s="116"/>
      <c r="D637" s="4"/>
      <c r="J637" s="5"/>
      <c r="L637" s="4"/>
    </row>
    <row r="638">
      <c r="A638" s="4"/>
      <c r="C638" s="116"/>
      <c r="D638" s="4"/>
      <c r="J638" s="5"/>
      <c r="L638" s="4"/>
    </row>
    <row r="639">
      <c r="A639" s="4"/>
      <c r="C639" s="116"/>
      <c r="D639" s="4"/>
      <c r="J639" s="5"/>
      <c r="L639" s="4"/>
    </row>
    <row r="640">
      <c r="A640" s="4"/>
      <c r="C640" s="116"/>
      <c r="D640" s="4"/>
      <c r="J640" s="5"/>
      <c r="L640" s="4"/>
    </row>
    <row r="641">
      <c r="A641" s="4"/>
      <c r="C641" s="116"/>
      <c r="D641" s="4"/>
      <c r="J641" s="5"/>
      <c r="L641" s="4"/>
    </row>
    <row r="642">
      <c r="A642" s="4"/>
      <c r="C642" s="116"/>
      <c r="D642" s="4"/>
      <c r="J642" s="5"/>
      <c r="L642" s="4"/>
    </row>
    <row r="643">
      <c r="A643" s="4"/>
      <c r="C643" s="116"/>
      <c r="D643" s="4"/>
      <c r="J643" s="5"/>
      <c r="L643" s="4"/>
    </row>
    <row r="644">
      <c r="A644" s="4"/>
      <c r="C644" s="116"/>
      <c r="D644" s="4"/>
      <c r="J644" s="5"/>
      <c r="L644" s="4"/>
    </row>
    <row r="645">
      <c r="A645" s="4"/>
      <c r="C645" s="116"/>
      <c r="D645" s="4"/>
      <c r="J645" s="5"/>
      <c r="L645" s="4"/>
    </row>
    <row r="646">
      <c r="A646" s="4"/>
      <c r="C646" s="116"/>
      <c r="D646" s="4"/>
      <c r="J646" s="5"/>
      <c r="L646" s="4"/>
    </row>
    <row r="647">
      <c r="A647" s="4"/>
      <c r="C647" s="116"/>
      <c r="D647" s="4"/>
      <c r="J647" s="5"/>
      <c r="L647" s="4"/>
    </row>
    <row r="648">
      <c r="A648" s="4"/>
      <c r="C648" s="116"/>
      <c r="D648" s="4"/>
      <c r="J648" s="5"/>
      <c r="L648" s="4"/>
    </row>
    <row r="649">
      <c r="A649" s="4"/>
      <c r="C649" s="116"/>
      <c r="D649" s="4"/>
      <c r="J649" s="5"/>
      <c r="L649" s="4"/>
    </row>
    <row r="650">
      <c r="A650" s="4"/>
      <c r="C650" s="116"/>
      <c r="D650" s="4"/>
      <c r="J650" s="5"/>
      <c r="L650" s="4"/>
    </row>
    <row r="651">
      <c r="A651" s="4"/>
      <c r="C651" s="116"/>
      <c r="D651" s="4"/>
      <c r="J651" s="5"/>
      <c r="L651" s="4"/>
    </row>
    <row r="652">
      <c r="A652" s="4"/>
      <c r="C652" s="116"/>
      <c r="D652" s="4"/>
      <c r="J652" s="5"/>
      <c r="L652" s="4"/>
    </row>
    <row r="653">
      <c r="A653" s="4"/>
      <c r="C653" s="116"/>
      <c r="D653" s="4"/>
      <c r="J653" s="5"/>
      <c r="L653" s="4"/>
    </row>
    <row r="654">
      <c r="A654" s="4"/>
      <c r="C654" s="116"/>
      <c r="D654" s="4"/>
      <c r="J654" s="5"/>
      <c r="L654" s="4"/>
    </row>
    <row r="655">
      <c r="A655" s="4"/>
      <c r="C655" s="116"/>
      <c r="D655" s="4"/>
      <c r="J655" s="5"/>
      <c r="L655" s="4"/>
    </row>
    <row r="656">
      <c r="A656" s="4"/>
      <c r="C656" s="116"/>
      <c r="D656" s="4"/>
      <c r="J656" s="5"/>
      <c r="L656" s="4"/>
    </row>
    <row r="657">
      <c r="A657" s="4"/>
      <c r="C657" s="116"/>
      <c r="D657" s="4"/>
      <c r="J657" s="5"/>
      <c r="L657" s="4"/>
    </row>
    <row r="658">
      <c r="A658" s="4"/>
      <c r="C658" s="116"/>
      <c r="D658" s="4"/>
      <c r="J658" s="5"/>
      <c r="L658" s="4"/>
    </row>
    <row r="659">
      <c r="A659" s="4"/>
      <c r="C659" s="116"/>
      <c r="D659" s="4"/>
      <c r="J659" s="5"/>
      <c r="L659" s="4"/>
    </row>
    <row r="660">
      <c r="A660" s="4"/>
      <c r="C660" s="116"/>
      <c r="D660" s="4"/>
      <c r="J660" s="5"/>
      <c r="L660" s="4"/>
    </row>
    <row r="661">
      <c r="A661" s="4"/>
      <c r="C661" s="116"/>
      <c r="D661" s="4"/>
      <c r="J661" s="5"/>
      <c r="L661" s="4"/>
    </row>
    <row r="662">
      <c r="A662" s="4"/>
      <c r="C662" s="116"/>
      <c r="D662" s="4"/>
      <c r="J662" s="5"/>
      <c r="L662" s="4"/>
    </row>
    <row r="663">
      <c r="A663" s="4"/>
      <c r="C663" s="116"/>
      <c r="D663" s="4"/>
      <c r="J663" s="5"/>
      <c r="L663" s="4"/>
    </row>
    <row r="664">
      <c r="A664" s="4"/>
      <c r="C664" s="116"/>
      <c r="D664" s="4"/>
      <c r="J664" s="5"/>
      <c r="L664" s="4"/>
    </row>
    <row r="665">
      <c r="A665" s="4"/>
      <c r="C665" s="116"/>
      <c r="D665" s="4"/>
      <c r="J665" s="5"/>
      <c r="L665" s="4"/>
    </row>
    <row r="666">
      <c r="A666" s="4"/>
      <c r="C666" s="116"/>
      <c r="D666" s="4"/>
      <c r="J666" s="5"/>
      <c r="L666" s="4"/>
    </row>
    <row r="667">
      <c r="A667" s="4"/>
      <c r="C667" s="116"/>
      <c r="D667" s="4"/>
      <c r="J667" s="5"/>
      <c r="L667" s="4"/>
    </row>
    <row r="668">
      <c r="A668" s="4"/>
      <c r="C668" s="116"/>
      <c r="D668" s="4"/>
      <c r="J668" s="5"/>
      <c r="L668" s="4"/>
    </row>
    <row r="669">
      <c r="A669" s="4"/>
      <c r="C669" s="116"/>
      <c r="D669" s="4"/>
      <c r="J669" s="5"/>
      <c r="L669" s="4"/>
    </row>
    <row r="670">
      <c r="A670" s="4"/>
      <c r="C670" s="116"/>
      <c r="D670" s="4"/>
      <c r="J670" s="5"/>
      <c r="L670" s="4"/>
    </row>
    <row r="671">
      <c r="A671" s="4"/>
      <c r="C671" s="116"/>
      <c r="D671" s="4"/>
      <c r="J671" s="5"/>
      <c r="L671" s="4"/>
    </row>
    <row r="672">
      <c r="A672" s="4"/>
      <c r="C672" s="116"/>
      <c r="D672" s="4"/>
      <c r="J672" s="5"/>
      <c r="L672" s="4"/>
    </row>
    <row r="673">
      <c r="A673" s="4"/>
      <c r="C673" s="116"/>
      <c r="D673" s="4"/>
      <c r="J673" s="5"/>
      <c r="L673" s="4"/>
    </row>
    <row r="674">
      <c r="A674" s="4"/>
      <c r="C674" s="116"/>
      <c r="D674" s="4"/>
      <c r="J674" s="5"/>
      <c r="L674" s="4"/>
    </row>
    <row r="675">
      <c r="A675" s="4"/>
      <c r="C675" s="116"/>
      <c r="D675" s="4"/>
      <c r="J675" s="5"/>
      <c r="L675" s="4"/>
    </row>
    <row r="676">
      <c r="A676" s="4"/>
      <c r="C676" s="116"/>
      <c r="D676" s="4"/>
      <c r="J676" s="5"/>
      <c r="L676" s="4"/>
    </row>
    <row r="677">
      <c r="A677" s="4"/>
      <c r="C677" s="116"/>
      <c r="D677" s="4"/>
      <c r="J677" s="5"/>
      <c r="L677" s="4"/>
    </row>
    <row r="678">
      <c r="A678" s="4"/>
      <c r="C678" s="116"/>
      <c r="D678" s="4"/>
      <c r="J678" s="5"/>
      <c r="L678" s="4"/>
    </row>
    <row r="679">
      <c r="A679" s="4"/>
      <c r="C679" s="116"/>
      <c r="D679" s="4"/>
      <c r="J679" s="5"/>
      <c r="L679" s="4"/>
    </row>
    <row r="680">
      <c r="A680" s="4"/>
      <c r="C680" s="116"/>
      <c r="D680" s="4"/>
      <c r="J680" s="5"/>
      <c r="L680" s="4"/>
    </row>
    <row r="681">
      <c r="A681" s="4"/>
      <c r="C681" s="116"/>
      <c r="D681" s="4"/>
      <c r="J681" s="5"/>
      <c r="L681" s="4"/>
    </row>
    <row r="682">
      <c r="A682" s="4"/>
      <c r="C682" s="116"/>
      <c r="D682" s="4"/>
      <c r="J682" s="5"/>
      <c r="L682" s="4"/>
    </row>
    <row r="683">
      <c r="A683" s="4"/>
      <c r="C683" s="116"/>
      <c r="D683" s="4"/>
      <c r="J683" s="5"/>
      <c r="L683" s="4"/>
    </row>
    <row r="684">
      <c r="A684" s="4"/>
      <c r="C684" s="116"/>
      <c r="D684" s="4"/>
      <c r="J684" s="5"/>
      <c r="L684" s="4"/>
    </row>
    <row r="685">
      <c r="A685" s="4"/>
      <c r="C685" s="116"/>
      <c r="D685" s="4"/>
      <c r="J685" s="5"/>
      <c r="L685" s="4"/>
    </row>
    <row r="686">
      <c r="A686" s="4"/>
      <c r="C686" s="116"/>
      <c r="D686" s="4"/>
      <c r="J686" s="5"/>
      <c r="L686" s="4"/>
    </row>
    <row r="687">
      <c r="A687" s="4"/>
      <c r="C687" s="116"/>
      <c r="D687" s="4"/>
      <c r="J687" s="5"/>
      <c r="L687" s="4"/>
    </row>
    <row r="688">
      <c r="A688" s="4"/>
      <c r="C688" s="116"/>
      <c r="D688" s="4"/>
      <c r="J688" s="5"/>
      <c r="L688" s="4"/>
    </row>
    <row r="689">
      <c r="A689" s="4"/>
      <c r="C689" s="116"/>
      <c r="D689" s="4"/>
      <c r="J689" s="5"/>
      <c r="L689" s="4"/>
    </row>
    <row r="690">
      <c r="A690" s="4"/>
      <c r="C690" s="116"/>
      <c r="D690" s="4"/>
      <c r="J690" s="5"/>
      <c r="L690" s="4"/>
    </row>
    <row r="691">
      <c r="A691" s="4"/>
      <c r="C691" s="116"/>
      <c r="D691" s="4"/>
      <c r="J691" s="5"/>
      <c r="L691" s="4"/>
    </row>
    <row r="692">
      <c r="A692" s="4"/>
      <c r="C692" s="116"/>
      <c r="D692" s="4"/>
      <c r="J692" s="5"/>
      <c r="L692" s="4"/>
    </row>
    <row r="693">
      <c r="A693" s="4"/>
      <c r="C693" s="116"/>
      <c r="D693" s="4"/>
      <c r="J693" s="5"/>
      <c r="L693" s="4"/>
    </row>
    <row r="694">
      <c r="A694" s="4"/>
      <c r="C694" s="116"/>
      <c r="D694" s="4"/>
      <c r="J694" s="5"/>
      <c r="L694" s="4"/>
    </row>
    <row r="695">
      <c r="A695" s="4"/>
      <c r="C695" s="116"/>
      <c r="D695" s="4"/>
      <c r="J695" s="5"/>
      <c r="L695" s="4"/>
    </row>
    <row r="696">
      <c r="A696" s="4"/>
      <c r="C696" s="116"/>
      <c r="D696" s="4"/>
      <c r="J696" s="5"/>
      <c r="L696" s="4"/>
    </row>
    <row r="697">
      <c r="A697" s="4"/>
      <c r="C697" s="116"/>
      <c r="D697" s="4"/>
      <c r="J697" s="5"/>
      <c r="L697" s="4"/>
    </row>
    <row r="698">
      <c r="A698" s="4"/>
      <c r="C698" s="116"/>
      <c r="D698" s="4"/>
      <c r="J698" s="5"/>
      <c r="L698" s="4"/>
    </row>
    <row r="699">
      <c r="A699" s="4"/>
      <c r="C699" s="116"/>
      <c r="D699" s="4"/>
      <c r="J699" s="5"/>
      <c r="L699" s="4"/>
    </row>
    <row r="700">
      <c r="A700" s="4"/>
      <c r="C700" s="116"/>
      <c r="D700" s="4"/>
      <c r="J700" s="5"/>
      <c r="L700" s="4"/>
    </row>
    <row r="701">
      <c r="A701" s="4"/>
      <c r="C701" s="116"/>
      <c r="D701" s="4"/>
      <c r="J701" s="5"/>
      <c r="L701" s="4"/>
    </row>
    <row r="702">
      <c r="A702" s="4"/>
      <c r="C702" s="116"/>
      <c r="D702" s="4"/>
      <c r="J702" s="5"/>
      <c r="L702" s="4"/>
    </row>
    <row r="703">
      <c r="A703" s="4"/>
      <c r="C703" s="116"/>
      <c r="D703" s="4"/>
      <c r="J703" s="5"/>
      <c r="L703" s="4"/>
    </row>
    <row r="704">
      <c r="A704" s="4"/>
      <c r="C704" s="116"/>
      <c r="D704" s="4"/>
      <c r="J704" s="5"/>
      <c r="L704" s="4"/>
    </row>
    <row r="705">
      <c r="A705" s="4"/>
      <c r="C705" s="116"/>
      <c r="D705" s="4"/>
      <c r="J705" s="5"/>
      <c r="L705" s="4"/>
    </row>
    <row r="706">
      <c r="A706" s="4"/>
      <c r="C706" s="116"/>
      <c r="D706" s="4"/>
      <c r="J706" s="5"/>
      <c r="L706" s="4"/>
    </row>
    <row r="707">
      <c r="A707" s="4"/>
      <c r="C707" s="116"/>
      <c r="D707" s="4"/>
      <c r="J707" s="5"/>
      <c r="L707" s="4"/>
    </row>
    <row r="708">
      <c r="A708" s="4"/>
      <c r="C708" s="116"/>
      <c r="D708" s="4"/>
      <c r="J708" s="5"/>
      <c r="L708" s="4"/>
    </row>
    <row r="709">
      <c r="A709" s="4"/>
      <c r="C709" s="116"/>
      <c r="D709" s="4"/>
      <c r="J709" s="5"/>
      <c r="L709" s="4"/>
    </row>
    <row r="710">
      <c r="A710" s="4"/>
      <c r="C710" s="116"/>
      <c r="D710" s="4"/>
      <c r="J710" s="5"/>
      <c r="L710" s="4"/>
    </row>
    <row r="711">
      <c r="A711" s="4"/>
      <c r="C711" s="116"/>
      <c r="D711" s="4"/>
      <c r="J711" s="5"/>
      <c r="L711" s="4"/>
    </row>
    <row r="712">
      <c r="A712" s="4"/>
      <c r="C712" s="116"/>
      <c r="D712" s="4"/>
      <c r="J712" s="5"/>
      <c r="L712" s="4"/>
    </row>
    <row r="713">
      <c r="A713" s="4"/>
      <c r="C713" s="116"/>
      <c r="D713" s="4"/>
      <c r="J713" s="5"/>
      <c r="L713" s="4"/>
    </row>
    <row r="714">
      <c r="A714" s="4"/>
      <c r="C714" s="116"/>
      <c r="D714" s="4"/>
      <c r="J714" s="5"/>
      <c r="L714" s="4"/>
    </row>
    <row r="715">
      <c r="A715" s="4"/>
      <c r="C715" s="116"/>
      <c r="D715" s="4"/>
      <c r="J715" s="5"/>
      <c r="L715" s="4"/>
    </row>
    <row r="716">
      <c r="A716" s="4"/>
      <c r="C716" s="116"/>
      <c r="D716" s="4"/>
      <c r="J716" s="5"/>
      <c r="L716" s="4"/>
    </row>
    <row r="717">
      <c r="A717" s="4"/>
      <c r="C717" s="116"/>
      <c r="D717" s="4"/>
      <c r="J717" s="5"/>
      <c r="L717" s="4"/>
    </row>
    <row r="718">
      <c r="A718" s="4"/>
      <c r="C718" s="116"/>
      <c r="D718" s="4"/>
      <c r="J718" s="5"/>
      <c r="L718" s="4"/>
    </row>
    <row r="719">
      <c r="A719" s="4"/>
      <c r="C719" s="116"/>
      <c r="D719" s="4"/>
      <c r="J719" s="5"/>
      <c r="L719" s="4"/>
    </row>
    <row r="720">
      <c r="A720" s="4"/>
      <c r="C720" s="116"/>
      <c r="D720" s="4"/>
      <c r="J720" s="5"/>
      <c r="L720" s="4"/>
    </row>
    <row r="721">
      <c r="A721" s="4"/>
      <c r="C721" s="116"/>
      <c r="D721" s="4"/>
      <c r="J721" s="5"/>
      <c r="L721" s="4"/>
    </row>
    <row r="722">
      <c r="A722" s="4"/>
      <c r="C722" s="116"/>
      <c r="D722" s="4"/>
      <c r="J722" s="5"/>
      <c r="L722" s="4"/>
    </row>
    <row r="723">
      <c r="A723" s="4"/>
      <c r="C723" s="116"/>
      <c r="D723" s="4"/>
      <c r="J723" s="5"/>
      <c r="L723" s="4"/>
    </row>
    <row r="724">
      <c r="A724" s="4"/>
      <c r="C724" s="116"/>
      <c r="D724" s="4"/>
      <c r="J724" s="5"/>
      <c r="L724" s="4"/>
    </row>
    <row r="725">
      <c r="A725" s="4"/>
      <c r="C725" s="116"/>
      <c r="D725" s="4"/>
      <c r="J725" s="5"/>
      <c r="L725" s="4"/>
    </row>
    <row r="726">
      <c r="A726" s="4"/>
      <c r="C726" s="116"/>
      <c r="D726" s="4"/>
      <c r="J726" s="5"/>
      <c r="L726" s="4"/>
    </row>
    <row r="727">
      <c r="A727" s="4"/>
      <c r="C727" s="116"/>
      <c r="D727" s="4"/>
      <c r="J727" s="5"/>
      <c r="L727" s="4"/>
    </row>
    <row r="728">
      <c r="A728" s="4"/>
      <c r="C728" s="116"/>
      <c r="D728" s="4"/>
      <c r="J728" s="5"/>
      <c r="L728" s="4"/>
    </row>
    <row r="729">
      <c r="A729" s="4"/>
      <c r="C729" s="116"/>
      <c r="D729" s="4"/>
      <c r="J729" s="5"/>
      <c r="L729" s="4"/>
    </row>
    <row r="730">
      <c r="A730" s="4"/>
      <c r="C730" s="116"/>
      <c r="D730" s="4"/>
      <c r="J730" s="5"/>
      <c r="L730" s="4"/>
    </row>
    <row r="731">
      <c r="A731" s="4"/>
      <c r="C731" s="116"/>
      <c r="D731" s="4"/>
      <c r="J731" s="5"/>
      <c r="L731" s="4"/>
    </row>
    <row r="732">
      <c r="A732" s="4"/>
      <c r="C732" s="116"/>
      <c r="D732" s="4"/>
      <c r="J732" s="5"/>
      <c r="L732" s="4"/>
    </row>
    <row r="733">
      <c r="A733" s="4"/>
      <c r="C733" s="116"/>
      <c r="D733" s="4"/>
      <c r="J733" s="5"/>
      <c r="L733" s="4"/>
    </row>
    <row r="734">
      <c r="A734" s="4"/>
      <c r="C734" s="116"/>
      <c r="D734" s="4"/>
      <c r="J734" s="5"/>
      <c r="L734" s="4"/>
    </row>
    <row r="735">
      <c r="A735" s="4"/>
      <c r="C735" s="116"/>
      <c r="D735" s="4"/>
      <c r="J735" s="5"/>
      <c r="L735" s="4"/>
    </row>
    <row r="736">
      <c r="A736" s="4"/>
      <c r="C736" s="116"/>
      <c r="D736" s="4"/>
      <c r="J736" s="5"/>
      <c r="L736" s="4"/>
    </row>
    <row r="737">
      <c r="A737" s="4"/>
      <c r="C737" s="116"/>
      <c r="D737" s="4"/>
      <c r="J737" s="5"/>
      <c r="L737" s="4"/>
    </row>
    <row r="738">
      <c r="A738" s="4"/>
      <c r="C738" s="116"/>
      <c r="D738" s="4"/>
      <c r="J738" s="5"/>
      <c r="L738" s="4"/>
    </row>
    <row r="739">
      <c r="A739" s="4"/>
      <c r="C739" s="116"/>
      <c r="D739" s="4"/>
      <c r="J739" s="5"/>
      <c r="L739" s="4"/>
    </row>
    <row r="740">
      <c r="A740" s="4"/>
      <c r="C740" s="116"/>
      <c r="D740" s="4"/>
      <c r="J740" s="5"/>
      <c r="L740" s="4"/>
    </row>
    <row r="741">
      <c r="A741" s="4"/>
      <c r="C741" s="116"/>
      <c r="D741" s="4"/>
      <c r="J741" s="5"/>
      <c r="L741" s="4"/>
    </row>
    <row r="742">
      <c r="A742" s="4"/>
      <c r="C742" s="116"/>
      <c r="D742" s="4"/>
      <c r="J742" s="5"/>
      <c r="L742" s="4"/>
    </row>
    <row r="743">
      <c r="A743" s="4"/>
      <c r="C743" s="116"/>
      <c r="D743" s="4"/>
      <c r="J743" s="5"/>
      <c r="L743" s="4"/>
    </row>
    <row r="744">
      <c r="A744" s="4"/>
      <c r="C744" s="116"/>
      <c r="D744" s="4"/>
      <c r="J744" s="5"/>
      <c r="L744" s="4"/>
    </row>
    <row r="745">
      <c r="A745" s="4"/>
      <c r="C745" s="116"/>
      <c r="D745" s="4"/>
      <c r="J745" s="5"/>
      <c r="L745" s="4"/>
    </row>
    <row r="746">
      <c r="A746" s="4"/>
      <c r="C746" s="116"/>
      <c r="D746" s="4"/>
      <c r="J746" s="5"/>
      <c r="L746" s="4"/>
    </row>
    <row r="747">
      <c r="A747" s="4"/>
      <c r="C747" s="116"/>
      <c r="D747" s="4"/>
      <c r="J747" s="5"/>
      <c r="L747" s="4"/>
    </row>
    <row r="748">
      <c r="A748" s="4"/>
      <c r="C748" s="116"/>
      <c r="D748" s="4"/>
      <c r="J748" s="5"/>
      <c r="L748" s="4"/>
    </row>
    <row r="749">
      <c r="A749" s="4"/>
      <c r="C749" s="116"/>
      <c r="D749" s="4"/>
      <c r="J749" s="5"/>
      <c r="L749" s="4"/>
    </row>
    <row r="750">
      <c r="A750" s="4"/>
      <c r="C750" s="116"/>
      <c r="D750" s="4"/>
      <c r="J750" s="5"/>
      <c r="L750" s="4"/>
    </row>
    <row r="751">
      <c r="A751" s="4"/>
      <c r="C751" s="116"/>
      <c r="D751" s="4"/>
      <c r="J751" s="5"/>
      <c r="L751" s="4"/>
    </row>
    <row r="752">
      <c r="A752" s="4"/>
      <c r="C752" s="116"/>
      <c r="D752" s="4"/>
      <c r="J752" s="5"/>
      <c r="L752" s="4"/>
    </row>
    <row r="753">
      <c r="A753" s="4"/>
      <c r="C753" s="116"/>
      <c r="D753" s="4"/>
      <c r="J753" s="5"/>
      <c r="L753" s="4"/>
    </row>
    <row r="754">
      <c r="A754" s="4"/>
      <c r="C754" s="116"/>
      <c r="D754" s="4"/>
      <c r="J754" s="5"/>
      <c r="L754" s="4"/>
    </row>
    <row r="755">
      <c r="A755" s="4"/>
      <c r="C755" s="116"/>
      <c r="D755" s="4"/>
      <c r="J755" s="5"/>
      <c r="L755" s="4"/>
    </row>
    <row r="756">
      <c r="A756" s="4"/>
      <c r="C756" s="116"/>
      <c r="D756" s="4"/>
      <c r="J756" s="5"/>
      <c r="L756" s="4"/>
    </row>
    <row r="757">
      <c r="A757" s="4"/>
      <c r="C757" s="116"/>
      <c r="D757" s="4"/>
      <c r="J757" s="5"/>
      <c r="L757" s="4"/>
    </row>
    <row r="758">
      <c r="A758" s="4"/>
      <c r="C758" s="116"/>
      <c r="D758" s="4"/>
      <c r="J758" s="5"/>
      <c r="L758" s="4"/>
    </row>
    <row r="759">
      <c r="A759" s="4"/>
      <c r="C759" s="116"/>
      <c r="D759" s="4"/>
      <c r="J759" s="5"/>
      <c r="L759" s="4"/>
    </row>
    <row r="760">
      <c r="A760" s="4"/>
      <c r="C760" s="116"/>
      <c r="D760" s="4"/>
      <c r="J760" s="5"/>
      <c r="L760" s="4"/>
    </row>
    <row r="761">
      <c r="A761" s="4"/>
      <c r="C761" s="116"/>
      <c r="D761" s="4"/>
      <c r="J761" s="5"/>
      <c r="L761" s="4"/>
    </row>
    <row r="762">
      <c r="A762" s="4"/>
      <c r="C762" s="116"/>
      <c r="D762" s="4"/>
      <c r="J762" s="5"/>
      <c r="L762" s="4"/>
    </row>
    <row r="763">
      <c r="A763" s="4"/>
      <c r="C763" s="116"/>
      <c r="D763" s="4"/>
      <c r="J763" s="5"/>
      <c r="L763" s="4"/>
    </row>
    <row r="764">
      <c r="A764" s="4"/>
      <c r="C764" s="116"/>
      <c r="D764" s="4"/>
      <c r="J764" s="5"/>
      <c r="L764" s="4"/>
    </row>
    <row r="765">
      <c r="A765" s="4"/>
      <c r="C765" s="116"/>
      <c r="D765" s="4"/>
      <c r="J765" s="5"/>
      <c r="L765" s="4"/>
    </row>
    <row r="766">
      <c r="A766" s="4"/>
      <c r="C766" s="116"/>
      <c r="D766" s="4"/>
      <c r="J766" s="5"/>
      <c r="L766" s="4"/>
    </row>
    <row r="767">
      <c r="A767" s="4"/>
      <c r="C767" s="116"/>
      <c r="D767" s="4"/>
      <c r="J767" s="5"/>
      <c r="L767" s="4"/>
    </row>
    <row r="768">
      <c r="A768" s="4"/>
      <c r="C768" s="116"/>
      <c r="D768" s="4"/>
      <c r="J768" s="5"/>
      <c r="L768" s="4"/>
    </row>
    <row r="769">
      <c r="A769" s="4"/>
      <c r="C769" s="116"/>
      <c r="D769" s="4"/>
      <c r="J769" s="5"/>
      <c r="L769" s="4"/>
    </row>
    <row r="770">
      <c r="A770" s="4"/>
      <c r="C770" s="116"/>
      <c r="D770" s="4"/>
      <c r="J770" s="5"/>
      <c r="L770" s="4"/>
    </row>
    <row r="771">
      <c r="A771" s="4"/>
      <c r="C771" s="116"/>
      <c r="D771" s="4"/>
      <c r="J771" s="5"/>
      <c r="L771" s="4"/>
    </row>
    <row r="772">
      <c r="A772" s="4"/>
      <c r="C772" s="116"/>
      <c r="D772" s="4"/>
      <c r="J772" s="5"/>
      <c r="L772" s="4"/>
    </row>
    <row r="773">
      <c r="A773" s="4"/>
      <c r="C773" s="116"/>
      <c r="D773" s="4"/>
      <c r="J773" s="5"/>
      <c r="L773" s="4"/>
    </row>
    <row r="774">
      <c r="A774" s="4"/>
      <c r="C774" s="116"/>
      <c r="D774" s="4"/>
      <c r="J774" s="5"/>
      <c r="L774" s="4"/>
    </row>
    <row r="775">
      <c r="A775" s="4"/>
      <c r="C775" s="116"/>
      <c r="D775" s="4"/>
      <c r="J775" s="5"/>
      <c r="L775" s="4"/>
    </row>
    <row r="776">
      <c r="A776" s="4"/>
      <c r="C776" s="116"/>
      <c r="D776" s="4"/>
      <c r="J776" s="5"/>
      <c r="L776" s="4"/>
    </row>
    <row r="777">
      <c r="A777" s="4"/>
      <c r="C777" s="116"/>
      <c r="D777" s="4"/>
      <c r="J777" s="5"/>
      <c r="L777" s="4"/>
    </row>
    <row r="778">
      <c r="A778" s="4"/>
      <c r="C778" s="116"/>
      <c r="D778" s="4"/>
      <c r="J778" s="5"/>
      <c r="L778" s="4"/>
    </row>
    <row r="779">
      <c r="A779" s="4"/>
      <c r="C779" s="116"/>
      <c r="D779" s="4"/>
      <c r="J779" s="5"/>
      <c r="L779" s="4"/>
    </row>
    <row r="780">
      <c r="A780" s="4"/>
      <c r="C780" s="116"/>
      <c r="D780" s="4"/>
      <c r="J780" s="5"/>
      <c r="L780" s="4"/>
    </row>
    <row r="781">
      <c r="A781" s="4"/>
      <c r="C781" s="116"/>
      <c r="D781" s="4"/>
      <c r="J781" s="5"/>
      <c r="L781" s="4"/>
    </row>
    <row r="782">
      <c r="A782" s="4"/>
      <c r="C782" s="116"/>
      <c r="D782" s="4"/>
      <c r="J782" s="5"/>
      <c r="L782" s="4"/>
    </row>
    <row r="783">
      <c r="A783" s="4"/>
      <c r="C783" s="116"/>
      <c r="D783" s="4"/>
      <c r="J783" s="5"/>
      <c r="L783" s="4"/>
    </row>
    <row r="784">
      <c r="A784" s="4"/>
      <c r="C784" s="116"/>
      <c r="D784" s="4"/>
      <c r="J784" s="5"/>
      <c r="L784" s="4"/>
    </row>
    <row r="785">
      <c r="A785" s="4"/>
      <c r="C785" s="116"/>
      <c r="D785" s="4"/>
      <c r="J785" s="5"/>
      <c r="L785" s="4"/>
    </row>
    <row r="786">
      <c r="A786" s="4"/>
      <c r="C786" s="116"/>
      <c r="D786" s="4"/>
      <c r="J786" s="5"/>
      <c r="L786" s="4"/>
    </row>
    <row r="787">
      <c r="A787" s="4"/>
      <c r="C787" s="116"/>
      <c r="D787" s="4"/>
      <c r="J787" s="5"/>
      <c r="L787" s="4"/>
    </row>
    <row r="788">
      <c r="A788" s="4"/>
      <c r="C788" s="116"/>
      <c r="D788" s="4"/>
      <c r="J788" s="5"/>
      <c r="L788" s="4"/>
    </row>
    <row r="789">
      <c r="A789" s="4"/>
      <c r="C789" s="116"/>
      <c r="D789" s="4"/>
      <c r="J789" s="5"/>
      <c r="L789" s="4"/>
    </row>
    <row r="790">
      <c r="A790" s="4"/>
      <c r="C790" s="116"/>
      <c r="D790" s="4"/>
      <c r="J790" s="5"/>
      <c r="L790" s="4"/>
    </row>
    <row r="791">
      <c r="A791" s="4"/>
      <c r="C791" s="116"/>
      <c r="D791" s="4"/>
      <c r="J791" s="5"/>
      <c r="L791" s="4"/>
    </row>
    <row r="792">
      <c r="A792" s="4"/>
      <c r="C792" s="116"/>
      <c r="D792" s="4"/>
      <c r="J792" s="5"/>
      <c r="L792" s="4"/>
    </row>
    <row r="793">
      <c r="A793" s="4"/>
      <c r="C793" s="116"/>
      <c r="D793" s="4"/>
      <c r="J793" s="5"/>
      <c r="L793" s="4"/>
    </row>
    <row r="794">
      <c r="A794" s="4"/>
      <c r="C794" s="116"/>
      <c r="D794" s="4"/>
      <c r="J794" s="5"/>
      <c r="L794" s="4"/>
    </row>
    <row r="795">
      <c r="A795" s="4"/>
      <c r="C795" s="116"/>
      <c r="D795" s="4"/>
      <c r="J795" s="5"/>
      <c r="L795" s="4"/>
    </row>
    <row r="796">
      <c r="A796" s="4"/>
      <c r="C796" s="116"/>
      <c r="D796" s="4"/>
      <c r="J796" s="5"/>
      <c r="L796" s="4"/>
    </row>
    <row r="797">
      <c r="A797" s="4"/>
      <c r="C797" s="116"/>
      <c r="D797" s="4"/>
      <c r="J797" s="5"/>
      <c r="L797" s="4"/>
    </row>
    <row r="798">
      <c r="A798" s="4"/>
      <c r="C798" s="116"/>
      <c r="D798" s="4"/>
      <c r="J798" s="5"/>
      <c r="L798" s="4"/>
    </row>
    <row r="799">
      <c r="A799" s="4"/>
      <c r="C799" s="116"/>
      <c r="D799" s="4"/>
      <c r="J799" s="5"/>
      <c r="L799" s="4"/>
    </row>
    <row r="800">
      <c r="A800" s="4"/>
      <c r="C800" s="116"/>
      <c r="D800" s="4"/>
      <c r="J800" s="5"/>
      <c r="L800" s="4"/>
    </row>
    <row r="801">
      <c r="A801" s="4"/>
      <c r="C801" s="116"/>
      <c r="D801" s="4"/>
      <c r="J801" s="5"/>
      <c r="L801" s="4"/>
    </row>
    <row r="802">
      <c r="A802" s="4"/>
      <c r="C802" s="116"/>
      <c r="D802" s="4"/>
      <c r="J802" s="5"/>
      <c r="L802" s="4"/>
    </row>
    <row r="803">
      <c r="A803" s="4"/>
      <c r="C803" s="116"/>
      <c r="D803" s="4"/>
      <c r="J803" s="5"/>
      <c r="L803" s="4"/>
    </row>
    <row r="804">
      <c r="A804" s="4"/>
      <c r="C804" s="116"/>
      <c r="D804" s="4"/>
      <c r="J804" s="5"/>
      <c r="L804" s="4"/>
    </row>
    <row r="805">
      <c r="A805" s="4"/>
      <c r="C805" s="116"/>
      <c r="D805" s="4"/>
      <c r="J805" s="5"/>
      <c r="L805" s="4"/>
    </row>
    <row r="806">
      <c r="A806" s="4"/>
      <c r="C806" s="116"/>
      <c r="D806" s="4"/>
      <c r="J806" s="5"/>
      <c r="L806" s="4"/>
    </row>
    <row r="807">
      <c r="A807" s="4"/>
      <c r="C807" s="116"/>
      <c r="D807" s="4"/>
      <c r="J807" s="5"/>
      <c r="L807" s="4"/>
    </row>
    <row r="808">
      <c r="A808" s="4"/>
      <c r="C808" s="116"/>
      <c r="D808" s="4"/>
      <c r="J808" s="5"/>
      <c r="L808" s="4"/>
    </row>
    <row r="809">
      <c r="A809" s="4"/>
      <c r="C809" s="116"/>
      <c r="D809" s="4"/>
      <c r="J809" s="5"/>
      <c r="L809" s="4"/>
    </row>
    <row r="810">
      <c r="A810" s="4"/>
      <c r="C810" s="116"/>
      <c r="D810" s="4"/>
      <c r="J810" s="5"/>
      <c r="L810" s="4"/>
    </row>
    <row r="811">
      <c r="A811" s="4"/>
      <c r="C811" s="116"/>
      <c r="D811" s="4"/>
      <c r="J811" s="5"/>
      <c r="L811" s="4"/>
    </row>
    <row r="812">
      <c r="A812" s="4"/>
      <c r="C812" s="116"/>
      <c r="D812" s="4"/>
      <c r="J812" s="5"/>
      <c r="L812" s="4"/>
    </row>
    <row r="813">
      <c r="A813" s="4"/>
      <c r="C813" s="116"/>
      <c r="D813" s="4"/>
      <c r="J813" s="5"/>
      <c r="L813" s="4"/>
    </row>
    <row r="814">
      <c r="A814" s="4"/>
      <c r="C814" s="116"/>
      <c r="D814" s="4"/>
      <c r="J814" s="5"/>
      <c r="L814" s="4"/>
    </row>
    <row r="815">
      <c r="A815" s="4"/>
      <c r="C815" s="116"/>
      <c r="D815" s="4"/>
      <c r="J815" s="5"/>
      <c r="L815" s="4"/>
    </row>
    <row r="816">
      <c r="A816" s="4"/>
      <c r="C816" s="116"/>
      <c r="D816" s="4"/>
      <c r="J816" s="5"/>
      <c r="L816" s="4"/>
    </row>
    <row r="817">
      <c r="A817" s="4"/>
      <c r="C817" s="116"/>
      <c r="D817" s="4"/>
      <c r="J817" s="5"/>
      <c r="L817" s="4"/>
    </row>
    <row r="818">
      <c r="A818" s="4"/>
      <c r="C818" s="116"/>
      <c r="D818" s="4"/>
      <c r="J818" s="5"/>
      <c r="L818" s="4"/>
    </row>
    <row r="819">
      <c r="A819" s="4"/>
      <c r="C819" s="116"/>
      <c r="D819" s="4"/>
      <c r="J819" s="5"/>
      <c r="L819" s="4"/>
    </row>
    <row r="820">
      <c r="A820" s="4"/>
      <c r="C820" s="116"/>
      <c r="D820" s="4"/>
      <c r="J820" s="5"/>
      <c r="L820" s="4"/>
    </row>
    <row r="821">
      <c r="A821" s="4"/>
      <c r="C821" s="116"/>
      <c r="D821" s="4"/>
      <c r="G821" s="88" t="s">
        <v>44</v>
      </c>
      <c r="J821" s="5"/>
      <c r="L821" s="4"/>
    </row>
  </sheetData>
  <dataValidations>
    <dataValidation type="list" allowBlank="1" showErrorMessage="1" sqref="G4:G17 G19:G27 G29:G43">
      <formula1>"EFETUADO,A PAGAR,EM CAIXA,REEMBOLSAR"</formula1>
    </dataValidation>
    <dataValidation type="list" allowBlank="1" showErrorMessage="1" sqref="F4:F15 F19:F26 F29:F43">
      <formula1>"PAGO,PENDENTE"</formula1>
    </dataValidation>
    <dataValidation type="list" allowBlank="1" sqref="E4:E17 E19:E27 E29:E43">
      <formula1>"AFFBR,WALLET CRIPTO,CAIXA OP - DIGITOPAY"</formula1>
    </dataValidation>
  </dataValidations>
  <drawing r:id="rId1"/>
  <tableParts count="4">
    <tablePart r:id="rId6"/>
    <tablePart r:id="rId7"/>
    <tablePart r:id="rId8"/>
    <tablePart r:id="rId9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2.0"/>
    <col customWidth="1" min="3" max="3" width="11.88"/>
    <col customWidth="1" min="4" max="4" width="11.38"/>
    <col customWidth="1" min="5" max="5" width="6.88"/>
    <col customWidth="1" min="6" max="6" width="46.0"/>
    <col customWidth="1" min="7" max="7" width="14.75"/>
    <col customWidth="1" min="8" max="8" width="3.63"/>
    <col customWidth="1" min="9" max="9" width="38.63"/>
    <col customWidth="1" min="10" max="10" width="15.75"/>
    <col customWidth="1" min="11" max="11" width="3.25"/>
    <col customWidth="1" min="12" max="12" width="39.0"/>
    <col customWidth="1" min="13" max="13" width="19.13"/>
  </cols>
  <sheetData>
    <row r="1" ht="42.0" customHeight="1">
      <c r="A1" s="74"/>
      <c r="B1" s="74"/>
      <c r="C1" s="74"/>
      <c r="D1" s="74"/>
      <c r="E1" s="74"/>
      <c r="F1" s="74"/>
      <c r="G1" s="74"/>
      <c r="H1" s="75"/>
      <c r="K1" s="75"/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  <c r="Y1" s="42"/>
      <c r="Z1" s="42"/>
      <c r="AA1" s="42"/>
      <c r="AB1" s="42"/>
      <c r="AC1" s="42"/>
    </row>
    <row r="2">
      <c r="A2" s="76" t="s">
        <v>37</v>
      </c>
      <c r="B2" s="76" t="s">
        <v>4</v>
      </c>
      <c r="C2" s="77" t="s">
        <v>47</v>
      </c>
      <c r="D2" s="77" t="s">
        <v>39</v>
      </c>
      <c r="E2" s="77" t="s">
        <v>40</v>
      </c>
      <c r="F2" s="77" t="s">
        <v>41</v>
      </c>
      <c r="G2" s="77" t="s">
        <v>41</v>
      </c>
      <c r="H2" s="78"/>
      <c r="K2" s="79"/>
    </row>
    <row r="3">
      <c r="A3" s="83" t="s">
        <v>42</v>
      </c>
      <c r="B3" s="110">
        <v>46098.0</v>
      </c>
      <c r="C3" s="85">
        <v>1310.8614</v>
      </c>
      <c r="D3" s="87"/>
      <c r="E3" s="86"/>
      <c r="F3" s="86"/>
      <c r="G3" s="87" t="s">
        <v>43</v>
      </c>
      <c r="H3" s="78"/>
      <c r="K3" s="79"/>
      <c r="P3" s="88" t="s">
        <v>44</v>
      </c>
    </row>
    <row r="4">
      <c r="A4" s="83" t="s">
        <v>42</v>
      </c>
      <c r="B4" s="978">
        <f>B3+1</f>
        <v>46099</v>
      </c>
      <c r="C4" s="85">
        <v>12195.122</v>
      </c>
      <c r="D4" s="86"/>
      <c r="E4" s="86"/>
      <c r="F4" s="86"/>
      <c r="G4" s="87" t="s">
        <v>43</v>
      </c>
      <c r="H4" s="78"/>
      <c r="K4" s="79"/>
      <c r="L4" s="90"/>
      <c r="M4" s="91"/>
      <c r="P4" s="88"/>
    </row>
    <row r="5">
      <c r="A5" s="97" t="s">
        <v>1938</v>
      </c>
      <c r="B5" s="110">
        <f t="shared" ref="B5:B6" si="1">B4</f>
        <v>46099</v>
      </c>
      <c r="C5" s="85">
        <v>-13500.0</v>
      </c>
      <c r="D5" s="87">
        <v>70857.45</v>
      </c>
      <c r="E5" s="86"/>
      <c r="F5" s="86" t="s">
        <v>1939</v>
      </c>
      <c r="G5" s="87" t="s">
        <v>43</v>
      </c>
      <c r="H5" s="78"/>
      <c r="K5" s="79"/>
      <c r="L5" s="90"/>
      <c r="M5" s="91"/>
      <c r="P5" s="88" t="s">
        <v>44</v>
      </c>
    </row>
    <row r="6">
      <c r="A6" s="97" t="s">
        <v>1940</v>
      </c>
      <c r="B6" s="110">
        <f t="shared" si="1"/>
        <v>46099</v>
      </c>
      <c r="C6" s="86">
        <v>-1.35</v>
      </c>
      <c r="D6" s="86"/>
      <c r="E6" s="86"/>
      <c r="F6" s="86"/>
      <c r="G6" s="87" t="s">
        <v>43</v>
      </c>
      <c r="H6" s="78"/>
      <c r="K6" s="79"/>
      <c r="L6" s="96"/>
      <c r="M6" s="91"/>
    </row>
    <row r="7">
      <c r="A7" s="83" t="s">
        <v>42</v>
      </c>
      <c r="B7" s="978">
        <f>B6+1</f>
        <v>46100</v>
      </c>
      <c r="C7" s="85">
        <v>4096.8343</v>
      </c>
      <c r="D7" s="86"/>
      <c r="E7" s="86"/>
      <c r="F7" s="86"/>
      <c r="G7" s="87" t="s">
        <v>43</v>
      </c>
      <c r="H7" s="78"/>
      <c r="K7" s="79"/>
      <c r="L7" s="96"/>
      <c r="M7" s="91"/>
    </row>
    <row r="8">
      <c r="A8" s="86"/>
      <c r="B8" s="86"/>
      <c r="C8" s="86"/>
      <c r="D8" s="86"/>
      <c r="E8" s="86"/>
      <c r="F8" s="86"/>
      <c r="G8" s="86"/>
      <c r="H8" s="78"/>
      <c r="K8" s="79"/>
      <c r="L8" s="96"/>
      <c r="M8" s="91"/>
    </row>
    <row r="9">
      <c r="A9" s="86"/>
      <c r="B9" s="86"/>
      <c r="C9" s="86"/>
      <c r="D9" s="86"/>
      <c r="E9" s="86"/>
      <c r="F9" s="86"/>
      <c r="G9" s="86"/>
      <c r="H9" s="78"/>
      <c r="K9" s="79"/>
      <c r="L9" s="96"/>
      <c r="M9" s="91"/>
    </row>
    <row r="10">
      <c r="A10" s="86"/>
      <c r="B10" s="86"/>
      <c r="C10" s="86"/>
      <c r="D10" s="86"/>
      <c r="E10" s="86"/>
      <c r="F10" s="86"/>
      <c r="G10" s="86"/>
      <c r="H10" s="78"/>
      <c r="K10" s="79"/>
      <c r="L10" s="96"/>
      <c r="M10" s="91"/>
    </row>
    <row r="11">
      <c r="A11" s="86"/>
      <c r="B11" s="86"/>
      <c r="C11" s="86"/>
      <c r="D11" s="86"/>
      <c r="E11" s="86"/>
      <c r="F11" s="86"/>
      <c r="G11" s="86"/>
      <c r="H11" s="78"/>
      <c r="K11" s="79"/>
      <c r="L11" s="96"/>
      <c r="M11" s="91"/>
    </row>
    <row r="12">
      <c r="A12" s="86"/>
      <c r="B12" s="86"/>
      <c r="C12" s="86"/>
      <c r="D12" s="86"/>
      <c r="E12" s="86"/>
      <c r="F12" s="86"/>
      <c r="G12" s="86"/>
      <c r="H12" s="78"/>
      <c r="K12" s="79"/>
      <c r="L12" s="96"/>
      <c r="M12" s="91"/>
    </row>
    <row r="13">
      <c r="A13" s="86"/>
      <c r="B13" s="86"/>
      <c r="C13" s="86"/>
      <c r="D13" s="86"/>
      <c r="E13" s="86"/>
      <c r="F13" s="86"/>
      <c r="G13" s="86"/>
      <c r="H13" s="78"/>
      <c r="K13" s="79"/>
      <c r="L13" s="96"/>
      <c r="M13" s="91"/>
    </row>
    <row r="14">
      <c r="A14" s="86"/>
      <c r="B14" s="86"/>
      <c r="C14" s="86"/>
      <c r="D14" s="86"/>
      <c r="E14" s="86"/>
      <c r="F14" s="86"/>
      <c r="G14" s="86"/>
      <c r="H14" s="78"/>
      <c r="K14" s="79"/>
      <c r="L14" s="96"/>
      <c r="M14" s="91"/>
    </row>
    <row r="15">
      <c r="A15" s="86"/>
      <c r="B15" s="86"/>
      <c r="C15" s="86"/>
      <c r="D15" s="86"/>
      <c r="E15" s="86"/>
      <c r="F15" s="86"/>
      <c r="G15" s="86"/>
      <c r="H15" s="78"/>
      <c r="K15" s="79"/>
      <c r="L15" s="96"/>
      <c r="M15" s="91"/>
    </row>
    <row r="16">
      <c r="A16" s="86"/>
      <c r="B16" s="86"/>
      <c r="C16" s="86"/>
      <c r="D16" s="86"/>
      <c r="E16" s="86"/>
      <c r="F16" s="86"/>
      <c r="G16" s="86"/>
      <c r="M16" s="91"/>
    </row>
    <row r="17">
      <c r="A17" s="86"/>
      <c r="B17" s="86"/>
      <c r="C17" s="86"/>
      <c r="D17" s="86"/>
      <c r="E17" s="86"/>
      <c r="F17" s="86"/>
      <c r="G17" s="86"/>
      <c r="M17" s="91"/>
    </row>
    <row r="18">
      <c r="A18" s="86"/>
      <c r="B18" s="86"/>
      <c r="C18" s="86"/>
      <c r="D18" s="86"/>
      <c r="E18" s="86"/>
      <c r="F18" s="86"/>
      <c r="G18" s="86"/>
      <c r="M18" s="91"/>
    </row>
    <row r="19">
      <c r="A19" s="979" t="s">
        <v>1941</v>
      </c>
      <c r="B19" s="980"/>
      <c r="C19" s="981">
        <f>SUM(C3:C18)</f>
        <v>4101.4677</v>
      </c>
      <c r="D19" s="982" t="s">
        <v>47</v>
      </c>
      <c r="E19" s="86"/>
      <c r="F19" s="86"/>
      <c r="G19" s="87"/>
      <c r="M19" s="91"/>
    </row>
    <row r="20">
      <c r="B20" s="983" t="s">
        <v>40</v>
      </c>
      <c r="C20" s="984">
        <v>5.2</v>
      </c>
      <c r="D20" s="982" t="s">
        <v>40</v>
      </c>
      <c r="E20" s="86"/>
      <c r="F20" s="86"/>
      <c r="G20" s="87"/>
      <c r="I20" s="75"/>
      <c r="J20" s="976"/>
      <c r="L20" s="4"/>
    </row>
    <row r="21">
      <c r="A21" s="979" t="s">
        <v>1942</v>
      </c>
      <c r="B21" s="980"/>
      <c r="C21" s="985">
        <f>C19*C20</f>
        <v>21327.63204</v>
      </c>
      <c r="D21" s="86"/>
      <c r="E21" s="86"/>
      <c r="F21" s="86"/>
      <c r="G21" s="87"/>
      <c r="M21" s="91"/>
    </row>
    <row r="22">
      <c r="A22" s="986" t="s">
        <v>1943</v>
      </c>
      <c r="B22" s="94"/>
      <c r="C22" s="87"/>
      <c r="D22" s="86"/>
      <c r="E22" s="86"/>
      <c r="F22" s="87"/>
      <c r="G22" s="104"/>
      <c r="L22" s="4"/>
    </row>
    <row r="23">
      <c r="A23" s="986" t="s">
        <v>1944</v>
      </c>
      <c r="B23" s="86"/>
      <c r="C23" s="87"/>
      <c r="D23" s="86"/>
      <c r="E23" s="86"/>
      <c r="F23" s="86"/>
      <c r="G23" s="104"/>
      <c r="L23" s="4"/>
    </row>
    <row r="24">
      <c r="A24" s="986" t="s">
        <v>1945</v>
      </c>
      <c r="C24" s="47"/>
      <c r="D24" s="86"/>
      <c r="E24" s="983"/>
      <c r="F24" s="86"/>
      <c r="G24" s="87"/>
      <c r="L24" s="4"/>
    </row>
    <row r="25">
      <c r="A25" s="986" t="s">
        <v>1946</v>
      </c>
      <c r="C25" s="47"/>
      <c r="D25" s="85"/>
      <c r="E25" s="983"/>
      <c r="F25" s="86"/>
      <c r="G25" s="87"/>
      <c r="L25" s="4"/>
    </row>
    <row r="26">
      <c r="A26" s="987" t="s">
        <v>1947</v>
      </c>
      <c r="B26" s="980"/>
      <c r="C26" s="988">
        <f>SUM(C22:C25)</f>
        <v>0</v>
      </c>
      <c r="D26" s="85">
        <f>C26/C20</f>
        <v>0</v>
      </c>
      <c r="E26" s="983" t="s">
        <v>47</v>
      </c>
      <c r="G26" s="87"/>
      <c r="L26" s="4"/>
    </row>
    <row r="27">
      <c r="F27" s="86"/>
      <c r="G27" s="87"/>
      <c r="L27" s="4"/>
    </row>
    <row r="28">
      <c r="G28" s="476"/>
      <c r="L28" s="4"/>
    </row>
    <row r="29">
      <c r="A29" s="979" t="s">
        <v>1948</v>
      </c>
      <c r="B29" s="980"/>
      <c r="C29" s="989">
        <f>C19-D26</f>
        <v>4101.4677</v>
      </c>
      <c r="F29" s="86"/>
      <c r="G29" s="87"/>
      <c r="L29" s="4"/>
    </row>
    <row r="30">
      <c r="A30" s="990" t="s">
        <v>1949</v>
      </c>
      <c r="B30" s="991"/>
      <c r="C30" s="992"/>
      <c r="F30" s="86"/>
      <c r="G30" s="87"/>
      <c r="L30" s="4"/>
    </row>
    <row r="31">
      <c r="A31" s="993" t="s">
        <v>1950</v>
      </c>
      <c r="B31" s="86"/>
      <c r="C31" s="994">
        <f>C29*20%</f>
        <v>820.29354</v>
      </c>
      <c r="F31" s="86"/>
      <c r="G31" s="87"/>
      <c r="L31" s="4"/>
    </row>
    <row r="32">
      <c r="A32" s="993" t="s">
        <v>1951</v>
      </c>
      <c r="B32" s="86"/>
      <c r="C32" s="994">
        <f>C29*10%</f>
        <v>410.14677</v>
      </c>
      <c r="D32" s="86"/>
      <c r="E32" s="86"/>
      <c r="F32" s="86"/>
      <c r="G32" s="87"/>
      <c r="L32" s="4"/>
    </row>
    <row r="33">
      <c r="A33" s="993" t="s">
        <v>1952</v>
      </c>
      <c r="B33" s="86"/>
      <c r="C33" s="994">
        <f>C29*23.07%</f>
        <v>946.2085984</v>
      </c>
      <c r="D33" s="86"/>
      <c r="E33" s="86"/>
      <c r="F33" s="86"/>
      <c r="G33" s="87"/>
      <c r="L33" s="4"/>
    </row>
    <row r="34">
      <c r="A34" s="993" t="s">
        <v>1953</v>
      </c>
      <c r="B34" s="86"/>
      <c r="C34" s="994">
        <f>C29*10%</f>
        <v>410.14677</v>
      </c>
      <c r="D34" s="86"/>
      <c r="E34" s="86"/>
      <c r="F34" s="86"/>
      <c r="G34" s="793"/>
      <c r="L34" s="4"/>
    </row>
    <row r="35">
      <c r="A35" s="995" t="s">
        <v>1881</v>
      </c>
      <c r="B35" s="996"/>
      <c r="C35" s="997">
        <f>C29*36.93%+D26</f>
        <v>1514.672022</v>
      </c>
      <c r="D35" s="86"/>
      <c r="E35" s="86"/>
      <c r="F35" s="86"/>
      <c r="G35" s="793"/>
      <c r="L35" s="4"/>
    </row>
    <row r="36">
      <c r="D36" s="86"/>
      <c r="E36" s="86"/>
      <c r="F36" s="86"/>
      <c r="G36" s="793"/>
      <c r="L36" s="4"/>
    </row>
    <row r="37">
      <c r="D37" s="86"/>
      <c r="E37" s="86"/>
      <c r="F37" s="86"/>
      <c r="G37" s="793"/>
      <c r="L37" s="4"/>
    </row>
    <row r="38">
      <c r="D38" s="86"/>
      <c r="E38" s="105"/>
      <c r="F38" s="105"/>
      <c r="G38" s="793"/>
      <c r="L38" s="4"/>
    </row>
    <row r="39">
      <c r="D39" s="86"/>
      <c r="E39" s="87"/>
      <c r="F39" s="87"/>
      <c r="G39" s="793"/>
      <c r="L39" s="4"/>
    </row>
    <row r="40">
      <c r="D40" s="86"/>
      <c r="E40" s="793"/>
      <c r="F40" s="793"/>
      <c r="G40" s="793"/>
      <c r="L40" s="4"/>
    </row>
    <row r="41">
      <c r="D41" s="86"/>
      <c r="E41" s="86"/>
      <c r="F41" s="111"/>
      <c r="G41" s="793"/>
      <c r="L41" s="109"/>
    </row>
    <row r="42">
      <c r="D42" s="86"/>
      <c r="E42" s="86"/>
      <c r="F42" s="86"/>
      <c r="G42" s="87"/>
      <c r="L42" s="4"/>
    </row>
    <row r="43">
      <c r="D43" s="86"/>
      <c r="E43" s="86"/>
      <c r="F43" s="86"/>
      <c r="G43" s="87"/>
      <c r="L43" s="4"/>
    </row>
    <row r="44">
      <c r="D44" s="86"/>
      <c r="E44" s="86"/>
      <c r="F44" s="86"/>
      <c r="G44" s="87"/>
      <c r="L44" s="4"/>
    </row>
    <row r="45">
      <c r="D45" s="86"/>
      <c r="E45" s="86"/>
      <c r="F45" s="87"/>
      <c r="G45" s="87"/>
      <c r="L45" s="4"/>
    </row>
    <row r="46">
      <c r="D46" s="86"/>
      <c r="E46" s="86"/>
      <c r="F46" s="87"/>
      <c r="G46" s="87"/>
      <c r="L46" s="4"/>
    </row>
    <row r="47">
      <c r="D47" s="86"/>
      <c r="E47" s="86"/>
      <c r="F47" s="87"/>
      <c r="G47" s="87"/>
      <c r="L47" s="4"/>
    </row>
    <row r="48">
      <c r="D48" s="112"/>
      <c r="E48" s="112"/>
      <c r="F48" s="112"/>
      <c r="G48" s="87"/>
      <c r="L48" s="4"/>
    </row>
    <row r="49">
      <c r="A49" s="86"/>
      <c r="B49" s="94"/>
      <c r="C49" s="87"/>
      <c r="D49" s="112"/>
      <c r="E49" s="112"/>
      <c r="F49" s="112"/>
      <c r="G49" s="87"/>
      <c r="L49" s="4"/>
    </row>
    <row r="50">
      <c r="A50" s="86"/>
      <c r="B50" s="86"/>
      <c r="C50" s="87"/>
      <c r="D50" s="115"/>
      <c r="E50" s="115"/>
      <c r="F50" s="115"/>
      <c r="G50" s="87"/>
      <c r="L50" s="4"/>
    </row>
    <row r="51">
      <c r="A51" s="86"/>
      <c r="B51" s="94"/>
      <c r="C51" s="87"/>
      <c r="D51" s="998"/>
      <c r="E51" s="998"/>
      <c r="F51" s="998"/>
      <c r="G51" s="793"/>
      <c r="L51" s="4"/>
    </row>
    <row r="52">
      <c r="A52" s="86"/>
      <c r="B52" s="94"/>
      <c r="C52" s="87"/>
      <c r="D52" s="793"/>
      <c r="E52" s="793"/>
      <c r="F52" s="793"/>
      <c r="G52" s="87"/>
      <c r="L52" s="4"/>
    </row>
    <row r="53">
      <c r="A53" s="86"/>
      <c r="B53" s="94"/>
      <c r="C53" s="87"/>
      <c r="D53" s="793"/>
      <c r="E53" s="793"/>
      <c r="F53" s="793"/>
      <c r="G53" s="87"/>
      <c r="L53" s="4"/>
    </row>
    <row r="54">
      <c r="A54" s="4"/>
      <c r="C54" s="116"/>
      <c r="D54" s="4"/>
      <c r="E54" s="4"/>
      <c r="F54" s="4"/>
      <c r="J54" s="5"/>
      <c r="L54" s="4"/>
    </row>
    <row r="55">
      <c r="A55" s="4"/>
      <c r="C55" s="116"/>
      <c r="D55" s="4"/>
      <c r="E55" s="4"/>
      <c r="F55" s="4"/>
      <c r="J55" s="5"/>
      <c r="L55" s="4"/>
    </row>
    <row r="56">
      <c r="A56" s="4"/>
      <c r="C56" s="116"/>
      <c r="D56" s="4"/>
      <c r="E56" s="4"/>
      <c r="F56" s="4"/>
      <c r="J56" s="5"/>
      <c r="L56" s="4"/>
    </row>
    <row r="57">
      <c r="A57" s="4"/>
      <c r="C57" s="116"/>
      <c r="D57" s="4"/>
      <c r="E57" s="4"/>
      <c r="F57" s="4"/>
      <c r="J57" s="5"/>
      <c r="L57" s="4"/>
    </row>
    <row r="58">
      <c r="A58" s="4"/>
      <c r="C58" s="116"/>
      <c r="D58" s="4"/>
      <c r="E58" s="4"/>
      <c r="F58" s="4"/>
      <c r="J58" s="5"/>
      <c r="L58" s="4"/>
    </row>
    <row r="59">
      <c r="A59" s="4"/>
      <c r="C59" s="116"/>
      <c r="D59" s="4"/>
      <c r="E59" s="4"/>
      <c r="F59" s="4"/>
      <c r="J59" s="5"/>
      <c r="L59" s="4"/>
    </row>
    <row r="60">
      <c r="A60" s="4"/>
      <c r="C60" s="116"/>
      <c r="D60" s="4"/>
      <c r="E60" s="4"/>
      <c r="F60" s="4"/>
      <c r="J60" s="5"/>
      <c r="L60" s="4"/>
    </row>
    <row r="61">
      <c r="A61" s="4"/>
      <c r="C61" s="116"/>
      <c r="D61" s="4"/>
      <c r="E61" s="4"/>
      <c r="F61" s="4"/>
      <c r="J61" s="5"/>
      <c r="L61" s="4"/>
    </row>
    <row r="62">
      <c r="A62" s="4"/>
      <c r="C62" s="116"/>
      <c r="D62" s="4"/>
      <c r="E62" s="4"/>
      <c r="F62" s="4"/>
      <c r="J62" s="5"/>
      <c r="L62" s="4"/>
    </row>
    <row r="63">
      <c r="A63" s="116"/>
      <c r="B63" s="116"/>
      <c r="C63" s="116"/>
      <c r="D63" s="116"/>
      <c r="E63" s="116"/>
      <c r="F63" s="116"/>
      <c r="G63" s="116"/>
      <c r="H63" s="78"/>
      <c r="I63" s="95"/>
      <c r="J63" s="95"/>
      <c r="K63" s="79"/>
    </row>
    <row r="64">
      <c r="A64" s="4"/>
      <c r="C64" s="116"/>
      <c r="D64" s="4"/>
      <c r="E64" s="4"/>
      <c r="F64" s="4"/>
      <c r="J64" s="5"/>
      <c r="L64" s="4"/>
    </row>
    <row r="65">
      <c r="A65" s="4"/>
      <c r="C65" s="116"/>
      <c r="D65" s="4"/>
      <c r="E65" s="4"/>
      <c r="F65" s="4"/>
      <c r="J65" s="5"/>
      <c r="L65" s="4"/>
    </row>
    <row r="66">
      <c r="A66" s="4"/>
      <c r="C66" s="116"/>
      <c r="D66" s="4"/>
      <c r="E66" s="4"/>
      <c r="F66" s="4"/>
      <c r="J66" s="5"/>
      <c r="L66" s="4"/>
    </row>
    <row r="67">
      <c r="A67" s="4"/>
      <c r="C67" s="116"/>
      <c r="D67" s="4"/>
      <c r="E67" s="4"/>
      <c r="F67" s="4"/>
      <c r="J67" s="5"/>
      <c r="L67" s="4"/>
    </row>
    <row r="68">
      <c r="A68" s="4"/>
      <c r="C68" s="116"/>
      <c r="D68" s="4"/>
      <c r="E68" s="4"/>
      <c r="F68" s="4"/>
      <c r="J68" s="5"/>
      <c r="L68" s="4"/>
    </row>
    <row r="69">
      <c r="A69" s="4"/>
      <c r="C69" s="116"/>
      <c r="D69" s="4"/>
      <c r="E69" s="4"/>
      <c r="F69" s="4"/>
      <c r="J69" s="5"/>
      <c r="L69" s="4"/>
    </row>
    <row r="70">
      <c r="A70" s="4"/>
      <c r="C70" s="116"/>
      <c r="D70" s="4"/>
      <c r="E70" s="4"/>
      <c r="F70" s="4"/>
      <c r="J70" s="5"/>
      <c r="L70" s="4"/>
    </row>
    <row r="71">
      <c r="A71" s="4"/>
      <c r="C71" s="116"/>
      <c r="D71" s="4"/>
      <c r="E71" s="4"/>
      <c r="F71" s="4"/>
      <c r="J71" s="5"/>
      <c r="L71" s="4"/>
    </row>
    <row r="72">
      <c r="A72" s="4"/>
      <c r="C72" s="116"/>
      <c r="D72" s="4"/>
      <c r="E72" s="4"/>
      <c r="F72" s="4"/>
      <c r="J72" s="5"/>
      <c r="L72" s="4"/>
    </row>
    <row r="73">
      <c r="A73" s="4"/>
      <c r="C73" s="116"/>
      <c r="D73" s="4"/>
      <c r="E73" s="4"/>
      <c r="F73" s="4"/>
      <c r="J73" s="5"/>
      <c r="L73" s="4"/>
    </row>
    <row r="74">
      <c r="A74" s="4"/>
      <c r="C74" s="116"/>
      <c r="D74" s="4"/>
      <c r="E74" s="4"/>
      <c r="F74" s="4"/>
      <c r="J74" s="5"/>
      <c r="L74" s="4"/>
    </row>
    <row r="75">
      <c r="A75" s="4"/>
      <c r="C75" s="116"/>
      <c r="D75" s="4"/>
      <c r="E75" s="4"/>
      <c r="F75" s="4"/>
      <c r="J75" s="5"/>
      <c r="L75" s="4"/>
    </row>
    <row r="76">
      <c r="A76" s="4"/>
      <c r="C76" s="116"/>
      <c r="D76" s="4"/>
      <c r="E76" s="4"/>
      <c r="F76" s="4"/>
      <c r="J76" s="5"/>
      <c r="L76" s="4"/>
    </row>
    <row r="77">
      <c r="A77" s="4"/>
      <c r="C77" s="116"/>
      <c r="D77" s="4"/>
      <c r="E77" s="4"/>
      <c r="F77" s="4"/>
      <c r="J77" s="5"/>
      <c r="L77" s="4"/>
    </row>
    <row r="78">
      <c r="A78" s="4"/>
      <c r="C78" s="116"/>
      <c r="D78" s="4"/>
      <c r="E78" s="4"/>
      <c r="F78" s="4"/>
      <c r="J78" s="5"/>
      <c r="L78" s="4"/>
    </row>
    <row r="79">
      <c r="A79" s="4"/>
      <c r="C79" s="116"/>
      <c r="D79" s="4"/>
      <c r="E79" s="4"/>
      <c r="F79" s="4"/>
      <c r="J79" s="5"/>
      <c r="L79" s="4"/>
    </row>
    <row r="80">
      <c r="A80" s="4"/>
      <c r="C80" s="116"/>
      <c r="D80" s="4"/>
      <c r="E80" s="4"/>
      <c r="F80" s="4"/>
      <c r="J80" s="5"/>
      <c r="L80" s="4"/>
    </row>
    <row r="81">
      <c r="A81" s="4"/>
      <c r="C81" s="116"/>
      <c r="D81" s="4"/>
      <c r="E81" s="4"/>
      <c r="F81" s="4"/>
      <c r="J81" s="5"/>
      <c r="L81" s="4"/>
    </row>
    <row r="82">
      <c r="A82" s="4"/>
      <c r="C82" s="116"/>
      <c r="D82" s="4"/>
      <c r="E82" s="4"/>
      <c r="F82" s="4"/>
      <c r="J82" s="5"/>
      <c r="L82" s="4"/>
    </row>
    <row r="83">
      <c r="A83" s="4"/>
      <c r="C83" s="116"/>
      <c r="D83" s="4"/>
      <c r="E83" s="4"/>
      <c r="F83" s="4"/>
      <c r="J83" s="5"/>
      <c r="L83" s="4"/>
    </row>
    <row r="84">
      <c r="A84" s="4"/>
      <c r="C84" s="116"/>
      <c r="D84" s="4"/>
      <c r="E84" s="4"/>
      <c r="F84" s="4"/>
      <c r="J84" s="5"/>
      <c r="L84" s="4"/>
    </row>
    <row r="85">
      <c r="A85" s="4"/>
      <c r="C85" s="116"/>
      <c r="D85" s="4"/>
      <c r="E85" s="4"/>
      <c r="F85" s="4"/>
      <c r="J85" s="5"/>
      <c r="L85" s="4"/>
    </row>
    <row r="86">
      <c r="A86" s="4"/>
      <c r="C86" s="116"/>
      <c r="D86" s="4"/>
      <c r="E86" s="4"/>
      <c r="F86" s="4"/>
      <c r="J86" s="5"/>
      <c r="L86" s="4"/>
    </row>
    <row r="87">
      <c r="A87" s="4"/>
      <c r="C87" s="116"/>
      <c r="D87" s="4"/>
      <c r="E87" s="4"/>
      <c r="F87" s="4"/>
      <c r="J87" s="5"/>
      <c r="L87" s="4"/>
    </row>
    <row r="88">
      <c r="A88" s="4"/>
      <c r="C88" s="116"/>
      <c r="D88" s="4"/>
      <c r="E88" s="4"/>
      <c r="F88" s="4"/>
      <c r="J88" s="5"/>
      <c r="L88" s="4"/>
    </row>
    <row r="89">
      <c r="A89" s="4"/>
      <c r="C89" s="116"/>
      <c r="D89" s="4"/>
      <c r="E89" s="4"/>
      <c r="F89" s="4"/>
      <c r="J89" s="5"/>
      <c r="L89" s="4"/>
    </row>
    <row r="90">
      <c r="A90" s="4"/>
      <c r="C90" s="116"/>
      <c r="D90" s="4"/>
      <c r="E90" s="4"/>
      <c r="F90" s="4"/>
      <c r="J90" s="5"/>
      <c r="L90" s="4"/>
    </row>
    <row r="91">
      <c r="A91" s="4"/>
      <c r="C91" s="116"/>
      <c r="D91" s="4"/>
      <c r="E91" s="4"/>
      <c r="F91" s="4"/>
      <c r="J91" s="5"/>
      <c r="L91" s="4"/>
    </row>
    <row r="92">
      <c r="A92" s="4"/>
      <c r="C92" s="116"/>
      <c r="D92" s="4"/>
      <c r="E92" s="4"/>
      <c r="F92" s="4"/>
      <c r="J92" s="5"/>
      <c r="L92" s="4"/>
    </row>
    <row r="93">
      <c r="A93" s="4"/>
      <c r="C93" s="116"/>
      <c r="D93" s="4"/>
      <c r="E93" s="4"/>
      <c r="F93" s="4"/>
      <c r="J93" s="5"/>
      <c r="L93" s="4"/>
    </row>
    <row r="94">
      <c r="A94" s="4"/>
      <c r="C94" s="116"/>
      <c r="D94" s="4"/>
      <c r="E94" s="4"/>
      <c r="F94" s="4"/>
      <c r="J94" s="5"/>
      <c r="L94" s="4"/>
    </row>
    <row r="95">
      <c r="A95" s="4"/>
      <c r="C95" s="116"/>
      <c r="D95" s="4"/>
      <c r="E95" s="4"/>
      <c r="F95" s="4"/>
      <c r="J95" s="5"/>
      <c r="L95" s="4"/>
    </row>
    <row r="96">
      <c r="A96" s="4"/>
      <c r="C96" s="116"/>
      <c r="D96" s="4"/>
      <c r="E96" s="4"/>
      <c r="F96" s="4"/>
      <c r="J96" s="5"/>
      <c r="L96" s="4"/>
    </row>
    <row r="97">
      <c r="A97" s="4"/>
      <c r="C97" s="116"/>
      <c r="D97" s="4"/>
      <c r="E97" s="4"/>
      <c r="F97" s="4"/>
      <c r="J97" s="5"/>
      <c r="L97" s="4"/>
    </row>
    <row r="98">
      <c r="A98" s="4"/>
      <c r="C98" s="116"/>
      <c r="D98" s="4"/>
      <c r="E98" s="4"/>
      <c r="F98" s="4"/>
      <c r="J98" s="5"/>
      <c r="L98" s="4"/>
    </row>
    <row r="99">
      <c r="A99" s="4"/>
      <c r="C99" s="116"/>
      <c r="D99" s="4"/>
      <c r="E99" s="4"/>
      <c r="F99" s="4"/>
      <c r="J99" s="5"/>
      <c r="L99" s="4"/>
    </row>
    <row r="100">
      <c r="A100" s="4"/>
      <c r="C100" s="116"/>
      <c r="D100" s="4"/>
      <c r="E100" s="4"/>
      <c r="F100" s="4"/>
      <c r="J100" s="5"/>
      <c r="L100" s="4"/>
    </row>
    <row r="101">
      <c r="A101" s="4"/>
      <c r="C101" s="116"/>
      <c r="D101" s="4"/>
      <c r="E101" s="4"/>
      <c r="F101" s="4"/>
      <c r="J101" s="5"/>
      <c r="L101" s="4"/>
    </row>
    <row r="102">
      <c r="A102" s="4"/>
      <c r="C102" s="116"/>
      <c r="D102" s="4"/>
      <c r="E102" s="4"/>
      <c r="F102" s="4"/>
      <c r="J102" s="5"/>
      <c r="L102" s="4"/>
    </row>
    <row r="103">
      <c r="A103" s="4"/>
      <c r="C103" s="116"/>
      <c r="D103" s="4"/>
      <c r="E103" s="4"/>
      <c r="F103" s="4"/>
      <c r="J103" s="5"/>
      <c r="L103" s="4"/>
    </row>
    <row r="104">
      <c r="A104" s="4"/>
      <c r="C104" s="116"/>
      <c r="D104" s="4"/>
      <c r="E104" s="4"/>
      <c r="F104" s="4"/>
      <c r="J104" s="5"/>
      <c r="L104" s="4"/>
    </row>
    <row r="105">
      <c r="A105" s="4"/>
      <c r="C105" s="116"/>
      <c r="D105" s="4"/>
      <c r="E105" s="4"/>
      <c r="F105" s="4"/>
      <c r="J105" s="5"/>
      <c r="L105" s="4"/>
    </row>
    <row r="106">
      <c r="A106" s="4"/>
      <c r="C106" s="116"/>
      <c r="D106" s="4"/>
      <c r="E106" s="4"/>
      <c r="F106" s="4"/>
      <c r="J106" s="5"/>
      <c r="L106" s="4"/>
    </row>
    <row r="107">
      <c r="A107" s="4"/>
      <c r="C107" s="116"/>
      <c r="D107" s="4"/>
      <c r="E107" s="4"/>
      <c r="F107" s="4"/>
      <c r="J107" s="5"/>
      <c r="L107" s="4"/>
    </row>
    <row r="108">
      <c r="A108" s="4"/>
      <c r="C108" s="116"/>
      <c r="D108" s="4"/>
      <c r="E108" s="4"/>
      <c r="F108" s="4"/>
      <c r="J108" s="5"/>
      <c r="L108" s="4"/>
    </row>
    <row r="109">
      <c r="A109" s="4"/>
      <c r="C109" s="116"/>
      <c r="D109" s="4"/>
      <c r="E109" s="4"/>
      <c r="F109" s="4"/>
      <c r="J109" s="5"/>
      <c r="L109" s="4"/>
    </row>
    <row r="110">
      <c r="A110" s="4"/>
      <c r="C110" s="116"/>
      <c r="D110" s="4"/>
      <c r="E110" s="4"/>
      <c r="F110" s="4"/>
      <c r="J110" s="5"/>
      <c r="L110" s="4"/>
    </row>
    <row r="111">
      <c r="A111" s="4"/>
      <c r="C111" s="116"/>
      <c r="D111" s="4"/>
      <c r="E111" s="4"/>
      <c r="F111" s="4"/>
      <c r="J111" s="5"/>
      <c r="L111" s="4"/>
    </row>
    <row r="112">
      <c r="A112" s="4"/>
      <c r="C112" s="116"/>
      <c r="D112" s="4"/>
      <c r="E112" s="4"/>
      <c r="F112" s="4"/>
      <c r="J112" s="5"/>
      <c r="L112" s="4"/>
    </row>
    <row r="113">
      <c r="A113" s="4"/>
      <c r="C113" s="116"/>
      <c r="D113" s="4"/>
      <c r="E113" s="4"/>
      <c r="F113" s="4"/>
      <c r="J113" s="5"/>
      <c r="L113" s="4"/>
    </row>
    <row r="114">
      <c r="A114" s="4"/>
      <c r="C114" s="116"/>
      <c r="D114" s="4"/>
      <c r="E114" s="4"/>
      <c r="F114" s="4"/>
      <c r="J114" s="5"/>
      <c r="L114" s="4"/>
    </row>
    <row r="115">
      <c r="A115" s="4"/>
      <c r="C115" s="116"/>
      <c r="D115" s="4"/>
      <c r="E115" s="4"/>
      <c r="F115" s="4"/>
      <c r="J115" s="5"/>
      <c r="L115" s="4"/>
    </row>
    <row r="116">
      <c r="A116" s="4"/>
      <c r="C116" s="116"/>
      <c r="D116" s="4"/>
      <c r="E116" s="4"/>
      <c r="F116" s="4"/>
      <c r="J116" s="5"/>
      <c r="L116" s="4"/>
    </row>
    <row r="117">
      <c r="A117" s="4"/>
      <c r="C117" s="116"/>
      <c r="D117" s="4"/>
      <c r="E117" s="4"/>
      <c r="F117" s="4"/>
      <c r="J117" s="5"/>
      <c r="L117" s="4"/>
    </row>
    <row r="118">
      <c r="A118" s="4"/>
      <c r="C118" s="116"/>
      <c r="D118" s="4"/>
      <c r="E118" s="4"/>
      <c r="F118" s="4"/>
      <c r="J118" s="5"/>
      <c r="L118" s="4"/>
    </row>
    <row r="119">
      <c r="A119" s="4"/>
      <c r="C119" s="116"/>
      <c r="D119" s="4"/>
      <c r="E119" s="4"/>
      <c r="F119" s="4"/>
      <c r="J119" s="5"/>
      <c r="L119" s="4"/>
    </row>
    <row r="120">
      <c r="A120" s="4"/>
      <c r="C120" s="116"/>
      <c r="D120" s="4"/>
      <c r="E120" s="4"/>
      <c r="F120" s="4"/>
      <c r="J120" s="5"/>
      <c r="L120" s="4"/>
    </row>
    <row r="121">
      <c r="A121" s="4"/>
      <c r="C121" s="116"/>
      <c r="D121" s="4"/>
      <c r="E121" s="4"/>
      <c r="F121" s="4"/>
      <c r="J121" s="5"/>
      <c r="L121" s="4"/>
    </row>
    <row r="122">
      <c r="A122" s="4"/>
      <c r="C122" s="116"/>
      <c r="D122" s="4"/>
      <c r="E122" s="4"/>
      <c r="F122" s="4"/>
      <c r="J122" s="5"/>
      <c r="L122" s="4"/>
    </row>
    <row r="123">
      <c r="A123" s="4"/>
      <c r="C123" s="116"/>
      <c r="D123" s="4"/>
      <c r="E123" s="4"/>
      <c r="F123" s="4"/>
      <c r="J123" s="5"/>
      <c r="L123" s="4"/>
    </row>
    <row r="124">
      <c r="A124" s="4"/>
      <c r="C124" s="116"/>
      <c r="D124" s="4"/>
      <c r="E124" s="4"/>
      <c r="F124" s="4"/>
      <c r="J124" s="5"/>
      <c r="L124" s="4"/>
    </row>
    <row r="125">
      <c r="A125" s="4"/>
      <c r="C125" s="116"/>
      <c r="D125" s="4"/>
      <c r="E125" s="4"/>
      <c r="F125" s="4"/>
      <c r="J125" s="5"/>
      <c r="L125" s="4"/>
    </row>
    <row r="126">
      <c r="A126" s="4"/>
      <c r="C126" s="116"/>
      <c r="D126" s="4"/>
      <c r="E126" s="4"/>
      <c r="F126" s="4"/>
      <c r="J126" s="5"/>
      <c r="L126" s="4"/>
    </row>
    <row r="127">
      <c r="A127" s="4"/>
      <c r="C127" s="116"/>
      <c r="D127" s="4"/>
      <c r="E127" s="4"/>
      <c r="F127" s="4"/>
      <c r="J127" s="5"/>
      <c r="L127" s="4"/>
    </row>
    <row r="128">
      <c r="A128" s="4"/>
      <c r="C128" s="116"/>
      <c r="D128" s="4"/>
      <c r="E128" s="4"/>
      <c r="F128" s="4"/>
      <c r="J128" s="5"/>
      <c r="L128" s="4"/>
    </row>
    <row r="129">
      <c r="A129" s="4"/>
      <c r="C129" s="116"/>
      <c r="D129" s="4"/>
      <c r="E129" s="4"/>
      <c r="F129" s="4"/>
      <c r="J129" s="5"/>
      <c r="L129" s="4"/>
    </row>
    <row r="130">
      <c r="A130" s="4"/>
      <c r="C130" s="116"/>
      <c r="D130" s="4"/>
      <c r="E130" s="4"/>
      <c r="F130" s="4"/>
      <c r="J130" s="5"/>
      <c r="L130" s="4"/>
    </row>
    <row r="131">
      <c r="A131" s="4"/>
      <c r="C131" s="116"/>
      <c r="D131" s="4"/>
      <c r="E131" s="4"/>
      <c r="F131" s="4"/>
      <c r="J131" s="5"/>
      <c r="L131" s="4"/>
    </row>
    <row r="132">
      <c r="A132" s="4"/>
      <c r="C132" s="116"/>
      <c r="D132" s="4"/>
      <c r="E132" s="4"/>
      <c r="F132" s="4"/>
      <c r="J132" s="5"/>
      <c r="L132" s="4"/>
    </row>
    <row r="133">
      <c r="A133" s="4"/>
      <c r="C133" s="116"/>
      <c r="D133" s="4"/>
      <c r="E133" s="4"/>
      <c r="F133" s="4"/>
      <c r="J133" s="5"/>
      <c r="L133" s="4"/>
    </row>
    <row r="134">
      <c r="A134" s="4"/>
      <c r="C134" s="116"/>
      <c r="D134" s="4"/>
      <c r="E134" s="4"/>
      <c r="F134" s="4"/>
      <c r="J134" s="5"/>
      <c r="L134" s="4"/>
    </row>
    <row r="135">
      <c r="A135" s="4"/>
      <c r="C135" s="116"/>
      <c r="D135" s="4"/>
      <c r="E135" s="4"/>
      <c r="F135" s="4"/>
      <c r="J135" s="5"/>
      <c r="L135" s="4"/>
    </row>
    <row r="136">
      <c r="A136" s="4"/>
      <c r="C136" s="116"/>
      <c r="D136" s="4"/>
      <c r="E136" s="4"/>
      <c r="F136" s="4"/>
      <c r="J136" s="5"/>
      <c r="L136" s="4"/>
    </row>
    <row r="137">
      <c r="A137" s="4"/>
      <c r="C137" s="116"/>
      <c r="D137" s="4"/>
      <c r="E137" s="4"/>
      <c r="F137" s="4"/>
      <c r="J137" s="5"/>
      <c r="L137" s="4"/>
    </row>
    <row r="138">
      <c r="A138" s="4"/>
      <c r="C138" s="116"/>
      <c r="D138" s="4"/>
      <c r="E138" s="4"/>
      <c r="F138" s="4"/>
      <c r="J138" s="5"/>
      <c r="L138" s="4"/>
    </row>
    <row r="139">
      <c r="A139" s="4"/>
      <c r="C139" s="116"/>
      <c r="D139" s="4"/>
      <c r="E139" s="4"/>
      <c r="F139" s="4"/>
      <c r="J139" s="5"/>
      <c r="L139" s="4"/>
    </row>
    <row r="140">
      <c r="A140" s="4"/>
      <c r="C140" s="116"/>
      <c r="D140" s="4"/>
      <c r="E140" s="4"/>
      <c r="F140" s="4"/>
      <c r="J140" s="5"/>
      <c r="L140" s="4"/>
    </row>
    <row r="141">
      <c r="A141" s="4"/>
      <c r="C141" s="116"/>
      <c r="D141" s="4"/>
      <c r="E141" s="4"/>
      <c r="F141" s="4"/>
      <c r="J141" s="5"/>
      <c r="L141" s="4"/>
    </row>
    <row r="142">
      <c r="A142" s="4"/>
      <c r="C142" s="116"/>
      <c r="D142" s="4"/>
      <c r="E142" s="4"/>
      <c r="F142" s="4"/>
      <c r="J142" s="5"/>
      <c r="L142" s="4"/>
    </row>
    <row r="143">
      <c r="A143" s="4"/>
      <c r="C143" s="116"/>
      <c r="D143" s="4"/>
      <c r="E143" s="4"/>
      <c r="F143" s="4"/>
      <c r="J143" s="5"/>
      <c r="L143" s="4"/>
    </row>
    <row r="144">
      <c r="A144" s="4"/>
      <c r="C144" s="116"/>
      <c r="D144" s="4"/>
      <c r="E144" s="4"/>
      <c r="F144" s="4"/>
      <c r="J144" s="5"/>
      <c r="L144" s="4"/>
    </row>
    <row r="145">
      <c r="A145" s="4"/>
      <c r="C145" s="116"/>
      <c r="D145" s="4"/>
      <c r="E145" s="4"/>
      <c r="F145" s="4"/>
      <c r="J145" s="5"/>
      <c r="L145" s="4"/>
    </row>
    <row r="146">
      <c r="A146" s="4"/>
      <c r="C146" s="116"/>
      <c r="D146" s="4"/>
      <c r="E146" s="4"/>
      <c r="F146" s="4"/>
      <c r="J146" s="5"/>
      <c r="L146" s="4"/>
    </row>
    <row r="147">
      <c r="A147" s="4"/>
      <c r="C147" s="116"/>
      <c r="D147" s="4"/>
      <c r="E147" s="4"/>
      <c r="F147" s="4"/>
      <c r="J147" s="5"/>
      <c r="L147" s="4"/>
    </row>
    <row r="148">
      <c r="A148" s="4"/>
      <c r="C148" s="116"/>
      <c r="D148" s="4"/>
      <c r="E148" s="4"/>
      <c r="F148" s="4"/>
      <c r="J148" s="5"/>
      <c r="L148" s="4"/>
    </row>
    <row r="149">
      <c r="A149" s="4"/>
      <c r="C149" s="116"/>
      <c r="D149" s="4"/>
      <c r="E149" s="4"/>
      <c r="F149" s="4"/>
      <c r="J149" s="5"/>
      <c r="L149" s="4"/>
    </row>
    <row r="150">
      <c r="A150" s="4"/>
      <c r="C150" s="116"/>
      <c r="D150" s="4"/>
      <c r="E150" s="4"/>
      <c r="F150" s="4"/>
      <c r="J150" s="5"/>
      <c r="L150" s="4"/>
    </row>
    <row r="151">
      <c r="A151" s="4"/>
      <c r="C151" s="116"/>
      <c r="D151" s="4"/>
      <c r="E151" s="4"/>
      <c r="F151" s="4"/>
      <c r="J151" s="5"/>
      <c r="L151" s="4"/>
    </row>
    <row r="152">
      <c r="A152" s="4"/>
      <c r="C152" s="116"/>
      <c r="D152" s="4"/>
      <c r="E152" s="4"/>
      <c r="F152" s="4"/>
      <c r="J152" s="5"/>
      <c r="L152" s="4"/>
    </row>
    <row r="153">
      <c r="A153" s="4"/>
      <c r="C153" s="116"/>
      <c r="D153" s="4"/>
      <c r="E153" s="4"/>
      <c r="F153" s="4"/>
      <c r="J153" s="5"/>
      <c r="L153" s="4"/>
    </row>
    <row r="154">
      <c r="A154" s="4"/>
      <c r="C154" s="116"/>
      <c r="D154" s="4"/>
      <c r="E154" s="4"/>
      <c r="F154" s="4"/>
      <c r="J154" s="5"/>
      <c r="L154" s="4"/>
    </row>
    <row r="155">
      <c r="A155" s="4"/>
      <c r="C155" s="116"/>
      <c r="D155" s="4"/>
      <c r="E155" s="4"/>
      <c r="F155" s="4"/>
      <c r="J155" s="5"/>
      <c r="L155" s="4"/>
    </row>
    <row r="156">
      <c r="A156" s="4"/>
      <c r="C156" s="116"/>
      <c r="D156" s="4"/>
      <c r="E156" s="4"/>
      <c r="F156" s="4"/>
      <c r="J156" s="5"/>
      <c r="L156" s="4"/>
    </row>
    <row r="157">
      <c r="A157" s="4"/>
      <c r="C157" s="116"/>
      <c r="D157" s="4"/>
      <c r="E157" s="4"/>
      <c r="F157" s="4"/>
      <c r="J157" s="5"/>
      <c r="L157" s="4"/>
    </row>
    <row r="158">
      <c r="A158" s="4"/>
      <c r="C158" s="116"/>
      <c r="D158" s="4"/>
      <c r="E158" s="4"/>
      <c r="F158" s="4"/>
      <c r="J158" s="5"/>
      <c r="L158" s="4"/>
    </row>
    <row r="159">
      <c r="A159" s="4"/>
      <c r="C159" s="116"/>
      <c r="D159" s="4"/>
      <c r="E159" s="4"/>
      <c r="F159" s="4"/>
      <c r="J159" s="5"/>
      <c r="L159" s="4"/>
    </row>
    <row r="160">
      <c r="A160" s="4"/>
      <c r="C160" s="116"/>
      <c r="D160" s="4"/>
      <c r="E160" s="4"/>
      <c r="F160" s="4"/>
      <c r="J160" s="5"/>
      <c r="L160" s="4"/>
    </row>
    <row r="161">
      <c r="A161" s="4"/>
      <c r="C161" s="116"/>
      <c r="D161" s="4"/>
      <c r="E161" s="4"/>
      <c r="F161" s="4"/>
      <c r="J161" s="5"/>
      <c r="L161" s="4"/>
    </row>
    <row r="162">
      <c r="A162" s="4"/>
      <c r="C162" s="116"/>
      <c r="D162" s="4"/>
      <c r="E162" s="4"/>
      <c r="F162" s="4"/>
      <c r="J162" s="5"/>
      <c r="L162" s="4"/>
    </row>
    <row r="163">
      <c r="A163" s="4"/>
      <c r="C163" s="116"/>
      <c r="D163" s="4"/>
      <c r="E163" s="4"/>
      <c r="F163" s="4"/>
      <c r="J163" s="5"/>
      <c r="L163" s="4"/>
    </row>
    <row r="164">
      <c r="A164" s="4"/>
      <c r="C164" s="116"/>
      <c r="D164" s="4"/>
      <c r="E164" s="4"/>
      <c r="F164" s="4"/>
      <c r="J164" s="5"/>
      <c r="L164" s="4"/>
    </row>
    <row r="165">
      <c r="A165" s="4"/>
      <c r="C165" s="116"/>
      <c r="D165" s="4"/>
      <c r="E165" s="4"/>
      <c r="F165" s="4"/>
      <c r="J165" s="5"/>
      <c r="L165" s="4"/>
    </row>
    <row r="166">
      <c r="A166" s="4"/>
      <c r="C166" s="116"/>
      <c r="D166" s="4"/>
      <c r="E166" s="4"/>
      <c r="F166" s="4"/>
      <c r="J166" s="5"/>
      <c r="L166" s="4"/>
    </row>
    <row r="167">
      <c r="A167" s="4"/>
      <c r="C167" s="116"/>
      <c r="D167" s="4"/>
      <c r="E167" s="4"/>
      <c r="F167" s="4"/>
      <c r="J167" s="5"/>
      <c r="L167" s="4"/>
    </row>
    <row r="168">
      <c r="A168" s="4"/>
      <c r="C168" s="116"/>
      <c r="D168" s="4"/>
      <c r="E168" s="4"/>
      <c r="F168" s="4"/>
      <c r="J168" s="5"/>
      <c r="L168" s="4"/>
    </row>
    <row r="169">
      <c r="A169" s="4"/>
      <c r="C169" s="116"/>
      <c r="D169" s="4"/>
      <c r="E169" s="4"/>
      <c r="F169" s="4"/>
      <c r="J169" s="5"/>
      <c r="L169" s="4"/>
    </row>
    <row r="170">
      <c r="A170" s="4"/>
      <c r="C170" s="116"/>
      <c r="D170" s="4"/>
      <c r="E170" s="4"/>
      <c r="F170" s="4"/>
      <c r="J170" s="5"/>
      <c r="L170" s="4"/>
    </row>
    <row r="171">
      <c r="A171" s="4"/>
      <c r="C171" s="116"/>
      <c r="D171" s="4"/>
      <c r="E171" s="4"/>
      <c r="F171" s="4"/>
      <c r="J171" s="5"/>
      <c r="L171" s="4"/>
    </row>
    <row r="172">
      <c r="A172" s="4"/>
      <c r="C172" s="116"/>
      <c r="D172" s="4"/>
      <c r="E172" s="4"/>
      <c r="F172" s="4"/>
      <c r="J172" s="5"/>
      <c r="L172" s="4"/>
    </row>
    <row r="173">
      <c r="A173" s="4"/>
      <c r="C173" s="116"/>
      <c r="D173" s="4"/>
      <c r="E173" s="4"/>
      <c r="F173" s="4"/>
      <c r="J173" s="5"/>
      <c r="L173" s="4"/>
    </row>
    <row r="174">
      <c r="A174" s="4"/>
      <c r="C174" s="116"/>
      <c r="D174" s="4"/>
      <c r="E174" s="4"/>
      <c r="F174" s="4"/>
      <c r="J174" s="5"/>
      <c r="L174" s="4"/>
    </row>
    <row r="175">
      <c r="A175" s="4"/>
      <c r="C175" s="116"/>
      <c r="D175" s="4"/>
      <c r="E175" s="4"/>
      <c r="F175" s="4"/>
      <c r="J175" s="5"/>
      <c r="L175" s="4"/>
    </row>
    <row r="176">
      <c r="A176" s="4"/>
      <c r="C176" s="116"/>
      <c r="D176" s="4"/>
      <c r="E176" s="4"/>
      <c r="F176" s="4"/>
      <c r="J176" s="5"/>
      <c r="L176" s="4"/>
    </row>
    <row r="177">
      <c r="A177" s="4"/>
      <c r="C177" s="116"/>
      <c r="D177" s="4"/>
      <c r="E177" s="4"/>
      <c r="F177" s="4"/>
      <c r="J177" s="5"/>
      <c r="L177" s="4"/>
    </row>
    <row r="178">
      <c r="A178" s="4"/>
      <c r="C178" s="116"/>
      <c r="D178" s="4"/>
      <c r="E178" s="4"/>
      <c r="F178" s="4"/>
      <c r="J178" s="5"/>
      <c r="L178" s="4"/>
    </row>
    <row r="179">
      <c r="A179" s="4"/>
      <c r="C179" s="116"/>
      <c r="D179" s="4"/>
      <c r="E179" s="4"/>
      <c r="F179" s="4"/>
      <c r="J179" s="5"/>
      <c r="L179" s="4"/>
    </row>
    <row r="180">
      <c r="A180" s="4"/>
      <c r="C180" s="116"/>
      <c r="D180" s="4"/>
      <c r="E180" s="4"/>
      <c r="F180" s="4"/>
      <c r="J180" s="5"/>
      <c r="L180" s="4"/>
    </row>
    <row r="181">
      <c r="A181" s="4"/>
      <c r="C181" s="116"/>
      <c r="D181" s="4"/>
      <c r="E181" s="4"/>
      <c r="F181" s="4"/>
      <c r="J181" s="5"/>
      <c r="L181" s="4"/>
    </row>
    <row r="182">
      <c r="A182" s="4"/>
      <c r="C182" s="116"/>
      <c r="D182" s="4"/>
      <c r="E182" s="4"/>
      <c r="F182" s="4"/>
      <c r="J182" s="5"/>
      <c r="L182" s="4"/>
    </row>
    <row r="183">
      <c r="A183" s="4"/>
      <c r="C183" s="116"/>
      <c r="D183" s="4"/>
      <c r="E183" s="4"/>
      <c r="F183" s="4"/>
      <c r="J183" s="5"/>
      <c r="L183" s="4"/>
    </row>
    <row r="184">
      <c r="A184" s="4"/>
      <c r="C184" s="116"/>
      <c r="D184" s="4"/>
      <c r="E184" s="4"/>
      <c r="F184" s="4"/>
      <c r="J184" s="5"/>
      <c r="L184" s="4"/>
    </row>
    <row r="185">
      <c r="A185" s="4"/>
      <c r="C185" s="116"/>
      <c r="D185" s="4"/>
      <c r="E185" s="4"/>
      <c r="F185" s="4"/>
      <c r="J185" s="5"/>
      <c r="L185" s="4"/>
    </row>
    <row r="186">
      <c r="A186" s="4"/>
      <c r="C186" s="116"/>
      <c r="D186" s="4"/>
      <c r="E186" s="4"/>
      <c r="F186" s="4"/>
      <c r="J186" s="5"/>
      <c r="L186" s="4"/>
    </row>
    <row r="187">
      <c r="A187" s="4"/>
      <c r="C187" s="116"/>
      <c r="D187" s="4"/>
      <c r="E187" s="4"/>
      <c r="F187" s="4"/>
      <c r="J187" s="5"/>
      <c r="L187" s="4"/>
    </row>
    <row r="188">
      <c r="A188" s="4"/>
      <c r="C188" s="116"/>
      <c r="D188" s="4"/>
      <c r="E188" s="4"/>
      <c r="F188" s="4"/>
      <c r="J188" s="5"/>
      <c r="L188" s="4"/>
    </row>
    <row r="189">
      <c r="A189" s="4"/>
      <c r="C189" s="116"/>
      <c r="D189" s="4"/>
      <c r="E189" s="4"/>
      <c r="F189" s="4"/>
      <c r="J189" s="5"/>
      <c r="L189" s="4"/>
    </row>
    <row r="190">
      <c r="A190" s="4"/>
      <c r="C190" s="116"/>
      <c r="D190" s="4"/>
      <c r="E190" s="4"/>
      <c r="F190" s="4"/>
      <c r="J190" s="5"/>
      <c r="L190" s="4"/>
    </row>
    <row r="191">
      <c r="A191" s="4"/>
      <c r="C191" s="116"/>
      <c r="D191" s="4"/>
      <c r="E191" s="4"/>
      <c r="F191" s="4"/>
      <c r="J191" s="5"/>
      <c r="L191" s="4"/>
    </row>
    <row r="192">
      <c r="A192" s="4"/>
      <c r="C192" s="116"/>
      <c r="D192" s="4"/>
      <c r="E192" s="4"/>
      <c r="F192" s="4"/>
      <c r="J192" s="5"/>
      <c r="L192" s="4"/>
    </row>
    <row r="193">
      <c r="A193" s="4"/>
      <c r="C193" s="116"/>
      <c r="D193" s="4"/>
      <c r="E193" s="4"/>
      <c r="F193" s="4"/>
      <c r="J193" s="5"/>
      <c r="L193" s="4"/>
    </row>
    <row r="194">
      <c r="A194" s="4"/>
      <c r="C194" s="116"/>
      <c r="D194" s="4"/>
      <c r="E194" s="4"/>
      <c r="F194" s="4"/>
      <c r="J194" s="5"/>
      <c r="L194" s="4"/>
    </row>
    <row r="195">
      <c r="A195" s="4"/>
      <c r="C195" s="116"/>
      <c r="D195" s="4"/>
      <c r="E195" s="4"/>
      <c r="F195" s="4"/>
      <c r="J195" s="5"/>
      <c r="L195" s="4"/>
    </row>
    <row r="196">
      <c r="A196" s="4"/>
      <c r="C196" s="116"/>
      <c r="D196" s="4"/>
      <c r="E196" s="4"/>
      <c r="F196" s="4"/>
      <c r="J196" s="5"/>
      <c r="L196" s="4"/>
    </row>
    <row r="197">
      <c r="A197" s="4"/>
      <c r="C197" s="116"/>
      <c r="D197" s="4"/>
      <c r="E197" s="4"/>
      <c r="F197" s="4"/>
      <c r="J197" s="5"/>
      <c r="L197" s="4"/>
    </row>
    <row r="198">
      <c r="A198" s="4"/>
      <c r="C198" s="116"/>
      <c r="D198" s="4"/>
      <c r="E198" s="4"/>
      <c r="F198" s="4"/>
      <c r="J198" s="5"/>
      <c r="L198" s="4"/>
    </row>
    <row r="199">
      <c r="A199" s="4"/>
      <c r="C199" s="116"/>
      <c r="D199" s="4"/>
      <c r="E199" s="4"/>
      <c r="F199" s="4"/>
      <c r="J199" s="5"/>
      <c r="L199" s="4"/>
    </row>
    <row r="200">
      <c r="A200" s="4"/>
      <c r="C200" s="116"/>
      <c r="D200" s="4"/>
      <c r="E200" s="4"/>
      <c r="F200" s="4"/>
      <c r="J200" s="5"/>
      <c r="L200" s="4"/>
    </row>
    <row r="201">
      <c r="A201" s="4"/>
      <c r="C201" s="116"/>
      <c r="D201" s="4"/>
      <c r="E201" s="4"/>
      <c r="F201" s="4"/>
      <c r="J201" s="5"/>
      <c r="L201" s="4"/>
    </row>
    <row r="202">
      <c r="A202" s="4"/>
      <c r="C202" s="116"/>
      <c r="D202" s="4"/>
      <c r="E202" s="4"/>
      <c r="F202" s="4"/>
      <c r="J202" s="5"/>
      <c r="L202" s="4"/>
    </row>
    <row r="203">
      <c r="A203" s="4"/>
      <c r="C203" s="116"/>
      <c r="D203" s="4"/>
      <c r="E203" s="4"/>
      <c r="F203" s="4"/>
      <c r="J203" s="5"/>
      <c r="L203" s="4"/>
    </row>
    <row r="204">
      <c r="A204" s="4"/>
      <c r="C204" s="116"/>
      <c r="D204" s="4"/>
      <c r="E204" s="4"/>
      <c r="F204" s="4"/>
      <c r="J204" s="5"/>
      <c r="L204" s="4"/>
    </row>
    <row r="205">
      <c r="A205" s="4"/>
      <c r="C205" s="116"/>
      <c r="D205" s="4"/>
      <c r="E205" s="4"/>
      <c r="F205" s="4"/>
      <c r="J205" s="5"/>
      <c r="L205" s="4"/>
    </row>
    <row r="206">
      <c r="A206" s="4"/>
      <c r="C206" s="116"/>
      <c r="D206" s="4"/>
      <c r="E206" s="4"/>
      <c r="F206" s="4"/>
      <c r="J206" s="5"/>
      <c r="L206" s="4"/>
    </row>
    <row r="207">
      <c r="A207" s="4"/>
      <c r="C207" s="116"/>
      <c r="D207" s="4"/>
      <c r="E207" s="4"/>
      <c r="F207" s="4"/>
      <c r="J207" s="5"/>
      <c r="L207" s="4"/>
    </row>
    <row r="208">
      <c r="A208" s="4"/>
      <c r="C208" s="116"/>
      <c r="D208" s="4"/>
      <c r="E208" s="4"/>
      <c r="F208" s="4"/>
      <c r="J208" s="5"/>
      <c r="L208" s="4"/>
    </row>
    <row r="209">
      <c r="A209" s="4"/>
      <c r="C209" s="116"/>
      <c r="D209" s="4"/>
      <c r="E209" s="4"/>
      <c r="F209" s="4"/>
      <c r="J209" s="5"/>
      <c r="L209" s="4"/>
    </row>
    <row r="210">
      <c r="A210" s="4"/>
      <c r="C210" s="116"/>
      <c r="D210" s="4"/>
      <c r="E210" s="4"/>
      <c r="F210" s="4"/>
      <c r="J210" s="5"/>
      <c r="L210" s="4"/>
    </row>
    <row r="211">
      <c r="A211" s="4"/>
      <c r="C211" s="116"/>
      <c r="D211" s="4"/>
      <c r="E211" s="4"/>
      <c r="F211" s="4"/>
      <c r="J211" s="5"/>
      <c r="L211" s="4"/>
    </row>
    <row r="212">
      <c r="A212" s="4"/>
      <c r="C212" s="116"/>
      <c r="D212" s="4"/>
      <c r="E212" s="4"/>
      <c r="F212" s="4"/>
      <c r="J212" s="5"/>
      <c r="L212" s="4"/>
    </row>
    <row r="213">
      <c r="A213" s="4"/>
      <c r="C213" s="116"/>
      <c r="D213" s="4"/>
      <c r="E213" s="4"/>
      <c r="F213" s="4"/>
      <c r="J213" s="5"/>
      <c r="L213" s="4"/>
    </row>
    <row r="214">
      <c r="A214" s="4"/>
      <c r="C214" s="116"/>
      <c r="D214" s="4"/>
      <c r="E214" s="4"/>
      <c r="F214" s="4"/>
      <c r="J214" s="5"/>
      <c r="L214" s="4"/>
    </row>
    <row r="215">
      <c r="A215" s="4"/>
      <c r="C215" s="116"/>
      <c r="D215" s="4"/>
      <c r="E215" s="4"/>
      <c r="F215" s="4"/>
      <c r="J215" s="5"/>
      <c r="L215" s="4"/>
    </row>
    <row r="216">
      <c r="A216" s="4"/>
      <c r="C216" s="116"/>
      <c r="D216" s="4"/>
      <c r="E216" s="4"/>
      <c r="F216" s="4"/>
      <c r="J216" s="5"/>
      <c r="L216" s="4"/>
    </row>
    <row r="217">
      <c r="A217" s="4"/>
      <c r="C217" s="116"/>
      <c r="D217" s="4"/>
      <c r="E217" s="4"/>
      <c r="F217" s="4"/>
      <c r="J217" s="5"/>
      <c r="L217" s="4"/>
    </row>
    <row r="218">
      <c r="A218" s="4"/>
      <c r="C218" s="116"/>
      <c r="D218" s="4"/>
      <c r="E218" s="4"/>
      <c r="F218" s="4"/>
      <c r="J218" s="5"/>
      <c r="L218" s="4"/>
    </row>
    <row r="219">
      <c r="A219" s="4"/>
      <c r="C219" s="116"/>
      <c r="D219" s="4"/>
      <c r="E219" s="4"/>
      <c r="F219" s="4"/>
      <c r="J219" s="5"/>
      <c r="L219" s="4"/>
    </row>
    <row r="220">
      <c r="A220" s="4"/>
      <c r="C220" s="116"/>
      <c r="D220" s="4"/>
      <c r="E220" s="4"/>
      <c r="F220" s="4"/>
      <c r="J220" s="5"/>
      <c r="L220" s="4"/>
    </row>
    <row r="221">
      <c r="A221" s="4"/>
      <c r="C221" s="116"/>
      <c r="D221" s="4"/>
      <c r="E221" s="4"/>
      <c r="F221" s="4"/>
      <c r="J221" s="5"/>
      <c r="L221" s="4"/>
    </row>
    <row r="222">
      <c r="A222" s="4"/>
      <c r="C222" s="116"/>
      <c r="D222" s="4"/>
      <c r="E222" s="4"/>
      <c r="F222" s="4"/>
      <c r="J222" s="5"/>
      <c r="L222" s="4"/>
    </row>
    <row r="223">
      <c r="A223" s="4"/>
      <c r="C223" s="116"/>
      <c r="D223" s="4"/>
      <c r="E223" s="4"/>
      <c r="F223" s="4"/>
      <c r="J223" s="5"/>
      <c r="L223" s="4"/>
    </row>
    <row r="224">
      <c r="A224" s="4"/>
      <c r="C224" s="116"/>
      <c r="D224" s="4"/>
      <c r="E224" s="4"/>
      <c r="F224" s="4"/>
      <c r="J224" s="5"/>
      <c r="L224" s="4"/>
    </row>
    <row r="225">
      <c r="A225" s="4"/>
      <c r="C225" s="116"/>
      <c r="D225" s="4"/>
      <c r="E225" s="4"/>
      <c r="F225" s="4"/>
      <c r="J225" s="5"/>
      <c r="L225" s="4"/>
    </row>
    <row r="226">
      <c r="A226" s="4"/>
      <c r="C226" s="116"/>
      <c r="D226" s="4"/>
      <c r="E226" s="4"/>
      <c r="F226" s="4"/>
      <c r="J226" s="5"/>
      <c r="L226" s="4"/>
    </row>
    <row r="227">
      <c r="A227" s="4"/>
      <c r="C227" s="116"/>
      <c r="D227" s="4"/>
      <c r="E227" s="4"/>
      <c r="F227" s="4"/>
      <c r="J227" s="5"/>
      <c r="L227" s="4"/>
    </row>
    <row r="228">
      <c r="A228" s="4"/>
      <c r="C228" s="116"/>
      <c r="D228" s="4"/>
      <c r="E228" s="4"/>
      <c r="F228" s="4"/>
      <c r="J228" s="5"/>
      <c r="L228" s="4"/>
    </row>
    <row r="229">
      <c r="A229" s="4"/>
      <c r="C229" s="116"/>
      <c r="D229" s="4"/>
      <c r="E229" s="4"/>
      <c r="F229" s="4"/>
      <c r="J229" s="5"/>
      <c r="L229" s="4"/>
    </row>
    <row r="230">
      <c r="A230" s="4"/>
      <c r="C230" s="116"/>
      <c r="D230" s="4"/>
      <c r="E230" s="4"/>
      <c r="F230" s="4"/>
      <c r="J230" s="5"/>
      <c r="L230" s="4"/>
    </row>
    <row r="231">
      <c r="A231" s="4"/>
      <c r="C231" s="116"/>
      <c r="D231" s="4"/>
      <c r="E231" s="4"/>
      <c r="F231" s="4"/>
      <c r="J231" s="5"/>
      <c r="L231" s="4"/>
    </row>
    <row r="232">
      <c r="A232" s="4"/>
      <c r="C232" s="116"/>
      <c r="D232" s="4"/>
      <c r="E232" s="4"/>
      <c r="F232" s="4"/>
      <c r="J232" s="5"/>
      <c r="L232" s="4"/>
    </row>
    <row r="233">
      <c r="A233" s="4"/>
      <c r="C233" s="116"/>
      <c r="D233" s="4"/>
      <c r="E233" s="4"/>
      <c r="F233" s="4"/>
      <c r="J233" s="5"/>
      <c r="L233" s="4"/>
    </row>
    <row r="234">
      <c r="A234" s="4"/>
      <c r="C234" s="116"/>
      <c r="D234" s="4"/>
      <c r="E234" s="4"/>
      <c r="F234" s="4"/>
      <c r="J234" s="5"/>
      <c r="L234" s="4"/>
    </row>
    <row r="235">
      <c r="A235" s="4"/>
      <c r="C235" s="116"/>
      <c r="D235" s="4"/>
      <c r="E235" s="4"/>
      <c r="F235" s="4"/>
      <c r="J235" s="5"/>
      <c r="L235" s="4"/>
    </row>
    <row r="236">
      <c r="A236" s="4"/>
      <c r="C236" s="116"/>
      <c r="D236" s="4"/>
      <c r="E236" s="4"/>
      <c r="F236" s="4"/>
      <c r="J236" s="5"/>
      <c r="L236" s="4"/>
    </row>
    <row r="237">
      <c r="A237" s="4"/>
      <c r="C237" s="116"/>
      <c r="D237" s="4"/>
      <c r="E237" s="4"/>
      <c r="F237" s="4"/>
      <c r="J237" s="5"/>
      <c r="L237" s="4"/>
    </row>
    <row r="238">
      <c r="A238" s="4"/>
      <c r="C238" s="116"/>
      <c r="D238" s="4"/>
      <c r="E238" s="4"/>
      <c r="F238" s="4"/>
      <c r="J238" s="5"/>
      <c r="L238" s="4"/>
    </row>
    <row r="239">
      <c r="A239" s="4"/>
      <c r="C239" s="116"/>
      <c r="D239" s="4"/>
      <c r="E239" s="4"/>
      <c r="F239" s="4"/>
      <c r="J239" s="5"/>
      <c r="L239" s="4"/>
    </row>
    <row r="240">
      <c r="A240" s="4"/>
      <c r="C240" s="116"/>
      <c r="D240" s="4"/>
      <c r="E240" s="4"/>
      <c r="F240" s="4"/>
      <c r="J240" s="5"/>
      <c r="L240" s="4"/>
    </row>
    <row r="241">
      <c r="A241" s="4"/>
      <c r="C241" s="116"/>
      <c r="D241" s="4"/>
      <c r="E241" s="4"/>
      <c r="F241" s="4"/>
      <c r="J241" s="5"/>
      <c r="L241" s="4"/>
    </row>
    <row r="242">
      <c r="A242" s="4"/>
      <c r="C242" s="116"/>
      <c r="D242" s="4"/>
      <c r="E242" s="4"/>
      <c r="F242" s="4"/>
      <c r="J242" s="5"/>
      <c r="L242" s="4"/>
    </row>
    <row r="243">
      <c r="A243" s="4"/>
      <c r="C243" s="116"/>
      <c r="D243" s="4"/>
      <c r="E243" s="4"/>
      <c r="F243" s="4"/>
      <c r="J243" s="5"/>
      <c r="L243" s="4"/>
    </row>
    <row r="244">
      <c r="A244" s="4"/>
      <c r="C244" s="116"/>
      <c r="D244" s="4"/>
      <c r="E244" s="4"/>
      <c r="F244" s="4"/>
      <c r="J244" s="5"/>
      <c r="L244" s="4"/>
    </row>
    <row r="245">
      <c r="A245" s="4"/>
      <c r="C245" s="116"/>
      <c r="D245" s="4"/>
      <c r="E245" s="4"/>
      <c r="F245" s="4"/>
      <c r="J245" s="5"/>
      <c r="L245" s="4"/>
    </row>
    <row r="246">
      <c r="A246" s="4"/>
      <c r="C246" s="116"/>
      <c r="D246" s="4"/>
      <c r="E246" s="4"/>
      <c r="F246" s="4"/>
      <c r="J246" s="5"/>
      <c r="L246" s="4"/>
    </row>
    <row r="247">
      <c r="A247" s="4"/>
      <c r="C247" s="116"/>
      <c r="D247" s="4"/>
      <c r="E247" s="4"/>
      <c r="F247" s="4"/>
      <c r="J247" s="5"/>
      <c r="L247" s="4"/>
    </row>
    <row r="248">
      <c r="A248" s="4"/>
      <c r="C248" s="116"/>
      <c r="D248" s="4"/>
      <c r="E248" s="4"/>
      <c r="F248" s="4"/>
      <c r="J248" s="5"/>
      <c r="L248" s="4"/>
    </row>
    <row r="249">
      <c r="A249" s="4"/>
      <c r="C249" s="116"/>
      <c r="D249" s="4"/>
      <c r="E249" s="4"/>
      <c r="F249" s="4"/>
      <c r="J249" s="5"/>
      <c r="L249" s="4"/>
    </row>
    <row r="250">
      <c r="A250" s="4"/>
      <c r="C250" s="116"/>
      <c r="D250" s="4"/>
      <c r="E250" s="4"/>
      <c r="F250" s="4"/>
      <c r="J250" s="5"/>
      <c r="L250" s="4"/>
    </row>
    <row r="251">
      <c r="A251" s="4"/>
      <c r="C251" s="116"/>
      <c r="D251" s="4"/>
      <c r="E251" s="4"/>
      <c r="F251" s="4"/>
      <c r="J251" s="5"/>
      <c r="L251" s="4"/>
    </row>
    <row r="252">
      <c r="A252" s="4"/>
      <c r="C252" s="116"/>
      <c r="D252" s="4"/>
      <c r="E252" s="4"/>
      <c r="F252" s="4"/>
      <c r="J252" s="5"/>
      <c r="L252" s="4"/>
    </row>
    <row r="253">
      <c r="A253" s="4"/>
      <c r="C253" s="116"/>
      <c r="D253" s="4"/>
      <c r="E253" s="4"/>
      <c r="F253" s="4"/>
      <c r="J253" s="5"/>
      <c r="L253" s="4"/>
    </row>
    <row r="254">
      <c r="A254" s="4"/>
      <c r="C254" s="116"/>
      <c r="D254" s="4"/>
      <c r="E254" s="4"/>
      <c r="F254" s="4"/>
      <c r="J254" s="5"/>
      <c r="L254" s="4"/>
    </row>
    <row r="255">
      <c r="A255" s="4"/>
      <c r="C255" s="116"/>
      <c r="D255" s="4"/>
      <c r="E255" s="4"/>
      <c r="F255" s="4"/>
      <c r="J255" s="5"/>
      <c r="L255" s="4"/>
    </row>
    <row r="256">
      <c r="A256" s="4"/>
      <c r="C256" s="116"/>
      <c r="D256" s="4"/>
      <c r="E256" s="4"/>
      <c r="F256" s="4"/>
      <c r="J256" s="5"/>
      <c r="L256" s="4"/>
    </row>
    <row r="257">
      <c r="A257" s="4"/>
      <c r="C257" s="116"/>
      <c r="D257" s="4"/>
      <c r="E257" s="4"/>
      <c r="F257" s="4"/>
      <c r="J257" s="5"/>
      <c r="L257" s="4"/>
    </row>
    <row r="258">
      <c r="A258" s="4"/>
      <c r="C258" s="116"/>
      <c r="D258" s="4"/>
      <c r="E258" s="4"/>
      <c r="F258" s="4"/>
      <c r="J258" s="5"/>
      <c r="L258" s="4"/>
    </row>
    <row r="259">
      <c r="A259" s="4"/>
      <c r="C259" s="116"/>
      <c r="D259" s="4"/>
      <c r="E259" s="4"/>
      <c r="F259" s="4"/>
      <c r="J259" s="5"/>
      <c r="L259" s="4"/>
    </row>
    <row r="260">
      <c r="A260" s="4"/>
      <c r="C260" s="116"/>
      <c r="D260" s="4"/>
      <c r="E260" s="4"/>
      <c r="F260" s="4"/>
      <c r="J260" s="5"/>
      <c r="L260" s="4"/>
    </row>
    <row r="261">
      <c r="A261" s="4"/>
      <c r="C261" s="116"/>
      <c r="D261" s="4"/>
      <c r="E261" s="4"/>
      <c r="F261" s="4"/>
      <c r="J261" s="5"/>
      <c r="L261" s="4"/>
    </row>
    <row r="262">
      <c r="A262" s="4"/>
      <c r="C262" s="116"/>
      <c r="D262" s="4"/>
      <c r="E262" s="4"/>
      <c r="F262" s="4"/>
      <c r="J262" s="5"/>
      <c r="L262" s="4"/>
    </row>
    <row r="263">
      <c r="A263" s="4"/>
      <c r="C263" s="116"/>
      <c r="D263" s="4"/>
      <c r="E263" s="4"/>
      <c r="F263" s="4"/>
      <c r="J263" s="5"/>
      <c r="L263" s="4"/>
    </row>
    <row r="264">
      <c r="A264" s="4"/>
      <c r="C264" s="116"/>
      <c r="D264" s="4"/>
      <c r="E264" s="4"/>
      <c r="F264" s="4"/>
      <c r="J264" s="5"/>
      <c r="L264" s="4"/>
    </row>
    <row r="265">
      <c r="A265" s="4"/>
      <c r="C265" s="116"/>
      <c r="D265" s="4"/>
      <c r="E265" s="4"/>
      <c r="F265" s="4"/>
      <c r="J265" s="5"/>
      <c r="L265" s="4"/>
    </row>
    <row r="266">
      <c r="A266" s="4"/>
      <c r="C266" s="116"/>
      <c r="D266" s="4"/>
      <c r="E266" s="4"/>
      <c r="F266" s="4"/>
      <c r="J266" s="5"/>
      <c r="L266" s="4"/>
    </row>
    <row r="267">
      <c r="A267" s="4"/>
      <c r="C267" s="116"/>
      <c r="D267" s="4"/>
      <c r="E267" s="4"/>
      <c r="F267" s="4"/>
      <c r="J267" s="5"/>
      <c r="L267" s="4"/>
    </row>
    <row r="268">
      <c r="A268" s="4"/>
      <c r="C268" s="116"/>
      <c r="D268" s="4"/>
      <c r="E268" s="4"/>
      <c r="F268" s="4"/>
      <c r="J268" s="5"/>
      <c r="L268" s="4"/>
    </row>
    <row r="269">
      <c r="A269" s="4"/>
      <c r="C269" s="116"/>
      <c r="D269" s="4"/>
      <c r="E269" s="4"/>
      <c r="F269" s="4"/>
      <c r="J269" s="5"/>
      <c r="L269" s="4"/>
    </row>
    <row r="270">
      <c r="A270" s="4"/>
      <c r="C270" s="116"/>
      <c r="D270" s="4"/>
      <c r="E270" s="4"/>
      <c r="F270" s="4"/>
      <c r="J270" s="5"/>
      <c r="L270" s="4"/>
    </row>
    <row r="271">
      <c r="A271" s="4"/>
      <c r="C271" s="116"/>
      <c r="D271" s="4"/>
      <c r="E271" s="4"/>
      <c r="F271" s="4"/>
      <c r="J271" s="5"/>
      <c r="L271" s="4"/>
    </row>
    <row r="272">
      <c r="A272" s="4"/>
      <c r="C272" s="116"/>
      <c r="D272" s="4"/>
      <c r="E272" s="4"/>
      <c r="F272" s="4"/>
      <c r="J272" s="5"/>
      <c r="L272" s="4"/>
    </row>
    <row r="273">
      <c r="A273" s="4"/>
      <c r="C273" s="116"/>
      <c r="D273" s="4"/>
      <c r="E273" s="4"/>
      <c r="F273" s="4"/>
      <c r="J273" s="5"/>
      <c r="L273" s="4"/>
    </row>
    <row r="274">
      <c r="A274" s="4"/>
      <c r="C274" s="116"/>
      <c r="D274" s="4"/>
      <c r="E274" s="4"/>
      <c r="F274" s="4"/>
      <c r="J274" s="5"/>
      <c r="L274" s="4"/>
    </row>
    <row r="275">
      <c r="A275" s="4"/>
      <c r="C275" s="116"/>
      <c r="D275" s="4"/>
      <c r="E275" s="4"/>
      <c r="F275" s="4"/>
      <c r="J275" s="5"/>
      <c r="L275" s="4"/>
    </row>
    <row r="276">
      <c r="A276" s="4"/>
      <c r="C276" s="116"/>
      <c r="D276" s="4"/>
      <c r="E276" s="4"/>
      <c r="F276" s="4"/>
      <c r="J276" s="5"/>
      <c r="L276" s="4"/>
    </row>
    <row r="277">
      <c r="A277" s="4"/>
      <c r="C277" s="116"/>
      <c r="D277" s="4"/>
      <c r="E277" s="4"/>
      <c r="F277" s="4"/>
      <c r="J277" s="5"/>
      <c r="L277" s="4"/>
    </row>
    <row r="278">
      <c r="A278" s="4"/>
      <c r="C278" s="116"/>
      <c r="D278" s="4"/>
      <c r="E278" s="4"/>
      <c r="F278" s="4"/>
      <c r="J278" s="5"/>
      <c r="L278" s="4"/>
    </row>
    <row r="279">
      <c r="A279" s="4"/>
      <c r="C279" s="116"/>
      <c r="D279" s="4"/>
      <c r="E279" s="4"/>
      <c r="F279" s="4"/>
      <c r="J279" s="5"/>
      <c r="L279" s="4"/>
    </row>
    <row r="280">
      <c r="A280" s="4"/>
      <c r="C280" s="116"/>
      <c r="D280" s="4"/>
      <c r="E280" s="4"/>
      <c r="F280" s="4"/>
      <c r="J280" s="5"/>
      <c r="L280" s="4"/>
    </row>
    <row r="281">
      <c r="A281" s="4"/>
      <c r="C281" s="116"/>
      <c r="D281" s="4"/>
      <c r="E281" s="4"/>
      <c r="F281" s="4"/>
      <c r="J281" s="5"/>
      <c r="L281" s="4"/>
    </row>
    <row r="282">
      <c r="A282" s="4"/>
      <c r="C282" s="116"/>
      <c r="D282" s="4"/>
      <c r="E282" s="4"/>
      <c r="F282" s="4"/>
      <c r="J282" s="5"/>
      <c r="L282" s="4"/>
    </row>
    <row r="283">
      <c r="A283" s="4"/>
      <c r="C283" s="116"/>
      <c r="D283" s="4"/>
      <c r="E283" s="4"/>
      <c r="F283" s="4"/>
      <c r="J283" s="5"/>
      <c r="L283" s="4"/>
    </row>
    <row r="284">
      <c r="A284" s="4"/>
      <c r="C284" s="116"/>
      <c r="D284" s="4"/>
      <c r="E284" s="4"/>
      <c r="F284" s="4"/>
      <c r="J284" s="5"/>
      <c r="L284" s="4"/>
    </row>
    <row r="285">
      <c r="A285" s="4"/>
      <c r="C285" s="116"/>
      <c r="D285" s="4"/>
      <c r="E285" s="4"/>
      <c r="F285" s="4"/>
      <c r="J285" s="5"/>
      <c r="L285" s="4"/>
    </row>
    <row r="286">
      <c r="A286" s="4"/>
      <c r="C286" s="116"/>
      <c r="D286" s="4"/>
      <c r="E286" s="4"/>
      <c r="F286" s="4"/>
      <c r="J286" s="5"/>
      <c r="L286" s="4"/>
    </row>
    <row r="287">
      <c r="A287" s="4"/>
      <c r="C287" s="116"/>
      <c r="D287" s="4"/>
      <c r="E287" s="4"/>
      <c r="F287" s="4"/>
      <c r="J287" s="5"/>
      <c r="L287" s="4"/>
    </row>
    <row r="288">
      <c r="A288" s="4"/>
      <c r="C288" s="116"/>
      <c r="D288" s="4"/>
      <c r="E288" s="4"/>
      <c r="F288" s="4"/>
      <c r="J288" s="5"/>
      <c r="L288" s="4"/>
    </row>
    <row r="289">
      <c r="A289" s="4"/>
      <c r="C289" s="116"/>
      <c r="D289" s="4"/>
      <c r="E289" s="4"/>
      <c r="F289" s="4"/>
      <c r="J289" s="5"/>
      <c r="L289" s="4"/>
    </row>
    <row r="290">
      <c r="A290" s="4"/>
      <c r="C290" s="116"/>
      <c r="D290" s="4"/>
      <c r="E290" s="4"/>
      <c r="F290" s="4"/>
      <c r="J290" s="5"/>
      <c r="L290" s="4"/>
    </row>
    <row r="291">
      <c r="A291" s="4"/>
      <c r="C291" s="116"/>
      <c r="D291" s="4"/>
      <c r="E291" s="4"/>
      <c r="F291" s="4"/>
      <c r="J291" s="5"/>
      <c r="L291" s="4"/>
    </row>
    <row r="292">
      <c r="A292" s="4"/>
      <c r="C292" s="116"/>
      <c r="D292" s="4"/>
      <c r="E292" s="4"/>
      <c r="F292" s="4"/>
      <c r="J292" s="5"/>
      <c r="L292" s="4"/>
    </row>
    <row r="293">
      <c r="A293" s="4"/>
      <c r="C293" s="116"/>
      <c r="D293" s="4"/>
      <c r="E293" s="4"/>
      <c r="F293" s="4"/>
      <c r="J293" s="5"/>
      <c r="L293" s="4"/>
    </row>
    <row r="294">
      <c r="A294" s="4"/>
      <c r="C294" s="116"/>
      <c r="D294" s="4"/>
      <c r="E294" s="4"/>
      <c r="F294" s="4"/>
      <c r="J294" s="5"/>
      <c r="L294" s="4"/>
    </row>
    <row r="295">
      <c r="A295" s="4"/>
      <c r="C295" s="116"/>
      <c r="D295" s="4"/>
      <c r="E295" s="4"/>
      <c r="F295" s="4"/>
      <c r="J295" s="5"/>
      <c r="L295" s="4"/>
    </row>
    <row r="296">
      <c r="A296" s="4"/>
      <c r="C296" s="116"/>
      <c r="D296" s="4"/>
      <c r="E296" s="4"/>
      <c r="F296" s="4"/>
      <c r="J296" s="5"/>
      <c r="L296" s="4"/>
    </row>
    <row r="297">
      <c r="A297" s="4"/>
      <c r="C297" s="116"/>
      <c r="D297" s="4"/>
      <c r="E297" s="4"/>
      <c r="F297" s="4"/>
      <c r="J297" s="5"/>
      <c r="L297" s="4"/>
    </row>
    <row r="298">
      <c r="A298" s="4"/>
      <c r="C298" s="116"/>
      <c r="D298" s="4"/>
      <c r="E298" s="4"/>
      <c r="F298" s="4"/>
      <c r="J298" s="5"/>
      <c r="L298" s="4"/>
    </row>
    <row r="299">
      <c r="A299" s="4"/>
      <c r="C299" s="116"/>
      <c r="D299" s="4"/>
      <c r="E299" s="4"/>
      <c r="F299" s="4"/>
      <c r="J299" s="5"/>
      <c r="L299" s="4"/>
    </row>
    <row r="300">
      <c r="A300" s="4"/>
      <c r="C300" s="116"/>
      <c r="D300" s="4"/>
      <c r="E300" s="4"/>
      <c r="F300" s="4"/>
      <c r="J300" s="5"/>
      <c r="L300" s="4"/>
    </row>
    <row r="301">
      <c r="A301" s="4"/>
      <c r="C301" s="116"/>
      <c r="D301" s="4"/>
      <c r="E301" s="4"/>
      <c r="F301" s="4"/>
      <c r="J301" s="5"/>
      <c r="L301" s="4"/>
    </row>
    <row r="302">
      <c r="A302" s="4"/>
      <c r="C302" s="116"/>
      <c r="D302" s="4"/>
      <c r="E302" s="4"/>
      <c r="F302" s="4"/>
      <c r="J302" s="5"/>
      <c r="L302" s="4"/>
    </row>
    <row r="303">
      <c r="A303" s="4"/>
      <c r="C303" s="116"/>
      <c r="D303" s="4"/>
      <c r="E303" s="4"/>
      <c r="F303" s="4"/>
      <c r="J303" s="5"/>
      <c r="L303" s="4"/>
    </row>
    <row r="304">
      <c r="A304" s="4"/>
      <c r="C304" s="116"/>
      <c r="D304" s="4"/>
      <c r="E304" s="4"/>
      <c r="F304" s="4"/>
      <c r="J304" s="5"/>
      <c r="L304" s="4"/>
    </row>
    <row r="305">
      <c r="A305" s="4"/>
      <c r="C305" s="116"/>
      <c r="D305" s="4"/>
      <c r="E305" s="4"/>
      <c r="F305" s="4"/>
      <c r="J305" s="5"/>
      <c r="L305" s="4"/>
    </row>
    <row r="306">
      <c r="A306" s="4"/>
      <c r="C306" s="116"/>
      <c r="D306" s="4"/>
      <c r="E306" s="4"/>
      <c r="F306" s="4"/>
      <c r="J306" s="5"/>
      <c r="L306" s="4"/>
    </row>
    <row r="307">
      <c r="A307" s="4"/>
      <c r="C307" s="116"/>
      <c r="D307" s="4"/>
      <c r="E307" s="4"/>
      <c r="F307" s="4"/>
      <c r="J307" s="5"/>
      <c r="L307" s="4"/>
    </row>
    <row r="308">
      <c r="A308" s="4"/>
      <c r="C308" s="116"/>
      <c r="D308" s="4"/>
      <c r="E308" s="4"/>
      <c r="F308" s="4"/>
      <c r="J308" s="5"/>
      <c r="L308" s="4"/>
    </row>
    <row r="309">
      <c r="A309" s="4"/>
      <c r="C309" s="116"/>
      <c r="D309" s="4"/>
      <c r="E309" s="4"/>
      <c r="F309" s="4"/>
      <c r="J309" s="5"/>
      <c r="L309" s="4"/>
    </row>
    <row r="310">
      <c r="A310" s="4"/>
      <c r="C310" s="116"/>
      <c r="D310" s="4"/>
      <c r="E310" s="4"/>
      <c r="F310" s="4"/>
      <c r="J310" s="5"/>
      <c r="L310" s="4"/>
    </row>
    <row r="311">
      <c r="A311" s="4"/>
      <c r="C311" s="116"/>
      <c r="D311" s="4"/>
      <c r="E311" s="4"/>
      <c r="F311" s="4"/>
      <c r="J311" s="5"/>
      <c r="L311" s="4"/>
    </row>
    <row r="312">
      <c r="A312" s="4"/>
      <c r="C312" s="116"/>
      <c r="D312" s="4"/>
      <c r="E312" s="4"/>
      <c r="F312" s="4"/>
      <c r="J312" s="5"/>
      <c r="L312" s="4"/>
    </row>
    <row r="313">
      <c r="A313" s="4"/>
      <c r="C313" s="116"/>
      <c r="D313" s="4"/>
      <c r="E313" s="4"/>
      <c r="F313" s="4"/>
      <c r="J313" s="5"/>
      <c r="L313" s="4"/>
    </row>
    <row r="314">
      <c r="A314" s="4"/>
      <c r="C314" s="116"/>
      <c r="D314" s="4"/>
      <c r="E314" s="4"/>
      <c r="F314" s="4"/>
      <c r="J314" s="5"/>
      <c r="L314" s="4"/>
    </row>
    <row r="315">
      <c r="A315" s="4"/>
      <c r="C315" s="116"/>
      <c r="D315" s="4"/>
      <c r="E315" s="4"/>
      <c r="F315" s="4"/>
      <c r="J315" s="5"/>
      <c r="L315" s="4"/>
    </row>
    <row r="316">
      <c r="A316" s="4"/>
      <c r="C316" s="116"/>
      <c r="D316" s="4"/>
      <c r="E316" s="4"/>
      <c r="F316" s="4"/>
      <c r="J316" s="5"/>
      <c r="L316" s="4"/>
    </row>
    <row r="317">
      <c r="A317" s="4"/>
      <c r="C317" s="116"/>
      <c r="D317" s="4"/>
      <c r="E317" s="4"/>
      <c r="F317" s="4"/>
      <c r="J317" s="5"/>
      <c r="L317" s="4"/>
    </row>
    <row r="318">
      <c r="A318" s="4"/>
      <c r="C318" s="116"/>
      <c r="D318" s="4"/>
      <c r="E318" s="4"/>
      <c r="F318" s="4"/>
      <c r="J318" s="5"/>
      <c r="L318" s="4"/>
    </row>
    <row r="319">
      <c r="A319" s="4"/>
      <c r="C319" s="116"/>
      <c r="D319" s="4"/>
      <c r="E319" s="4"/>
      <c r="F319" s="4"/>
      <c r="J319" s="5"/>
      <c r="L319" s="4"/>
    </row>
    <row r="320">
      <c r="A320" s="4"/>
      <c r="C320" s="116"/>
      <c r="D320" s="4"/>
      <c r="E320" s="4"/>
      <c r="F320" s="4"/>
      <c r="J320" s="5"/>
      <c r="L320" s="4"/>
    </row>
    <row r="321">
      <c r="A321" s="4"/>
      <c r="C321" s="116"/>
      <c r="D321" s="4"/>
      <c r="E321" s="4"/>
      <c r="F321" s="4"/>
      <c r="J321" s="5"/>
      <c r="L321" s="4"/>
    </row>
    <row r="322">
      <c r="A322" s="4"/>
      <c r="C322" s="116"/>
      <c r="D322" s="4"/>
      <c r="E322" s="4"/>
      <c r="F322" s="4"/>
      <c r="J322" s="5"/>
      <c r="L322" s="4"/>
    </row>
    <row r="323">
      <c r="A323" s="4"/>
      <c r="C323" s="116"/>
      <c r="D323" s="4"/>
      <c r="E323" s="4"/>
      <c r="F323" s="4"/>
      <c r="J323" s="5"/>
      <c r="L323" s="4"/>
    </row>
    <row r="324">
      <c r="A324" s="4"/>
      <c r="C324" s="116"/>
      <c r="D324" s="4"/>
      <c r="E324" s="4"/>
      <c r="F324" s="4"/>
      <c r="J324" s="5"/>
      <c r="L324" s="4"/>
    </row>
    <row r="325">
      <c r="A325" s="4"/>
      <c r="C325" s="116"/>
      <c r="D325" s="4"/>
      <c r="E325" s="4"/>
      <c r="F325" s="4"/>
      <c r="J325" s="5"/>
      <c r="L325" s="4"/>
    </row>
    <row r="326">
      <c r="A326" s="4"/>
      <c r="C326" s="116"/>
      <c r="D326" s="4"/>
      <c r="E326" s="4"/>
      <c r="F326" s="4"/>
      <c r="J326" s="5"/>
      <c r="L326" s="4"/>
    </row>
    <row r="327">
      <c r="A327" s="4"/>
      <c r="C327" s="116"/>
      <c r="D327" s="4"/>
      <c r="E327" s="4"/>
      <c r="F327" s="4"/>
      <c r="J327" s="5"/>
      <c r="L327" s="4"/>
    </row>
    <row r="328">
      <c r="A328" s="4"/>
      <c r="C328" s="116"/>
      <c r="D328" s="4"/>
      <c r="E328" s="4"/>
      <c r="F328" s="4"/>
      <c r="J328" s="5"/>
      <c r="L328" s="4"/>
    </row>
    <row r="329">
      <c r="A329" s="4"/>
      <c r="C329" s="116"/>
      <c r="D329" s="4"/>
      <c r="E329" s="4"/>
      <c r="F329" s="4"/>
      <c r="J329" s="5"/>
      <c r="L329" s="4"/>
    </row>
    <row r="330">
      <c r="A330" s="4"/>
      <c r="C330" s="116"/>
      <c r="D330" s="4"/>
      <c r="E330" s="4"/>
      <c r="F330" s="4"/>
      <c r="J330" s="5"/>
      <c r="L330" s="4"/>
    </row>
    <row r="331">
      <c r="A331" s="4"/>
      <c r="C331" s="116"/>
      <c r="D331" s="4"/>
      <c r="E331" s="4"/>
      <c r="F331" s="4"/>
      <c r="J331" s="5"/>
      <c r="L331" s="4"/>
    </row>
    <row r="332">
      <c r="A332" s="4"/>
      <c r="C332" s="116"/>
      <c r="D332" s="4"/>
      <c r="E332" s="4"/>
      <c r="F332" s="4"/>
      <c r="J332" s="5"/>
      <c r="L332" s="4"/>
    </row>
    <row r="333">
      <c r="A333" s="4"/>
      <c r="C333" s="116"/>
      <c r="D333" s="4"/>
      <c r="E333" s="4"/>
      <c r="F333" s="4"/>
      <c r="J333" s="5"/>
      <c r="L333" s="4"/>
    </row>
    <row r="334">
      <c r="A334" s="4"/>
      <c r="C334" s="116"/>
      <c r="D334" s="4"/>
      <c r="E334" s="4"/>
      <c r="F334" s="4"/>
      <c r="J334" s="5"/>
      <c r="L334" s="4"/>
    </row>
    <row r="335">
      <c r="A335" s="4"/>
      <c r="C335" s="116"/>
      <c r="D335" s="4"/>
      <c r="E335" s="4"/>
      <c r="F335" s="4"/>
      <c r="J335" s="5"/>
      <c r="L335" s="4"/>
    </row>
    <row r="336">
      <c r="A336" s="4"/>
      <c r="C336" s="116"/>
      <c r="D336" s="4"/>
      <c r="E336" s="4"/>
      <c r="F336" s="4"/>
      <c r="J336" s="5"/>
      <c r="L336" s="4"/>
    </row>
    <row r="337">
      <c r="A337" s="4"/>
      <c r="C337" s="116"/>
      <c r="D337" s="4"/>
      <c r="E337" s="4"/>
      <c r="F337" s="4"/>
      <c r="J337" s="5"/>
      <c r="L337" s="4"/>
    </row>
    <row r="338">
      <c r="A338" s="4"/>
      <c r="C338" s="116"/>
      <c r="D338" s="4"/>
      <c r="E338" s="4"/>
      <c r="F338" s="4"/>
      <c r="J338" s="5"/>
      <c r="L338" s="4"/>
    </row>
    <row r="339">
      <c r="A339" s="4"/>
      <c r="C339" s="116"/>
      <c r="D339" s="4"/>
      <c r="E339" s="4"/>
      <c r="F339" s="4"/>
      <c r="J339" s="5"/>
      <c r="L339" s="4"/>
    </row>
    <row r="340">
      <c r="A340" s="4"/>
      <c r="C340" s="116"/>
      <c r="D340" s="4"/>
      <c r="E340" s="4"/>
      <c r="F340" s="4"/>
      <c r="J340" s="5"/>
      <c r="L340" s="4"/>
    </row>
    <row r="341">
      <c r="A341" s="4"/>
      <c r="C341" s="116"/>
      <c r="D341" s="4"/>
      <c r="E341" s="4"/>
      <c r="F341" s="4"/>
      <c r="J341" s="5"/>
      <c r="L341" s="4"/>
    </row>
    <row r="342">
      <c r="A342" s="4"/>
      <c r="C342" s="116"/>
      <c r="D342" s="4"/>
      <c r="E342" s="4"/>
      <c r="F342" s="4"/>
      <c r="J342" s="5"/>
      <c r="L342" s="4"/>
    </row>
    <row r="343">
      <c r="A343" s="4"/>
      <c r="C343" s="116"/>
      <c r="D343" s="4"/>
      <c r="E343" s="4"/>
      <c r="F343" s="4"/>
      <c r="J343" s="5"/>
      <c r="L343" s="4"/>
    </row>
    <row r="344">
      <c r="A344" s="4"/>
      <c r="C344" s="116"/>
      <c r="D344" s="4"/>
      <c r="E344" s="4"/>
      <c r="F344" s="4"/>
      <c r="J344" s="5"/>
      <c r="L344" s="4"/>
    </row>
    <row r="345">
      <c r="A345" s="4"/>
      <c r="C345" s="116"/>
      <c r="D345" s="4"/>
      <c r="E345" s="4"/>
      <c r="F345" s="4"/>
      <c r="J345" s="5"/>
      <c r="L345" s="4"/>
    </row>
    <row r="346">
      <c r="A346" s="4"/>
      <c r="C346" s="116"/>
      <c r="D346" s="4"/>
      <c r="E346" s="4"/>
      <c r="F346" s="4"/>
      <c r="J346" s="5"/>
      <c r="L346" s="4"/>
    </row>
    <row r="347">
      <c r="A347" s="4"/>
      <c r="C347" s="116"/>
      <c r="D347" s="4"/>
      <c r="E347" s="4"/>
      <c r="F347" s="4"/>
      <c r="J347" s="5"/>
      <c r="L347" s="4"/>
    </row>
    <row r="348">
      <c r="A348" s="4"/>
      <c r="C348" s="116"/>
      <c r="D348" s="4"/>
      <c r="E348" s="4"/>
      <c r="F348" s="4"/>
      <c r="J348" s="5"/>
      <c r="L348" s="4"/>
    </row>
    <row r="349">
      <c r="A349" s="4"/>
      <c r="C349" s="116"/>
      <c r="D349" s="4"/>
      <c r="E349" s="4"/>
      <c r="F349" s="4"/>
      <c r="J349" s="5"/>
      <c r="L349" s="4"/>
    </row>
    <row r="350">
      <c r="A350" s="4"/>
      <c r="C350" s="116"/>
      <c r="D350" s="4"/>
      <c r="E350" s="4"/>
      <c r="F350" s="4"/>
      <c r="J350" s="5"/>
      <c r="L350" s="4"/>
    </row>
    <row r="351">
      <c r="A351" s="4"/>
      <c r="C351" s="116"/>
      <c r="D351" s="4"/>
      <c r="E351" s="4"/>
      <c r="F351" s="4"/>
      <c r="J351" s="5"/>
      <c r="L351" s="4"/>
    </row>
    <row r="352">
      <c r="A352" s="4"/>
      <c r="C352" s="116"/>
      <c r="D352" s="4"/>
      <c r="E352" s="4"/>
      <c r="F352" s="4"/>
      <c r="J352" s="5"/>
      <c r="L352" s="4"/>
    </row>
    <row r="353">
      <c r="A353" s="4"/>
      <c r="C353" s="116"/>
      <c r="D353" s="4"/>
      <c r="E353" s="4"/>
      <c r="F353" s="4"/>
      <c r="J353" s="5"/>
      <c r="L353" s="4"/>
    </row>
    <row r="354">
      <c r="A354" s="4"/>
      <c r="C354" s="116"/>
      <c r="D354" s="4"/>
      <c r="E354" s="4"/>
      <c r="F354" s="4"/>
      <c r="J354" s="5"/>
      <c r="L354" s="4"/>
    </row>
    <row r="355">
      <c r="A355" s="4"/>
      <c r="C355" s="116"/>
      <c r="D355" s="4"/>
      <c r="E355" s="4"/>
      <c r="F355" s="4"/>
      <c r="J355" s="5"/>
      <c r="L355" s="4"/>
    </row>
    <row r="356">
      <c r="A356" s="4"/>
      <c r="C356" s="116"/>
      <c r="D356" s="4"/>
      <c r="E356" s="4"/>
      <c r="F356" s="4"/>
      <c r="J356" s="5"/>
      <c r="L356" s="4"/>
    </row>
    <row r="357">
      <c r="A357" s="4"/>
      <c r="C357" s="116"/>
      <c r="D357" s="4"/>
      <c r="E357" s="4"/>
      <c r="F357" s="4"/>
      <c r="J357" s="5"/>
      <c r="L357" s="4"/>
    </row>
    <row r="358">
      <c r="A358" s="4"/>
      <c r="C358" s="116"/>
      <c r="D358" s="4"/>
      <c r="E358" s="4"/>
      <c r="F358" s="4"/>
      <c r="J358" s="5"/>
      <c r="L358" s="4"/>
    </row>
    <row r="359">
      <c r="A359" s="4"/>
      <c r="C359" s="116"/>
      <c r="D359" s="4"/>
      <c r="E359" s="4"/>
      <c r="F359" s="4"/>
      <c r="J359" s="5"/>
      <c r="L359" s="4"/>
    </row>
    <row r="360">
      <c r="A360" s="4"/>
      <c r="C360" s="116"/>
      <c r="D360" s="4"/>
      <c r="E360" s="4"/>
      <c r="F360" s="4"/>
      <c r="J360" s="5"/>
      <c r="L360" s="4"/>
    </row>
    <row r="361">
      <c r="A361" s="4"/>
      <c r="C361" s="116"/>
      <c r="D361" s="4"/>
      <c r="E361" s="4"/>
      <c r="F361" s="4"/>
      <c r="J361" s="5"/>
      <c r="L361" s="4"/>
    </row>
    <row r="362">
      <c r="A362" s="4"/>
      <c r="C362" s="116"/>
      <c r="D362" s="4"/>
      <c r="E362" s="4"/>
      <c r="F362" s="4"/>
      <c r="J362" s="5"/>
      <c r="L362" s="4"/>
    </row>
    <row r="363">
      <c r="A363" s="4"/>
      <c r="C363" s="116"/>
      <c r="D363" s="4"/>
      <c r="E363" s="4"/>
      <c r="F363" s="4"/>
      <c r="J363" s="5"/>
      <c r="L363" s="4"/>
    </row>
    <row r="364">
      <c r="A364" s="4"/>
      <c r="C364" s="116"/>
      <c r="D364" s="4"/>
      <c r="E364" s="4"/>
      <c r="F364" s="4"/>
      <c r="J364" s="5"/>
      <c r="L364" s="4"/>
    </row>
    <row r="365">
      <c r="A365" s="4"/>
      <c r="C365" s="116"/>
      <c r="D365" s="4"/>
      <c r="E365" s="4"/>
      <c r="F365" s="4"/>
      <c r="J365" s="5"/>
      <c r="L365" s="4"/>
    </row>
    <row r="366">
      <c r="A366" s="4"/>
      <c r="C366" s="116"/>
      <c r="D366" s="4"/>
      <c r="E366" s="4"/>
      <c r="F366" s="4"/>
      <c r="J366" s="5"/>
      <c r="L366" s="4"/>
    </row>
    <row r="367">
      <c r="A367" s="4"/>
      <c r="C367" s="116"/>
      <c r="D367" s="4"/>
      <c r="E367" s="4"/>
      <c r="F367" s="4"/>
      <c r="J367" s="5"/>
      <c r="L367" s="4"/>
    </row>
    <row r="368">
      <c r="A368" s="4"/>
      <c r="C368" s="116"/>
      <c r="D368" s="4"/>
      <c r="E368" s="4"/>
      <c r="F368" s="4"/>
      <c r="J368" s="5"/>
      <c r="L368" s="4"/>
    </row>
    <row r="369">
      <c r="A369" s="4"/>
      <c r="C369" s="116"/>
      <c r="D369" s="4"/>
      <c r="E369" s="4"/>
      <c r="F369" s="4"/>
      <c r="J369" s="5"/>
      <c r="L369" s="4"/>
    </row>
    <row r="370">
      <c r="A370" s="4"/>
      <c r="C370" s="116"/>
      <c r="D370" s="4"/>
      <c r="E370" s="4"/>
      <c r="F370" s="4"/>
      <c r="J370" s="5"/>
      <c r="L370" s="4"/>
    </row>
    <row r="371">
      <c r="A371" s="4"/>
      <c r="C371" s="116"/>
      <c r="D371" s="4"/>
      <c r="E371" s="4"/>
      <c r="F371" s="4"/>
      <c r="J371" s="5"/>
      <c r="L371" s="4"/>
    </row>
    <row r="372">
      <c r="A372" s="4"/>
      <c r="C372" s="116"/>
      <c r="D372" s="4"/>
      <c r="E372" s="4"/>
      <c r="F372" s="4"/>
      <c r="J372" s="5"/>
      <c r="L372" s="4"/>
    </row>
    <row r="373">
      <c r="A373" s="4"/>
      <c r="C373" s="116"/>
      <c r="D373" s="4"/>
      <c r="E373" s="4"/>
      <c r="F373" s="4"/>
      <c r="J373" s="5"/>
      <c r="L373" s="4"/>
    </row>
    <row r="374">
      <c r="A374" s="4"/>
      <c r="C374" s="116"/>
      <c r="D374" s="4"/>
      <c r="E374" s="4"/>
      <c r="F374" s="4"/>
      <c r="J374" s="5"/>
      <c r="L374" s="4"/>
    </row>
    <row r="375">
      <c r="A375" s="4"/>
      <c r="C375" s="116"/>
      <c r="D375" s="4"/>
      <c r="E375" s="4"/>
      <c r="F375" s="4"/>
      <c r="J375" s="5"/>
      <c r="L375" s="4"/>
    </row>
    <row r="376">
      <c r="A376" s="4"/>
      <c r="C376" s="116"/>
      <c r="D376" s="4"/>
      <c r="E376" s="4"/>
      <c r="F376" s="4"/>
      <c r="J376" s="5"/>
      <c r="L376" s="4"/>
    </row>
    <row r="377">
      <c r="A377" s="4"/>
      <c r="C377" s="116"/>
      <c r="D377" s="4"/>
      <c r="E377" s="4"/>
      <c r="F377" s="4"/>
      <c r="J377" s="5"/>
      <c r="L377" s="4"/>
    </row>
    <row r="378">
      <c r="A378" s="4"/>
      <c r="C378" s="116"/>
      <c r="D378" s="4"/>
      <c r="E378" s="4"/>
      <c r="F378" s="4"/>
      <c r="J378" s="5"/>
      <c r="L378" s="4"/>
    </row>
    <row r="379">
      <c r="A379" s="4"/>
      <c r="C379" s="116"/>
      <c r="D379" s="4"/>
      <c r="E379" s="4"/>
      <c r="F379" s="4"/>
      <c r="J379" s="5"/>
      <c r="L379" s="4"/>
    </row>
    <row r="380">
      <c r="A380" s="4"/>
      <c r="C380" s="116"/>
      <c r="D380" s="4"/>
      <c r="E380" s="4"/>
      <c r="F380" s="4"/>
      <c r="J380" s="5"/>
      <c r="L380" s="4"/>
    </row>
    <row r="381">
      <c r="A381" s="4"/>
      <c r="C381" s="116"/>
      <c r="D381" s="4"/>
      <c r="E381" s="4"/>
      <c r="F381" s="4"/>
      <c r="J381" s="5"/>
      <c r="L381" s="4"/>
    </row>
    <row r="382">
      <c r="A382" s="4"/>
      <c r="C382" s="116"/>
      <c r="D382" s="4"/>
      <c r="E382" s="4"/>
      <c r="F382" s="4"/>
      <c r="J382" s="5"/>
      <c r="L382" s="4"/>
    </row>
    <row r="383">
      <c r="A383" s="4"/>
      <c r="C383" s="116"/>
      <c r="D383" s="4"/>
      <c r="E383" s="4"/>
      <c r="F383" s="4"/>
      <c r="J383" s="5"/>
      <c r="L383" s="4"/>
    </row>
    <row r="384">
      <c r="A384" s="4"/>
      <c r="C384" s="116"/>
      <c r="D384" s="4"/>
      <c r="E384" s="4"/>
      <c r="F384" s="4"/>
      <c r="J384" s="5"/>
      <c r="L384" s="4"/>
    </row>
    <row r="385">
      <c r="A385" s="4"/>
      <c r="C385" s="116"/>
      <c r="D385" s="4"/>
      <c r="E385" s="4"/>
      <c r="F385" s="4"/>
      <c r="J385" s="5"/>
      <c r="L385" s="4"/>
    </row>
    <row r="386">
      <c r="A386" s="4"/>
      <c r="C386" s="116"/>
      <c r="D386" s="4"/>
      <c r="E386" s="4"/>
      <c r="F386" s="4"/>
      <c r="J386" s="5"/>
      <c r="L386" s="4"/>
    </row>
    <row r="387">
      <c r="A387" s="4"/>
      <c r="C387" s="116"/>
      <c r="D387" s="4"/>
      <c r="E387" s="4"/>
      <c r="F387" s="4"/>
      <c r="J387" s="5"/>
      <c r="L387" s="4"/>
    </row>
    <row r="388">
      <c r="A388" s="4"/>
      <c r="C388" s="116"/>
      <c r="D388" s="4"/>
      <c r="E388" s="4"/>
      <c r="F388" s="4"/>
      <c r="J388" s="5"/>
      <c r="L388" s="4"/>
    </row>
    <row r="389">
      <c r="A389" s="4"/>
      <c r="C389" s="116"/>
      <c r="D389" s="4"/>
      <c r="E389" s="4"/>
      <c r="F389" s="4"/>
      <c r="J389" s="5"/>
      <c r="L389" s="4"/>
    </row>
    <row r="390">
      <c r="A390" s="4"/>
      <c r="C390" s="116"/>
      <c r="D390" s="4"/>
      <c r="E390" s="4"/>
      <c r="F390" s="4"/>
      <c r="J390" s="5"/>
      <c r="L390" s="4"/>
    </row>
    <row r="391">
      <c r="A391" s="4"/>
      <c r="C391" s="116"/>
      <c r="D391" s="4"/>
      <c r="E391" s="4"/>
      <c r="F391" s="4"/>
      <c r="J391" s="5"/>
      <c r="L391" s="4"/>
    </row>
    <row r="392">
      <c r="A392" s="4"/>
      <c r="C392" s="116"/>
      <c r="D392" s="4"/>
      <c r="E392" s="4"/>
      <c r="F392" s="4"/>
      <c r="J392" s="5"/>
      <c r="L392" s="4"/>
    </row>
    <row r="393">
      <c r="A393" s="4"/>
      <c r="C393" s="116"/>
      <c r="D393" s="4"/>
      <c r="E393" s="4"/>
      <c r="F393" s="4"/>
      <c r="J393" s="5"/>
      <c r="L393" s="4"/>
    </row>
    <row r="394">
      <c r="A394" s="4"/>
      <c r="C394" s="116"/>
      <c r="D394" s="4"/>
      <c r="E394" s="4"/>
      <c r="F394" s="4"/>
      <c r="J394" s="5"/>
      <c r="L394" s="4"/>
    </row>
    <row r="395">
      <c r="A395" s="4"/>
      <c r="C395" s="116"/>
      <c r="D395" s="4"/>
      <c r="E395" s="4"/>
      <c r="F395" s="4"/>
      <c r="J395" s="5"/>
      <c r="L395" s="4"/>
    </row>
    <row r="396">
      <c r="A396" s="4"/>
      <c r="C396" s="116"/>
      <c r="D396" s="4"/>
      <c r="E396" s="4"/>
      <c r="F396" s="4"/>
      <c r="J396" s="5"/>
      <c r="L396" s="4"/>
    </row>
    <row r="397">
      <c r="A397" s="4"/>
      <c r="C397" s="116"/>
      <c r="D397" s="4"/>
      <c r="E397" s="4"/>
      <c r="F397" s="4"/>
      <c r="J397" s="5"/>
      <c r="L397" s="4"/>
    </row>
    <row r="398">
      <c r="A398" s="4"/>
      <c r="C398" s="116"/>
      <c r="D398" s="4"/>
      <c r="E398" s="4"/>
      <c r="F398" s="4"/>
      <c r="J398" s="5"/>
      <c r="L398" s="4"/>
    </row>
    <row r="399">
      <c r="A399" s="4"/>
      <c r="C399" s="116"/>
      <c r="D399" s="4"/>
      <c r="E399" s="4"/>
      <c r="F399" s="4"/>
      <c r="J399" s="5"/>
      <c r="L399" s="4"/>
    </row>
    <row r="400">
      <c r="A400" s="4"/>
      <c r="C400" s="116"/>
      <c r="D400" s="4"/>
      <c r="E400" s="4"/>
      <c r="F400" s="4"/>
      <c r="J400" s="5"/>
      <c r="L400" s="4"/>
    </row>
    <row r="401">
      <c r="A401" s="4"/>
      <c r="C401" s="116"/>
      <c r="D401" s="4"/>
      <c r="E401" s="4"/>
      <c r="F401" s="4"/>
      <c r="J401" s="5"/>
      <c r="L401" s="4"/>
    </row>
    <row r="402">
      <c r="A402" s="4"/>
      <c r="C402" s="116"/>
      <c r="D402" s="4"/>
      <c r="E402" s="4"/>
      <c r="F402" s="4"/>
      <c r="J402" s="5"/>
      <c r="L402" s="4"/>
    </row>
    <row r="403">
      <c r="A403" s="4"/>
      <c r="C403" s="116"/>
      <c r="D403" s="4"/>
      <c r="E403" s="4"/>
      <c r="F403" s="4"/>
      <c r="J403" s="5"/>
      <c r="L403" s="4"/>
    </row>
    <row r="404">
      <c r="A404" s="4"/>
      <c r="C404" s="116"/>
      <c r="D404" s="4"/>
      <c r="E404" s="4"/>
      <c r="F404" s="4"/>
      <c r="J404" s="5"/>
      <c r="L404" s="4"/>
    </row>
    <row r="405">
      <c r="A405" s="4"/>
      <c r="C405" s="116"/>
      <c r="D405" s="4"/>
      <c r="E405" s="4"/>
      <c r="F405" s="4"/>
      <c r="J405" s="5"/>
      <c r="L405" s="4"/>
    </row>
    <row r="406">
      <c r="A406" s="4"/>
      <c r="C406" s="116"/>
      <c r="D406" s="4"/>
      <c r="E406" s="4"/>
      <c r="F406" s="4"/>
      <c r="J406" s="5"/>
      <c r="L406" s="4"/>
    </row>
    <row r="407">
      <c r="A407" s="4"/>
      <c r="C407" s="116"/>
      <c r="D407" s="4"/>
      <c r="E407" s="4"/>
      <c r="F407" s="4"/>
      <c r="J407" s="5"/>
      <c r="L407" s="4"/>
    </row>
    <row r="408">
      <c r="A408" s="4"/>
      <c r="C408" s="116"/>
      <c r="D408" s="4"/>
      <c r="E408" s="4"/>
      <c r="F408" s="4"/>
      <c r="J408" s="5"/>
      <c r="L408" s="4"/>
    </row>
    <row r="409">
      <c r="A409" s="4"/>
      <c r="C409" s="116"/>
      <c r="D409" s="4"/>
      <c r="E409" s="4"/>
      <c r="F409" s="4"/>
      <c r="J409" s="5"/>
      <c r="L409" s="4"/>
    </row>
    <row r="410">
      <c r="A410" s="4"/>
      <c r="C410" s="116"/>
      <c r="D410" s="4"/>
      <c r="E410" s="4"/>
      <c r="F410" s="4"/>
      <c r="J410" s="5"/>
      <c r="L410" s="4"/>
    </row>
    <row r="411">
      <c r="A411" s="4"/>
      <c r="C411" s="116"/>
      <c r="D411" s="4"/>
      <c r="E411" s="4"/>
      <c r="F411" s="4"/>
      <c r="J411" s="5"/>
      <c r="L411" s="4"/>
    </row>
    <row r="412">
      <c r="A412" s="4"/>
      <c r="C412" s="116"/>
      <c r="D412" s="4"/>
      <c r="E412" s="4"/>
      <c r="F412" s="4"/>
      <c r="J412" s="5"/>
      <c r="L412" s="4"/>
    </row>
    <row r="413">
      <c r="A413" s="4"/>
      <c r="C413" s="116"/>
      <c r="D413" s="4"/>
      <c r="E413" s="4"/>
      <c r="F413" s="4"/>
      <c r="J413" s="5"/>
      <c r="L413" s="4"/>
    </row>
    <row r="414">
      <c r="A414" s="4"/>
      <c r="C414" s="116"/>
      <c r="D414" s="4"/>
      <c r="E414" s="4"/>
      <c r="F414" s="4"/>
      <c r="J414" s="5"/>
      <c r="L414" s="4"/>
    </row>
    <row r="415">
      <c r="A415" s="4"/>
      <c r="C415" s="116"/>
      <c r="D415" s="4"/>
      <c r="E415" s="4"/>
      <c r="F415" s="4"/>
      <c r="J415" s="5"/>
      <c r="L415" s="4"/>
    </row>
    <row r="416">
      <c r="A416" s="4"/>
      <c r="C416" s="116"/>
      <c r="D416" s="4"/>
      <c r="E416" s="4"/>
      <c r="F416" s="4"/>
      <c r="J416" s="5"/>
      <c r="L416" s="4"/>
    </row>
    <row r="417">
      <c r="A417" s="4"/>
      <c r="C417" s="116"/>
      <c r="D417" s="4"/>
      <c r="E417" s="4"/>
      <c r="F417" s="4"/>
      <c r="J417" s="5"/>
      <c r="L417" s="4"/>
    </row>
    <row r="418">
      <c r="A418" s="4"/>
      <c r="C418" s="116"/>
      <c r="D418" s="4"/>
      <c r="E418" s="4"/>
      <c r="F418" s="4"/>
      <c r="J418" s="5"/>
      <c r="L418" s="4"/>
    </row>
    <row r="419">
      <c r="A419" s="4"/>
      <c r="C419" s="116"/>
      <c r="D419" s="4"/>
      <c r="E419" s="4"/>
      <c r="F419" s="4"/>
      <c r="J419" s="5"/>
      <c r="L419" s="4"/>
    </row>
    <row r="420">
      <c r="A420" s="4"/>
      <c r="C420" s="116"/>
      <c r="D420" s="4"/>
      <c r="E420" s="4"/>
      <c r="F420" s="4"/>
      <c r="J420" s="5"/>
      <c r="L420" s="4"/>
    </row>
    <row r="421">
      <c r="A421" s="4"/>
      <c r="C421" s="116"/>
      <c r="D421" s="4"/>
      <c r="E421" s="4"/>
      <c r="F421" s="4"/>
      <c r="J421" s="5"/>
      <c r="L421" s="4"/>
    </row>
    <row r="422">
      <c r="A422" s="4"/>
      <c r="C422" s="116"/>
      <c r="D422" s="4"/>
      <c r="E422" s="4"/>
      <c r="F422" s="4"/>
      <c r="J422" s="5"/>
      <c r="L422" s="4"/>
    </row>
    <row r="423">
      <c r="A423" s="4"/>
      <c r="C423" s="116"/>
      <c r="D423" s="4"/>
      <c r="E423" s="4"/>
      <c r="F423" s="4"/>
      <c r="J423" s="5"/>
      <c r="L423" s="4"/>
    </row>
    <row r="424">
      <c r="A424" s="4"/>
      <c r="C424" s="116"/>
      <c r="D424" s="4"/>
      <c r="E424" s="4"/>
      <c r="F424" s="4"/>
      <c r="J424" s="5"/>
      <c r="L424" s="4"/>
    </row>
    <row r="425">
      <c r="A425" s="4"/>
      <c r="C425" s="116"/>
      <c r="D425" s="4"/>
      <c r="E425" s="4"/>
      <c r="F425" s="4"/>
      <c r="J425" s="5"/>
      <c r="L425" s="4"/>
    </row>
    <row r="426">
      <c r="A426" s="4"/>
      <c r="C426" s="116"/>
      <c r="D426" s="4"/>
      <c r="E426" s="4"/>
      <c r="F426" s="4"/>
      <c r="J426" s="5"/>
      <c r="L426" s="4"/>
    </row>
    <row r="427">
      <c r="A427" s="4"/>
      <c r="C427" s="116"/>
      <c r="D427" s="4"/>
      <c r="E427" s="4"/>
      <c r="F427" s="4"/>
      <c r="J427" s="5"/>
      <c r="L427" s="4"/>
    </row>
    <row r="428">
      <c r="A428" s="4"/>
      <c r="C428" s="116"/>
      <c r="D428" s="4"/>
      <c r="E428" s="4"/>
      <c r="F428" s="4"/>
      <c r="J428" s="5"/>
      <c r="L428" s="4"/>
    </row>
    <row r="429">
      <c r="A429" s="4"/>
      <c r="C429" s="116"/>
      <c r="D429" s="4"/>
      <c r="E429" s="4"/>
      <c r="F429" s="4"/>
      <c r="J429" s="5"/>
      <c r="L429" s="4"/>
    </row>
    <row r="430">
      <c r="A430" s="4"/>
      <c r="C430" s="116"/>
      <c r="D430" s="4"/>
      <c r="E430" s="4"/>
      <c r="F430" s="4"/>
      <c r="J430" s="5"/>
      <c r="L430" s="4"/>
    </row>
    <row r="431">
      <c r="A431" s="4"/>
      <c r="C431" s="116"/>
      <c r="D431" s="4"/>
      <c r="E431" s="4"/>
      <c r="F431" s="4"/>
      <c r="J431" s="5"/>
      <c r="L431" s="4"/>
    </row>
    <row r="432">
      <c r="A432" s="4"/>
      <c r="C432" s="116"/>
      <c r="D432" s="4"/>
      <c r="E432" s="4"/>
      <c r="F432" s="4"/>
      <c r="J432" s="5"/>
      <c r="L432" s="4"/>
    </row>
    <row r="433">
      <c r="A433" s="4"/>
      <c r="C433" s="116"/>
      <c r="D433" s="4"/>
      <c r="E433" s="4"/>
      <c r="F433" s="4"/>
      <c r="J433" s="5"/>
      <c r="L433" s="4"/>
    </row>
    <row r="434">
      <c r="A434" s="4"/>
      <c r="C434" s="116"/>
      <c r="D434" s="4"/>
      <c r="E434" s="4"/>
      <c r="F434" s="4"/>
      <c r="J434" s="5"/>
      <c r="L434" s="4"/>
    </row>
    <row r="435">
      <c r="A435" s="4"/>
      <c r="C435" s="116"/>
      <c r="D435" s="4"/>
      <c r="E435" s="4"/>
      <c r="F435" s="4"/>
      <c r="J435" s="5"/>
      <c r="L435" s="4"/>
    </row>
    <row r="436">
      <c r="A436" s="4"/>
      <c r="C436" s="116"/>
      <c r="D436" s="4"/>
      <c r="E436" s="4"/>
      <c r="F436" s="4"/>
      <c r="J436" s="5"/>
      <c r="L436" s="4"/>
    </row>
    <row r="437">
      <c r="A437" s="4"/>
      <c r="C437" s="116"/>
      <c r="D437" s="4"/>
      <c r="E437" s="4"/>
      <c r="F437" s="4"/>
      <c r="J437" s="5"/>
      <c r="L437" s="4"/>
    </row>
    <row r="438">
      <c r="A438" s="4"/>
      <c r="C438" s="116"/>
      <c r="D438" s="4"/>
      <c r="E438" s="4"/>
      <c r="F438" s="4"/>
      <c r="J438" s="5"/>
      <c r="L438" s="4"/>
    </row>
    <row r="439">
      <c r="A439" s="4"/>
      <c r="C439" s="116"/>
      <c r="D439" s="4"/>
      <c r="E439" s="4"/>
      <c r="F439" s="4"/>
      <c r="J439" s="5"/>
      <c r="L439" s="4"/>
    </row>
    <row r="440">
      <c r="A440" s="4"/>
      <c r="C440" s="116"/>
      <c r="D440" s="4"/>
      <c r="E440" s="4"/>
      <c r="F440" s="4"/>
      <c r="J440" s="5"/>
      <c r="L440" s="4"/>
    </row>
    <row r="441">
      <c r="A441" s="4"/>
      <c r="C441" s="116"/>
      <c r="D441" s="4"/>
      <c r="E441" s="4"/>
      <c r="F441" s="4"/>
      <c r="J441" s="5"/>
      <c r="L441" s="4"/>
    </row>
    <row r="442">
      <c r="A442" s="4"/>
      <c r="C442" s="116"/>
      <c r="D442" s="4"/>
      <c r="E442" s="4"/>
      <c r="F442" s="4"/>
      <c r="J442" s="5"/>
      <c r="L442" s="4"/>
    </row>
    <row r="443">
      <c r="A443" s="4"/>
      <c r="C443" s="116"/>
      <c r="D443" s="4"/>
      <c r="E443" s="4"/>
      <c r="F443" s="4"/>
      <c r="J443" s="5"/>
      <c r="L443" s="4"/>
    </row>
    <row r="444">
      <c r="A444" s="4"/>
      <c r="C444" s="116"/>
      <c r="D444" s="4"/>
      <c r="E444" s="4"/>
      <c r="F444" s="4"/>
      <c r="J444" s="5"/>
      <c r="L444" s="4"/>
    </row>
    <row r="445">
      <c r="A445" s="4"/>
      <c r="C445" s="116"/>
      <c r="D445" s="4"/>
      <c r="E445" s="4"/>
      <c r="F445" s="4"/>
      <c r="J445" s="5"/>
      <c r="L445" s="4"/>
    </row>
    <row r="446">
      <c r="A446" s="4"/>
      <c r="C446" s="116"/>
      <c r="D446" s="4"/>
      <c r="E446" s="4"/>
      <c r="F446" s="4"/>
      <c r="J446" s="5"/>
      <c r="L446" s="4"/>
    </row>
    <row r="447">
      <c r="A447" s="4"/>
      <c r="C447" s="116"/>
      <c r="D447" s="4"/>
      <c r="E447" s="4"/>
      <c r="F447" s="4"/>
      <c r="J447" s="5"/>
      <c r="L447" s="4"/>
    </row>
    <row r="448">
      <c r="A448" s="4"/>
      <c r="C448" s="116"/>
      <c r="D448" s="4"/>
      <c r="E448" s="4"/>
      <c r="F448" s="4"/>
      <c r="J448" s="5"/>
      <c r="L448" s="4"/>
    </row>
    <row r="449">
      <c r="A449" s="4"/>
      <c r="C449" s="116"/>
      <c r="D449" s="4"/>
      <c r="E449" s="4"/>
      <c r="F449" s="4"/>
      <c r="J449" s="5"/>
      <c r="L449" s="4"/>
    </row>
    <row r="450">
      <c r="A450" s="4"/>
      <c r="C450" s="116"/>
      <c r="D450" s="4"/>
      <c r="E450" s="4"/>
      <c r="F450" s="4"/>
      <c r="J450" s="5"/>
      <c r="L450" s="4"/>
    </row>
    <row r="451">
      <c r="A451" s="4"/>
      <c r="C451" s="116"/>
      <c r="D451" s="4"/>
      <c r="E451" s="4"/>
      <c r="F451" s="4"/>
      <c r="J451" s="5"/>
      <c r="L451" s="4"/>
    </row>
    <row r="452">
      <c r="A452" s="4"/>
      <c r="C452" s="116"/>
      <c r="D452" s="4"/>
      <c r="E452" s="4"/>
      <c r="F452" s="4"/>
      <c r="J452" s="5"/>
      <c r="L452" s="4"/>
    </row>
    <row r="453">
      <c r="A453" s="4"/>
      <c r="C453" s="116"/>
      <c r="D453" s="4"/>
      <c r="E453" s="4"/>
      <c r="F453" s="4"/>
      <c r="J453" s="5"/>
      <c r="L453" s="4"/>
    </row>
    <row r="454">
      <c r="A454" s="4"/>
      <c r="C454" s="116"/>
      <c r="D454" s="4"/>
      <c r="E454" s="4"/>
      <c r="F454" s="4"/>
      <c r="J454" s="5"/>
      <c r="L454" s="4"/>
    </row>
    <row r="455">
      <c r="A455" s="4"/>
      <c r="C455" s="116"/>
      <c r="D455" s="4"/>
      <c r="E455" s="4"/>
      <c r="F455" s="4"/>
      <c r="J455" s="5"/>
      <c r="L455" s="4"/>
    </row>
    <row r="456">
      <c r="A456" s="4"/>
      <c r="C456" s="116"/>
      <c r="D456" s="4"/>
      <c r="E456" s="4"/>
      <c r="F456" s="4"/>
      <c r="J456" s="5"/>
      <c r="L456" s="4"/>
    </row>
    <row r="457">
      <c r="A457" s="4"/>
      <c r="C457" s="116"/>
      <c r="D457" s="4"/>
      <c r="E457" s="4"/>
      <c r="F457" s="4"/>
      <c r="J457" s="5"/>
      <c r="L457" s="4"/>
    </row>
    <row r="458">
      <c r="A458" s="4"/>
      <c r="C458" s="116"/>
      <c r="D458" s="4"/>
      <c r="E458" s="4"/>
      <c r="F458" s="4"/>
      <c r="J458" s="5"/>
      <c r="L458" s="4"/>
    </row>
    <row r="459">
      <c r="A459" s="4"/>
      <c r="C459" s="116"/>
      <c r="D459" s="4"/>
      <c r="E459" s="4"/>
      <c r="F459" s="4"/>
      <c r="J459" s="5"/>
      <c r="L459" s="4"/>
    </row>
    <row r="460">
      <c r="A460" s="4"/>
      <c r="C460" s="116"/>
      <c r="D460" s="4"/>
      <c r="E460" s="4"/>
      <c r="F460" s="4"/>
      <c r="J460" s="5"/>
      <c r="L460" s="4"/>
    </row>
    <row r="461">
      <c r="A461" s="4"/>
      <c r="C461" s="116"/>
      <c r="D461" s="4"/>
      <c r="E461" s="4"/>
      <c r="F461" s="4"/>
      <c r="J461" s="5"/>
      <c r="L461" s="4"/>
    </row>
    <row r="462">
      <c r="A462" s="4"/>
      <c r="C462" s="116"/>
      <c r="D462" s="4"/>
      <c r="E462" s="4"/>
      <c r="F462" s="4"/>
      <c r="J462" s="5"/>
      <c r="L462" s="4"/>
    </row>
    <row r="463">
      <c r="A463" s="4"/>
      <c r="C463" s="116"/>
      <c r="D463" s="4"/>
      <c r="E463" s="4"/>
      <c r="F463" s="4"/>
      <c r="J463" s="5"/>
      <c r="L463" s="4"/>
    </row>
    <row r="464">
      <c r="A464" s="4"/>
      <c r="C464" s="116"/>
      <c r="D464" s="4"/>
      <c r="E464" s="4"/>
      <c r="F464" s="4"/>
      <c r="J464" s="5"/>
      <c r="L464" s="4"/>
    </row>
    <row r="465">
      <c r="A465" s="4"/>
      <c r="C465" s="116"/>
      <c r="D465" s="4"/>
      <c r="E465" s="4"/>
      <c r="F465" s="4"/>
      <c r="J465" s="5"/>
      <c r="L465" s="4"/>
    </row>
    <row r="466">
      <c r="A466" s="4"/>
      <c r="C466" s="116"/>
      <c r="D466" s="4"/>
      <c r="E466" s="4"/>
      <c r="F466" s="4"/>
      <c r="J466" s="5"/>
      <c r="L466" s="4"/>
    </row>
    <row r="467">
      <c r="A467" s="4"/>
      <c r="C467" s="116"/>
      <c r="D467" s="4"/>
      <c r="E467" s="4"/>
      <c r="F467" s="4"/>
      <c r="J467" s="5"/>
      <c r="L467" s="4"/>
    </row>
    <row r="468">
      <c r="A468" s="4"/>
      <c r="C468" s="116"/>
      <c r="D468" s="4"/>
      <c r="E468" s="4"/>
      <c r="F468" s="4"/>
      <c r="J468" s="5"/>
      <c r="L468" s="4"/>
    </row>
    <row r="469">
      <c r="A469" s="4"/>
      <c r="C469" s="116"/>
      <c r="D469" s="4"/>
      <c r="E469" s="4"/>
      <c r="F469" s="4"/>
      <c r="J469" s="5"/>
      <c r="L469" s="4"/>
    </row>
    <row r="470">
      <c r="A470" s="4"/>
      <c r="C470" s="116"/>
      <c r="D470" s="4"/>
      <c r="E470" s="4"/>
      <c r="F470" s="4"/>
      <c r="J470" s="5"/>
      <c r="L470" s="4"/>
    </row>
    <row r="471">
      <c r="A471" s="4"/>
      <c r="C471" s="116"/>
      <c r="D471" s="4"/>
      <c r="E471" s="4"/>
      <c r="F471" s="4"/>
      <c r="J471" s="5"/>
      <c r="L471" s="4"/>
    </row>
    <row r="472">
      <c r="A472" s="4"/>
      <c r="C472" s="116"/>
      <c r="D472" s="4"/>
      <c r="E472" s="4"/>
      <c r="F472" s="4"/>
      <c r="J472" s="5"/>
      <c r="L472" s="4"/>
    </row>
    <row r="473">
      <c r="A473" s="4"/>
      <c r="C473" s="116"/>
      <c r="D473" s="4"/>
      <c r="E473" s="4"/>
      <c r="F473" s="4"/>
      <c r="J473" s="5"/>
      <c r="L473" s="4"/>
    </row>
    <row r="474">
      <c r="A474" s="4"/>
      <c r="C474" s="116"/>
      <c r="D474" s="4"/>
      <c r="E474" s="4"/>
      <c r="F474" s="4"/>
      <c r="J474" s="5"/>
      <c r="L474" s="4"/>
    </row>
    <row r="475">
      <c r="A475" s="4"/>
      <c r="C475" s="116"/>
      <c r="D475" s="4"/>
      <c r="E475" s="4"/>
      <c r="F475" s="4"/>
      <c r="J475" s="5"/>
      <c r="L475" s="4"/>
    </row>
    <row r="476">
      <c r="A476" s="4"/>
      <c r="C476" s="116"/>
      <c r="D476" s="4"/>
      <c r="E476" s="4"/>
      <c r="F476" s="4"/>
      <c r="J476" s="5"/>
      <c r="L476" s="4"/>
    </row>
    <row r="477">
      <c r="A477" s="4"/>
      <c r="C477" s="116"/>
      <c r="D477" s="4"/>
      <c r="E477" s="4"/>
      <c r="F477" s="4"/>
      <c r="J477" s="5"/>
      <c r="L477" s="4"/>
    </row>
    <row r="478">
      <c r="A478" s="4"/>
      <c r="C478" s="116"/>
      <c r="D478" s="4"/>
      <c r="E478" s="4"/>
      <c r="F478" s="4"/>
      <c r="J478" s="5"/>
      <c r="L478" s="4"/>
    </row>
    <row r="479">
      <c r="A479" s="4"/>
      <c r="C479" s="116"/>
      <c r="D479" s="4"/>
      <c r="E479" s="4"/>
      <c r="F479" s="4"/>
      <c r="J479" s="5"/>
      <c r="L479" s="4"/>
    </row>
    <row r="480">
      <c r="A480" s="4"/>
      <c r="C480" s="116"/>
      <c r="D480" s="4"/>
      <c r="E480" s="4"/>
      <c r="F480" s="4"/>
      <c r="J480" s="5"/>
      <c r="L480" s="4"/>
    </row>
    <row r="481">
      <c r="A481" s="4"/>
      <c r="C481" s="116"/>
      <c r="D481" s="4"/>
      <c r="E481" s="4"/>
      <c r="F481" s="4"/>
      <c r="J481" s="5"/>
      <c r="L481" s="4"/>
    </row>
    <row r="482">
      <c r="A482" s="4"/>
      <c r="C482" s="116"/>
      <c r="D482" s="4"/>
      <c r="E482" s="4"/>
      <c r="F482" s="4"/>
      <c r="J482" s="5"/>
      <c r="L482" s="4"/>
    </row>
    <row r="483">
      <c r="A483" s="4"/>
      <c r="C483" s="116"/>
      <c r="D483" s="4"/>
      <c r="E483" s="4"/>
      <c r="F483" s="4"/>
      <c r="J483" s="5"/>
      <c r="L483" s="4"/>
    </row>
    <row r="484">
      <c r="A484" s="4"/>
      <c r="C484" s="116"/>
      <c r="D484" s="4"/>
      <c r="E484" s="4"/>
      <c r="F484" s="4"/>
      <c r="J484" s="5"/>
      <c r="L484" s="4"/>
    </row>
    <row r="485">
      <c r="A485" s="4"/>
      <c r="C485" s="116"/>
      <c r="D485" s="4"/>
      <c r="E485" s="4"/>
      <c r="F485" s="4"/>
      <c r="J485" s="5"/>
      <c r="L485" s="4"/>
    </row>
    <row r="486">
      <c r="A486" s="4"/>
      <c r="C486" s="116"/>
      <c r="D486" s="4"/>
      <c r="E486" s="4"/>
      <c r="F486" s="4"/>
      <c r="J486" s="5"/>
      <c r="L486" s="4"/>
    </row>
    <row r="487">
      <c r="A487" s="4"/>
      <c r="C487" s="116"/>
      <c r="D487" s="4"/>
      <c r="E487" s="4"/>
      <c r="F487" s="4"/>
      <c r="J487" s="5"/>
      <c r="L487" s="4"/>
    </row>
    <row r="488">
      <c r="A488" s="4"/>
      <c r="C488" s="116"/>
      <c r="D488" s="4"/>
      <c r="E488" s="4"/>
      <c r="F488" s="4"/>
      <c r="J488" s="5"/>
      <c r="L488" s="4"/>
    </row>
    <row r="489">
      <c r="A489" s="4"/>
      <c r="C489" s="116"/>
      <c r="D489" s="4"/>
      <c r="E489" s="4"/>
      <c r="F489" s="4"/>
      <c r="J489" s="5"/>
      <c r="L489" s="4"/>
    </row>
    <row r="490">
      <c r="A490" s="4"/>
      <c r="C490" s="116"/>
      <c r="D490" s="4"/>
      <c r="E490" s="4"/>
      <c r="F490" s="4"/>
      <c r="J490" s="5"/>
      <c r="L490" s="4"/>
    </row>
    <row r="491">
      <c r="A491" s="4"/>
      <c r="C491" s="116"/>
      <c r="D491" s="4"/>
      <c r="E491" s="4"/>
      <c r="F491" s="4"/>
      <c r="J491" s="5"/>
      <c r="L491" s="4"/>
    </row>
    <row r="492">
      <c r="A492" s="4"/>
      <c r="C492" s="116"/>
      <c r="D492" s="4"/>
      <c r="E492" s="4"/>
      <c r="F492" s="4"/>
      <c r="J492" s="5"/>
      <c r="L492" s="4"/>
    </row>
    <row r="493">
      <c r="A493" s="4"/>
      <c r="C493" s="116"/>
      <c r="D493" s="4"/>
      <c r="E493" s="4"/>
      <c r="F493" s="4"/>
      <c r="J493" s="5"/>
      <c r="L493" s="4"/>
    </row>
    <row r="494">
      <c r="A494" s="4"/>
      <c r="C494" s="116"/>
      <c r="D494" s="4"/>
      <c r="E494" s="4"/>
      <c r="F494" s="4"/>
      <c r="J494" s="5"/>
      <c r="L494" s="4"/>
    </row>
    <row r="495">
      <c r="A495" s="4"/>
      <c r="C495" s="116"/>
      <c r="D495" s="4"/>
      <c r="E495" s="4"/>
      <c r="F495" s="4"/>
      <c r="J495" s="5"/>
      <c r="L495" s="4"/>
    </row>
    <row r="496">
      <c r="A496" s="4"/>
      <c r="C496" s="116"/>
      <c r="D496" s="4"/>
      <c r="E496" s="4"/>
      <c r="F496" s="4"/>
      <c r="J496" s="5"/>
      <c r="L496" s="4"/>
    </row>
    <row r="497">
      <c r="A497" s="4"/>
      <c r="C497" s="116"/>
      <c r="D497" s="4"/>
      <c r="E497" s="4"/>
      <c r="F497" s="4"/>
      <c r="J497" s="5"/>
      <c r="L497" s="4"/>
    </row>
    <row r="498">
      <c r="A498" s="4"/>
      <c r="C498" s="116"/>
      <c r="D498" s="4"/>
      <c r="E498" s="4"/>
      <c r="F498" s="4"/>
      <c r="J498" s="5"/>
      <c r="L498" s="4"/>
    </row>
    <row r="499">
      <c r="A499" s="4"/>
      <c r="C499" s="116"/>
      <c r="D499" s="4"/>
      <c r="E499" s="4"/>
      <c r="F499" s="4"/>
      <c r="J499" s="5"/>
      <c r="L499" s="4"/>
    </row>
    <row r="500">
      <c r="A500" s="4"/>
      <c r="C500" s="116"/>
      <c r="D500" s="4"/>
      <c r="E500" s="4"/>
      <c r="F500" s="4"/>
      <c r="J500" s="5"/>
      <c r="L500" s="4"/>
    </row>
    <row r="501">
      <c r="A501" s="4"/>
      <c r="C501" s="116"/>
      <c r="D501" s="4"/>
      <c r="E501" s="4"/>
      <c r="F501" s="4"/>
      <c r="J501" s="5"/>
      <c r="L501" s="4"/>
    </row>
    <row r="502">
      <c r="A502" s="4"/>
      <c r="C502" s="116"/>
      <c r="D502" s="4"/>
      <c r="E502" s="4"/>
      <c r="F502" s="4"/>
      <c r="J502" s="5"/>
      <c r="L502" s="4"/>
    </row>
    <row r="503">
      <c r="A503" s="4"/>
      <c r="C503" s="116"/>
      <c r="D503" s="4"/>
      <c r="E503" s="4"/>
      <c r="F503" s="4"/>
      <c r="J503" s="5"/>
      <c r="L503" s="4"/>
    </row>
    <row r="504">
      <c r="A504" s="4"/>
      <c r="C504" s="116"/>
      <c r="D504" s="4"/>
      <c r="E504" s="4"/>
      <c r="F504" s="4"/>
      <c r="J504" s="5"/>
      <c r="L504" s="4"/>
    </row>
    <row r="505">
      <c r="A505" s="4"/>
      <c r="C505" s="116"/>
      <c r="D505" s="4"/>
      <c r="E505" s="4"/>
      <c r="F505" s="4"/>
      <c r="J505" s="5"/>
      <c r="L505" s="4"/>
    </row>
    <row r="506">
      <c r="A506" s="4"/>
      <c r="C506" s="116"/>
      <c r="D506" s="4"/>
      <c r="E506" s="4"/>
      <c r="F506" s="4"/>
      <c r="J506" s="5"/>
      <c r="L506" s="4"/>
    </row>
    <row r="507">
      <c r="A507" s="4"/>
      <c r="C507" s="116"/>
      <c r="D507" s="4"/>
      <c r="E507" s="4"/>
      <c r="F507" s="4"/>
      <c r="J507" s="5"/>
      <c r="L507" s="4"/>
    </row>
    <row r="508">
      <c r="A508" s="4"/>
      <c r="C508" s="116"/>
      <c r="D508" s="4"/>
      <c r="E508" s="4"/>
      <c r="F508" s="4"/>
      <c r="J508" s="5"/>
      <c r="L508" s="4"/>
    </row>
    <row r="509">
      <c r="A509" s="4"/>
      <c r="C509" s="116"/>
      <c r="D509" s="4"/>
      <c r="E509" s="4"/>
      <c r="F509" s="4"/>
      <c r="J509" s="5"/>
      <c r="L509" s="4"/>
    </row>
    <row r="510">
      <c r="A510" s="4"/>
      <c r="C510" s="116"/>
      <c r="D510" s="4"/>
      <c r="E510" s="4"/>
      <c r="F510" s="4"/>
      <c r="J510" s="5"/>
      <c r="L510" s="4"/>
    </row>
    <row r="511">
      <c r="A511" s="4"/>
      <c r="C511" s="116"/>
      <c r="D511" s="4"/>
      <c r="E511" s="4"/>
      <c r="F511" s="4"/>
      <c r="J511" s="5"/>
      <c r="L511" s="4"/>
    </row>
    <row r="512">
      <c r="A512" s="4"/>
      <c r="C512" s="116"/>
      <c r="D512" s="4"/>
      <c r="E512" s="4"/>
      <c r="F512" s="4"/>
      <c r="J512" s="5"/>
      <c r="L512" s="4"/>
    </row>
    <row r="513">
      <c r="A513" s="4"/>
      <c r="C513" s="116"/>
      <c r="D513" s="4"/>
      <c r="E513" s="4"/>
      <c r="F513" s="4"/>
      <c r="J513" s="5"/>
      <c r="L513" s="4"/>
    </row>
    <row r="514">
      <c r="A514" s="4"/>
      <c r="C514" s="116"/>
      <c r="D514" s="4"/>
      <c r="E514" s="4"/>
      <c r="F514" s="4"/>
      <c r="J514" s="5"/>
      <c r="L514" s="4"/>
    </row>
    <row r="515">
      <c r="A515" s="4"/>
      <c r="C515" s="116"/>
      <c r="D515" s="4"/>
      <c r="E515" s="4"/>
      <c r="F515" s="4"/>
      <c r="J515" s="5"/>
      <c r="L515" s="4"/>
    </row>
    <row r="516">
      <c r="A516" s="4"/>
      <c r="C516" s="116"/>
      <c r="D516" s="4"/>
      <c r="E516" s="4"/>
      <c r="F516" s="4"/>
      <c r="J516" s="5"/>
      <c r="L516" s="4"/>
    </row>
    <row r="517">
      <c r="A517" s="4"/>
      <c r="C517" s="116"/>
      <c r="D517" s="4"/>
      <c r="E517" s="4"/>
      <c r="F517" s="4"/>
      <c r="J517" s="5"/>
      <c r="L517" s="4"/>
    </row>
    <row r="518">
      <c r="A518" s="4"/>
      <c r="C518" s="116"/>
      <c r="D518" s="4"/>
      <c r="E518" s="4"/>
      <c r="F518" s="4"/>
      <c r="J518" s="5"/>
      <c r="L518" s="4"/>
    </row>
    <row r="519">
      <c r="A519" s="4"/>
      <c r="C519" s="116"/>
      <c r="D519" s="4"/>
      <c r="E519" s="4"/>
      <c r="F519" s="4"/>
      <c r="J519" s="5"/>
      <c r="L519" s="4"/>
    </row>
    <row r="520">
      <c r="A520" s="4"/>
      <c r="C520" s="116"/>
      <c r="D520" s="4"/>
      <c r="E520" s="4"/>
      <c r="F520" s="4"/>
      <c r="J520" s="5"/>
      <c r="L520" s="4"/>
    </row>
    <row r="521">
      <c r="A521" s="4"/>
      <c r="C521" s="116"/>
      <c r="D521" s="4"/>
      <c r="E521" s="4"/>
      <c r="F521" s="4"/>
      <c r="J521" s="5"/>
      <c r="L521" s="4"/>
    </row>
    <row r="522">
      <c r="A522" s="4"/>
      <c r="C522" s="116"/>
      <c r="D522" s="4"/>
      <c r="E522" s="4"/>
      <c r="F522" s="4"/>
      <c r="J522" s="5"/>
      <c r="L522" s="4"/>
    </row>
    <row r="523">
      <c r="A523" s="4"/>
      <c r="C523" s="116"/>
      <c r="D523" s="4"/>
      <c r="E523" s="4"/>
      <c r="F523" s="4"/>
      <c r="J523" s="5"/>
      <c r="L523" s="4"/>
    </row>
    <row r="524">
      <c r="A524" s="4"/>
      <c r="C524" s="116"/>
      <c r="D524" s="4"/>
      <c r="E524" s="4"/>
      <c r="F524" s="4"/>
      <c r="J524" s="5"/>
      <c r="L524" s="4"/>
    </row>
    <row r="525">
      <c r="A525" s="4"/>
      <c r="C525" s="116"/>
      <c r="D525" s="4"/>
      <c r="E525" s="4"/>
      <c r="F525" s="4"/>
      <c r="J525" s="5"/>
      <c r="L525" s="4"/>
    </row>
    <row r="526">
      <c r="A526" s="4"/>
      <c r="C526" s="116"/>
      <c r="D526" s="4"/>
      <c r="E526" s="4"/>
      <c r="F526" s="4"/>
      <c r="J526" s="5"/>
      <c r="L526" s="4"/>
    </row>
    <row r="527">
      <c r="A527" s="4"/>
      <c r="C527" s="116"/>
      <c r="D527" s="4"/>
      <c r="E527" s="4"/>
      <c r="F527" s="4"/>
      <c r="J527" s="5"/>
      <c r="L527" s="4"/>
    </row>
    <row r="528">
      <c r="A528" s="4"/>
      <c r="C528" s="116"/>
      <c r="D528" s="4"/>
      <c r="E528" s="4"/>
      <c r="F528" s="4"/>
      <c r="J528" s="5"/>
      <c r="L528" s="4"/>
    </row>
    <row r="529">
      <c r="A529" s="4"/>
      <c r="C529" s="116"/>
      <c r="D529" s="4"/>
      <c r="E529" s="4"/>
      <c r="F529" s="4"/>
      <c r="J529" s="5"/>
      <c r="L529" s="4"/>
    </row>
    <row r="530">
      <c r="A530" s="4"/>
      <c r="C530" s="116"/>
      <c r="D530" s="4"/>
      <c r="E530" s="4"/>
      <c r="F530" s="4"/>
      <c r="J530" s="5"/>
      <c r="L530" s="4"/>
    </row>
    <row r="531">
      <c r="A531" s="4"/>
      <c r="C531" s="116"/>
      <c r="D531" s="4"/>
      <c r="E531" s="4"/>
      <c r="F531" s="4"/>
      <c r="J531" s="5"/>
      <c r="L531" s="4"/>
    </row>
    <row r="532">
      <c r="A532" s="4"/>
      <c r="C532" s="116"/>
      <c r="D532" s="4"/>
      <c r="E532" s="4"/>
      <c r="F532" s="4"/>
      <c r="J532" s="5"/>
      <c r="L532" s="4"/>
    </row>
    <row r="533">
      <c r="A533" s="4"/>
      <c r="C533" s="116"/>
      <c r="D533" s="4"/>
      <c r="E533" s="4"/>
      <c r="F533" s="4"/>
      <c r="J533" s="5"/>
      <c r="L533" s="4"/>
    </row>
    <row r="534">
      <c r="A534" s="4"/>
      <c r="C534" s="116"/>
      <c r="D534" s="4"/>
      <c r="E534" s="4"/>
      <c r="F534" s="4"/>
      <c r="J534" s="5"/>
      <c r="L534" s="4"/>
    </row>
    <row r="535">
      <c r="A535" s="4"/>
      <c r="C535" s="116"/>
      <c r="D535" s="4"/>
      <c r="E535" s="4"/>
      <c r="F535" s="4"/>
      <c r="J535" s="5"/>
      <c r="L535" s="4"/>
    </row>
    <row r="536">
      <c r="A536" s="4"/>
      <c r="C536" s="116"/>
      <c r="D536" s="4"/>
      <c r="E536" s="4"/>
      <c r="F536" s="4"/>
      <c r="J536" s="5"/>
      <c r="L536" s="4"/>
    </row>
    <row r="537">
      <c r="A537" s="4"/>
      <c r="C537" s="116"/>
      <c r="D537" s="4"/>
      <c r="E537" s="4"/>
      <c r="F537" s="4"/>
      <c r="J537" s="5"/>
      <c r="L537" s="4"/>
    </row>
    <row r="538">
      <c r="A538" s="4"/>
      <c r="C538" s="116"/>
      <c r="D538" s="4"/>
      <c r="E538" s="4"/>
      <c r="F538" s="4"/>
      <c r="J538" s="5"/>
      <c r="L538" s="4"/>
    </row>
    <row r="539">
      <c r="A539" s="4"/>
      <c r="C539" s="116"/>
      <c r="D539" s="4"/>
      <c r="E539" s="4"/>
      <c r="F539" s="4"/>
      <c r="J539" s="5"/>
      <c r="L539" s="4"/>
    </row>
    <row r="540">
      <c r="A540" s="4"/>
      <c r="C540" s="116"/>
      <c r="D540" s="4"/>
      <c r="E540" s="4"/>
      <c r="F540" s="4"/>
      <c r="J540" s="5"/>
      <c r="L540" s="4"/>
    </row>
    <row r="541">
      <c r="A541" s="4"/>
      <c r="C541" s="116"/>
      <c r="D541" s="4"/>
      <c r="E541" s="4"/>
      <c r="F541" s="4"/>
      <c r="J541" s="5"/>
      <c r="L541" s="4"/>
    </row>
    <row r="542">
      <c r="A542" s="4"/>
      <c r="C542" s="116"/>
      <c r="D542" s="4"/>
      <c r="E542" s="4"/>
      <c r="F542" s="4"/>
      <c r="J542" s="5"/>
      <c r="L542" s="4"/>
    </row>
    <row r="543">
      <c r="A543" s="4"/>
      <c r="C543" s="116"/>
      <c r="D543" s="4"/>
      <c r="E543" s="4"/>
      <c r="F543" s="4"/>
      <c r="J543" s="5"/>
      <c r="L543" s="4"/>
    </row>
    <row r="544">
      <c r="A544" s="4"/>
      <c r="C544" s="116"/>
      <c r="D544" s="4"/>
      <c r="E544" s="4"/>
      <c r="F544" s="4"/>
      <c r="J544" s="5"/>
      <c r="L544" s="4"/>
    </row>
    <row r="545">
      <c r="A545" s="4"/>
      <c r="C545" s="116"/>
      <c r="D545" s="4"/>
      <c r="E545" s="4"/>
      <c r="F545" s="4"/>
      <c r="J545" s="5"/>
      <c r="L545" s="4"/>
    </row>
    <row r="546">
      <c r="A546" s="4"/>
      <c r="C546" s="116"/>
      <c r="D546" s="4"/>
      <c r="E546" s="4"/>
      <c r="F546" s="4"/>
      <c r="J546" s="5"/>
      <c r="L546" s="4"/>
    </row>
    <row r="547">
      <c r="A547" s="4"/>
      <c r="C547" s="116"/>
      <c r="D547" s="4"/>
      <c r="E547" s="4"/>
      <c r="F547" s="4"/>
      <c r="J547" s="5"/>
      <c r="L547" s="4"/>
    </row>
    <row r="548">
      <c r="A548" s="4"/>
      <c r="C548" s="116"/>
      <c r="D548" s="4"/>
      <c r="E548" s="4"/>
      <c r="F548" s="4"/>
      <c r="J548" s="5"/>
      <c r="L548" s="4"/>
    </row>
    <row r="549">
      <c r="A549" s="4"/>
      <c r="C549" s="116"/>
      <c r="D549" s="4"/>
      <c r="E549" s="4"/>
      <c r="F549" s="4"/>
      <c r="J549" s="5"/>
      <c r="L549" s="4"/>
    </row>
    <row r="550">
      <c r="A550" s="4"/>
      <c r="C550" s="116"/>
      <c r="D550" s="4"/>
      <c r="E550" s="4"/>
      <c r="F550" s="4"/>
      <c r="J550" s="5"/>
      <c r="L550" s="4"/>
    </row>
    <row r="551">
      <c r="A551" s="4"/>
      <c r="C551" s="116"/>
      <c r="D551" s="4"/>
      <c r="E551" s="4"/>
      <c r="F551" s="4"/>
      <c r="J551" s="5"/>
      <c r="L551" s="4"/>
    </row>
    <row r="552">
      <c r="A552" s="4"/>
      <c r="C552" s="116"/>
      <c r="D552" s="4"/>
      <c r="E552" s="4"/>
      <c r="F552" s="4"/>
      <c r="J552" s="5"/>
      <c r="L552" s="4"/>
    </row>
    <row r="553">
      <c r="A553" s="4"/>
      <c r="C553" s="116"/>
      <c r="D553" s="4"/>
      <c r="E553" s="4"/>
      <c r="F553" s="4"/>
      <c r="J553" s="5"/>
      <c r="L553" s="4"/>
    </row>
    <row r="554">
      <c r="A554" s="4"/>
      <c r="C554" s="116"/>
      <c r="D554" s="4"/>
      <c r="E554" s="4"/>
      <c r="F554" s="4"/>
      <c r="J554" s="5"/>
      <c r="L554" s="4"/>
    </row>
    <row r="555">
      <c r="A555" s="4"/>
      <c r="C555" s="116"/>
      <c r="D555" s="4"/>
      <c r="E555" s="4"/>
      <c r="F555" s="4"/>
      <c r="J555" s="5"/>
      <c r="L555" s="4"/>
    </row>
    <row r="556">
      <c r="A556" s="4"/>
      <c r="C556" s="116"/>
      <c r="D556" s="4"/>
      <c r="E556" s="4"/>
      <c r="F556" s="4"/>
      <c r="J556" s="5"/>
      <c r="L556" s="4"/>
    </row>
    <row r="557">
      <c r="A557" s="4"/>
      <c r="C557" s="116"/>
      <c r="D557" s="4"/>
      <c r="E557" s="4"/>
      <c r="F557" s="4"/>
      <c r="J557" s="5"/>
      <c r="L557" s="4"/>
    </row>
    <row r="558">
      <c r="A558" s="4"/>
      <c r="C558" s="116"/>
      <c r="D558" s="4"/>
      <c r="E558" s="4"/>
      <c r="F558" s="4"/>
      <c r="J558" s="5"/>
      <c r="L558" s="4"/>
    </row>
    <row r="559">
      <c r="A559" s="4"/>
      <c r="C559" s="116"/>
      <c r="D559" s="4"/>
      <c r="E559" s="4"/>
      <c r="F559" s="4"/>
      <c r="J559" s="5"/>
      <c r="L559" s="4"/>
    </row>
    <row r="560">
      <c r="A560" s="4"/>
      <c r="C560" s="116"/>
      <c r="D560" s="4"/>
      <c r="E560" s="4"/>
      <c r="F560" s="4"/>
      <c r="J560" s="5"/>
      <c r="L560" s="4"/>
    </row>
    <row r="561">
      <c r="A561" s="4"/>
      <c r="C561" s="116"/>
      <c r="D561" s="4"/>
      <c r="E561" s="4"/>
      <c r="F561" s="4"/>
      <c r="J561" s="5"/>
      <c r="L561" s="4"/>
    </row>
    <row r="562">
      <c r="A562" s="4"/>
      <c r="C562" s="116"/>
      <c r="D562" s="4"/>
      <c r="E562" s="4"/>
      <c r="F562" s="4"/>
      <c r="J562" s="5"/>
      <c r="L562" s="4"/>
    </row>
    <row r="563">
      <c r="A563" s="4"/>
      <c r="C563" s="116"/>
      <c r="D563" s="4"/>
      <c r="E563" s="4"/>
      <c r="F563" s="4"/>
      <c r="J563" s="5"/>
      <c r="L563" s="4"/>
    </row>
    <row r="564">
      <c r="A564" s="4"/>
      <c r="C564" s="116"/>
      <c r="D564" s="4"/>
      <c r="E564" s="4"/>
      <c r="F564" s="4"/>
      <c r="J564" s="5"/>
      <c r="L564" s="4"/>
    </row>
    <row r="565">
      <c r="A565" s="4"/>
      <c r="C565" s="116"/>
      <c r="D565" s="4"/>
      <c r="E565" s="4"/>
      <c r="F565" s="4"/>
      <c r="J565" s="5"/>
      <c r="L565" s="4"/>
    </row>
    <row r="566">
      <c r="A566" s="4"/>
      <c r="C566" s="116"/>
      <c r="D566" s="4"/>
      <c r="E566" s="4"/>
      <c r="F566" s="4"/>
      <c r="J566" s="5"/>
      <c r="L566" s="4"/>
    </row>
    <row r="567">
      <c r="A567" s="4"/>
      <c r="C567" s="116"/>
      <c r="D567" s="4"/>
      <c r="E567" s="4"/>
      <c r="F567" s="4"/>
      <c r="J567" s="5"/>
      <c r="L567" s="4"/>
    </row>
    <row r="568">
      <c r="A568" s="4"/>
      <c r="C568" s="116"/>
      <c r="D568" s="4"/>
      <c r="E568" s="4"/>
      <c r="F568" s="4"/>
      <c r="J568" s="5"/>
      <c r="L568" s="4"/>
    </row>
    <row r="569">
      <c r="A569" s="4"/>
      <c r="C569" s="116"/>
      <c r="D569" s="4"/>
      <c r="E569" s="4"/>
      <c r="F569" s="4"/>
      <c r="J569" s="5"/>
      <c r="L569" s="4"/>
    </row>
    <row r="570">
      <c r="A570" s="4"/>
      <c r="C570" s="116"/>
      <c r="D570" s="4"/>
      <c r="E570" s="4"/>
      <c r="F570" s="4"/>
      <c r="J570" s="5"/>
      <c r="L570" s="4"/>
    </row>
    <row r="571">
      <c r="A571" s="4"/>
      <c r="C571" s="116"/>
      <c r="D571" s="4"/>
      <c r="E571" s="4"/>
      <c r="F571" s="4"/>
      <c r="J571" s="5"/>
      <c r="L571" s="4"/>
    </row>
    <row r="572">
      <c r="A572" s="4"/>
      <c r="C572" s="116"/>
      <c r="D572" s="4"/>
      <c r="E572" s="4"/>
      <c r="F572" s="4"/>
      <c r="J572" s="5"/>
      <c r="L572" s="4"/>
    </row>
    <row r="573">
      <c r="A573" s="4"/>
      <c r="C573" s="116"/>
      <c r="D573" s="4"/>
      <c r="E573" s="4"/>
      <c r="F573" s="4"/>
      <c r="J573" s="5"/>
      <c r="L573" s="4"/>
    </row>
    <row r="574">
      <c r="A574" s="4"/>
      <c r="C574" s="116"/>
      <c r="D574" s="4"/>
      <c r="E574" s="4"/>
      <c r="F574" s="4"/>
      <c r="J574" s="5"/>
      <c r="L574" s="4"/>
    </row>
    <row r="575">
      <c r="A575" s="4"/>
      <c r="C575" s="116"/>
      <c r="D575" s="4"/>
      <c r="E575" s="4"/>
      <c r="F575" s="4"/>
      <c r="J575" s="5"/>
      <c r="L575" s="4"/>
    </row>
    <row r="576">
      <c r="A576" s="4"/>
      <c r="C576" s="116"/>
      <c r="D576" s="4"/>
      <c r="E576" s="4"/>
      <c r="F576" s="4"/>
      <c r="J576" s="5"/>
      <c r="L576" s="4"/>
    </row>
    <row r="577">
      <c r="A577" s="4"/>
      <c r="C577" s="116"/>
      <c r="D577" s="4"/>
      <c r="E577" s="4"/>
      <c r="F577" s="4"/>
      <c r="J577" s="5"/>
      <c r="L577" s="4"/>
    </row>
    <row r="578">
      <c r="A578" s="4"/>
      <c r="C578" s="116"/>
      <c r="D578" s="4"/>
      <c r="E578" s="4"/>
      <c r="F578" s="4"/>
      <c r="J578" s="5"/>
      <c r="L578" s="4"/>
    </row>
    <row r="579">
      <c r="A579" s="4"/>
      <c r="C579" s="116"/>
      <c r="D579" s="4"/>
      <c r="E579" s="4"/>
      <c r="F579" s="4"/>
      <c r="J579" s="5"/>
      <c r="L579" s="4"/>
    </row>
    <row r="580">
      <c r="A580" s="4"/>
      <c r="C580" s="116"/>
      <c r="D580" s="4"/>
      <c r="E580" s="4"/>
      <c r="F580" s="4"/>
      <c r="J580" s="5"/>
      <c r="L580" s="4"/>
    </row>
    <row r="581">
      <c r="A581" s="4"/>
      <c r="C581" s="116"/>
      <c r="D581" s="4"/>
      <c r="E581" s="4"/>
      <c r="F581" s="4"/>
      <c r="J581" s="5"/>
      <c r="L581" s="4"/>
    </row>
    <row r="582">
      <c r="A582" s="4"/>
      <c r="C582" s="116"/>
      <c r="D582" s="4"/>
      <c r="E582" s="4"/>
      <c r="F582" s="4"/>
      <c r="J582" s="5"/>
      <c r="L582" s="4"/>
    </row>
    <row r="583">
      <c r="A583" s="4"/>
      <c r="C583" s="116"/>
      <c r="D583" s="4"/>
      <c r="E583" s="4"/>
      <c r="F583" s="4"/>
      <c r="J583" s="5"/>
      <c r="L583" s="4"/>
    </row>
    <row r="584">
      <c r="A584" s="4"/>
      <c r="C584" s="116"/>
      <c r="D584" s="4"/>
      <c r="E584" s="4"/>
      <c r="F584" s="4"/>
      <c r="J584" s="5"/>
      <c r="L584" s="4"/>
    </row>
    <row r="585">
      <c r="A585" s="4"/>
      <c r="C585" s="116"/>
      <c r="D585" s="4"/>
      <c r="E585" s="4"/>
      <c r="F585" s="4"/>
      <c r="J585" s="5"/>
      <c r="L585" s="4"/>
    </row>
    <row r="586">
      <c r="A586" s="4"/>
      <c r="C586" s="116"/>
      <c r="D586" s="4"/>
      <c r="E586" s="4"/>
      <c r="F586" s="4"/>
      <c r="J586" s="5"/>
      <c r="L586" s="4"/>
    </row>
    <row r="587">
      <c r="A587" s="4"/>
      <c r="C587" s="116"/>
      <c r="D587" s="4"/>
      <c r="E587" s="4"/>
      <c r="F587" s="4"/>
      <c r="J587" s="5"/>
      <c r="L587" s="4"/>
    </row>
    <row r="588">
      <c r="A588" s="4"/>
      <c r="C588" s="116"/>
      <c r="D588" s="4"/>
      <c r="E588" s="4"/>
      <c r="F588" s="4"/>
      <c r="J588" s="5"/>
      <c r="L588" s="4"/>
    </row>
    <row r="589">
      <c r="A589" s="4"/>
      <c r="C589" s="116"/>
      <c r="D589" s="4"/>
      <c r="E589" s="4"/>
      <c r="F589" s="4"/>
      <c r="J589" s="5"/>
      <c r="L589" s="4"/>
    </row>
    <row r="590">
      <c r="A590" s="4"/>
      <c r="C590" s="116"/>
      <c r="D590" s="4"/>
      <c r="E590" s="4"/>
      <c r="F590" s="4"/>
      <c r="J590" s="5"/>
      <c r="L590" s="4"/>
    </row>
    <row r="591">
      <c r="A591" s="4"/>
      <c r="C591" s="116"/>
      <c r="D591" s="4"/>
      <c r="E591" s="4"/>
      <c r="F591" s="4"/>
      <c r="J591" s="5"/>
      <c r="L591" s="4"/>
    </row>
    <row r="592">
      <c r="A592" s="4"/>
      <c r="C592" s="116"/>
      <c r="D592" s="4"/>
      <c r="E592" s="4"/>
      <c r="F592" s="4"/>
      <c r="J592" s="5"/>
      <c r="L592" s="4"/>
    </row>
    <row r="593">
      <c r="A593" s="4"/>
      <c r="C593" s="116"/>
      <c r="D593" s="4"/>
      <c r="E593" s="4"/>
      <c r="F593" s="4"/>
      <c r="J593" s="5"/>
      <c r="L593" s="4"/>
    </row>
    <row r="594">
      <c r="A594" s="4"/>
      <c r="C594" s="116"/>
      <c r="D594" s="4"/>
      <c r="E594" s="4"/>
      <c r="F594" s="4"/>
      <c r="J594" s="5"/>
      <c r="L594" s="4"/>
    </row>
    <row r="595">
      <c r="A595" s="4"/>
      <c r="C595" s="116"/>
      <c r="D595" s="4"/>
      <c r="E595" s="4"/>
      <c r="F595" s="4"/>
      <c r="J595" s="5"/>
      <c r="L595" s="4"/>
    </row>
    <row r="596">
      <c r="A596" s="4"/>
      <c r="C596" s="116"/>
      <c r="D596" s="4"/>
      <c r="E596" s="4"/>
      <c r="F596" s="4"/>
      <c r="J596" s="5"/>
      <c r="L596" s="4"/>
    </row>
    <row r="597">
      <c r="A597" s="4"/>
      <c r="C597" s="116"/>
      <c r="D597" s="4"/>
      <c r="E597" s="4"/>
      <c r="F597" s="4"/>
      <c r="J597" s="5"/>
      <c r="L597" s="4"/>
    </row>
    <row r="598">
      <c r="A598" s="4"/>
      <c r="C598" s="116"/>
      <c r="D598" s="4"/>
      <c r="E598" s="4"/>
      <c r="F598" s="4"/>
      <c r="J598" s="5"/>
      <c r="L598" s="4"/>
    </row>
    <row r="599">
      <c r="A599" s="4"/>
      <c r="C599" s="116"/>
      <c r="D599" s="4"/>
      <c r="E599" s="4"/>
      <c r="F599" s="4"/>
      <c r="J599" s="5"/>
      <c r="L599" s="4"/>
    </row>
    <row r="600">
      <c r="A600" s="4"/>
      <c r="C600" s="116"/>
      <c r="D600" s="4"/>
      <c r="E600" s="4"/>
      <c r="F600" s="4"/>
      <c r="J600" s="5"/>
      <c r="L600" s="4"/>
    </row>
    <row r="601">
      <c r="A601" s="4"/>
      <c r="C601" s="116"/>
      <c r="D601" s="4"/>
      <c r="E601" s="4"/>
      <c r="F601" s="4"/>
      <c r="J601" s="5"/>
      <c r="L601" s="4"/>
    </row>
    <row r="602">
      <c r="A602" s="4"/>
      <c r="C602" s="116"/>
      <c r="D602" s="4"/>
      <c r="E602" s="4"/>
      <c r="F602" s="4"/>
      <c r="J602" s="5"/>
      <c r="L602" s="4"/>
    </row>
    <row r="603">
      <c r="A603" s="4"/>
      <c r="C603" s="116"/>
      <c r="D603" s="4"/>
      <c r="E603" s="4"/>
      <c r="F603" s="4"/>
      <c r="J603" s="5"/>
      <c r="L603" s="4"/>
    </row>
    <row r="604">
      <c r="A604" s="4"/>
      <c r="C604" s="116"/>
      <c r="D604" s="4"/>
      <c r="E604" s="4"/>
      <c r="F604" s="4"/>
      <c r="J604" s="5"/>
      <c r="L604" s="4"/>
    </row>
    <row r="605">
      <c r="A605" s="4"/>
      <c r="C605" s="116"/>
      <c r="D605" s="4"/>
      <c r="E605" s="4"/>
      <c r="F605" s="4"/>
      <c r="J605" s="5"/>
      <c r="L605" s="4"/>
    </row>
    <row r="606">
      <c r="A606" s="4"/>
      <c r="C606" s="116"/>
      <c r="D606" s="4"/>
      <c r="E606" s="4"/>
      <c r="F606" s="4"/>
      <c r="J606" s="5"/>
      <c r="L606" s="4"/>
    </row>
    <row r="607">
      <c r="A607" s="4"/>
      <c r="C607" s="116"/>
      <c r="D607" s="4"/>
      <c r="E607" s="4"/>
      <c r="F607" s="4"/>
      <c r="J607" s="5"/>
      <c r="L607" s="4"/>
    </row>
    <row r="608">
      <c r="A608" s="4"/>
      <c r="C608" s="116"/>
      <c r="D608" s="4"/>
      <c r="E608" s="4"/>
      <c r="F608" s="4"/>
      <c r="J608" s="5"/>
      <c r="L608" s="4"/>
    </row>
    <row r="609">
      <c r="A609" s="4"/>
      <c r="C609" s="116"/>
      <c r="D609" s="4"/>
      <c r="E609" s="4"/>
      <c r="F609" s="4"/>
      <c r="J609" s="5"/>
      <c r="L609" s="4"/>
    </row>
    <row r="610">
      <c r="A610" s="4"/>
      <c r="C610" s="116"/>
      <c r="D610" s="4"/>
      <c r="E610" s="4"/>
      <c r="F610" s="4"/>
      <c r="J610" s="5"/>
      <c r="L610" s="4"/>
    </row>
    <row r="611">
      <c r="A611" s="4"/>
      <c r="C611" s="116"/>
      <c r="D611" s="4"/>
      <c r="E611" s="4"/>
      <c r="F611" s="4"/>
      <c r="J611" s="5"/>
      <c r="L611" s="4"/>
    </row>
    <row r="612">
      <c r="A612" s="4"/>
      <c r="C612" s="116"/>
      <c r="D612" s="4"/>
      <c r="E612" s="4"/>
      <c r="F612" s="4"/>
      <c r="J612" s="5"/>
      <c r="L612" s="4"/>
    </row>
    <row r="613">
      <c r="A613" s="4"/>
      <c r="C613" s="116"/>
      <c r="D613" s="4"/>
      <c r="E613" s="4"/>
      <c r="F613" s="4"/>
      <c r="J613" s="5"/>
      <c r="L613" s="4"/>
    </row>
    <row r="614">
      <c r="A614" s="4"/>
      <c r="C614" s="116"/>
      <c r="D614" s="4"/>
      <c r="E614" s="4"/>
      <c r="F614" s="4"/>
      <c r="J614" s="5"/>
      <c r="L614" s="4"/>
    </row>
    <row r="615">
      <c r="A615" s="4"/>
      <c r="C615" s="116"/>
      <c r="D615" s="4"/>
      <c r="E615" s="4"/>
      <c r="F615" s="4"/>
      <c r="J615" s="5"/>
      <c r="L615" s="4"/>
    </row>
    <row r="616">
      <c r="A616" s="4"/>
      <c r="C616" s="116"/>
      <c r="D616" s="4"/>
      <c r="E616" s="4"/>
      <c r="F616" s="4"/>
      <c r="J616" s="5"/>
      <c r="L616" s="4"/>
    </row>
    <row r="617">
      <c r="A617" s="4"/>
      <c r="C617" s="116"/>
      <c r="D617" s="4"/>
      <c r="E617" s="4"/>
      <c r="F617" s="4"/>
      <c r="J617" s="5"/>
      <c r="L617" s="4"/>
    </row>
    <row r="618">
      <c r="A618" s="4"/>
      <c r="C618" s="116"/>
      <c r="D618" s="4"/>
      <c r="E618" s="4"/>
      <c r="F618" s="4"/>
      <c r="J618" s="5"/>
      <c r="L618" s="4"/>
    </row>
    <row r="619">
      <c r="A619" s="4"/>
      <c r="C619" s="116"/>
      <c r="D619" s="4"/>
      <c r="E619" s="4"/>
      <c r="F619" s="4"/>
      <c r="J619" s="5"/>
      <c r="L619" s="4"/>
    </row>
    <row r="620">
      <c r="A620" s="4"/>
      <c r="C620" s="116"/>
      <c r="D620" s="4"/>
      <c r="E620" s="4"/>
      <c r="F620" s="4"/>
      <c r="J620" s="5"/>
      <c r="L620" s="4"/>
    </row>
    <row r="621">
      <c r="A621" s="4"/>
      <c r="C621" s="116"/>
      <c r="D621" s="4"/>
      <c r="E621" s="4"/>
      <c r="F621" s="4"/>
      <c r="J621" s="5"/>
      <c r="L621" s="4"/>
    </row>
    <row r="622">
      <c r="A622" s="4"/>
      <c r="C622" s="116"/>
      <c r="D622" s="4"/>
      <c r="E622" s="4"/>
      <c r="F622" s="4"/>
      <c r="J622" s="5"/>
      <c r="L622" s="4"/>
    </row>
    <row r="623">
      <c r="A623" s="4"/>
      <c r="C623" s="116"/>
      <c r="D623" s="4"/>
      <c r="E623" s="4"/>
      <c r="F623" s="4"/>
      <c r="J623" s="5"/>
      <c r="L623" s="4"/>
    </row>
    <row r="624">
      <c r="A624" s="4"/>
      <c r="C624" s="116"/>
      <c r="D624" s="4"/>
      <c r="E624" s="4"/>
      <c r="F624" s="4"/>
      <c r="J624" s="5"/>
      <c r="L624" s="4"/>
    </row>
    <row r="625">
      <c r="A625" s="4"/>
      <c r="C625" s="116"/>
      <c r="D625" s="4"/>
      <c r="E625" s="4"/>
      <c r="F625" s="4"/>
      <c r="J625" s="5"/>
      <c r="L625" s="4"/>
    </row>
    <row r="626">
      <c r="A626" s="4"/>
      <c r="C626" s="116"/>
      <c r="D626" s="4"/>
      <c r="E626" s="4"/>
      <c r="F626" s="4"/>
      <c r="J626" s="5"/>
      <c r="L626" s="4"/>
    </row>
    <row r="627">
      <c r="A627" s="4"/>
      <c r="C627" s="116"/>
      <c r="D627" s="4"/>
      <c r="E627" s="4"/>
      <c r="F627" s="4"/>
      <c r="J627" s="5"/>
      <c r="L627" s="4"/>
    </row>
    <row r="628">
      <c r="A628" s="4"/>
      <c r="C628" s="116"/>
      <c r="D628" s="4"/>
      <c r="E628" s="4"/>
      <c r="F628" s="4"/>
      <c r="J628" s="5"/>
      <c r="L628" s="4"/>
    </row>
    <row r="629">
      <c r="A629" s="4"/>
      <c r="C629" s="116"/>
      <c r="D629" s="4"/>
      <c r="E629" s="4"/>
      <c r="F629" s="4"/>
      <c r="J629" s="5"/>
      <c r="L629" s="4"/>
    </row>
    <row r="630">
      <c r="A630" s="4"/>
      <c r="C630" s="116"/>
      <c r="D630" s="4"/>
      <c r="E630" s="4"/>
      <c r="F630" s="4"/>
      <c r="J630" s="5"/>
      <c r="L630" s="4"/>
    </row>
    <row r="631">
      <c r="A631" s="4"/>
      <c r="C631" s="116"/>
      <c r="D631" s="4"/>
      <c r="E631" s="4"/>
      <c r="F631" s="4"/>
      <c r="J631" s="5"/>
      <c r="L631" s="4"/>
    </row>
    <row r="632">
      <c r="A632" s="4"/>
      <c r="C632" s="116"/>
      <c r="D632" s="4"/>
      <c r="E632" s="4"/>
      <c r="F632" s="4"/>
      <c r="J632" s="5"/>
      <c r="L632" s="4"/>
    </row>
    <row r="633">
      <c r="A633" s="4"/>
      <c r="C633" s="116"/>
      <c r="D633" s="4"/>
      <c r="E633" s="4"/>
      <c r="F633" s="4"/>
      <c r="J633" s="5"/>
      <c r="L633" s="4"/>
    </row>
    <row r="634">
      <c r="A634" s="4"/>
      <c r="C634" s="116"/>
      <c r="D634" s="4"/>
      <c r="E634" s="4"/>
      <c r="F634" s="4"/>
      <c r="J634" s="5"/>
      <c r="L634" s="4"/>
    </row>
    <row r="635">
      <c r="A635" s="4"/>
      <c r="C635" s="116"/>
      <c r="D635" s="4"/>
      <c r="E635" s="4"/>
      <c r="F635" s="4"/>
      <c r="J635" s="5"/>
      <c r="L635" s="4"/>
    </row>
    <row r="636">
      <c r="A636" s="4"/>
      <c r="C636" s="116"/>
      <c r="D636" s="4"/>
      <c r="E636" s="4"/>
      <c r="F636" s="4"/>
      <c r="J636" s="5"/>
      <c r="L636" s="4"/>
    </row>
    <row r="637">
      <c r="A637" s="4"/>
      <c r="C637" s="116"/>
      <c r="D637" s="4"/>
      <c r="E637" s="4"/>
      <c r="F637" s="4"/>
      <c r="J637" s="5"/>
      <c r="L637" s="4"/>
    </row>
    <row r="638">
      <c r="A638" s="4"/>
      <c r="C638" s="116"/>
      <c r="D638" s="4"/>
      <c r="E638" s="4"/>
      <c r="F638" s="4"/>
      <c r="J638" s="5"/>
      <c r="L638" s="4"/>
    </row>
    <row r="639">
      <c r="A639" s="4"/>
      <c r="C639" s="116"/>
      <c r="D639" s="4"/>
      <c r="E639" s="4"/>
      <c r="F639" s="4"/>
      <c r="J639" s="5"/>
      <c r="L639" s="4"/>
    </row>
    <row r="640">
      <c r="A640" s="4"/>
      <c r="C640" s="116"/>
      <c r="D640" s="4"/>
      <c r="E640" s="4"/>
      <c r="F640" s="4"/>
      <c r="J640" s="5"/>
      <c r="L640" s="4"/>
    </row>
    <row r="641">
      <c r="A641" s="4"/>
      <c r="C641" s="116"/>
      <c r="D641" s="4"/>
      <c r="E641" s="4"/>
      <c r="F641" s="4"/>
      <c r="J641" s="5"/>
      <c r="L641" s="4"/>
    </row>
    <row r="642">
      <c r="A642" s="4"/>
      <c r="C642" s="116"/>
      <c r="D642" s="4"/>
      <c r="E642" s="4"/>
      <c r="F642" s="4"/>
      <c r="J642" s="5"/>
      <c r="L642" s="4"/>
    </row>
    <row r="643">
      <c r="A643" s="4"/>
      <c r="C643" s="116"/>
      <c r="D643" s="4"/>
      <c r="E643" s="4"/>
      <c r="F643" s="4"/>
      <c r="J643" s="5"/>
      <c r="L643" s="4"/>
    </row>
    <row r="644">
      <c r="A644" s="4"/>
      <c r="C644" s="116"/>
      <c r="D644" s="4"/>
      <c r="E644" s="4"/>
      <c r="F644" s="4"/>
      <c r="J644" s="5"/>
      <c r="L644" s="4"/>
    </row>
    <row r="645">
      <c r="A645" s="4"/>
      <c r="C645" s="116"/>
      <c r="D645" s="4"/>
      <c r="E645" s="4"/>
      <c r="F645" s="4"/>
      <c r="J645" s="5"/>
      <c r="L645" s="4"/>
    </row>
    <row r="646">
      <c r="A646" s="4"/>
      <c r="C646" s="116"/>
      <c r="D646" s="4"/>
      <c r="E646" s="4"/>
      <c r="F646" s="4"/>
      <c r="J646" s="5"/>
      <c r="L646" s="4"/>
    </row>
    <row r="647">
      <c r="A647" s="4"/>
      <c r="C647" s="116"/>
      <c r="D647" s="4"/>
      <c r="E647" s="4"/>
      <c r="F647" s="4"/>
      <c r="J647" s="5"/>
      <c r="L647" s="4"/>
    </row>
    <row r="648">
      <c r="A648" s="4"/>
      <c r="C648" s="116"/>
      <c r="D648" s="4"/>
      <c r="E648" s="4"/>
      <c r="F648" s="4"/>
      <c r="J648" s="5"/>
      <c r="L648" s="4"/>
    </row>
    <row r="649">
      <c r="A649" s="4"/>
      <c r="C649" s="116"/>
      <c r="D649" s="4"/>
      <c r="E649" s="4"/>
      <c r="F649" s="4"/>
      <c r="J649" s="5"/>
      <c r="L649" s="4"/>
    </row>
    <row r="650">
      <c r="A650" s="4"/>
      <c r="C650" s="116"/>
      <c r="D650" s="4"/>
      <c r="E650" s="4"/>
      <c r="F650" s="4"/>
      <c r="J650" s="5"/>
      <c r="L650" s="4"/>
    </row>
    <row r="651">
      <c r="A651" s="4"/>
      <c r="C651" s="116"/>
      <c r="D651" s="4"/>
      <c r="E651" s="4"/>
      <c r="F651" s="4"/>
      <c r="J651" s="5"/>
      <c r="L651" s="4"/>
    </row>
    <row r="652">
      <c r="A652" s="4"/>
      <c r="C652" s="116"/>
      <c r="D652" s="4"/>
      <c r="E652" s="4"/>
      <c r="F652" s="4"/>
      <c r="J652" s="5"/>
      <c r="L652" s="4"/>
    </row>
    <row r="653">
      <c r="A653" s="4"/>
      <c r="C653" s="116"/>
      <c r="D653" s="4"/>
      <c r="E653" s="4"/>
      <c r="F653" s="4"/>
      <c r="J653" s="5"/>
      <c r="L653" s="4"/>
    </row>
    <row r="654">
      <c r="A654" s="4"/>
      <c r="C654" s="116"/>
      <c r="D654" s="4"/>
      <c r="E654" s="4"/>
      <c r="F654" s="4"/>
      <c r="J654" s="5"/>
      <c r="L654" s="4"/>
    </row>
    <row r="655">
      <c r="A655" s="4"/>
      <c r="C655" s="116"/>
      <c r="D655" s="4"/>
      <c r="E655" s="4"/>
      <c r="F655" s="4"/>
      <c r="J655" s="5"/>
      <c r="L655" s="4"/>
    </row>
    <row r="656">
      <c r="A656" s="4"/>
      <c r="C656" s="116"/>
      <c r="D656" s="4"/>
      <c r="E656" s="4"/>
      <c r="F656" s="4"/>
      <c r="J656" s="5"/>
      <c r="L656" s="4"/>
    </row>
    <row r="657">
      <c r="A657" s="4"/>
      <c r="C657" s="116"/>
      <c r="D657" s="4"/>
      <c r="E657" s="4"/>
      <c r="F657" s="4"/>
      <c r="J657" s="5"/>
      <c r="L657" s="4"/>
    </row>
    <row r="658">
      <c r="A658" s="4"/>
      <c r="C658" s="116"/>
      <c r="D658" s="4"/>
      <c r="E658" s="4"/>
      <c r="F658" s="4"/>
      <c r="J658" s="5"/>
      <c r="L658" s="4"/>
    </row>
    <row r="659">
      <c r="A659" s="4"/>
      <c r="C659" s="116"/>
      <c r="D659" s="4"/>
      <c r="E659" s="4"/>
      <c r="F659" s="4"/>
      <c r="J659" s="5"/>
      <c r="L659" s="4"/>
    </row>
    <row r="660">
      <c r="A660" s="4"/>
      <c r="C660" s="116"/>
      <c r="D660" s="4"/>
      <c r="E660" s="4"/>
      <c r="F660" s="4"/>
      <c r="J660" s="5"/>
      <c r="L660" s="4"/>
    </row>
    <row r="661">
      <c r="A661" s="4"/>
      <c r="C661" s="116"/>
      <c r="D661" s="4"/>
      <c r="E661" s="4"/>
      <c r="F661" s="4"/>
      <c r="J661" s="5"/>
      <c r="L661" s="4"/>
    </row>
    <row r="662">
      <c r="A662" s="4"/>
      <c r="C662" s="116"/>
      <c r="D662" s="4"/>
      <c r="E662" s="4"/>
      <c r="F662" s="4"/>
      <c r="J662" s="5"/>
      <c r="L662" s="4"/>
    </row>
    <row r="663">
      <c r="A663" s="4"/>
      <c r="C663" s="116"/>
      <c r="D663" s="4"/>
      <c r="E663" s="4"/>
      <c r="F663" s="4"/>
      <c r="J663" s="5"/>
      <c r="L663" s="4"/>
    </row>
    <row r="664">
      <c r="A664" s="4"/>
      <c r="C664" s="116"/>
      <c r="D664" s="4"/>
      <c r="E664" s="4"/>
      <c r="F664" s="4"/>
      <c r="J664" s="5"/>
      <c r="L664" s="4"/>
    </row>
    <row r="665">
      <c r="A665" s="4"/>
      <c r="C665" s="116"/>
      <c r="D665" s="4"/>
      <c r="E665" s="4"/>
      <c r="F665" s="4"/>
      <c r="J665" s="5"/>
      <c r="L665" s="4"/>
    </row>
    <row r="666">
      <c r="A666" s="4"/>
      <c r="C666" s="116"/>
      <c r="D666" s="4"/>
      <c r="E666" s="4"/>
      <c r="F666" s="4"/>
      <c r="J666" s="5"/>
      <c r="L666" s="4"/>
    </row>
    <row r="667">
      <c r="A667" s="4"/>
      <c r="C667" s="116"/>
      <c r="D667" s="4"/>
      <c r="E667" s="4"/>
      <c r="F667" s="4"/>
      <c r="J667" s="5"/>
      <c r="L667" s="4"/>
    </row>
    <row r="668">
      <c r="A668" s="4"/>
      <c r="C668" s="116"/>
      <c r="D668" s="4"/>
      <c r="E668" s="4"/>
      <c r="F668" s="4"/>
      <c r="J668" s="5"/>
      <c r="L668" s="4"/>
    </row>
    <row r="669">
      <c r="A669" s="4"/>
      <c r="C669" s="116"/>
      <c r="D669" s="4"/>
      <c r="E669" s="4"/>
      <c r="F669" s="4"/>
      <c r="J669" s="5"/>
      <c r="L669" s="4"/>
    </row>
    <row r="670">
      <c r="A670" s="4"/>
      <c r="C670" s="116"/>
      <c r="D670" s="4"/>
      <c r="E670" s="4"/>
      <c r="F670" s="4"/>
      <c r="J670" s="5"/>
      <c r="L670" s="4"/>
    </row>
    <row r="671">
      <c r="A671" s="4"/>
      <c r="C671" s="116"/>
      <c r="D671" s="4"/>
      <c r="E671" s="4"/>
      <c r="F671" s="4"/>
      <c r="J671" s="5"/>
      <c r="L671" s="4"/>
    </row>
    <row r="672">
      <c r="A672" s="4"/>
      <c r="C672" s="116"/>
      <c r="D672" s="4"/>
      <c r="E672" s="4"/>
      <c r="F672" s="4"/>
      <c r="J672" s="5"/>
      <c r="L672" s="4"/>
    </row>
    <row r="673">
      <c r="A673" s="4"/>
      <c r="C673" s="116"/>
      <c r="D673" s="4"/>
      <c r="E673" s="4"/>
      <c r="F673" s="4"/>
      <c r="J673" s="5"/>
      <c r="L673" s="4"/>
    </row>
    <row r="674">
      <c r="A674" s="4"/>
      <c r="C674" s="116"/>
      <c r="D674" s="4"/>
      <c r="E674" s="4"/>
      <c r="F674" s="4"/>
      <c r="J674" s="5"/>
      <c r="L674" s="4"/>
    </row>
    <row r="675">
      <c r="A675" s="4"/>
      <c r="C675" s="116"/>
      <c r="D675" s="4"/>
      <c r="E675" s="4"/>
      <c r="F675" s="4"/>
      <c r="J675" s="5"/>
      <c r="L675" s="4"/>
    </row>
    <row r="676">
      <c r="A676" s="4"/>
      <c r="C676" s="116"/>
      <c r="D676" s="4"/>
      <c r="E676" s="4"/>
      <c r="F676" s="4"/>
      <c r="J676" s="5"/>
      <c r="L676" s="4"/>
    </row>
    <row r="677">
      <c r="A677" s="4"/>
      <c r="C677" s="116"/>
      <c r="D677" s="4"/>
      <c r="E677" s="4"/>
      <c r="F677" s="4"/>
      <c r="J677" s="5"/>
      <c r="L677" s="4"/>
    </row>
    <row r="678">
      <c r="A678" s="4"/>
      <c r="C678" s="116"/>
      <c r="D678" s="4"/>
      <c r="E678" s="4"/>
      <c r="F678" s="4"/>
      <c r="J678" s="5"/>
      <c r="L678" s="4"/>
    </row>
    <row r="679">
      <c r="A679" s="4"/>
      <c r="C679" s="116"/>
      <c r="D679" s="4"/>
      <c r="E679" s="4"/>
      <c r="F679" s="4"/>
      <c r="J679" s="5"/>
      <c r="L679" s="4"/>
    </row>
    <row r="680">
      <c r="A680" s="4"/>
      <c r="C680" s="116"/>
      <c r="D680" s="4"/>
      <c r="E680" s="4"/>
      <c r="F680" s="4"/>
      <c r="J680" s="5"/>
      <c r="L680" s="4"/>
    </row>
    <row r="681">
      <c r="A681" s="4"/>
      <c r="C681" s="116"/>
      <c r="D681" s="4"/>
      <c r="E681" s="4"/>
      <c r="F681" s="4"/>
      <c r="J681" s="5"/>
      <c r="L681" s="4"/>
    </row>
    <row r="682">
      <c r="A682" s="4"/>
      <c r="C682" s="116"/>
      <c r="D682" s="4"/>
      <c r="E682" s="4"/>
      <c r="F682" s="4"/>
      <c r="J682" s="5"/>
      <c r="L682" s="4"/>
    </row>
    <row r="683">
      <c r="A683" s="4"/>
      <c r="C683" s="116"/>
      <c r="D683" s="4"/>
      <c r="E683" s="4"/>
      <c r="F683" s="4"/>
      <c r="J683" s="5"/>
      <c r="L683" s="4"/>
    </row>
    <row r="684">
      <c r="A684" s="4"/>
      <c r="C684" s="116"/>
      <c r="D684" s="4"/>
      <c r="E684" s="4"/>
      <c r="F684" s="4"/>
      <c r="J684" s="5"/>
      <c r="L684" s="4"/>
    </row>
    <row r="685">
      <c r="A685" s="4"/>
      <c r="C685" s="116"/>
      <c r="D685" s="4"/>
      <c r="E685" s="4"/>
      <c r="F685" s="4"/>
      <c r="J685" s="5"/>
      <c r="L685" s="4"/>
    </row>
    <row r="686">
      <c r="A686" s="4"/>
      <c r="C686" s="116"/>
      <c r="D686" s="4"/>
      <c r="E686" s="4"/>
      <c r="F686" s="4"/>
      <c r="J686" s="5"/>
      <c r="L686" s="4"/>
    </row>
    <row r="687">
      <c r="A687" s="4"/>
      <c r="C687" s="116"/>
      <c r="D687" s="4"/>
      <c r="E687" s="4"/>
      <c r="F687" s="4"/>
      <c r="J687" s="5"/>
      <c r="L687" s="4"/>
    </row>
    <row r="688">
      <c r="A688" s="4"/>
      <c r="C688" s="116"/>
      <c r="D688" s="4"/>
      <c r="E688" s="4"/>
      <c r="F688" s="4"/>
      <c r="J688" s="5"/>
      <c r="L688" s="4"/>
    </row>
    <row r="689">
      <c r="A689" s="4"/>
      <c r="C689" s="116"/>
      <c r="D689" s="4"/>
      <c r="E689" s="4"/>
      <c r="F689" s="4"/>
      <c r="J689" s="5"/>
      <c r="L689" s="4"/>
    </row>
    <row r="690">
      <c r="A690" s="4"/>
      <c r="C690" s="116"/>
      <c r="D690" s="4"/>
      <c r="E690" s="4"/>
      <c r="F690" s="4"/>
      <c r="J690" s="5"/>
      <c r="L690" s="4"/>
    </row>
    <row r="691">
      <c r="A691" s="4"/>
      <c r="C691" s="116"/>
      <c r="D691" s="4"/>
      <c r="E691" s="4"/>
      <c r="F691" s="4"/>
      <c r="J691" s="5"/>
      <c r="L691" s="4"/>
    </row>
    <row r="692">
      <c r="A692" s="4"/>
      <c r="C692" s="116"/>
      <c r="D692" s="4"/>
      <c r="E692" s="4"/>
      <c r="F692" s="4"/>
      <c r="J692" s="5"/>
      <c r="L692" s="4"/>
    </row>
    <row r="693">
      <c r="A693" s="4"/>
      <c r="C693" s="116"/>
      <c r="D693" s="4"/>
      <c r="E693" s="4"/>
      <c r="F693" s="4"/>
      <c r="J693" s="5"/>
      <c r="L693" s="4"/>
    </row>
    <row r="694">
      <c r="A694" s="4"/>
      <c r="C694" s="116"/>
      <c r="D694" s="4"/>
      <c r="E694" s="4"/>
      <c r="F694" s="4"/>
      <c r="J694" s="5"/>
      <c r="L694" s="4"/>
    </row>
    <row r="695">
      <c r="A695" s="4"/>
      <c r="C695" s="116"/>
      <c r="D695" s="4"/>
      <c r="E695" s="4"/>
      <c r="F695" s="4"/>
      <c r="J695" s="5"/>
      <c r="L695" s="4"/>
    </row>
    <row r="696">
      <c r="A696" s="4"/>
      <c r="C696" s="116"/>
      <c r="D696" s="4"/>
      <c r="E696" s="4"/>
      <c r="F696" s="4"/>
      <c r="J696" s="5"/>
      <c r="L696" s="4"/>
    </row>
    <row r="697">
      <c r="A697" s="4"/>
      <c r="C697" s="116"/>
      <c r="D697" s="4"/>
      <c r="E697" s="4"/>
      <c r="F697" s="4"/>
      <c r="J697" s="5"/>
      <c r="L697" s="4"/>
    </row>
    <row r="698">
      <c r="A698" s="4"/>
      <c r="C698" s="116"/>
      <c r="D698" s="4"/>
      <c r="E698" s="4"/>
      <c r="F698" s="4"/>
      <c r="J698" s="5"/>
      <c r="L698" s="4"/>
    </row>
    <row r="699">
      <c r="A699" s="4"/>
      <c r="C699" s="116"/>
      <c r="D699" s="4"/>
      <c r="E699" s="4"/>
      <c r="F699" s="4"/>
      <c r="J699" s="5"/>
      <c r="L699" s="4"/>
    </row>
    <row r="700">
      <c r="A700" s="4"/>
      <c r="C700" s="116"/>
      <c r="D700" s="4"/>
      <c r="E700" s="4"/>
      <c r="F700" s="4"/>
      <c r="J700" s="5"/>
      <c r="L700" s="4"/>
    </row>
    <row r="701">
      <c r="A701" s="4"/>
      <c r="C701" s="116"/>
      <c r="D701" s="4"/>
      <c r="E701" s="4"/>
      <c r="F701" s="4"/>
      <c r="J701" s="5"/>
      <c r="L701" s="4"/>
    </row>
    <row r="702">
      <c r="A702" s="4"/>
      <c r="C702" s="116"/>
      <c r="D702" s="4"/>
      <c r="E702" s="4"/>
      <c r="F702" s="4"/>
      <c r="J702" s="5"/>
      <c r="L702" s="4"/>
    </row>
    <row r="703">
      <c r="A703" s="4"/>
      <c r="C703" s="116"/>
      <c r="D703" s="4"/>
      <c r="E703" s="4"/>
      <c r="F703" s="4"/>
      <c r="J703" s="5"/>
      <c r="L703" s="4"/>
    </row>
    <row r="704">
      <c r="A704" s="4"/>
      <c r="C704" s="116"/>
      <c r="D704" s="4"/>
      <c r="E704" s="4"/>
      <c r="F704" s="4"/>
      <c r="J704" s="5"/>
      <c r="L704" s="4"/>
    </row>
    <row r="705">
      <c r="A705" s="4"/>
      <c r="C705" s="116"/>
      <c r="D705" s="4"/>
      <c r="E705" s="4"/>
      <c r="F705" s="4"/>
      <c r="J705" s="5"/>
      <c r="L705" s="4"/>
    </row>
    <row r="706">
      <c r="A706" s="4"/>
      <c r="C706" s="116"/>
      <c r="D706" s="4"/>
      <c r="E706" s="4"/>
      <c r="F706" s="4"/>
      <c r="J706" s="5"/>
      <c r="L706" s="4"/>
    </row>
    <row r="707">
      <c r="A707" s="4"/>
      <c r="C707" s="116"/>
      <c r="D707" s="4"/>
      <c r="E707" s="4"/>
      <c r="F707" s="4"/>
      <c r="J707" s="5"/>
      <c r="L707" s="4"/>
    </row>
    <row r="708">
      <c r="A708" s="4"/>
      <c r="C708" s="116"/>
      <c r="D708" s="4"/>
      <c r="E708" s="4"/>
      <c r="F708" s="4"/>
      <c r="J708" s="5"/>
      <c r="L708" s="4"/>
    </row>
    <row r="709">
      <c r="A709" s="4"/>
      <c r="C709" s="116"/>
      <c r="D709" s="4"/>
      <c r="E709" s="4"/>
      <c r="F709" s="4"/>
      <c r="J709" s="5"/>
      <c r="L709" s="4"/>
    </row>
    <row r="710">
      <c r="A710" s="4"/>
      <c r="C710" s="116"/>
      <c r="D710" s="4"/>
      <c r="E710" s="4"/>
      <c r="F710" s="4"/>
      <c r="J710" s="5"/>
      <c r="L710" s="4"/>
    </row>
    <row r="711">
      <c r="A711" s="4"/>
      <c r="C711" s="116"/>
      <c r="D711" s="4"/>
      <c r="E711" s="4"/>
      <c r="F711" s="4"/>
      <c r="J711" s="5"/>
      <c r="L711" s="4"/>
    </row>
    <row r="712">
      <c r="A712" s="4"/>
      <c r="C712" s="116"/>
      <c r="D712" s="4"/>
      <c r="E712" s="4"/>
      <c r="F712" s="4"/>
      <c r="J712" s="5"/>
      <c r="L712" s="4"/>
    </row>
    <row r="713">
      <c r="A713" s="4"/>
      <c r="C713" s="116"/>
      <c r="D713" s="4"/>
      <c r="E713" s="4"/>
      <c r="F713" s="4"/>
      <c r="J713" s="5"/>
      <c r="L713" s="4"/>
    </row>
    <row r="714">
      <c r="A714" s="4"/>
      <c r="C714" s="116"/>
      <c r="D714" s="4"/>
      <c r="E714" s="4"/>
      <c r="F714" s="4"/>
      <c r="J714" s="5"/>
      <c r="L714" s="4"/>
    </row>
    <row r="715">
      <c r="A715" s="4"/>
      <c r="C715" s="116"/>
      <c r="D715" s="4"/>
      <c r="E715" s="4"/>
      <c r="F715" s="4"/>
      <c r="J715" s="5"/>
      <c r="L715" s="4"/>
    </row>
    <row r="716">
      <c r="A716" s="4"/>
      <c r="C716" s="116"/>
      <c r="D716" s="4"/>
      <c r="E716" s="4"/>
      <c r="F716" s="4"/>
      <c r="J716" s="5"/>
      <c r="L716" s="4"/>
    </row>
    <row r="717">
      <c r="A717" s="4"/>
      <c r="C717" s="116"/>
      <c r="D717" s="4"/>
      <c r="E717" s="4"/>
      <c r="F717" s="4"/>
      <c r="J717" s="5"/>
      <c r="L717" s="4"/>
    </row>
    <row r="718">
      <c r="A718" s="4"/>
      <c r="C718" s="116"/>
      <c r="D718" s="4"/>
      <c r="E718" s="4"/>
      <c r="F718" s="4"/>
      <c r="J718" s="5"/>
      <c r="L718" s="4"/>
    </row>
    <row r="719">
      <c r="A719" s="4"/>
      <c r="C719" s="116"/>
      <c r="D719" s="4"/>
      <c r="E719" s="4"/>
      <c r="F719" s="4"/>
      <c r="J719" s="5"/>
      <c r="L719" s="4"/>
    </row>
    <row r="720">
      <c r="A720" s="4"/>
      <c r="C720" s="116"/>
      <c r="D720" s="4"/>
      <c r="E720" s="4"/>
      <c r="F720" s="4"/>
      <c r="J720" s="5"/>
      <c r="L720" s="4"/>
    </row>
    <row r="721">
      <c r="A721" s="4"/>
      <c r="C721" s="116"/>
      <c r="D721" s="4"/>
      <c r="E721" s="4"/>
      <c r="F721" s="4"/>
      <c r="J721" s="5"/>
      <c r="L721" s="4"/>
    </row>
    <row r="722">
      <c r="A722" s="4"/>
      <c r="C722" s="116"/>
      <c r="D722" s="4"/>
      <c r="E722" s="4"/>
      <c r="F722" s="4"/>
      <c r="J722" s="5"/>
      <c r="L722" s="4"/>
    </row>
    <row r="723">
      <c r="A723" s="4"/>
      <c r="C723" s="116"/>
      <c r="D723" s="4"/>
      <c r="E723" s="4"/>
      <c r="F723" s="4"/>
      <c r="J723" s="5"/>
      <c r="L723" s="4"/>
    </row>
    <row r="724">
      <c r="A724" s="4"/>
      <c r="C724" s="116"/>
      <c r="D724" s="4"/>
      <c r="E724" s="4"/>
      <c r="F724" s="4"/>
      <c r="J724" s="5"/>
      <c r="L724" s="4"/>
    </row>
    <row r="725">
      <c r="A725" s="4"/>
      <c r="C725" s="116"/>
      <c r="D725" s="4"/>
      <c r="E725" s="4"/>
      <c r="F725" s="4"/>
      <c r="J725" s="5"/>
      <c r="L725" s="4"/>
    </row>
    <row r="726">
      <c r="A726" s="4"/>
      <c r="C726" s="116"/>
      <c r="D726" s="4"/>
      <c r="E726" s="4"/>
      <c r="F726" s="4"/>
      <c r="J726" s="5"/>
      <c r="L726" s="4"/>
    </row>
    <row r="727">
      <c r="A727" s="4"/>
      <c r="C727" s="116"/>
      <c r="D727" s="4"/>
      <c r="E727" s="4"/>
      <c r="F727" s="4"/>
      <c r="J727" s="5"/>
      <c r="L727" s="4"/>
    </row>
    <row r="728">
      <c r="A728" s="4"/>
      <c r="C728" s="116"/>
      <c r="D728" s="4"/>
      <c r="E728" s="4"/>
      <c r="F728" s="4"/>
      <c r="J728" s="5"/>
      <c r="L728" s="4"/>
    </row>
    <row r="729">
      <c r="A729" s="4"/>
      <c r="C729" s="116"/>
      <c r="D729" s="4"/>
      <c r="E729" s="4"/>
      <c r="F729" s="4"/>
      <c r="J729" s="5"/>
      <c r="L729" s="4"/>
    </row>
    <row r="730">
      <c r="A730" s="4"/>
      <c r="C730" s="116"/>
      <c r="D730" s="4"/>
      <c r="E730" s="4"/>
      <c r="F730" s="4"/>
      <c r="J730" s="5"/>
      <c r="L730" s="4"/>
    </row>
    <row r="731">
      <c r="A731" s="4"/>
      <c r="C731" s="116"/>
      <c r="D731" s="4"/>
      <c r="E731" s="4"/>
      <c r="F731" s="4"/>
      <c r="J731" s="5"/>
      <c r="L731" s="4"/>
    </row>
    <row r="732">
      <c r="A732" s="4"/>
      <c r="C732" s="116"/>
      <c r="D732" s="4"/>
      <c r="E732" s="4"/>
      <c r="F732" s="4"/>
      <c r="J732" s="5"/>
      <c r="L732" s="4"/>
    </row>
    <row r="733">
      <c r="A733" s="4"/>
      <c r="C733" s="116"/>
      <c r="D733" s="4"/>
      <c r="E733" s="4"/>
      <c r="F733" s="4"/>
      <c r="J733" s="5"/>
      <c r="L733" s="4"/>
    </row>
    <row r="734">
      <c r="A734" s="4"/>
      <c r="C734" s="116"/>
      <c r="D734" s="4"/>
      <c r="E734" s="4"/>
      <c r="F734" s="4"/>
      <c r="J734" s="5"/>
      <c r="L734" s="4"/>
    </row>
    <row r="735">
      <c r="A735" s="4"/>
      <c r="C735" s="116"/>
      <c r="D735" s="4"/>
      <c r="E735" s="4"/>
      <c r="F735" s="4"/>
      <c r="J735" s="5"/>
      <c r="L735" s="4"/>
    </row>
    <row r="736">
      <c r="A736" s="4"/>
      <c r="C736" s="116"/>
      <c r="D736" s="4"/>
      <c r="E736" s="4"/>
      <c r="F736" s="4"/>
      <c r="J736" s="5"/>
      <c r="L736" s="4"/>
    </row>
    <row r="737">
      <c r="A737" s="4"/>
      <c r="C737" s="116"/>
      <c r="D737" s="4"/>
      <c r="E737" s="4"/>
      <c r="F737" s="4"/>
      <c r="J737" s="5"/>
      <c r="L737" s="4"/>
    </row>
    <row r="738">
      <c r="A738" s="4"/>
      <c r="C738" s="116"/>
      <c r="D738" s="4"/>
      <c r="E738" s="4"/>
      <c r="F738" s="4"/>
      <c r="J738" s="5"/>
      <c r="L738" s="4"/>
    </row>
    <row r="739">
      <c r="A739" s="4"/>
      <c r="C739" s="116"/>
      <c r="D739" s="4"/>
      <c r="E739" s="4"/>
      <c r="F739" s="4"/>
      <c r="J739" s="5"/>
      <c r="L739" s="4"/>
    </row>
    <row r="740">
      <c r="A740" s="4"/>
      <c r="C740" s="116"/>
      <c r="D740" s="4"/>
      <c r="E740" s="4"/>
      <c r="F740" s="4"/>
      <c r="J740" s="5"/>
      <c r="L740" s="4"/>
    </row>
    <row r="741">
      <c r="A741" s="4"/>
      <c r="C741" s="116"/>
      <c r="D741" s="4"/>
      <c r="E741" s="4"/>
      <c r="F741" s="4"/>
      <c r="J741" s="5"/>
      <c r="L741" s="4"/>
    </row>
    <row r="742">
      <c r="A742" s="4"/>
      <c r="C742" s="116"/>
      <c r="D742" s="4"/>
      <c r="E742" s="4"/>
      <c r="F742" s="4"/>
      <c r="J742" s="5"/>
      <c r="L742" s="4"/>
    </row>
    <row r="743">
      <c r="A743" s="4"/>
      <c r="C743" s="116"/>
      <c r="D743" s="4"/>
      <c r="E743" s="4"/>
      <c r="F743" s="4"/>
      <c r="J743" s="5"/>
      <c r="L743" s="4"/>
    </row>
    <row r="744">
      <c r="A744" s="4"/>
      <c r="C744" s="116"/>
      <c r="D744" s="4"/>
      <c r="E744" s="4"/>
      <c r="F744" s="4"/>
      <c r="J744" s="5"/>
      <c r="L744" s="4"/>
    </row>
    <row r="745">
      <c r="A745" s="4"/>
      <c r="C745" s="116"/>
      <c r="D745" s="4"/>
      <c r="E745" s="4"/>
      <c r="F745" s="4"/>
      <c r="J745" s="5"/>
      <c r="L745" s="4"/>
    </row>
    <row r="746">
      <c r="A746" s="4"/>
      <c r="C746" s="116"/>
      <c r="D746" s="4"/>
      <c r="E746" s="4"/>
      <c r="F746" s="4"/>
      <c r="J746" s="5"/>
      <c r="L746" s="4"/>
    </row>
    <row r="747">
      <c r="A747" s="4"/>
      <c r="C747" s="116"/>
      <c r="D747" s="4"/>
      <c r="E747" s="4"/>
      <c r="F747" s="4"/>
      <c r="J747" s="5"/>
      <c r="L747" s="4"/>
    </row>
    <row r="748">
      <c r="A748" s="4"/>
      <c r="C748" s="116"/>
      <c r="D748" s="4"/>
      <c r="E748" s="4"/>
      <c r="F748" s="4"/>
      <c r="J748" s="5"/>
      <c r="L748" s="4"/>
    </row>
    <row r="749">
      <c r="A749" s="4"/>
      <c r="C749" s="116"/>
      <c r="D749" s="4"/>
      <c r="E749" s="4"/>
      <c r="F749" s="4"/>
      <c r="J749" s="5"/>
      <c r="L749" s="4"/>
    </row>
    <row r="750">
      <c r="A750" s="4"/>
      <c r="C750" s="116"/>
      <c r="D750" s="4"/>
      <c r="E750" s="4"/>
      <c r="F750" s="4"/>
      <c r="J750" s="5"/>
      <c r="L750" s="4"/>
    </row>
    <row r="751">
      <c r="A751" s="4"/>
      <c r="C751" s="116"/>
      <c r="D751" s="4"/>
      <c r="E751" s="4"/>
      <c r="F751" s="4"/>
      <c r="J751" s="5"/>
      <c r="L751" s="4"/>
    </row>
    <row r="752">
      <c r="A752" s="4"/>
      <c r="C752" s="116"/>
      <c r="D752" s="4"/>
      <c r="E752" s="4"/>
      <c r="F752" s="4"/>
      <c r="J752" s="5"/>
      <c r="L752" s="4"/>
    </row>
    <row r="753">
      <c r="A753" s="4"/>
      <c r="C753" s="116"/>
      <c r="D753" s="4"/>
      <c r="E753" s="4"/>
      <c r="F753" s="4"/>
      <c r="J753" s="5"/>
      <c r="L753" s="4"/>
    </row>
    <row r="754">
      <c r="A754" s="4"/>
      <c r="C754" s="116"/>
      <c r="D754" s="4"/>
      <c r="E754" s="4"/>
      <c r="F754" s="4"/>
      <c r="J754" s="5"/>
      <c r="L754" s="4"/>
    </row>
    <row r="755">
      <c r="A755" s="4"/>
      <c r="C755" s="116"/>
      <c r="D755" s="4"/>
      <c r="E755" s="4"/>
      <c r="F755" s="4"/>
      <c r="J755" s="5"/>
      <c r="L755" s="4"/>
    </row>
    <row r="756">
      <c r="A756" s="4"/>
      <c r="C756" s="116"/>
      <c r="D756" s="4"/>
      <c r="E756" s="4"/>
      <c r="F756" s="4"/>
      <c r="J756" s="5"/>
      <c r="L756" s="4"/>
    </row>
    <row r="757">
      <c r="A757" s="4"/>
      <c r="C757" s="116"/>
      <c r="D757" s="4"/>
      <c r="E757" s="4"/>
      <c r="F757" s="4"/>
      <c r="J757" s="5"/>
      <c r="L757" s="4"/>
    </row>
    <row r="758">
      <c r="A758" s="4"/>
      <c r="C758" s="116"/>
      <c r="D758" s="4"/>
      <c r="E758" s="4"/>
      <c r="F758" s="4"/>
      <c r="J758" s="5"/>
      <c r="L758" s="4"/>
    </row>
    <row r="759">
      <c r="A759" s="4"/>
      <c r="C759" s="116"/>
      <c r="D759" s="4"/>
      <c r="E759" s="4"/>
      <c r="F759" s="4"/>
      <c r="J759" s="5"/>
      <c r="L759" s="4"/>
    </row>
    <row r="760">
      <c r="A760" s="4"/>
      <c r="C760" s="116"/>
      <c r="D760" s="4"/>
      <c r="E760" s="4"/>
      <c r="F760" s="4"/>
      <c r="J760" s="5"/>
      <c r="L760" s="4"/>
    </row>
    <row r="761">
      <c r="A761" s="4"/>
      <c r="C761" s="116"/>
      <c r="D761" s="4"/>
      <c r="E761" s="4"/>
      <c r="F761" s="4"/>
      <c r="J761" s="5"/>
      <c r="L761" s="4"/>
    </row>
    <row r="762">
      <c r="A762" s="4"/>
      <c r="C762" s="116"/>
      <c r="D762" s="4"/>
      <c r="E762" s="4"/>
      <c r="F762" s="4"/>
      <c r="J762" s="5"/>
      <c r="L762" s="4"/>
    </row>
    <row r="763">
      <c r="A763" s="4"/>
      <c r="C763" s="116"/>
      <c r="D763" s="4"/>
      <c r="E763" s="4"/>
      <c r="F763" s="4"/>
      <c r="J763" s="5"/>
      <c r="L763" s="4"/>
    </row>
    <row r="764">
      <c r="A764" s="4"/>
      <c r="C764" s="116"/>
      <c r="D764" s="4"/>
      <c r="E764" s="4"/>
      <c r="F764" s="4"/>
      <c r="J764" s="5"/>
      <c r="L764" s="4"/>
    </row>
    <row r="765">
      <c r="A765" s="4"/>
      <c r="C765" s="116"/>
      <c r="D765" s="4"/>
      <c r="E765" s="4"/>
      <c r="F765" s="4"/>
      <c r="J765" s="5"/>
      <c r="L765" s="4"/>
    </row>
    <row r="766">
      <c r="A766" s="4"/>
      <c r="C766" s="116"/>
      <c r="D766" s="4"/>
      <c r="E766" s="4"/>
      <c r="F766" s="4"/>
      <c r="J766" s="5"/>
      <c r="L766" s="4"/>
    </row>
    <row r="767">
      <c r="A767" s="4"/>
      <c r="C767" s="116"/>
      <c r="D767" s="4"/>
      <c r="E767" s="4"/>
      <c r="F767" s="4"/>
      <c r="J767" s="5"/>
      <c r="L767" s="4"/>
    </row>
    <row r="768">
      <c r="A768" s="4"/>
      <c r="C768" s="116"/>
      <c r="D768" s="4"/>
      <c r="E768" s="4"/>
      <c r="F768" s="4"/>
      <c r="J768" s="5"/>
      <c r="L768" s="4"/>
    </row>
    <row r="769">
      <c r="A769" s="4"/>
      <c r="C769" s="116"/>
      <c r="D769" s="4"/>
      <c r="E769" s="4"/>
      <c r="F769" s="4"/>
      <c r="J769" s="5"/>
      <c r="L769" s="4"/>
    </row>
    <row r="770">
      <c r="A770" s="4"/>
      <c r="C770" s="116"/>
      <c r="D770" s="4"/>
      <c r="E770" s="4"/>
      <c r="F770" s="4"/>
      <c r="J770" s="5"/>
      <c r="L770" s="4"/>
    </row>
    <row r="771">
      <c r="A771" s="4"/>
      <c r="C771" s="116"/>
      <c r="D771" s="4"/>
      <c r="E771" s="4"/>
      <c r="F771" s="4"/>
      <c r="J771" s="5"/>
      <c r="L771" s="4"/>
    </row>
    <row r="772">
      <c r="A772" s="4"/>
      <c r="C772" s="116"/>
      <c r="D772" s="4"/>
      <c r="E772" s="4"/>
      <c r="F772" s="4"/>
      <c r="J772" s="5"/>
      <c r="L772" s="4"/>
    </row>
    <row r="773">
      <c r="A773" s="4"/>
      <c r="C773" s="116"/>
      <c r="D773" s="4"/>
      <c r="E773" s="4"/>
      <c r="F773" s="4"/>
      <c r="J773" s="5"/>
      <c r="L773" s="4"/>
    </row>
    <row r="774">
      <c r="A774" s="4"/>
      <c r="C774" s="116"/>
      <c r="D774" s="4"/>
      <c r="E774" s="4"/>
      <c r="F774" s="4"/>
      <c r="J774" s="5"/>
      <c r="L774" s="4"/>
    </row>
    <row r="775">
      <c r="A775" s="4"/>
      <c r="C775" s="116"/>
      <c r="D775" s="4"/>
      <c r="E775" s="4"/>
      <c r="F775" s="4"/>
      <c r="J775" s="5"/>
      <c r="L775" s="4"/>
    </row>
    <row r="776">
      <c r="A776" s="4"/>
      <c r="C776" s="116"/>
      <c r="D776" s="4"/>
      <c r="E776" s="4"/>
      <c r="F776" s="4"/>
      <c r="J776" s="5"/>
      <c r="L776" s="4"/>
    </row>
    <row r="777">
      <c r="A777" s="4"/>
      <c r="C777" s="116"/>
      <c r="D777" s="4"/>
      <c r="E777" s="4"/>
      <c r="F777" s="4"/>
      <c r="J777" s="5"/>
      <c r="L777" s="4"/>
    </row>
    <row r="778">
      <c r="A778" s="4"/>
      <c r="C778" s="116"/>
      <c r="D778" s="4"/>
      <c r="E778" s="4"/>
      <c r="F778" s="4"/>
      <c r="J778" s="5"/>
      <c r="L778" s="4"/>
    </row>
    <row r="779">
      <c r="A779" s="4"/>
      <c r="C779" s="116"/>
      <c r="D779" s="4"/>
      <c r="E779" s="4"/>
      <c r="F779" s="4"/>
      <c r="J779" s="5"/>
      <c r="L779" s="4"/>
    </row>
    <row r="780">
      <c r="A780" s="4"/>
      <c r="C780" s="116"/>
      <c r="D780" s="4"/>
      <c r="E780" s="4"/>
      <c r="F780" s="4"/>
      <c r="J780" s="5"/>
      <c r="L780" s="4"/>
    </row>
    <row r="781">
      <c r="A781" s="4"/>
      <c r="C781" s="116"/>
      <c r="D781" s="4"/>
      <c r="E781" s="4"/>
      <c r="F781" s="4"/>
      <c r="J781" s="5"/>
      <c r="L781" s="4"/>
    </row>
    <row r="782">
      <c r="A782" s="4"/>
      <c r="C782" s="116"/>
      <c r="D782" s="4"/>
      <c r="E782" s="4"/>
      <c r="F782" s="4"/>
      <c r="J782" s="5"/>
      <c r="L782" s="4"/>
    </row>
    <row r="783">
      <c r="A783" s="4"/>
      <c r="C783" s="116"/>
      <c r="D783" s="4"/>
      <c r="E783" s="4"/>
      <c r="F783" s="4"/>
      <c r="J783" s="5"/>
      <c r="L783" s="4"/>
    </row>
    <row r="784">
      <c r="A784" s="4"/>
      <c r="C784" s="116"/>
      <c r="D784" s="4"/>
      <c r="E784" s="4"/>
      <c r="F784" s="4"/>
      <c r="J784" s="5"/>
      <c r="L784" s="4"/>
    </row>
    <row r="785">
      <c r="A785" s="4"/>
      <c r="C785" s="116"/>
      <c r="D785" s="4"/>
      <c r="E785" s="4"/>
      <c r="F785" s="4"/>
      <c r="J785" s="5"/>
      <c r="L785" s="4"/>
    </row>
    <row r="786">
      <c r="A786" s="4"/>
      <c r="C786" s="116"/>
      <c r="D786" s="4"/>
      <c r="E786" s="4"/>
      <c r="F786" s="4"/>
      <c r="J786" s="5"/>
      <c r="L786" s="4"/>
    </row>
    <row r="787">
      <c r="A787" s="4"/>
      <c r="C787" s="116"/>
      <c r="D787" s="4"/>
      <c r="E787" s="4"/>
      <c r="F787" s="4"/>
      <c r="J787" s="5"/>
      <c r="L787" s="4"/>
    </row>
    <row r="788">
      <c r="A788" s="4"/>
      <c r="C788" s="116"/>
      <c r="D788" s="4"/>
      <c r="E788" s="4"/>
      <c r="F788" s="4"/>
      <c r="J788" s="5"/>
      <c r="L788" s="4"/>
    </row>
    <row r="789">
      <c r="A789" s="4"/>
      <c r="C789" s="116"/>
      <c r="D789" s="4"/>
      <c r="E789" s="4"/>
      <c r="F789" s="4"/>
      <c r="J789" s="5"/>
      <c r="L789" s="4"/>
    </row>
    <row r="790">
      <c r="A790" s="4"/>
      <c r="C790" s="116"/>
      <c r="D790" s="4"/>
      <c r="E790" s="4"/>
      <c r="F790" s="4"/>
      <c r="J790" s="5"/>
      <c r="L790" s="4"/>
    </row>
    <row r="791">
      <c r="A791" s="4"/>
      <c r="C791" s="116"/>
      <c r="D791" s="4"/>
      <c r="E791" s="4"/>
      <c r="F791" s="4"/>
      <c r="J791" s="5"/>
      <c r="L791" s="4"/>
    </row>
    <row r="792">
      <c r="A792" s="4"/>
      <c r="C792" s="116"/>
      <c r="D792" s="4"/>
      <c r="E792" s="4"/>
      <c r="F792" s="4"/>
      <c r="J792" s="5"/>
      <c r="L792" s="4"/>
    </row>
    <row r="793">
      <c r="A793" s="4"/>
      <c r="C793" s="116"/>
      <c r="D793" s="4"/>
      <c r="E793" s="4"/>
      <c r="F793" s="4"/>
      <c r="J793" s="5"/>
      <c r="L793" s="4"/>
    </row>
    <row r="794">
      <c r="A794" s="4"/>
      <c r="C794" s="116"/>
      <c r="D794" s="4"/>
      <c r="E794" s="4"/>
      <c r="F794" s="4"/>
      <c r="J794" s="5"/>
      <c r="L794" s="4"/>
    </row>
    <row r="795">
      <c r="A795" s="4"/>
      <c r="C795" s="116"/>
      <c r="D795" s="4"/>
      <c r="E795" s="4"/>
      <c r="F795" s="4"/>
      <c r="J795" s="5"/>
      <c r="L795" s="4"/>
    </row>
    <row r="796">
      <c r="A796" s="4"/>
      <c r="C796" s="116"/>
      <c r="D796" s="4"/>
      <c r="E796" s="4"/>
      <c r="F796" s="4"/>
      <c r="J796" s="5"/>
      <c r="L796" s="4"/>
    </row>
    <row r="797">
      <c r="A797" s="4"/>
      <c r="C797" s="116"/>
      <c r="D797" s="4"/>
      <c r="E797" s="4"/>
      <c r="F797" s="4"/>
      <c r="J797" s="5"/>
      <c r="L797" s="4"/>
    </row>
    <row r="798">
      <c r="A798" s="4"/>
      <c r="C798" s="116"/>
      <c r="D798" s="4"/>
      <c r="E798" s="4"/>
      <c r="F798" s="4"/>
      <c r="J798" s="5"/>
      <c r="L798" s="4"/>
    </row>
    <row r="799">
      <c r="A799" s="4"/>
      <c r="C799" s="116"/>
      <c r="D799" s="4"/>
      <c r="E799" s="4"/>
      <c r="F799" s="4"/>
      <c r="J799" s="5"/>
      <c r="L799" s="4"/>
    </row>
    <row r="800">
      <c r="A800" s="4"/>
      <c r="C800" s="116"/>
      <c r="D800" s="4"/>
      <c r="E800" s="4"/>
      <c r="F800" s="4"/>
      <c r="J800" s="5"/>
      <c r="L800" s="4"/>
    </row>
    <row r="801">
      <c r="A801" s="4"/>
      <c r="C801" s="116"/>
      <c r="D801" s="4"/>
      <c r="E801" s="4"/>
      <c r="F801" s="4"/>
      <c r="J801" s="5"/>
      <c r="L801" s="4"/>
    </row>
    <row r="802">
      <c r="A802" s="4"/>
      <c r="C802" s="116"/>
      <c r="D802" s="4"/>
      <c r="E802" s="4"/>
      <c r="F802" s="4"/>
      <c r="J802" s="5"/>
      <c r="L802" s="4"/>
    </row>
    <row r="803">
      <c r="A803" s="4"/>
      <c r="C803" s="116"/>
      <c r="D803" s="4"/>
      <c r="E803" s="4"/>
      <c r="F803" s="4"/>
      <c r="J803" s="5"/>
      <c r="L803" s="4"/>
    </row>
    <row r="804">
      <c r="A804" s="4"/>
      <c r="C804" s="116"/>
      <c r="D804" s="4"/>
      <c r="E804" s="4"/>
      <c r="F804" s="4"/>
      <c r="J804" s="5"/>
      <c r="L804" s="4"/>
    </row>
    <row r="805">
      <c r="A805" s="4"/>
      <c r="C805" s="116"/>
      <c r="D805" s="4"/>
      <c r="E805" s="4"/>
      <c r="F805" s="4"/>
      <c r="J805" s="5"/>
      <c r="L805" s="4"/>
    </row>
    <row r="806">
      <c r="A806" s="4"/>
      <c r="C806" s="116"/>
      <c r="D806" s="4"/>
      <c r="E806" s="4"/>
      <c r="F806" s="4"/>
      <c r="J806" s="5"/>
      <c r="L806" s="4"/>
    </row>
    <row r="807">
      <c r="A807" s="4"/>
      <c r="C807" s="116"/>
      <c r="D807" s="4"/>
      <c r="E807" s="4"/>
      <c r="F807" s="4"/>
      <c r="J807" s="5"/>
      <c r="L807" s="4"/>
    </row>
    <row r="808">
      <c r="A808" s="4"/>
      <c r="C808" s="116"/>
      <c r="D808" s="4"/>
      <c r="E808" s="4"/>
      <c r="F808" s="4"/>
      <c r="J808" s="5"/>
      <c r="L808" s="4"/>
    </row>
    <row r="809">
      <c r="A809" s="4"/>
      <c r="C809" s="116"/>
      <c r="D809" s="4"/>
      <c r="E809" s="4"/>
      <c r="F809" s="4"/>
      <c r="J809" s="5"/>
      <c r="L809" s="4"/>
    </row>
    <row r="810">
      <c r="A810" s="4"/>
      <c r="C810" s="116"/>
      <c r="D810" s="4"/>
      <c r="E810" s="4"/>
      <c r="F810" s="4"/>
      <c r="J810" s="5"/>
      <c r="L810" s="4"/>
    </row>
    <row r="811">
      <c r="A811" s="4"/>
      <c r="C811" s="116"/>
      <c r="D811" s="4"/>
      <c r="E811" s="4"/>
      <c r="F811" s="4"/>
      <c r="J811" s="5"/>
      <c r="L811" s="4"/>
    </row>
    <row r="812">
      <c r="A812" s="4"/>
      <c r="C812" s="116"/>
      <c r="D812" s="4"/>
      <c r="E812" s="4"/>
      <c r="F812" s="4"/>
      <c r="J812" s="5"/>
      <c r="L812" s="4"/>
    </row>
    <row r="813">
      <c r="A813" s="4"/>
      <c r="C813" s="116"/>
      <c r="D813" s="4"/>
      <c r="E813" s="4"/>
      <c r="F813" s="4"/>
      <c r="J813" s="5"/>
      <c r="L813" s="4"/>
    </row>
    <row r="814">
      <c r="A814" s="4"/>
      <c r="C814" s="116"/>
      <c r="D814" s="4"/>
      <c r="E814" s="4"/>
      <c r="F814" s="4"/>
      <c r="J814" s="5"/>
      <c r="L814" s="4"/>
    </row>
    <row r="815">
      <c r="A815" s="4"/>
      <c r="C815" s="116"/>
      <c r="D815" s="4"/>
      <c r="E815" s="4"/>
      <c r="F815" s="4"/>
      <c r="J815" s="5"/>
      <c r="L815" s="4"/>
    </row>
    <row r="816">
      <c r="A816" s="4"/>
      <c r="C816" s="116"/>
      <c r="D816" s="4"/>
      <c r="E816" s="4"/>
      <c r="F816" s="4"/>
      <c r="J816" s="5"/>
      <c r="L816" s="4"/>
    </row>
    <row r="817">
      <c r="A817" s="4"/>
      <c r="C817" s="116"/>
      <c r="D817" s="4"/>
      <c r="E817" s="4"/>
      <c r="F817" s="4"/>
      <c r="J817" s="5"/>
      <c r="L817" s="4"/>
    </row>
    <row r="818">
      <c r="A818" s="4"/>
      <c r="C818" s="116"/>
      <c r="D818" s="4"/>
      <c r="E818" s="4"/>
      <c r="F818" s="4"/>
      <c r="J818" s="5"/>
      <c r="L818" s="4"/>
    </row>
    <row r="819">
      <c r="A819" s="4"/>
      <c r="C819" s="116"/>
      <c r="D819" s="4"/>
      <c r="E819" s="4"/>
      <c r="F819" s="4"/>
      <c r="J819" s="5"/>
      <c r="L819" s="4"/>
    </row>
    <row r="820">
      <c r="A820" s="4"/>
      <c r="C820" s="116"/>
      <c r="D820" s="4"/>
      <c r="E820" s="4"/>
      <c r="F820" s="4"/>
      <c r="J820" s="5"/>
      <c r="L820" s="4"/>
    </row>
    <row r="821">
      <c r="A821" s="4"/>
      <c r="C821" s="116"/>
      <c r="D821" s="4"/>
      <c r="E821" s="4"/>
      <c r="F821" s="4"/>
      <c r="J821" s="5"/>
      <c r="L821" s="4"/>
    </row>
    <row r="822">
      <c r="A822" s="4"/>
      <c r="C822" s="116"/>
      <c r="D822" s="4"/>
      <c r="E822" s="4"/>
      <c r="F822" s="4"/>
      <c r="J822" s="5"/>
      <c r="L822" s="4"/>
    </row>
    <row r="823">
      <c r="A823" s="4"/>
      <c r="C823" s="116"/>
      <c r="D823" s="4"/>
      <c r="E823" s="4"/>
      <c r="F823" s="4"/>
      <c r="J823" s="5"/>
      <c r="L823" s="4"/>
    </row>
    <row r="824">
      <c r="A824" s="4"/>
      <c r="C824" s="116"/>
      <c r="D824" s="4"/>
      <c r="E824" s="4"/>
      <c r="F824" s="4"/>
      <c r="J824" s="5"/>
      <c r="L824" s="4"/>
    </row>
    <row r="825">
      <c r="A825" s="4"/>
      <c r="C825" s="116"/>
      <c r="D825" s="4"/>
      <c r="E825" s="4"/>
      <c r="F825" s="4"/>
      <c r="J825" s="5"/>
      <c r="L825" s="4"/>
    </row>
    <row r="826">
      <c r="A826" s="4"/>
      <c r="C826" s="116"/>
      <c r="D826" s="4"/>
      <c r="E826" s="4"/>
      <c r="F826" s="4"/>
      <c r="J826" s="5"/>
      <c r="L826" s="4"/>
    </row>
    <row r="827">
      <c r="A827" s="4"/>
      <c r="C827" s="116"/>
      <c r="D827" s="4"/>
      <c r="E827" s="4"/>
      <c r="F827" s="4"/>
      <c r="J827" s="5"/>
      <c r="L827" s="4"/>
    </row>
    <row r="828">
      <c r="A828" s="4"/>
      <c r="C828" s="116"/>
      <c r="D828" s="4"/>
      <c r="E828" s="4"/>
      <c r="F828" s="4"/>
      <c r="J828" s="5"/>
      <c r="L828" s="4"/>
    </row>
    <row r="829">
      <c r="A829" s="4"/>
      <c r="C829" s="116"/>
      <c r="D829" s="4"/>
      <c r="E829" s="4"/>
      <c r="F829" s="4"/>
      <c r="J829" s="5"/>
      <c r="L829" s="4"/>
    </row>
    <row r="830">
      <c r="A830" s="4"/>
      <c r="C830" s="116"/>
      <c r="D830" s="4"/>
      <c r="E830" s="4"/>
      <c r="F830" s="4"/>
      <c r="J830" s="5"/>
      <c r="L830" s="4"/>
    </row>
    <row r="831">
      <c r="A831" s="4"/>
      <c r="C831" s="116"/>
      <c r="D831" s="4"/>
      <c r="E831" s="4"/>
      <c r="F831" s="4"/>
      <c r="J831" s="5"/>
      <c r="L831" s="4"/>
    </row>
    <row r="832">
      <c r="A832" s="4"/>
      <c r="C832" s="116"/>
      <c r="D832" s="4"/>
      <c r="E832" s="4"/>
      <c r="F832" s="4"/>
      <c r="J832" s="5"/>
      <c r="L832" s="4"/>
    </row>
    <row r="833">
      <c r="A833" s="4"/>
      <c r="C833" s="116"/>
      <c r="D833" s="4"/>
      <c r="E833" s="4"/>
      <c r="F833" s="4"/>
      <c r="G833" s="88" t="s">
        <v>44</v>
      </c>
      <c r="J833" s="5"/>
      <c r="L833" s="4"/>
    </row>
  </sheetData>
  <dataValidations>
    <dataValidation type="list" allowBlank="1" showErrorMessage="1" sqref="G3:G7 G19:G21 G24:G27 G29:G53">
      <formula1>"EFETUADO,A PAGAR,EM CAIXA,REEMBOLSAR"</formula1>
    </dataValidation>
  </dataValidations>
  <drawing r:id="rId1"/>
  <tableParts count="4">
    <tablePart r:id="rId6"/>
    <tablePart r:id="rId7"/>
    <tablePart r:id="rId8"/>
    <tablePart r:id="rId9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2.0"/>
    <col customWidth="1" min="3" max="3" width="11.88"/>
    <col customWidth="1" min="4" max="4" width="11.38"/>
    <col customWidth="1" min="5" max="5" width="6.88"/>
    <col customWidth="1" min="6" max="6" width="46.0"/>
    <col customWidth="1" min="7" max="7" width="14.75"/>
    <col customWidth="1" min="8" max="8" width="3.63"/>
    <col customWidth="1" min="9" max="9" width="38.63"/>
    <col customWidth="1" min="10" max="10" width="15.75"/>
    <col customWidth="1" min="11" max="11" width="3.25"/>
    <col customWidth="1" min="12" max="12" width="39.0"/>
    <col customWidth="1" min="13" max="13" width="19.13"/>
  </cols>
  <sheetData>
    <row r="1" ht="42.0" customHeight="1">
      <c r="A1" s="74"/>
      <c r="B1" s="74"/>
      <c r="C1" s="74"/>
      <c r="D1" s="74"/>
      <c r="E1" s="74"/>
      <c r="F1" s="74"/>
      <c r="G1" s="74"/>
      <c r="H1" s="75"/>
      <c r="K1" s="75"/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  <c r="Y1" s="42"/>
      <c r="Z1" s="42"/>
      <c r="AA1" s="42"/>
      <c r="AB1" s="42"/>
      <c r="AC1" s="42"/>
    </row>
    <row r="2">
      <c r="A2" s="76" t="s">
        <v>37</v>
      </c>
      <c r="B2" s="76" t="s">
        <v>4</v>
      </c>
      <c r="C2" s="77" t="s">
        <v>47</v>
      </c>
      <c r="D2" s="77" t="s">
        <v>39</v>
      </c>
      <c r="E2" s="77" t="s">
        <v>40</v>
      </c>
      <c r="F2" s="77" t="s">
        <v>41</v>
      </c>
      <c r="G2" s="77" t="s">
        <v>41</v>
      </c>
      <c r="H2" s="78"/>
      <c r="K2" s="79"/>
    </row>
    <row r="3">
      <c r="A3" s="83" t="s">
        <v>42</v>
      </c>
      <c r="B3" s="94">
        <v>46077.0</v>
      </c>
      <c r="C3" s="85">
        <v>4716.9811</v>
      </c>
      <c r="D3" s="87"/>
      <c r="E3" s="86"/>
      <c r="F3" s="86"/>
      <c r="G3" s="87" t="s">
        <v>43</v>
      </c>
      <c r="H3" s="78"/>
      <c r="K3" s="79"/>
      <c r="P3" s="88" t="s">
        <v>44</v>
      </c>
    </row>
    <row r="4">
      <c r="A4" s="83" t="s">
        <v>42</v>
      </c>
      <c r="B4" s="94">
        <f>B3</f>
        <v>46077</v>
      </c>
      <c r="C4" s="85">
        <v>2350.0949</v>
      </c>
      <c r="D4" s="87"/>
      <c r="E4" s="86"/>
      <c r="F4" s="86"/>
      <c r="G4" s="87" t="s">
        <v>43</v>
      </c>
      <c r="H4" s="78"/>
      <c r="K4" s="79"/>
      <c r="L4" s="90"/>
      <c r="M4" s="91"/>
      <c r="P4" s="88"/>
    </row>
    <row r="5">
      <c r="A5" s="83" t="s">
        <v>42</v>
      </c>
      <c r="B5" s="94">
        <f>B4+2</f>
        <v>46079</v>
      </c>
      <c r="C5" s="85">
        <v>4752.8517</v>
      </c>
      <c r="D5" s="86"/>
      <c r="E5" s="86"/>
      <c r="F5" s="86"/>
      <c r="G5" s="87" t="s">
        <v>43</v>
      </c>
      <c r="H5" s="78"/>
      <c r="K5" s="79"/>
      <c r="L5" s="90"/>
      <c r="M5" s="91"/>
      <c r="P5" s="88" t="s">
        <v>44</v>
      </c>
    </row>
    <row r="6">
      <c r="A6" s="83" t="s">
        <v>42</v>
      </c>
      <c r="B6" s="94">
        <f>B5+1</f>
        <v>46080</v>
      </c>
      <c r="C6" s="85">
        <v>4734.8485</v>
      </c>
      <c r="D6" s="86"/>
      <c r="E6" s="86"/>
      <c r="F6" s="86"/>
      <c r="G6" s="87" t="s">
        <v>43</v>
      </c>
      <c r="H6" s="78"/>
      <c r="K6" s="79"/>
      <c r="L6" s="96"/>
      <c r="M6" s="91"/>
    </row>
    <row r="7">
      <c r="A7" s="97" t="s">
        <v>1954</v>
      </c>
      <c r="B7" s="110">
        <v>45719.0</v>
      </c>
      <c r="C7" s="85">
        <v>-1005.0</v>
      </c>
      <c r="D7" s="999">
        <v>5425.0</v>
      </c>
      <c r="E7" s="86">
        <v>5.398</v>
      </c>
      <c r="F7" s="86" t="s">
        <v>1955</v>
      </c>
      <c r="G7" s="87" t="s">
        <v>43</v>
      </c>
      <c r="H7" s="78"/>
      <c r="K7" s="79"/>
      <c r="L7" s="96"/>
      <c r="M7" s="91"/>
    </row>
    <row r="8">
      <c r="A8" s="83" t="s">
        <v>42</v>
      </c>
      <c r="B8" s="94">
        <f>B6+5</f>
        <v>46085</v>
      </c>
      <c r="C8" s="85">
        <v>3731.3433</v>
      </c>
      <c r="D8" s="86"/>
      <c r="E8" s="86"/>
      <c r="F8" s="86"/>
      <c r="G8" s="87" t="s">
        <v>43</v>
      </c>
      <c r="H8" s="78"/>
      <c r="K8" s="79"/>
      <c r="L8" s="96"/>
      <c r="M8" s="91"/>
    </row>
    <row r="9">
      <c r="A9" s="97" t="s">
        <v>1954</v>
      </c>
      <c r="B9" s="110">
        <v>45720.0</v>
      </c>
      <c r="C9" s="85">
        <v>-6221.0</v>
      </c>
      <c r="D9" s="86"/>
      <c r="E9" s="86"/>
      <c r="F9" s="86" t="s">
        <v>1956</v>
      </c>
      <c r="G9" s="87" t="s">
        <v>43</v>
      </c>
      <c r="H9" s="78"/>
      <c r="K9" s="79"/>
      <c r="L9" s="96"/>
      <c r="M9" s="91"/>
    </row>
    <row r="10">
      <c r="A10" s="83" t="s">
        <v>42</v>
      </c>
      <c r="B10" s="94">
        <f>B8+1</f>
        <v>46086</v>
      </c>
      <c r="C10" s="85">
        <v>1339.6803</v>
      </c>
      <c r="D10" s="86"/>
      <c r="E10" s="86"/>
      <c r="F10" s="86"/>
      <c r="G10" s="87" t="s">
        <v>43</v>
      </c>
      <c r="H10" s="78"/>
      <c r="K10" s="79"/>
      <c r="L10" s="96"/>
      <c r="M10" s="91"/>
    </row>
    <row r="11">
      <c r="A11" s="97" t="s">
        <v>1954</v>
      </c>
      <c r="B11" s="110">
        <v>45721.0</v>
      </c>
      <c r="C11" s="85">
        <v>-91.0</v>
      </c>
      <c r="D11" s="86"/>
      <c r="E11" s="86"/>
      <c r="F11" s="86" t="s">
        <v>1957</v>
      </c>
      <c r="G11" s="87" t="s">
        <v>43</v>
      </c>
      <c r="H11" s="78"/>
      <c r="K11" s="79"/>
      <c r="L11" s="96"/>
      <c r="M11" s="91"/>
    </row>
    <row r="12">
      <c r="A12" s="97" t="s">
        <v>1954</v>
      </c>
      <c r="B12" s="110">
        <v>45722.0</v>
      </c>
      <c r="C12" s="85">
        <v>-2914.25</v>
      </c>
      <c r="D12" s="999">
        <v>15320.33</v>
      </c>
      <c r="E12" s="86">
        <v>5.262</v>
      </c>
      <c r="F12" s="86" t="s">
        <v>1958</v>
      </c>
      <c r="G12" s="87" t="s">
        <v>43</v>
      </c>
      <c r="H12" s="78"/>
      <c r="K12" s="79"/>
      <c r="L12" s="96"/>
      <c r="M12" s="91"/>
    </row>
    <row r="13">
      <c r="A13" s="83" t="s">
        <v>42</v>
      </c>
      <c r="B13" s="94">
        <f>B10+5</f>
        <v>46091</v>
      </c>
      <c r="C13" s="85">
        <v>1053.5849</v>
      </c>
      <c r="D13" s="86"/>
      <c r="E13" s="86"/>
      <c r="F13" s="86"/>
      <c r="G13" s="87" t="s">
        <v>43</v>
      </c>
      <c r="H13" s="78"/>
      <c r="K13" s="79"/>
      <c r="L13" s="96"/>
      <c r="M13" s="91"/>
    </row>
    <row r="14">
      <c r="A14" s="97" t="s">
        <v>1954</v>
      </c>
      <c r="B14" s="110">
        <v>45728.0</v>
      </c>
      <c r="C14" s="85">
        <v>-6045.0</v>
      </c>
      <c r="D14" s="86"/>
      <c r="E14" s="86"/>
      <c r="F14" s="86" t="s">
        <v>1956</v>
      </c>
      <c r="G14" s="87" t="s">
        <v>43</v>
      </c>
      <c r="H14" s="78"/>
      <c r="K14" s="79"/>
      <c r="L14" s="96"/>
      <c r="M14" s="91"/>
    </row>
    <row r="15">
      <c r="A15" s="83" t="s">
        <v>42</v>
      </c>
      <c r="B15" s="110">
        <v>45728.0</v>
      </c>
      <c r="C15" s="85">
        <v>1660.4478</v>
      </c>
      <c r="D15" s="86"/>
      <c r="E15" s="86"/>
      <c r="F15" s="86"/>
      <c r="G15" s="87" t="s">
        <v>43</v>
      </c>
      <c r="H15" s="78"/>
      <c r="K15" s="79"/>
      <c r="L15" s="96"/>
      <c r="M15" s="91"/>
    </row>
    <row r="16">
      <c r="A16" s="97" t="s">
        <v>1954</v>
      </c>
      <c r="B16" s="110">
        <v>45728.0</v>
      </c>
      <c r="C16" s="85">
        <v>-7048.0</v>
      </c>
      <c r="D16" s="982"/>
      <c r="E16" s="86"/>
      <c r="F16" s="86" t="s">
        <v>1959</v>
      </c>
      <c r="G16" s="87" t="s">
        <v>43</v>
      </c>
      <c r="M16" s="91"/>
    </row>
    <row r="17">
      <c r="A17" s="83" t="s">
        <v>42</v>
      </c>
      <c r="B17" s="110">
        <v>45729.0</v>
      </c>
      <c r="C17" s="85">
        <v>551.4706</v>
      </c>
      <c r="D17" s="982"/>
      <c r="E17" s="86"/>
      <c r="F17" s="86"/>
      <c r="G17" s="87" t="s">
        <v>43</v>
      </c>
      <c r="M17" s="91"/>
    </row>
    <row r="18">
      <c r="A18" s="83" t="s">
        <v>42</v>
      </c>
      <c r="B18" s="110">
        <f>B17+3</f>
        <v>45732</v>
      </c>
      <c r="C18" s="85">
        <v>3710.5751</v>
      </c>
      <c r="D18" s="982"/>
      <c r="E18" s="86"/>
      <c r="F18" s="86"/>
      <c r="G18" s="87" t="s">
        <v>43</v>
      </c>
      <c r="M18" s="91"/>
    </row>
    <row r="19">
      <c r="A19" s="979" t="s">
        <v>1941</v>
      </c>
      <c r="B19" s="980"/>
      <c r="C19" s="981">
        <f>SUM(C3:C18)+9.32</f>
        <v>5286.9482</v>
      </c>
      <c r="D19" s="982" t="s">
        <v>47</v>
      </c>
      <c r="E19" s="86"/>
      <c r="F19" s="86"/>
      <c r="G19" s="87"/>
      <c r="M19" s="91"/>
    </row>
    <row r="20">
      <c r="B20" s="983" t="s">
        <v>40</v>
      </c>
      <c r="C20" s="984">
        <v>5.2</v>
      </c>
      <c r="D20" s="982" t="s">
        <v>40</v>
      </c>
      <c r="E20" s="86"/>
      <c r="F20" s="86"/>
      <c r="G20" s="87"/>
      <c r="I20" s="75"/>
      <c r="J20" s="976"/>
      <c r="L20" s="4"/>
    </row>
    <row r="21">
      <c r="A21" s="979" t="s">
        <v>1942</v>
      </c>
      <c r="B21" s="980"/>
      <c r="C21" s="985">
        <f>C19*C20</f>
        <v>27492.13064</v>
      </c>
      <c r="D21" s="86"/>
      <c r="E21" s="86"/>
      <c r="F21" s="86"/>
      <c r="G21" s="87"/>
      <c r="M21" s="91"/>
    </row>
    <row r="22">
      <c r="A22" s="986" t="s">
        <v>1960</v>
      </c>
      <c r="B22" s="94"/>
      <c r="C22" s="87">
        <v>8745.75</v>
      </c>
      <c r="D22" s="86"/>
      <c r="E22" s="86"/>
      <c r="F22" s="87"/>
      <c r="G22" s="104"/>
      <c r="L22" s="4"/>
    </row>
    <row r="23">
      <c r="A23" s="986" t="s">
        <v>1961</v>
      </c>
      <c r="B23" s="86"/>
      <c r="C23" s="87">
        <v>0.0</v>
      </c>
      <c r="D23" s="86"/>
      <c r="E23" s="86"/>
      <c r="F23" s="86"/>
      <c r="G23" s="104"/>
      <c r="L23" s="4"/>
    </row>
    <row r="24">
      <c r="A24" s="986" t="s">
        <v>1962</v>
      </c>
      <c r="C24" s="47">
        <f>'CUSTOS 2026'!F6</f>
        <v>8500</v>
      </c>
      <c r="D24" s="86"/>
      <c r="E24" s="983"/>
      <c r="F24" s="86"/>
      <c r="G24" s="87"/>
      <c r="L24" s="4"/>
    </row>
    <row r="25">
      <c r="A25" s="986" t="s">
        <v>1963</v>
      </c>
      <c r="C25" s="47">
        <f>'CUSTOS 2026'!F16</f>
        <v>22818.68</v>
      </c>
      <c r="D25" s="85"/>
      <c r="E25" s="983"/>
      <c r="F25" s="86"/>
      <c r="G25" s="87"/>
      <c r="L25" s="4"/>
    </row>
    <row r="26">
      <c r="A26" s="1000" t="s">
        <v>1964</v>
      </c>
      <c r="C26" s="47">
        <v>-2500.0</v>
      </c>
      <c r="D26" s="86"/>
      <c r="E26" s="983"/>
      <c r="F26" s="86" t="s">
        <v>1965</v>
      </c>
      <c r="G26" s="87"/>
      <c r="L26" s="4"/>
    </row>
    <row r="27">
      <c r="A27" s="987" t="s">
        <v>1947</v>
      </c>
      <c r="B27" s="980"/>
      <c r="C27" s="988">
        <f>SUM(C22:C26)</f>
        <v>37564.43</v>
      </c>
      <c r="D27" s="85">
        <f>C27/C20</f>
        <v>7223.928846</v>
      </c>
      <c r="E27" s="983" t="s">
        <v>47</v>
      </c>
      <c r="F27" s="86"/>
      <c r="G27" s="87"/>
      <c r="L27" s="4"/>
    </row>
    <row r="28">
      <c r="A28" s="986" t="s">
        <v>1966</v>
      </c>
      <c r="C28" s="85">
        <v>-7048.0</v>
      </c>
      <c r="F28" s="86"/>
      <c r="G28" s="87"/>
      <c r="L28" s="4"/>
    </row>
    <row r="29">
      <c r="A29" s="987" t="s">
        <v>1947</v>
      </c>
      <c r="B29" s="980"/>
      <c r="C29" s="988">
        <f>D29*C20</f>
        <v>914.83</v>
      </c>
      <c r="D29" s="85">
        <f>C28+D27</f>
        <v>175.9288462</v>
      </c>
      <c r="E29" s="983" t="s">
        <v>47</v>
      </c>
      <c r="F29" s="86"/>
      <c r="G29" s="87"/>
      <c r="L29" s="4"/>
    </row>
    <row r="30">
      <c r="A30" s="987" t="s">
        <v>1967</v>
      </c>
      <c r="C30" s="47">
        <v>6510.0</v>
      </c>
      <c r="D30" s="85">
        <f>C30/C20</f>
        <v>1251.923077</v>
      </c>
      <c r="E30" s="983" t="s">
        <v>47</v>
      </c>
      <c r="F30" s="86"/>
      <c r="G30" s="87"/>
      <c r="L30" s="4"/>
    </row>
    <row r="31">
      <c r="A31" s="987" t="s">
        <v>1968</v>
      </c>
      <c r="C31" s="47">
        <v>6000.0</v>
      </c>
      <c r="D31" s="85">
        <f>C31/C20</f>
        <v>1153.846154</v>
      </c>
      <c r="E31" s="983" t="s">
        <v>47</v>
      </c>
      <c r="F31" s="86"/>
      <c r="G31" s="87"/>
      <c r="L31" s="4"/>
    </row>
    <row r="32">
      <c r="A32" s="979" t="s">
        <v>1969</v>
      </c>
      <c r="B32" s="980"/>
      <c r="C32" s="989">
        <f>C19-D29-D30-D31</f>
        <v>2705.250123</v>
      </c>
      <c r="D32" s="86"/>
      <c r="E32" s="86"/>
      <c r="F32" s="86"/>
      <c r="G32" s="87"/>
      <c r="L32" s="4"/>
    </row>
    <row r="33">
      <c r="A33" s="979" t="s">
        <v>1970</v>
      </c>
      <c r="B33" s="86"/>
      <c r="C33" s="1001">
        <f>D29+D30+D31</f>
        <v>2581.698077</v>
      </c>
      <c r="D33" s="86"/>
      <c r="E33" s="86"/>
      <c r="F33" s="86"/>
      <c r="G33" s="87"/>
      <c r="L33" s="4"/>
    </row>
    <row r="34">
      <c r="A34" s="979" t="s">
        <v>1948</v>
      </c>
      <c r="B34" s="980"/>
      <c r="C34" s="989">
        <f>C32</f>
        <v>2705.250123</v>
      </c>
      <c r="D34" s="86"/>
      <c r="E34" s="86"/>
      <c r="F34" s="86"/>
      <c r="G34" s="793"/>
      <c r="L34" s="4"/>
    </row>
    <row r="35">
      <c r="A35" s="990" t="s">
        <v>1949</v>
      </c>
      <c r="B35" s="991"/>
      <c r="C35" s="992"/>
      <c r="D35" s="86"/>
      <c r="E35" s="86"/>
      <c r="F35" s="86"/>
      <c r="G35" s="793"/>
      <c r="L35" s="4"/>
    </row>
    <row r="36">
      <c r="A36" s="993" t="s">
        <v>1950</v>
      </c>
      <c r="B36" s="86"/>
      <c r="C36" s="994">
        <f>C34*20%</f>
        <v>541.0500246</v>
      </c>
      <c r="D36" s="86"/>
      <c r="E36" s="86"/>
      <c r="F36" s="86"/>
      <c r="G36" s="793"/>
      <c r="L36" s="4"/>
    </row>
    <row r="37">
      <c r="A37" s="993" t="s">
        <v>1951</v>
      </c>
      <c r="B37" s="86"/>
      <c r="C37" s="994">
        <f>C36+D31</f>
        <v>1694.896178</v>
      </c>
      <c r="D37" s="86"/>
      <c r="E37" s="105"/>
      <c r="F37" s="105"/>
      <c r="G37" s="793"/>
      <c r="L37" s="4"/>
    </row>
    <row r="38">
      <c r="A38" s="993" t="s">
        <v>1952</v>
      </c>
      <c r="B38" s="86"/>
      <c r="C38" s="994">
        <f>C34*12.5%+D30</f>
        <v>1590.079342</v>
      </c>
      <c r="D38" s="86"/>
      <c r="E38" s="87"/>
      <c r="F38" s="87"/>
      <c r="G38" s="793"/>
      <c r="L38" s="4"/>
    </row>
    <row r="39">
      <c r="A39" s="995" t="s">
        <v>1881</v>
      </c>
      <c r="B39" s="996"/>
      <c r="C39" s="997">
        <f>C34*47.5%+D29</f>
        <v>1460.922655</v>
      </c>
      <c r="D39" s="86"/>
      <c r="E39" s="793"/>
      <c r="F39" s="793"/>
      <c r="G39" s="793"/>
      <c r="L39" s="4"/>
    </row>
    <row r="40">
      <c r="D40" s="86"/>
      <c r="E40" s="86"/>
      <c r="F40" s="111"/>
      <c r="G40" s="793"/>
      <c r="L40" s="109"/>
    </row>
    <row r="41">
      <c r="D41" s="86"/>
      <c r="E41" s="86"/>
      <c r="F41" s="86"/>
      <c r="G41" s="87"/>
      <c r="L41" s="4"/>
    </row>
    <row r="42">
      <c r="D42" s="86"/>
      <c r="E42" s="86"/>
      <c r="F42" s="86"/>
      <c r="G42" s="87"/>
      <c r="L42" s="4"/>
    </row>
    <row r="43">
      <c r="D43" s="86"/>
      <c r="E43" s="86"/>
      <c r="F43" s="86"/>
      <c r="G43" s="87"/>
      <c r="L43" s="4"/>
    </row>
    <row r="44">
      <c r="D44" s="86"/>
      <c r="E44" s="86"/>
      <c r="F44" s="87"/>
      <c r="G44" s="87"/>
      <c r="L44" s="4"/>
    </row>
    <row r="45">
      <c r="D45" s="86"/>
      <c r="E45" s="86"/>
      <c r="F45" s="87"/>
      <c r="G45" s="87"/>
      <c r="L45" s="4"/>
    </row>
    <row r="46">
      <c r="D46" s="86"/>
      <c r="E46" s="86"/>
      <c r="F46" s="87"/>
      <c r="G46" s="87"/>
      <c r="L46" s="4"/>
    </row>
    <row r="47">
      <c r="D47" s="112"/>
      <c r="E47" s="112"/>
      <c r="F47" s="112"/>
      <c r="G47" s="87"/>
      <c r="L47" s="4"/>
    </row>
    <row r="48">
      <c r="A48" s="86"/>
      <c r="B48" s="94"/>
      <c r="C48" s="87"/>
      <c r="D48" s="112"/>
      <c r="E48" s="112"/>
      <c r="F48" s="112"/>
      <c r="G48" s="87"/>
      <c r="L48" s="4"/>
    </row>
    <row r="49">
      <c r="A49" s="86"/>
      <c r="B49" s="86"/>
      <c r="C49" s="87"/>
      <c r="D49" s="115"/>
      <c r="E49" s="115"/>
      <c r="F49" s="115"/>
      <c r="G49" s="87"/>
      <c r="L49" s="4"/>
    </row>
    <row r="50">
      <c r="A50" s="86"/>
      <c r="B50" s="94"/>
      <c r="C50" s="87"/>
      <c r="D50" s="998"/>
      <c r="E50" s="998"/>
      <c r="F50" s="998"/>
      <c r="G50" s="793"/>
      <c r="L50" s="4"/>
    </row>
    <row r="51">
      <c r="A51" s="86"/>
      <c r="B51" s="94"/>
      <c r="C51" s="87"/>
      <c r="D51" s="793"/>
      <c r="E51" s="793"/>
      <c r="F51" s="793"/>
      <c r="G51" s="87"/>
      <c r="L51" s="4"/>
    </row>
    <row r="52">
      <c r="A52" s="86"/>
      <c r="B52" s="94"/>
      <c r="C52" s="87"/>
      <c r="D52" s="793"/>
      <c r="E52" s="793"/>
      <c r="F52" s="793"/>
      <c r="G52" s="87"/>
      <c r="L52" s="4"/>
    </row>
    <row r="53">
      <c r="A53" s="4"/>
      <c r="C53" s="116"/>
      <c r="D53" s="4"/>
      <c r="E53" s="4"/>
      <c r="F53" s="4"/>
      <c r="J53" s="5"/>
      <c r="L53" s="4"/>
    </row>
    <row r="54">
      <c r="A54" s="4"/>
      <c r="C54" s="116"/>
      <c r="D54" s="4"/>
      <c r="E54" s="4"/>
      <c r="F54" s="4"/>
      <c r="J54" s="5"/>
      <c r="L54" s="4"/>
    </row>
    <row r="55">
      <c r="A55" s="4"/>
      <c r="C55" s="116"/>
      <c r="D55" s="4"/>
      <c r="E55" s="4"/>
      <c r="F55" s="4"/>
      <c r="J55" s="5"/>
      <c r="L55" s="4"/>
    </row>
    <row r="56">
      <c r="A56" s="4"/>
      <c r="C56" s="116"/>
      <c r="D56" s="4"/>
      <c r="E56" s="4"/>
      <c r="F56" s="4"/>
      <c r="J56" s="5"/>
      <c r="L56" s="4"/>
    </row>
    <row r="57">
      <c r="A57" s="4"/>
      <c r="C57" s="116"/>
      <c r="D57" s="4"/>
      <c r="E57" s="4"/>
      <c r="F57" s="4"/>
      <c r="J57" s="5"/>
      <c r="L57" s="4"/>
    </row>
    <row r="58">
      <c r="A58" s="4"/>
      <c r="C58" s="116"/>
      <c r="D58" s="4"/>
      <c r="E58" s="4"/>
      <c r="F58" s="4"/>
      <c r="J58" s="5"/>
      <c r="L58" s="4"/>
    </row>
    <row r="59">
      <c r="A59" s="4"/>
      <c r="C59" s="116"/>
      <c r="D59" s="4"/>
      <c r="E59" s="4"/>
      <c r="F59" s="4"/>
      <c r="J59" s="5"/>
      <c r="L59" s="4"/>
    </row>
    <row r="60">
      <c r="A60" s="4"/>
      <c r="C60" s="116"/>
      <c r="D60" s="4"/>
      <c r="E60" s="4"/>
      <c r="F60" s="4"/>
      <c r="J60" s="5"/>
      <c r="L60" s="4"/>
    </row>
    <row r="61">
      <c r="A61" s="4"/>
      <c r="C61" s="116"/>
      <c r="D61" s="4"/>
      <c r="E61" s="4"/>
      <c r="F61" s="4"/>
      <c r="J61" s="5"/>
      <c r="L61" s="4"/>
    </row>
    <row r="62">
      <c r="A62" s="971" t="s">
        <v>176</v>
      </c>
      <c r="B62" s="80"/>
      <c r="C62" s="81">
        <f>SUM(C19:C61)</f>
        <v>127569.1154</v>
      </c>
      <c r="D62" s="80"/>
      <c r="E62" s="80"/>
      <c r="F62" s="80"/>
      <c r="G62" s="82"/>
      <c r="H62" s="78"/>
      <c r="I62" s="95"/>
      <c r="J62" s="95"/>
      <c r="K62" s="79"/>
    </row>
    <row r="63">
      <c r="A63" s="4"/>
      <c r="C63" s="116"/>
      <c r="D63" s="4"/>
      <c r="E63" s="4"/>
      <c r="F63" s="4"/>
      <c r="J63" s="5"/>
      <c r="L63" s="4"/>
    </row>
    <row r="64">
      <c r="A64" s="4"/>
      <c r="C64" s="116"/>
      <c r="D64" s="4"/>
      <c r="E64" s="4"/>
      <c r="F64" s="4"/>
      <c r="J64" s="5"/>
      <c r="L64" s="4"/>
    </row>
    <row r="65">
      <c r="A65" s="4"/>
      <c r="C65" s="116"/>
      <c r="D65" s="4"/>
      <c r="E65" s="4"/>
      <c r="F65" s="4"/>
      <c r="J65" s="5"/>
      <c r="L65" s="4"/>
    </row>
    <row r="66">
      <c r="A66" s="4"/>
      <c r="C66" s="116"/>
      <c r="D66" s="4"/>
      <c r="E66" s="4"/>
      <c r="F66" s="4"/>
      <c r="J66" s="5"/>
      <c r="L66" s="4"/>
    </row>
    <row r="67">
      <c r="A67" s="4"/>
      <c r="C67" s="116"/>
      <c r="D67" s="4"/>
      <c r="E67" s="4"/>
      <c r="F67" s="4"/>
      <c r="J67" s="5"/>
      <c r="L67" s="4"/>
    </row>
    <row r="68">
      <c r="A68" s="4"/>
      <c r="C68" s="116"/>
      <c r="D68" s="4"/>
      <c r="E68" s="4"/>
      <c r="F68" s="4"/>
      <c r="J68" s="5"/>
      <c r="L68" s="4"/>
    </row>
    <row r="69">
      <c r="A69" s="4"/>
      <c r="C69" s="116"/>
      <c r="D69" s="4"/>
      <c r="E69" s="4"/>
      <c r="F69" s="4"/>
      <c r="J69" s="5"/>
      <c r="L69" s="4"/>
    </row>
    <row r="70">
      <c r="A70" s="4"/>
      <c r="C70" s="116"/>
      <c r="D70" s="4"/>
      <c r="E70" s="4"/>
      <c r="F70" s="4"/>
      <c r="J70" s="5"/>
      <c r="L70" s="4"/>
    </row>
    <row r="71">
      <c r="A71" s="4"/>
      <c r="C71" s="116"/>
      <c r="D71" s="4"/>
      <c r="E71" s="4"/>
      <c r="F71" s="4"/>
      <c r="J71" s="5"/>
      <c r="L71" s="4"/>
    </row>
    <row r="72">
      <c r="A72" s="4"/>
      <c r="C72" s="116"/>
      <c r="D72" s="4"/>
      <c r="E72" s="4"/>
      <c r="F72" s="4"/>
      <c r="J72" s="5"/>
      <c r="L72" s="4"/>
    </row>
    <row r="73">
      <c r="A73" s="4"/>
      <c r="C73" s="116"/>
      <c r="D73" s="4"/>
      <c r="E73" s="4"/>
      <c r="F73" s="4"/>
      <c r="J73" s="5"/>
      <c r="L73" s="4"/>
    </row>
    <row r="74">
      <c r="A74" s="4"/>
      <c r="C74" s="116"/>
      <c r="D74" s="4"/>
      <c r="E74" s="4"/>
      <c r="F74" s="4"/>
      <c r="J74" s="5"/>
      <c r="L74" s="4"/>
    </row>
    <row r="75">
      <c r="A75" s="4"/>
      <c r="C75" s="116"/>
      <c r="D75" s="4"/>
      <c r="E75" s="4"/>
      <c r="F75" s="4"/>
      <c r="J75" s="5"/>
      <c r="L75" s="4"/>
    </row>
    <row r="76">
      <c r="A76" s="4"/>
      <c r="C76" s="116"/>
      <c r="D76" s="4"/>
      <c r="E76" s="4"/>
      <c r="F76" s="4"/>
      <c r="J76" s="5"/>
      <c r="L76" s="4"/>
    </row>
    <row r="77">
      <c r="A77" s="4"/>
      <c r="C77" s="116"/>
      <c r="D77" s="4"/>
      <c r="E77" s="4"/>
      <c r="F77" s="4"/>
      <c r="J77" s="5"/>
      <c r="L77" s="4"/>
    </row>
    <row r="78">
      <c r="A78" s="4"/>
      <c r="C78" s="116"/>
      <c r="D78" s="4"/>
      <c r="E78" s="4"/>
      <c r="F78" s="4"/>
      <c r="J78" s="5"/>
      <c r="L78" s="4"/>
    </row>
    <row r="79">
      <c r="A79" s="4"/>
      <c r="C79" s="116"/>
      <c r="D79" s="4"/>
      <c r="E79" s="4"/>
      <c r="F79" s="4"/>
      <c r="J79" s="5"/>
      <c r="L79" s="4"/>
    </row>
    <row r="80">
      <c r="A80" s="4"/>
      <c r="C80" s="116"/>
      <c r="D80" s="4"/>
      <c r="E80" s="4"/>
      <c r="F80" s="4"/>
      <c r="J80" s="5"/>
      <c r="L80" s="4"/>
    </row>
    <row r="81">
      <c r="A81" s="4"/>
      <c r="C81" s="116"/>
      <c r="D81" s="4"/>
      <c r="E81" s="4"/>
      <c r="F81" s="4"/>
      <c r="J81" s="5"/>
      <c r="L81" s="4"/>
    </row>
    <row r="82">
      <c r="A82" s="4"/>
      <c r="C82" s="116"/>
      <c r="D82" s="4"/>
      <c r="E82" s="4"/>
      <c r="F82" s="4"/>
      <c r="J82" s="5"/>
      <c r="L82" s="4"/>
    </row>
    <row r="83">
      <c r="A83" s="4"/>
      <c r="C83" s="116"/>
      <c r="D83" s="4"/>
      <c r="E83" s="4"/>
      <c r="F83" s="4"/>
      <c r="J83" s="5"/>
      <c r="L83" s="4"/>
    </row>
    <row r="84">
      <c r="A84" s="4"/>
      <c r="C84" s="116"/>
      <c r="D84" s="4"/>
      <c r="E84" s="4"/>
      <c r="F84" s="4"/>
      <c r="J84" s="5"/>
      <c r="L84" s="4"/>
    </row>
    <row r="85">
      <c r="A85" s="4"/>
      <c r="C85" s="116"/>
      <c r="D85" s="4"/>
      <c r="E85" s="4"/>
      <c r="F85" s="4"/>
      <c r="J85" s="5"/>
      <c r="L85" s="4"/>
    </row>
    <row r="86">
      <c r="A86" s="4"/>
      <c r="C86" s="116"/>
      <c r="D86" s="4"/>
      <c r="E86" s="4"/>
      <c r="F86" s="4"/>
      <c r="J86" s="5"/>
      <c r="L86" s="4"/>
    </row>
    <row r="87">
      <c r="A87" s="4"/>
      <c r="C87" s="116"/>
      <c r="D87" s="4"/>
      <c r="E87" s="4"/>
      <c r="F87" s="4"/>
      <c r="J87" s="5"/>
      <c r="L87" s="4"/>
    </row>
    <row r="88">
      <c r="A88" s="4"/>
      <c r="C88" s="116"/>
      <c r="D88" s="4"/>
      <c r="E88" s="4"/>
      <c r="F88" s="4"/>
      <c r="J88" s="5"/>
      <c r="L88" s="4"/>
    </row>
    <row r="89">
      <c r="A89" s="4"/>
      <c r="C89" s="116"/>
      <c r="D89" s="4"/>
      <c r="E89" s="4"/>
      <c r="F89" s="4"/>
      <c r="J89" s="5"/>
      <c r="L89" s="4"/>
    </row>
    <row r="90">
      <c r="A90" s="4"/>
      <c r="C90" s="116"/>
      <c r="D90" s="4"/>
      <c r="E90" s="4"/>
      <c r="F90" s="4"/>
      <c r="J90" s="5"/>
      <c r="L90" s="4"/>
    </row>
    <row r="91">
      <c r="A91" s="4"/>
      <c r="C91" s="116"/>
      <c r="D91" s="4"/>
      <c r="E91" s="4"/>
      <c r="F91" s="4"/>
      <c r="J91" s="5"/>
      <c r="L91" s="4"/>
    </row>
    <row r="92">
      <c r="A92" s="4"/>
      <c r="C92" s="116"/>
      <c r="D92" s="4"/>
      <c r="E92" s="4"/>
      <c r="F92" s="4"/>
      <c r="J92" s="5"/>
      <c r="L92" s="4"/>
    </row>
    <row r="93">
      <c r="A93" s="4"/>
      <c r="C93" s="116"/>
      <c r="D93" s="4"/>
      <c r="E93" s="4"/>
      <c r="F93" s="4"/>
      <c r="J93" s="5"/>
      <c r="L93" s="4"/>
    </row>
    <row r="94">
      <c r="A94" s="4"/>
      <c r="C94" s="116"/>
      <c r="D94" s="4"/>
      <c r="E94" s="4"/>
      <c r="F94" s="4"/>
      <c r="J94" s="5"/>
      <c r="L94" s="4"/>
    </row>
    <row r="95">
      <c r="A95" s="4"/>
      <c r="C95" s="116"/>
      <c r="D95" s="4"/>
      <c r="E95" s="4"/>
      <c r="F95" s="4"/>
      <c r="J95" s="5"/>
      <c r="L95" s="4"/>
    </row>
    <row r="96">
      <c r="A96" s="4"/>
      <c r="C96" s="116"/>
      <c r="D96" s="4"/>
      <c r="E96" s="4"/>
      <c r="F96" s="4"/>
      <c r="J96" s="5"/>
      <c r="L96" s="4"/>
    </row>
    <row r="97">
      <c r="A97" s="4"/>
      <c r="C97" s="116"/>
      <c r="D97" s="4"/>
      <c r="E97" s="4"/>
      <c r="F97" s="4"/>
      <c r="J97" s="5"/>
      <c r="L97" s="4"/>
    </row>
    <row r="98">
      <c r="A98" s="4"/>
      <c r="C98" s="116"/>
      <c r="D98" s="4"/>
      <c r="E98" s="4"/>
      <c r="F98" s="4"/>
      <c r="J98" s="5"/>
      <c r="L98" s="4"/>
    </row>
    <row r="99">
      <c r="A99" s="4"/>
      <c r="C99" s="116"/>
      <c r="D99" s="4"/>
      <c r="E99" s="4"/>
      <c r="F99" s="4"/>
      <c r="J99" s="5"/>
      <c r="L99" s="4"/>
    </row>
    <row r="100">
      <c r="A100" s="4"/>
      <c r="C100" s="116"/>
      <c r="D100" s="4"/>
      <c r="E100" s="4"/>
      <c r="F100" s="4"/>
      <c r="J100" s="5"/>
      <c r="L100" s="4"/>
    </row>
    <row r="101">
      <c r="A101" s="4"/>
      <c r="C101" s="116"/>
      <c r="D101" s="4"/>
      <c r="E101" s="4"/>
      <c r="F101" s="4"/>
      <c r="J101" s="5"/>
      <c r="L101" s="4"/>
    </row>
    <row r="102">
      <c r="A102" s="4"/>
      <c r="C102" s="116"/>
      <c r="D102" s="4"/>
      <c r="E102" s="4"/>
      <c r="F102" s="4"/>
      <c r="J102" s="5"/>
      <c r="L102" s="4"/>
    </row>
    <row r="103">
      <c r="A103" s="4"/>
      <c r="C103" s="116"/>
      <c r="D103" s="4"/>
      <c r="E103" s="4"/>
      <c r="F103" s="4"/>
      <c r="J103" s="5"/>
      <c r="L103" s="4"/>
    </row>
    <row r="104">
      <c r="A104" s="4"/>
      <c r="C104" s="116"/>
      <c r="D104" s="4"/>
      <c r="E104" s="4"/>
      <c r="F104" s="4"/>
      <c r="J104" s="5"/>
      <c r="L104" s="4"/>
    </row>
    <row r="105">
      <c r="A105" s="4"/>
      <c r="C105" s="116"/>
      <c r="D105" s="4"/>
      <c r="E105" s="4"/>
      <c r="F105" s="4"/>
      <c r="J105" s="5"/>
      <c r="L105" s="4"/>
    </row>
    <row r="106">
      <c r="A106" s="4"/>
      <c r="C106" s="116"/>
      <c r="D106" s="4"/>
      <c r="E106" s="4"/>
      <c r="F106" s="4"/>
      <c r="J106" s="5"/>
      <c r="L106" s="4"/>
    </row>
    <row r="107">
      <c r="A107" s="4"/>
      <c r="C107" s="116"/>
      <c r="D107" s="4"/>
      <c r="E107" s="4"/>
      <c r="F107" s="4"/>
      <c r="J107" s="5"/>
      <c r="L107" s="4"/>
    </row>
    <row r="108">
      <c r="A108" s="4"/>
      <c r="C108" s="116"/>
      <c r="D108" s="4"/>
      <c r="E108" s="4"/>
      <c r="F108" s="4"/>
      <c r="J108" s="5"/>
      <c r="L108" s="4"/>
    </row>
    <row r="109">
      <c r="A109" s="4"/>
      <c r="C109" s="116"/>
      <c r="D109" s="4"/>
      <c r="E109" s="4"/>
      <c r="F109" s="4"/>
      <c r="J109" s="5"/>
      <c r="L109" s="4"/>
    </row>
    <row r="110">
      <c r="A110" s="4"/>
      <c r="C110" s="116"/>
      <c r="D110" s="4"/>
      <c r="E110" s="4"/>
      <c r="F110" s="4"/>
      <c r="J110" s="5"/>
      <c r="L110" s="4"/>
    </row>
    <row r="111">
      <c r="A111" s="4"/>
      <c r="C111" s="116"/>
      <c r="D111" s="4"/>
      <c r="E111" s="4"/>
      <c r="F111" s="4"/>
      <c r="J111" s="5"/>
      <c r="L111" s="4"/>
    </row>
    <row r="112">
      <c r="A112" s="4"/>
      <c r="C112" s="116"/>
      <c r="D112" s="4"/>
      <c r="E112" s="4"/>
      <c r="F112" s="4"/>
      <c r="J112" s="5"/>
      <c r="L112" s="4"/>
    </row>
    <row r="113">
      <c r="A113" s="4"/>
      <c r="C113" s="116"/>
      <c r="D113" s="4"/>
      <c r="E113" s="4"/>
      <c r="F113" s="4"/>
      <c r="J113" s="5"/>
      <c r="L113" s="4"/>
    </row>
    <row r="114">
      <c r="A114" s="4"/>
      <c r="C114" s="116"/>
      <c r="D114" s="4"/>
      <c r="E114" s="4"/>
      <c r="F114" s="4"/>
      <c r="J114" s="5"/>
      <c r="L114" s="4"/>
    </row>
    <row r="115">
      <c r="A115" s="4"/>
      <c r="C115" s="116"/>
      <c r="D115" s="4"/>
      <c r="E115" s="4"/>
      <c r="F115" s="4"/>
      <c r="J115" s="5"/>
      <c r="L115" s="4"/>
    </row>
    <row r="116">
      <c r="A116" s="4"/>
      <c r="C116" s="116"/>
      <c r="D116" s="4"/>
      <c r="E116" s="4"/>
      <c r="F116" s="4"/>
      <c r="J116" s="5"/>
      <c r="L116" s="4"/>
    </row>
    <row r="117">
      <c r="A117" s="4"/>
      <c r="C117" s="116"/>
      <c r="D117" s="4"/>
      <c r="E117" s="4"/>
      <c r="F117" s="4"/>
      <c r="J117" s="5"/>
      <c r="L117" s="4"/>
    </row>
    <row r="118">
      <c r="A118" s="4"/>
      <c r="C118" s="116"/>
      <c r="D118" s="4"/>
      <c r="E118" s="4"/>
      <c r="F118" s="4"/>
      <c r="J118" s="5"/>
      <c r="L118" s="4"/>
    </row>
    <row r="119">
      <c r="A119" s="4"/>
      <c r="C119" s="116"/>
      <c r="D119" s="4"/>
      <c r="E119" s="4"/>
      <c r="F119" s="4"/>
      <c r="J119" s="5"/>
      <c r="L119" s="4"/>
    </row>
    <row r="120">
      <c r="A120" s="4"/>
      <c r="C120" s="116"/>
      <c r="D120" s="4"/>
      <c r="E120" s="4"/>
      <c r="F120" s="4"/>
      <c r="J120" s="5"/>
      <c r="L120" s="4"/>
    </row>
    <row r="121">
      <c r="A121" s="4"/>
      <c r="C121" s="116"/>
      <c r="D121" s="4"/>
      <c r="E121" s="4"/>
      <c r="F121" s="4"/>
      <c r="J121" s="5"/>
      <c r="L121" s="4"/>
    </row>
    <row r="122">
      <c r="A122" s="4"/>
      <c r="C122" s="116"/>
      <c r="D122" s="4"/>
      <c r="E122" s="4"/>
      <c r="F122" s="4"/>
      <c r="J122" s="5"/>
      <c r="L122" s="4"/>
    </row>
    <row r="123">
      <c r="A123" s="4"/>
      <c r="C123" s="116"/>
      <c r="D123" s="4"/>
      <c r="E123" s="4"/>
      <c r="F123" s="4"/>
      <c r="J123" s="5"/>
      <c r="L123" s="4"/>
    </row>
    <row r="124">
      <c r="A124" s="4"/>
      <c r="C124" s="116"/>
      <c r="D124" s="4"/>
      <c r="E124" s="4"/>
      <c r="F124" s="4"/>
      <c r="J124" s="5"/>
      <c r="L124" s="4"/>
    </row>
    <row r="125">
      <c r="A125" s="4"/>
      <c r="C125" s="116"/>
      <c r="D125" s="4"/>
      <c r="E125" s="4"/>
      <c r="F125" s="4"/>
      <c r="J125" s="5"/>
      <c r="L125" s="4"/>
    </row>
    <row r="126">
      <c r="A126" s="4"/>
      <c r="C126" s="116"/>
      <c r="D126" s="4"/>
      <c r="E126" s="4"/>
      <c r="F126" s="4"/>
      <c r="J126" s="5"/>
      <c r="L126" s="4"/>
    </row>
    <row r="127">
      <c r="A127" s="4"/>
      <c r="C127" s="116"/>
      <c r="D127" s="4"/>
      <c r="E127" s="4"/>
      <c r="F127" s="4"/>
      <c r="J127" s="5"/>
      <c r="L127" s="4"/>
    </row>
    <row r="128">
      <c r="A128" s="4"/>
      <c r="C128" s="116"/>
      <c r="D128" s="4"/>
      <c r="E128" s="4"/>
      <c r="F128" s="4"/>
      <c r="J128" s="5"/>
      <c r="L128" s="4"/>
    </row>
    <row r="129">
      <c r="A129" s="4"/>
      <c r="C129" s="116"/>
      <c r="D129" s="4"/>
      <c r="E129" s="4"/>
      <c r="F129" s="4"/>
      <c r="J129" s="5"/>
      <c r="L129" s="4"/>
    </row>
    <row r="130">
      <c r="A130" s="4"/>
      <c r="C130" s="116"/>
      <c r="D130" s="4"/>
      <c r="E130" s="4"/>
      <c r="F130" s="4"/>
      <c r="J130" s="5"/>
      <c r="L130" s="4"/>
    </row>
    <row r="131">
      <c r="A131" s="4"/>
      <c r="C131" s="116"/>
      <c r="D131" s="4"/>
      <c r="E131" s="4"/>
      <c r="F131" s="4"/>
      <c r="J131" s="5"/>
      <c r="L131" s="4"/>
    </row>
    <row r="132">
      <c r="A132" s="4"/>
      <c r="C132" s="116"/>
      <c r="D132" s="4"/>
      <c r="E132" s="4"/>
      <c r="F132" s="4"/>
      <c r="J132" s="5"/>
      <c r="L132" s="4"/>
    </row>
    <row r="133">
      <c r="A133" s="4"/>
      <c r="C133" s="116"/>
      <c r="D133" s="4"/>
      <c r="E133" s="4"/>
      <c r="F133" s="4"/>
      <c r="J133" s="5"/>
      <c r="L133" s="4"/>
    </row>
    <row r="134">
      <c r="A134" s="4"/>
      <c r="C134" s="116"/>
      <c r="D134" s="4"/>
      <c r="E134" s="4"/>
      <c r="F134" s="4"/>
      <c r="J134" s="5"/>
      <c r="L134" s="4"/>
    </row>
    <row r="135">
      <c r="A135" s="4"/>
      <c r="C135" s="116"/>
      <c r="D135" s="4"/>
      <c r="E135" s="4"/>
      <c r="F135" s="4"/>
      <c r="J135" s="5"/>
      <c r="L135" s="4"/>
    </row>
    <row r="136">
      <c r="A136" s="4"/>
      <c r="C136" s="116"/>
      <c r="D136" s="4"/>
      <c r="E136" s="4"/>
      <c r="F136" s="4"/>
      <c r="J136" s="5"/>
      <c r="L136" s="4"/>
    </row>
    <row r="137">
      <c r="A137" s="4"/>
      <c r="C137" s="116"/>
      <c r="D137" s="4"/>
      <c r="E137" s="4"/>
      <c r="F137" s="4"/>
      <c r="J137" s="5"/>
      <c r="L137" s="4"/>
    </row>
    <row r="138">
      <c r="A138" s="4"/>
      <c r="C138" s="116"/>
      <c r="D138" s="4"/>
      <c r="E138" s="4"/>
      <c r="F138" s="4"/>
      <c r="J138" s="5"/>
      <c r="L138" s="4"/>
    </row>
    <row r="139">
      <c r="A139" s="4"/>
      <c r="C139" s="116"/>
      <c r="D139" s="4"/>
      <c r="E139" s="4"/>
      <c r="F139" s="4"/>
      <c r="J139" s="5"/>
      <c r="L139" s="4"/>
    </row>
    <row r="140">
      <c r="A140" s="4"/>
      <c r="C140" s="116"/>
      <c r="D140" s="4"/>
      <c r="E140" s="4"/>
      <c r="F140" s="4"/>
      <c r="J140" s="5"/>
      <c r="L140" s="4"/>
    </row>
    <row r="141">
      <c r="A141" s="4"/>
      <c r="C141" s="116"/>
      <c r="D141" s="4"/>
      <c r="E141" s="4"/>
      <c r="F141" s="4"/>
      <c r="J141" s="5"/>
      <c r="L141" s="4"/>
    </row>
    <row r="142">
      <c r="A142" s="4"/>
      <c r="C142" s="116"/>
      <c r="D142" s="4"/>
      <c r="E142" s="4"/>
      <c r="F142" s="4"/>
      <c r="J142" s="5"/>
      <c r="L142" s="4"/>
    </row>
    <row r="143">
      <c r="A143" s="4"/>
      <c r="C143" s="116"/>
      <c r="D143" s="4"/>
      <c r="E143" s="4"/>
      <c r="F143" s="4"/>
      <c r="J143" s="5"/>
      <c r="L143" s="4"/>
    </row>
    <row r="144">
      <c r="A144" s="4"/>
      <c r="C144" s="116"/>
      <c r="D144" s="4"/>
      <c r="E144" s="4"/>
      <c r="F144" s="4"/>
      <c r="J144" s="5"/>
      <c r="L144" s="4"/>
    </row>
    <row r="145">
      <c r="A145" s="4"/>
      <c r="C145" s="116"/>
      <c r="D145" s="4"/>
      <c r="E145" s="4"/>
      <c r="F145" s="4"/>
      <c r="J145" s="5"/>
      <c r="L145" s="4"/>
    </row>
    <row r="146">
      <c r="A146" s="4"/>
      <c r="C146" s="116"/>
      <c r="D146" s="4"/>
      <c r="E146" s="4"/>
      <c r="F146" s="4"/>
      <c r="J146" s="5"/>
      <c r="L146" s="4"/>
    </row>
    <row r="147">
      <c r="A147" s="4"/>
      <c r="C147" s="116"/>
      <c r="D147" s="4"/>
      <c r="E147" s="4"/>
      <c r="F147" s="4"/>
      <c r="J147" s="5"/>
      <c r="L147" s="4"/>
    </row>
    <row r="148">
      <c r="A148" s="4"/>
      <c r="C148" s="116"/>
      <c r="D148" s="4"/>
      <c r="E148" s="4"/>
      <c r="F148" s="4"/>
      <c r="J148" s="5"/>
      <c r="L148" s="4"/>
    </row>
    <row r="149">
      <c r="A149" s="4"/>
      <c r="C149" s="116"/>
      <c r="D149" s="4"/>
      <c r="E149" s="4"/>
      <c r="F149" s="4"/>
      <c r="J149" s="5"/>
      <c r="L149" s="4"/>
    </row>
    <row r="150">
      <c r="A150" s="4"/>
      <c r="C150" s="116"/>
      <c r="D150" s="4"/>
      <c r="E150" s="4"/>
      <c r="F150" s="4"/>
      <c r="J150" s="5"/>
      <c r="L150" s="4"/>
    </row>
    <row r="151">
      <c r="A151" s="4"/>
      <c r="C151" s="116"/>
      <c r="D151" s="4"/>
      <c r="E151" s="4"/>
      <c r="F151" s="4"/>
      <c r="J151" s="5"/>
      <c r="L151" s="4"/>
    </row>
    <row r="152">
      <c r="A152" s="4"/>
      <c r="C152" s="116"/>
      <c r="D152" s="4"/>
      <c r="E152" s="4"/>
      <c r="F152" s="4"/>
      <c r="J152" s="5"/>
      <c r="L152" s="4"/>
    </row>
    <row r="153">
      <c r="A153" s="4"/>
      <c r="C153" s="116"/>
      <c r="D153" s="4"/>
      <c r="E153" s="4"/>
      <c r="F153" s="4"/>
      <c r="J153" s="5"/>
      <c r="L153" s="4"/>
    </row>
    <row r="154">
      <c r="A154" s="4"/>
      <c r="C154" s="116"/>
      <c r="D154" s="4"/>
      <c r="E154" s="4"/>
      <c r="F154" s="4"/>
      <c r="J154" s="5"/>
      <c r="L154" s="4"/>
    </row>
    <row r="155">
      <c r="A155" s="4"/>
      <c r="C155" s="116"/>
      <c r="D155" s="4"/>
      <c r="E155" s="4"/>
      <c r="F155" s="4"/>
      <c r="J155" s="5"/>
      <c r="L155" s="4"/>
    </row>
    <row r="156">
      <c r="A156" s="4"/>
      <c r="C156" s="116"/>
      <c r="D156" s="4"/>
      <c r="E156" s="4"/>
      <c r="F156" s="4"/>
      <c r="J156" s="5"/>
      <c r="L156" s="4"/>
    </row>
    <row r="157">
      <c r="A157" s="4"/>
      <c r="C157" s="116"/>
      <c r="D157" s="4"/>
      <c r="E157" s="4"/>
      <c r="F157" s="4"/>
      <c r="J157" s="5"/>
      <c r="L157" s="4"/>
    </row>
    <row r="158">
      <c r="A158" s="4"/>
      <c r="C158" s="116"/>
      <c r="D158" s="4"/>
      <c r="E158" s="4"/>
      <c r="F158" s="4"/>
      <c r="J158" s="5"/>
      <c r="L158" s="4"/>
    </row>
    <row r="159">
      <c r="A159" s="4"/>
      <c r="C159" s="116"/>
      <c r="D159" s="4"/>
      <c r="E159" s="4"/>
      <c r="F159" s="4"/>
      <c r="J159" s="5"/>
      <c r="L159" s="4"/>
    </row>
    <row r="160">
      <c r="A160" s="4"/>
      <c r="C160" s="116"/>
      <c r="D160" s="4"/>
      <c r="E160" s="4"/>
      <c r="F160" s="4"/>
      <c r="J160" s="5"/>
      <c r="L160" s="4"/>
    </row>
    <row r="161">
      <c r="A161" s="4"/>
      <c r="C161" s="116"/>
      <c r="D161" s="4"/>
      <c r="E161" s="4"/>
      <c r="F161" s="4"/>
      <c r="J161" s="5"/>
      <c r="L161" s="4"/>
    </row>
    <row r="162">
      <c r="A162" s="4"/>
      <c r="C162" s="116"/>
      <c r="D162" s="4"/>
      <c r="E162" s="4"/>
      <c r="F162" s="4"/>
      <c r="J162" s="5"/>
      <c r="L162" s="4"/>
    </row>
    <row r="163">
      <c r="A163" s="4"/>
      <c r="C163" s="116"/>
      <c r="D163" s="4"/>
      <c r="E163" s="4"/>
      <c r="F163" s="4"/>
      <c r="J163" s="5"/>
      <c r="L163" s="4"/>
    </row>
    <row r="164">
      <c r="A164" s="4"/>
      <c r="C164" s="116"/>
      <c r="D164" s="4"/>
      <c r="E164" s="4"/>
      <c r="F164" s="4"/>
      <c r="J164" s="5"/>
      <c r="L164" s="4"/>
    </row>
    <row r="165">
      <c r="A165" s="4"/>
      <c r="C165" s="116"/>
      <c r="D165" s="4"/>
      <c r="E165" s="4"/>
      <c r="F165" s="4"/>
      <c r="J165" s="5"/>
      <c r="L165" s="4"/>
    </row>
    <row r="166">
      <c r="A166" s="4"/>
      <c r="C166" s="116"/>
      <c r="D166" s="4"/>
      <c r="E166" s="4"/>
      <c r="F166" s="4"/>
      <c r="J166" s="5"/>
      <c r="L166" s="4"/>
    </row>
    <row r="167">
      <c r="A167" s="4"/>
      <c r="C167" s="116"/>
      <c r="D167" s="4"/>
      <c r="E167" s="4"/>
      <c r="F167" s="4"/>
      <c r="J167" s="5"/>
      <c r="L167" s="4"/>
    </row>
    <row r="168">
      <c r="A168" s="4"/>
      <c r="C168" s="116"/>
      <c r="D168" s="4"/>
      <c r="E168" s="4"/>
      <c r="F168" s="4"/>
      <c r="J168" s="5"/>
      <c r="L168" s="4"/>
    </row>
    <row r="169">
      <c r="A169" s="4"/>
      <c r="C169" s="116"/>
      <c r="D169" s="4"/>
      <c r="E169" s="4"/>
      <c r="F169" s="4"/>
      <c r="J169" s="5"/>
      <c r="L169" s="4"/>
    </row>
    <row r="170">
      <c r="A170" s="4"/>
      <c r="C170" s="116"/>
      <c r="D170" s="4"/>
      <c r="E170" s="4"/>
      <c r="F170" s="4"/>
      <c r="J170" s="5"/>
      <c r="L170" s="4"/>
    </row>
    <row r="171">
      <c r="A171" s="4"/>
      <c r="C171" s="116"/>
      <c r="D171" s="4"/>
      <c r="E171" s="4"/>
      <c r="F171" s="4"/>
      <c r="J171" s="5"/>
      <c r="L171" s="4"/>
    </row>
    <row r="172">
      <c r="A172" s="4"/>
      <c r="C172" s="116"/>
      <c r="D172" s="4"/>
      <c r="E172" s="4"/>
      <c r="F172" s="4"/>
      <c r="J172" s="5"/>
      <c r="L172" s="4"/>
    </row>
    <row r="173">
      <c r="A173" s="4"/>
      <c r="C173" s="116"/>
      <c r="D173" s="4"/>
      <c r="E173" s="4"/>
      <c r="F173" s="4"/>
      <c r="J173" s="5"/>
      <c r="L173" s="4"/>
    </row>
    <row r="174">
      <c r="A174" s="4"/>
      <c r="C174" s="116"/>
      <c r="D174" s="4"/>
      <c r="E174" s="4"/>
      <c r="F174" s="4"/>
      <c r="J174" s="5"/>
      <c r="L174" s="4"/>
    </row>
    <row r="175">
      <c r="A175" s="4"/>
      <c r="C175" s="116"/>
      <c r="D175" s="4"/>
      <c r="E175" s="4"/>
      <c r="F175" s="4"/>
      <c r="J175" s="5"/>
      <c r="L175" s="4"/>
    </row>
    <row r="176">
      <c r="A176" s="4"/>
      <c r="C176" s="116"/>
      <c r="D176" s="4"/>
      <c r="E176" s="4"/>
      <c r="F176" s="4"/>
      <c r="J176" s="5"/>
      <c r="L176" s="4"/>
    </row>
    <row r="177">
      <c r="A177" s="4"/>
      <c r="C177" s="116"/>
      <c r="D177" s="4"/>
      <c r="E177" s="4"/>
      <c r="F177" s="4"/>
      <c r="J177" s="5"/>
      <c r="L177" s="4"/>
    </row>
    <row r="178">
      <c r="A178" s="4"/>
      <c r="C178" s="116"/>
      <c r="D178" s="4"/>
      <c r="E178" s="4"/>
      <c r="F178" s="4"/>
      <c r="J178" s="5"/>
      <c r="L178" s="4"/>
    </row>
    <row r="179">
      <c r="A179" s="4"/>
      <c r="C179" s="116"/>
      <c r="D179" s="4"/>
      <c r="E179" s="4"/>
      <c r="F179" s="4"/>
      <c r="J179" s="5"/>
      <c r="L179" s="4"/>
    </row>
    <row r="180">
      <c r="A180" s="4"/>
      <c r="C180" s="116"/>
      <c r="D180" s="4"/>
      <c r="E180" s="4"/>
      <c r="F180" s="4"/>
      <c r="J180" s="5"/>
      <c r="L180" s="4"/>
    </row>
    <row r="181">
      <c r="A181" s="4"/>
      <c r="C181" s="116"/>
      <c r="D181" s="4"/>
      <c r="E181" s="4"/>
      <c r="F181" s="4"/>
      <c r="J181" s="5"/>
      <c r="L181" s="4"/>
    </row>
    <row r="182">
      <c r="A182" s="4"/>
      <c r="C182" s="116"/>
      <c r="D182" s="4"/>
      <c r="E182" s="4"/>
      <c r="F182" s="4"/>
      <c r="J182" s="5"/>
      <c r="L182" s="4"/>
    </row>
    <row r="183">
      <c r="A183" s="4"/>
      <c r="C183" s="116"/>
      <c r="D183" s="4"/>
      <c r="E183" s="4"/>
      <c r="F183" s="4"/>
      <c r="J183" s="5"/>
      <c r="L183" s="4"/>
    </row>
    <row r="184">
      <c r="A184" s="4"/>
      <c r="C184" s="116"/>
      <c r="D184" s="4"/>
      <c r="E184" s="4"/>
      <c r="F184" s="4"/>
      <c r="J184" s="5"/>
      <c r="L184" s="4"/>
    </row>
    <row r="185">
      <c r="A185" s="4"/>
      <c r="C185" s="116"/>
      <c r="D185" s="4"/>
      <c r="E185" s="4"/>
      <c r="F185" s="4"/>
      <c r="J185" s="5"/>
      <c r="L185" s="4"/>
    </row>
    <row r="186">
      <c r="A186" s="4"/>
      <c r="C186" s="116"/>
      <c r="D186" s="4"/>
      <c r="E186" s="4"/>
      <c r="F186" s="4"/>
      <c r="J186" s="5"/>
      <c r="L186" s="4"/>
    </row>
    <row r="187">
      <c r="A187" s="4"/>
      <c r="C187" s="116"/>
      <c r="D187" s="4"/>
      <c r="E187" s="4"/>
      <c r="F187" s="4"/>
      <c r="J187" s="5"/>
      <c r="L187" s="4"/>
    </row>
    <row r="188">
      <c r="A188" s="4"/>
      <c r="C188" s="116"/>
      <c r="D188" s="4"/>
      <c r="E188" s="4"/>
      <c r="F188" s="4"/>
      <c r="J188" s="5"/>
      <c r="L188" s="4"/>
    </row>
    <row r="189">
      <c r="A189" s="4"/>
      <c r="C189" s="116"/>
      <c r="D189" s="4"/>
      <c r="E189" s="4"/>
      <c r="F189" s="4"/>
      <c r="J189" s="5"/>
      <c r="L189" s="4"/>
    </row>
    <row r="190">
      <c r="A190" s="4"/>
      <c r="C190" s="116"/>
      <c r="D190" s="4"/>
      <c r="E190" s="4"/>
      <c r="F190" s="4"/>
      <c r="J190" s="5"/>
      <c r="L190" s="4"/>
    </row>
    <row r="191">
      <c r="A191" s="4"/>
      <c r="C191" s="116"/>
      <c r="D191" s="4"/>
      <c r="E191" s="4"/>
      <c r="F191" s="4"/>
      <c r="J191" s="5"/>
      <c r="L191" s="4"/>
    </row>
    <row r="192">
      <c r="A192" s="4"/>
      <c r="C192" s="116"/>
      <c r="D192" s="4"/>
      <c r="E192" s="4"/>
      <c r="F192" s="4"/>
      <c r="J192" s="5"/>
      <c r="L192" s="4"/>
    </row>
    <row r="193">
      <c r="A193" s="4"/>
      <c r="C193" s="116"/>
      <c r="D193" s="4"/>
      <c r="E193" s="4"/>
      <c r="F193" s="4"/>
      <c r="J193" s="5"/>
      <c r="L193" s="4"/>
    </row>
    <row r="194">
      <c r="A194" s="4"/>
      <c r="C194" s="116"/>
      <c r="D194" s="4"/>
      <c r="E194" s="4"/>
      <c r="F194" s="4"/>
      <c r="J194" s="5"/>
      <c r="L194" s="4"/>
    </row>
    <row r="195">
      <c r="A195" s="4"/>
      <c r="C195" s="116"/>
      <c r="D195" s="4"/>
      <c r="E195" s="4"/>
      <c r="F195" s="4"/>
      <c r="J195" s="5"/>
      <c r="L195" s="4"/>
    </row>
    <row r="196">
      <c r="A196" s="4"/>
      <c r="C196" s="116"/>
      <c r="D196" s="4"/>
      <c r="E196" s="4"/>
      <c r="F196" s="4"/>
      <c r="J196" s="5"/>
      <c r="L196" s="4"/>
    </row>
    <row r="197">
      <c r="A197" s="4"/>
      <c r="C197" s="116"/>
      <c r="D197" s="4"/>
      <c r="E197" s="4"/>
      <c r="F197" s="4"/>
      <c r="J197" s="5"/>
      <c r="L197" s="4"/>
    </row>
    <row r="198">
      <c r="A198" s="4"/>
      <c r="C198" s="116"/>
      <c r="D198" s="4"/>
      <c r="E198" s="4"/>
      <c r="F198" s="4"/>
      <c r="J198" s="5"/>
      <c r="L198" s="4"/>
    </row>
    <row r="199">
      <c r="A199" s="4"/>
      <c r="C199" s="116"/>
      <c r="D199" s="4"/>
      <c r="E199" s="4"/>
      <c r="F199" s="4"/>
      <c r="J199" s="5"/>
      <c r="L199" s="4"/>
    </row>
    <row r="200">
      <c r="A200" s="4"/>
      <c r="C200" s="116"/>
      <c r="D200" s="4"/>
      <c r="E200" s="4"/>
      <c r="F200" s="4"/>
      <c r="J200" s="5"/>
      <c r="L200" s="4"/>
    </row>
    <row r="201">
      <c r="A201" s="4"/>
      <c r="C201" s="116"/>
      <c r="D201" s="4"/>
      <c r="E201" s="4"/>
      <c r="F201" s="4"/>
      <c r="J201" s="5"/>
      <c r="L201" s="4"/>
    </row>
    <row r="202">
      <c r="A202" s="4"/>
      <c r="C202" s="116"/>
      <c r="D202" s="4"/>
      <c r="E202" s="4"/>
      <c r="F202" s="4"/>
      <c r="J202" s="5"/>
      <c r="L202" s="4"/>
    </row>
    <row r="203">
      <c r="A203" s="4"/>
      <c r="C203" s="116"/>
      <c r="D203" s="4"/>
      <c r="E203" s="4"/>
      <c r="F203" s="4"/>
      <c r="J203" s="5"/>
      <c r="L203" s="4"/>
    </row>
    <row r="204">
      <c r="A204" s="4"/>
      <c r="C204" s="116"/>
      <c r="D204" s="4"/>
      <c r="E204" s="4"/>
      <c r="F204" s="4"/>
      <c r="J204" s="5"/>
      <c r="L204" s="4"/>
    </row>
    <row r="205">
      <c r="A205" s="4"/>
      <c r="C205" s="116"/>
      <c r="D205" s="4"/>
      <c r="E205" s="4"/>
      <c r="F205" s="4"/>
      <c r="J205" s="5"/>
      <c r="L205" s="4"/>
    </row>
    <row r="206">
      <c r="A206" s="4"/>
      <c r="C206" s="116"/>
      <c r="D206" s="4"/>
      <c r="E206" s="4"/>
      <c r="F206" s="4"/>
      <c r="J206" s="5"/>
      <c r="L206" s="4"/>
    </row>
    <row r="207">
      <c r="A207" s="4"/>
      <c r="C207" s="116"/>
      <c r="D207" s="4"/>
      <c r="E207" s="4"/>
      <c r="F207" s="4"/>
      <c r="J207" s="5"/>
      <c r="L207" s="4"/>
    </row>
    <row r="208">
      <c r="A208" s="4"/>
      <c r="C208" s="116"/>
      <c r="D208" s="4"/>
      <c r="E208" s="4"/>
      <c r="F208" s="4"/>
      <c r="J208" s="5"/>
      <c r="L208" s="4"/>
    </row>
    <row r="209">
      <c r="A209" s="4"/>
      <c r="C209" s="116"/>
      <c r="D209" s="4"/>
      <c r="E209" s="4"/>
      <c r="F209" s="4"/>
      <c r="J209" s="5"/>
      <c r="L209" s="4"/>
    </row>
    <row r="210">
      <c r="A210" s="4"/>
      <c r="C210" s="116"/>
      <c r="D210" s="4"/>
      <c r="E210" s="4"/>
      <c r="F210" s="4"/>
      <c r="J210" s="5"/>
      <c r="L210" s="4"/>
    </row>
    <row r="211">
      <c r="A211" s="4"/>
      <c r="C211" s="116"/>
      <c r="D211" s="4"/>
      <c r="E211" s="4"/>
      <c r="F211" s="4"/>
      <c r="J211" s="5"/>
      <c r="L211" s="4"/>
    </row>
    <row r="212">
      <c r="A212" s="4"/>
      <c r="C212" s="116"/>
      <c r="D212" s="4"/>
      <c r="E212" s="4"/>
      <c r="F212" s="4"/>
      <c r="J212" s="5"/>
      <c r="L212" s="4"/>
    </row>
    <row r="213">
      <c r="A213" s="4"/>
      <c r="C213" s="116"/>
      <c r="D213" s="4"/>
      <c r="E213" s="4"/>
      <c r="F213" s="4"/>
      <c r="J213" s="5"/>
      <c r="L213" s="4"/>
    </row>
    <row r="214">
      <c r="A214" s="4"/>
      <c r="C214" s="116"/>
      <c r="D214" s="4"/>
      <c r="E214" s="4"/>
      <c r="F214" s="4"/>
      <c r="J214" s="5"/>
      <c r="L214" s="4"/>
    </row>
    <row r="215">
      <c r="A215" s="4"/>
      <c r="C215" s="116"/>
      <c r="D215" s="4"/>
      <c r="E215" s="4"/>
      <c r="F215" s="4"/>
      <c r="J215" s="5"/>
      <c r="L215" s="4"/>
    </row>
    <row r="216">
      <c r="A216" s="4"/>
      <c r="C216" s="116"/>
      <c r="D216" s="4"/>
      <c r="E216" s="4"/>
      <c r="F216" s="4"/>
      <c r="J216" s="5"/>
      <c r="L216" s="4"/>
    </row>
    <row r="217">
      <c r="A217" s="4"/>
      <c r="C217" s="116"/>
      <c r="D217" s="4"/>
      <c r="E217" s="4"/>
      <c r="F217" s="4"/>
      <c r="J217" s="5"/>
      <c r="L217" s="4"/>
    </row>
    <row r="218">
      <c r="A218" s="4"/>
      <c r="C218" s="116"/>
      <c r="D218" s="4"/>
      <c r="E218" s="4"/>
      <c r="F218" s="4"/>
      <c r="J218" s="5"/>
      <c r="L218" s="4"/>
    </row>
    <row r="219">
      <c r="A219" s="4"/>
      <c r="C219" s="116"/>
      <c r="D219" s="4"/>
      <c r="E219" s="4"/>
      <c r="F219" s="4"/>
      <c r="J219" s="5"/>
      <c r="L219" s="4"/>
    </row>
    <row r="220">
      <c r="A220" s="4"/>
      <c r="C220" s="116"/>
      <c r="D220" s="4"/>
      <c r="E220" s="4"/>
      <c r="F220" s="4"/>
      <c r="J220" s="5"/>
      <c r="L220" s="4"/>
    </row>
    <row r="221">
      <c r="A221" s="4"/>
      <c r="C221" s="116"/>
      <c r="D221" s="4"/>
      <c r="E221" s="4"/>
      <c r="F221" s="4"/>
      <c r="J221" s="5"/>
      <c r="L221" s="4"/>
    </row>
    <row r="222">
      <c r="A222" s="4"/>
      <c r="C222" s="116"/>
      <c r="D222" s="4"/>
      <c r="E222" s="4"/>
      <c r="F222" s="4"/>
      <c r="J222" s="5"/>
      <c r="L222" s="4"/>
    </row>
    <row r="223">
      <c r="A223" s="4"/>
      <c r="C223" s="116"/>
      <c r="D223" s="4"/>
      <c r="E223" s="4"/>
      <c r="F223" s="4"/>
      <c r="J223" s="5"/>
      <c r="L223" s="4"/>
    </row>
    <row r="224">
      <c r="A224" s="4"/>
      <c r="C224" s="116"/>
      <c r="D224" s="4"/>
      <c r="E224" s="4"/>
      <c r="F224" s="4"/>
      <c r="J224" s="5"/>
      <c r="L224" s="4"/>
    </row>
    <row r="225">
      <c r="A225" s="4"/>
      <c r="C225" s="116"/>
      <c r="D225" s="4"/>
      <c r="E225" s="4"/>
      <c r="F225" s="4"/>
      <c r="J225" s="5"/>
      <c r="L225" s="4"/>
    </row>
    <row r="226">
      <c r="A226" s="4"/>
      <c r="C226" s="116"/>
      <c r="D226" s="4"/>
      <c r="E226" s="4"/>
      <c r="F226" s="4"/>
      <c r="J226" s="5"/>
      <c r="L226" s="4"/>
    </row>
    <row r="227">
      <c r="A227" s="4"/>
      <c r="C227" s="116"/>
      <c r="D227" s="4"/>
      <c r="E227" s="4"/>
      <c r="F227" s="4"/>
      <c r="J227" s="5"/>
      <c r="L227" s="4"/>
    </row>
    <row r="228">
      <c r="A228" s="4"/>
      <c r="C228" s="116"/>
      <c r="D228" s="4"/>
      <c r="E228" s="4"/>
      <c r="F228" s="4"/>
      <c r="J228" s="5"/>
      <c r="L228" s="4"/>
    </row>
    <row r="229">
      <c r="A229" s="4"/>
      <c r="C229" s="116"/>
      <c r="D229" s="4"/>
      <c r="E229" s="4"/>
      <c r="F229" s="4"/>
      <c r="J229" s="5"/>
      <c r="L229" s="4"/>
    </row>
    <row r="230">
      <c r="A230" s="4"/>
      <c r="C230" s="116"/>
      <c r="D230" s="4"/>
      <c r="E230" s="4"/>
      <c r="F230" s="4"/>
      <c r="J230" s="5"/>
      <c r="L230" s="4"/>
    </row>
    <row r="231">
      <c r="A231" s="4"/>
      <c r="C231" s="116"/>
      <c r="D231" s="4"/>
      <c r="E231" s="4"/>
      <c r="F231" s="4"/>
      <c r="J231" s="5"/>
      <c r="L231" s="4"/>
    </row>
    <row r="232">
      <c r="A232" s="4"/>
      <c r="C232" s="116"/>
      <c r="D232" s="4"/>
      <c r="E232" s="4"/>
      <c r="F232" s="4"/>
      <c r="J232" s="5"/>
      <c r="L232" s="4"/>
    </row>
    <row r="233">
      <c r="A233" s="4"/>
      <c r="C233" s="116"/>
      <c r="D233" s="4"/>
      <c r="E233" s="4"/>
      <c r="F233" s="4"/>
      <c r="J233" s="5"/>
      <c r="L233" s="4"/>
    </row>
    <row r="234">
      <c r="A234" s="4"/>
      <c r="C234" s="116"/>
      <c r="D234" s="4"/>
      <c r="E234" s="4"/>
      <c r="F234" s="4"/>
      <c r="J234" s="5"/>
      <c r="L234" s="4"/>
    </row>
    <row r="235">
      <c r="A235" s="4"/>
      <c r="C235" s="116"/>
      <c r="D235" s="4"/>
      <c r="E235" s="4"/>
      <c r="F235" s="4"/>
      <c r="J235" s="5"/>
      <c r="L235" s="4"/>
    </row>
    <row r="236">
      <c r="A236" s="4"/>
      <c r="C236" s="116"/>
      <c r="D236" s="4"/>
      <c r="E236" s="4"/>
      <c r="F236" s="4"/>
      <c r="J236" s="5"/>
      <c r="L236" s="4"/>
    </row>
    <row r="237">
      <c r="A237" s="4"/>
      <c r="C237" s="116"/>
      <c r="D237" s="4"/>
      <c r="E237" s="4"/>
      <c r="F237" s="4"/>
      <c r="J237" s="5"/>
      <c r="L237" s="4"/>
    </row>
    <row r="238">
      <c r="A238" s="4"/>
      <c r="C238" s="116"/>
      <c r="D238" s="4"/>
      <c r="E238" s="4"/>
      <c r="F238" s="4"/>
      <c r="J238" s="5"/>
      <c r="L238" s="4"/>
    </row>
    <row r="239">
      <c r="A239" s="4"/>
      <c r="C239" s="116"/>
      <c r="D239" s="4"/>
      <c r="E239" s="4"/>
      <c r="F239" s="4"/>
      <c r="J239" s="5"/>
      <c r="L239" s="4"/>
    </row>
    <row r="240">
      <c r="A240" s="4"/>
      <c r="C240" s="116"/>
      <c r="D240" s="4"/>
      <c r="E240" s="4"/>
      <c r="F240" s="4"/>
      <c r="J240" s="5"/>
      <c r="L240" s="4"/>
    </row>
    <row r="241">
      <c r="A241" s="4"/>
      <c r="C241" s="116"/>
      <c r="D241" s="4"/>
      <c r="E241" s="4"/>
      <c r="F241" s="4"/>
      <c r="J241" s="5"/>
      <c r="L241" s="4"/>
    </row>
    <row r="242">
      <c r="A242" s="4"/>
      <c r="C242" s="116"/>
      <c r="D242" s="4"/>
      <c r="E242" s="4"/>
      <c r="F242" s="4"/>
      <c r="J242" s="5"/>
      <c r="L242" s="4"/>
    </row>
    <row r="243">
      <c r="A243" s="4"/>
      <c r="C243" s="116"/>
      <c r="D243" s="4"/>
      <c r="E243" s="4"/>
      <c r="F243" s="4"/>
      <c r="J243" s="5"/>
      <c r="L243" s="4"/>
    </row>
    <row r="244">
      <c r="A244" s="4"/>
      <c r="C244" s="116"/>
      <c r="D244" s="4"/>
      <c r="E244" s="4"/>
      <c r="F244" s="4"/>
      <c r="J244" s="5"/>
      <c r="L244" s="4"/>
    </row>
    <row r="245">
      <c r="A245" s="4"/>
      <c r="C245" s="116"/>
      <c r="D245" s="4"/>
      <c r="E245" s="4"/>
      <c r="F245" s="4"/>
      <c r="J245" s="5"/>
      <c r="L245" s="4"/>
    </row>
    <row r="246">
      <c r="A246" s="4"/>
      <c r="C246" s="116"/>
      <c r="D246" s="4"/>
      <c r="E246" s="4"/>
      <c r="F246" s="4"/>
      <c r="J246" s="5"/>
      <c r="L246" s="4"/>
    </row>
    <row r="247">
      <c r="A247" s="4"/>
      <c r="C247" s="116"/>
      <c r="D247" s="4"/>
      <c r="E247" s="4"/>
      <c r="F247" s="4"/>
      <c r="J247" s="5"/>
      <c r="L247" s="4"/>
    </row>
    <row r="248">
      <c r="A248" s="4"/>
      <c r="C248" s="116"/>
      <c r="D248" s="4"/>
      <c r="E248" s="4"/>
      <c r="F248" s="4"/>
      <c r="J248" s="5"/>
      <c r="L248" s="4"/>
    </row>
    <row r="249">
      <c r="A249" s="4"/>
      <c r="C249" s="116"/>
      <c r="D249" s="4"/>
      <c r="E249" s="4"/>
      <c r="F249" s="4"/>
      <c r="J249" s="5"/>
      <c r="L249" s="4"/>
    </row>
    <row r="250">
      <c r="A250" s="4"/>
      <c r="C250" s="116"/>
      <c r="D250" s="4"/>
      <c r="E250" s="4"/>
      <c r="F250" s="4"/>
      <c r="J250" s="5"/>
      <c r="L250" s="4"/>
    </row>
    <row r="251">
      <c r="A251" s="4"/>
      <c r="C251" s="116"/>
      <c r="D251" s="4"/>
      <c r="E251" s="4"/>
      <c r="F251" s="4"/>
      <c r="J251" s="5"/>
      <c r="L251" s="4"/>
    </row>
    <row r="252">
      <c r="A252" s="4"/>
      <c r="C252" s="116"/>
      <c r="D252" s="4"/>
      <c r="E252" s="4"/>
      <c r="F252" s="4"/>
      <c r="J252" s="5"/>
      <c r="L252" s="4"/>
    </row>
    <row r="253">
      <c r="A253" s="4"/>
      <c r="C253" s="116"/>
      <c r="D253" s="4"/>
      <c r="E253" s="4"/>
      <c r="F253" s="4"/>
      <c r="J253" s="5"/>
      <c r="L253" s="4"/>
    </row>
    <row r="254">
      <c r="A254" s="4"/>
      <c r="C254" s="116"/>
      <c r="D254" s="4"/>
      <c r="E254" s="4"/>
      <c r="F254" s="4"/>
      <c r="J254" s="5"/>
      <c r="L254" s="4"/>
    </row>
    <row r="255">
      <c r="A255" s="4"/>
      <c r="C255" s="116"/>
      <c r="D255" s="4"/>
      <c r="E255" s="4"/>
      <c r="F255" s="4"/>
      <c r="J255" s="5"/>
      <c r="L255" s="4"/>
    </row>
    <row r="256">
      <c r="A256" s="4"/>
      <c r="C256" s="116"/>
      <c r="D256" s="4"/>
      <c r="E256" s="4"/>
      <c r="F256" s="4"/>
      <c r="J256" s="5"/>
      <c r="L256" s="4"/>
    </row>
    <row r="257">
      <c r="A257" s="4"/>
      <c r="C257" s="116"/>
      <c r="D257" s="4"/>
      <c r="E257" s="4"/>
      <c r="F257" s="4"/>
      <c r="J257" s="5"/>
      <c r="L257" s="4"/>
    </row>
    <row r="258">
      <c r="A258" s="4"/>
      <c r="C258" s="116"/>
      <c r="D258" s="4"/>
      <c r="E258" s="4"/>
      <c r="F258" s="4"/>
      <c r="J258" s="5"/>
      <c r="L258" s="4"/>
    </row>
    <row r="259">
      <c r="A259" s="4"/>
      <c r="C259" s="116"/>
      <c r="D259" s="4"/>
      <c r="E259" s="4"/>
      <c r="F259" s="4"/>
      <c r="J259" s="5"/>
      <c r="L259" s="4"/>
    </row>
    <row r="260">
      <c r="A260" s="4"/>
      <c r="C260" s="116"/>
      <c r="D260" s="4"/>
      <c r="E260" s="4"/>
      <c r="F260" s="4"/>
      <c r="J260" s="5"/>
      <c r="L260" s="4"/>
    </row>
    <row r="261">
      <c r="A261" s="4"/>
      <c r="C261" s="116"/>
      <c r="D261" s="4"/>
      <c r="E261" s="4"/>
      <c r="F261" s="4"/>
      <c r="J261" s="5"/>
      <c r="L261" s="4"/>
    </row>
    <row r="262">
      <c r="A262" s="4"/>
      <c r="C262" s="116"/>
      <c r="D262" s="4"/>
      <c r="E262" s="4"/>
      <c r="F262" s="4"/>
      <c r="J262" s="5"/>
      <c r="L262" s="4"/>
    </row>
    <row r="263">
      <c r="A263" s="4"/>
      <c r="C263" s="116"/>
      <c r="D263" s="4"/>
      <c r="E263" s="4"/>
      <c r="F263" s="4"/>
      <c r="J263" s="5"/>
      <c r="L263" s="4"/>
    </row>
    <row r="264">
      <c r="A264" s="4"/>
      <c r="C264" s="116"/>
      <c r="D264" s="4"/>
      <c r="E264" s="4"/>
      <c r="F264" s="4"/>
      <c r="J264" s="5"/>
      <c r="L264" s="4"/>
    </row>
    <row r="265">
      <c r="A265" s="4"/>
      <c r="C265" s="116"/>
      <c r="D265" s="4"/>
      <c r="E265" s="4"/>
      <c r="F265" s="4"/>
      <c r="J265" s="5"/>
      <c r="L265" s="4"/>
    </row>
    <row r="266">
      <c r="A266" s="4"/>
      <c r="C266" s="116"/>
      <c r="D266" s="4"/>
      <c r="E266" s="4"/>
      <c r="F266" s="4"/>
      <c r="J266" s="5"/>
      <c r="L266" s="4"/>
    </row>
    <row r="267">
      <c r="A267" s="4"/>
      <c r="C267" s="116"/>
      <c r="D267" s="4"/>
      <c r="E267" s="4"/>
      <c r="F267" s="4"/>
      <c r="J267" s="5"/>
      <c r="L267" s="4"/>
    </row>
    <row r="268">
      <c r="A268" s="4"/>
      <c r="C268" s="116"/>
      <c r="D268" s="4"/>
      <c r="E268" s="4"/>
      <c r="F268" s="4"/>
      <c r="J268" s="5"/>
      <c r="L268" s="4"/>
    </row>
    <row r="269">
      <c r="A269" s="4"/>
      <c r="C269" s="116"/>
      <c r="D269" s="4"/>
      <c r="E269" s="4"/>
      <c r="F269" s="4"/>
      <c r="J269" s="5"/>
      <c r="L269" s="4"/>
    </row>
    <row r="270">
      <c r="A270" s="4"/>
      <c r="C270" s="116"/>
      <c r="D270" s="4"/>
      <c r="E270" s="4"/>
      <c r="F270" s="4"/>
      <c r="J270" s="5"/>
      <c r="L270" s="4"/>
    </row>
    <row r="271">
      <c r="A271" s="4"/>
      <c r="C271" s="116"/>
      <c r="D271" s="4"/>
      <c r="E271" s="4"/>
      <c r="F271" s="4"/>
      <c r="J271" s="5"/>
      <c r="L271" s="4"/>
    </row>
    <row r="272">
      <c r="A272" s="4"/>
      <c r="C272" s="116"/>
      <c r="D272" s="4"/>
      <c r="E272" s="4"/>
      <c r="F272" s="4"/>
      <c r="J272" s="5"/>
      <c r="L272" s="4"/>
    </row>
    <row r="273">
      <c r="A273" s="4"/>
      <c r="C273" s="116"/>
      <c r="D273" s="4"/>
      <c r="E273" s="4"/>
      <c r="F273" s="4"/>
      <c r="J273" s="5"/>
      <c r="L273" s="4"/>
    </row>
    <row r="274">
      <c r="A274" s="4"/>
      <c r="C274" s="116"/>
      <c r="D274" s="4"/>
      <c r="E274" s="4"/>
      <c r="F274" s="4"/>
      <c r="J274" s="5"/>
      <c r="L274" s="4"/>
    </row>
    <row r="275">
      <c r="A275" s="4"/>
      <c r="C275" s="116"/>
      <c r="D275" s="4"/>
      <c r="E275" s="4"/>
      <c r="F275" s="4"/>
      <c r="J275" s="5"/>
      <c r="L275" s="4"/>
    </row>
    <row r="276">
      <c r="A276" s="4"/>
      <c r="C276" s="116"/>
      <c r="D276" s="4"/>
      <c r="E276" s="4"/>
      <c r="F276" s="4"/>
      <c r="J276" s="5"/>
      <c r="L276" s="4"/>
    </row>
    <row r="277">
      <c r="A277" s="4"/>
      <c r="C277" s="116"/>
      <c r="D277" s="4"/>
      <c r="E277" s="4"/>
      <c r="F277" s="4"/>
      <c r="J277" s="5"/>
      <c r="L277" s="4"/>
    </row>
    <row r="278">
      <c r="A278" s="4"/>
      <c r="C278" s="116"/>
      <c r="D278" s="4"/>
      <c r="E278" s="4"/>
      <c r="F278" s="4"/>
      <c r="J278" s="5"/>
      <c r="L278" s="4"/>
    </row>
    <row r="279">
      <c r="A279" s="4"/>
      <c r="C279" s="116"/>
      <c r="D279" s="4"/>
      <c r="E279" s="4"/>
      <c r="F279" s="4"/>
      <c r="J279" s="5"/>
      <c r="L279" s="4"/>
    </row>
    <row r="280">
      <c r="A280" s="4"/>
      <c r="C280" s="116"/>
      <c r="D280" s="4"/>
      <c r="E280" s="4"/>
      <c r="F280" s="4"/>
      <c r="J280" s="5"/>
      <c r="L280" s="4"/>
    </row>
    <row r="281">
      <c r="A281" s="4"/>
      <c r="C281" s="116"/>
      <c r="D281" s="4"/>
      <c r="E281" s="4"/>
      <c r="F281" s="4"/>
      <c r="J281" s="5"/>
      <c r="L281" s="4"/>
    </row>
    <row r="282">
      <c r="A282" s="4"/>
      <c r="C282" s="116"/>
      <c r="D282" s="4"/>
      <c r="E282" s="4"/>
      <c r="F282" s="4"/>
      <c r="J282" s="5"/>
      <c r="L282" s="4"/>
    </row>
    <row r="283">
      <c r="A283" s="4"/>
      <c r="C283" s="116"/>
      <c r="D283" s="4"/>
      <c r="E283" s="4"/>
      <c r="F283" s="4"/>
      <c r="J283" s="5"/>
      <c r="L283" s="4"/>
    </row>
    <row r="284">
      <c r="A284" s="4"/>
      <c r="C284" s="116"/>
      <c r="D284" s="4"/>
      <c r="E284" s="4"/>
      <c r="F284" s="4"/>
      <c r="J284" s="5"/>
      <c r="L284" s="4"/>
    </row>
    <row r="285">
      <c r="A285" s="4"/>
      <c r="C285" s="116"/>
      <c r="D285" s="4"/>
      <c r="E285" s="4"/>
      <c r="F285" s="4"/>
      <c r="J285" s="5"/>
      <c r="L285" s="4"/>
    </row>
    <row r="286">
      <c r="A286" s="4"/>
      <c r="C286" s="116"/>
      <c r="D286" s="4"/>
      <c r="E286" s="4"/>
      <c r="F286" s="4"/>
      <c r="J286" s="5"/>
      <c r="L286" s="4"/>
    </row>
    <row r="287">
      <c r="A287" s="4"/>
      <c r="C287" s="116"/>
      <c r="D287" s="4"/>
      <c r="E287" s="4"/>
      <c r="F287" s="4"/>
      <c r="J287" s="5"/>
      <c r="L287" s="4"/>
    </row>
    <row r="288">
      <c r="A288" s="4"/>
      <c r="C288" s="116"/>
      <c r="D288" s="4"/>
      <c r="E288" s="4"/>
      <c r="F288" s="4"/>
      <c r="J288" s="5"/>
      <c r="L288" s="4"/>
    </row>
    <row r="289">
      <c r="A289" s="4"/>
      <c r="C289" s="116"/>
      <c r="D289" s="4"/>
      <c r="E289" s="4"/>
      <c r="F289" s="4"/>
      <c r="J289" s="5"/>
      <c r="L289" s="4"/>
    </row>
    <row r="290">
      <c r="A290" s="4"/>
      <c r="C290" s="116"/>
      <c r="D290" s="4"/>
      <c r="E290" s="4"/>
      <c r="F290" s="4"/>
      <c r="J290" s="5"/>
      <c r="L290" s="4"/>
    </row>
    <row r="291">
      <c r="A291" s="4"/>
      <c r="C291" s="116"/>
      <c r="D291" s="4"/>
      <c r="E291" s="4"/>
      <c r="F291" s="4"/>
      <c r="J291" s="5"/>
      <c r="L291" s="4"/>
    </row>
    <row r="292">
      <c r="A292" s="4"/>
      <c r="C292" s="116"/>
      <c r="D292" s="4"/>
      <c r="E292" s="4"/>
      <c r="F292" s="4"/>
      <c r="J292" s="5"/>
      <c r="L292" s="4"/>
    </row>
    <row r="293">
      <c r="A293" s="4"/>
      <c r="C293" s="116"/>
      <c r="D293" s="4"/>
      <c r="E293" s="4"/>
      <c r="F293" s="4"/>
      <c r="J293" s="5"/>
      <c r="L293" s="4"/>
    </row>
    <row r="294">
      <c r="A294" s="4"/>
      <c r="C294" s="116"/>
      <c r="D294" s="4"/>
      <c r="E294" s="4"/>
      <c r="F294" s="4"/>
      <c r="J294" s="5"/>
      <c r="L294" s="4"/>
    </row>
    <row r="295">
      <c r="A295" s="4"/>
      <c r="C295" s="116"/>
      <c r="D295" s="4"/>
      <c r="E295" s="4"/>
      <c r="F295" s="4"/>
      <c r="J295" s="5"/>
      <c r="L295" s="4"/>
    </row>
    <row r="296">
      <c r="A296" s="4"/>
      <c r="C296" s="116"/>
      <c r="D296" s="4"/>
      <c r="E296" s="4"/>
      <c r="F296" s="4"/>
      <c r="J296" s="5"/>
      <c r="L296" s="4"/>
    </row>
    <row r="297">
      <c r="A297" s="4"/>
      <c r="C297" s="116"/>
      <c r="D297" s="4"/>
      <c r="E297" s="4"/>
      <c r="F297" s="4"/>
      <c r="J297" s="5"/>
      <c r="L297" s="4"/>
    </row>
    <row r="298">
      <c r="A298" s="4"/>
      <c r="C298" s="116"/>
      <c r="D298" s="4"/>
      <c r="E298" s="4"/>
      <c r="F298" s="4"/>
      <c r="J298" s="5"/>
      <c r="L298" s="4"/>
    </row>
    <row r="299">
      <c r="A299" s="4"/>
      <c r="C299" s="116"/>
      <c r="D299" s="4"/>
      <c r="E299" s="4"/>
      <c r="F299" s="4"/>
      <c r="J299" s="5"/>
      <c r="L299" s="4"/>
    </row>
    <row r="300">
      <c r="A300" s="4"/>
      <c r="C300" s="116"/>
      <c r="D300" s="4"/>
      <c r="E300" s="4"/>
      <c r="F300" s="4"/>
      <c r="J300" s="5"/>
      <c r="L300" s="4"/>
    </row>
    <row r="301">
      <c r="A301" s="4"/>
      <c r="C301" s="116"/>
      <c r="D301" s="4"/>
      <c r="E301" s="4"/>
      <c r="F301" s="4"/>
      <c r="J301" s="5"/>
      <c r="L301" s="4"/>
    </row>
    <row r="302">
      <c r="A302" s="4"/>
      <c r="C302" s="116"/>
      <c r="D302" s="4"/>
      <c r="E302" s="4"/>
      <c r="F302" s="4"/>
      <c r="J302" s="5"/>
      <c r="L302" s="4"/>
    </row>
    <row r="303">
      <c r="A303" s="4"/>
      <c r="C303" s="116"/>
      <c r="D303" s="4"/>
      <c r="E303" s="4"/>
      <c r="F303" s="4"/>
      <c r="J303" s="5"/>
      <c r="L303" s="4"/>
    </row>
    <row r="304">
      <c r="A304" s="4"/>
      <c r="C304" s="116"/>
      <c r="D304" s="4"/>
      <c r="E304" s="4"/>
      <c r="F304" s="4"/>
      <c r="J304" s="5"/>
      <c r="L304" s="4"/>
    </row>
    <row r="305">
      <c r="A305" s="4"/>
      <c r="C305" s="116"/>
      <c r="D305" s="4"/>
      <c r="E305" s="4"/>
      <c r="F305" s="4"/>
      <c r="J305" s="5"/>
      <c r="L305" s="4"/>
    </row>
    <row r="306">
      <c r="A306" s="4"/>
      <c r="C306" s="116"/>
      <c r="D306" s="4"/>
      <c r="E306" s="4"/>
      <c r="F306" s="4"/>
      <c r="J306" s="5"/>
      <c r="L306" s="4"/>
    </row>
    <row r="307">
      <c r="A307" s="4"/>
      <c r="C307" s="116"/>
      <c r="D307" s="4"/>
      <c r="E307" s="4"/>
      <c r="F307" s="4"/>
      <c r="J307" s="5"/>
      <c r="L307" s="4"/>
    </row>
    <row r="308">
      <c r="A308" s="4"/>
      <c r="C308" s="116"/>
      <c r="D308" s="4"/>
      <c r="E308" s="4"/>
      <c r="F308" s="4"/>
      <c r="J308" s="5"/>
      <c r="L308" s="4"/>
    </row>
    <row r="309">
      <c r="A309" s="4"/>
      <c r="C309" s="116"/>
      <c r="D309" s="4"/>
      <c r="E309" s="4"/>
      <c r="F309" s="4"/>
      <c r="J309" s="5"/>
      <c r="L309" s="4"/>
    </row>
    <row r="310">
      <c r="A310" s="4"/>
      <c r="C310" s="116"/>
      <c r="D310" s="4"/>
      <c r="E310" s="4"/>
      <c r="F310" s="4"/>
      <c r="J310" s="5"/>
      <c r="L310" s="4"/>
    </row>
    <row r="311">
      <c r="A311" s="4"/>
      <c r="C311" s="116"/>
      <c r="D311" s="4"/>
      <c r="E311" s="4"/>
      <c r="F311" s="4"/>
      <c r="J311" s="5"/>
      <c r="L311" s="4"/>
    </row>
    <row r="312">
      <c r="A312" s="4"/>
      <c r="C312" s="116"/>
      <c r="D312" s="4"/>
      <c r="E312" s="4"/>
      <c r="F312" s="4"/>
      <c r="J312" s="5"/>
      <c r="L312" s="4"/>
    </row>
    <row r="313">
      <c r="A313" s="4"/>
      <c r="C313" s="116"/>
      <c r="D313" s="4"/>
      <c r="E313" s="4"/>
      <c r="F313" s="4"/>
      <c r="J313" s="5"/>
      <c r="L313" s="4"/>
    </row>
    <row r="314">
      <c r="A314" s="4"/>
      <c r="C314" s="116"/>
      <c r="D314" s="4"/>
      <c r="E314" s="4"/>
      <c r="F314" s="4"/>
      <c r="J314" s="5"/>
      <c r="L314" s="4"/>
    </row>
    <row r="315">
      <c r="A315" s="4"/>
      <c r="C315" s="116"/>
      <c r="D315" s="4"/>
      <c r="E315" s="4"/>
      <c r="F315" s="4"/>
      <c r="J315" s="5"/>
      <c r="L315" s="4"/>
    </row>
    <row r="316">
      <c r="A316" s="4"/>
      <c r="C316" s="116"/>
      <c r="D316" s="4"/>
      <c r="E316" s="4"/>
      <c r="F316" s="4"/>
      <c r="J316" s="5"/>
      <c r="L316" s="4"/>
    </row>
    <row r="317">
      <c r="A317" s="4"/>
      <c r="C317" s="116"/>
      <c r="D317" s="4"/>
      <c r="E317" s="4"/>
      <c r="F317" s="4"/>
      <c r="J317" s="5"/>
      <c r="L317" s="4"/>
    </row>
    <row r="318">
      <c r="A318" s="4"/>
      <c r="C318" s="116"/>
      <c r="D318" s="4"/>
      <c r="E318" s="4"/>
      <c r="F318" s="4"/>
      <c r="J318" s="5"/>
      <c r="L318" s="4"/>
    </row>
    <row r="319">
      <c r="A319" s="4"/>
      <c r="C319" s="116"/>
      <c r="D319" s="4"/>
      <c r="E319" s="4"/>
      <c r="F319" s="4"/>
      <c r="J319" s="5"/>
      <c r="L319" s="4"/>
    </row>
    <row r="320">
      <c r="A320" s="4"/>
      <c r="C320" s="116"/>
      <c r="D320" s="4"/>
      <c r="E320" s="4"/>
      <c r="F320" s="4"/>
      <c r="J320" s="5"/>
      <c r="L320" s="4"/>
    </row>
    <row r="321">
      <c r="A321" s="4"/>
      <c r="C321" s="116"/>
      <c r="D321" s="4"/>
      <c r="E321" s="4"/>
      <c r="F321" s="4"/>
      <c r="J321" s="5"/>
      <c r="L321" s="4"/>
    </row>
    <row r="322">
      <c r="A322" s="4"/>
      <c r="C322" s="116"/>
      <c r="D322" s="4"/>
      <c r="E322" s="4"/>
      <c r="F322" s="4"/>
      <c r="J322" s="5"/>
      <c r="L322" s="4"/>
    </row>
    <row r="323">
      <c r="A323" s="4"/>
      <c r="C323" s="116"/>
      <c r="D323" s="4"/>
      <c r="E323" s="4"/>
      <c r="F323" s="4"/>
      <c r="J323" s="5"/>
      <c r="L323" s="4"/>
    </row>
    <row r="324">
      <c r="A324" s="4"/>
      <c r="C324" s="116"/>
      <c r="D324" s="4"/>
      <c r="E324" s="4"/>
      <c r="F324" s="4"/>
      <c r="J324" s="5"/>
      <c r="L324" s="4"/>
    </row>
    <row r="325">
      <c r="A325" s="4"/>
      <c r="C325" s="116"/>
      <c r="D325" s="4"/>
      <c r="E325" s="4"/>
      <c r="F325" s="4"/>
      <c r="J325" s="5"/>
      <c r="L325" s="4"/>
    </row>
    <row r="326">
      <c r="A326" s="4"/>
      <c r="C326" s="116"/>
      <c r="D326" s="4"/>
      <c r="E326" s="4"/>
      <c r="F326" s="4"/>
      <c r="J326" s="5"/>
      <c r="L326" s="4"/>
    </row>
    <row r="327">
      <c r="A327" s="4"/>
      <c r="C327" s="116"/>
      <c r="D327" s="4"/>
      <c r="E327" s="4"/>
      <c r="F327" s="4"/>
      <c r="J327" s="5"/>
      <c r="L327" s="4"/>
    </row>
    <row r="328">
      <c r="A328" s="4"/>
      <c r="C328" s="116"/>
      <c r="D328" s="4"/>
      <c r="E328" s="4"/>
      <c r="F328" s="4"/>
      <c r="J328" s="5"/>
      <c r="L328" s="4"/>
    </row>
    <row r="329">
      <c r="A329" s="4"/>
      <c r="C329" s="116"/>
      <c r="D329" s="4"/>
      <c r="E329" s="4"/>
      <c r="F329" s="4"/>
      <c r="J329" s="5"/>
      <c r="L329" s="4"/>
    </row>
    <row r="330">
      <c r="A330" s="4"/>
      <c r="C330" s="116"/>
      <c r="D330" s="4"/>
      <c r="E330" s="4"/>
      <c r="F330" s="4"/>
      <c r="J330" s="5"/>
      <c r="L330" s="4"/>
    </row>
    <row r="331">
      <c r="A331" s="4"/>
      <c r="C331" s="116"/>
      <c r="D331" s="4"/>
      <c r="E331" s="4"/>
      <c r="F331" s="4"/>
      <c r="J331" s="5"/>
      <c r="L331" s="4"/>
    </row>
    <row r="332">
      <c r="A332" s="4"/>
      <c r="C332" s="116"/>
      <c r="D332" s="4"/>
      <c r="E332" s="4"/>
      <c r="F332" s="4"/>
      <c r="J332" s="5"/>
      <c r="L332" s="4"/>
    </row>
    <row r="333">
      <c r="A333" s="4"/>
      <c r="C333" s="116"/>
      <c r="D333" s="4"/>
      <c r="E333" s="4"/>
      <c r="F333" s="4"/>
      <c r="J333" s="5"/>
      <c r="L333" s="4"/>
    </row>
    <row r="334">
      <c r="A334" s="4"/>
      <c r="C334" s="116"/>
      <c r="D334" s="4"/>
      <c r="E334" s="4"/>
      <c r="F334" s="4"/>
      <c r="J334" s="5"/>
      <c r="L334" s="4"/>
    </row>
    <row r="335">
      <c r="A335" s="4"/>
      <c r="C335" s="116"/>
      <c r="D335" s="4"/>
      <c r="E335" s="4"/>
      <c r="F335" s="4"/>
      <c r="J335" s="5"/>
      <c r="L335" s="4"/>
    </row>
    <row r="336">
      <c r="A336" s="4"/>
      <c r="C336" s="116"/>
      <c r="D336" s="4"/>
      <c r="E336" s="4"/>
      <c r="F336" s="4"/>
      <c r="J336" s="5"/>
      <c r="L336" s="4"/>
    </row>
    <row r="337">
      <c r="A337" s="4"/>
      <c r="C337" s="116"/>
      <c r="D337" s="4"/>
      <c r="E337" s="4"/>
      <c r="F337" s="4"/>
      <c r="J337" s="5"/>
      <c r="L337" s="4"/>
    </row>
    <row r="338">
      <c r="A338" s="4"/>
      <c r="C338" s="116"/>
      <c r="D338" s="4"/>
      <c r="E338" s="4"/>
      <c r="F338" s="4"/>
      <c r="J338" s="5"/>
      <c r="L338" s="4"/>
    </row>
    <row r="339">
      <c r="A339" s="4"/>
      <c r="C339" s="116"/>
      <c r="D339" s="4"/>
      <c r="E339" s="4"/>
      <c r="F339" s="4"/>
      <c r="J339" s="5"/>
      <c r="L339" s="4"/>
    </row>
    <row r="340">
      <c r="A340" s="4"/>
      <c r="C340" s="116"/>
      <c r="D340" s="4"/>
      <c r="E340" s="4"/>
      <c r="F340" s="4"/>
      <c r="J340" s="5"/>
      <c r="L340" s="4"/>
    </row>
    <row r="341">
      <c r="A341" s="4"/>
      <c r="C341" s="116"/>
      <c r="D341" s="4"/>
      <c r="E341" s="4"/>
      <c r="F341" s="4"/>
      <c r="J341" s="5"/>
      <c r="L341" s="4"/>
    </row>
    <row r="342">
      <c r="A342" s="4"/>
      <c r="C342" s="116"/>
      <c r="D342" s="4"/>
      <c r="E342" s="4"/>
      <c r="F342" s="4"/>
      <c r="J342" s="5"/>
      <c r="L342" s="4"/>
    </row>
    <row r="343">
      <c r="A343" s="4"/>
      <c r="C343" s="116"/>
      <c r="D343" s="4"/>
      <c r="E343" s="4"/>
      <c r="F343" s="4"/>
      <c r="J343" s="5"/>
      <c r="L343" s="4"/>
    </row>
    <row r="344">
      <c r="A344" s="4"/>
      <c r="C344" s="116"/>
      <c r="D344" s="4"/>
      <c r="E344" s="4"/>
      <c r="F344" s="4"/>
      <c r="J344" s="5"/>
      <c r="L344" s="4"/>
    </row>
    <row r="345">
      <c r="A345" s="4"/>
      <c r="C345" s="116"/>
      <c r="D345" s="4"/>
      <c r="E345" s="4"/>
      <c r="F345" s="4"/>
      <c r="J345" s="5"/>
      <c r="L345" s="4"/>
    </row>
    <row r="346">
      <c r="A346" s="4"/>
      <c r="C346" s="116"/>
      <c r="D346" s="4"/>
      <c r="E346" s="4"/>
      <c r="F346" s="4"/>
      <c r="J346" s="5"/>
      <c r="L346" s="4"/>
    </row>
    <row r="347">
      <c r="A347" s="4"/>
      <c r="C347" s="116"/>
      <c r="D347" s="4"/>
      <c r="E347" s="4"/>
      <c r="F347" s="4"/>
      <c r="J347" s="5"/>
      <c r="L347" s="4"/>
    </row>
    <row r="348">
      <c r="A348" s="4"/>
      <c r="C348" s="116"/>
      <c r="D348" s="4"/>
      <c r="E348" s="4"/>
      <c r="F348" s="4"/>
      <c r="J348" s="5"/>
      <c r="L348" s="4"/>
    </row>
    <row r="349">
      <c r="A349" s="4"/>
      <c r="C349" s="116"/>
      <c r="D349" s="4"/>
      <c r="E349" s="4"/>
      <c r="F349" s="4"/>
      <c r="J349" s="5"/>
      <c r="L349" s="4"/>
    </row>
    <row r="350">
      <c r="A350" s="4"/>
      <c r="C350" s="116"/>
      <c r="D350" s="4"/>
      <c r="E350" s="4"/>
      <c r="F350" s="4"/>
      <c r="J350" s="5"/>
      <c r="L350" s="4"/>
    </row>
    <row r="351">
      <c r="A351" s="4"/>
      <c r="C351" s="116"/>
      <c r="D351" s="4"/>
      <c r="E351" s="4"/>
      <c r="F351" s="4"/>
      <c r="J351" s="5"/>
      <c r="L351" s="4"/>
    </row>
    <row r="352">
      <c r="A352" s="4"/>
      <c r="C352" s="116"/>
      <c r="D352" s="4"/>
      <c r="E352" s="4"/>
      <c r="F352" s="4"/>
      <c r="J352" s="5"/>
      <c r="L352" s="4"/>
    </row>
    <row r="353">
      <c r="A353" s="4"/>
      <c r="C353" s="116"/>
      <c r="D353" s="4"/>
      <c r="E353" s="4"/>
      <c r="F353" s="4"/>
      <c r="J353" s="5"/>
      <c r="L353" s="4"/>
    </row>
    <row r="354">
      <c r="A354" s="4"/>
      <c r="C354" s="116"/>
      <c r="D354" s="4"/>
      <c r="E354" s="4"/>
      <c r="F354" s="4"/>
      <c r="J354" s="5"/>
      <c r="L354" s="4"/>
    </row>
    <row r="355">
      <c r="A355" s="4"/>
      <c r="C355" s="116"/>
      <c r="D355" s="4"/>
      <c r="E355" s="4"/>
      <c r="F355" s="4"/>
      <c r="J355" s="5"/>
      <c r="L355" s="4"/>
    </row>
    <row r="356">
      <c r="A356" s="4"/>
      <c r="C356" s="116"/>
      <c r="D356" s="4"/>
      <c r="E356" s="4"/>
      <c r="F356" s="4"/>
      <c r="J356" s="5"/>
      <c r="L356" s="4"/>
    </row>
    <row r="357">
      <c r="A357" s="4"/>
      <c r="C357" s="116"/>
      <c r="D357" s="4"/>
      <c r="E357" s="4"/>
      <c r="F357" s="4"/>
      <c r="J357" s="5"/>
      <c r="L357" s="4"/>
    </row>
    <row r="358">
      <c r="A358" s="4"/>
      <c r="C358" s="116"/>
      <c r="D358" s="4"/>
      <c r="E358" s="4"/>
      <c r="F358" s="4"/>
      <c r="J358" s="5"/>
      <c r="L358" s="4"/>
    </row>
    <row r="359">
      <c r="A359" s="4"/>
      <c r="C359" s="116"/>
      <c r="D359" s="4"/>
      <c r="E359" s="4"/>
      <c r="F359" s="4"/>
      <c r="J359" s="5"/>
      <c r="L359" s="4"/>
    </row>
    <row r="360">
      <c r="A360" s="4"/>
      <c r="C360" s="116"/>
      <c r="D360" s="4"/>
      <c r="E360" s="4"/>
      <c r="F360" s="4"/>
      <c r="J360" s="5"/>
      <c r="L360" s="4"/>
    </row>
    <row r="361">
      <c r="A361" s="4"/>
      <c r="C361" s="116"/>
      <c r="D361" s="4"/>
      <c r="E361" s="4"/>
      <c r="F361" s="4"/>
      <c r="J361" s="5"/>
      <c r="L361" s="4"/>
    </row>
    <row r="362">
      <c r="A362" s="4"/>
      <c r="C362" s="116"/>
      <c r="D362" s="4"/>
      <c r="E362" s="4"/>
      <c r="F362" s="4"/>
      <c r="J362" s="5"/>
      <c r="L362" s="4"/>
    </row>
    <row r="363">
      <c r="A363" s="4"/>
      <c r="C363" s="116"/>
      <c r="D363" s="4"/>
      <c r="E363" s="4"/>
      <c r="F363" s="4"/>
      <c r="J363" s="5"/>
      <c r="L363" s="4"/>
    </row>
    <row r="364">
      <c r="A364" s="4"/>
      <c r="C364" s="116"/>
      <c r="D364" s="4"/>
      <c r="E364" s="4"/>
      <c r="F364" s="4"/>
      <c r="J364" s="5"/>
      <c r="L364" s="4"/>
    </row>
    <row r="365">
      <c r="A365" s="4"/>
      <c r="C365" s="116"/>
      <c r="D365" s="4"/>
      <c r="E365" s="4"/>
      <c r="F365" s="4"/>
      <c r="J365" s="5"/>
      <c r="L365" s="4"/>
    </row>
    <row r="366">
      <c r="A366" s="4"/>
      <c r="C366" s="116"/>
      <c r="D366" s="4"/>
      <c r="E366" s="4"/>
      <c r="F366" s="4"/>
      <c r="J366" s="5"/>
      <c r="L366" s="4"/>
    </row>
    <row r="367">
      <c r="A367" s="4"/>
      <c r="C367" s="116"/>
      <c r="D367" s="4"/>
      <c r="E367" s="4"/>
      <c r="F367" s="4"/>
      <c r="J367" s="5"/>
      <c r="L367" s="4"/>
    </row>
    <row r="368">
      <c r="A368" s="4"/>
      <c r="C368" s="116"/>
      <c r="D368" s="4"/>
      <c r="E368" s="4"/>
      <c r="F368" s="4"/>
      <c r="J368" s="5"/>
      <c r="L368" s="4"/>
    </row>
    <row r="369">
      <c r="A369" s="4"/>
      <c r="C369" s="116"/>
      <c r="D369" s="4"/>
      <c r="E369" s="4"/>
      <c r="F369" s="4"/>
      <c r="J369" s="5"/>
      <c r="L369" s="4"/>
    </row>
    <row r="370">
      <c r="A370" s="4"/>
      <c r="C370" s="116"/>
      <c r="D370" s="4"/>
      <c r="E370" s="4"/>
      <c r="F370" s="4"/>
      <c r="J370" s="5"/>
      <c r="L370" s="4"/>
    </row>
    <row r="371">
      <c r="A371" s="4"/>
      <c r="C371" s="116"/>
      <c r="D371" s="4"/>
      <c r="E371" s="4"/>
      <c r="F371" s="4"/>
      <c r="J371" s="5"/>
      <c r="L371" s="4"/>
    </row>
    <row r="372">
      <c r="A372" s="4"/>
      <c r="C372" s="116"/>
      <c r="D372" s="4"/>
      <c r="E372" s="4"/>
      <c r="F372" s="4"/>
      <c r="J372" s="5"/>
      <c r="L372" s="4"/>
    </row>
    <row r="373">
      <c r="A373" s="4"/>
      <c r="C373" s="116"/>
      <c r="D373" s="4"/>
      <c r="E373" s="4"/>
      <c r="F373" s="4"/>
      <c r="J373" s="5"/>
      <c r="L373" s="4"/>
    </row>
    <row r="374">
      <c r="A374" s="4"/>
      <c r="C374" s="116"/>
      <c r="D374" s="4"/>
      <c r="E374" s="4"/>
      <c r="F374" s="4"/>
      <c r="J374" s="5"/>
      <c r="L374" s="4"/>
    </row>
    <row r="375">
      <c r="A375" s="4"/>
      <c r="C375" s="116"/>
      <c r="D375" s="4"/>
      <c r="E375" s="4"/>
      <c r="F375" s="4"/>
      <c r="J375" s="5"/>
      <c r="L375" s="4"/>
    </row>
    <row r="376">
      <c r="A376" s="4"/>
      <c r="C376" s="116"/>
      <c r="D376" s="4"/>
      <c r="E376" s="4"/>
      <c r="F376" s="4"/>
      <c r="J376" s="5"/>
      <c r="L376" s="4"/>
    </row>
    <row r="377">
      <c r="A377" s="4"/>
      <c r="C377" s="116"/>
      <c r="D377" s="4"/>
      <c r="E377" s="4"/>
      <c r="F377" s="4"/>
      <c r="J377" s="5"/>
      <c r="L377" s="4"/>
    </row>
    <row r="378">
      <c r="A378" s="4"/>
      <c r="C378" s="116"/>
      <c r="D378" s="4"/>
      <c r="E378" s="4"/>
      <c r="F378" s="4"/>
      <c r="J378" s="5"/>
      <c r="L378" s="4"/>
    </row>
    <row r="379">
      <c r="A379" s="4"/>
      <c r="C379" s="116"/>
      <c r="D379" s="4"/>
      <c r="E379" s="4"/>
      <c r="F379" s="4"/>
      <c r="J379" s="5"/>
      <c r="L379" s="4"/>
    </row>
    <row r="380">
      <c r="A380" s="4"/>
      <c r="C380" s="116"/>
      <c r="D380" s="4"/>
      <c r="E380" s="4"/>
      <c r="F380" s="4"/>
      <c r="J380" s="5"/>
      <c r="L380" s="4"/>
    </row>
    <row r="381">
      <c r="A381" s="4"/>
      <c r="C381" s="116"/>
      <c r="D381" s="4"/>
      <c r="E381" s="4"/>
      <c r="F381" s="4"/>
      <c r="J381" s="5"/>
      <c r="L381" s="4"/>
    </row>
    <row r="382">
      <c r="A382" s="4"/>
      <c r="C382" s="116"/>
      <c r="D382" s="4"/>
      <c r="E382" s="4"/>
      <c r="F382" s="4"/>
      <c r="J382" s="5"/>
      <c r="L382" s="4"/>
    </row>
    <row r="383">
      <c r="A383" s="4"/>
      <c r="C383" s="116"/>
      <c r="D383" s="4"/>
      <c r="E383" s="4"/>
      <c r="F383" s="4"/>
      <c r="J383" s="5"/>
      <c r="L383" s="4"/>
    </row>
    <row r="384">
      <c r="A384" s="4"/>
      <c r="C384" s="116"/>
      <c r="D384" s="4"/>
      <c r="E384" s="4"/>
      <c r="F384" s="4"/>
      <c r="J384" s="5"/>
      <c r="L384" s="4"/>
    </row>
    <row r="385">
      <c r="A385" s="4"/>
      <c r="C385" s="116"/>
      <c r="D385" s="4"/>
      <c r="E385" s="4"/>
      <c r="F385" s="4"/>
      <c r="J385" s="5"/>
      <c r="L385" s="4"/>
    </row>
    <row r="386">
      <c r="A386" s="4"/>
      <c r="C386" s="116"/>
      <c r="D386" s="4"/>
      <c r="E386" s="4"/>
      <c r="F386" s="4"/>
      <c r="J386" s="5"/>
      <c r="L386" s="4"/>
    </row>
    <row r="387">
      <c r="A387" s="4"/>
      <c r="C387" s="116"/>
      <c r="D387" s="4"/>
      <c r="E387" s="4"/>
      <c r="F387" s="4"/>
      <c r="J387" s="5"/>
      <c r="L387" s="4"/>
    </row>
    <row r="388">
      <c r="A388" s="4"/>
      <c r="C388" s="116"/>
      <c r="D388" s="4"/>
      <c r="E388" s="4"/>
      <c r="F388" s="4"/>
      <c r="J388" s="5"/>
      <c r="L388" s="4"/>
    </row>
    <row r="389">
      <c r="A389" s="4"/>
      <c r="C389" s="116"/>
      <c r="D389" s="4"/>
      <c r="E389" s="4"/>
      <c r="F389" s="4"/>
      <c r="J389" s="5"/>
      <c r="L389" s="4"/>
    </row>
    <row r="390">
      <c r="A390" s="4"/>
      <c r="C390" s="116"/>
      <c r="D390" s="4"/>
      <c r="E390" s="4"/>
      <c r="F390" s="4"/>
      <c r="J390" s="5"/>
      <c r="L390" s="4"/>
    </row>
    <row r="391">
      <c r="A391" s="4"/>
      <c r="C391" s="116"/>
      <c r="D391" s="4"/>
      <c r="E391" s="4"/>
      <c r="F391" s="4"/>
      <c r="J391" s="5"/>
      <c r="L391" s="4"/>
    </row>
    <row r="392">
      <c r="A392" s="4"/>
      <c r="C392" s="116"/>
      <c r="D392" s="4"/>
      <c r="E392" s="4"/>
      <c r="F392" s="4"/>
      <c r="J392" s="5"/>
      <c r="L392" s="4"/>
    </row>
    <row r="393">
      <c r="A393" s="4"/>
      <c r="C393" s="116"/>
      <c r="D393" s="4"/>
      <c r="E393" s="4"/>
      <c r="F393" s="4"/>
      <c r="J393" s="5"/>
      <c r="L393" s="4"/>
    </row>
    <row r="394">
      <c r="A394" s="4"/>
      <c r="C394" s="116"/>
      <c r="D394" s="4"/>
      <c r="E394" s="4"/>
      <c r="F394" s="4"/>
      <c r="J394" s="5"/>
      <c r="L394" s="4"/>
    </row>
    <row r="395">
      <c r="A395" s="4"/>
      <c r="C395" s="116"/>
      <c r="D395" s="4"/>
      <c r="E395" s="4"/>
      <c r="F395" s="4"/>
      <c r="J395" s="5"/>
      <c r="L395" s="4"/>
    </row>
    <row r="396">
      <c r="A396" s="4"/>
      <c r="C396" s="116"/>
      <c r="D396" s="4"/>
      <c r="E396" s="4"/>
      <c r="F396" s="4"/>
      <c r="J396" s="5"/>
      <c r="L396" s="4"/>
    </row>
    <row r="397">
      <c r="A397" s="4"/>
      <c r="C397" s="116"/>
      <c r="D397" s="4"/>
      <c r="E397" s="4"/>
      <c r="F397" s="4"/>
      <c r="J397" s="5"/>
      <c r="L397" s="4"/>
    </row>
    <row r="398">
      <c r="A398" s="4"/>
      <c r="C398" s="116"/>
      <c r="D398" s="4"/>
      <c r="E398" s="4"/>
      <c r="F398" s="4"/>
      <c r="J398" s="5"/>
      <c r="L398" s="4"/>
    </row>
    <row r="399">
      <c r="A399" s="4"/>
      <c r="C399" s="116"/>
      <c r="D399" s="4"/>
      <c r="E399" s="4"/>
      <c r="F399" s="4"/>
      <c r="J399" s="5"/>
      <c r="L399" s="4"/>
    </row>
    <row r="400">
      <c r="A400" s="4"/>
      <c r="C400" s="116"/>
      <c r="D400" s="4"/>
      <c r="E400" s="4"/>
      <c r="F400" s="4"/>
      <c r="J400" s="5"/>
      <c r="L400" s="4"/>
    </row>
    <row r="401">
      <c r="A401" s="4"/>
      <c r="C401" s="116"/>
      <c r="D401" s="4"/>
      <c r="E401" s="4"/>
      <c r="F401" s="4"/>
      <c r="J401" s="5"/>
      <c r="L401" s="4"/>
    </row>
    <row r="402">
      <c r="A402" s="4"/>
      <c r="C402" s="116"/>
      <c r="D402" s="4"/>
      <c r="E402" s="4"/>
      <c r="F402" s="4"/>
      <c r="J402" s="5"/>
      <c r="L402" s="4"/>
    </row>
    <row r="403">
      <c r="A403" s="4"/>
      <c r="C403" s="116"/>
      <c r="D403" s="4"/>
      <c r="E403" s="4"/>
      <c r="F403" s="4"/>
      <c r="J403" s="5"/>
      <c r="L403" s="4"/>
    </row>
    <row r="404">
      <c r="A404" s="4"/>
      <c r="C404" s="116"/>
      <c r="D404" s="4"/>
      <c r="E404" s="4"/>
      <c r="F404" s="4"/>
      <c r="J404" s="5"/>
      <c r="L404" s="4"/>
    </row>
    <row r="405">
      <c r="A405" s="4"/>
      <c r="C405" s="116"/>
      <c r="D405" s="4"/>
      <c r="E405" s="4"/>
      <c r="F405" s="4"/>
      <c r="J405" s="5"/>
      <c r="L405" s="4"/>
    </row>
    <row r="406">
      <c r="A406" s="4"/>
      <c r="C406" s="116"/>
      <c r="D406" s="4"/>
      <c r="E406" s="4"/>
      <c r="F406" s="4"/>
      <c r="J406" s="5"/>
      <c r="L406" s="4"/>
    </row>
    <row r="407">
      <c r="A407" s="4"/>
      <c r="C407" s="116"/>
      <c r="D407" s="4"/>
      <c r="E407" s="4"/>
      <c r="F407" s="4"/>
      <c r="J407" s="5"/>
      <c r="L407" s="4"/>
    </row>
    <row r="408">
      <c r="A408" s="4"/>
      <c r="C408" s="116"/>
      <c r="D408" s="4"/>
      <c r="E408" s="4"/>
      <c r="F408" s="4"/>
      <c r="J408" s="5"/>
      <c r="L408" s="4"/>
    </row>
    <row r="409">
      <c r="A409" s="4"/>
      <c r="C409" s="116"/>
      <c r="D409" s="4"/>
      <c r="E409" s="4"/>
      <c r="F409" s="4"/>
      <c r="J409" s="5"/>
      <c r="L409" s="4"/>
    </row>
    <row r="410">
      <c r="A410" s="4"/>
      <c r="C410" s="116"/>
      <c r="D410" s="4"/>
      <c r="E410" s="4"/>
      <c r="F410" s="4"/>
      <c r="J410" s="5"/>
      <c r="L410" s="4"/>
    </row>
    <row r="411">
      <c r="A411" s="4"/>
      <c r="C411" s="116"/>
      <c r="D411" s="4"/>
      <c r="E411" s="4"/>
      <c r="F411" s="4"/>
      <c r="J411" s="5"/>
      <c r="L411" s="4"/>
    </row>
    <row r="412">
      <c r="A412" s="4"/>
      <c r="C412" s="116"/>
      <c r="D412" s="4"/>
      <c r="E412" s="4"/>
      <c r="F412" s="4"/>
      <c r="J412" s="5"/>
      <c r="L412" s="4"/>
    </row>
    <row r="413">
      <c r="A413" s="4"/>
      <c r="C413" s="116"/>
      <c r="D413" s="4"/>
      <c r="E413" s="4"/>
      <c r="F413" s="4"/>
      <c r="J413" s="5"/>
      <c r="L413" s="4"/>
    </row>
    <row r="414">
      <c r="A414" s="4"/>
      <c r="C414" s="116"/>
      <c r="D414" s="4"/>
      <c r="E414" s="4"/>
      <c r="F414" s="4"/>
      <c r="J414" s="5"/>
      <c r="L414" s="4"/>
    </row>
    <row r="415">
      <c r="A415" s="4"/>
      <c r="C415" s="116"/>
      <c r="D415" s="4"/>
      <c r="E415" s="4"/>
      <c r="F415" s="4"/>
      <c r="J415" s="5"/>
      <c r="L415" s="4"/>
    </row>
    <row r="416">
      <c r="A416" s="4"/>
      <c r="C416" s="116"/>
      <c r="D416" s="4"/>
      <c r="E416" s="4"/>
      <c r="F416" s="4"/>
      <c r="J416" s="5"/>
      <c r="L416" s="4"/>
    </row>
    <row r="417">
      <c r="A417" s="4"/>
      <c r="C417" s="116"/>
      <c r="D417" s="4"/>
      <c r="E417" s="4"/>
      <c r="F417" s="4"/>
      <c r="J417" s="5"/>
      <c r="L417" s="4"/>
    </row>
    <row r="418">
      <c r="A418" s="4"/>
      <c r="C418" s="116"/>
      <c r="D418" s="4"/>
      <c r="E418" s="4"/>
      <c r="F418" s="4"/>
      <c r="J418" s="5"/>
      <c r="L418" s="4"/>
    </row>
    <row r="419">
      <c r="A419" s="4"/>
      <c r="C419" s="116"/>
      <c r="D419" s="4"/>
      <c r="E419" s="4"/>
      <c r="F419" s="4"/>
      <c r="J419" s="5"/>
      <c r="L419" s="4"/>
    </row>
    <row r="420">
      <c r="A420" s="4"/>
      <c r="C420" s="116"/>
      <c r="D420" s="4"/>
      <c r="E420" s="4"/>
      <c r="F420" s="4"/>
      <c r="J420" s="5"/>
      <c r="L420" s="4"/>
    </row>
    <row r="421">
      <c r="A421" s="4"/>
      <c r="C421" s="116"/>
      <c r="D421" s="4"/>
      <c r="E421" s="4"/>
      <c r="F421" s="4"/>
      <c r="J421" s="5"/>
      <c r="L421" s="4"/>
    </row>
    <row r="422">
      <c r="A422" s="4"/>
      <c r="C422" s="116"/>
      <c r="D422" s="4"/>
      <c r="E422" s="4"/>
      <c r="F422" s="4"/>
      <c r="J422" s="5"/>
      <c r="L422" s="4"/>
    </row>
    <row r="423">
      <c r="A423" s="4"/>
      <c r="C423" s="116"/>
      <c r="D423" s="4"/>
      <c r="E423" s="4"/>
      <c r="F423" s="4"/>
      <c r="J423" s="5"/>
      <c r="L423" s="4"/>
    </row>
    <row r="424">
      <c r="A424" s="4"/>
      <c r="C424" s="116"/>
      <c r="D424" s="4"/>
      <c r="E424" s="4"/>
      <c r="F424" s="4"/>
      <c r="J424" s="5"/>
      <c r="L424" s="4"/>
    </row>
    <row r="425">
      <c r="A425" s="4"/>
      <c r="C425" s="116"/>
      <c r="D425" s="4"/>
      <c r="E425" s="4"/>
      <c r="F425" s="4"/>
      <c r="J425" s="5"/>
      <c r="L425" s="4"/>
    </row>
    <row r="426">
      <c r="A426" s="4"/>
      <c r="C426" s="116"/>
      <c r="D426" s="4"/>
      <c r="E426" s="4"/>
      <c r="F426" s="4"/>
      <c r="J426" s="5"/>
      <c r="L426" s="4"/>
    </row>
    <row r="427">
      <c r="A427" s="4"/>
      <c r="C427" s="116"/>
      <c r="D427" s="4"/>
      <c r="E427" s="4"/>
      <c r="F427" s="4"/>
      <c r="J427" s="5"/>
      <c r="L427" s="4"/>
    </row>
    <row r="428">
      <c r="A428" s="4"/>
      <c r="C428" s="116"/>
      <c r="D428" s="4"/>
      <c r="E428" s="4"/>
      <c r="F428" s="4"/>
      <c r="J428" s="5"/>
      <c r="L428" s="4"/>
    </row>
    <row r="429">
      <c r="A429" s="4"/>
      <c r="C429" s="116"/>
      <c r="D429" s="4"/>
      <c r="E429" s="4"/>
      <c r="F429" s="4"/>
      <c r="J429" s="5"/>
      <c r="L429" s="4"/>
    </row>
    <row r="430">
      <c r="A430" s="4"/>
      <c r="C430" s="116"/>
      <c r="D430" s="4"/>
      <c r="E430" s="4"/>
      <c r="F430" s="4"/>
      <c r="J430" s="5"/>
      <c r="L430" s="4"/>
    </row>
    <row r="431">
      <c r="A431" s="4"/>
      <c r="C431" s="116"/>
      <c r="D431" s="4"/>
      <c r="E431" s="4"/>
      <c r="F431" s="4"/>
      <c r="J431" s="5"/>
      <c r="L431" s="4"/>
    </row>
    <row r="432">
      <c r="A432" s="4"/>
      <c r="C432" s="116"/>
      <c r="D432" s="4"/>
      <c r="E432" s="4"/>
      <c r="F432" s="4"/>
      <c r="J432" s="5"/>
      <c r="L432" s="4"/>
    </row>
    <row r="433">
      <c r="A433" s="4"/>
      <c r="C433" s="116"/>
      <c r="D433" s="4"/>
      <c r="E433" s="4"/>
      <c r="F433" s="4"/>
      <c r="J433" s="5"/>
      <c r="L433" s="4"/>
    </row>
    <row r="434">
      <c r="A434" s="4"/>
      <c r="C434" s="116"/>
      <c r="D434" s="4"/>
      <c r="E434" s="4"/>
      <c r="F434" s="4"/>
      <c r="J434" s="5"/>
      <c r="L434" s="4"/>
    </row>
    <row r="435">
      <c r="A435" s="4"/>
      <c r="C435" s="116"/>
      <c r="D435" s="4"/>
      <c r="E435" s="4"/>
      <c r="F435" s="4"/>
      <c r="J435" s="5"/>
      <c r="L435" s="4"/>
    </row>
    <row r="436">
      <c r="A436" s="4"/>
      <c r="C436" s="116"/>
      <c r="D436" s="4"/>
      <c r="E436" s="4"/>
      <c r="F436" s="4"/>
      <c r="J436" s="5"/>
      <c r="L436" s="4"/>
    </row>
    <row r="437">
      <c r="A437" s="4"/>
      <c r="C437" s="116"/>
      <c r="D437" s="4"/>
      <c r="E437" s="4"/>
      <c r="F437" s="4"/>
      <c r="J437" s="5"/>
      <c r="L437" s="4"/>
    </row>
    <row r="438">
      <c r="A438" s="4"/>
      <c r="C438" s="116"/>
      <c r="D438" s="4"/>
      <c r="E438" s="4"/>
      <c r="F438" s="4"/>
      <c r="J438" s="5"/>
      <c r="L438" s="4"/>
    </row>
    <row r="439">
      <c r="A439" s="4"/>
      <c r="C439" s="116"/>
      <c r="D439" s="4"/>
      <c r="E439" s="4"/>
      <c r="F439" s="4"/>
      <c r="J439" s="5"/>
      <c r="L439" s="4"/>
    </row>
    <row r="440">
      <c r="A440" s="4"/>
      <c r="C440" s="116"/>
      <c r="D440" s="4"/>
      <c r="E440" s="4"/>
      <c r="F440" s="4"/>
      <c r="J440" s="5"/>
      <c r="L440" s="4"/>
    </row>
    <row r="441">
      <c r="A441" s="4"/>
      <c r="C441" s="116"/>
      <c r="D441" s="4"/>
      <c r="E441" s="4"/>
      <c r="F441" s="4"/>
      <c r="J441" s="5"/>
      <c r="L441" s="4"/>
    </row>
    <row r="442">
      <c r="A442" s="4"/>
      <c r="C442" s="116"/>
      <c r="D442" s="4"/>
      <c r="E442" s="4"/>
      <c r="F442" s="4"/>
      <c r="J442" s="5"/>
      <c r="L442" s="4"/>
    </row>
    <row r="443">
      <c r="A443" s="4"/>
      <c r="C443" s="116"/>
      <c r="D443" s="4"/>
      <c r="E443" s="4"/>
      <c r="F443" s="4"/>
      <c r="J443" s="5"/>
      <c r="L443" s="4"/>
    </row>
    <row r="444">
      <c r="A444" s="4"/>
      <c r="C444" s="116"/>
      <c r="D444" s="4"/>
      <c r="E444" s="4"/>
      <c r="F444" s="4"/>
      <c r="J444" s="5"/>
      <c r="L444" s="4"/>
    </row>
    <row r="445">
      <c r="A445" s="4"/>
      <c r="C445" s="116"/>
      <c r="D445" s="4"/>
      <c r="E445" s="4"/>
      <c r="F445" s="4"/>
      <c r="J445" s="5"/>
      <c r="L445" s="4"/>
    </row>
    <row r="446">
      <c r="A446" s="4"/>
      <c r="C446" s="116"/>
      <c r="D446" s="4"/>
      <c r="E446" s="4"/>
      <c r="F446" s="4"/>
      <c r="J446" s="5"/>
      <c r="L446" s="4"/>
    </row>
    <row r="447">
      <c r="A447" s="4"/>
      <c r="C447" s="116"/>
      <c r="D447" s="4"/>
      <c r="E447" s="4"/>
      <c r="F447" s="4"/>
      <c r="J447" s="5"/>
      <c r="L447" s="4"/>
    </row>
    <row r="448">
      <c r="A448" s="4"/>
      <c r="C448" s="116"/>
      <c r="D448" s="4"/>
      <c r="E448" s="4"/>
      <c r="F448" s="4"/>
      <c r="J448" s="5"/>
      <c r="L448" s="4"/>
    </row>
    <row r="449">
      <c r="A449" s="4"/>
      <c r="C449" s="116"/>
      <c r="D449" s="4"/>
      <c r="E449" s="4"/>
      <c r="F449" s="4"/>
      <c r="J449" s="5"/>
      <c r="L449" s="4"/>
    </row>
    <row r="450">
      <c r="A450" s="4"/>
      <c r="C450" s="116"/>
      <c r="D450" s="4"/>
      <c r="E450" s="4"/>
      <c r="F450" s="4"/>
      <c r="J450" s="5"/>
      <c r="L450" s="4"/>
    </row>
    <row r="451">
      <c r="A451" s="4"/>
      <c r="C451" s="116"/>
      <c r="D451" s="4"/>
      <c r="E451" s="4"/>
      <c r="F451" s="4"/>
      <c r="J451" s="5"/>
      <c r="L451" s="4"/>
    </row>
    <row r="452">
      <c r="A452" s="4"/>
      <c r="C452" s="116"/>
      <c r="D452" s="4"/>
      <c r="E452" s="4"/>
      <c r="F452" s="4"/>
      <c r="J452" s="5"/>
      <c r="L452" s="4"/>
    </row>
    <row r="453">
      <c r="A453" s="4"/>
      <c r="C453" s="116"/>
      <c r="D453" s="4"/>
      <c r="E453" s="4"/>
      <c r="F453" s="4"/>
      <c r="J453" s="5"/>
      <c r="L453" s="4"/>
    </row>
    <row r="454">
      <c r="A454" s="4"/>
      <c r="C454" s="116"/>
      <c r="D454" s="4"/>
      <c r="E454" s="4"/>
      <c r="F454" s="4"/>
      <c r="J454" s="5"/>
      <c r="L454" s="4"/>
    </row>
    <row r="455">
      <c r="A455" s="4"/>
      <c r="C455" s="116"/>
      <c r="D455" s="4"/>
      <c r="E455" s="4"/>
      <c r="F455" s="4"/>
      <c r="J455" s="5"/>
      <c r="L455" s="4"/>
    </row>
    <row r="456">
      <c r="A456" s="4"/>
      <c r="C456" s="116"/>
      <c r="D456" s="4"/>
      <c r="E456" s="4"/>
      <c r="F456" s="4"/>
      <c r="J456" s="5"/>
      <c r="L456" s="4"/>
    </row>
    <row r="457">
      <c r="A457" s="4"/>
      <c r="C457" s="116"/>
      <c r="D457" s="4"/>
      <c r="E457" s="4"/>
      <c r="F457" s="4"/>
      <c r="J457" s="5"/>
      <c r="L457" s="4"/>
    </row>
    <row r="458">
      <c r="A458" s="4"/>
      <c r="C458" s="116"/>
      <c r="D458" s="4"/>
      <c r="E458" s="4"/>
      <c r="F458" s="4"/>
      <c r="J458" s="5"/>
      <c r="L458" s="4"/>
    </row>
    <row r="459">
      <c r="A459" s="4"/>
      <c r="C459" s="116"/>
      <c r="D459" s="4"/>
      <c r="E459" s="4"/>
      <c r="F459" s="4"/>
      <c r="J459" s="5"/>
      <c r="L459" s="4"/>
    </row>
    <row r="460">
      <c r="A460" s="4"/>
      <c r="C460" s="116"/>
      <c r="D460" s="4"/>
      <c r="E460" s="4"/>
      <c r="F460" s="4"/>
      <c r="J460" s="5"/>
      <c r="L460" s="4"/>
    </row>
    <row r="461">
      <c r="A461" s="4"/>
      <c r="C461" s="116"/>
      <c r="D461" s="4"/>
      <c r="E461" s="4"/>
      <c r="F461" s="4"/>
      <c r="J461" s="5"/>
      <c r="L461" s="4"/>
    </row>
    <row r="462">
      <c r="A462" s="4"/>
      <c r="C462" s="116"/>
      <c r="D462" s="4"/>
      <c r="E462" s="4"/>
      <c r="F462" s="4"/>
      <c r="J462" s="5"/>
      <c r="L462" s="4"/>
    </row>
    <row r="463">
      <c r="A463" s="4"/>
      <c r="C463" s="116"/>
      <c r="D463" s="4"/>
      <c r="E463" s="4"/>
      <c r="F463" s="4"/>
      <c r="J463" s="5"/>
      <c r="L463" s="4"/>
    </row>
    <row r="464">
      <c r="A464" s="4"/>
      <c r="C464" s="116"/>
      <c r="D464" s="4"/>
      <c r="E464" s="4"/>
      <c r="F464" s="4"/>
      <c r="J464" s="5"/>
      <c r="L464" s="4"/>
    </row>
    <row r="465">
      <c r="A465" s="4"/>
      <c r="C465" s="116"/>
      <c r="D465" s="4"/>
      <c r="E465" s="4"/>
      <c r="F465" s="4"/>
      <c r="J465" s="5"/>
      <c r="L465" s="4"/>
    </row>
    <row r="466">
      <c r="A466" s="4"/>
      <c r="C466" s="116"/>
      <c r="D466" s="4"/>
      <c r="E466" s="4"/>
      <c r="F466" s="4"/>
      <c r="J466" s="5"/>
      <c r="L466" s="4"/>
    </row>
    <row r="467">
      <c r="A467" s="4"/>
      <c r="C467" s="116"/>
      <c r="D467" s="4"/>
      <c r="E467" s="4"/>
      <c r="F467" s="4"/>
      <c r="J467" s="5"/>
      <c r="L467" s="4"/>
    </row>
    <row r="468">
      <c r="A468" s="4"/>
      <c r="C468" s="116"/>
      <c r="D468" s="4"/>
      <c r="E468" s="4"/>
      <c r="F468" s="4"/>
      <c r="J468" s="5"/>
      <c r="L468" s="4"/>
    </row>
    <row r="469">
      <c r="A469" s="4"/>
      <c r="C469" s="116"/>
      <c r="D469" s="4"/>
      <c r="E469" s="4"/>
      <c r="F469" s="4"/>
      <c r="J469" s="5"/>
      <c r="L469" s="4"/>
    </row>
    <row r="470">
      <c r="A470" s="4"/>
      <c r="C470" s="116"/>
      <c r="D470" s="4"/>
      <c r="E470" s="4"/>
      <c r="F470" s="4"/>
      <c r="J470" s="5"/>
      <c r="L470" s="4"/>
    </row>
    <row r="471">
      <c r="A471" s="4"/>
      <c r="C471" s="116"/>
      <c r="D471" s="4"/>
      <c r="E471" s="4"/>
      <c r="F471" s="4"/>
      <c r="J471" s="5"/>
      <c r="L471" s="4"/>
    </row>
    <row r="472">
      <c r="A472" s="4"/>
      <c r="C472" s="116"/>
      <c r="D472" s="4"/>
      <c r="E472" s="4"/>
      <c r="F472" s="4"/>
      <c r="J472" s="5"/>
      <c r="L472" s="4"/>
    </row>
    <row r="473">
      <c r="A473" s="4"/>
      <c r="C473" s="116"/>
      <c r="D473" s="4"/>
      <c r="E473" s="4"/>
      <c r="F473" s="4"/>
      <c r="J473" s="5"/>
      <c r="L473" s="4"/>
    </row>
    <row r="474">
      <c r="A474" s="4"/>
      <c r="C474" s="116"/>
      <c r="D474" s="4"/>
      <c r="E474" s="4"/>
      <c r="F474" s="4"/>
      <c r="J474" s="5"/>
      <c r="L474" s="4"/>
    </row>
    <row r="475">
      <c r="A475" s="4"/>
      <c r="C475" s="116"/>
      <c r="D475" s="4"/>
      <c r="E475" s="4"/>
      <c r="F475" s="4"/>
      <c r="J475" s="5"/>
      <c r="L475" s="4"/>
    </row>
    <row r="476">
      <c r="A476" s="4"/>
      <c r="C476" s="116"/>
      <c r="D476" s="4"/>
      <c r="E476" s="4"/>
      <c r="F476" s="4"/>
      <c r="J476" s="5"/>
      <c r="L476" s="4"/>
    </row>
    <row r="477">
      <c r="A477" s="4"/>
      <c r="C477" s="116"/>
      <c r="D477" s="4"/>
      <c r="E477" s="4"/>
      <c r="F477" s="4"/>
      <c r="J477" s="5"/>
      <c r="L477" s="4"/>
    </row>
    <row r="478">
      <c r="A478" s="4"/>
      <c r="C478" s="116"/>
      <c r="D478" s="4"/>
      <c r="E478" s="4"/>
      <c r="F478" s="4"/>
      <c r="J478" s="5"/>
      <c r="L478" s="4"/>
    </row>
    <row r="479">
      <c r="A479" s="4"/>
      <c r="C479" s="116"/>
      <c r="D479" s="4"/>
      <c r="E479" s="4"/>
      <c r="F479" s="4"/>
      <c r="J479" s="5"/>
      <c r="L479" s="4"/>
    </row>
    <row r="480">
      <c r="A480" s="4"/>
      <c r="C480" s="116"/>
      <c r="D480" s="4"/>
      <c r="E480" s="4"/>
      <c r="F480" s="4"/>
      <c r="J480" s="5"/>
      <c r="L480" s="4"/>
    </row>
    <row r="481">
      <c r="A481" s="4"/>
      <c r="C481" s="116"/>
      <c r="D481" s="4"/>
      <c r="E481" s="4"/>
      <c r="F481" s="4"/>
      <c r="J481" s="5"/>
      <c r="L481" s="4"/>
    </row>
    <row r="482">
      <c r="A482" s="4"/>
      <c r="C482" s="116"/>
      <c r="D482" s="4"/>
      <c r="E482" s="4"/>
      <c r="F482" s="4"/>
      <c r="J482" s="5"/>
      <c r="L482" s="4"/>
    </row>
    <row r="483">
      <c r="A483" s="4"/>
      <c r="C483" s="116"/>
      <c r="D483" s="4"/>
      <c r="E483" s="4"/>
      <c r="F483" s="4"/>
      <c r="J483" s="5"/>
      <c r="L483" s="4"/>
    </row>
    <row r="484">
      <c r="A484" s="4"/>
      <c r="C484" s="116"/>
      <c r="D484" s="4"/>
      <c r="E484" s="4"/>
      <c r="F484" s="4"/>
      <c r="J484" s="5"/>
      <c r="L484" s="4"/>
    </row>
    <row r="485">
      <c r="A485" s="4"/>
      <c r="C485" s="116"/>
      <c r="D485" s="4"/>
      <c r="E485" s="4"/>
      <c r="F485" s="4"/>
      <c r="J485" s="5"/>
      <c r="L485" s="4"/>
    </row>
    <row r="486">
      <c r="A486" s="4"/>
      <c r="C486" s="116"/>
      <c r="D486" s="4"/>
      <c r="E486" s="4"/>
      <c r="F486" s="4"/>
      <c r="J486" s="5"/>
      <c r="L486" s="4"/>
    </row>
    <row r="487">
      <c r="A487" s="4"/>
      <c r="C487" s="116"/>
      <c r="D487" s="4"/>
      <c r="E487" s="4"/>
      <c r="F487" s="4"/>
      <c r="J487" s="5"/>
      <c r="L487" s="4"/>
    </row>
    <row r="488">
      <c r="A488" s="4"/>
      <c r="C488" s="116"/>
      <c r="D488" s="4"/>
      <c r="E488" s="4"/>
      <c r="F488" s="4"/>
      <c r="J488" s="5"/>
      <c r="L488" s="4"/>
    </row>
    <row r="489">
      <c r="A489" s="4"/>
      <c r="C489" s="116"/>
      <c r="D489" s="4"/>
      <c r="E489" s="4"/>
      <c r="F489" s="4"/>
      <c r="J489" s="5"/>
      <c r="L489" s="4"/>
    </row>
    <row r="490">
      <c r="A490" s="4"/>
      <c r="C490" s="116"/>
      <c r="D490" s="4"/>
      <c r="E490" s="4"/>
      <c r="F490" s="4"/>
      <c r="J490" s="5"/>
      <c r="L490" s="4"/>
    </row>
    <row r="491">
      <c r="A491" s="4"/>
      <c r="C491" s="116"/>
      <c r="D491" s="4"/>
      <c r="E491" s="4"/>
      <c r="F491" s="4"/>
      <c r="J491" s="5"/>
      <c r="L491" s="4"/>
    </row>
    <row r="492">
      <c r="A492" s="4"/>
      <c r="C492" s="116"/>
      <c r="D492" s="4"/>
      <c r="E492" s="4"/>
      <c r="F492" s="4"/>
      <c r="J492" s="5"/>
      <c r="L492" s="4"/>
    </row>
    <row r="493">
      <c r="A493" s="4"/>
      <c r="C493" s="116"/>
      <c r="D493" s="4"/>
      <c r="E493" s="4"/>
      <c r="F493" s="4"/>
      <c r="J493" s="5"/>
      <c r="L493" s="4"/>
    </row>
    <row r="494">
      <c r="A494" s="4"/>
      <c r="C494" s="116"/>
      <c r="D494" s="4"/>
      <c r="E494" s="4"/>
      <c r="F494" s="4"/>
      <c r="J494" s="5"/>
      <c r="L494" s="4"/>
    </row>
    <row r="495">
      <c r="A495" s="4"/>
      <c r="C495" s="116"/>
      <c r="D495" s="4"/>
      <c r="E495" s="4"/>
      <c r="F495" s="4"/>
      <c r="J495" s="5"/>
      <c r="L495" s="4"/>
    </row>
    <row r="496">
      <c r="A496" s="4"/>
      <c r="C496" s="116"/>
      <c r="D496" s="4"/>
      <c r="E496" s="4"/>
      <c r="F496" s="4"/>
      <c r="J496" s="5"/>
      <c r="L496" s="4"/>
    </row>
    <row r="497">
      <c r="A497" s="4"/>
      <c r="C497" s="116"/>
      <c r="D497" s="4"/>
      <c r="E497" s="4"/>
      <c r="F497" s="4"/>
      <c r="J497" s="5"/>
      <c r="L497" s="4"/>
    </row>
    <row r="498">
      <c r="A498" s="4"/>
      <c r="C498" s="116"/>
      <c r="D498" s="4"/>
      <c r="E498" s="4"/>
      <c r="F498" s="4"/>
      <c r="J498" s="5"/>
      <c r="L498" s="4"/>
    </row>
    <row r="499">
      <c r="A499" s="4"/>
      <c r="C499" s="116"/>
      <c r="D499" s="4"/>
      <c r="E499" s="4"/>
      <c r="F499" s="4"/>
      <c r="J499" s="5"/>
      <c r="L499" s="4"/>
    </row>
    <row r="500">
      <c r="A500" s="4"/>
      <c r="C500" s="116"/>
      <c r="D500" s="4"/>
      <c r="E500" s="4"/>
      <c r="F500" s="4"/>
      <c r="J500" s="5"/>
      <c r="L500" s="4"/>
    </row>
    <row r="501">
      <c r="A501" s="4"/>
      <c r="C501" s="116"/>
      <c r="D501" s="4"/>
      <c r="E501" s="4"/>
      <c r="F501" s="4"/>
      <c r="J501" s="5"/>
      <c r="L501" s="4"/>
    </row>
    <row r="502">
      <c r="A502" s="4"/>
      <c r="C502" s="116"/>
      <c r="D502" s="4"/>
      <c r="E502" s="4"/>
      <c r="F502" s="4"/>
      <c r="J502" s="5"/>
      <c r="L502" s="4"/>
    </row>
    <row r="503">
      <c r="A503" s="4"/>
      <c r="C503" s="116"/>
      <c r="D503" s="4"/>
      <c r="E503" s="4"/>
      <c r="F503" s="4"/>
      <c r="J503" s="5"/>
      <c r="L503" s="4"/>
    </row>
    <row r="504">
      <c r="A504" s="4"/>
      <c r="C504" s="116"/>
      <c r="D504" s="4"/>
      <c r="E504" s="4"/>
      <c r="F504" s="4"/>
      <c r="J504" s="5"/>
      <c r="L504" s="4"/>
    </row>
    <row r="505">
      <c r="A505" s="4"/>
      <c r="C505" s="116"/>
      <c r="D505" s="4"/>
      <c r="E505" s="4"/>
      <c r="F505" s="4"/>
      <c r="J505" s="5"/>
      <c r="L505" s="4"/>
    </row>
    <row r="506">
      <c r="A506" s="4"/>
      <c r="C506" s="116"/>
      <c r="D506" s="4"/>
      <c r="E506" s="4"/>
      <c r="F506" s="4"/>
      <c r="J506" s="5"/>
      <c r="L506" s="4"/>
    </row>
    <row r="507">
      <c r="A507" s="4"/>
      <c r="C507" s="116"/>
      <c r="D507" s="4"/>
      <c r="E507" s="4"/>
      <c r="F507" s="4"/>
      <c r="J507" s="5"/>
      <c r="L507" s="4"/>
    </row>
    <row r="508">
      <c r="A508" s="4"/>
      <c r="C508" s="116"/>
      <c r="D508" s="4"/>
      <c r="E508" s="4"/>
      <c r="F508" s="4"/>
      <c r="J508" s="5"/>
      <c r="L508" s="4"/>
    </row>
    <row r="509">
      <c r="A509" s="4"/>
      <c r="C509" s="116"/>
      <c r="D509" s="4"/>
      <c r="E509" s="4"/>
      <c r="F509" s="4"/>
      <c r="J509" s="5"/>
      <c r="L509" s="4"/>
    </row>
    <row r="510">
      <c r="A510" s="4"/>
      <c r="C510" s="116"/>
      <c r="D510" s="4"/>
      <c r="E510" s="4"/>
      <c r="F510" s="4"/>
      <c r="J510" s="5"/>
      <c r="L510" s="4"/>
    </row>
    <row r="511">
      <c r="A511" s="4"/>
      <c r="C511" s="116"/>
      <c r="D511" s="4"/>
      <c r="E511" s="4"/>
      <c r="F511" s="4"/>
      <c r="J511" s="5"/>
      <c r="L511" s="4"/>
    </row>
    <row r="512">
      <c r="A512" s="4"/>
      <c r="C512" s="116"/>
      <c r="D512" s="4"/>
      <c r="E512" s="4"/>
      <c r="F512" s="4"/>
      <c r="J512" s="5"/>
      <c r="L512" s="4"/>
    </row>
    <row r="513">
      <c r="A513" s="4"/>
      <c r="C513" s="116"/>
      <c r="D513" s="4"/>
      <c r="E513" s="4"/>
      <c r="F513" s="4"/>
      <c r="J513" s="5"/>
      <c r="L513" s="4"/>
    </row>
    <row r="514">
      <c r="A514" s="4"/>
      <c r="C514" s="116"/>
      <c r="D514" s="4"/>
      <c r="E514" s="4"/>
      <c r="F514" s="4"/>
      <c r="J514" s="5"/>
      <c r="L514" s="4"/>
    </row>
    <row r="515">
      <c r="A515" s="4"/>
      <c r="C515" s="116"/>
      <c r="D515" s="4"/>
      <c r="E515" s="4"/>
      <c r="F515" s="4"/>
      <c r="J515" s="5"/>
      <c r="L515" s="4"/>
    </row>
    <row r="516">
      <c r="A516" s="4"/>
      <c r="C516" s="116"/>
      <c r="D516" s="4"/>
      <c r="E516" s="4"/>
      <c r="F516" s="4"/>
      <c r="J516" s="5"/>
      <c r="L516" s="4"/>
    </row>
    <row r="517">
      <c r="A517" s="4"/>
      <c r="C517" s="116"/>
      <c r="D517" s="4"/>
      <c r="E517" s="4"/>
      <c r="F517" s="4"/>
      <c r="J517" s="5"/>
      <c r="L517" s="4"/>
    </row>
    <row r="518">
      <c r="A518" s="4"/>
      <c r="C518" s="116"/>
      <c r="D518" s="4"/>
      <c r="E518" s="4"/>
      <c r="F518" s="4"/>
      <c r="J518" s="5"/>
      <c r="L518" s="4"/>
    </row>
    <row r="519">
      <c r="A519" s="4"/>
      <c r="C519" s="116"/>
      <c r="D519" s="4"/>
      <c r="E519" s="4"/>
      <c r="F519" s="4"/>
      <c r="J519" s="5"/>
      <c r="L519" s="4"/>
    </row>
    <row r="520">
      <c r="A520" s="4"/>
      <c r="C520" s="116"/>
      <c r="D520" s="4"/>
      <c r="E520" s="4"/>
      <c r="F520" s="4"/>
      <c r="J520" s="5"/>
      <c r="L520" s="4"/>
    </row>
    <row r="521">
      <c r="A521" s="4"/>
      <c r="C521" s="116"/>
      <c r="D521" s="4"/>
      <c r="E521" s="4"/>
      <c r="F521" s="4"/>
      <c r="J521" s="5"/>
      <c r="L521" s="4"/>
    </row>
    <row r="522">
      <c r="A522" s="4"/>
      <c r="C522" s="116"/>
      <c r="D522" s="4"/>
      <c r="E522" s="4"/>
      <c r="F522" s="4"/>
      <c r="J522" s="5"/>
      <c r="L522" s="4"/>
    </row>
    <row r="523">
      <c r="A523" s="4"/>
      <c r="C523" s="116"/>
      <c r="D523" s="4"/>
      <c r="E523" s="4"/>
      <c r="F523" s="4"/>
      <c r="J523" s="5"/>
      <c r="L523" s="4"/>
    </row>
    <row r="524">
      <c r="A524" s="4"/>
      <c r="C524" s="116"/>
      <c r="D524" s="4"/>
      <c r="E524" s="4"/>
      <c r="F524" s="4"/>
      <c r="J524" s="5"/>
      <c r="L524" s="4"/>
    </row>
    <row r="525">
      <c r="A525" s="4"/>
      <c r="C525" s="116"/>
      <c r="D525" s="4"/>
      <c r="E525" s="4"/>
      <c r="F525" s="4"/>
      <c r="J525" s="5"/>
      <c r="L525" s="4"/>
    </row>
    <row r="526">
      <c r="A526" s="4"/>
      <c r="C526" s="116"/>
      <c r="D526" s="4"/>
      <c r="E526" s="4"/>
      <c r="F526" s="4"/>
      <c r="J526" s="5"/>
      <c r="L526" s="4"/>
    </row>
    <row r="527">
      <c r="A527" s="4"/>
      <c r="C527" s="116"/>
      <c r="D527" s="4"/>
      <c r="E527" s="4"/>
      <c r="F527" s="4"/>
      <c r="J527" s="5"/>
      <c r="L527" s="4"/>
    </row>
    <row r="528">
      <c r="A528" s="4"/>
      <c r="C528" s="116"/>
      <c r="D528" s="4"/>
      <c r="E528" s="4"/>
      <c r="F528" s="4"/>
      <c r="J528" s="5"/>
      <c r="L528" s="4"/>
    </row>
    <row r="529">
      <c r="A529" s="4"/>
      <c r="C529" s="116"/>
      <c r="D529" s="4"/>
      <c r="E529" s="4"/>
      <c r="F529" s="4"/>
      <c r="J529" s="5"/>
      <c r="L529" s="4"/>
    </row>
    <row r="530">
      <c r="A530" s="4"/>
      <c r="C530" s="116"/>
      <c r="D530" s="4"/>
      <c r="E530" s="4"/>
      <c r="F530" s="4"/>
      <c r="J530" s="5"/>
      <c r="L530" s="4"/>
    </row>
    <row r="531">
      <c r="A531" s="4"/>
      <c r="C531" s="116"/>
      <c r="D531" s="4"/>
      <c r="E531" s="4"/>
      <c r="F531" s="4"/>
      <c r="J531" s="5"/>
      <c r="L531" s="4"/>
    </row>
    <row r="532">
      <c r="A532" s="4"/>
      <c r="C532" s="116"/>
      <c r="D532" s="4"/>
      <c r="E532" s="4"/>
      <c r="F532" s="4"/>
      <c r="J532" s="5"/>
      <c r="L532" s="4"/>
    </row>
    <row r="533">
      <c r="A533" s="4"/>
      <c r="C533" s="116"/>
      <c r="D533" s="4"/>
      <c r="E533" s="4"/>
      <c r="F533" s="4"/>
      <c r="J533" s="5"/>
      <c r="L533" s="4"/>
    </row>
    <row r="534">
      <c r="A534" s="4"/>
      <c r="C534" s="116"/>
      <c r="D534" s="4"/>
      <c r="E534" s="4"/>
      <c r="F534" s="4"/>
      <c r="J534" s="5"/>
      <c r="L534" s="4"/>
    </row>
    <row r="535">
      <c r="A535" s="4"/>
      <c r="C535" s="116"/>
      <c r="D535" s="4"/>
      <c r="E535" s="4"/>
      <c r="F535" s="4"/>
      <c r="J535" s="5"/>
      <c r="L535" s="4"/>
    </row>
    <row r="536">
      <c r="A536" s="4"/>
      <c r="C536" s="116"/>
      <c r="D536" s="4"/>
      <c r="E536" s="4"/>
      <c r="F536" s="4"/>
      <c r="J536" s="5"/>
      <c r="L536" s="4"/>
    </row>
    <row r="537">
      <c r="A537" s="4"/>
      <c r="C537" s="116"/>
      <c r="D537" s="4"/>
      <c r="E537" s="4"/>
      <c r="F537" s="4"/>
      <c r="J537" s="5"/>
      <c r="L537" s="4"/>
    </row>
    <row r="538">
      <c r="A538" s="4"/>
      <c r="C538" s="116"/>
      <c r="D538" s="4"/>
      <c r="E538" s="4"/>
      <c r="F538" s="4"/>
      <c r="J538" s="5"/>
      <c r="L538" s="4"/>
    </row>
    <row r="539">
      <c r="A539" s="4"/>
      <c r="C539" s="116"/>
      <c r="D539" s="4"/>
      <c r="E539" s="4"/>
      <c r="F539" s="4"/>
      <c r="J539" s="5"/>
      <c r="L539" s="4"/>
    </row>
    <row r="540">
      <c r="A540" s="4"/>
      <c r="C540" s="116"/>
      <c r="D540" s="4"/>
      <c r="E540" s="4"/>
      <c r="F540" s="4"/>
      <c r="J540" s="5"/>
      <c r="L540" s="4"/>
    </row>
    <row r="541">
      <c r="A541" s="4"/>
      <c r="C541" s="116"/>
      <c r="D541" s="4"/>
      <c r="E541" s="4"/>
      <c r="F541" s="4"/>
      <c r="J541" s="5"/>
      <c r="L541" s="4"/>
    </row>
    <row r="542">
      <c r="A542" s="4"/>
      <c r="C542" s="116"/>
      <c r="D542" s="4"/>
      <c r="E542" s="4"/>
      <c r="F542" s="4"/>
      <c r="J542" s="5"/>
      <c r="L542" s="4"/>
    </row>
    <row r="543">
      <c r="A543" s="4"/>
      <c r="C543" s="116"/>
      <c r="D543" s="4"/>
      <c r="E543" s="4"/>
      <c r="F543" s="4"/>
      <c r="J543" s="5"/>
      <c r="L543" s="4"/>
    </row>
    <row r="544">
      <c r="A544" s="4"/>
      <c r="C544" s="116"/>
      <c r="D544" s="4"/>
      <c r="E544" s="4"/>
      <c r="F544" s="4"/>
      <c r="J544" s="5"/>
      <c r="L544" s="4"/>
    </row>
    <row r="545">
      <c r="A545" s="4"/>
      <c r="C545" s="116"/>
      <c r="D545" s="4"/>
      <c r="E545" s="4"/>
      <c r="F545" s="4"/>
      <c r="J545" s="5"/>
      <c r="L545" s="4"/>
    </row>
    <row r="546">
      <c r="A546" s="4"/>
      <c r="C546" s="116"/>
      <c r="D546" s="4"/>
      <c r="E546" s="4"/>
      <c r="F546" s="4"/>
      <c r="J546" s="5"/>
      <c r="L546" s="4"/>
    </row>
    <row r="547">
      <c r="A547" s="4"/>
      <c r="C547" s="116"/>
      <c r="D547" s="4"/>
      <c r="E547" s="4"/>
      <c r="F547" s="4"/>
      <c r="J547" s="5"/>
      <c r="L547" s="4"/>
    </row>
    <row r="548">
      <c r="A548" s="4"/>
      <c r="C548" s="116"/>
      <c r="D548" s="4"/>
      <c r="E548" s="4"/>
      <c r="F548" s="4"/>
      <c r="J548" s="5"/>
      <c r="L548" s="4"/>
    </row>
    <row r="549">
      <c r="A549" s="4"/>
      <c r="C549" s="116"/>
      <c r="D549" s="4"/>
      <c r="E549" s="4"/>
      <c r="F549" s="4"/>
      <c r="J549" s="5"/>
      <c r="L549" s="4"/>
    </row>
    <row r="550">
      <c r="A550" s="4"/>
      <c r="C550" s="116"/>
      <c r="D550" s="4"/>
      <c r="E550" s="4"/>
      <c r="F550" s="4"/>
      <c r="J550" s="5"/>
      <c r="L550" s="4"/>
    </row>
    <row r="551">
      <c r="A551" s="4"/>
      <c r="C551" s="116"/>
      <c r="D551" s="4"/>
      <c r="E551" s="4"/>
      <c r="F551" s="4"/>
      <c r="J551" s="5"/>
      <c r="L551" s="4"/>
    </row>
    <row r="552">
      <c r="A552" s="4"/>
      <c r="C552" s="116"/>
      <c r="D552" s="4"/>
      <c r="E552" s="4"/>
      <c r="F552" s="4"/>
      <c r="J552" s="5"/>
      <c r="L552" s="4"/>
    </row>
    <row r="553">
      <c r="A553" s="4"/>
      <c r="C553" s="116"/>
      <c r="D553" s="4"/>
      <c r="E553" s="4"/>
      <c r="F553" s="4"/>
      <c r="J553" s="5"/>
      <c r="L553" s="4"/>
    </row>
    <row r="554">
      <c r="A554" s="4"/>
      <c r="C554" s="116"/>
      <c r="D554" s="4"/>
      <c r="E554" s="4"/>
      <c r="F554" s="4"/>
      <c r="J554" s="5"/>
      <c r="L554" s="4"/>
    </row>
    <row r="555">
      <c r="A555" s="4"/>
      <c r="C555" s="116"/>
      <c r="D555" s="4"/>
      <c r="E555" s="4"/>
      <c r="F555" s="4"/>
      <c r="J555" s="5"/>
      <c r="L555" s="4"/>
    </row>
    <row r="556">
      <c r="A556" s="4"/>
      <c r="C556" s="116"/>
      <c r="D556" s="4"/>
      <c r="E556" s="4"/>
      <c r="F556" s="4"/>
      <c r="J556" s="5"/>
      <c r="L556" s="4"/>
    </row>
    <row r="557">
      <c r="A557" s="4"/>
      <c r="C557" s="116"/>
      <c r="D557" s="4"/>
      <c r="E557" s="4"/>
      <c r="F557" s="4"/>
      <c r="J557" s="5"/>
      <c r="L557" s="4"/>
    </row>
    <row r="558">
      <c r="A558" s="4"/>
      <c r="C558" s="116"/>
      <c r="D558" s="4"/>
      <c r="E558" s="4"/>
      <c r="F558" s="4"/>
      <c r="J558" s="5"/>
      <c r="L558" s="4"/>
    </row>
    <row r="559">
      <c r="A559" s="4"/>
      <c r="C559" s="116"/>
      <c r="D559" s="4"/>
      <c r="E559" s="4"/>
      <c r="F559" s="4"/>
      <c r="J559" s="5"/>
      <c r="L559" s="4"/>
    </row>
    <row r="560">
      <c r="A560" s="4"/>
      <c r="C560" s="116"/>
      <c r="D560" s="4"/>
      <c r="E560" s="4"/>
      <c r="F560" s="4"/>
      <c r="J560" s="5"/>
      <c r="L560" s="4"/>
    </row>
    <row r="561">
      <c r="A561" s="4"/>
      <c r="C561" s="116"/>
      <c r="D561" s="4"/>
      <c r="E561" s="4"/>
      <c r="F561" s="4"/>
      <c r="J561" s="5"/>
      <c r="L561" s="4"/>
    </row>
    <row r="562">
      <c r="A562" s="4"/>
      <c r="C562" s="116"/>
      <c r="D562" s="4"/>
      <c r="E562" s="4"/>
      <c r="F562" s="4"/>
      <c r="J562" s="5"/>
      <c r="L562" s="4"/>
    </row>
    <row r="563">
      <c r="A563" s="4"/>
      <c r="C563" s="116"/>
      <c r="D563" s="4"/>
      <c r="E563" s="4"/>
      <c r="F563" s="4"/>
      <c r="J563" s="5"/>
      <c r="L563" s="4"/>
    </row>
    <row r="564">
      <c r="A564" s="4"/>
      <c r="C564" s="116"/>
      <c r="D564" s="4"/>
      <c r="E564" s="4"/>
      <c r="F564" s="4"/>
      <c r="J564" s="5"/>
      <c r="L564" s="4"/>
    </row>
    <row r="565">
      <c r="A565" s="4"/>
      <c r="C565" s="116"/>
      <c r="D565" s="4"/>
      <c r="E565" s="4"/>
      <c r="F565" s="4"/>
      <c r="J565" s="5"/>
      <c r="L565" s="4"/>
    </row>
    <row r="566">
      <c r="A566" s="4"/>
      <c r="C566" s="116"/>
      <c r="D566" s="4"/>
      <c r="E566" s="4"/>
      <c r="F566" s="4"/>
      <c r="J566" s="5"/>
      <c r="L566" s="4"/>
    </row>
    <row r="567">
      <c r="A567" s="4"/>
      <c r="C567" s="116"/>
      <c r="D567" s="4"/>
      <c r="E567" s="4"/>
      <c r="F567" s="4"/>
      <c r="J567" s="5"/>
      <c r="L567" s="4"/>
    </row>
    <row r="568">
      <c r="A568" s="4"/>
      <c r="C568" s="116"/>
      <c r="D568" s="4"/>
      <c r="E568" s="4"/>
      <c r="F568" s="4"/>
      <c r="J568" s="5"/>
      <c r="L568" s="4"/>
    </row>
    <row r="569">
      <c r="A569" s="4"/>
      <c r="C569" s="116"/>
      <c r="D569" s="4"/>
      <c r="E569" s="4"/>
      <c r="F569" s="4"/>
      <c r="J569" s="5"/>
      <c r="L569" s="4"/>
    </row>
    <row r="570">
      <c r="A570" s="4"/>
      <c r="C570" s="116"/>
      <c r="D570" s="4"/>
      <c r="E570" s="4"/>
      <c r="F570" s="4"/>
      <c r="J570" s="5"/>
      <c r="L570" s="4"/>
    </row>
    <row r="571">
      <c r="A571" s="4"/>
      <c r="C571" s="116"/>
      <c r="D571" s="4"/>
      <c r="E571" s="4"/>
      <c r="F571" s="4"/>
      <c r="J571" s="5"/>
      <c r="L571" s="4"/>
    </row>
    <row r="572">
      <c r="A572" s="4"/>
      <c r="C572" s="116"/>
      <c r="D572" s="4"/>
      <c r="E572" s="4"/>
      <c r="F572" s="4"/>
      <c r="J572" s="5"/>
      <c r="L572" s="4"/>
    </row>
    <row r="573">
      <c r="A573" s="4"/>
      <c r="C573" s="116"/>
      <c r="D573" s="4"/>
      <c r="E573" s="4"/>
      <c r="F573" s="4"/>
      <c r="J573" s="5"/>
      <c r="L573" s="4"/>
    </row>
    <row r="574">
      <c r="A574" s="4"/>
      <c r="C574" s="116"/>
      <c r="D574" s="4"/>
      <c r="E574" s="4"/>
      <c r="F574" s="4"/>
      <c r="J574" s="5"/>
      <c r="L574" s="4"/>
    </row>
    <row r="575">
      <c r="A575" s="4"/>
      <c r="C575" s="116"/>
      <c r="D575" s="4"/>
      <c r="E575" s="4"/>
      <c r="F575" s="4"/>
      <c r="J575" s="5"/>
      <c r="L575" s="4"/>
    </row>
    <row r="576">
      <c r="A576" s="4"/>
      <c r="C576" s="116"/>
      <c r="D576" s="4"/>
      <c r="E576" s="4"/>
      <c r="F576" s="4"/>
      <c r="J576" s="5"/>
      <c r="L576" s="4"/>
    </row>
    <row r="577">
      <c r="A577" s="4"/>
      <c r="C577" s="116"/>
      <c r="D577" s="4"/>
      <c r="E577" s="4"/>
      <c r="F577" s="4"/>
      <c r="J577" s="5"/>
      <c r="L577" s="4"/>
    </row>
    <row r="578">
      <c r="A578" s="4"/>
      <c r="C578" s="116"/>
      <c r="D578" s="4"/>
      <c r="E578" s="4"/>
      <c r="F578" s="4"/>
      <c r="J578" s="5"/>
      <c r="L578" s="4"/>
    </row>
    <row r="579">
      <c r="A579" s="4"/>
      <c r="C579" s="116"/>
      <c r="D579" s="4"/>
      <c r="E579" s="4"/>
      <c r="F579" s="4"/>
      <c r="J579" s="5"/>
      <c r="L579" s="4"/>
    </row>
    <row r="580">
      <c r="A580" s="4"/>
      <c r="C580" s="116"/>
      <c r="D580" s="4"/>
      <c r="E580" s="4"/>
      <c r="F580" s="4"/>
      <c r="J580" s="5"/>
      <c r="L580" s="4"/>
    </row>
    <row r="581">
      <c r="A581" s="4"/>
      <c r="C581" s="116"/>
      <c r="D581" s="4"/>
      <c r="E581" s="4"/>
      <c r="F581" s="4"/>
      <c r="J581" s="5"/>
      <c r="L581" s="4"/>
    </row>
    <row r="582">
      <c r="A582" s="4"/>
      <c r="C582" s="116"/>
      <c r="D582" s="4"/>
      <c r="E582" s="4"/>
      <c r="F582" s="4"/>
      <c r="J582" s="5"/>
      <c r="L582" s="4"/>
    </row>
    <row r="583">
      <c r="A583" s="4"/>
      <c r="C583" s="116"/>
      <c r="D583" s="4"/>
      <c r="E583" s="4"/>
      <c r="F583" s="4"/>
      <c r="J583" s="5"/>
      <c r="L583" s="4"/>
    </row>
    <row r="584">
      <c r="A584" s="4"/>
      <c r="C584" s="116"/>
      <c r="D584" s="4"/>
      <c r="E584" s="4"/>
      <c r="F584" s="4"/>
      <c r="J584" s="5"/>
      <c r="L584" s="4"/>
    </row>
    <row r="585">
      <c r="A585" s="4"/>
      <c r="C585" s="116"/>
      <c r="D585" s="4"/>
      <c r="E585" s="4"/>
      <c r="F585" s="4"/>
      <c r="J585" s="5"/>
      <c r="L585" s="4"/>
    </row>
    <row r="586">
      <c r="A586" s="4"/>
      <c r="C586" s="116"/>
      <c r="D586" s="4"/>
      <c r="E586" s="4"/>
      <c r="F586" s="4"/>
      <c r="J586" s="5"/>
      <c r="L586" s="4"/>
    </row>
    <row r="587">
      <c r="A587" s="4"/>
      <c r="C587" s="116"/>
      <c r="D587" s="4"/>
      <c r="E587" s="4"/>
      <c r="F587" s="4"/>
      <c r="J587" s="5"/>
      <c r="L587" s="4"/>
    </row>
    <row r="588">
      <c r="A588" s="4"/>
      <c r="C588" s="116"/>
      <c r="D588" s="4"/>
      <c r="E588" s="4"/>
      <c r="F588" s="4"/>
      <c r="J588" s="5"/>
      <c r="L588" s="4"/>
    </row>
    <row r="589">
      <c r="A589" s="4"/>
      <c r="C589" s="116"/>
      <c r="D589" s="4"/>
      <c r="E589" s="4"/>
      <c r="F589" s="4"/>
      <c r="J589" s="5"/>
      <c r="L589" s="4"/>
    </row>
    <row r="590">
      <c r="A590" s="4"/>
      <c r="C590" s="116"/>
      <c r="D590" s="4"/>
      <c r="E590" s="4"/>
      <c r="F590" s="4"/>
      <c r="J590" s="5"/>
      <c r="L590" s="4"/>
    </row>
    <row r="591">
      <c r="A591" s="4"/>
      <c r="C591" s="116"/>
      <c r="D591" s="4"/>
      <c r="E591" s="4"/>
      <c r="F591" s="4"/>
      <c r="J591" s="5"/>
      <c r="L591" s="4"/>
    </row>
    <row r="592">
      <c r="A592" s="4"/>
      <c r="C592" s="116"/>
      <c r="D592" s="4"/>
      <c r="E592" s="4"/>
      <c r="F592" s="4"/>
      <c r="J592" s="5"/>
      <c r="L592" s="4"/>
    </row>
    <row r="593">
      <c r="A593" s="4"/>
      <c r="C593" s="116"/>
      <c r="D593" s="4"/>
      <c r="E593" s="4"/>
      <c r="F593" s="4"/>
      <c r="J593" s="5"/>
      <c r="L593" s="4"/>
    </row>
    <row r="594">
      <c r="A594" s="4"/>
      <c r="C594" s="116"/>
      <c r="D594" s="4"/>
      <c r="E594" s="4"/>
      <c r="F594" s="4"/>
      <c r="J594" s="5"/>
      <c r="L594" s="4"/>
    </row>
    <row r="595">
      <c r="A595" s="4"/>
      <c r="C595" s="116"/>
      <c r="D595" s="4"/>
      <c r="E595" s="4"/>
      <c r="F595" s="4"/>
      <c r="J595" s="5"/>
      <c r="L595" s="4"/>
    </row>
    <row r="596">
      <c r="A596" s="4"/>
      <c r="C596" s="116"/>
      <c r="D596" s="4"/>
      <c r="E596" s="4"/>
      <c r="F596" s="4"/>
      <c r="J596" s="5"/>
      <c r="L596" s="4"/>
    </row>
    <row r="597">
      <c r="A597" s="4"/>
      <c r="C597" s="116"/>
      <c r="D597" s="4"/>
      <c r="E597" s="4"/>
      <c r="F597" s="4"/>
      <c r="J597" s="5"/>
      <c r="L597" s="4"/>
    </row>
    <row r="598">
      <c r="A598" s="4"/>
      <c r="C598" s="116"/>
      <c r="D598" s="4"/>
      <c r="E598" s="4"/>
      <c r="F598" s="4"/>
      <c r="J598" s="5"/>
      <c r="L598" s="4"/>
    </row>
    <row r="599">
      <c r="A599" s="4"/>
      <c r="C599" s="116"/>
      <c r="D599" s="4"/>
      <c r="E599" s="4"/>
      <c r="F599" s="4"/>
      <c r="J599" s="5"/>
      <c r="L599" s="4"/>
    </row>
    <row r="600">
      <c r="A600" s="4"/>
      <c r="C600" s="116"/>
      <c r="D600" s="4"/>
      <c r="E600" s="4"/>
      <c r="F600" s="4"/>
      <c r="J600" s="5"/>
      <c r="L600" s="4"/>
    </row>
    <row r="601">
      <c r="A601" s="4"/>
      <c r="C601" s="116"/>
      <c r="D601" s="4"/>
      <c r="E601" s="4"/>
      <c r="F601" s="4"/>
      <c r="J601" s="5"/>
      <c r="L601" s="4"/>
    </row>
    <row r="602">
      <c r="A602" s="4"/>
      <c r="C602" s="116"/>
      <c r="D602" s="4"/>
      <c r="E602" s="4"/>
      <c r="F602" s="4"/>
      <c r="J602" s="5"/>
      <c r="L602" s="4"/>
    </row>
    <row r="603">
      <c r="A603" s="4"/>
      <c r="C603" s="116"/>
      <c r="D603" s="4"/>
      <c r="E603" s="4"/>
      <c r="F603" s="4"/>
      <c r="J603" s="5"/>
      <c r="L603" s="4"/>
    </row>
    <row r="604">
      <c r="A604" s="4"/>
      <c r="C604" s="116"/>
      <c r="D604" s="4"/>
      <c r="E604" s="4"/>
      <c r="F604" s="4"/>
      <c r="J604" s="5"/>
      <c r="L604" s="4"/>
    </row>
    <row r="605">
      <c r="A605" s="4"/>
      <c r="C605" s="116"/>
      <c r="D605" s="4"/>
      <c r="E605" s="4"/>
      <c r="F605" s="4"/>
      <c r="J605" s="5"/>
      <c r="L605" s="4"/>
    </row>
    <row r="606">
      <c r="A606" s="4"/>
      <c r="C606" s="116"/>
      <c r="D606" s="4"/>
      <c r="E606" s="4"/>
      <c r="F606" s="4"/>
      <c r="J606" s="5"/>
      <c r="L606" s="4"/>
    </row>
    <row r="607">
      <c r="A607" s="4"/>
      <c r="C607" s="116"/>
      <c r="D607" s="4"/>
      <c r="E607" s="4"/>
      <c r="F607" s="4"/>
      <c r="J607" s="5"/>
      <c r="L607" s="4"/>
    </row>
    <row r="608">
      <c r="A608" s="4"/>
      <c r="C608" s="116"/>
      <c r="D608" s="4"/>
      <c r="E608" s="4"/>
      <c r="F608" s="4"/>
      <c r="J608" s="5"/>
      <c r="L608" s="4"/>
    </row>
    <row r="609">
      <c r="A609" s="4"/>
      <c r="C609" s="116"/>
      <c r="D609" s="4"/>
      <c r="E609" s="4"/>
      <c r="F609" s="4"/>
      <c r="J609" s="5"/>
      <c r="L609" s="4"/>
    </row>
    <row r="610">
      <c r="A610" s="4"/>
      <c r="C610" s="116"/>
      <c r="D610" s="4"/>
      <c r="E610" s="4"/>
      <c r="F610" s="4"/>
      <c r="J610" s="5"/>
      <c r="L610" s="4"/>
    </row>
    <row r="611">
      <c r="A611" s="4"/>
      <c r="C611" s="116"/>
      <c r="D611" s="4"/>
      <c r="E611" s="4"/>
      <c r="F611" s="4"/>
      <c r="J611" s="5"/>
      <c r="L611" s="4"/>
    </row>
    <row r="612">
      <c r="A612" s="4"/>
      <c r="C612" s="116"/>
      <c r="D612" s="4"/>
      <c r="E612" s="4"/>
      <c r="F612" s="4"/>
      <c r="J612" s="5"/>
      <c r="L612" s="4"/>
    </row>
    <row r="613">
      <c r="A613" s="4"/>
      <c r="C613" s="116"/>
      <c r="D613" s="4"/>
      <c r="E613" s="4"/>
      <c r="F613" s="4"/>
      <c r="J613" s="5"/>
      <c r="L613" s="4"/>
    </row>
    <row r="614">
      <c r="A614" s="4"/>
      <c r="C614" s="116"/>
      <c r="D614" s="4"/>
      <c r="E614" s="4"/>
      <c r="F614" s="4"/>
      <c r="J614" s="5"/>
      <c r="L614" s="4"/>
    </row>
    <row r="615">
      <c r="A615" s="4"/>
      <c r="C615" s="116"/>
      <c r="D615" s="4"/>
      <c r="E615" s="4"/>
      <c r="F615" s="4"/>
      <c r="J615" s="5"/>
      <c r="L615" s="4"/>
    </row>
    <row r="616">
      <c r="A616" s="4"/>
      <c r="C616" s="116"/>
      <c r="D616" s="4"/>
      <c r="E616" s="4"/>
      <c r="F616" s="4"/>
      <c r="J616" s="5"/>
      <c r="L616" s="4"/>
    </row>
    <row r="617">
      <c r="A617" s="4"/>
      <c r="C617" s="116"/>
      <c r="D617" s="4"/>
      <c r="E617" s="4"/>
      <c r="F617" s="4"/>
      <c r="J617" s="5"/>
      <c r="L617" s="4"/>
    </row>
    <row r="618">
      <c r="A618" s="4"/>
      <c r="C618" s="116"/>
      <c r="D618" s="4"/>
      <c r="E618" s="4"/>
      <c r="F618" s="4"/>
      <c r="J618" s="5"/>
      <c r="L618" s="4"/>
    </row>
    <row r="619">
      <c r="A619" s="4"/>
      <c r="C619" s="116"/>
      <c r="D619" s="4"/>
      <c r="E619" s="4"/>
      <c r="F619" s="4"/>
      <c r="J619" s="5"/>
      <c r="L619" s="4"/>
    </row>
    <row r="620">
      <c r="A620" s="4"/>
      <c r="C620" s="116"/>
      <c r="D620" s="4"/>
      <c r="E620" s="4"/>
      <c r="F620" s="4"/>
      <c r="J620" s="5"/>
      <c r="L620" s="4"/>
    </row>
    <row r="621">
      <c r="A621" s="4"/>
      <c r="C621" s="116"/>
      <c r="D621" s="4"/>
      <c r="E621" s="4"/>
      <c r="F621" s="4"/>
      <c r="J621" s="5"/>
      <c r="L621" s="4"/>
    </row>
    <row r="622">
      <c r="A622" s="4"/>
      <c r="C622" s="116"/>
      <c r="D622" s="4"/>
      <c r="E622" s="4"/>
      <c r="F622" s="4"/>
      <c r="J622" s="5"/>
      <c r="L622" s="4"/>
    </row>
    <row r="623">
      <c r="A623" s="4"/>
      <c r="C623" s="116"/>
      <c r="D623" s="4"/>
      <c r="E623" s="4"/>
      <c r="F623" s="4"/>
      <c r="J623" s="5"/>
      <c r="L623" s="4"/>
    </row>
    <row r="624">
      <c r="A624" s="4"/>
      <c r="C624" s="116"/>
      <c r="D624" s="4"/>
      <c r="E624" s="4"/>
      <c r="F624" s="4"/>
      <c r="J624" s="5"/>
      <c r="L624" s="4"/>
    </row>
    <row r="625">
      <c r="A625" s="4"/>
      <c r="C625" s="116"/>
      <c r="D625" s="4"/>
      <c r="E625" s="4"/>
      <c r="F625" s="4"/>
      <c r="J625" s="5"/>
      <c r="L625" s="4"/>
    </row>
    <row r="626">
      <c r="A626" s="4"/>
      <c r="C626" s="116"/>
      <c r="D626" s="4"/>
      <c r="E626" s="4"/>
      <c r="F626" s="4"/>
      <c r="J626" s="5"/>
      <c r="L626" s="4"/>
    </row>
    <row r="627">
      <c r="A627" s="4"/>
      <c r="C627" s="116"/>
      <c r="D627" s="4"/>
      <c r="E627" s="4"/>
      <c r="F627" s="4"/>
      <c r="J627" s="5"/>
      <c r="L627" s="4"/>
    </row>
    <row r="628">
      <c r="A628" s="4"/>
      <c r="C628" s="116"/>
      <c r="D628" s="4"/>
      <c r="E628" s="4"/>
      <c r="F628" s="4"/>
      <c r="J628" s="5"/>
      <c r="L628" s="4"/>
    </row>
    <row r="629">
      <c r="A629" s="4"/>
      <c r="C629" s="116"/>
      <c r="D629" s="4"/>
      <c r="E629" s="4"/>
      <c r="F629" s="4"/>
      <c r="J629" s="5"/>
      <c r="L629" s="4"/>
    </row>
    <row r="630">
      <c r="A630" s="4"/>
      <c r="C630" s="116"/>
      <c r="D630" s="4"/>
      <c r="E630" s="4"/>
      <c r="F630" s="4"/>
      <c r="J630" s="5"/>
      <c r="L630" s="4"/>
    </row>
    <row r="631">
      <c r="A631" s="4"/>
      <c r="C631" s="116"/>
      <c r="D631" s="4"/>
      <c r="E631" s="4"/>
      <c r="F631" s="4"/>
      <c r="J631" s="5"/>
      <c r="L631" s="4"/>
    </row>
    <row r="632">
      <c r="A632" s="4"/>
      <c r="C632" s="116"/>
      <c r="D632" s="4"/>
      <c r="E632" s="4"/>
      <c r="F632" s="4"/>
      <c r="J632" s="5"/>
      <c r="L632" s="4"/>
    </row>
    <row r="633">
      <c r="A633" s="4"/>
      <c r="C633" s="116"/>
      <c r="D633" s="4"/>
      <c r="E633" s="4"/>
      <c r="F633" s="4"/>
      <c r="J633" s="5"/>
      <c r="L633" s="4"/>
    </row>
    <row r="634">
      <c r="A634" s="4"/>
      <c r="C634" s="116"/>
      <c r="D634" s="4"/>
      <c r="E634" s="4"/>
      <c r="F634" s="4"/>
      <c r="J634" s="5"/>
      <c r="L634" s="4"/>
    </row>
    <row r="635">
      <c r="A635" s="4"/>
      <c r="C635" s="116"/>
      <c r="D635" s="4"/>
      <c r="E635" s="4"/>
      <c r="F635" s="4"/>
      <c r="J635" s="5"/>
      <c r="L635" s="4"/>
    </row>
    <row r="636">
      <c r="A636" s="4"/>
      <c r="C636" s="116"/>
      <c r="D636" s="4"/>
      <c r="E636" s="4"/>
      <c r="F636" s="4"/>
      <c r="J636" s="5"/>
      <c r="L636" s="4"/>
    </row>
    <row r="637">
      <c r="A637" s="4"/>
      <c r="C637" s="116"/>
      <c r="D637" s="4"/>
      <c r="E637" s="4"/>
      <c r="F637" s="4"/>
      <c r="J637" s="5"/>
      <c r="L637" s="4"/>
    </row>
    <row r="638">
      <c r="A638" s="4"/>
      <c r="C638" s="116"/>
      <c r="D638" s="4"/>
      <c r="E638" s="4"/>
      <c r="F638" s="4"/>
      <c r="J638" s="5"/>
      <c r="L638" s="4"/>
    </row>
    <row r="639">
      <c r="A639" s="4"/>
      <c r="C639" s="116"/>
      <c r="D639" s="4"/>
      <c r="E639" s="4"/>
      <c r="F639" s="4"/>
      <c r="J639" s="5"/>
      <c r="L639" s="4"/>
    </row>
    <row r="640">
      <c r="A640" s="4"/>
      <c r="C640" s="116"/>
      <c r="D640" s="4"/>
      <c r="E640" s="4"/>
      <c r="F640" s="4"/>
      <c r="J640" s="5"/>
      <c r="L640" s="4"/>
    </row>
    <row r="641">
      <c r="A641" s="4"/>
      <c r="C641" s="116"/>
      <c r="D641" s="4"/>
      <c r="E641" s="4"/>
      <c r="F641" s="4"/>
      <c r="J641" s="5"/>
      <c r="L641" s="4"/>
    </row>
    <row r="642">
      <c r="A642" s="4"/>
      <c r="C642" s="116"/>
      <c r="D642" s="4"/>
      <c r="E642" s="4"/>
      <c r="F642" s="4"/>
      <c r="J642" s="5"/>
      <c r="L642" s="4"/>
    </row>
    <row r="643">
      <c r="A643" s="4"/>
      <c r="C643" s="116"/>
      <c r="D643" s="4"/>
      <c r="E643" s="4"/>
      <c r="F643" s="4"/>
      <c r="J643" s="5"/>
      <c r="L643" s="4"/>
    </row>
    <row r="644">
      <c r="A644" s="4"/>
      <c r="C644" s="116"/>
      <c r="D644" s="4"/>
      <c r="E644" s="4"/>
      <c r="F644" s="4"/>
      <c r="J644" s="5"/>
      <c r="L644" s="4"/>
    </row>
    <row r="645">
      <c r="A645" s="4"/>
      <c r="C645" s="116"/>
      <c r="D645" s="4"/>
      <c r="E645" s="4"/>
      <c r="F645" s="4"/>
      <c r="J645" s="5"/>
      <c r="L645" s="4"/>
    </row>
    <row r="646">
      <c r="A646" s="4"/>
      <c r="C646" s="116"/>
      <c r="D646" s="4"/>
      <c r="E646" s="4"/>
      <c r="F646" s="4"/>
      <c r="J646" s="5"/>
      <c r="L646" s="4"/>
    </row>
    <row r="647">
      <c r="A647" s="4"/>
      <c r="C647" s="116"/>
      <c r="D647" s="4"/>
      <c r="E647" s="4"/>
      <c r="F647" s="4"/>
      <c r="J647" s="5"/>
      <c r="L647" s="4"/>
    </row>
    <row r="648">
      <c r="A648" s="4"/>
      <c r="C648" s="116"/>
      <c r="D648" s="4"/>
      <c r="E648" s="4"/>
      <c r="F648" s="4"/>
      <c r="J648" s="5"/>
      <c r="L648" s="4"/>
    </row>
    <row r="649">
      <c r="A649" s="4"/>
      <c r="C649" s="116"/>
      <c r="D649" s="4"/>
      <c r="E649" s="4"/>
      <c r="F649" s="4"/>
      <c r="J649" s="5"/>
      <c r="L649" s="4"/>
    </row>
    <row r="650">
      <c r="A650" s="4"/>
      <c r="C650" s="116"/>
      <c r="D650" s="4"/>
      <c r="E650" s="4"/>
      <c r="F650" s="4"/>
      <c r="J650" s="5"/>
      <c r="L650" s="4"/>
    </row>
    <row r="651">
      <c r="A651" s="4"/>
      <c r="C651" s="116"/>
      <c r="D651" s="4"/>
      <c r="E651" s="4"/>
      <c r="F651" s="4"/>
      <c r="J651" s="5"/>
      <c r="L651" s="4"/>
    </row>
    <row r="652">
      <c r="A652" s="4"/>
      <c r="C652" s="116"/>
      <c r="D652" s="4"/>
      <c r="E652" s="4"/>
      <c r="F652" s="4"/>
      <c r="J652" s="5"/>
      <c r="L652" s="4"/>
    </row>
    <row r="653">
      <c r="A653" s="4"/>
      <c r="C653" s="116"/>
      <c r="D653" s="4"/>
      <c r="E653" s="4"/>
      <c r="F653" s="4"/>
      <c r="J653" s="5"/>
      <c r="L653" s="4"/>
    </row>
    <row r="654">
      <c r="A654" s="4"/>
      <c r="C654" s="116"/>
      <c r="D654" s="4"/>
      <c r="E654" s="4"/>
      <c r="F654" s="4"/>
      <c r="J654" s="5"/>
      <c r="L654" s="4"/>
    </row>
    <row r="655">
      <c r="A655" s="4"/>
      <c r="C655" s="116"/>
      <c r="D655" s="4"/>
      <c r="E655" s="4"/>
      <c r="F655" s="4"/>
      <c r="J655" s="5"/>
      <c r="L655" s="4"/>
    </row>
    <row r="656">
      <c r="A656" s="4"/>
      <c r="C656" s="116"/>
      <c r="D656" s="4"/>
      <c r="E656" s="4"/>
      <c r="F656" s="4"/>
      <c r="J656" s="5"/>
      <c r="L656" s="4"/>
    </row>
    <row r="657">
      <c r="A657" s="4"/>
      <c r="C657" s="116"/>
      <c r="D657" s="4"/>
      <c r="E657" s="4"/>
      <c r="F657" s="4"/>
      <c r="J657" s="5"/>
      <c r="L657" s="4"/>
    </row>
    <row r="658">
      <c r="A658" s="4"/>
      <c r="C658" s="116"/>
      <c r="D658" s="4"/>
      <c r="E658" s="4"/>
      <c r="F658" s="4"/>
      <c r="J658" s="5"/>
      <c r="L658" s="4"/>
    </row>
    <row r="659">
      <c r="A659" s="4"/>
      <c r="C659" s="116"/>
      <c r="D659" s="4"/>
      <c r="E659" s="4"/>
      <c r="F659" s="4"/>
      <c r="J659" s="5"/>
      <c r="L659" s="4"/>
    </row>
    <row r="660">
      <c r="A660" s="4"/>
      <c r="C660" s="116"/>
      <c r="D660" s="4"/>
      <c r="E660" s="4"/>
      <c r="F660" s="4"/>
      <c r="J660" s="5"/>
      <c r="L660" s="4"/>
    </row>
    <row r="661">
      <c r="A661" s="4"/>
      <c r="C661" s="116"/>
      <c r="D661" s="4"/>
      <c r="E661" s="4"/>
      <c r="F661" s="4"/>
      <c r="J661" s="5"/>
      <c r="L661" s="4"/>
    </row>
    <row r="662">
      <c r="A662" s="4"/>
      <c r="C662" s="116"/>
      <c r="D662" s="4"/>
      <c r="E662" s="4"/>
      <c r="F662" s="4"/>
      <c r="J662" s="5"/>
      <c r="L662" s="4"/>
    </row>
    <row r="663">
      <c r="A663" s="4"/>
      <c r="C663" s="116"/>
      <c r="D663" s="4"/>
      <c r="E663" s="4"/>
      <c r="F663" s="4"/>
      <c r="J663" s="5"/>
      <c r="L663" s="4"/>
    </row>
    <row r="664">
      <c r="A664" s="4"/>
      <c r="C664" s="116"/>
      <c r="D664" s="4"/>
      <c r="E664" s="4"/>
      <c r="F664" s="4"/>
      <c r="J664" s="5"/>
      <c r="L664" s="4"/>
    </row>
    <row r="665">
      <c r="A665" s="4"/>
      <c r="C665" s="116"/>
      <c r="D665" s="4"/>
      <c r="E665" s="4"/>
      <c r="F665" s="4"/>
      <c r="J665" s="5"/>
      <c r="L665" s="4"/>
    </row>
    <row r="666">
      <c r="A666" s="4"/>
      <c r="C666" s="116"/>
      <c r="D666" s="4"/>
      <c r="E666" s="4"/>
      <c r="F666" s="4"/>
      <c r="J666" s="5"/>
      <c r="L666" s="4"/>
    </row>
    <row r="667">
      <c r="A667" s="4"/>
      <c r="C667" s="116"/>
      <c r="D667" s="4"/>
      <c r="E667" s="4"/>
      <c r="F667" s="4"/>
      <c r="J667" s="5"/>
      <c r="L667" s="4"/>
    </row>
    <row r="668">
      <c r="A668" s="4"/>
      <c r="C668" s="116"/>
      <c r="D668" s="4"/>
      <c r="E668" s="4"/>
      <c r="F668" s="4"/>
      <c r="J668" s="5"/>
      <c r="L668" s="4"/>
    </row>
    <row r="669">
      <c r="A669" s="4"/>
      <c r="C669" s="116"/>
      <c r="D669" s="4"/>
      <c r="E669" s="4"/>
      <c r="F669" s="4"/>
      <c r="J669" s="5"/>
      <c r="L669" s="4"/>
    </row>
    <row r="670">
      <c r="A670" s="4"/>
      <c r="C670" s="116"/>
      <c r="D670" s="4"/>
      <c r="E670" s="4"/>
      <c r="F670" s="4"/>
      <c r="J670" s="5"/>
      <c r="L670" s="4"/>
    </row>
    <row r="671">
      <c r="A671" s="4"/>
      <c r="C671" s="116"/>
      <c r="D671" s="4"/>
      <c r="E671" s="4"/>
      <c r="F671" s="4"/>
      <c r="J671" s="5"/>
      <c r="L671" s="4"/>
    </row>
    <row r="672">
      <c r="A672" s="4"/>
      <c r="C672" s="116"/>
      <c r="D672" s="4"/>
      <c r="E672" s="4"/>
      <c r="F672" s="4"/>
      <c r="J672" s="5"/>
      <c r="L672" s="4"/>
    </row>
    <row r="673">
      <c r="A673" s="4"/>
      <c r="C673" s="116"/>
      <c r="D673" s="4"/>
      <c r="E673" s="4"/>
      <c r="F673" s="4"/>
      <c r="J673" s="5"/>
      <c r="L673" s="4"/>
    </row>
    <row r="674">
      <c r="A674" s="4"/>
      <c r="C674" s="116"/>
      <c r="D674" s="4"/>
      <c r="E674" s="4"/>
      <c r="F674" s="4"/>
      <c r="J674" s="5"/>
      <c r="L674" s="4"/>
    </row>
    <row r="675">
      <c r="A675" s="4"/>
      <c r="C675" s="116"/>
      <c r="D675" s="4"/>
      <c r="E675" s="4"/>
      <c r="F675" s="4"/>
      <c r="J675" s="5"/>
      <c r="L675" s="4"/>
    </row>
    <row r="676">
      <c r="A676" s="4"/>
      <c r="C676" s="116"/>
      <c r="D676" s="4"/>
      <c r="E676" s="4"/>
      <c r="F676" s="4"/>
      <c r="J676" s="5"/>
      <c r="L676" s="4"/>
    </row>
    <row r="677">
      <c r="A677" s="4"/>
      <c r="C677" s="116"/>
      <c r="D677" s="4"/>
      <c r="E677" s="4"/>
      <c r="F677" s="4"/>
      <c r="J677" s="5"/>
      <c r="L677" s="4"/>
    </row>
    <row r="678">
      <c r="A678" s="4"/>
      <c r="C678" s="116"/>
      <c r="D678" s="4"/>
      <c r="E678" s="4"/>
      <c r="F678" s="4"/>
      <c r="J678" s="5"/>
      <c r="L678" s="4"/>
    </row>
    <row r="679">
      <c r="A679" s="4"/>
      <c r="C679" s="116"/>
      <c r="D679" s="4"/>
      <c r="E679" s="4"/>
      <c r="F679" s="4"/>
      <c r="J679" s="5"/>
      <c r="L679" s="4"/>
    </row>
    <row r="680">
      <c r="A680" s="4"/>
      <c r="C680" s="116"/>
      <c r="D680" s="4"/>
      <c r="E680" s="4"/>
      <c r="F680" s="4"/>
      <c r="J680" s="5"/>
      <c r="L680" s="4"/>
    </row>
    <row r="681">
      <c r="A681" s="4"/>
      <c r="C681" s="116"/>
      <c r="D681" s="4"/>
      <c r="E681" s="4"/>
      <c r="F681" s="4"/>
      <c r="J681" s="5"/>
      <c r="L681" s="4"/>
    </row>
    <row r="682">
      <c r="A682" s="4"/>
      <c r="C682" s="116"/>
      <c r="D682" s="4"/>
      <c r="E682" s="4"/>
      <c r="F682" s="4"/>
      <c r="J682" s="5"/>
      <c r="L682" s="4"/>
    </row>
    <row r="683">
      <c r="A683" s="4"/>
      <c r="C683" s="116"/>
      <c r="D683" s="4"/>
      <c r="E683" s="4"/>
      <c r="F683" s="4"/>
      <c r="J683" s="5"/>
      <c r="L683" s="4"/>
    </row>
    <row r="684">
      <c r="A684" s="4"/>
      <c r="C684" s="116"/>
      <c r="D684" s="4"/>
      <c r="E684" s="4"/>
      <c r="F684" s="4"/>
      <c r="J684" s="5"/>
      <c r="L684" s="4"/>
    </row>
    <row r="685">
      <c r="A685" s="4"/>
      <c r="C685" s="116"/>
      <c r="D685" s="4"/>
      <c r="E685" s="4"/>
      <c r="F685" s="4"/>
      <c r="J685" s="5"/>
      <c r="L685" s="4"/>
    </row>
    <row r="686">
      <c r="A686" s="4"/>
      <c r="C686" s="116"/>
      <c r="D686" s="4"/>
      <c r="E686" s="4"/>
      <c r="F686" s="4"/>
      <c r="J686" s="5"/>
      <c r="L686" s="4"/>
    </row>
    <row r="687">
      <c r="A687" s="4"/>
      <c r="C687" s="116"/>
      <c r="D687" s="4"/>
      <c r="E687" s="4"/>
      <c r="F687" s="4"/>
      <c r="J687" s="5"/>
      <c r="L687" s="4"/>
    </row>
    <row r="688">
      <c r="A688" s="4"/>
      <c r="C688" s="116"/>
      <c r="D688" s="4"/>
      <c r="E688" s="4"/>
      <c r="F688" s="4"/>
      <c r="J688" s="5"/>
      <c r="L688" s="4"/>
    </row>
    <row r="689">
      <c r="A689" s="4"/>
      <c r="C689" s="116"/>
      <c r="D689" s="4"/>
      <c r="E689" s="4"/>
      <c r="F689" s="4"/>
      <c r="J689" s="5"/>
      <c r="L689" s="4"/>
    </row>
    <row r="690">
      <c r="A690" s="4"/>
      <c r="C690" s="116"/>
      <c r="D690" s="4"/>
      <c r="E690" s="4"/>
      <c r="F690" s="4"/>
      <c r="J690" s="5"/>
      <c r="L690" s="4"/>
    </row>
    <row r="691">
      <c r="A691" s="4"/>
      <c r="C691" s="116"/>
      <c r="D691" s="4"/>
      <c r="E691" s="4"/>
      <c r="F691" s="4"/>
      <c r="J691" s="5"/>
      <c r="L691" s="4"/>
    </row>
    <row r="692">
      <c r="A692" s="4"/>
      <c r="C692" s="116"/>
      <c r="D692" s="4"/>
      <c r="E692" s="4"/>
      <c r="F692" s="4"/>
      <c r="J692" s="5"/>
      <c r="L692" s="4"/>
    </row>
    <row r="693">
      <c r="A693" s="4"/>
      <c r="C693" s="116"/>
      <c r="D693" s="4"/>
      <c r="E693" s="4"/>
      <c r="F693" s="4"/>
      <c r="J693" s="5"/>
      <c r="L693" s="4"/>
    </row>
    <row r="694">
      <c r="A694" s="4"/>
      <c r="C694" s="116"/>
      <c r="D694" s="4"/>
      <c r="E694" s="4"/>
      <c r="F694" s="4"/>
      <c r="J694" s="5"/>
      <c r="L694" s="4"/>
    </row>
    <row r="695">
      <c r="A695" s="4"/>
      <c r="C695" s="116"/>
      <c r="D695" s="4"/>
      <c r="E695" s="4"/>
      <c r="F695" s="4"/>
      <c r="J695" s="5"/>
      <c r="L695" s="4"/>
    </row>
    <row r="696">
      <c r="A696" s="4"/>
      <c r="C696" s="116"/>
      <c r="D696" s="4"/>
      <c r="E696" s="4"/>
      <c r="F696" s="4"/>
      <c r="J696" s="5"/>
      <c r="L696" s="4"/>
    </row>
    <row r="697">
      <c r="A697" s="4"/>
      <c r="C697" s="116"/>
      <c r="D697" s="4"/>
      <c r="E697" s="4"/>
      <c r="F697" s="4"/>
      <c r="J697" s="5"/>
      <c r="L697" s="4"/>
    </row>
    <row r="698">
      <c r="A698" s="4"/>
      <c r="C698" s="116"/>
      <c r="D698" s="4"/>
      <c r="E698" s="4"/>
      <c r="F698" s="4"/>
      <c r="J698" s="5"/>
      <c r="L698" s="4"/>
    </row>
    <row r="699">
      <c r="A699" s="4"/>
      <c r="C699" s="116"/>
      <c r="D699" s="4"/>
      <c r="E699" s="4"/>
      <c r="F699" s="4"/>
      <c r="J699" s="5"/>
      <c r="L699" s="4"/>
    </row>
    <row r="700">
      <c r="A700" s="4"/>
      <c r="C700" s="116"/>
      <c r="D700" s="4"/>
      <c r="E700" s="4"/>
      <c r="F700" s="4"/>
      <c r="J700" s="5"/>
      <c r="L700" s="4"/>
    </row>
    <row r="701">
      <c r="A701" s="4"/>
      <c r="C701" s="116"/>
      <c r="D701" s="4"/>
      <c r="E701" s="4"/>
      <c r="F701" s="4"/>
      <c r="J701" s="5"/>
      <c r="L701" s="4"/>
    </row>
    <row r="702">
      <c r="A702" s="4"/>
      <c r="C702" s="116"/>
      <c r="D702" s="4"/>
      <c r="E702" s="4"/>
      <c r="F702" s="4"/>
      <c r="J702" s="5"/>
      <c r="L702" s="4"/>
    </row>
    <row r="703">
      <c r="A703" s="4"/>
      <c r="C703" s="116"/>
      <c r="D703" s="4"/>
      <c r="E703" s="4"/>
      <c r="F703" s="4"/>
      <c r="J703" s="5"/>
      <c r="L703" s="4"/>
    </row>
    <row r="704">
      <c r="A704" s="4"/>
      <c r="C704" s="116"/>
      <c r="D704" s="4"/>
      <c r="E704" s="4"/>
      <c r="F704" s="4"/>
      <c r="J704" s="5"/>
      <c r="L704" s="4"/>
    </row>
    <row r="705">
      <c r="A705" s="4"/>
      <c r="C705" s="116"/>
      <c r="D705" s="4"/>
      <c r="E705" s="4"/>
      <c r="F705" s="4"/>
      <c r="J705" s="5"/>
      <c r="L705" s="4"/>
    </row>
    <row r="706">
      <c r="A706" s="4"/>
      <c r="C706" s="116"/>
      <c r="D706" s="4"/>
      <c r="E706" s="4"/>
      <c r="F706" s="4"/>
      <c r="J706" s="5"/>
      <c r="L706" s="4"/>
    </row>
    <row r="707">
      <c r="A707" s="4"/>
      <c r="C707" s="116"/>
      <c r="D707" s="4"/>
      <c r="E707" s="4"/>
      <c r="F707" s="4"/>
      <c r="J707" s="5"/>
      <c r="L707" s="4"/>
    </row>
    <row r="708">
      <c r="A708" s="4"/>
      <c r="C708" s="116"/>
      <c r="D708" s="4"/>
      <c r="E708" s="4"/>
      <c r="F708" s="4"/>
      <c r="J708" s="5"/>
      <c r="L708" s="4"/>
    </row>
    <row r="709">
      <c r="A709" s="4"/>
      <c r="C709" s="116"/>
      <c r="D709" s="4"/>
      <c r="E709" s="4"/>
      <c r="F709" s="4"/>
      <c r="J709" s="5"/>
      <c r="L709" s="4"/>
    </row>
    <row r="710">
      <c r="A710" s="4"/>
      <c r="C710" s="116"/>
      <c r="D710" s="4"/>
      <c r="E710" s="4"/>
      <c r="F710" s="4"/>
      <c r="J710" s="5"/>
      <c r="L710" s="4"/>
    </row>
    <row r="711">
      <c r="A711" s="4"/>
      <c r="C711" s="116"/>
      <c r="D711" s="4"/>
      <c r="E711" s="4"/>
      <c r="F711" s="4"/>
      <c r="J711" s="5"/>
      <c r="L711" s="4"/>
    </row>
    <row r="712">
      <c r="A712" s="4"/>
      <c r="C712" s="116"/>
      <c r="D712" s="4"/>
      <c r="E712" s="4"/>
      <c r="F712" s="4"/>
      <c r="J712" s="5"/>
      <c r="L712" s="4"/>
    </row>
    <row r="713">
      <c r="A713" s="4"/>
      <c r="C713" s="116"/>
      <c r="D713" s="4"/>
      <c r="E713" s="4"/>
      <c r="F713" s="4"/>
      <c r="J713" s="5"/>
      <c r="L713" s="4"/>
    </row>
    <row r="714">
      <c r="A714" s="4"/>
      <c r="C714" s="116"/>
      <c r="D714" s="4"/>
      <c r="E714" s="4"/>
      <c r="F714" s="4"/>
      <c r="J714" s="5"/>
      <c r="L714" s="4"/>
    </row>
    <row r="715">
      <c r="A715" s="4"/>
      <c r="C715" s="116"/>
      <c r="D715" s="4"/>
      <c r="E715" s="4"/>
      <c r="F715" s="4"/>
      <c r="J715" s="5"/>
      <c r="L715" s="4"/>
    </row>
    <row r="716">
      <c r="A716" s="4"/>
      <c r="C716" s="116"/>
      <c r="D716" s="4"/>
      <c r="E716" s="4"/>
      <c r="F716" s="4"/>
      <c r="J716" s="5"/>
      <c r="L716" s="4"/>
    </row>
    <row r="717">
      <c r="A717" s="4"/>
      <c r="C717" s="116"/>
      <c r="D717" s="4"/>
      <c r="E717" s="4"/>
      <c r="F717" s="4"/>
      <c r="J717" s="5"/>
      <c r="L717" s="4"/>
    </row>
    <row r="718">
      <c r="A718" s="4"/>
      <c r="C718" s="116"/>
      <c r="D718" s="4"/>
      <c r="E718" s="4"/>
      <c r="F718" s="4"/>
      <c r="J718" s="5"/>
      <c r="L718" s="4"/>
    </row>
    <row r="719">
      <c r="A719" s="4"/>
      <c r="C719" s="116"/>
      <c r="D719" s="4"/>
      <c r="E719" s="4"/>
      <c r="F719" s="4"/>
      <c r="J719" s="5"/>
      <c r="L719" s="4"/>
    </row>
    <row r="720">
      <c r="A720" s="4"/>
      <c r="C720" s="116"/>
      <c r="D720" s="4"/>
      <c r="E720" s="4"/>
      <c r="F720" s="4"/>
      <c r="J720" s="5"/>
      <c r="L720" s="4"/>
    </row>
    <row r="721">
      <c r="A721" s="4"/>
      <c r="C721" s="116"/>
      <c r="D721" s="4"/>
      <c r="E721" s="4"/>
      <c r="F721" s="4"/>
      <c r="J721" s="5"/>
      <c r="L721" s="4"/>
    </row>
    <row r="722">
      <c r="A722" s="4"/>
      <c r="C722" s="116"/>
      <c r="D722" s="4"/>
      <c r="E722" s="4"/>
      <c r="F722" s="4"/>
      <c r="J722" s="5"/>
      <c r="L722" s="4"/>
    </row>
    <row r="723">
      <c r="A723" s="4"/>
      <c r="C723" s="116"/>
      <c r="D723" s="4"/>
      <c r="E723" s="4"/>
      <c r="F723" s="4"/>
      <c r="J723" s="5"/>
      <c r="L723" s="4"/>
    </row>
    <row r="724">
      <c r="A724" s="4"/>
      <c r="C724" s="116"/>
      <c r="D724" s="4"/>
      <c r="E724" s="4"/>
      <c r="F724" s="4"/>
      <c r="J724" s="5"/>
      <c r="L724" s="4"/>
    </row>
    <row r="725">
      <c r="A725" s="4"/>
      <c r="C725" s="116"/>
      <c r="D725" s="4"/>
      <c r="E725" s="4"/>
      <c r="F725" s="4"/>
      <c r="J725" s="5"/>
      <c r="L725" s="4"/>
    </row>
    <row r="726">
      <c r="A726" s="4"/>
      <c r="C726" s="116"/>
      <c r="D726" s="4"/>
      <c r="E726" s="4"/>
      <c r="F726" s="4"/>
      <c r="J726" s="5"/>
      <c r="L726" s="4"/>
    </row>
    <row r="727">
      <c r="A727" s="4"/>
      <c r="C727" s="116"/>
      <c r="D727" s="4"/>
      <c r="E727" s="4"/>
      <c r="F727" s="4"/>
      <c r="J727" s="5"/>
      <c r="L727" s="4"/>
    </row>
    <row r="728">
      <c r="A728" s="4"/>
      <c r="C728" s="116"/>
      <c r="D728" s="4"/>
      <c r="E728" s="4"/>
      <c r="F728" s="4"/>
      <c r="J728" s="5"/>
      <c r="L728" s="4"/>
    </row>
    <row r="729">
      <c r="A729" s="4"/>
      <c r="C729" s="116"/>
      <c r="D729" s="4"/>
      <c r="E729" s="4"/>
      <c r="F729" s="4"/>
      <c r="J729" s="5"/>
      <c r="L729" s="4"/>
    </row>
    <row r="730">
      <c r="A730" s="4"/>
      <c r="C730" s="116"/>
      <c r="D730" s="4"/>
      <c r="E730" s="4"/>
      <c r="F730" s="4"/>
      <c r="J730" s="5"/>
      <c r="L730" s="4"/>
    </row>
    <row r="731">
      <c r="A731" s="4"/>
      <c r="C731" s="116"/>
      <c r="D731" s="4"/>
      <c r="E731" s="4"/>
      <c r="F731" s="4"/>
      <c r="J731" s="5"/>
      <c r="L731" s="4"/>
    </row>
    <row r="732">
      <c r="A732" s="4"/>
      <c r="C732" s="116"/>
      <c r="D732" s="4"/>
      <c r="E732" s="4"/>
      <c r="F732" s="4"/>
      <c r="J732" s="5"/>
      <c r="L732" s="4"/>
    </row>
    <row r="733">
      <c r="A733" s="4"/>
      <c r="C733" s="116"/>
      <c r="D733" s="4"/>
      <c r="E733" s="4"/>
      <c r="F733" s="4"/>
      <c r="J733" s="5"/>
      <c r="L733" s="4"/>
    </row>
    <row r="734">
      <c r="A734" s="4"/>
      <c r="C734" s="116"/>
      <c r="D734" s="4"/>
      <c r="E734" s="4"/>
      <c r="F734" s="4"/>
      <c r="J734" s="5"/>
      <c r="L734" s="4"/>
    </row>
    <row r="735">
      <c r="A735" s="4"/>
      <c r="C735" s="116"/>
      <c r="D735" s="4"/>
      <c r="E735" s="4"/>
      <c r="F735" s="4"/>
      <c r="J735" s="5"/>
      <c r="L735" s="4"/>
    </row>
    <row r="736">
      <c r="A736" s="4"/>
      <c r="C736" s="116"/>
      <c r="D736" s="4"/>
      <c r="E736" s="4"/>
      <c r="F736" s="4"/>
      <c r="J736" s="5"/>
      <c r="L736" s="4"/>
    </row>
    <row r="737">
      <c r="A737" s="4"/>
      <c r="C737" s="116"/>
      <c r="D737" s="4"/>
      <c r="E737" s="4"/>
      <c r="F737" s="4"/>
      <c r="J737" s="5"/>
      <c r="L737" s="4"/>
    </row>
    <row r="738">
      <c r="A738" s="4"/>
      <c r="C738" s="116"/>
      <c r="D738" s="4"/>
      <c r="E738" s="4"/>
      <c r="F738" s="4"/>
      <c r="J738" s="5"/>
      <c r="L738" s="4"/>
    </row>
    <row r="739">
      <c r="A739" s="4"/>
      <c r="C739" s="116"/>
      <c r="D739" s="4"/>
      <c r="E739" s="4"/>
      <c r="F739" s="4"/>
      <c r="J739" s="5"/>
      <c r="L739" s="4"/>
    </row>
    <row r="740">
      <c r="A740" s="4"/>
      <c r="C740" s="116"/>
      <c r="D740" s="4"/>
      <c r="E740" s="4"/>
      <c r="F740" s="4"/>
      <c r="J740" s="5"/>
      <c r="L740" s="4"/>
    </row>
    <row r="741">
      <c r="A741" s="4"/>
      <c r="C741" s="116"/>
      <c r="D741" s="4"/>
      <c r="E741" s="4"/>
      <c r="F741" s="4"/>
      <c r="J741" s="5"/>
      <c r="L741" s="4"/>
    </row>
    <row r="742">
      <c r="A742" s="4"/>
      <c r="C742" s="116"/>
      <c r="D742" s="4"/>
      <c r="E742" s="4"/>
      <c r="F742" s="4"/>
      <c r="J742" s="5"/>
      <c r="L742" s="4"/>
    </row>
    <row r="743">
      <c r="A743" s="4"/>
      <c r="C743" s="116"/>
      <c r="D743" s="4"/>
      <c r="E743" s="4"/>
      <c r="F743" s="4"/>
      <c r="J743" s="5"/>
      <c r="L743" s="4"/>
    </row>
    <row r="744">
      <c r="A744" s="4"/>
      <c r="C744" s="116"/>
      <c r="D744" s="4"/>
      <c r="E744" s="4"/>
      <c r="F744" s="4"/>
      <c r="J744" s="5"/>
      <c r="L744" s="4"/>
    </row>
    <row r="745">
      <c r="A745" s="4"/>
      <c r="C745" s="116"/>
      <c r="D745" s="4"/>
      <c r="E745" s="4"/>
      <c r="F745" s="4"/>
      <c r="J745" s="5"/>
      <c r="L745" s="4"/>
    </row>
    <row r="746">
      <c r="A746" s="4"/>
      <c r="C746" s="116"/>
      <c r="D746" s="4"/>
      <c r="E746" s="4"/>
      <c r="F746" s="4"/>
      <c r="J746" s="5"/>
      <c r="L746" s="4"/>
    </row>
    <row r="747">
      <c r="A747" s="4"/>
      <c r="C747" s="116"/>
      <c r="D747" s="4"/>
      <c r="E747" s="4"/>
      <c r="F747" s="4"/>
      <c r="J747" s="5"/>
      <c r="L747" s="4"/>
    </row>
    <row r="748">
      <c r="A748" s="4"/>
      <c r="C748" s="116"/>
      <c r="D748" s="4"/>
      <c r="E748" s="4"/>
      <c r="F748" s="4"/>
      <c r="J748" s="5"/>
      <c r="L748" s="4"/>
    </row>
    <row r="749">
      <c r="A749" s="4"/>
      <c r="C749" s="116"/>
      <c r="D749" s="4"/>
      <c r="E749" s="4"/>
      <c r="F749" s="4"/>
      <c r="J749" s="5"/>
      <c r="L749" s="4"/>
    </row>
    <row r="750">
      <c r="A750" s="4"/>
      <c r="C750" s="116"/>
      <c r="D750" s="4"/>
      <c r="E750" s="4"/>
      <c r="F750" s="4"/>
      <c r="J750" s="5"/>
      <c r="L750" s="4"/>
    </row>
    <row r="751">
      <c r="A751" s="4"/>
      <c r="C751" s="116"/>
      <c r="D751" s="4"/>
      <c r="E751" s="4"/>
      <c r="F751" s="4"/>
      <c r="J751" s="5"/>
      <c r="L751" s="4"/>
    </row>
    <row r="752">
      <c r="A752" s="4"/>
      <c r="C752" s="116"/>
      <c r="D752" s="4"/>
      <c r="E752" s="4"/>
      <c r="F752" s="4"/>
      <c r="J752" s="5"/>
      <c r="L752" s="4"/>
    </row>
    <row r="753">
      <c r="A753" s="4"/>
      <c r="C753" s="116"/>
      <c r="D753" s="4"/>
      <c r="E753" s="4"/>
      <c r="F753" s="4"/>
      <c r="J753" s="5"/>
      <c r="L753" s="4"/>
    </row>
    <row r="754">
      <c r="A754" s="4"/>
      <c r="C754" s="116"/>
      <c r="D754" s="4"/>
      <c r="E754" s="4"/>
      <c r="F754" s="4"/>
      <c r="J754" s="5"/>
      <c r="L754" s="4"/>
    </row>
    <row r="755">
      <c r="A755" s="4"/>
      <c r="C755" s="116"/>
      <c r="D755" s="4"/>
      <c r="E755" s="4"/>
      <c r="F755" s="4"/>
      <c r="J755" s="5"/>
      <c r="L755" s="4"/>
    </row>
    <row r="756">
      <c r="A756" s="4"/>
      <c r="C756" s="116"/>
      <c r="D756" s="4"/>
      <c r="E756" s="4"/>
      <c r="F756" s="4"/>
      <c r="J756" s="5"/>
      <c r="L756" s="4"/>
    </row>
    <row r="757">
      <c r="A757" s="4"/>
      <c r="C757" s="116"/>
      <c r="D757" s="4"/>
      <c r="E757" s="4"/>
      <c r="F757" s="4"/>
      <c r="J757" s="5"/>
      <c r="L757" s="4"/>
    </row>
    <row r="758">
      <c r="A758" s="4"/>
      <c r="C758" s="116"/>
      <c r="D758" s="4"/>
      <c r="E758" s="4"/>
      <c r="F758" s="4"/>
      <c r="J758" s="5"/>
      <c r="L758" s="4"/>
    </row>
    <row r="759">
      <c r="A759" s="4"/>
      <c r="C759" s="116"/>
      <c r="D759" s="4"/>
      <c r="E759" s="4"/>
      <c r="F759" s="4"/>
      <c r="J759" s="5"/>
      <c r="L759" s="4"/>
    </row>
    <row r="760">
      <c r="A760" s="4"/>
      <c r="C760" s="116"/>
      <c r="D760" s="4"/>
      <c r="E760" s="4"/>
      <c r="F760" s="4"/>
      <c r="J760" s="5"/>
      <c r="L760" s="4"/>
    </row>
    <row r="761">
      <c r="A761" s="4"/>
      <c r="C761" s="116"/>
      <c r="D761" s="4"/>
      <c r="E761" s="4"/>
      <c r="F761" s="4"/>
      <c r="J761" s="5"/>
      <c r="L761" s="4"/>
    </row>
    <row r="762">
      <c r="A762" s="4"/>
      <c r="C762" s="116"/>
      <c r="D762" s="4"/>
      <c r="E762" s="4"/>
      <c r="F762" s="4"/>
      <c r="J762" s="5"/>
      <c r="L762" s="4"/>
    </row>
    <row r="763">
      <c r="A763" s="4"/>
      <c r="C763" s="116"/>
      <c r="D763" s="4"/>
      <c r="E763" s="4"/>
      <c r="F763" s="4"/>
      <c r="J763" s="5"/>
      <c r="L763" s="4"/>
    </row>
    <row r="764">
      <c r="A764" s="4"/>
      <c r="C764" s="116"/>
      <c r="D764" s="4"/>
      <c r="E764" s="4"/>
      <c r="F764" s="4"/>
      <c r="J764" s="5"/>
      <c r="L764" s="4"/>
    </row>
    <row r="765">
      <c r="A765" s="4"/>
      <c r="C765" s="116"/>
      <c r="D765" s="4"/>
      <c r="E765" s="4"/>
      <c r="F765" s="4"/>
      <c r="J765" s="5"/>
      <c r="L765" s="4"/>
    </row>
    <row r="766">
      <c r="A766" s="4"/>
      <c r="C766" s="116"/>
      <c r="D766" s="4"/>
      <c r="E766" s="4"/>
      <c r="F766" s="4"/>
      <c r="J766" s="5"/>
      <c r="L766" s="4"/>
    </row>
    <row r="767">
      <c r="A767" s="4"/>
      <c r="C767" s="116"/>
      <c r="D767" s="4"/>
      <c r="E767" s="4"/>
      <c r="F767" s="4"/>
      <c r="J767" s="5"/>
      <c r="L767" s="4"/>
    </row>
    <row r="768">
      <c r="A768" s="4"/>
      <c r="C768" s="116"/>
      <c r="D768" s="4"/>
      <c r="E768" s="4"/>
      <c r="F768" s="4"/>
      <c r="J768" s="5"/>
      <c r="L768" s="4"/>
    </row>
    <row r="769">
      <c r="A769" s="4"/>
      <c r="C769" s="116"/>
      <c r="D769" s="4"/>
      <c r="E769" s="4"/>
      <c r="F769" s="4"/>
      <c r="J769" s="5"/>
      <c r="L769" s="4"/>
    </row>
    <row r="770">
      <c r="A770" s="4"/>
      <c r="C770" s="116"/>
      <c r="D770" s="4"/>
      <c r="E770" s="4"/>
      <c r="F770" s="4"/>
      <c r="J770" s="5"/>
      <c r="L770" s="4"/>
    </row>
    <row r="771">
      <c r="A771" s="4"/>
      <c r="C771" s="116"/>
      <c r="D771" s="4"/>
      <c r="E771" s="4"/>
      <c r="F771" s="4"/>
      <c r="J771" s="5"/>
      <c r="L771" s="4"/>
    </row>
    <row r="772">
      <c r="A772" s="4"/>
      <c r="C772" s="116"/>
      <c r="D772" s="4"/>
      <c r="E772" s="4"/>
      <c r="F772" s="4"/>
      <c r="J772" s="5"/>
      <c r="L772" s="4"/>
    </row>
    <row r="773">
      <c r="A773" s="4"/>
      <c r="C773" s="116"/>
      <c r="D773" s="4"/>
      <c r="E773" s="4"/>
      <c r="F773" s="4"/>
      <c r="J773" s="5"/>
      <c r="L773" s="4"/>
    </row>
    <row r="774">
      <c r="A774" s="4"/>
      <c r="C774" s="116"/>
      <c r="D774" s="4"/>
      <c r="E774" s="4"/>
      <c r="F774" s="4"/>
      <c r="J774" s="5"/>
      <c r="L774" s="4"/>
    </row>
    <row r="775">
      <c r="A775" s="4"/>
      <c r="C775" s="116"/>
      <c r="D775" s="4"/>
      <c r="E775" s="4"/>
      <c r="F775" s="4"/>
      <c r="J775" s="5"/>
      <c r="L775" s="4"/>
    </row>
    <row r="776">
      <c r="A776" s="4"/>
      <c r="C776" s="116"/>
      <c r="D776" s="4"/>
      <c r="E776" s="4"/>
      <c r="F776" s="4"/>
      <c r="J776" s="5"/>
      <c r="L776" s="4"/>
    </row>
    <row r="777">
      <c r="A777" s="4"/>
      <c r="C777" s="116"/>
      <c r="D777" s="4"/>
      <c r="E777" s="4"/>
      <c r="F777" s="4"/>
      <c r="J777" s="5"/>
      <c r="L777" s="4"/>
    </row>
    <row r="778">
      <c r="A778" s="4"/>
      <c r="C778" s="116"/>
      <c r="D778" s="4"/>
      <c r="E778" s="4"/>
      <c r="F778" s="4"/>
      <c r="J778" s="5"/>
      <c r="L778" s="4"/>
    </row>
    <row r="779">
      <c r="A779" s="4"/>
      <c r="C779" s="116"/>
      <c r="D779" s="4"/>
      <c r="E779" s="4"/>
      <c r="F779" s="4"/>
      <c r="J779" s="5"/>
      <c r="L779" s="4"/>
    </row>
    <row r="780">
      <c r="A780" s="4"/>
      <c r="C780" s="116"/>
      <c r="D780" s="4"/>
      <c r="E780" s="4"/>
      <c r="F780" s="4"/>
      <c r="J780" s="5"/>
      <c r="L780" s="4"/>
    </row>
    <row r="781">
      <c r="A781" s="4"/>
      <c r="C781" s="116"/>
      <c r="D781" s="4"/>
      <c r="E781" s="4"/>
      <c r="F781" s="4"/>
      <c r="J781" s="5"/>
      <c r="L781" s="4"/>
    </row>
    <row r="782">
      <c r="A782" s="4"/>
      <c r="C782" s="116"/>
      <c r="D782" s="4"/>
      <c r="E782" s="4"/>
      <c r="F782" s="4"/>
      <c r="J782" s="5"/>
      <c r="L782" s="4"/>
    </row>
    <row r="783">
      <c r="A783" s="4"/>
      <c r="C783" s="116"/>
      <c r="D783" s="4"/>
      <c r="E783" s="4"/>
      <c r="F783" s="4"/>
      <c r="J783" s="5"/>
      <c r="L783" s="4"/>
    </row>
    <row r="784">
      <c r="A784" s="4"/>
      <c r="C784" s="116"/>
      <c r="D784" s="4"/>
      <c r="E784" s="4"/>
      <c r="F784" s="4"/>
      <c r="J784" s="5"/>
      <c r="L784" s="4"/>
    </row>
    <row r="785">
      <c r="A785" s="4"/>
      <c r="C785" s="116"/>
      <c r="D785" s="4"/>
      <c r="E785" s="4"/>
      <c r="F785" s="4"/>
      <c r="J785" s="5"/>
      <c r="L785" s="4"/>
    </row>
    <row r="786">
      <c r="A786" s="4"/>
      <c r="C786" s="116"/>
      <c r="D786" s="4"/>
      <c r="E786" s="4"/>
      <c r="F786" s="4"/>
      <c r="J786" s="5"/>
      <c r="L786" s="4"/>
    </row>
    <row r="787">
      <c r="A787" s="4"/>
      <c r="C787" s="116"/>
      <c r="D787" s="4"/>
      <c r="E787" s="4"/>
      <c r="F787" s="4"/>
      <c r="J787" s="5"/>
      <c r="L787" s="4"/>
    </row>
    <row r="788">
      <c r="A788" s="4"/>
      <c r="C788" s="116"/>
      <c r="D788" s="4"/>
      <c r="E788" s="4"/>
      <c r="F788" s="4"/>
      <c r="J788" s="5"/>
      <c r="L788" s="4"/>
    </row>
    <row r="789">
      <c r="A789" s="4"/>
      <c r="C789" s="116"/>
      <c r="D789" s="4"/>
      <c r="E789" s="4"/>
      <c r="F789" s="4"/>
      <c r="J789" s="5"/>
      <c r="L789" s="4"/>
    </row>
    <row r="790">
      <c r="A790" s="4"/>
      <c r="C790" s="116"/>
      <c r="D790" s="4"/>
      <c r="E790" s="4"/>
      <c r="F790" s="4"/>
      <c r="J790" s="5"/>
      <c r="L790" s="4"/>
    </row>
    <row r="791">
      <c r="A791" s="4"/>
      <c r="C791" s="116"/>
      <c r="D791" s="4"/>
      <c r="E791" s="4"/>
      <c r="F791" s="4"/>
      <c r="J791" s="5"/>
      <c r="L791" s="4"/>
    </row>
    <row r="792">
      <c r="A792" s="4"/>
      <c r="C792" s="116"/>
      <c r="D792" s="4"/>
      <c r="E792" s="4"/>
      <c r="F792" s="4"/>
      <c r="J792" s="5"/>
      <c r="L792" s="4"/>
    </row>
    <row r="793">
      <c r="A793" s="4"/>
      <c r="C793" s="116"/>
      <c r="D793" s="4"/>
      <c r="E793" s="4"/>
      <c r="F793" s="4"/>
      <c r="J793" s="5"/>
      <c r="L793" s="4"/>
    </row>
    <row r="794">
      <c r="A794" s="4"/>
      <c r="C794" s="116"/>
      <c r="D794" s="4"/>
      <c r="E794" s="4"/>
      <c r="F794" s="4"/>
      <c r="J794" s="5"/>
      <c r="L794" s="4"/>
    </row>
    <row r="795">
      <c r="A795" s="4"/>
      <c r="C795" s="116"/>
      <c r="D795" s="4"/>
      <c r="E795" s="4"/>
      <c r="F795" s="4"/>
      <c r="J795" s="5"/>
      <c r="L795" s="4"/>
    </row>
    <row r="796">
      <c r="A796" s="4"/>
      <c r="C796" s="116"/>
      <c r="D796" s="4"/>
      <c r="E796" s="4"/>
      <c r="F796" s="4"/>
      <c r="J796" s="5"/>
      <c r="L796" s="4"/>
    </row>
    <row r="797">
      <c r="A797" s="4"/>
      <c r="C797" s="116"/>
      <c r="D797" s="4"/>
      <c r="E797" s="4"/>
      <c r="F797" s="4"/>
      <c r="J797" s="5"/>
      <c r="L797" s="4"/>
    </row>
    <row r="798">
      <c r="A798" s="4"/>
      <c r="C798" s="116"/>
      <c r="D798" s="4"/>
      <c r="E798" s="4"/>
      <c r="F798" s="4"/>
      <c r="J798" s="5"/>
      <c r="L798" s="4"/>
    </row>
    <row r="799">
      <c r="A799" s="4"/>
      <c r="C799" s="116"/>
      <c r="D799" s="4"/>
      <c r="E799" s="4"/>
      <c r="F799" s="4"/>
      <c r="J799" s="5"/>
      <c r="L799" s="4"/>
    </row>
    <row r="800">
      <c r="A800" s="4"/>
      <c r="C800" s="116"/>
      <c r="D800" s="4"/>
      <c r="E800" s="4"/>
      <c r="F800" s="4"/>
      <c r="J800" s="5"/>
      <c r="L800" s="4"/>
    </row>
    <row r="801">
      <c r="A801" s="4"/>
      <c r="C801" s="116"/>
      <c r="D801" s="4"/>
      <c r="E801" s="4"/>
      <c r="F801" s="4"/>
      <c r="J801" s="5"/>
      <c r="L801" s="4"/>
    </row>
    <row r="802">
      <c r="A802" s="4"/>
      <c r="C802" s="116"/>
      <c r="D802" s="4"/>
      <c r="E802" s="4"/>
      <c r="F802" s="4"/>
      <c r="J802" s="5"/>
      <c r="L802" s="4"/>
    </row>
    <row r="803">
      <c r="A803" s="4"/>
      <c r="C803" s="116"/>
      <c r="D803" s="4"/>
      <c r="E803" s="4"/>
      <c r="F803" s="4"/>
      <c r="J803" s="5"/>
      <c r="L803" s="4"/>
    </row>
    <row r="804">
      <c r="A804" s="4"/>
      <c r="C804" s="116"/>
      <c r="D804" s="4"/>
      <c r="E804" s="4"/>
      <c r="F804" s="4"/>
      <c r="J804" s="5"/>
      <c r="L804" s="4"/>
    </row>
    <row r="805">
      <c r="A805" s="4"/>
      <c r="C805" s="116"/>
      <c r="D805" s="4"/>
      <c r="E805" s="4"/>
      <c r="F805" s="4"/>
      <c r="J805" s="5"/>
      <c r="L805" s="4"/>
    </row>
    <row r="806">
      <c r="A806" s="4"/>
      <c r="C806" s="116"/>
      <c r="D806" s="4"/>
      <c r="E806" s="4"/>
      <c r="F806" s="4"/>
      <c r="J806" s="5"/>
      <c r="L806" s="4"/>
    </row>
    <row r="807">
      <c r="A807" s="4"/>
      <c r="C807" s="116"/>
      <c r="D807" s="4"/>
      <c r="E807" s="4"/>
      <c r="F807" s="4"/>
      <c r="J807" s="5"/>
      <c r="L807" s="4"/>
    </row>
    <row r="808">
      <c r="A808" s="4"/>
      <c r="C808" s="116"/>
      <c r="D808" s="4"/>
      <c r="E808" s="4"/>
      <c r="F808" s="4"/>
      <c r="J808" s="5"/>
      <c r="L808" s="4"/>
    </row>
    <row r="809">
      <c r="A809" s="4"/>
      <c r="C809" s="116"/>
      <c r="D809" s="4"/>
      <c r="E809" s="4"/>
      <c r="F809" s="4"/>
      <c r="J809" s="5"/>
      <c r="L809" s="4"/>
    </row>
    <row r="810">
      <c r="A810" s="4"/>
      <c r="C810" s="116"/>
      <c r="D810" s="4"/>
      <c r="E810" s="4"/>
      <c r="F810" s="4"/>
      <c r="J810" s="5"/>
      <c r="L810" s="4"/>
    </row>
    <row r="811">
      <c r="A811" s="4"/>
      <c r="C811" s="116"/>
      <c r="D811" s="4"/>
      <c r="E811" s="4"/>
      <c r="F811" s="4"/>
      <c r="J811" s="5"/>
      <c r="L811" s="4"/>
    </row>
    <row r="812">
      <c r="A812" s="4"/>
      <c r="C812" s="116"/>
      <c r="D812" s="4"/>
      <c r="E812" s="4"/>
      <c r="F812" s="4"/>
      <c r="J812" s="5"/>
      <c r="L812" s="4"/>
    </row>
    <row r="813">
      <c r="A813" s="4"/>
      <c r="C813" s="116"/>
      <c r="D813" s="4"/>
      <c r="E813" s="4"/>
      <c r="F813" s="4"/>
      <c r="J813" s="5"/>
      <c r="L813" s="4"/>
    </row>
    <row r="814">
      <c r="A814" s="4"/>
      <c r="C814" s="116"/>
      <c r="D814" s="4"/>
      <c r="E814" s="4"/>
      <c r="F814" s="4"/>
      <c r="J814" s="5"/>
      <c r="L814" s="4"/>
    </row>
    <row r="815">
      <c r="A815" s="4"/>
      <c r="C815" s="116"/>
      <c r="D815" s="4"/>
      <c r="E815" s="4"/>
      <c r="F815" s="4"/>
      <c r="J815" s="5"/>
      <c r="L815" s="4"/>
    </row>
    <row r="816">
      <c r="A816" s="4"/>
      <c r="C816" s="116"/>
      <c r="D816" s="4"/>
      <c r="E816" s="4"/>
      <c r="F816" s="4"/>
      <c r="J816" s="5"/>
      <c r="L816" s="4"/>
    </row>
    <row r="817">
      <c r="A817" s="4"/>
      <c r="C817" s="116"/>
      <c r="D817" s="4"/>
      <c r="E817" s="4"/>
      <c r="F817" s="4"/>
      <c r="J817" s="5"/>
      <c r="L817" s="4"/>
    </row>
    <row r="818">
      <c r="A818" s="4"/>
      <c r="C818" s="116"/>
      <c r="D818" s="4"/>
      <c r="E818" s="4"/>
      <c r="F818" s="4"/>
      <c r="J818" s="5"/>
      <c r="L818" s="4"/>
    </row>
    <row r="819">
      <c r="A819" s="4"/>
      <c r="C819" s="116"/>
      <c r="D819" s="4"/>
      <c r="E819" s="4"/>
      <c r="F819" s="4"/>
      <c r="J819" s="5"/>
      <c r="L819" s="4"/>
    </row>
    <row r="820">
      <c r="A820" s="4"/>
      <c r="C820" s="116"/>
      <c r="D820" s="4"/>
      <c r="E820" s="4"/>
      <c r="F820" s="4"/>
      <c r="J820" s="5"/>
      <c r="L820" s="4"/>
    </row>
    <row r="821">
      <c r="A821" s="4"/>
      <c r="C821" s="116"/>
      <c r="D821" s="4"/>
      <c r="E821" s="4"/>
      <c r="F821" s="4"/>
      <c r="J821" s="5"/>
      <c r="L821" s="4"/>
    </row>
    <row r="822">
      <c r="A822" s="4"/>
      <c r="C822" s="116"/>
      <c r="D822" s="4"/>
      <c r="E822" s="4"/>
      <c r="F822" s="4"/>
      <c r="J822" s="5"/>
      <c r="L822" s="4"/>
    </row>
    <row r="823">
      <c r="A823" s="4"/>
      <c r="C823" s="116"/>
      <c r="D823" s="4"/>
      <c r="E823" s="4"/>
      <c r="F823" s="4"/>
      <c r="J823" s="5"/>
      <c r="L823" s="4"/>
    </row>
    <row r="824">
      <c r="A824" s="4"/>
      <c r="C824" s="116"/>
      <c r="D824" s="4"/>
      <c r="E824" s="4"/>
      <c r="F824" s="4"/>
      <c r="J824" s="5"/>
      <c r="L824" s="4"/>
    </row>
    <row r="825">
      <c r="A825" s="4"/>
      <c r="C825" s="116"/>
      <c r="D825" s="4"/>
      <c r="E825" s="4"/>
      <c r="F825" s="4"/>
      <c r="J825" s="5"/>
      <c r="L825" s="4"/>
    </row>
    <row r="826">
      <c r="A826" s="4"/>
      <c r="C826" s="116"/>
      <c r="D826" s="4"/>
      <c r="E826" s="4"/>
      <c r="F826" s="4"/>
      <c r="J826" s="5"/>
      <c r="L826" s="4"/>
    </row>
    <row r="827">
      <c r="A827" s="4"/>
      <c r="C827" s="116"/>
      <c r="D827" s="4"/>
      <c r="E827" s="4"/>
      <c r="F827" s="4"/>
      <c r="J827" s="5"/>
      <c r="L827" s="4"/>
    </row>
    <row r="828">
      <c r="A828" s="4"/>
      <c r="C828" s="116"/>
      <c r="D828" s="4"/>
      <c r="E828" s="4"/>
      <c r="F828" s="4"/>
      <c r="J828" s="5"/>
      <c r="L828" s="4"/>
    </row>
    <row r="829">
      <c r="A829" s="4"/>
      <c r="C829" s="116"/>
      <c r="D829" s="4"/>
      <c r="E829" s="4"/>
      <c r="F829" s="4"/>
      <c r="J829" s="5"/>
      <c r="L829" s="4"/>
    </row>
    <row r="830">
      <c r="A830" s="4"/>
      <c r="C830" s="116"/>
      <c r="D830" s="4"/>
      <c r="E830" s="4"/>
      <c r="F830" s="4"/>
      <c r="J830" s="5"/>
      <c r="L830" s="4"/>
    </row>
    <row r="831">
      <c r="A831" s="4"/>
      <c r="C831" s="116"/>
      <c r="D831" s="4"/>
      <c r="E831" s="4"/>
      <c r="F831" s="4"/>
      <c r="J831" s="5"/>
      <c r="L831" s="4"/>
    </row>
    <row r="832">
      <c r="A832" s="4"/>
      <c r="C832" s="116"/>
      <c r="D832" s="4"/>
      <c r="E832" s="4"/>
      <c r="F832" s="4"/>
      <c r="G832" s="88" t="s">
        <v>44</v>
      </c>
      <c r="J832" s="5"/>
      <c r="L832" s="4"/>
    </row>
  </sheetData>
  <dataValidations>
    <dataValidation type="list" allowBlank="1" showErrorMessage="1" sqref="G3:G21 G24:G52">
      <formula1>"EFETUADO,A PAGAR,EM CAIXA,REEMBOLSAR"</formula1>
    </dataValidation>
  </dataValidations>
  <drawing r:id="rId1"/>
  <tableParts count="4">
    <tablePart r:id="rId6"/>
    <tablePart r:id="rId7"/>
    <tablePart r:id="rId8"/>
    <tablePart r:id="rId9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2.0"/>
    <col customWidth="1" min="3" max="3" width="11.88"/>
    <col customWidth="1" min="4" max="4" width="7.5"/>
    <col customWidth="1" min="5" max="5" width="6.88"/>
    <col customWidth="1" min="6" max="6" width="43.38"/>
    <col customWidth="1" min="7" max="7" width="14.75"/>
    <col customWidth="1" min="8" max="8" width="3.63"/>
    <col customWidth="1" min="9" max="9" width="38.63"/>
    <col customWidth="1" min="10" max="10" width="15.75"/>
    <col customWidth="1" min="11" max="11" width="3.25"/>
    <col customWidth="1" min="12" max="12" width="39.0"/>
    <col customWidth="1" min="13" max="13" width="19.13"/>
  </cols>
  <sheetData>
    <row r="1" ht="42.0" customHeight="1">
      <c r="A1" s="74"/>
      <c r="B1" s="74"/>
      <c r="C1" s="74"/>
      <c r="D1" s="74"/>
      <c r="E1" s="74"/>
      <c r="F1" s="74"/>
      <c r="G1" s="74"/>
      <c r="H1" s="75"/>
      <c r="K1" s="75"/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  <c r="Y1" s="42"/>
      <c r="Z1" s="42"/>
      <c r="AA1" s="42"/>
      <c r="AB1" s="42"/>
      <c r="AC1" s="42"/>
    </row>
    <row r="2">
      <c r="A2" s="76" t="s">
        <v>37</v>
      </c>
      <c r="B2" s="76" t="s">
        <v>4</v>
      </c>
      <c r="C2" s="77" t="s">
        <v>47</v>
      </c>
      <c r="D2" s="77" t="s">
        <v>39</v>
      </c>
      <c r="E2" s="77" t="s">
        <v>40</v>
      </c>
      <c r="F2" s="77" t="s">
        <v>41</v>
      </c>
      <c r="G2" s="77" t="s">
        <v>41</v>
      </c>
      <c r="H2" s="78"/>
      <c r="K2" s="79"/>
    </row>
    <row r="3">
      <c r="A3" s="83" t="s">
        <v>42</v>
      </c>
      <c r="B3" s="94" t="s">
        <v>60</v>
      </c>
      <c r="C3" s="85">
        <v>4690.4315</v>
      </c>
      <c r="D3" s="87"/>
      <c r="E3" s="86"/>
      <c r="F3" s="86"/>
      <c r="G3" s="87" t="s">
        <v>43</v>
      </c>
      <c r="H3" s="78"/>
      <c r="K3" s="79"/>
      <c r="P3" s="88" t="s">
        <v>44</v>
      </c>
    </row>
    <row r="4">
      <c r="A4" s="83" t="s">
        <v>42</v>
      </c>
      <c r="B4" s="94">
        <v>46063.0</v>
      </c>
      <c r="C4" s="85">
        <v>1893.9394</v>
      </c>
      <c r="D4" s="87"/>
      <c r="E4" s="86"/>
      <c r="F4" s="86"/>
      <c r="G4" s="87" t="s">
        <v>43</v>
      </c>
      <c r="H4" s="78"/>
      <c r="K4" s="79"/>
      <c r="L4" s="90"/>
      <c r="M4" s="91"/>
      <c r="P4" s="88"/>
    </row>
    <row r="5">
      <c r="A5" s="83" t="s">
        <v>42</v>
      </c>
      <c r="B5" s="94">
        <f t="shared" ref="B5:B6" si="1">B4+1</f>
        <v>46064</v>
      </c>
      <c r="C5" s="85">
        <v>7935.9261</v>
      </c>
      <c r="D5" s="86"/>
      <c r="E5" s="86"/>
      <c r="F5" s="86"/>
      <c r="G5" s="87" t="s">
        <v>43</v>
      </c>
      <c r="H5" s="78"/>
      <c r="K5" s="79"/>
      <c r="L5" s="90"/>
      <c r="M5" s="91"/>
      <c r="P5" s="88" t="s">
        <v>44</v>
      </c>
    </row>
    <row r="6">
      <c r="A6" s="83" t="s">
        <v>42</v>
      </c>
      <c r="B6" s="94">
        <f t="shared" si="1"/>
        <v>46065</v>
      </c>
      <c r="C6" s="85">
        <v>1423.4405</v>
      </c>
      <c r="D6" s="86"/>
      <c r="E6" s="86"/>
      <c r="F6" s="86"/>
      <c r="G6" s="87" t="s">
        <v>43</v>
      </c>
      <c r="H6" s="78"/>
      <c r="K6" s="79"/>
      <c r="L6" s="96"/>
      <c r="M6" s="91"/>
    </row>
    <row r="7">
      <c r="A7" s="83" t="s">
        <v>42</v>
      </c>
      <c r="B7" s="94">
        <f>B6+4</f>
        <v>46069</v>
      </c>
      <c r="C7" s="85">
        <v>1192.1626</v>
      </c>
      <c r="D7" s="86"/>
      <c r="E7" s="86"/>
      <c r="F7" s="86"/>
      <c r="G7" s="87" t="s">
        <v>43</v>
      </c>
      <c r="H7" s="78"/>
      <c r="K7" s="79"/>
      <c r="L7" s="96"/>
      <c r="M7" s="91"/>
    </row>
    <row r="8">
      <c r="A8" s="83" t="s">
        <v>42</v>
      </c>
      <c r="B8" s="94">
        <f>B7+3</f>
        <v>46072</v>
      </c>
      <c r="C8" s="85">
        <v>4655.4935</v>
      </c>
      <c r="D8" s="86"/>
      <c r="E8" s="86"/>
      <c r="F8" s="86"/>
      <c r="G8" s="87" t="s">
        <v>43</v>
      </c>
      <c r="H8" s="78"/>
      <c r="K8" s="79"/>
      <c r="L8" s="96"/>
      <c r="M8" s="91"/>
    </row>
    <row r="9">
      <c r="A9" s="83" t="s">
        <v>42</v>
      </c>
      <c r="B9" s="94">
        <f>B8+4</f>
        <v>46076</v>
      </c>
      <c r="C9" s="85">
        <v>9433.9623</v>
      </c>
      <c r="D9" s="86"/>
      <c r="E9" s="86"/>
      <c r="F9" s="86"/>
      <c r="G9" s="87" t="s">
        <v>43</v>
      </c>
      <c r="H9" s="78"/>
      <c r="K9" s="79"/>
      <c r="L9" s="96"/>
      <c r="M9" s="91"/>
    </row>
    <row r="10">
      <c r="A10" s="97" t="s">
        <v>1971</v>
      </c>
      <c r="B10" s="110">
        <v>46066.0</v>
      </c>
      <c r="C10" s="85">
        <v>-3254.54</v>
      </c>
      <c r="D10" s="86"/>
      <c r="E10" s="86"/>
      <c r="F10" s="86"/>
      <c r="G10" s="86"/>
      <c r="H10" s="78"/>
      <c r="K10" s="79"/>
      <c r="L10" s="96"/>
      <c r="M10" s="91"/>
    </row>
    <row r="11">
      <c r="A11" s="97" t="s">
        <v>1954</v>
      </c>
      <c r="B11" s="86" t="s">
        <v>1972</v>
      </c>
      <c r="C11" s="85">
        <v>-3370.82</v>
      </c>
      <c r="D11" s="86"/>
      <c r="E11" s="86"/>
      <c r="F11" s="86"/>
      <c r="G11" s="86"/>
      <c r="H11" s="78"/>
      <c r="K11" s="79"/>
      <c r="L11" s="96"/>
      <c r="M11" s="91"/>
    </row>
    <row r="12">
      <c r="A12" s="979" t="s">
        <v>1941</v>
      </c>
      <c r="B12" s="980"/>
      <c r="C12" s="981">
        <f>SUM(C3:C11)</f>
        <v>24599.9959</v>
      </c>
      <c r="D12" s="982" t="s">
        <v>47</v>
      </c>
      <c r="E12" s="86"/>
      <c r="F12" s="86"/>
      <c r="G12" s="87"/>
      <c r="M12" s="91"/>
    </row>
    <row r="13">
      <c r="B13" s="983" t="s">
        <v>40</v>
      </c>
      <c r="C13" s="86">
        <v>5.17</v>
      </c>
      <c r="D13" s="982" t="s">
        <v>1973</v>
      </c>
      <c r="E13" s="86"/>
      <c r="F13" s="86"/>
      <c r="G13" s="87"/>
      <c r="I13" s="75"/>
      <c r="J13" s="976"/>
      <c r="L13" s="4"/>
    </row>
    <row r="14">
      <c r="A14" s="979" t="s">
        <v>1942</v>
      </c>
      <c r="B14" s="980"/>
      <c r="C14" s="985">
        <f>C12*C13</f>
        <v>127181.9788</v>
      </c>
      <c r="D14" s="86"/>
      <c r="E14" s="86"/>
      <c r="F14" s="86"/>
      <c r="G14" s="87"/>
      <c r="M14" s="91"/>
    </row>
    <row r="15">
      <c r="A15" s="986" t="s">
        <v>1974</v>
      </c>
      <c r="B15" s="94"/>
      <c r="C15" s="1001">
        <v>26810.7</v>
      </c>
      <c r="D15" s="86"/>
      <c r="E15" s="86"/>
      <c r="F15" s="86"/>
      <c r="G15" s="104"/>
      <c r="L15" s="4"/>
    </row>
    <row r="16">
      <c r="A16" s="986" t="s">
        <v>1975</v>
      </c>
      <c r="B16" s="94" t="str">
        <f>B15</f>
        <v/>
      </c>
      <c r="C16" s="1001">
        <v>0.0</v>
      </c>
      <c r="D16" s="86"/>
      <c r="E16" s="86"/>
      <c r="F16" s="86"/>
      <c r="G16" s="104"/>
      <c r="H16" s="78"/>
      <c r="K16" s="79"/>
    </row>
    <row r="17">
      <c r="A17" s="986" t="s">
        <v>1976</v>
      </c>
      <c r="B17" s="86"/>
      <c r="C17" s="1001">
        <v>10618.1</v>
      </c>
      <c r="D17" s="86"/>
      <c r="E17" s="86"/>
      <c r="F17" s="86"/>
      <c r="G17" s="104"/>
      <c r="L17" s="4"/>
    </row>
    <row r="18">
      <c r="A18" s="986" t="s">
        <v>1977</v>
      </c>
      <c r="C18" s="116">
        <f>C11*C13</f>
        <v>-17427.1394</v>
      </c>
      <c r="D18" s="86"/>
      <c r="E18" s="86"/>
      <c r="F18" s="86"/>
      <c r="G18" s="87"/>
      <c r="L18" s="4"/>
    </row>
    <row r="19">
      <c r="A19" s="1002" t="s">
        <v>1978</v>
      </c>
      <c r="C19" s="116">
        <f>SUM(C15:C18)</f>
        <v>20001.6606</v>
      </c>
      <c r="D19" s="86"/>
      <c r="E19" s="86"/>
      <c r="F19" s="86"/>
      <c r="G19" s="87"/>
      <c r="L19" s="4"/>
    </row>
    <row r="20">
      <c r="A20" s="987" t="s">
        <v>1947</v>
      </c>
      <c r="B20" s="980"/>
      <c r="C20" s="988">
        <f>C19</f>
        <v>20001.6606</v>
      </c>
      <c r="D20" s="85">
        <f>C20/C13</f>
        <v>3868.793153</v>
      </c>
      <c r="E20" s="983" t="s">
        <v>47</v>
      </c>
      <c r="F20" s="86"/>
      <c r="G20" s="87"/>
      <c r="L20" s="4"/>
    </row>
    <row r="21">
      <c r="D21" s="86"/>
      <c r="E21" s="86"/>
      <c r="F21" s="86"/>
      <c r="G21" s="87"/>
      <c r="L21" s="4"/>
    </row>
    <row r="22">
      <c r="D22" s="86"/>
      <c r="E22" s="86"/>
      <c r="F22" s="86"/>
      <c r="G22" s="87"/>
      <c r="L22" s="4"/>
    </row>
    <row r="23">
      <c r="A23" s="979" t="s">
        <v>1979</v>
      </c>
      <c r="B23" s="980"/>
      <c r="C23" s="988">
        <f>C14-C20</f>
        <v>107180.3182</v>
      </c>
      <c r="D23" s="86"/>
      <c r="E23" s="86"/>
      <c r="F23" s="86"/>
      <c r="G23" s="87"/>
      <c r="L23" s="4"/>
    </row>
    <row r="24">
      <c r="A24" s="990" t="s">
        <v>1949</v>
      </c>
      <c r="B24" s="991"/>
      <c r="C24" s="992"/>
      <c r="D24" s="86"/>
      <c r="E24" s="86"/>
      <c r="F24" s="86"/>
      <c r="G24" s="793"/>
      <c r="L24" s="4"/>
    </row>
    <row r="25">
      <c r="A25" s="993" t="s">
        <v>1950</v>
      </c>
      <c r="B25" s="86"/>
      <c r="C25" s="1003">
        <f>C23*20%</f>
        <v>21436.06364</v>
      </c>
      <c r="D25" s="86"/>
      <c r="E25" s="86"/>
      <c r="F25" s="86"/>
      <c r="G25" s="793"/>
      <c r="L25" s="4"/>
    </row>
    <row r="26">
      <c r="A26" s="993" t="s">
        <v>1951</v>
      </c>
      <c r="B26" s="86"/>
      <c r="C26" s="1003">
        <f>C25</f>
        <v>21436.06364</v>
      </c>
      <c r="D26" s="86"/>
      <c r="E26" s="86"/>
      <c r="F26" s="86"/>
      <c r="G26" s="793"/>
      <c r="L26" s="4"/>
    </row>
    <row r="27">
      <c r="A27" s="993" t="s">
        <v>1952</v>
      </c>
      <c r="B27" s="86"/>
      <c r="C27" s="1003">
        <f>C23*12.5%</f>
        <v>13397.53978</v>
      </c>
      <c r="D27" s="107"/>
      <c r="E27" s="105"/>
      <c r="F27" s="105"/>
      <c r="G27" s="793"/>
      <c r="L27" s="4"/>
    </row>
    <row r="28">
      <c r="A28" s="995" t="s">
        <v>1881</v>
      </c>
      <c r="B28" s="996"/>
      <c r="C28" s="1004">
        <f>C23*47.5%+C20</f>
        <v>70912.31175</v>
      </c>
      <c r="D28" s="86"/>
      <c r="E28" s="87"/>
      <c r="F28" s="87"/>
      <c r="G28" s="793"/>
      <c r="L28" s="4"/>
    </row>
    <row r="29">
      <c r="A29" s="86"/>
      <c r="B29" s="86"/>
      <c r="C29" s="86"/>
      <c r="D29" s="86"/>
      <c r="E29" s="793"/>
      <c r="F29" s="793"/>
      <c r="G29" s="793"/>
      <c r="L29" s="4"/>
    </row>
    <row r="30">
      <c r="A30" s="979" t="s">
        <v>1969</v>
      </c>
      <c r="B30" s="980"/>
      <c r="C30" s="989">
        <f>C12</f>
        <v>24599.9959</v>
      </c>
      <c r="D30" s="86"/>
      <c r="E30" s="86"/>
      <c r="F30" s="111"/>
      <c r="G30" s="793"/>
      <c r="L30" s="109"/>
    </row>
    <row r="31">
      <c r="A31" s="987" t="s">
        <v>1947</v>
      </c>
      <c r="C31" s="989">
        <f>D20</f>
        <v>3868.793153</v>
      </c>
      <c r="D31" s="86"/>
      <c r="E31" s="86"/>
      <c r="F31" s="86"/>
      <c r="G31" s="87"/>
      <c r="L31" s="4"/>
    </row>
    <row r="32">
      <c r="A32" s="979" t="s">
        <v>1948</v>
      </c>
      <c r="B32" s="980"/>
      <c r="C32" s="989">
        <f>C30-C31</f>
        <v>20731.20275</v>
      </c>
      <c r="D32" s="86"/>
      <c r="E32" s="86"/>
      <c r="F32" s="86"/>
      <c r="G32" s="87"/>
      <c r="L32" s="4"/>
    </row>
    <row r="33">
      <c r="A33" s="990" t="s">
        <v>1949</v>
      </c>
      <c r="B33" s="991"/>
      <c r="C33" s="992"/>
      <c r="D33" s="86"/>
      <c r="E33" s="86"/>
      <c r="F33" s="86"/>
      <c r="G33" s="87"/>
      <c r="L33" s="4"/>
    </row>
    <row r="34">
      <c r="A34" s="993" t="s">
        <v>1950</v>
      </c>
      <c r="B34" s="86"/>
      <c r="C34" s="994">
        <f>C32*20%</f>
        <v>4146.240549</v>
      </c>
      <c r="D34" s="86"/>
      <c r="E34" s="86"/>
      <c r="F34" s="87"/>
      <c r="G34" s="87"/>
      <c r="L34" s="4"/>
    </row>
    <row r="35">
      <c r="A35" s="993" t="s">
        <v>1951</v>
      </c>
      <c r="B35" s="86"/>
      <c r="C35" s="994">
        <f>C34</f>
        <v>4146.240549</v>
      </c>
      <c r="D35" s="86"/>
      <c r="E35" s="86"/>
      <c r="F35" s="87"/>
      <c r="G35" s="87"/>
      <c r="L35" s="4"/>
    </row>
    <row r="36">
      <c r="A36" s="993" t="s">
        <v>1952</v>
      </c>
      <c r="B36" s="86"/>
      <c r="C36" s="994">
        <f>C32*12.5%</f>
        <v>2591.400343</v>
      </c>
      <c r="D36" s="86"/>
      <c r="E36" s="86"/>
      <c r="F36" s="87"/>
      <c r="G36" s="87"/>
      <c r="L36" s="4"/>
    </row>
    <row r="37">
      <c r="A37" s="995" t="s">
        <v>1881</v>
      </c>
      <c r="B37" s="996"/>
      <c r="C37" s="997">
        <f>C32*47.5%+D20</f>
        <v>13716.11446</v>
      </c>
      <c r="D37" s="112"/>
      <c r="E37" s="112"/>
      <c r="F37" s="112"/>
      <c r="G37" s="87"/>
      <c r="L37" s="4"/>
    </row>
    <row r="38">
      <c r="A38" s="86"/>
      <c r="B38" s="94"/>
      <c r="C38" s="87"/>
      <c r="D38" s="112"/>
      <c r="E38" s="112"/>
      <c r="F38" s="112"/>
      <c r="G38" s="87"/>
      <c r="L38" s="4"/>
    </row>
    <row r="39">
      <c r="A39" s="86"/>
      <c r="B39" s="86"/>
      <c r="C39" s="87"/>
      <c r="D39" s="115"/>
      <c r="E39" s="115"/>
      <c r="F39" s="115"/>
      <c r="G39" s="87"/>
      <c r="L39" s="4"/>
    </row>
    <row r="40">
      <c r="A40" s="86"/>
      <c r="B40" s="94"/>
      <c r="C40" s="87"/>
      <c r="D40" s="998"/>
      <c r="E40" s="998"/>
      <c r="F40" s="998"/>
      <c r="G40" s="793"/>
      <c r="L40" s="4"/>
    </row>
    <row r="41">
      <c r="A41" s="86"/>
      <c r="B41" s="94"/>
      <c r="C41" s="87"/>
      <c r="D41" s="793"/>
      <c r="E41" s="793"/>
      <c r="F41" s="793"/>
      <c r="G41" s="87"/>
      <c r="L41" s="4"/>
    </row>
    <row r="42">
      <c r="A42" s="86"/>
      <c r="B42" s="94"/>
      <c r="C42" s="87"/>
      <c r="D42" s="793"/>
      <c r="E42" s="793"/>
      <c r="F42" s="793"/>
      <c r="G42" s="87"/>
      <c r="L42" s="4"/>
    </row>
    <row r="43">
      <c r="A43" s="4"/>
      <c r="C43" s="116"/>
      <c r="D43" s="4"/>
      <c r="E43" s="4"/>
      <c r="F43" s="4"/>
      <c r="J43" s="5"/>
      <c r="L43" s="4"/>
    </row>
    <row r="44">
      <c r="A44" s="4"/>
      <c r="C44" s="116"/>
      <c r="D44" s="4"/>
      <c r="E44" s="4"/>
      <c r="F44" s="4"/>
      <c r="J44" s="5"/>
      <c r="L44" s="4"/>
    </row>
    <row r="45">
      <c r="A45" s="4"/>
      <c r="C45" s="116"/>
      <c r="D45" s="4"/>
      <c r="E45" s="4"/>
      <c r="F45" s="4"/>
      <c r="J45" s="5"/>
      <c r="L45" s="4"/>
    </row>
    <row r="46">
      <c r="A46" s="4"/>
      <c r="C46" s="116"/>
      <c r="D46" s="4"/>
      <c r="E46" s="4"/>
      <c r="F46" s="4"/>
      <c r="J46" s="5"/>
      <c r="L46" s="4"/>
    </row>
    <row r="47">
      <c r="A47" s="4"/>
      <c r="C47" s="116"/>
      <c r="D47" s="4"/>
      <c r="E47" s="4"/>
      <c r="F47" s="4"/>
      <c r="J47" s="5"/>
      <c r="L47" s="4"/>
    </row>
    <row r="48">
      <c r="A48" s="4"/>
      <c r="C48" s="116"/>
      <c r="D48" s="4"/>
      <c r="E48" s="4"/>
      <c r="F48" s="4"/>
      <c r="J48" s="5"/>
      <c r="L48" s="4"/>
    </row>
    <row r="49">
      <c r="A49" s="4"/>
      <c r="C49" s="116"/>
      <c r="D49" s="4"/>
      <c r="E49" s="4"/>
      <c r="F49" s="4"/>
      <c r="J49" s="5"/>
      <c r="L49" s="4"/>
    </row>
    <row r="50">
      <c r="A50" s="4"/>
      <c r="C50" s="116"/>
      <c r="D50" s="4"/>
      <c r="E50" s="4"/>
      <c r="F50" s="4"/>
      <c r="J50" s="5"/>
      <c r="L50" s="4"/>
    </row>
    <row r="51">
      <c r="A51" s="4"/>
      <c r="C51" s="116"/>
      <c r="D51" s="4"/>
      <c r="E51" s="4"/>
      <c r="F51" s="4"/>
      <c r="J51" s="5"/>
      <c r="L51" s="4"/>
    </row>
    <row r="52">
      <c r="A52" s="971" t="s">
        <v>176</v>
      </c>
      <c r="B52" s="80"/>
      <c r="C52" s="81">
        <f>SUM(C12:C51)</f>
        <v>519954.4112</v>
      </c>
      <c r="D52" s="80"/>
      <c r="E52" s="80"/>
      <c r="F52" s="80"/>
      <c r="G52" s="82"/>
      <c r="H52" s="78"/>
      <c r="I52" s="95"/>
      <c r="J52" s="95"/>
      <c r="K52" s="79"/>
    </row>
    <row r="53">
      <c r="A53" s="4"/>
      <c r="C53" s="116"/>
      <c r="D53" s="4"/>
      <c r="E53" s="4"/>
      <c r="F53" s="4"/>
      <c r="J53" s="5"/>
      <c r="L53" s="4"/>
    </row>
    <row r="54">
      <c r="A54" s="4"/>
      <c r="C54" s="116"/>
      <c r="D54" s="4"/>
      <c r="E54" s="4"/>
      <c r="F54" s="4"/>
      <c r="J54" s="5"/>
      <c r="L54" s="4"/>
    </row>
    <row r="55">
      <c r="A55" s="4"/>
      <c r="C55" s="116"/>
      <c r="D55" s="4"/>
      <c r="E55" s="4"/>
      <c r="F55" s="4"/>
      <c r="J55" s="5"/>
      <c r="L55" s="4"/>
    </row>
    <row r="56">
      <c r="A56" s="4"/>
      <c r="C56" s="116"/>
      <c r="D56" s="4"/>
      <c r="E56" s="4"/>
      <c r="F56" s="4"/>
      <c r="J56" s="5"/>
      <c r="L56" s="4"/>
    </row>
    <row r="57">
      <c r="A57" s="4"/>
      <c r="C57" s="116"/>
      <c r="D57" s="4"/>
      <c r="E57" s="4"/>
      <c r="F57" s="4"/>
      <c r="J57" s="5"/>
      <c r="L57" s="4"/>
    </row>
    <row r="58">
      <c r="A58" s="4"/>
      <c r="C58" s="116"/>
      <c r="D58" s="4"/>
      <c r="E58" s="4"/>
      <c r="F58" s="4"/>
      <c r="J58" s="5"/>
      <c r="L58" s="4"/>
    </row>
    <row r="59">
      <c r="A59" s="4"/>
      <c r="C59" s="116"/>
      <c r="D59" s="4"/>
      <c r="E59" s="4"/>
      <c r="F59" s="4"/>
      <c r="J59" s="5"/>
      <c r="L59" s="4"/>
    </row>
    <row r="60">
      <c r="A60" s="4"/>
      <c r="C60" s="116"/>
      <c r="D60" s="4"/>
      <c r="E60" s="4"/>
      <c r="F60" s="4"/>
      <c r="J60" s="5"/>
      <c r="L60" s="4"/>
    </row>
    <row r="61">
      <c r="A61" s="4"/>
      <c r="C61" s="116"/>
      <c r="D61" s="4"/>
      <c r="E61" s="4"/>
      <c r="F61" s="4"/>
      <c r="J61" s="5"/>
      <c r="L61" s="4"/>
    </row>
    <row r="62">
      <c r="A62" s="4"/>
      <c r="C62" s="116"/>
      <c r="D62" s="4"/>
      <c r="E62" s="4"/>
      <c r="F62" s="4"/>
      <c r="J62" s="5"/>
      <c r="L62" s="4"/>
    </row>
    <row r="63">
      <c r="A63" s="4"/>
      <c r="C63" s="116"/>
      <c r="D63" s="4"/>
      <c r="E63" s="4"/>
      <c r="F63" s="4"/>
      <c r="J63" s="5"/>
      <c r="L63" s="4"/>
    </row>
    <row r="64">
      <c r="A64" s="4"/>
      <c r="C64" s="116"/>
      <c r="D64" s="4"/>
      <c r="E64" s="4"/>
      <c r="F64" s="4"/>
      <c r="J64" s="5"/>
      <c r="L64" s="4"/>
    </row>
    <row r="65">
      <c r="A65" s="4"/>
      <c r="C65" s="116"/>
      <c r="D65" s="4"/>
      <c r="E65" s="4"/>
      <c r="F65" s="4"/>
      <c r="J65" s="5"/>
      <c r="L65" s="4"/>
    </row>
    <row r="66">
      <c r="A66" s="4"/>
      <c r="C66" s="116"/>
      <c r="D66" s="4"/>
      <c r="E66" s="4"/>
      <c r="F66" s="4"/>
      <c r="J66" s="5"/>
      <c r="L66" s="4"/>
    </row>
    <row r="67">
      <c r="A67" s="4"/>
      <c r="C67" s="116"/>
      <c r="D67" s="4"/>
      <c r="E67" s="4"/>
      <c r="F67" s="4"/>
      <c r="J67" s="5"/>
      <c r="L67" s="4"/>
    </row>
    <row r="68">
      <c r="A68" s="4"/>
      <c r="C68" s="116"/>
      <c r="D68" s="4"/>
      <c r="E68" s="4"/>
      <c r="F68" s="4"/>
      <c r="J68" s="5"/>
      <c r="L68" s="4"/>
    </row>
    <row r="69">
      <c r="A69" s="4"/>
      <c r="C69" s="116"/>
      <c r="D69" s="4"/>
      <c r="E69" s="4"/>
      <c r="F69" s="4"/>
      <c r="J69" s="5"/>
      <c r="L69" s="4"/>
    </row>
    <row r="70">
      <c r="A70" s="4"/>
      <c r="C70" s="116"/>
      <c r="D70" s="4"/>
      <c r="E70" s="4"/>
      <c r="F70" s="4"/>
      <c r="J70" s="5"/>
      <c r="L70" s="4"/>
    </row>
    <row r="71">
      <c r="A71" s="4"/>
      <c r="C71" s="116"/>
      <c r="D71" s="4"/>
      <c r="E71" s="4"/>
      <c r="F71" s="4"/>
      <c r="J71" s="5"/>
      <c r="L71" s="4"/>
    </row>
    <row r="72">
      <c r="A72" s="4"/>
      <c r="C72" s="116"/>
      <c r="D72" s="4"/>
      <c r="E72" s="4"/>
      <c r="F72" s="4"/>
      <c r="J72" s="5"/>
      <c r="L72" s="4"/>
    </row>
    <row r="73">
      <c r="A73" s="4"/>
      <c r="C73" s="116"/>
      <c r="D73" s="4"/>
      <c r="E73" s="4"/>
      <c r="F73" s="4"/>
      <c r="J73" s="5"/>
      <c r="L73" s="4"/>
    </row>
    <row r="74">
      <c r="A74" s="4"/>
      <c r="C74" s="116"/>
      <c r="D74" s="4"/>
      <c r="E74" s="4"/>
      <c r="F74" s="4"/>
      <c r="J74" s="5"/>
      <c r="L74" s="4"/>
    </row>
    <row r="75">
      <c r="A75" s="4"/>
      <c r="C75" s="116"/>
      <c r="D75" s="4"/>
      <c r="E75" s="4"/>
      <c r="F75" s="4"/>
      <c r="J75" s="5"/>
      <c r="L75" s="4"/>
    </row>
    <row r="76">
      <c r="A76" s="4"/>
      <c r="C76" s="116"/>
      <c r="D76" s="4"/>
      <c r="E76" s="4"/>
      <c r="F76" s="4"/>
      <c r="J76" s="5"/>
      <c r="L76" s="4"/>
    </row>
    <row r="77">
      <c r="A77" s="4"/>
      <c r="C77" s="116"/>
      <c r="D77" s="4"/>
      <c r="E77" s="4"/>
      <c r="F77" s="4"/>
      <c r="J77" s="5"/>
      <c r="L77" s="4"/>
    </row>
    <row r="78">
      <c r="A78" s="4"/>
      <c r="C78" s="116"/>
      <c r="D78" s="4"/>
      <c r="E78" s="4"/>
      <c r="F78" s="4"/>
      <c r="J78" s="5"/>
      <c r="L78" s="4"/>
    </row>
    <row r="79">
      <c r="A79" s="4"/>
      <c r="C79" s="116"/>
      <c r="D79" s="4"/>
      <c r="E79" s="4"/>
      <c r="F79" s="4"/>
      <c r="J79" s="5"/>
      <c r="L79" s="4"/>
    </row>
    <row r="80">
      <c r="A80" s="4"/>
      <c r="C80" s="116"/>
      <c r="D80" s="4"/>
      <c r="E80" s="4"/>
      <c r="F80" s="4"/>
      <c r="J80" s="5"/>
      <c r="L80" s="4"/>
    </row>
    <row r="81">
      <c r="A81" s="4"/>
      <c r="C81" s="116"/>
      <c r="D81" s="4"/>
      <c r="E81" s="4"/>
      <c r="F81" s="4"/>
      <c r="J81" s="5"/>
      <c r="L81" s="4"/>
    </row>
    <row r="82">
      <c r="A82" s="4"/>
      <c r="C82" s="116"/>
      <c r="D82" s="4"/>
      <c r="E82" s="4"/>
      <c r="F82" s="4"/>
      <c r="J82" s="5"/>
      <c r="L82" s="4"/>
    </row>
    <row r="83">
      <c r="A83" s="4"/>
      <c r="C83" s="116"/>
      <c r="D83" s="4"/>
      <c r="E83" s="4"/>
      <c r="F83" s="4"/>
      <c r="J83" s="5"/>
      <c r="L83" s="4"/>
    </row>
    <row r="84">
      <c r="A84" s="4"/>
      <c r="C84" s="116"/>
      <c r="D84" s="4"/>
      <c r="E84" s="4"/>
      <c r="F84" s="4"/>
      <c r="J84" s="5"/>
      <c r="L84" s="4"/>
    </row>
    <row r="85">
      <c r="A85" s="4"/>
      <c r="C85" s="116"/>
      <c r="D85" s="4"/>
      <c r="E85" s="4"/>
      <c r="F85" s="4"/>
      <c r="J85" s="5"/>
      <c r="L85" s="4"/>
    </row>
    <row r="86">
      <c r="A86" s="4"/>
      <c r="C86" s="116"/>
      <c r="D86" s="4"/>
      <c r="E86" s="4"/>
      <c r="F86" s="4"/>
      <c r="J86" s="5"/>
      <c r="L86" s="4"/>
    </row>
    <row r="87">
      <c r="A87" s="4"/>
      <c r="C87" s="116"/>
      <c r="D87" s="4"/>
      <c r="E87" s="4"/>
      <c r="F87" s="4"/>
      <c r="J87" s="5"/>
      <c r="L87" s="4"/>
    </row>
    <row r="88">
      <c r="A88" s="4"/>
      <c r="C88" s="116"/>
      <c r="D88" s="4"/>
      <c r="E88" s="4"/>
      <c r="F88" s="4"/>
      <c r="J88" s="5"/>
      <c r="L88" s="4"/>
    </row>
    <row r="89">
      <c r="A89" s="4"/>
      <c r="C89" s="116"/>
      <c r="D89" s="4"/>
      <c r="E89" s="4"/>
      <c r="F89" s="4"/>
      <c r="J89" s="5"/>
      <c r="L89" s="4"/>
    </row>
    <row r="90">
      <c r="A90" s="4"/>
      <c r="C90" s="116"/>
      <c r="D90" s="4"/>
      <c r="E90" s="4"/>
      <c r="F90" s="4"/>
      <c r="J90" s="5"/>
      <c r="L90" s="4"/>
    </row>
    <row r="91">
      <c r="A91" s="4"/>
      <c r="C91" s="116"/>
      <c r="D91" s="4"/>
      <c r="E91" s="4"/>
      <c r="F91" s="4"/>
      <c r="J91" s="5"/>
      <c r="L91" s="4"/>
    </row>
    <row r="92">
      <c r="A92" s="4"/>
      <c r="C92" s="116"/>
      <c r="D92" s="4"/>
      <c r="E92" s="4"/>
      <c r="F92" s="4"/>
      <c r="J92" s="5"/>
      <c r="L92" s="4"/>
    </row>
    <row r="93">
      <c r="A93" s="4"/>
      <c r="C93" s="116"/>
      <c r="D93" s="4"/>
      <c r="E93" s="4"/>
      <c r="F93" s="4"/>
      <c r="J93" s="5"/>
      <c r="L93" s="4"/>
    </row>
    <row r="94">
      <c r="A94" s="4"/>
      <c r="C94" s="116"/>
      <c r="D94" s="4"/>
      <c r="E94" s="4"/>
      <c r="F94" s="4"/>
      <c r="J94" s="5"/>
      <c r="L94" s="4"/>
    </row>
    <row r="95">
      <c r="A95" s="4"/>
      <c r="C95" s="116"/>
      <c r="D95" s="4"/>
      <c r="E95" s="4"/>
      <c r="F95" s="4"/>
      <c r="J95" s="5"/>
      <c r="L95" s="4"/>
    </row>
    <row r="96">
      <c r="A96" s="4"/>
      <c r="C96" s="116"/>
      <c r="D96" s="4"/>
      <c r="E96" s="4"/>
      <c r="F96" s="4"/>
      <c r="J96" s="5"/>
      <c r="L96" s="4"/>
    </row>
    <row r="97">
      <c r="A97" s="4"/>
      <c r="C97" s="116"/>
      <c r="D97" s="4"/>
      <c r="E97" s="4"/>
      <c r="F97" s="4"/>
      <c r="J97" s="5"/>
      <c r="L97" s="4"/>
    </row>
    <row r="98">
      <c r="A98" s="4"/>
      <c r="C98" s="116"/>
      <c r="D98" s="4"/>
      <c r="E98" s="4"/>
      <c r="F98" s="4"/>
      <c r="J98" s="5"/>
      <c r="L98" s="4"/>
    </row>
    <row r="99">
      <c r="A99" s="4"/>
      <c r="C99" s="116"/>
      <c r="D99" s="4"/>
      <c r="E99" s="4"/>
      <c r="F99" s="4"/>
      <c r="J99" s="5"/>
      <c r="L99" s="4"/>
    </row>
    <row r="100">
      <c r="A100" s="4"/>
      <c r="C100" s="116"/>
      <c r="D100" s="4"/>
      <c r="E100" s="4"/>
      <c r="F100" s="4"/>
      <c r="J100" s="5"/>
      <c r="L100" s="4"/>
    </row>
    <row r="101">
      <c r="A101" s="4"/>
      <c r="C101" s="116"/>
      <c r="D101" s="4"/>
      <c r="E101" s="4"/>
      <c r="F101" s="4"/>
      <c r="J101" s="5"/>
      <c r="L101" s="4"/>
    </row>
    <row r="102">
      <c r="A102" s="4"/>
      <c r="C102" s="116"/>
      <c r="D102" s="4"/>
      <c r="E102" s="4"/>
      <c r="F102" s="4"/>
      <c r="J102" s="5"/>
      <c r="L102" s="4"/>
    </row>
    <row r="103">
      <c r="A103" s="4"/>
      <c r="C103" s="116"/>
      <c r="D103" s="4"/>
      <c r="E103" s="4"/>
      <c r="F103" s="4"/>
      <c r="J103" s="5"/>
      <c r="L103" s="4"/>
    </row>
    <row r="104">
      <c r="A104" s="4"/>
      <c r="C104" s="116"/>
      <c r="D104" s="4"/>
      <c r="E104" s="4"/>
      <c r="F104" s="4"/>
      <c r="J104" s="5"/>
      <c r="L104" s="4"/>
    </row>
    <row r="105">
      <c r="A105" s="4"/>
      <c r="C105" s="116"/>
      <c r="D105" s="4"/>
      <c r="E105" s="4"/>
      <c r="F105" s="4"/>
      <c r="J105" s="5"/>
      <c r="L105" s="4"/>
    </row>
    <row r="106">
      <c r="A106" s="4"/>
      <c r="C106" s="116"/>
      <c r="D106" s="4"/>
      <c r="E106" s="4"/>
      <c r="F106" s="4"/>
      <c r="J106" s="5"/>
      <c r="L106" s="4"/>
    </row>
    <row r="107">
      <c r="A107" s="4"/>
      <c r="C107" s="116"/>
      <c r="D107" s="4"/>
      <c r="E107" s="4"/>
      <c r="F107" s="4"/>
      <c r="J107" s="5"/>
      <c r="L107" s="4"/>
    </row>
    <row r="108">
      <c r="A108" s="4"/>
      <c r="C108" s="116"/>
      <c r="D108" s="4"/>
      <c r="E108" s="4"/>
      <c r="F108" s="4"/>
      <c r="J108" s="5"/>
      <c r="L108" s="4"/>
    </row>
    <row r="109">
      <c r="A109" s="4"/>
      <c r="C109" s="116"/>
      <c r="D109" s="4"/>
      <c r="E109" s="4"/>
      <c r="F109" s="4"/>
      <c r="J109" s="5"/>
      <c r="L109" s="4"/>
    </row>
    <row r="110">
      <c r="A110" s="4"/>
      <c r="C110" s="116"/>
      <c r="D110" s="4"/>
      <c r="E110" s="4"/>
      <c r="F110" s="4"/>
      <c r="J110" s="5"/>
      <c r="L110" s="4"/>
    </row>
    <row r="111">
      <c r="A111" s="4"/>
      <c r="C111" s="116"/>
      <c r="D111" s="4"/>
      <c r="E111" s="4"/>
      <c r="F111" s="4"/>
      <c r="J111" s="5"/>
      <c r="L111" s="4"/>
    </row>
    <row r="112">
      <c r="A112" s="4"/>
      <c r="C112" s="116"/>
      <c r="D112" s="4"/>
      <c r="E112" s="4"/>
      <c r="F112" s="4"/>
      <c r="J112" s="5"/>
      <c r="L112" s="4"/>
    </row>
    <row r="113">
      <c r="A113" s="4"/>
      <c r="C113" s="116"/>
      <c r="D113" s="4"/>
      <c r="E113" s="4"/>
      <c r="F113" s="4"/>
      <c r="J113" s="5"/>
      <c r="L113" s="4"/>
    </row>
    <row r="114">
      <c r="A114" s="4"/>
      <c r="C114" s="116"/>
      <c r="D114" s="4"/>
      <c r="E114" s="4"/>
      <c r="F114" s="4"/>
      <c r="J114" s="5"/>
      <c r="L114" s="4"/>
    </row>
    <row r="115">
      <c r="A115" s="4"/>
      <c r="C115" s="116"/>
      <c r="D115" s="4"/>
      <c r="E115" s="4"/>
      <c r="F115" s="4"/>
      <c r="J115" s="5"/>
      <c r="L115" s="4"/>
    </row>
    <row r="116">
      <c r="A116" s="4"/>
      <c r="C116" s="116"/>
      <c r="D116" s="4"/>
      <c r="E116" s="4"/>
      <c r="F116" s="4"/>
      <c r="J116" s="5"/>
      <c r="L116" s="4"/>
    </row>
    <row r="117">
      <c r="A117" s="4"/>
      <c r="C117" s="116"/>
      <c r="D117" s="4"/>
      <c r="E117" s="4"/>
      <c r="F117" s="4"/>
      <c r="J117" s="5"/>
      <c r="L117" s="4"/>
    </row>
    <row r="118">
      <c r="A118" s="4"/>
      <c r="C118" s="116"/>
      <c r="D118" s="4"/>
      <c r="E118" s="4"/>
      <c r="F118" s="4"/>
      <c r="J118" s="5"/>
      <c r="L118" s="4"/>
    </row>
    <row r="119">
      <c r="A119" s="4"/>
      <c r="C119" s="116"/>
      <c r="D119" s="4"/>
      <c r="E119" s="4"/>
      <c r="F119" s="4"/>
      <c r="J119" s="5"/>
      <c r="L119" s="4"/>
    </row>
    <row r="120">
      <c r="A120" s="4"/>
      <c r="C120" s="116"/>
      <c r="D120" s="4"/>
      <c r="E120" s="4"/>
      <c r="F120" s="4"/>
      <c r="J120" s="5"/>
      <c r="L120" s="4"/>
    </row>
    <row r="121">
      <c r="A121" s="4"/>
      <c r="C121" s="116"/>
      <c r="D121" s="4"/>
      <c r="E121" s="4"/>
      <c r="F121" s="4"/>
      <c r="J121" s="5"/>
      <c r="L121" s="4"/>
    </row>
    <row r="122">
      <c r="A122" s="4"/>
      <c r="C122" s="116"/>
      <c r="D122" s="4"/>
      <c r="E122" s="4"/>
      <c r="F122" s="4"/>
      <c r="J122" s="5"/>
      <c r="L122" s="4"/>
    </row>
    <row r="123">
      <c r="A123" s="4"/>
      <c r="C123" s="116"/>
      <c r="D123" s="4"/>
      <c r="E123" s="4"/>
      <c r="F123" s="4"/>
      <c r="J123" s="5"/>
      <c r="L123" s="4"/>
    </row>
    <row r="124">
      <c r="A124" s="4"/>
      <c r="C124" s="116"/>
      <c r="D124" s="4"/>
      <c r="E124" s="4"/>
      <c r="F124" s="4"/>
      <c r="J124" s="5"/>
      <c r="L124" s="4"/>
    </row>
    <row r="125">
      <c r="A125" s="4"/>
      <c r="C125" s="116"/>
      <c r="D125" s="4"/>
      <c r="E125" s="4"/>
      <c r="F125" s="4"/>
      <c r="J125" s="5"/>
      <c r="L125" s="4"/>
    </row>
    <row r="126">
      <c r="A126" s="4"/>
      <c r="C126" s="116"/>
      <c r="D126" s="4"/>
      <c r="E126" s="4"/>
      <c r="F126" s="4"/>
      <c r="J126" s="5"/>
      <c r="L126" s="4"/>
    </row>
    <row r="127">
      <c r="A127" s="4"/>
      <c r="C127" s="116"/>
      <c r="D127" s="4"/>
      <c r="E127" s="4"/>
      <c r="F127" s="4"/>
      <c r="J127" s="5"/>
      <c r="L127" s="4"/>
    </row>
    <row r="128">
      <c r="A128" s="4"/>
      <c r="C128" s="116"/>
      <c r="D128" s="4"/>
      <c r="E128" s="4"/>
      <c r="F128" s="4"/>
      <c r="J128" s="5"/>
      <c r="L128" s="4"/>
    </row>
    <row r="129">
      <c r="A129" s="4"/>
      <c r="C129" s="116"/>
      <c r="D129" s="4"/>
      <c r="E129" s="4"/>
      <c r="F129" s="4"/>
      <c r="J129" s="5"/>
      <c r="L129" s="4"/>
    </row>
    <row r="130">
      <c r="A130" s="4"/>
      <c r="C130" s="116"/>
      <c r="D130" s="4"/>
      <c r="E130" s="4"/>
      <c r="F130" s="4"/>
      <c r="J130" s="5"/>
      <c r="L130" s="4"/>
    </row>
    <row r="131">
      <c r="A131" s="4"/>
      <c r="C131" s="116"/>
      <c r="D131" s="4"/>
      <c r="E131" s="4"/>
      <c r="F131" s="4"/>
      <c r="J131" s="5"/>
      <c r="L131" s="4"/>
    </row>
    <row r="132">
      <c r="A132" s="4"/>
      <c r="C132" s="116"/>
      <c r="D132" s="4"/>
      <c r="E132" s="4"/>
      <c r="F132" s="4"/>
      <c r="J132" s="5"/>
      <c r="L132" s="4"/>
    </row>
    <row r="133">
      <c r="A133" s="4"/>
      <c r="C133" s="116"/>
      <c r="D133" s="4"/>
      <c r="E133" s="4"/>
      <c r="F133" s="4"/>
      <c r="J133" s="5"/>
      <c r="L133" s="4"/>
    </row>
    <row r="134">
      <c r="A134" s="4"/>
      <c r="C134" s="116"/>
      <c r="D134" s="4"/>
      <c r="E134" s="4"/>
      <c r="F134" s="4"/>
      <c r="J134" s="5"/>
      <c r="L134" s="4"/>
    </row>
    <row r="135">
      <c r="A135" s="4"/>
      <c r="C135" s="116"/>
      <c r="D135" s="4"/>
      <c r="E135" s="4"/>
      <c r="F135" s="4"/>
      <c r="J135" s="5"/>
      <c r="L135" s="4"/>
    </row>
    <row r="136">
      <c r="A136" s="4"/>
      <c r="C136" s="116"/>
      <c r="D136" s="4"/>
      <c r="E136" s="4"/>
      <c r="F136" s="4"/>
      <c r="J136" s="5"/>
      <c r="L136" s="4"/>
    </row>
    <row r="137">
      <c r="A137" s="4"/>
      <c r="C137" s="116"/>
      <c r="D137" s="4"/>
      <c r="E137" s="4"/>
      <c r="F137" s="4"/>
      <c r="J137" s="5"/>
      <c r="L137" s="4"/>
    </row>
    <row r="138">
      <c r="A138" s="4"/>
      <c r="C138" s="116"/>
      <c r="D138" s="4"/>
      <c r="E138" s="4"/>
      <c r="F138" s="4"/>
      <c r="J138" s="5"/>
      <c r="L138" s="4"/>
    </row>
    <row r="139">
      <c r="A139" s="4"/>
      <c r="C139" s="116"/>
      <c r="D139" s="4"/>
      <c r="E139" s="4"/>
      <c r="F139" s="4"/>
      <c r="J139" s="5"/>
      <c r="L139" s="4"/>
    </row>
    <row r="140">
      <c r="A140" s="4"/>
      <c r="C140" s="116"/>
      <c r="D140" s="4"/>
      <c r="E140" s="4"/>
      <c r="F140" s="4"/>
      <c r="J140" s="5"/>
      <c r="L140" s="4"/>
    </row>
    <row r="141">
      <c r="A141" s="4"/>
      <c r="C141" s="116"/>
      <c r="D141" s="4"/>
      <c r="E141" s="4"/>
      <c r="F141" s="4"/>
      <c r="J141" s="5"/>
      <c r="L141" s="4"/>
    </row>
    <row r="142">
      <c r="A142" s="4"/>
      <c r="C142" s="116"/>
      <c r="D142" s="4"/>
      <c r="E142" s="4"/>
      <c r="F142" s="4"/>
      <c r="J142" s="5"/>
      <c r="L142" s="4"/>
    </row>
    <row r="143">
      <c r="A143" s="4"/>
      <c r="C143" s="116"/>
      <c r="D143" s="4"/>
      <c r="E143" s="4"/>
      <c r="F143" s="4"/>
      <c r="J143" s="5"/>
      <c r="L143" s="4"/>
    </row>
    <row r="144">
      <c r="A144" s="4"/>
      <c r="C144" s="116"/>
      <c r="D144" s="4"/>
      <c r="E144" s="4"/>
      <c r="F144" s="4"/>
      <c r="J144" s="5"/>
      <c r="L144" s="4"/>
    </row>
    <row r="145">
      <c r="A145" s="4"/>
      <c r="C145" s="116"/>
      <c r="D145" s="4"/>
      <c r="E145" s="4"/>
      <c r="F145" s="4"/>
      <c r="J145" s="5"/>
      <c r="L145" s="4"/>
    </row>
    <row r="146">
      <c r="A146" s="4"/>
      <c r="C146" s="116"/>
      <c r="D146" s="4"/>
      <c r="E146" s="4"/>
      <c r="F146" s="4"/>
      <c r="J146" s="5"/>
      <c r="L146" s="4"/>
    </row>
    <row r="147">
      <c r="A147" s="4"/>
      <c r="C147" s="116"/>
      <c r="D147" s="4"/>
      <c r="E147" s="4"/>
      <c r="F147" s="4"/>
      <c r="J147" s="5"/>
      <c r="L147" s="4"/>
    </row>
    <row r="148">
      <c r="A148" s="4"/>
      <c r="C148" s="116"/>
      <c r="D148" s="4"/>
      <c r="E148" s="4"/>
      <c r="F148" s="4"/>
      <c r="J148" s="5"/>
      <c r="L148" s="4"/>
    </row>
    <row r="149">
      <c r="A149" s="4"/>
      <c r="C149" s="116"/>
      <c r="D149" s="4"/>
      <c r="E149" s="4"/>
      <c r="F149" s="4"/>
      <c r="J149" s="5"/>
      <c r="L149" s="4"/>
    </row>
    <row r="150">
      <c r="A150" s="4"/>
      <c r="C150" s="116"/>
      <c r="D150" s="4"/>
      <c r="E150" s="4"/>
      <c r="F150" s="4"/>
      <c r="J150" s="5"/>
      <c r="L150" s="4"/>
    </row>
    <row r="151">
      <c r="A151" s="4"/>
      <c r="C151" s="116"/>
      <c r="D151" s="4"/>
      <c r="E151" s="4"/>
      <c r="F151" s="4"/>
      <c r="J151" s="5"/>
      <c r="L151" s="4"/>
    </row>
    <row r="152">
      <c r="A152" s="4"/>
      <c r="C152" s="116"/>
      <c r="D152" s="4"/>
      <c r="E152" s="4"/>
      <c r="F152" s="4"/>
      <c r="J152" s="5"/>
      <c r="L152" s="4"/>
    </row>
    <row r="153">
      <c r="A153" s="4"/>
      <c r="C153" s="116"/>
      <c r="D153" s="4"/>
      <c r="E153" s="4"/>
      <c r="F153" s="4"/>
      <c r="J153" s="5"/>
      <c r="L153" s="4"/>
    </row>
    <row r="154">
      <c r="A154" s="4"/>
      <c r="C154" s="116"/>
      <c r="D154" s="4"/>
      <c r="E154" s="4"/>
      <c r="F154" s="4"/>
      <c r="J154" s="5"/>
      <c r="L154" s="4"/>
    </row>
    <row r="155">
      <c r="A155" s="4"/>
      <c r="C155" s="116"/>
      <c r="D155" s="4"/>
      <c r="E155" s="4"/>
      <c r="F155" s="4"/>
      <c r="J155" s="5"/>
      <c r="L155" s="4"/>
    </row>
    <row r="156">
      <c r="A156" s="4"/>
      <c r="C156" s="116"/>
      <c r="D156" s="4"/>
      <c r="E156" s="4"/>
      <c r="F156" s="4"/>
      <c r="J156" s="5"/>
      <c r="L156" s="4"/>
    </row>
    <row r="157">
      <c r="A157" s="4"/>
      <c r="C157" s="116"/>
      <c r="D157" s="4"/>
      <c r="E157" s="4"/>
      <c r="F157" s="4"/>
      <c r="J157" s="5"/>
      <c r="L157" s="4"/>
    </row>
    <row r="158">
      <c r="A158" s="4"/>
      <c r="C158" s="116"/>
      <c r="D158" s="4"/>
      <c r="E158" s="4"/>
      <c r="F158" s="4"/>
      <c r="J158" s="5"/>
      <c r="L158" s="4"/>
    </row>
    <row r="159">
      <c r="A159" s="4"/>
      <c r="C159" s="116"/>
      <c r="D159" s="4"/>
      <c r="E159" s="4"/>
      <c r="F159" s="4"/>
      <c r="J159" s="5"/>
      <c r="L159" s="4"/>
    </row>
    <row r="160">
      <c r="A160" s="4"/>
      <c r="C160" s="116"/>
      <c r="D160" s="4"/>
      <c r="E160" s="4"/>
      <c r="F160" s="4"/>
      <c r="J160" s="5"/>
      <c r="L160" s="4"/>
    </row>
    <row r="161">
      <c r="A161" s="4"/>
      <c r="C161" s="116"/>
      <c r="D161" s="4"/>
      <c r="E161" s="4"/>
      <c r="F161" s="4"/>
      <c r="J161" s="5"/>
      <c r="L161" s="4"/>
    </row>
    <row r="162">
      <c r="A162" s="4"/>
      <c r="C162" s="116"/>
      <c r="D162" s="4"/>
      <c r="E162" s="4"/>
      <c r="F162" s="4"/>
      <c r="J162" s="5"/>
      <c r="L162" s="4"/>
    </row>
    <row r="163">
      <c r="A163" s="4"/>
      <c r="C163" s="116"/>
      <c r="D163" s="4"/>
      <c r="E163" s="4"/>
      <c r="F163" s="4"/>
      <c r="J163" s="5"/>
      <c r="L163" s="4"/>
    </row>
    <row r="164">
      <c r="A164" s="4"/>
      <c r="C164" s="116"/>
      <c r="D164" s="4"/>
      <c r="E164" s="4"/>
      <c r="F164" s="4"/>
      <c r="J164" s="5"/>
      <c r="L164" s="4"/>
    </row>
    <row r="165">
      <c r="A165" s="4"/>
      <c r="C165" s="116"/>
      <c r="D165" s="4"/>
      <c r="E165" s="4"/>
      <c r="F165" s="4"/>
      <c r="J165" s="5"/>
      <c r="L165" s="4"/>
    </row>
    <row r="166">
      <c r="A166" s="4"/>
      <c r="C166" s="116"/>
      <c r="D166" s="4"/>
      <c r="E166" s="4"/>
      <c r="F166" s="4"/>
      <c r="J166" s="5"/>
      <c r="L166" s="4"/>
    </row>
    <row r="167">
      <c r="A167" s="4"/>
      <c r="C167" s="116"/>
      <c r="D167" s="4"/>
      <c r="E167" s="4"/>
      <c r="F167" s="4"/>
      <c r="J167" s="5"/>
      <c r="L167" s="4"/>
    </row>
    <row r="168">
      <c r="A168" s="4"/>
      <c r="C168" s="116"/>
      <c r="D168" s="4"/>
      <c r="E168" s="4"/>
      <c r="F168" s="4"/>
      <c r="J168" s="5"/>
      <c r="L168" s="4"/>
    </row>
    <row r="169">
      <c r="A169" s="4"/>
      <c r="C169" s="116"/>
      <c r="D169" s="4"/>
      <c r="E169" s="4"/>
      <c r="F169" s="4"/>
      <c r="J169" s="5"/>
      <c r="L169" s="4"/>
    </row>
    <row r="170">
      <c r="A170" s="4"/>
      <c r="C170" s="116"/>
      <c r="D170" s="4"/>
      <c r="E170" s="4"/>
      <c r="F170" s="4"/>
      <c r="J170" s="5"/>
      <c r="L170" s="4"/>
    </row>
    <row r="171">
      <c r="A171" s="4"/>
      <c r="C171" s="116"/>
      <c r="D171" s="4"/>
      <c r="E171" s="4"/>
      <c r="F171" s="4"/>
      <c r="J171" s="5"/>
      <c r="L171" s="4"/>
    </row>
    <row r="172">
      <c r="A172" s="4"/>
      <c r="C172" s="116"/>
      <c r="D172" s="4"/>
      <c r="E172" s="4"/>
      <c r="F172" s="4"/>
      <c r="J172" s="5"/>
      <c r="L172" s="4"/>
    </row>
    <row r="173">
      <c r="A173" s="4"/>
      <c r="C173" s="116"/>
      <c r="D173" s="4"/>
      <c r="E173" s="4"/>
      <c r="F173" s="4"/>
      <c r="J173" s="5"/>
      <c r="L173" s="4"/>
    </row>
    <row r="174">
      <c r="A174" s="4"/>
      <c r="C174" s="116"/>
      <c r="D174" s="4"/>
      <c r="E174" s="4"/>
      <c r="F174" s="4"/>
      <c r="J174" s="5"/>
      <c r="L174" s="4"/>
    </row>
    <row r="175">
      <c r="A175" s="4"/>
      <c r="C175" s="116"/>
      <c r="D175" s="4"/>
      <c r="E175" s="4"/>
      <c r="F175" s="4"/>
      <c r="J175" s="5"/>
      <c r="L175" s="4"/>
    </row>
    <row r="176">
      <c r="A176" s="4"/>
      <c r="C176" s="116"/>
      <c r="D176" s="4"/>
      <c r="E176" s="4"/>
      <c r="F176" s="4"/>
      <c r="J176" s="5"/>
      <c r="L176" s="4"/>
    </row>
    <row r="177">
      <c r="A177" s="4"/>
      <c r="C177" s="116"/>
      <c r="D177" s="4"/>
      <c r="E177" s="4"/>
      <c r="F177" s="4"/>
      <c r="J177" s="5"/>
      <c r="L177" s="4"/>
    </row>
    <row r="178">
      <c r="A178" s="4"/>
      <c r="C178" s="116"/>
      <c r="D178" s="4"/>
      <c r="E178" s="4"/>
      <c r="F178" s="4"/>
      <c r="J178" s="5"/>
      <c r="L178" s="4"/>
    </row>
    <row r="179">
      <c r="A179" s="4"/>
      <c r="C179" s="116"/>
      <c r="D179" s="4"/>
      <c r="E179" s="4"/>
      <c r="F179" s="4"/>
      <c r="J179" s="5"/>
      <c r="L179" s="4"/>
    </row>
    <row r="180">
      <c r="A180" s="4"/>
      <c r="C180" s="116"/>
      <c r="D180" s="4"/>
      <c r="E180" s="4"/>
      <c r="F180" s="4"/>
      <c r="J180" s="5"/>
      <c r="L180" s="4"/>
    </row>
    <row r="181">
      <c r="A181" s="4"/>
      <c r="C181" s="116"/>
      <c r="D181" s="4"/>
      <c r="E181" s="4"/>
      <c r="F181" s="4"/>
      <c r="J181" s="5"/>
      <c r="L181" s="4"/>
    </row>
    <row r="182">
      <c r="A182" s="4"/>
      <c r="C182" s="116"/>
      <c r="D182" s="4"/>
      <c r="E182" s="4"/>
      <c r="F182" s="4"/>
      <c r="J182" s="5"/>
      <c r="L182" s="4"/>
    </row>
    <row r="183">
      <c r="A183" s="4"/>
      <c r="C183" s="116"/>
      <c r="D183" s="4"/>
      <c r="E183" s="4"/>
      <c r="F183" s="4"/>
      <c r="J183" s="5"/>
      <c r="L183" s="4"/>
    </row>
    <row r="184">
      <c r="A184" s="4"/>
      <c r="C184" s="116"/>
      <c r="D184" s="4"/>
      <c r="E184" s="4"/>
      <c r="F184" s="4"/>
      <c r="J184" s="5"/>
      <c r="L184" s="4"/>
    </row>
    <row r="185">
      <c r="A185" s="4"/>
      <c r="C185" s="116"/>
      <c r="D185" s="4"/>
      <c r="E185" s="4"/>
      <c r="F185" s="4"/>
      <c r="J185" s="5"/>
      <c r="L185" s="4"/>
    </row>
    <row r="186">
      <c r="A186" s="4"/>
      <c r="C186" s="116"/>
      <c r="D186" s="4"/>
      <c r="E186" s="4"/>
      <c r="F186" s="4"/>
      <c r="J186" s="5"/>
      <c r="L186" s="4"/>
    </row>
    <row r="187">
      <c r="A187" s="4"/>
      <c r="C187" s="116"/>
      <c r="D187" s="4"/>
      <c r="E187" s="4"/>
      <c r="F187" s="4"/>
      <c r="J187" s="5"/>
      <c r="L187" s="4"/>
    </row>
    <row r="188">
      <c r="A188" s="4"/>
      <c r="C188" s="116"/>
      <c r="D188" s="4"/>
      <c r="E188" s="4"/>
      <c r="F188" s="4"/>
      <c r="J188" s="5"/>
      <c r="L188" s="4"/>
    </row>
    <row r="189">
      <c r="A189" s="4"/>
      <c r="C189" s="116"/>
      <c r="D189" s="4"/>
      <c r="E189" s="4"/>
      <c r="F189" s="4"/>
      <c r="J189" s="5"/>
      <c r="L189" s="4"/>
    </row>
    <row r="190">
      <c r="A190" s="4"/>
      <c r="C190" s="116"/>
      <c r="D190" s="4"/>
      <c r="E190" s="4"/>
      <c r="F190" s="4"/>
      <c r="J190" s="5"/>
      <c r="L190" s="4"/>
    </row>
    <row r="191">
      <c r="A191" s="4"/>
      <c r="C191" s="116"/>
      <c r="D191" s="4"/>
      <c r="E191" s="4"/>
      <c r="F191" s="4"/>
      <c r="J191" s="5"/>
      <c r="L191" s="4"/>
    </row>
    <row r="192">
      <c r="A192" s="4"/>
      <c r="C192" s="116"/>
      <c r="D192" s="4"/>
      <c r="E192" s="4"/>
      <c r="F192" s="4"/>
      <c r="J192" s="5"/>
      <c r="L192" s="4"/>
    </row>
    <row r="193">
      <c r="A193" s="4"/>
      <c r="C193" s="116"/>
      <c r="D193" s="4"/>
      <c r="E193" s="4"/>
      <c r="F193" s="4"/>
      <c r="J193" s="5"/>
      <c r="L193" s="4"/>
    </row>
    <row r="194">
      <c r="A194" s="4"/>
      <c r="C194" s="116"/>
      <c r="D194" s="4"/>
      <c r="E194" s="4"/>
      <c r="F194" s="4"/>
      <c r="J194" s="5"/>
      <c r="L194" s="4"/>
    </row>
    <row r="195">
      <c r="A195" s="4"/>
      <c r="C195" s="116"/>
      <c r="D195" s="4"/>
      <c r="E195" s="4"/>
      <c r="F195" s="4"/>
      <c r="J195" s="5"/>
      <c r="L195" s="4"/>
    </row>
    <row r="196">
      <c r="A196" s="4"/>
      <c r="C196" s="116"/>
      <c r="D196" s="4"/>
      <c r="E196" s="4"/>
      <c r="F196" s="4"/>
      <c r="J196" s="5"/>
      <c r="L196" s="4"/>
    </row>
    <row r="197">
      <c r="A197" s="4"/>
      <c r="C197" s="116"/>
      <c r="D197" s="4"/>
      <c r="E197" s="4"/>
      <c r="F197" s="4"/>
      <c r="J197" s="5"/>
      <c r="L197" s="4"/>
    </row>
    <row r="198">
      <c r="A198" s="4"/>
      <c r="C198" s="116"/>
      <c r="D198" s="4"/>
      <c r="E198" s="4"/>
      <c r="F198" s="4"/>
      <c r="J198" s="5"/>
      <c r="L198" s="4"/>
    </row>
    <row r="199">
      <c r="A199" s="4"/>
      <c r="C199" s="116"/>
      <c r="D199" s="4"/>
      <c r="E199" s="4"/>
      <c r="F199" s="4"/>
      <c r="J199" s="5"/>
      <c r="L199" s="4"/>
    </row>
    <row r="200">
      <c r="A200" s="4"/>
      <c r="C200" s="116"/>
      <c r="D200" s="4"/>
      <c r="E200" s="4"/>
      <c r="F200" s="4"/>
      <c r="J200" s="5"/>
      <c r="L200" s="4"/>
    </row>
    <row r="201">
      <c r="A201" s="4"/>
      <c r="C201" s="116"/>
      <c r="D201" s="4"/>
      <c r="E201" s="4"/>
      <c r="F201" s="4"/>
      <c r="J201" s="5"/>
      <c r="L201" s="4"/>
    </row>
    <row r="202">
      <c r="A202" s="4"/>
      <c r="C202" s="116"/>
      <c r="D202" s="4"/>
      <c r="E202" s="4"/>
      <c r="F202" s="4"/>
      <c r="J202" s="5"/>
      <c r="L202" s="4"/>
    </row>
    <row r="203">
      <c r="A203" s="4"/>
      <c r="C203" s="116"/>
      <c r="D203" s="4"/>
      <c r="E203" s="4"/>
      <c r="F203" s="4"/>
      <c r="J203" s="5"/>
      <c r="L203" s="4"/>
    </row>
    <row r="204">
      <c r="A204" s="4"/>
      <c r="C204" s="116"/>
      <c r="D204" s="4"/>
      <c r="E204" s="4"/>
      <c r="F204" s="4"/>
      <c r="J204" s="5"/>
      <c r="L204" s="4"/>
    </row>
    <row r="205">
      <c r="A205" s="4"/>
      <c r="C205" s="116"/>
      <c r="D205" s="4"/>
      <c r="E205" s="4"/>
      <c r="F205" s="4"/>
      <c r="J205" s="5"/>
      <c r="L205" s="4"/>
    </row>
    <row r="206">
      <c r="A206" s="4"/>
      <c r="C206" s="116"/>
      <c r="D206" s="4"/>
      <c r="E206" s="4"/>
      <c r="F206" s="4"/>
      <c r="J206" s="5"/>
      <c r="L206" s="4"/>
    </row>
    <row r="207">
      <c r="A207" s="4"/>
      <c r="C207" s="116"/>
      <c r="D207" s="4"/>
      <c r="E207" s="4"/>
      <c r="F207" s="4"/>
      <c r="J207" s="5"/>
      <c r="L207" s="4"/>
    </row>
    <row r="208">
      <c r="A208" s="4"/>
      <c r="C208" s="116"/>
      <c r="D208" s="4"/>
      <c r="E208" s="4"/>
      <c r="F208" s="4"/>
      <c r="J208" s="5"/>
      <c r="L208" s="4"/>
    </row>
    <row r="209">
      <c r="A209" s="4"/>
      <c r="C209" s="116"/>
      <c r="D209" s="4"/>
      <c r="E209" s="4"/>
      <c r="F209" s="4"/>
      <c r="J209" s="5"/>
      <c r="L209" s="4"/>
    </row>
    <row r="210">
      <c r="A210" s="4"/>
      <c r="C210" s="116"/>
      <c r="D210" s="4"/>
      <c r="E210" s="4"/>
      <c r="F210" s="4"/>
      <c r="J210" s="5"/>
      <c r="L210" s="4"/>
    </row>
    <row r="211">
      <c r="A211" s="4"/>
      <c r="C211" s="116"/>
      <c r="D211" s="4"/>
      <c r="E211" s="4"/>
      <c r="F211" s="4"/>
      <c r="J211" s="5"/>
      <c r="L211" s="4"/>
    </row>
    <row r="212">
      <c r="A212" s="4"/>
      <c r="C212" s="116"/>
      <c r="D212" s="4"/>
      <c r="E212" s="4"/>
      <c r="F212" s="4"/>
      <c r="J212" s="5"/>
      <c r="L212" s="4"/>
    </row>
    <row r="213">
      <c r="A213" s="4"/>
      <c r="C213" s="116"/>
      <c r="D213" s="4"/>
      <c r="E213" s="4"/>
      <c r="F213" s="4"/>
      <c r="J213" s="5"/>
      <c r="L213" s="4"/>
    </row>
    <row r="214">
      <c r="A214" s="4"/>
      <c r="C214" s="116"/>
      <c r="D214" s="4"/>
      <c r="E214" s="4"/>
      <c r="F214" s="4"/>
      <c r="J214" s="5"/>
      <c r="L214" s="4"/>
    </row>
    <row r="215">
      <c r="A215" s="4"/>
      <c r="C215" s="116"/>
      <c r="D215" s="4"/>
      <c r="E215" s="4"/>
      <c r="F215" s="4"/>
      <c r="J215" s="5"/>
      <c r="L215" s="4"/>
    </row>
    <row r="216">
      <c r="A216" s="4"/>
      <c r="C216" s="116"/>
      <c r="D216" s="4"/>
      <c r="E216" s="4"/>
      <c r="F216" s="4"/>
      <c r="J216" s="5"/>
      <c r="L216" s="4"/>
    </row>
    <row r="217">
      <c r="A217" s="4"/>
      <c r="C217" s="116"/>
      <c r="D217" s="4"/>
      <c r="E217" s="4"/>
      <c r="F217" s="4"/>
      <c r="J217" s="5"/>
      <c r="L217" s="4"/>
    </row>
    <row r="218">
      <c r="A218" s="4"/>
      <c r="C218" s="116"/>
      <c r="D218" s="4"/>
      <c r="E218" s="4"/>
      <c r="F218" s="4"/>
      <c r="J218" s="5"/>
      <c r="L218" s="4"/>
    </row>
    <row r="219">
      <c r="A219" s="4"/>
      <c r="C219" s="116"/>
      <c r="D219" s="4"/>
      <c r="E219" s="4"/>
      <c r="F219" s="4"/>
      <c r="J219" s="5"/>
      <c r="L219" s="4"/>
    </row>
    <row r="220">
      <c r="A220" s="4"/>
      <c r="C220" s="116"/>
      <c r="D220" s="4"/>
      <c r="E220" s="4"/>
      <c r="F220" s="4"/>
      <c r="J220" s="5"/>
      <c r="L220" s="4"/>
    </row>
    <row r="221">
      <c r="A221" s="4"/>
      <c r="C221" s="116"/>
      <c r="D221" s="4"/>
      <c r="E221" s="4"/>
      <c r="F221" s="4"/>
      <c r="J221" s="5"/>
      <c r="L221" s="4"/>
    </row>
    <row r="222">
      <c r="A222" s="4"/>
      <c r="C222" s="116"/>
      <c r="D222" s="4"/>
      <c r="E222" s="4"/>
      <c r="F222" s="4"/>
      <c r="J222" s="5"/>
      <c r="L222" s="4"/>
    </row>
    <row r="223">
      <c r="A223" s="4"/>
      <c r="C223" s="116"/>
      <c r="D223" s="4"/>
      <c r="E223" s="4"/>
      <c r="F223" s="4"/>
      <c r="J223" s="5"/>
      <c r="L223" s="4"/>
    </row>
    <row r="224">
      <c r="A224" s="4"/>
      <c r="C224" s="116"/>
      <c r="D224" s="4"/>
      <c r="E224" s="4"/>
      <c r="F224" s="4"/>
      <c r="J224" s="5"/>
      <c r="L224" s="4"/>
    </row>
    <row r="225">
      <c r="A225" s="4"/>
      <c r="C225" s="116"/>
      <c r="D225" s="4"/>
      <c r="E225" s="4"/>
      <c r="F225" s="4"/>
      <c r="J225" s="5"/>
      <c r="L225" s="4"/>
    </row>
    <row r="226">
      <c r="A226" s="4"/>
      <c r="C226" s="116"/>
      <c r="D226" s="4"/>
      <c r="E226" s="4"/>
      <c r="F226" s="4"/>
      <c r="J226" s="5"/>
      <c r="L226" s="4"/>
    </row>
    <row r="227">
      <c r="A227" s="4"/>
      <c r="C227" s="116"/>
      <c r="D227" s="4"/>
      <c r="E227" s="4"/>
      <c r="F227" s="4"/>
      <c r="J227" s="5"/>
      <c r="L227" s="4"/>
    </row>
    <row r="228">
      <c r="A228" s="4"/>
      <c r="C228" s="116"/>
      <c r="D228" s="4"/>
      <c r="E228" s="4"/>
      <c r="F228" s="4"/>
      <c r="J228" s="5"/>
      <c r="L228" s="4"/>
    </row>
    <row r="229">
      <c r="A229" s="4"/>
      <c r="C229" s="116"/>
      <c r="D229" s="4"/>
      <c r="E229" s="4"/>
      <c r="F229" s="4"/>
      <c r="J229" s="5"/>
      <c r="L229" s="4"/>
    </row>
    <row r="230">
      <c r="A230" s="4"/>
      <c r="C230" s="116"/>
      <c r="D230" s="4"/>
      <c r="E230" s="4"/>
      <c r="F230" s="4"/>
      <c r="J230" s="5"/>
      <c r="L230" s="4"/>
    </row>
    <row r="231">
      <c r="A231" s="4"/>
      <c r="C231" s="116"/>
      <c r="D231" s="4"/>
      <c r="E231" s="4"/>
      <c r="F231" s="4"/>
      <c r="J231" s="5"/>
      <c r="L231" s="4"/>
    </row>
    <row r="232">
      <c r="A232" s="4"/>
      <c r="C232" s="116"/>
      <c r="D232" s="4"/>
      <c r="E232" s="4"/>
      <c r="F232" s="4"/>
      <c r="J232" s="5"/>
      <c r="L232" s="4"/>
    </row>
    <row r="233">
      <c r="A233" s="4"/>
      <c r="C233" s="116"/>
      <c r="D233" s="4"/>
      <c r="E233" s="4"/>
      <c r="F233" s="4"/>
      <c r="J233" s="5"/>
      <c r="L233" s="4"/>
    </row>
    <row r="234">
      <c r="A234" s="4"/>
      <c r="C234" s="116"/>
      <c r="D234" s="4"/>
      <c r="E234" s="4"/>
      <c r="F234" s="4"/>
      <c r="J234" s="5"/>
      <c r="L234" s="4"/>
    </row>
    <row r="235">
      <c r="A235" s="4"/>
      <c r="C235" s="116"/>
      <c r="D235" s="4"/>
      <c r="E235" s="4"/>
      <c r="F235" s="4"/>
      <c r="J235" s="5"/>
      <c r="L235" s="4"/>
    </row>
    <row r="236">
      <c r="A236" s="4"/>
      <c r="C236" s="116"/>
      <c r="D236" s="4"/>
      <c r="E236" s="4"/>
      <c r="F236" s="4"/>
      <c r="J236" s="5"/>
      <c r="L236" s="4"/>
    </row>
    <row r="237">
      <c r="A237" s="4"/>
      <c r="C237" s="116"/>
      <c r="D237" s="4"/>
      <c r="E237" s="4"/>
      <c r="F237" s="4"/>
      <c r="J237" s="5"/>
      <c r="L237" s="4"/>
    </row>
    <row r="238">
      <c r="A238" s="4"/>
      <c r="C238" s="116"/>
      <c r="D238" s="4"/>
      <c r="E238" s="4"/>
      <c r="F238" s="4"/>
      <c r="J238" s="5"/>
      <c r="L238" s="4"/>
    </row>
    <row r="239">
      <c r="A239" s="4"/>
      <c r="C239" s="116"/>
      <c r="D239" s="4"/>
      <c r="E239" s="4"/>
      <c r="F239" s="4"/>
      <c r="J239" s="5"/>
      <c r="L239" s="4"/>
    </row>
    <row r="240">
      <c r="A240" s="4"/>
      <c r="C240" s="116"/>
      <c r="D240" s="4"/>
      <c r="E240" s="4"/>
      <c r="F240" s="4"/>
      <c r="J240" s="5"/>
      <c r="L240" s="4"/>
    </row>
    <row r="241">
      <c r="A241" s="4"/>
      <c r="C241" s="116"/>
      <c r="D241" s="4"/>
      <c r="E241" s="4"/>
      <c r="F241" s="4"/>
      <c r="J241" s="5"/>
      <c r="L241" s="4"/>
    </row>
    <row r="242">
      <c r="A242" s="4"/>
      <c r="C242" s="116"/>
      <c r="D242" s="4"/>
      <c r="E242" s="4"/>
      <c r="F242" s="4"/>
      <c r="J242" s="5"/>
      <c r="L242" s="4"/>
    </row>
    <row r="243">
      <c r="A243" s="4"/>
      <c r="C243" s="116"/>
      <c r="D243" s="4"/>
      <c r="E243" s="4"/>
      <c r="F243" s="4"/>
      <c r="J243" s="5"/>
      <c r="L243" s="4"/>
    </row>
    <row r="244">
      <c r="A244" s="4"/>
      <c r="C244" s="116"/>
      <c r="D244" s="4"/>
      <c r="E244" s="4"/>
      <c r="F244" s="4"/>
      <c r="J244" s="5"/>
      <c r="L244" s="4"/>
    </row>
    <row r="245">
      <c r="A245" s="4"/>
      <c r="C245" s="116"/>
      <c r="D245" s="4"/>
      <c r="E245" s="4"/>
      <c r="F245" s="4"/>
      <c r="J245" s="5"/>
      <c r="L245" s="4"/>
    </row>
    <row r="246">
      <c r="A246" s="4"/>
      <c r="C246" s="116"/>
      <c r="D246" s="4"/>
      <c r="E246" s="4"/>
      <c r="F246" s="4"/>
      <c r="J246" s="5"/>
      <c r="L246" s="4"/>
    </row>
    <row r="247">
      <c r="A247" s="4"/>
      <c r="C247" s="116"/>
      <c r="D247" s="4"/>
      <c r="E247" s="4"/>
      <c r="F247" s="4"/>
      <c r="J247" s="5"/>
      <c r="L247" s="4"/>
    </row>
    <row r="248">
      <c r="A248" s="4"/>
      <c r="C248" s="116"/>
      <c r="D248" s="4"/>
      <c r="E248" s="4"/>
      <c r="F248" s="4"/>
      <c r="J248" s="5"/>
      <c r="L248" s="4"/>
    </row>
    <row r="249">
      <c r="A249" s="4"/>
      <c r="C249" s="116"/>
      <c r="D249" s="4"/>
      <c r="E249" s="4"/>
      <c r="F249" s="4"/>
      <c r="J249" s="5"/>
      <c r="L249" s="4"/>
    </row>
    <row r="250">
      <c r="A250" s="4"/>
      <c r="C250" s="116"/>
      <c r="D250" s="4"/>
      <c r="E250" s="4"/>
      <c r="F250" s="4"/>
      <c r="J250" s="5"/>
      <c r="L250" s="4"/>
    </row>
    <row r="251">
      <c r="A251" s="4"/>
      <c r="C251" s="116"/>
      <c r="D251" s="4"/>
      <c r="E251" s="4"/>
      <c r="F251" s="4"/>
      <c r="J251" s="5"/>
      <c r="L251" s="4"/>
    </row>
    <row r="252">
      <c r="A252" s="4"/>
      <c r="C252" s="116"/>
      <c r="D252" s="4"/>
      <c r="E252" s="4"/>
      <c r="F252" s="4"/>
      <c r="J252" s="5"/>
      <c r="L252" s="4"/>
    </row>
    <row r="253">
      <c r="A253" s="4"/>
      <c r="C253" s="116"/>
      <c r="D253" s="4"/>
      <c r="E253" s="4"/>
      <c r="F253" s="4"/>
      <c r="J253" s="5"/>
      <c r="L253" s="4"/>
    </row>
    <row r="254">
      <c r="A254" s="4"/>
      <c r="C254" s="116"/>
      <c r="D254" s="4"/>
      <c r="E254" s="4"/>
      <c r="F254" s="4"/>
      <c r="J254" s="5"/>
      <c r="L254" s="4"/>
    </row>
    <row r="255">
      <c r="A255" s="4"/>
      <c r="C255" s="116"/>
      <c r="D255" s="4"/>
      <c r="E255" s="4"/>
      <c r="F255" s="4"/>
      <c r="J255" s="5"/>
      <c r="L255" s="4"/>
    </row>
    <row r="256">
      <c r="A256" s="4"/>
      <c r="C256" s="116"/>
      <c r="D256" s="4"/>
      <c r="E256" s="4"/>
      <c r="F256" s="4"/>
      <c r="J256" s="5"/>
      <c r="L256" s="4"/>
    </row>
    <row r="257">
      <c r="A257" s="4"/>
      <c r="C257" s="116"/>
      <c r="D257" s="4"/>
      <c r="E257" s="4"/>
      <c r="F257" s="4"/>
      <c r="J257" s="5"/>
      <c r="L257" s="4"/>
    </row>
    <row r="258">
      <c r="A258" s="4"/>
      <c r="C258" s="116"/>
      <c r="D258" s="4"/>
      <c r="E258" s="4"/>
      <c r="F258" s="4"/>
      <c r="J258" s="5"/>
      <c r="L258" s="4"/>
    </row>
    <row r="259">
      <c r="A259" s="4"/>
      <c r="C259" s="116"/>
      <c r="D259" s="4"/>
      <c r="E259" s="4"/>
      <c r="F259" s="4"/>
      <c r="J259" s="5"/>
      <c r="L259" s="4"/>
    </row>
    <row r="260">
      <c r="A260" s="4"/>
      <c r="C260" s="116"/>
      <c r="D260" s="4"/>
      <c r="E260" s="4"/>
      <c r="F260" s="4"/>
      <c r="J260" s="5"/>
      <c r="L260" s="4"/>
    </row>
    <row r="261">
      <c r="A261" s="4"/>
      <c r="C261" s="116"/>
      <c r="D261" s="4"/>
      <c r="E261" s="4"/>
      <c r="F261" s="4"/>
      <c r="J261" s="5"/>
      <c r="L261" s="4"/>
    </row>
    <row r="262">
      <c r="A262" s="4"/>
      <c r="C262" s="116"/>
      <c r="D262" s="4"/>
      <c r="E262" s="4"/>
      <c r="F262" s="4"/>
      <c r="J262" s="5"/>
      <c r="L262" s="4"/>
    </row>
    <row r="263">
      <c r="A263" s="4"/>
      <c r="C263" s="116"/>
      <c r="D263" s="4"/>
      <c r="E263" s="4"/>
      <c r="F263" s="4"/>
      <c r="J263" s="5"/>
      <c r="L263" s="4"/>
    </row>
    <row r="264">
      <c r="A264" s="4"/>
      <c r="C264" s="116"/>
      <c r="D264" s="4"/>
      <c r="E264" s="4"/>
      <c r="F264" s="4"/>
      <c r="J264" s="5"/>
      <c r="L264" s="4"/>
    </row>
    <row r="265">
      <c r="A265" s="4"/>
      <c r="C265" s="116"/>
      <c r="D265" s="4"/>
      <c r="E265" s="4"/>
      <c r="F265" s="4"/>
      <c r="J265" s="5"/>
      <c r="L265" s="4"/>
    </row>
    <row r="266">
      <c r="A266" s="4"/>
      <c r="C266" s="116"/>
      <c r="D266" s="4"/>
      <c r="E266" s="4"/>
      <c r="F266" s="4"/>
      <c r="J266" s="5"/>
      <c r="L266" s="4"/>
    </row>
    <row r="267">
      <c r="A267" s="4"/>
      <c r="C267" s="116"/>
      <c r="D267" s="4"/>
      <c r="E267" s="4"/>
      <c r="F267" s="4"/>
      <c r="J267" s="5"/>
      <c r="L267" s="4"/>
    </row>
    <row r="268">
      <c r="A268" s="4"/>
      <c r="C268" s="116"/>
      <c r="D268" s="4"/>
      <c r="E268" s="4"/>
      <c r="F268" s="4"/>
      <c r="J268" s="5"/>
      <c r="L268" s="4"/>
    </row>
    <row r="269">
      <c r="A269" s="4"/>
      <c r="C269" s="116"/>
      <c r="D269" s="4"/>
      <c r="E269" s="4"/>
      <c r="F269" s="4"/>
      <c r="J269" s="5"/>
      <c r="L269" s="4"/>
    </row>
    <row r="270">
      <c r="A270" s="4"/>
      <c r="C270" s="116"/>
      <c r="D270" s="4"/>
      <c r="E270" s="4"/>
      <c r="F270" s="4"/>
      <c r="J270" s="5"/>
      <c r="L270" s="4"/>
    </row>
    <row r="271">
      <c r="A271" s="4"/>
      <c r="C271" s="116"/>
      <c r="D271" s="4"/>
      <c r="E271" s="4"/>
      <c r="F271" s="4"/>
      <c r="J271" s="5"/>
      <c r="L271" s="4"/>
    </row>
    <row r="272">
      <c r="A272" s="4"/>
      <c r="C272" s="116"/>
      <c r="D272" s="4"/>
      <c r="E272" s="4"/>
      <c r="F272" s="4"/>
      <c r="J272" s="5"/>
      <c r="L272" s="4"/>
    </row>
    <row r="273">
      <c r="A273" s="4"/>
      <c r="C273" s="116"/>
      <c r="D273" s="4"/>
      <c r="E273" s="4"/>
      <c r="F273" s="4"/>
      <c r="J273" s="5"/>
      <c r="L273" s="4"/>
    </row>
    <row r="274">
      <c r="A274" s="4"/>
      <c r="C274" s="116"/>
      <c r="D274" s="4"/>
      <c r="E274" s="4"/>
      <c r="F274" s="4"/>
      <c r="J274" s="5"/>
      <c r="L274" s="4"/>
    </row>
    <row r="275">
      <c r="A275" s="4"/>
      <c r="C275" s="116"/>
      <c r="D275" s="4"/>
      <c r="E275" s="4"/>
      <c r="F275" s="4"/>
      <c r="J275" s="5"/>
      <c r="L275" s="4"/>
    </row>
    <row r="276">
      <c r="A276" s="4"/>
      <c r="C276" s="116"/>
      <c r="D276" s="4"/>
      <c r="E276" s="4"/>
      <c r="F276" s="4"/>
      <c r="J276" s="5"/>
      <c r="L276" s="4"/>
    </row>
    <row r="277">
      <c r="A277" s="4"/>
      <c r="C277" s="116"/>
      <c r="D277" s="4"/>
      <c r="E277" s="4"/>
      <c r="F277" s="4"/>
      <c r="J277" s="5"/>
      <c r="L277" s="4"/>
    </row>
    <row r="278">
      <c r="A278" s="4"/>
      <c r="C278" s="116"/>
      <c r="D278" s="4"/>
      <c r="E278" s="4"/>
      <c r="F278" s="4"/>
      <c r="J278" s="5"/>
      <c r="L278" s="4"/>
    </row>
    <row r="279">
      <c r="A279" s="4"/>
      <c r="C279" s="116"/>
      <c r="D279" s="4"/>
      <c r="E279" s="4"/>
      <c r="F279" s="4"/>
      <c r="J279" s="5"/>
      <c r="L279" s="4"/>
    </row>
    <row r="280">
      <c r="A280" s="4"/>
      <c r="C280" s="116"/>
      <c r="D280" s="4"/>
      <c r="E280" s="4"/>
      <c r="F280" s="4"/>
      <c r="J280" s="5"/>
      <c r="L280" s="4"/>
    </row>
    <row r="281">
      <c r="A281" s="4"/>
      <c r="C281" s="116"/>
      <c r="D281" s="4"/>
      <c r="E281" s="4"/>
      <c r="F281" s="4"/>
      <c r="J281" s="5"/>
      <c r="L281" s="4"/>
    </row>
    <row r="282">
      <c r="A282" s="4"/>
      <c r="C282" s="116"/>
      <c r="D282" s="4"/>
      <c r="E282" s="4"/>
      <c r="F282" s="4"/>
      <c r="J282" s="5"/>
      <c r="L282" s="4"/>
    </row>
    <row r="283">
      <c r="A283" s="4"/>
      <c r="C283" s="116"/>
      <c r="D283" s="4"/>
      <c r="E283" s="4"/>
      <c r="F283" s="4"/>
      <c r="J283" s="5"/>
      <c r="L283" s="4"/>
    </row>
    <row r="284">
      <c r="A284" s="4"/>
      <c r="C284" s="116"/>
      <c r="D284" s="4"/>
      <c r="E284" s="4"/>
      <c r="F284" s="4"/>
      <c r="J284" s="5"/>
      <c r="L284" s="4"/>
    </row>
    <row r="285">
      <c r="A285" s="4"/>
      <c r="C285" s="116"/>
      <c r="D285" s="4"/>
      <c r="E285" s="4"/>
      <c r="F285" s="4"/>
      <c r="J285" s="5"/>
      <c r="L285" s="4"/>
    </row>
    <row r="286">
      <c r="A286" s="4"/>
      <c r="C286" s="116"/>
      <c r="D286" s="4"/>
      <c r="E286" s="4"/>
      <c r="F286" s="4"/>
      <c r="J286" s="5"/>
      <c r="L286" s="4"/>
    </row>
    <row r="287">
      <c r="A287" s="4"/>
      <c r="C287" s="116"/>
      <c r="D287" s="4"/>
      <c r="E287" s="4"/>
      <c r="F287" s="4"/>
      <c r="J287" s="5"/>
      <c r="L287" s="4"/>
    </row>
    <row r="288">
      <c r="A288" s="4"/>
      <c r="C288" s="116"/>
      <c r="D288" s="4"/>
      <c r="E288" s="4"/>
      <c r="F288" s="4"/>
      <c r="J288" s="5"/>
      <c r="L288" s="4"/>
    </row>
    <row r="289">
      <c r="A289" s="4"/>
      <c r="C289" s="116"/>
      <c r="D289" s="4"/>
      <c r="E289" s="4"/>
      <c r="F289" s="4"/>
      <c r="J289" s="5"/>
      <c r="L289" s="4"/>
    </row>
    <row r="290">
      <c r="A290" s="4"/>
      <c r="C290" s="116"/>
      <c r="D290" s="4"/>
      <c r="E290" s="4"/>
      <c r="F290" s="4"/>
      <c r="J290" s="5"/>
      <c r="L290" s="4"/>
    </row>
    <row r="291">
      <c r="A291" s="4"/>
      <c r="C291" s="116"/>
      <c r="D291" s="4"/>
      <c r="E291" s="4"/>
      <c r="F291" s="4"/>
      <c r="J291" s="5"/>
      <c r="L291" s="4"/>
    </row>
    <row r="292">
      <c r="A292" s="4"/>
      <c r="C292" s="116"/>
      <c r="D292" s="4"/>
      <c r="E292" s="4"/>
      <c r="F292" s="4"/>
      <c r="J292" s="5"/>
      <c r="L292" s="4"/>
    </row>
    <row r="293">
      <c r="A293" s="4"/>
      <c r="C293" s="116"/>
      <c r="D293" s="4"/>
      <c r="E293" s="4"/>
      <c r="F293" s="4"/>
      <c r="J293" s="5"/>
      <c r="L293" s="4"/>
    </row>
    <row r="294">
      <c r="A294" s="4"/>
      <c r="C294" s="116"/>
      <c r="D294" s="4"/>
      <c r="E294" s="4"/>
      <c r="F294" s="4"/>
      <c r="J294" s="5"/>
      <c r="L294" s="4"/>
    </row>
    <row r="295">
      <c r="A295" s="4"/>
      <c r="C295" s="116"/>
      <c r="D295" s="4"/>
      <c r="E295" s="4"/>
      <c r="F295" s="4"/>
      <c r="J295" s="5"/>
      <c r="L295" s="4"/>
    </row>
    <row r="296">
      <c r="A296" s="4"/>
      <c r="C296" s="116"/>
      <c r="D296" s="4"/>
      <c r="E296" s="4"/>
      <c r="F296" s="4"/>
      <c r="J296" s="5"/>
      <c r="L296" s="4"/>
    </row>
    <row r="297">
      <c r="A297" s="4"/>
      <c r="C297" s="116"/>
      <c r="D297" s="4"/>
      <c r="E297" s="4"/>
      <c r="F297" s="4"/>
      <c r="J297" s="5"/>
      <c r="L297" s="4"/>
    </row>
    <row r="298">
      <c r="A298" s="4"/>
      <c r="C298" s="116"/>
      <c r="D298" s="4"/>
      <c r="E298" s="4"/>
      <c r="F298" s="4"/>
      <c r="J298" s="5"/>
      <c r="L298" s="4"/>
    </row>
    <row r="299">
      <c r="A299" s="4"/>
      <c r="C299" s="116"/>
      <c r="D299" s="4"/>
      <c r="E299" s="4"/>
      <c r="F299" s="4"/>
      <c r="J299" s="5"/>
      <c r="L299" s="4"/>
    </row>
    <row r="300">
      <c r="A300" s="4"/>
      <c r="C300" s="116"/>
      <c r="D300" s="4"/>
      <c r="E300" s="4"/>
      <c r="F300" s="4"/>
      <c r="J300" s="5"/>
      <c r="L300" s="4"/>
    </row>
    <row r="301">
      <c r="A301" s="4"/>
      <c r="C301" s="116"/>
      <c r="D301" s="4"/>
      <c r="E301" s="4"/>
      <c r="F301" s="4"/>
      <c r="J301" s="5"/>
      <c r="L301" s="4"/>
    </row>
    <row r="302">
      <c r="A302" s="4"/>
      <c r="C302" s="116"/>
      <c r="D302" s="4"/>
      <c r="E302" s="4"/>
      <c r="F302" s="4"/>
      <c r="J302" s="5"/>
      <c r="L302" s="4"/>
    </row>
    <row r="303">
      <c r="A303" s="4"/>
      <c r="C303" s="116"/>
      <c r="D303" s="4"/>
      <c r="E303" s="4"/>
      <c r="F303" s="4"/>
      <c r="J303" s="5"/>
      <c r="L303" s="4"/>
    </row>
    <row r="304">
      <c r="A304" s="4"/>
      <c r="C304" s="116"/>
      <c r="D304" s="4"/>
      <c r="E304" s="4"/>
      <c r="F304" s="4"/>
      <c r="J304" s="5"/>
      <c r="L304" s="4"/>
    </row>
    <row r="305">
      <c r="A305" s="4"/>
      <c r="C305" s="116"/>
      <c r="D305" s="4"/>
      <c r="E305" s="4"/>
      <c r="F305" s="4"/>
      <c r="J305" s="5"/>
      <c r="L305" s="4"/>
    </row>
    <row r="306">
      <c r="A306" s="4"/>
      <c r="C306" s="116"/>
      <c r="D306" s="4"/>
      <c r="E306" s="4"/>
      <c r="F306" s="4"/>
      <c r="J306" s="5"/>
      <c r="L306" s="4"/>
    </row>
    <row r="307">
      <c r="A307" s="4"/>
      <c r="C307" s="116"/>
      <c r="D307" s="4"/>
      <c r="E307" s="4"/>
      <c r="F307" s="4"/>
      <c r="J307" s="5"/>
      <c r="L307" s="4"/>
    </row>
    <row r="308">
      <c r="A308" s="4"/>
      <c r="C308" s="116"/>
      <c r="D308" s="4"/>
      <c r="E308" s="4"/>
      <c r="F308" s="4"/>
      <c r="J308" s="5"/>
      <c r="L308" s="4"/>
    </row>
    <row r="309">
      <c r="A309" s="4"/>
      <c r="C309" s="116"/>
      <c r="D309" s="4"/>
      <c r="E309" s="4"/>
      <c r="F309" s="4"/>
      <c r="J309" s="5"/>
      <c r="L309" s="4"/>
    </row>
    <row r="310">
      <c r="A310" s="4"/>
      <c r="C310" s="116"/>
      <c r="D310" s="4"/>
      <c r="E310" s="4"/>
      <c r="F310" s="4"/>
      <c r="J310" s="5"/>
      <c r="L310" s="4"/>
    </row>
    <row r="311">
      <c r="A311" s="4"/>
      <c r="C311" s="116"/>
      <c r="D311" s="4"/>
      <c r="E311" s="4"/>
      <c r="F311" s="4"/>
      <c r="J311" s="5"/>
      <c r="L311" s="4"/>
    </row>
    <row r="312">
      <c r="A312" s="4"/>
      <c r="C312" s="116"/>
      <c r="D312" s="4"/>
      <c r="E312" s="4"/>
      <c r="F312" s="4"/>
      <c r="J312" s="5"/>
      <c r="L312" s="4"/>
    </row>
    <row r="313">
      <c r="A313" s="4"/>
      <c r="C313" s="116"/>
      <c r="D313" s="4"/>
      <c r="E313" s="4"/>
      <c r="F313" s="4"/>
      <c r="J313" s="5"/>
      <c r="L313" s="4"/>
    </row>
    <row r="314">
      <c r="A314" s="4"/>
      <c r="C314" s="116"/>
      <c r="D314" s="4"/>
      <c r="E314" s="4"/>
      <c r="F314" s="4"/>
      <c r="J314" s="5"/>
      <c r="L314" s="4"/>
    </row>
    <row r="315">
      <c r="A315" s="4"/>
      <c r="C315" s="116"/>
      <c r="D315" s="4"/>
      <c r="E315" s="4"/>
      <c r="F315" s="4"/>
      <c r="J315" s="5"/>
      <c r="L315" s="4"/>
    </row>
    <row r="316">
      <c r="A316" s="4"/>
      <c r="C316" s="116"/>
      <c r="D316" s="4"/>
      <c r="E316" s="4"/>
      <c r="F316" s="4"/>
      <c r="J316" s="5"/>
      <c r="L316" s="4"/>
    </row>
    <row r="317">
      <c r="A317" s="4"/>
      <c r="C317" s="116"/>
      <c r="D317" s="4"/>
      <c r="E317" s="4"/>
      <c r="F317" s="4"/>
      <c r="J317" s="5"/>
      <c r="L317" s="4"/>
    </row>
    <row r="318">
      <c r="A318" s="4"/>
      <c r="C318" s="116"/>
      <c r="D318" s="4"/>
      <c r="E318" s="4"/>
      <c r="F318" s="4"/>
      <c r="J318" s="5"/>
      <c r="L318" s="4"/>
    </row>
    <row r="319">
      <c r="A319" s="4"/>
      <c r="C319" s="116"/>
      <c r="D319" s="4"/>
      <c r="E319" s="4"/>
      <c r="F319" s="4"/>
      <c r="J319" s="5"/>
      <c r="L319" s="4"/>
    </row>
    <row r="320">
      <c r="A320" s="4"/>
      <c r="C320" s="116"/>
      <c r="D320" s="4"/>
      <c r="E320" s="4"/>
      <c r="F320" s="4"/>
      <c r="J320" s="5"/>
      <c r="L320" s="4"/>
    </row>
    <row r="321">
      <c r="A321" s="4"/>
      <c r="C321" s="116"/>
      <c r="D321" s="4"/>
      <c r="E321" s="4"/>
      <c r="F321" s="4"/>
      <c r="J321" s="5"/>
      <c r="L321" s="4"/>
    </row>
    <row r="322">
      <c r="A322" s="4"/>
      <c r="C322" s="116"/>
      <c r="D322" s="4"/>
      <c r="E322" s="4"/>
      <c r="F322" s="4"/>
      <c r="J322" s="5"/>
      <c r="L322" s="4"/>
    </row>
    <row r="323">
      <c r="A323" s="4"/>
      <c r="C323" s="116"/>
      <c r="D323" s="4"/>
      <c r="E323" s="4"/>
      <c r="F323" s="4"/>
      <c r="J323" s="5"/>
      <c r="L323" s="4"/>
    </row>
    <row r="324">
      <c r="A324" s="4"/>
      <c r="C324" s="116"/>
      <c r="D324" s="4"/>
      <c r="E324" s="4"/>
      <c r="F324" s="4"/>
      <c r="J324" s="5"/>
      <c r="L324" s="4"/>
    </row>
    <row r="325">
      <c r="A325" s="4"/>
      <c r="C325" s="116"/>
      <c r="D325" s="4"/>
      <c r="E325" s="4"/>
      <c r="F325" s="4"/>
      <c r="J325" s="5"/>
      <c r="L325" s="4"/>
    </row>
    <row r="326">
      <c r="A326" s="4"/>
      <c r="C326" s="116"/>
      <c r="D326" s="4"/>
      <c r="E326" s="4"/>
      <c r="F326" s="4"/>
      <c r="J326" s="5"/>
      <c r="L326" s="4"/>
    </row>
    <row r="327">
      <c r="A327" s="4"/>
      <c r="C327" s="116"/>
      <c r="D327" s="4"/>
      <c r="E327" s="4"/>
      <c r="F327" s="4"/>
      <c r="J327" s="5"/>
      <c r="L327" s="4"/>
    </row>
    <row r="328">
      <c r="A328" s="4"/>
      <c r="C328" s="116"/>
      <c r="D328" s="4"/>
      <c r="E328" s="4"/>
      <c r="F328" s="4"/>
      <c r="J328" s="5"/>
      <c r="L328" s="4"/>
    </row>
    <row r="329">
      <c r="A329" s="4"/>
      <c r="C329" s="116"/>
      <c r="D329" s="4"/>
      <c r="E329" s="4"/>
      <c r="F329" s="4"/>
      <c r="J329" s="5"/>
      <c r="L329" s="4"/>
    </row>
    <row r="330">
      <c r="A330" s="4"/>
      <c r="C330" s="116"/>
      <c r="D330" s="4"/>
      <c r="E330" s="4"/>
      <c r="F330" s="4"/>
      <c r="J330" s="5"/>
      <c r="L330" s="4"/>
    </row>
    <row r="331">
      <c r="A331" s="4"/>
      <c r="C331" s="116"/>
      <c r="D331" s="4"/>
      <c r="E331" s="4"/>
      <c r="F331" s="4"/>
      <c r="J331" s="5"/>
      <c r="L331" s="4"/>
    </row>
    <row r="332">
      <c r="A332" s="4"/>
      <c r="C332" s="116"/>
      <c r="D332" s="4"/>
      <c r="E332" s="4"/>
      <c r="F332" s="4"/>
      <c r="J332" s="5"/>
      <c r="L332" s="4"/>
    </row>
    <row r="333">
      <c r="A333" s="4"/>
      <c r="C333" s="116"/>
      <c r="D333" s="4"/>
      <c r="E333" s="4"/>
      <c r="F333" s="4"/>
      <c r="J333" s="5"/>
      <c r="L333" s="4"/>
    </row>
    <row r="334">
      <c r="A334" s="4"/>
      <c r="C334" s="116"/>
      <c r="D334" s="4"/>
      <c r="E334" s="4"/>
      <c r="F334" s="4"/>
      <c r="J334" s="5"/>
      <c r="L334" s="4"/>
    </row>
    <row r="335">
      <c r="A335" s="4"/>
      <c r="C335" s="116"/>
      <c r="D335" s="4"/>
      <c r="E335" s="4"/>
      <c r="F335" s="4"/>
      <c r="J335" s="5"/>
      <c r="L335" s="4"/>
    </row>
    <row r="336">
      <c r="A336" s="4"/>
      <c r="C336" s="116"/>
      <c r="D336" s="4"/>
      <c r="E336" s="4"/>
      <c r="F336" s="4"/>
      <c r="J336" s="5"/>
      <c r="L336" s="4"/>
    </row>
    <row r="337">
      <c r="A337" s="4"/>
      <c r="C337" s="116"/>
      <c r="D337" s="4"/>
      <c r="E337" s="4"/>
      <c r="F337" s="4"/>
      <c r="J337" s="5"/>
      <c r="L337" s="4"/>
    </row>
    <row r="338">
      <c r="A338" s="4"/>
      <c r="C338" s="116"/>
      <c r="D338" s="4"/>
      <c r="E338" s="4"/>
      <c r="F338" s="4"/>
      <c r="J338" s="5"/>
      <c r="L338" s="4"/>
    </row>
    <row r="339">
      <c r="A339" s="4"/>
      <c r="C339" s="116"/>
      <c r="D339" s="4"/>
      <c r="E339" s="4"/>
      <c r="F339" s="4"/>
      <c r="J339" s="5"/>
      <c r="L339" s="4"/>
    </row>
    <row r="340">
      <c r="A340" s="4"/>
      <c r="C340" s="116"/>
      <c r="D340" s="4"/>
      <c r="E340" s="4"/>
      <c r="F340" s="4"/>
      <c r="J340" s="5"/>
      <c r="L340" s="4"/>
    </row>
    <row r="341">
      <c r="A341" s="4"/>
      <c r="C341" s="116"/>
      <c r="D341" s="4"/>
      <c r="E341" s="4"/>
      <c r="F341" s="4"/>
      <c r="J341" s="5"/>
      <c r="L341" s="4"/>
    </row>
    <row r="342">
      <c r="A342" s="4"/>
      <c r="C342" s="116"/>
      <c r="D342" s="4"/>
      <c r="E342" s="4"/>
      <c r="F342" s="4"/>
      <c r="J342" s="5"/>
      <c r="L342" s="4"/>
    </row>
    <row r="343">
      <c r="A343" s="4"/>
      <c r="C343" s="116"/>
      <c r="D343" s="4"/>
      <c r="E343" s="4"/>
      <c r="F343" s="4"/>
      <c r="J343" s="5"/>
      <c r="L343" s="4"/>
    </row>
    <row r="344">
      <c r="A344" s="4"/>
      <c r="C344" s="116"/>
      <c r="D344" s="4"/>
      <c r="E344" s="4"/>
      <c r="F344" s="4"/>
      <c r="J344" s="5"/>
      <c r="L344" s="4"/>
    </row>
    <row r="345">
      <c r="A345" s="4"/>
      <c r="C345" s="116"/>
      <c r="D345" s="4"/>
      <c r="E345" s="4"/>
      <c r="F345" s="4"/>
      <c r="J345" s="5"/>
      <c r="L345" s="4"/>
    </row>
    <row r="346">
      <c r="A346" s="4"/>
      <c r="C346" s="116"/>
      <c r="D346" s="4"/>
      <c r="E346" s="4"/>
      <c r="F346" s="4"/>
      <c r="J346" s="5"/>
      <c r="L346" s="4"/>
    </row>
    <row r="347">
      <c r="A347" s="4"/>
      <c r="C347" s="116"/>
      <c r="D347" s="4"/>
      <c r="E347" s="4"/>
      <c r="F347" s="4"/>
      <c r="J347" s="5"/>
      <c r="L347" s="4"/>
    </row>
    <row r="348">
      <c r="A348" s="4"/>
      <c r="C348" s="116"/>
      <c r="D348" s="4"/>
      <c r="E348" s="4"/>
      <c r="F348" s="4"/>
      <c r="J348" s="5"/>
      <c r="L348" s="4"/>
    </row>
    <row r="349">
      <c r="A349" s="4"/>
      <c r="C349" s="116"/>
      <c r="D349" s="4"/>
      <c r="E349" s="4"/>
      <c r="F349" s="4"/>
      <c r="J349" s="5"/>
      <c r="L349" s="4"/>
    </row>
    <row r="350">
      <c r="A350" s="4"/>
      <c r="C350" s="116"/>
      <c r="D350" s="4"/>
      <c r="E350" s="4"/>
      <c r="F350" s="4"/>
      <c r="J350" s="5"/>
      <c r="L350" s="4"/>
    </row>
    <row r="351">
      <c r="A351" s="4"/>
      <c r="C351" s="116"/>
      <c r="D351" s="4"/>
      <c r="E351" s="4"/>
      <c r="F351" s="4"/>
      <c r="J351" s="5"/>
      <c r="L351" s="4"/>
    </row>
    <row r="352">
      <c r="A352" s="4"/>
      <c r="C352" s="116"/>
      <c r="D352" s="4"/>
      <c r="E352" s="4"/>
      <c r="F352" s="4"/>
      <c r="J352" s="5"/>
      <c r="L352" s="4"/>
    </row>
    <row r="353">
      <c r="A353" s="4"/>
      <c r="C353" s="116"/>
      <c r="D353" s="4"/>
      <c r="E353" s="4"/>
      <c r="F353" s="4"/>
      <c r="J353" s="5"/>
      <c r="L353" s="4"/>
    </row>
    <row r="354">
      <c r="A354" s="4"/>
      <c r="C354" s="116"/>
      <c r="D354" s="4"/>
      <c r="E354" s="4"/>
      <c r="F354" s="4"/>
      <c r="J354" s="5"/>
      <c r="L354" s="4"/>
    </row>
    <row r="355">
      <c r="A355" s="4"/>
      <c r="C355" s="116"/>
      <c r="D355" s="4"/>
      <c r="E355" s="4"/>
      <c r="F355" s="4"/>
      <c r="J355" s="5"/>
      <c r="L355" s="4"/>
    </row>
    <row r="356">
      <c r="A356" s="4"/>
      <c r="C356" s="116"/>
      <c r="D356" s="4"/>
      <c r="E356" s="4"/>
      <c r="F356" s="4"/>
      <c r="J356" s="5"/>
      <c r="L356" s="4"/>
    </row>
    <row r="357">
      <c r="A357" s="4"/>
      <c r="C357" s="116"/>
      <c r="D357" s="4"/>
      <c r="E357" s="4"/>
      <c r="F357" s="4"/>
      <c r="J357" s="5"/>
      <c r="L357" s="4"/>
    </row>
    <row r="358">
      <c r="A358" s="4"/>
      <c r="C358" s="116"/>
      <c r="D358" s="4"/>
      <c r="E358" s="4"/>
      <c r="F358" s="4"/>
      <c r="J358" s="5"/>
      <c r="L358" s="4"/>
    </row>
    <row r="359">
      <c r="A359" s="4"/>
      <c r="C359" s="116"/>
      <c r="D359" s="4"/>
      <c r="E359" s="4"/>
      <c r="F359" s="4"/>
      <c r="J359" s="5"/>
      <c r="L359" s="4"/>
    </row>
    <row r="360">
      <c r="A360" s="4"/>
      <c r="C360" s="116"/>
      <c r="D360" s="4"/>
      <c r="E360" s="4"/>
      <c r="F360" s="4"/>
      <c r="J360" s="5"/>
      <c r="L360" s="4"/>
    </row>
    <row r="361">
      <c r="A361" s="4"/>
      <c r="C361" s="116"/>
      <c r="D361" s="4"/>
      <c r="E361" s="4"/>
      <c r="F361" s="4"/>
      <c r="J361" s="5"/>
      <c r="L361" s="4"/>
    </row>
    <row r="362">
      <c r="A362" s="4"/>
      <c r="C362" s="116"/>
      <c r="D362" s="4"/>
      <c r="E362" s="4"/>
      <c r="F362" s="4"/>
      <c r="J362" s="5"/>
      <c r="L362" s="4"/>
    </row>
    <row r="363">
      <c r="A363" s="4"/>
      <c r="C363" s="116"/>
      <c r="D363" s="4"/>
      <c r="E363" s="4"/>
      <c r="F363" s="4"/>
      <c r="J363" s="5"/>
      <c r="L363" s="4"/>
    </row>
    <row r="364">
      <c r="A364" s="4"/>
      <c r="C364" s="116"/>
      <c r="D364" s="4"/>
      <c r="E364" s="4"/>
      <c r="F364" s="4"/>
      <c r="J364" s="5"/>
      <c r="L364" s="4"/>
    </row>
    <row r="365">
      <c r="A365" s="4"/>
      <c r="C365" s="116"/>
      <c r="D365" s="4"/>
      <c r="E365" s="4"/>
      <c r="F365" s="4"/>
      <c r="J365" s="5"/>
      <c r="L365" s="4"/>
    </row>
    <row r="366">
      <c r="A366" s="4"/>
      <c r="C366" s="116"/>
      <c r="D366" s="4"/>
      <c r="E366" s="4"/>
      <c r="F366" s="4"/>
      <c r="J366" s="5"/>
      <c r="L366" s="4"/>
    </row>
    <row r="367">
      <c r="A367" s="4"/>
      <c r="C367" s="116"/>
      <c r="D367" s="4"/>
      <c r="E367" s="4"/>
      <c r="F367" s="4"/>
      <c r="J367" s="5"/>
      <c r="L367" s="4"/>
    </row>
    <row r="368">
      <c r="A368" s="4"/>
      <c r="C368" s="116"/>
      <c r="D368" s="4"/>
      <c r="E368" s="4"/>
      <c r="F368" s="4"/>
      <c r="J368" s="5"/>
      <c r="L368" s="4"/>
    </row>
    <row r="369">
      <c r="A369" s="4"/>
      <c r="C369" s="116"/>
      <c r="D369" s="4"/>
      <c r="E369" s="4"/>
      <c r="F369" s="4"/>
      <c r="J369" s="5"/>
      <c r="L369" s="4"/>
    </row>
    <row r="370">
      <c r="A370" s="4"/>
      <c r="C370" s="116"/>
      <c r="D370" s="4"/>
      <c r="E370" s="4"/>
      <c r="F370" s="4"/>
      <c r="J370" s="5"/>
      <c r="L370" s="4"/>
    </row>
    <row r="371">
      <c r="A371" s="4"/>
      <c r="C371" s="116"/>
      <c r="D371" s="4"/>
      <c r="E371" s="4"/>
      <c r="F371" s="4"/>
      <c r="J371" s="5"/>
      <c r="L371" s="4"/>
    </row>
    <row r="372">
      <c r="A372" s="4"/>
      <c r="C372" s="116"/>
      <c r="D372" s="4"/>
      <c r="E372" s="4"/>
      <c r="F372" s="4"/>
      <c r="J372" s="5"/>
      <c r="L372" s="4"/>
    </row>
    <row r="373">
      <c r="A373" s="4"/>
      <c r="C373" s="116"/>
      <c r="D373" s="4"/>
      <c r="E373" s="4"/>
      <c r="F373" s="4"/>
      <c r="J373" s="5"/>
      <c r="L373" s="4"/>
    </row>
    <row r="374">
      <c r="A374" s="4"/>
      <c r="C374" s="116"/>
      <c r="D374" s="4"/>
      <c r="E374" s="4"/>
      <c r="F374" s="4"/>
      <c r="J374" s="5"/>
      <c r="L374" s="4"/>
    </row>
    <row r="375">
      <c r="A375" s="4"/>
      <c r="C375" s="116"/>
      <c r="D375" s="4"/>
      <c r="E375" s="4"/>
      <c r="F375" s="4"/>
      <c r="J375" s="5"/>
      <c r="L375" s="4"/>
    </row>
    <row r="376">
      <c r="A376" s="4"/>
      <c r="C376" s="116"/>
      <c r="D376" s="4"/>
      <c r="E376" s="4"/>
      <c r="F376" s="4"/>
      <c r="J376" s="5"/>
      <c r="L376" s="4"/>
    </row>
    <row r="377">
      <c r="A377" s="4"/>
      <c r="C377" s="116"/>
      <c r="D377" s="4"/>
      <c r="E377" s="4"/>
      <c r="F377" s="4"/>
      <c r="J377" s="5"/>
      <c r="L377" s="4"/>
    </row>
    <row r="378">
      <c r="A378" s="4"/>
      <c r="C378" s="116"/>
      <c r="D378" s="4"/>
      <c r="E378" s="4"/>
      <c r="F378" s="4"/>
      <c r="J378" s="5"/>
      <c r="L378" s="4"/>
    </row>
    <row r="379">
      <c r="A379" s="4"/>
      <c r="C379" s="116"/>
      <c r="D379" s="4"/>
      <c r="E379" s="4"/>
      <c r="F379" s="4"/>
      <c r="J379" s="5"/>
      <c r="L379" s="4"/>
    </row>
    <row r="380">
      <c r="A380" s="4"/>
      <c r="C380" s="116"/>
      <c r="D380" s="4"/>
      <c r="E380" s="4"/>
      <c r="F380" s="4"/>
      <c r="J380" s="5"/>
      <c r="L380" s="4"/>
    </row>
    <row r="381">
      <c r="A381" s="4"/>
      <c r="C381" s="116"/>
      <c r="D381" s="4"/>
      <c r="E381" s="4"/>
      <c r="F381" s="4"/>
      <c r="J381" s="5"/>
      <c r="L381" s="4"/>
    </row>
    <row r="382">
      <c r="A382" s="4"/>
      <c r="C382" s="116"/>
      <c r="D382" s="4"/>
      <c r="E382" s="4"/>
      <c r="F382" s="4"/>
      <c r="J382" s="5"/>
      <c r="L382" s="4"/>
    </row>
    <row r="383">
      <c r="A383" s="4"/>
      <c r="C383" s="116"/>
      <c r="D383" s="4"/>
      <c r="E383" s="4"/>
      <c r="F383" s="4"/>
      <c r="J383" s="5"/>
      <c r="L383" s="4"/>
    </row>
    <row r="384">
      <c r="A384" s="4"/>
      <c r="C384" s="116"/>
      <c r="D384" s="4"/>
      <c r="E384" s="4"/>
      <c r="F384" s="4"/>
      <c r="J384" s="5"/>
      <c r="L384" s="4"/>
    </row>
    <row r="385">
      <c r="A385" s="4"/>
      <c r="C385" s="116"/>
      <c r="D385" s="4"/>
      <c r="E385" s="4"/>
      <c r="F385" s="4"/>
      <c r="J385" s="5"/>
      <c r="L385" s="4"/>
    </row>
    <row r="386">
      <c r="A386" s="4"/>
      <c r="C386" s="116"/>
      <c r="D386" s="4"/>
      <c r="E386" s="4"/>
      <c r="F386" s="4"/>
      <c r="J386" s="5"/>
      <c r="L386" s="4"/>
    </row>
    <row r="387">
      <c r="A387" s="4"/>
      <c r="C387" s="116"/>
      <c r="D387" s="4"/>
      <c r="E387" s="4"/>
      <c r="F387" s="4"/>
      <c r="J387" s="5"/>
      <c r="L387" s="4"/>
    </row>
    <row r="388">
      <c r="A388" s="4"/>
      <c r="C388" s="116"/>
      <c r="D388" s="4"/>
      <c r="E388" s="4"/>
      <c r="F388" s="4"/>
      <c r="J388" s="5"/>
      <c r="L388" s="4"/>
    </row>
    <row r="389">
      <c r="A389" s="4"/>
      <c r="C389" s="116"/>
      <c r="D389" s="4"/>
      <c r="E389" s="4"/>
      <c r="F389" s="4"/>
      <c r="J389" s="5"/>
      <c r="L389" s="4"/>
    </row>
    <row r="390">
      <c r="A390" s="4"/>
      <c r="C390" s="116"/>
      <c r="D390" s="4"/>
      <c r="E390" s="4"/>
      <c r="F390" s="4"/>
      <c r="J390" s="5"/>
      <c r="L390" s="4"/>
    </row>
    <row r="391">
      <c r="A391" s="4"/>
      <c r="C391" s="116"/>
      <c r="D391" s="4"/>
      <c r="E391" s="4"/>
      <c r="F391" s="4"/>
      <c r="J391" s="5"/>
      <c r="L391" s="4"/>
    </row>
    <row r="392">
      <c r="A392" s="4"/>
      <c r="C392" s="116"/>
      <c r="D392" s="4"/>
      <c r="E392" s="4"/>
      <c r="F392" s="4"/>
      <c r="J392" s="5"/>
      <c r="L392" s="4"/>
    </row>
    <row r="393">
      <c r="A393" s="4"/>
      <c r="C393" s="116"/>
      <c r="D393" s="4"/>
      <c r="E393" s="4"/>
      <c r="F393" s="4"/>
      <c r="J393" s="5"/>
      <c r="L393" s="4"/>
    </row>
    <row r="394">
      <c r="A394" s="4"/>
      <c r="C394" s="116"/>
      <c r="D394" s="4"/>
      <c r="E394" s="4"/>
      <c r="F394" s="4"/>
      <c r="J394" s="5"/>
      <c r="L394" s="4"/>
    </row>
    <row r="395">
      <c r="A395" s="4"/>
      <c r="C395" s="116"/>
      <c r="D395" s="4"/>
      <c r="E395" s="4"/>
      <c r="F395" s="4"/>
      <c r="J395" s="5"/>
      <c r="L395" s="4"/>
    </row>
    <row r="396">
      <c r="A396" s="4"/>
      <c r="C396" s="116"/>
      <c r="D396" s="4"/>
      <c r="E396" s="4"/>
      <c r="F396" s="4"/>
      <c r="J396" s="5"/>
      <c r="L396" s="4"/>
    </row>
    <row r="397">
      <c r="A397" s="4"/>
      <c r="C397" s="116"/>
      <c r="D397" s="4"/>
      <c r="E397" s="4"/>
      <c r="F397" s="4"/>
      <c r="J397" s="5"/>
      <c r="L397" s="4"/>
    </row>
    <row r="398">
      <c r="A398" s="4"/>
      <c r="C398" s="116"/>
      <c r="D398" s="4"/>
      <c r="E398" s="4"/>
      <c r="F398" s="4"/>
      <c r="J398" s="5"/>
      <c r="L398" s="4"/>
    </row>
    <row r="399">
      <c r="A399" s="4"/>
      <c r="C399" s="116"/>
      <c r="D399" s="4"/>
      <c r="E399" s="4"/>
      <c r="F399" s="4"/>
      <c r="J399" s="5"/>
      <c r="L399" s="4"/>
    </row>
    <row r="400">
      <c r="A400" s="4"/>
      <c r="C400" s="116"/>
      <c r="D400" s="4"/>
      <c r="E400" s="4"/>
      <c r="F400" s="4"/>
      <c r="J400" s="5"/>
      <c r="L400" s="4"/>
    </row>
    <row r="401">
      <c r="A401" s="4"/>
      <c r="C401" s="116"/>
      <c r="D401" s="4"/>
      <c r="E401" s="4"/>
      <c r="F401" s="4"/>
      <c r="J401" s="5"/>
      <c r="L401" s="4"/>
    </row>
    <row r="402">
      <c r="A402" s="4"/>
      <c r="C402" s="116"/>
      <c r="D402" s="4"/>
      <c r="E402" s="4"/>
      <c r="F402" s="4"/>
      <c r="J402" s="5"/>
      <c r="L402" s="4"/>
    </row>
    <row r="403">
      <c r="A403" s="4"/>
      <c r="C403" s="116"/>
      <c r="D403" s="4"/>
      <c r="E403" s="4"/>
      <c r="F403" s="4"/>
      <c r="J403" s="5"/>
      <c r="L403" s="4"/>
    </row>
    <row r="404">
      <c r="A404" s="4"/>
      <c r="C404" s="116"/>
      <c r="D404" s="4"/>
      <c r="E404" s="4"/>
      <c r="F404" s="4"/>
      <c r="J404" s="5"/>
      <c r="L404" s="4"/>
    </row>
    <row r="405">
      <c r="A405" s="4"/>
      <c r="C405" s="116"/>
      <c r="D405" s="4"/>
      <c r="E405" s="4"/>
      <c r="F405" s="4"/>
      <c r="J405" s="5"/>
      <c r="L405" s="4"/>
    </row>
    <row r="406">
      <c r="A406" s="4"/>
      <c r="C406" s="116"/>
      <c r="D406" s="4"/>
      <c r="E406" s="4"/>
      <c r="F406" s="4"/>
      <c r="J406" s="5"/>
      <c r="L406" s="4"/>
    </row>
    <row r="407">
      <c r="A407" s="4"/>
      <c r="C407" s="116"/>
      <c r="D407" s="4"/>
      <c r="E407" s="4"/>
      <c r="F407" s="4"/>
      <c r="J407" s="5"/>
      <c r="L407" s="4"/>
    </row>
    <row r="408">
      <c r="A408" s="4"/>
      <c r="C408" s="116"/>
      <c r="D408" s="4"/>
      <c r="E408" s="4"/>
      <c r="F408" s="4"/>
      <c r="J408" s="5"/>
      <c r="L408" s="4"/>
    </row>
    <row r="409">
      <c r="A409" s="4"/>
      <c r="C409" s="116"/>
      <c r="D409" s="4"/>
      <c r="E409" s="4"/>
      <c r="F409" s="4"/>
      <c r="J409" s="5"/>
      <c r="L409" s="4"/>
    </row>
    <row r="410">
      <c r="A410" s="4"/>
      <c r="C410" s="116"/>
      <c r="D410" s="4"/>
      <c r="E410" s="4"/>
      <c r="F410" s="4"/>
      <c r="J410" s="5"/>
      <c r="L410" s="4"/>
    </row>
    <row r="411">
      <c r="A411" s="4"/>
      <c r="C411" s="116"/>
      <c r="D411" s="4"/>
      <c r="E411" s="4"/>
      <c r="F411" s="4"/>
      <c r="J411" s="5"/>
      <c r="L411" s="4"/>
    </row>
    <row r="412">
      <c r="A412" s="4"/>
      <c r="C412" s="116"/>
      <c r="D412" s="4"/>
      <c r="E412" s="4"/>
      <c r="F412" s="4"/>
      <c r="J412" s="5"/>
      <c r="L412" s="4"/>
    </row>
    <row r="413">
      <c r="A413" s="4"/>
      <c r="C413" s="116"/>
      <c r="D413" s="4"/>
      <c r="E413" s="4"/>
      <c r="F413" s="4"/>
      <c r="J413" s="5"/>
      <c r="L413" s="4"/>
    </row>
    <row r="414">
      <c r="A414" s="4"/>
      <c r="C414" s="116"/>
      <c r="D414" s="4"/>
      <c r="E414" s="4"/>
      <c r="F414" s="4"/>
      <c r="J414" s="5"/>
      <c r="L414" s="4"/>
    </row>
    <row r="415">
      <c r="A415" s="4"/>
      <c r="C415" s="116"/>
      <c r="D415" s="4"/>
      <c r="E415" s="4"/>
      <c r="F415" s="4"/>
      <c r="J415" s="5"/>
      <c r="L415" s="4"/>
    </row>
    <row r="416">
      <c r="A416" s="4"/>
      <c r="C416" s="116"/>
      <c r="D416" s="4"/>
      <c r="E416" s="4"/>
      <c r="F416" s="4"/>
      <c r="J416" s="5"/>
      <c r="L416" s="4"/>
    </row>
    <row r="417">
      <c r="A417" s="4"/>
      <c r="C417" s="116"/>
      <c r="D417" s="4"/>
      <c r="E417" s="4"/>
      <c r="F417" s="4"/>
      <c r="J417" s="5"/>
      <c r="L417" s="4"/>
    </row>
    <row r="418">
      <c r="A418" s="4"/>
      <c r="C418" s="116"/>
      <c r="D418" s="4"/>
      <c r="E418" s="4"/>
      <c r="F418" s="4"/>
      <c r="J418" s="5"/>
      <c r="L418" s="4"/>
    </row>
    <row r="419">
      <c r="A419" s="4"/>
      <c r="C419" s="116"/>
      <c r="D419" s="4"/>
      <c r="E419" s="4"/>
      <c r="F419" s="4"/>
      <c r="J419" s="5"/>
      <c r="L419" s="4"/>
    </row>
    <row r="420">
      <c r="A420" s="4"/>
      <c r="C420" s="116"/>
      <c r="D420" s="4"/>
      <c r="E420" s="4"/>
      <c r="F420" s="4"/>
      <c r="J420" s="5"/>
      <c r="L420" s="4"/>
    </row>
    <row r="421">
      <c r="A421" s="4"/>
      <c r="C421" s="116"/>
      <c r="D421" s="4"/>
      <c r="E421" s="4"/>
      <c r="F421" s="4"/>
      <c r="J421" s="5"/>
      <c r="L421" s="4"/>
    </row>
    <row r="422">
      <c r="A422" s="4"/>
      <c r="C422" s="116"/>
      <c r="D422" s="4"/>
      <c r="E422" s="4"/>
      <c r="F422" s="4"/>
      <c r="J422" s="5"/>
      <c r="L422" s="4"/>
    </row>
    <row r="423">
      <c r="A423" s="4"/>
      <c r="C423" s="116"/>
      <c r="D423" s="4"/>
      <c r="E423" s="4"/>
      <c r="F423" s="4"/>
      <c r="J423" s="5"/>
      <c r="L423" s="4"/>
    </row>
    <row r="424">
      <c r="A424" s="4"/>
      <c r="C424" s="116"/>
      <c r="D424" s="4"/>
      <c r="E424" s="4"/>
      <c r="F424" s="4"/>
      <c r="J424" s="5"/>
      <c r="L424" s="4"/>
    </row>
    <row r="425">
      <c r="A425" s="4"/>
      <c r="C425" s="116"/>
      <c r="D425" s="4"/>
      <c r="E425" s="4"/>
      <c r="F425" s="4"/>
      <c r="J425" s="5"/>
      <c r="L425" s="4"/>
    </row>
    <row r="426">
      <c r="A426" s="4"/>
      <c r="C426" s="116"/>
      <c r="D426" s="4"/>
      <c r="E426" s="4"/>
      <c r="F426" s="4"/>
      <c r="J426" s="5"/>
      <c r="L426" s="4"/>
    </row>
    <row r="427">
      <c r="A427" s="4"/>
      <c r="C427" s="116"/>
      <c r="D427" s="4"/>
      <c r="E427" s="4"/>
      <c r="F427" s="4"/>
      <c r="J427" s="5"/>
      <c r="L427" s="4"/>
    </row>
    <row r="428">
      <c r="A428" s="4"/>
      <c r="C428" s="116"/>
      <c r="D428" s="4"/>
      <c r="E428" s="4"/>
      <c r="F428" s="4"/>
      <c r="J428" s="5"/>
      <c r="L428" s="4"/>
    </row>
    <row r="429">
      <c r="A429" s="4"/>
      <c r="C429" s="116"/>
      <c r="D429" s="4"/>
      <c r="E429" s="4"/>
      <c r="F429" s="4"/>
      <c r="J429" s="5"/>
      <c r="L429" s="4"/>
    </row>
    <row r="430">
      <c r="A430" s="4"/>
      <c r="C430" s="116"/>
      <c r="D430" s="4"/>
      <c r="E430" s="4"/>
      <c r="F430" s="4"/>
      <c r="J430" s="5"/>
      <c r="L430" s="4"/>
    </row>
    <row r="431">
      <c r="A431" s="4"/>
      <c r="C431" s="116"/>
      <c r="D431" s="4"/>
      <c r="E431" s="4"/>
      <c r="F431" s="4"/>
      <c r="J431" s="5"/>
      <c r="L431" s="4"/>
    </row>
    <row r="432">
      <c r="A432" s="4"/>
      <c r="C432" s="116"/>
      <c r="D432" s="4"/>
      <c r="E432" s="4"/>
      <c r="F432" s="4"/>
      <c r="J432" s="5"/>
      <c r="L432" s="4"/>
    </row>
    <row r="433">
      <c r="A433" s="4"/>
      <c r="C433" s="116"/>
      <c r="D433" s="4"/>
      <c r="E433" s="4"/>
      <c r="F433" s="4"/>
      <c r="J433" s="5"/>
      <c r="L433" s="4"/>
    </row>
    <row r="434">
      <c r="A434" s="4"/>
      <c r="C434" s="116"/>
      <c r="D434" s="4"/>
      <c r="E434" s="4"/>
      <c r="F434" s="4"/>
      <c r="J434" s="5"/>
      <c r="L434" s="4"/>
    </row>
    <row r="435">
      <c r="A435" s="4"/>
      <c r="C435" s="116"/>
      <c r="D435" s="4"/>
      <c r="E435" s="4"/>
      <c r="F435" s="4"/>
      <c r="J435" s="5"/>
      <c r="L435" s="4"/>
    </row>
    <row r="436">
      <c r="A436" s="4"/>
      <c r="C436" s="116"/>
      <c r="D436" s="4"/>
      <c r="E436" s="4"/>
      <c r="F436" s="4"/>
      <c r="J436" s="5"/>
      <c r="L436" s="4"/>
    </row>
    <row r="437">
      <c r="A437" s="4"/>
      <c r="C437" s="116"/>
      <c r="D437" s="4"/>
      <c r="E437" s="4"/>
      <c r="F437" s="4"/>
      <c r="J437" s="5"/>
      <c r="L437" s="4"/>
    </row>
    <row r="438">
      <c r="A438" s="4"/>
      <c r="C438" s="116"/>
      <c r="D438" s="4"/>
      <c r="E438" s="4"/>
      <c r="F438" s="4"/>
      <c r="J438" s="5"/>
      <c r="L438" s="4"/>
    </row>
    <row r="439">
      <c r="A439" s="4"/>
      <c r="C439" s="116"/>
      <c r="D439" s="4"/>
      <c r="E439" s="4"/>
      <c r="F439" s="4"/>
      <c r="J439" s="5"/>
      <c r="L439" s="4"/>
    </row>
    <row r="440">
      <c r="A440" s="4"/>
      <c r="C440" s="116"/>
      <c r="D440" s="4"/>
      <c r="E440" s="4"/>
      <c r="F440" s="4"/>
      <c r="J440" s="5"/>
      <c r="L440" s="4"/>
    </row>
    <row r="441">
      <c r="A441" s="4"/>
      <c r="C441" s="116"/>
      <c r="D441" s="4"/>
      <c r="E441" s="4"/>
      <c r="F441" s="4"/>
      <c r="J441" s="5"/>
      <c r="L441" s="4"/>
    </row>
    <row r="442">
      <c r="A442" s="4"/>
      <c r="C442" s="116"/>
      <c r="D442" s="4"/>
      <c r="E442" s="4"/>
      <c r="F442" s="4"/>
      <c r="J442" s="5"/>
      <c r="L442" s="4"/>
    </row>
    <row r="443">
      <c r="A443" s="4"/>
      <c r="C443" s="116"/>
      <c r="D443" s="4"/>
      <c r="E443" s="4"/>
      <c r="F443" s="4"/>
      <c r="J443" s="5"/>
      <c r="L443" s="4"/>
    </row>
    <row r="444">
      <c r="A444" s="4"/>
      <c r="C444" s="116"/>
      <c r="D444" s="4"/>
      <c r="E444" s="4"/>
      <c r="F444" s="4"/>
      <c r="J444" s="5"/>
      <c r="L444" s="4"/>
    </row>
    <row r="445">
      <c r="A445" s="4"/>
      <c r="C445" s="116"/>
      <c r="D445" s="4"/>
      <c r="E445" s="4"/>
      <c r="F445" s="4"/>
      <c r="J445" s="5"/>
      <c r="L445" s="4"/>
    </row>
    <row r="446">
      <c r="A446" s="4"/>
      <c r="C446" s="116"/>
      <c r="D446" s="4"/>
      <c r="E446" s="4"/>
      <c r="F446" s="4"/>
      <c r="J446" s="5"/>
      <c r="L446" s="4"/>
    </row>
    <row r="447">
      <c r="A447" s="4"/>
      <c r="C447" s="116"/>
      <c r="D447" s="4"/>
      <c r="E447" s="4"/>
      <c r="F447" s="4"/>
      <c r="J447" s="5"/>
      <c r="L447" s="4"/>
    </row>
    <row r="448">
      <c r="A448" s="4"/>
      <c r="C448" s="116"/>
      <c r="D448" s="4"/>
      <c r="E448" s="4"/>
      <c r="F448" s="4"/>
      <c r="J448" s="5"/>
      <c r="L448" s="4"/>
    </row>
    <row r="449">
      <c r="A449" s="4"/>
      <c r="C449" s="116"/>
      <c r="D449" s="4"/>
      <c r="E449" s="4"/>
      <c r="F449" s="4"/>
      <c r="J449" s="5"/>
      <c r="L449" s="4"/>
    </row>
    <row r="450">
      <c r="A450" s="4"/>
      <c r="C450" s="116"/>
      <c r="D450" s="4"/>
      <c r="E450" s="4"/>
      <c r="F450" s="4"/>
      <c r="J450" s="5"/>
      <c r="L450" s="4"/>
    </row>
    <row r="451">
      <c r="A451" s="4"/>
      <c r="C451" s="116"/>
      <c r="D451" s="4"/>
      <c r="E451" s="4"/>
      <c r="F451" s="4"/>
      <c r="J451" s="5"/>
      <c r="L451" s="4"/>
    </row>
    <row r="452">
      <c r="A452" s="4"/>
      <c r="C452" s="116"/>
      <c r="D452" s="4"/>
      <c r="E452" s="4"/>
      <c r="F452" s="4"/>
      <c r="J452" s="5"/>
      <c r="L452" s="4"/>
    </row>
    <row r="453">
      <c r="A453" s="4"/>
      <c r="C453" s="116"/>
      <c r="D453" s="4"/>
      <c r="E453" s="4"/>
      <c r="F453" s="4"/>
      <c r="J453" s="5"/>
      <c r="L453" s="4"/>
    </row>
    <row r="454">
      <c r="A454" s="4"/>
      <c r="C454" s="116"/>
      <c r="D454" s="4"/>
      <c r="E454" s="4"/>
      <c r="F454" s="4"/>
      <c r="J454" s="5"/>
      <c r="L454" s="4"/>
    </row>
    <row r="455">
      <c r="A455" s="4"/>
      <c r="C455" s="116"/>
      <c r="D455" s="4"/>
      <c r="E455" s="4"/>
      <c r="F455" s="4"/>
      <c r="J455" s="5"/>
      <c r="L455" s="4"/>
    </row>
    <row r="456">
      <c r="A456" s="4"/>
      <c r="C456" s="116"/>
      <c r="D456" s="4"/>
      <c r="E456" s="4"/>
      <c r="F456" s="4"/>
      <c r="J456" s="5"/>
      <c r="L456" s="4"/>
    </row>
    <row r="457">
      <c r="A457" s="4"/>
      <c r="C457" s="116"/>
      <c r="D457" s="4"/>
      <c r="E457" s="4"/>
      <c r="F457" s="4"/>
      <c r="J457" s="5"/>
      <c r="L457" s="4"/>
    </row>
    <row r="458">
      <c r="A458" s="4"/>
      <c r="C458" s="116"/>
      <c r="D458" s="4"/>
      <c r="E458" s="4"/>
      <c r="F458" s="4"/>
      <c r="J458" s="5"/>
      <c r="L458" s="4"/>
    </row>
    <row r="459">
      <c r="A459" s="4"/>
      <c r="C459" s="116"/>
      <c r="D459" s="4"/>
      <c r="E459" s="4"/>
      <c r="F459" s="4"/>
      <c r="J459" s="5"/>
      <c r="L459" s="4"/>
    </row>
    <row r="460">
      <c r="A460" s="4"/>
      <c r="C460" s="116"/>
      <c r="D460" s="4"/>
      <c r="E460" s="4"/>
      <c r="F460" s="4"/>
      <c r="J460" s="5"/>
      <c r="L460" s="4"/>
    </row>
    <row r="461">
      <c r="A461" s="4"/>
      <c r="C461" s="116"/>
      <c r="D461" s="4"/>
      <c r="E461" s="4"/>
      <c r="F461" s="4"/>
      <c r="J461" s="5"/>
      <c r="L461" s="4"/>
    </row>
    <row r="462">
      <c r="A462" s="4"/>
      <c r="C462" s="116"/>
      <c r="D462" s="4"/>
      <c r="E462" s="4"/>
      <c r="F462" s="4"/>
      <c r="J462" s="5"/>
      <c r="L462" s="4"/>
    </row>
    <row r="463">
      <c r="A463" s="4"/>
      <c r="C463" s="116"/>
      <c r="D463" s="4"/>
      <c r="E463" s="4"/>
      <c r="F463" s="4"/>
      <c r="J463" s="5"/>
      <c r="L463" s="4"/>
    </row>
    <row r="464">
      <c r="A464" s="4"/>
      <c r="C464" s="116"/>
      <c r="D464" s="4"/>
      <c r="E464" s="4"/>
      <c r="F464" s="4"/>
      <c r="J464" s="5"/>
      <c r="L464" s="4"/>
    </row>
    <row r="465">
      <c r="A465" s="4"/>
      <c r="C465" s="116"/>
      <c r="D465" s="4"/>
      <c r="E465" s="4"/>
      <c r="F465" s="4"/>
      <c r="J465" s="5"/>
      <c r="L465" s="4"/>
    </row>
    <row r="466">
      <c r="A466" s="4"/>
      <c r="C466" s="116"/>
      <c r="D466" s="4"/>
      <c r="E466" s="4"/>
      <c r="F466" s="4"/>
      <c r="J466" s="5"/>
      <c r="L466" s="4"/>
    </row>
    <row r="467">
      <c r="A467" s="4"/>
      <c r="C467" s="116"/>
      <c r="D467" s="4"/>
      <c r="E467" s="4"/>
      <c r="F467" s="4"/>
      <c r="J467" s="5"/>
      <c r="L467" s="4"/>
    </row>
    <row r="468">
      <c r="A468" s="4"/>
      <c r="C468" s="116"/>
      <c r="D468" s="4"/>
      <c r="E468" s="4"/>
      <c r="F468" s="4"/>
      <c r="J468" s="5"/>
      <c r="L468" s="4"/>
    </row>
    <row r="469">
      <c r="A469" s="4"/>
      <c r="C469" s="116"/>
      <c r="D469" s="4"/>
      <c r="E469" s="4"/>
      <c r="F469" s="4"/>
      <c r="J469" s="5"/>
      <c r="L469" s="4"/>
    </row>
    <row r="470">
      <c r="A470" s="4"/>
      <c r="C470" s="116"/>
      <c r="D470" s="4"/>
      <c r="E470" s="4"/>
      <c r="F470" s="4"/>
      <c r="J470" s="5"/>
      <c r="L470" s="4"/>
    </row>
    <row r="471">
      <c r="A471" s="4"/>
      <c r="C471" s="116"/>
      <c r="D471" s="4"/>
      <c r="E471" s="4"/>
      <c r="F471" s="4"/>
      <c r="J471" s="5"/>
      <c r="L471" s="4"/>
    </row>
    <row r="472">
      <c r="A472" s="4"/>
      <c r="C472" s="116"/>
      <c r="D472" s="4"/>
      <c r="E472" s="4"/>
      <c r="F472" s="4"/>
      <c r="J472" s="5"/>
      <c r="L472" s="4"/>
    </row>
    <row r="473">
      <c r="A473" s="4"/>
      <c r="C473" s="116"/>
      <c r="D473" s="4"/>
      <c r="E473" s="4"/>
      <c r="F473" s="4"/>
      <c r="J473" s="5"/>
      <c r="L473" s="4"/>
    </row>
    <row r="474">
      <c r="A474" s="4"/>
      <c r="C474" s="116"/>
      <c r="D474" s="4"/>
      <c r="E474" s="4"/>
      <c r="F474" s="4"/>
      <c r="J474" s="5"/>
      <c r="L474" s="4"/>
    </row>
    <row r="475">
      <c r="A475" s="4"/>
      <c r="C475" s="116"/>
      <c r="D475" s="4"/>
      <c r="E475" s="4"/>
      <c r="F475" s="4"/>
      <c r="J475" s="5"/>
      <c r="L475" s="4"/>
    </row>
    <row r="476">
      <c r="A476" s="4"/>
      <c r="C476" s="116"/>
      <c r="D476" s="4"/>
      <c r="E476" s="4"/>
      <c r="F476" s="4"/>
      <c r="J476" s="5"/>
      <c r="L476" s="4"/>
    </row>
    <row r="477">
      <c r="A477" s="4"/>
      <c r="C477" s="116"/>
      <c r="D477" s="4"/>
      <c r="E477" s="4"/>
      <c r="F477" s="4"/>
      <c r="J477" s="5"/>
      <c r="L477" s="4"/>
    </row>
    <row r="478">
      <c r="A478" s="4"/>
      <c r="C478" s="116"/>
      <c r="D478" s="4"/>
      <c r="E478" s="4"/>
      <c r="F478" s="4"/>
      <c r="J478" s="5"/>
      <c r="L478" s="4"/>
    </row>
    <row r="479">
      <c r="A479" s="4"/>
      <c r="C479" s="116"/>
      <c r="D479" s="4"/>
      <c r="E479" s="4"/>
      <c r="F479" s="4"/>
      <c r="J479" s="5"/>
      <c r="L479" s="4"/>
    </row>
    <row r="480">
      <c r="A480" s="4"/>
      <c r="C480" s="116"/>
      <c r="D480" s="4"/>
      <c r="E480" s="4"/>
      <c r="F480" s="4"/>
      <c r="J480" s="5"/>
      <c r="L480" s="4"/>
    </row>
    <row r="481">
      <c r="A481" s="4"/>
      <c r="C481" s="116"/>
      <c r="D481" s="4"/>
      <c r="E481" s="4"/>
      <c r="F481" s="4"/>
      <c r="J481" s="5"/>
      <c r="L481" s="4"/>
    </row>
    <row r="482">
      <c r="A482" s="4"/>
      <c r="C482" s="116"/>
      <c r="D482" s="4"/>
      <c r="E482" s="4"/>
      <c r="F482" s="4"/>
      <c r="J482" s="5"/>
      <c r="L482" s="4"/>
    </row>
    <row r="483">
      <c r="A483" s="4"/>
      <c r="C483" s="116"/>
      <c r="D483" s="4"/>
      <c r="E483" s="4"/>
      <c r="F483" s="4"/>
      <c r="J483" s="5"/>
      <c r="L483" s="4"/>
    </row>
    <row r="484">
      <c r="A484" s="4"/>
      <c r="C484" s="116"/>
      <c r="D484" s="4"/>
      <c r="E484" s="4"/>
      <c r="F484" s="4"/>
      <c r="J484" s="5"/>
      <c r="L484" s="4"/>
    </row>
    <row r="485">
      <c r="A485" s="4"/>
      <c r="C485" s="116"/>
      <c r="D485" s="4"/>
      <c r="E485" s="4"/>
      <c r="F485" s="4"/>
      <c r="J485" s="5"/>
      <c r="L485" s="4"/>
    </row>
    <row r="486">
      <c r="A486" s="4"/>
      <c r="C486" s="116"/>
      <c r="D486" s="4"/>
      <c r="E486" s="4"/>
      <c r="F486" s="4"/>
      <c r="J486" s="5"/>
      <c r="L486" s="4"/>
    </row>
    <row r="487">
      <c r="A487" s="4"/>
      <c r="C487" s="116"/>
      <c r="D487" s="4"/>
      <c r="E487" s="4"/>
      <c r="F487" s="4"/>
      <c r="J487" s="5"/>
      <c r="L487" s="4"/>
    </row>
    <row r="488">
      <c r="A488" s="4"/>
      <c r="C488" s="116"/>
      <c r="D488" s="4"/>
      <c r="E488" s="4"/>
      <c r="F488" s="4"/>
      <c r="J488" s="5"/>
      <c r="L488" s="4"/>
    </row>
    <row r="489">
      <c r="A489" s="4"/>
      <c r="C489" s="116"/>
      <c r="D489" s="4"/>
      <c r="E489" s="4"/>
      <c r="F489" s="4"/>
      <c r="J489" s="5"/>
      <c r="L489" s="4"/>
    </row>
    <row r="490">
      <c r="A490" s="4"/>
      <c r="C490" s="116"/>
      <c r="D490" s="4"/>
      <c r="E490" s="4"/>
      <c r="F490" s="4"/>
      <c r="J490" s="5"/>
      <c r="L490" s="4"/>
    </row>
    <row r="491">
      <c r="A491" s="4"/>
      <c r="C491" s="116"/>
      <c r="D491" s="4"/>
      <c r="E491" s="4"/>
      <c r="F491" s="4"/>
      <c r="J491" s="5"/>
      <c r="L491" s="4"/>
    </row>
    <row r="492">
      <c r="A492" s="4"/>
      <c r="C492" s="116"/>
      <c r="D492" s="4"/>
      <c r="E492" s="4"/>
      <c r="F492" s="4"/>
      <c r="J492" s="5"/>
      <c r="L492" s="4"/>
    </row>
    <row r="493">
      <c r="A493" s="4"/>
      <c r="C493" s="116"/>
      <c r="D493" s="4"/>
      <c r="E493" s="4"/>
      <c r="F493" s="4"/>
      <c r="J493" s="5"/>
      <c r="L493" s="4"/>
    </row>
    <row r="494">
      <c r="A494" s="4"/>
      <c r="C494" s="116"/>
      <c r="D494" s="4"/>
      <c r="E494" s="4"/>
      <c r="F494" s="4"/>
      <c r="J494" s="5"/>
      <c r="L494" s="4"/>
    </row>
    <row r="495">
      <c r="A495" s="4"/>
      <c r="C495" s="116"/>
      <c r="D495" s="4"/>
      <c r="E495" s="4"/>
      <c r="F495" s="4"/>
      <c r="J495" s="5"/>
      <c r="L495" s="4"/>
    </row>
    <row r="496">
      <c r="A496" s="4"/>
      <c r="C496" s="116"/>
      <c r="D496" s="4"/>
      <c r="E496" s="4"/>
      <c r="F496" s="4"/>
      <c r="J496" s="5"/>
      <c r="L496" s="4"/>
    </row>
    <row r="497">
      <c r="A497" s="4"/>
      <c r="C497" s="116"/>
      <c r="D497" s="4"/>
      <c r="E497" s="4"/>
      <c r="F497" s="4"/>
      <c r="J497" s="5"/>
      <c r="L497" s="4"/>
    </row>
    <row r="498">
      <c r="A498" s="4"/>
      <c r="C498" s="116"/>
      <c r="D498" s="4"/>
      <c r="E498" s="4"/>
      <c r="F498" s="4"/>
      <c r="J498" s="5"/>
      <c r="L498" s="4"/>
    </row>
    <row r="499">
      <c r="A499" s="4"/>
      <c r="C499" s="116"/>
      <c r="D499" s="4"/>
      <c r="E499" s="4"/>
      <c r="F499" s="4"/>
      <c r="J499" s="5"/>
      <c r="L499" s="4"/>
    </row>
    <row r="500">
      <c r="A500" s="4"/>
      <c r="C500" s="116"/>
      <c r="D500" s="4"/>
      <c r="E500" s="4"/>
      <c r="F500" s="4"/>
      <c r="J500" s="5"/>
      <c r="L500" s="4"/>
    </row>
    <row r="501">
      <c r="A501" s="4"/>
      <c r="C501" s="116"/>
      <c r="D501" s="4"/>
      <c r="E501" s="4"/>
      <c r="F501" s="4"/>
      <c r="J501" s="5"/>
      <c r="L501" s="4"/>
    </row>
    <row r="502">
      <c r="A502" s="4"/>
      <c r="C502" s="116"/>
      <c r="D502" s="4"/>
      <c r="E502" s="4"/>
      <c r="F502" s="4"/>
      <c r="J502" s="5"/>
      <c r="L502" s="4"/>
    </row>
    <row r="503">
      <c r="A503" s="4"/>
      <c r="C503" s="116"/>
      <c r="D503" s="4"/>
      <c r="E503" s="4"/>
      <c r="F503" s="4"/>
      <c r="J503" s="5"/>
      <c r="L503" s="4"/>
    </row>
    <row r="504">
      <c r="A504" s="4"/>
      <c r="C504" s="116"/>
      <c r="D504" s="4"/>
      <c r="E504" s="4"/>
      <c r="F504" s="4"/>
      <c r="J504" s="5"/>
      <c r="L504" s="4"/>
    </row>
    <row r="505">
      <c r="A505" s="4"/>
      <c r="C505" s="116"/>
      <c r="D505" s="4"/>
      <c r="E505" s="4"/>
      <c r="F505" s="4"/>
      <c r="J505" s="5"/>
      <c r="L505" s="4"/>
    </row>
    <row r="506">
      <c r="A506" s="4"/>
      <c r="C506" s="116"/>
      <c r="D506" s="4"/>
      <c r="E506" s="4"/>
      <c r="F506" s="4"/>
      <c r="J506" s="5"/>
      <c r="L506" s="4"/>
    </row>
    <row r="507">
      <c r="A507" s="4"/>
      <c r="C507" s="116"/>
      <c r="D507" s="4"/>
      <c r="E507" s="4"/>
      <c r="F507" s="4"/>
      <c r="J507" s="5"/>
      <c r="L507" s="4"/>
    </row>
    <row r="508">
      <c r="A508" s="4"/>
      <c r="C508" s="116"/>
      <c r="D508" s="4"/>
      <c r="E508" s="4"/>
      <c r="F508" s="4"/>
      <c r="J508" s="5"/>
      <c r="L508" s="4"/>
    </row>
    <row r="509">
      <c r="A509" s="4"/>
      <c r="C509" s="116"/>
      <c r="D509" s="4"/>
      <c r="E509" s="4"/>
      <c r="F509" s="4"/>
      <c r="J509" s="5"/>
      <c r="L509" s="4"/>
    </row>
    <row r="510">
      <c r="A510" s="4"/>
      <c r="C510" s="116"/>
      <c r="D510" s="4"/>
      <c r="E510" s="4"/>
      <c r="F510" s="4"/>
      <c r="J510" s="5"/>
      <c r="L510" s="4"/>
    </row>
    <row r="511">
      <c r="A511" s="4"/>
      <c r="C511" s="116"/>
      <c r="D511" s="4"/>
      <c r="E511" s="4"/>
      <c r="F511" s="4"/>
      <c r="J511" s="5"/>
      <c r="L511" s="4"/>
    </row>
    <row r="512">
      <c r="A512" s="4"/>
      <c r="C512" s="116"/>
      <c r="D512" s="4"/>
      <c r="E512" s="4"/>
      <c r="F512" s="4"/>
      <c r="J512" s="5"/>
      <c r="L512" s="4"/>
    </row>
    <row r="513">
      <c r="A513" s="4"/>
      <c r="C513" s="116"/>
      <c r="D513" s="4"/>
      <c r="E513" s="4"/>
      <c r="F513" s="4"/>
      <c r="J513" s="5"/>
      <c r="L513" s="4"/>
    </row>
    <row r="514">
      <c r="A514" s="4"/>
      <c r="C514" s="116"/>
      <c r="D514" s="4"/>
      <c r="E514" s="4"/>
      <c r="F514" s="4"/>
      <c r="J514" s="5"/>
      <c r="L514" s="4"/>
    </row>
    <row r="515">
      <c r="A515" s="4"/>
      <c r="C515" s="116"/>
      <c r="D515" s="4"/>
      <c r="E515" s="4"/>
      <c r="F515" s="4"/>
      <c r="J515" s="5"/>
      <c r="L515" s="4"/>
    </row>
    <row r="516">
      <c r="A516" s="4"/>
      <c r="C516" s="116"/>
      <c r="D516" s="4"/>
      <c r="E516" s="4"/>
      <c r="F516" s="4"/>
      <c r="J516" s="5"/>
      <c r="L516" s="4"/>
    </row>
    <row r="517">
      <c r="A517" s="4"/>
      <c r="C517" s="116"/>
      <c r="D517" s="4"/>
      <c r="E517" s="4"/>
      <c r="F517" s="4"/>
      <c r="J517" s="5"/>
      <c r="L517" s="4"/>
    </row>
    <row r="518">
      <c r="A518" s="4"/>
      <c r="C518" s="116"/>
      <c r="D518" s="4"/>
      <c r="E518" s="4"/>
      <c r="F518" s="4"/>
      <c r="J518" s="5"/>
      <c r="L518" s="4"/>
    </row>
    <row r="519">
      <c r="A519" s="4"/>
      <c r="C519" s="116"/>
      <c r="D519" s="4"/>
      <c r="E519" s="4"/>
      <c r="F519" s="4"/>
      <c r="J519" s="5"/>
      <c r="L519" s="4"/>
    </row>
    <row r="520">
      <c r="A520" s="4"/>
      <c r="C520" s="116"/>
      <c r="D520" s="4"/>
      <c r="E520" s="4"/>
      <c r="F520" s="4"/>
      <c r="J520" s="5"/>
      <c r="L520" s="4"/>
    </row>
    <row r="521">
      <c r="A521" s="4"/>
      <c r="C521" s="116"/>
      <c r="D521" s="4"/>
      <c r="E521" s="4"/>
      <c r="F521" s="4"/>
      <c r="J521" s="5"/>
      <c r="L521" s="4"/>
    </row>
    <row r="522">
      <c r="A522" s="4"/>
      <c r="C522" s="116"/>
      <c r="D522" s="4"/>
      <c r="E522" s="4"/>
      <c r="F522" s="4"/>
      <c r="J522" s="5"/>
      <c r="L522" s="4"/>
    </row>
    <row r="523">
      <c r="A523" s="4"/>
      <c r="C523" s="116"/>
      <c r="D523" s="4"/>
      <c r="E523" s="4"/>
      <c r="F523" s="4"/>
      <c r="J523" s="5"/>
      <c r="L523" s="4"/>
    </row>
    <row r="524">
      <c r="A524" s="4"/>
      <c r="C524" s="116"/>
      <c r="D524" s="4"/>
      <c r="E524" s="4"/>
      <c r="F524" s="4"/>
      <c r="J524" s="5"/>
      <c r="L524" s="4"/>
    </row>
    <row r="525">
      <c r="A525" s="4"/>
      <c r="C525" s="116"/>
      <c r="D525" s="4"/>
      <c r="E525" s="4"/>
      <c r="F525" s="4"/>
      <c r="J525" s="5"/>
      <c r="L525" s="4"/>
    </row>
    <row r="526">
      <c r="A526" s="4"/>
      <c r="C526" s="116"/>
      <c r="D526" s="4"/>
      <c r="E526" s="4"/>
      <c r="F526" s="4"/>
      <c r="J526" s="5"/>
      <c r="L526" s="4"/>
    </row>
    <row r="527">
      <c r="A527" s="4"/>
      <c r="C527" s="116"/>
      <c r="D527" s="4"/>
      <c r="E527" s="4"/>
      <c r="F527" s="4"/>
      <c r="J527" s="5"/>
      <c r="L527" s="4"/>
    </row>
    <row r="528">
      <c r="A528" s="4"/>
      <c r="C528" s="116"/>
      <c r="D528" s="4"/>
      <c r="E528" s="4"/>
      <c r="F528" s="4"/>
      <c r="J528" s="5"/>
      <c r="L528" s="4"/>
    </row>
    <row r="529">
      <c r="A529" s="4"/>
      <c r="C529" s="116"/>
      <c r="D529" s="4"/>
      <c r="E529" s="4"/>
      <c r="F529" s="4"/>
      <c r="J529" s="5"/>
      <c r="L529" s="4"/>
    </row>
    <row r="530">
      <c r="A530" s="4"/>
      <c r="C530" s="116"/>
      <c r="D530" s="4"/>
      <c r="E530" s="4"/>
      <c r="F530" s="4"/>
      <c r="J530" s="5"/>
      <c r="L530" s="4"/>
    </row>
    <row r="531">
      <c r="A531" s="4"/>
      <c r="C531" s="116"/>
      <c r="D531" s="4"/>
      <c r="E531" s="4"/>
      <c r="F531" s="4"/>
      <c r="J531" s="5"/>
      <c r="L531" s="4"/>
    </row>
    <row r="532">
      <c r="A532" s="4"/>
      <c r="C532" s="116"/>
      <c r="D532" s="4"/>
      <c r="E532" s="4"/>
      <c r="F532" s="4"/>
      <c r="J532" s="5"/>
      <c r="L532" s="4"/>
    </row>
    <row r="533">
      <c r="A533" s="4"/>
      <c r="C533" s="116"/>
      <c r="D533" s="4"/>
      <c r="E533" s="4"/>
      <c r="F533" s="4"/>
      <c r="J533" s="5"/>
      <c r="L533" s="4"/>
    </row>
    <row r="534">
      <c r="A534" s="4"/>
      <c r="C534" s="116"/>
      <c r="D534" s="4"/>
      <c r="E534" s="4"/>
      <c r="F534" s="4"/>
      <c r="J534" s="5"/>
      <c r="L534" s="4"/>
    </row>
    <row r="535">
      <c r="A535" s="4"/>
      <c r="C535" s="116"/>
      <c r="D535" s="4"/>
      <c r="E535" s="4"/>
      <c r="F535" s="4"/>
      <c r="J535" s="5"/>
      <c r="L535" s="4"/>
    </row>
    <row r="536">
      <c r="A536" s="4"/>
      <c r="C536" s="116"/>
      <c r="D536" s="4"/>
      <c r="E536" s="4"/>
      <c r="F536" s="4"/>
      <c r="J536" s="5"/>
      <c r="L536" s="4"/>
    </row>
    <row r="537">
      <c r="A537" s="4"/>
      <c r="C537" s="116"/>
      <c r="D537" s="4"/>
      <c r="E537" s="4"/>
      <c r="F537" s="4"/>
      <c r="J537" s="5"/>
      <c r="L537" s="4"/>
    </row>
    <row r="538">
      <c r="A538" s="4"/>
      <c r="C538" s="116"/>
      <c r="D538" s="4"/>
      <c r="E538" s="4"/>
      <c r="F538" s="4"/>
      <c r="J538" s="5"/>
      <c r="L538" s="4"/>
    </row>
    <row r="539">
      <c r="A539" s="4"/>
      <c r="C539" s="116"/>
      <c r="D539" s="4"/>
      <c r="E539" s="4"/>
      <c r="F539" s="4"/>
      <c r="J539" s="5"/>
      <c r="L539" s="4"/>
    </row>
    <row r="540">
      <c r="A540" s="4"/>
      <c r="C540" s="116"/>
      <c r="D540" s="4"/>
      <c r="E540" s="4"/>
      <c r="F540" s="4"/>
      <c r="J540" s="5"/>
      <c r="L540" s="4"/>
    </row>
    <row r="541">
      <c r="A541" s="4"/>
      <c r="C541" s="116"/>
      <c r="D541" s="4"/>
      <c r="E541" s="4"/>
      <c r="F541" s="4"/>
      <c r="J541" s="5"/>
      <c r="L541" s="4"/>
    </row>
    <row r="542">
      <c r="A542" s="4"/>
      <c r="C542" s="116"/>
      <c r="D542" s="4"/>
      <c r="E542" s="4"/>
      <c r="F542" s="4"/>
      <c r="J542" s="5"/>
      <c r="L542" s="4"/>
    </row>
    <row r="543">
      <c r="A543" s="4"/>
      <c r="C543" s="116"/>
      <c r="D543" s="4"/>
      <c r="E543" s="4"/>
      <c r="F543" s="4"/>
      <c r="J543" s="5"/>
      <c r="L543" s="4"/>
    </row>
    <row r="544">
      <c r="A544" s="4"/>
      <c r="C544" s="116"/>
      <c r="D544" s="4"/>
      <c r="E544" s="4"/>
      <c r="F544" s="4"/>
      <c r="J544" s="5"/>
      <c r="L544" s="4"/>
    </row>
    <row r="545">
      <c r="A545" s="4"/>
      <c r="C545" s="116"/>
      <c r="D545" s="4"/>
      <c r="E545" s="4"/>
      <c r="F545" s="4"/>
      <c r="J545" s="5"/>
      <c r="L545" s="4"/>
    </row>
    <row r="546">
      <c r="A546" s="4"/>
      <c r="C546" s="116"/>
      <c r="D546" s="4"/>
      <c r="E546" s="4"/>
      <c r="F546" s="4"/>
      <c r="J546" s="5"/>
      <c r="L546" s="4"/>
    </row>
    <row r="547">
      <c r="A547" s="4"/>
      <c r="C547" s="116"/>
      <c r="D547" s="4"/>
      <c r="E547" s="4"/>
      <c r="F547" s="4"/>
      <c r="J547" s="5"/>
      <c r="L547" s="4"/>
    </row>
    <row r="548">
      <c r="A548" s="4"/>
      <c r="C548" s="116"/>
      <c r="D548" s="4"/>
      <c r="E548" s="4"/>
      <c r="F548" s="4"/>
      <c r="J548" s="5"/>
      <c r="L548" s="4"/>
    </row>
    <row r="549">
      <c r="A549" s="4"/>
      <c r="C549" s="116"/>
      <c r="D549" s="4"/>
      <c r="E549" s="4"/>
      <c r="F549" s="4"/>
      <c r="J549" s="5"/>
      <c r="L549" s="4"/>
    </row>
    <row r="550">
      <c r="A550" s="4"/>
      <c r="C550" s="116"/>
      <c r="D550" s="4"/>
      <c r="E550" s="4"/>
      <c r="F550" s="4"/>
      <c r="J550" s="5"/>
      <c r="L550" s="4"/>
    </row>
    <row r="551">
      <c r="A551" s="4"/>
      <c r="C551" s="116"/>
      <c r="D551" s="4"/>
      <c r="E551" s="4"/>
      <c r="F551" s="4"/>
      <c r="J551" s="5"/>
      <c r="L551" s="4"/>
    </row>
    <row r="552">
      <c r="A552" s="4"/>
      <c r="C552" s="116"/>
      <c r="D552" s="4"/>
      <c r="E552" s="4"/>
      <c r="F552" s="4"/>
      <c r="J552" s="5"/>
      <c r="L552" s="4"/>
    </row>
    <row r="553">
      <c r="A553" s="4"/>
      <c r="C553" s="116"/>
      <c r="D553" s="4"/>
      <c r="E553" s="4"/>
      <c r="F553" s="4"/>
      <c r="J553" s="5"/>
      <c r="L553" s="4"/>
    </row>
    <row r="554">
      <c r="A554" s="4"/>
      <c r="C554" s="116"/>
      <c r="D554" s="4"/>
      <c r="E554" s="4"/>
      <c r="F554" s="4"/>
      <c r="J554" s="5"/>
      <c r="L554" s="4"/>
    </row>
    <row r="555">
      <c r="A555" s="4"/>
      <c r="C555" s="116"/>
      <c r="D555" s="4"/>
      <c r="E555" s="4"/>
      <c r="F555" s="4"/>
      <c r="J555" s="5"/>
      <c r="L555" s="4"/>
    </row>
    <row r="556">
      <c r="A556" s="4"/>
      <c r="C556" s="116"/>
      <c r="D556" s="4"/>
      <c r="E556" s="4"/>
      <c r="F556" s="4"/>
      <c r="J556" s="5"/>
      <c r="L556" s="4"/>
    </row>
    <row r="557">
      <c r="A557" s="4"/>
      <c r="C557" s="116"/>
      <c r="D557" s="4"/>
      <c r="E557" s="4"/>
      <c r="F557" s="4"/>
      <c r="J557" s="5"/>
      <c r="L557" s="4"/>
    </row>
    <row r="558">
      <c r="A558" s="4"/>
      <c r="C558" s="116"/>
      <c r="D558" s="4"/>
      <c r="E558" s="4"/>
      <c r="F558" s="4"/>
      <c r="J558" s="5"/>
      <c r="L558" s="4"/>
    </row>
    <row r="559">
      <c r="A559" s="4"/>
      <c r="C559" s="116"/>
      <c r="D559" s="4"/>
      <c r="E559" s="4"/>
      <c r="F559" s="4"/>
      <c r="J559" s="5"/>
      <c r="L559" s="4"/>
    </row>
    <row r="560">
      <c r="A560" s="4"/>
      <c r="C560" s="116"/>
      <c r="D560" s="4"/>
      <c r="E560" s="4"/>
      <c r="F560" s="4"/>
      <c r="J560" s="5"/>
      <c r="L560" s="4"/>
    </row>
    <row r="561">
      <c r="A561" s="4"/>
      <c r="C561" s="116"/>
      <c r="D561" s="4"/>
      <c r="E561" s="4"/>
      <c r="F561" s="4"/>
      <c r="J561" s="5"/>
      <c r="L561" s="4"/>
    </row>
    <row r="562">
      <c r="A562" s="4"/>
      <c r="C562" s="116"/>
      <c r="D562" s="4"/>
      <c r="E562" s="4"/>
      <c r="F562" s="4"/>
      <c r="J562" s="5"/>
      <c r="L562" s="4"/>
    </row>
    <row r="563">
      <c r="A563" s="4"/>
      <c r="C563" s="116"/>
      <c r="D563" s="4"/>
      <c r="E563" s="4"/>
      <c r="F563" s="4"/>
      <c r="J563" s="5"/>
      <c r="L563" s="4"/>
    </row>
    <row r="564">
      <c r="A564" s="4"/>
      <c r="C564" s="116"/>
      <c r="D564" s="4"/>
      <c r="E564" s="4"/>
      <c r="F564" s="4"/>
      <c r="J564" s="5"/>
      <c r="L564" s="4"/>
    </row>
    <row r="565">
      <c r="A565" s="4"/>
      <c r="C565" s="116"/>
      <c r="D565" s="4"/>
      <c r="E565" s="4"/>
      <c r="F565" s="4"/>
      <c r="J565" s="5"/>
      <c r="L565" s="4"/>
    </row>
    <row r="566">
      <c r="A566" s="4"/>
      <c r="C566" s="116"/>
      <c r="D566" s="4"/>
      <c r="E566" s="4"/>
      <c r="F566" s="4"/>
      <c r="J566" s="5"/>
      <c r="L566" s="4"/>
    </row>
    <row r="567">
      <c r="A567" s="4"/>
      <c r="C567" s="116"/>
      <c r="D567" s="4"/>
      <c r="E567" s="4"/>
      <c r="F567" s="4"/>
      <c r="J567" s="5"/>
      <c r="L567" s="4"/>
    </row>
    <row r="568">
      <c r="A568" s="4"/>
      <c r="C568" s="116"/>
      <c r="D568" s="4"/>
      <c r="E568" s="4"/>
      <c r="F568" s="4"/>
      <c r="J568" s="5"/>
      <c r="L568" s="4"/>
    </row>
    <row r="569">
      <c r="A569" s="4"/>
      <c r="C569" s="116"/>
      <c r="D569" s="4"/>
      <c r="E569" s="4"/>
      <c r="F569" s="4"/>
      <c r="J569" s="5"/>
      <c r="L569" s="4"/>
    </row>
    <row r="570">
      <c r="A570" s="4"/>
      <c r="C570" s="116"/>
      <c r="D570" s="4"/>
      <c r="E570" s="4"/>
      <c r="F570" s="4"/>
      <c r="J570" s="5"/>
      <c r="L570" s="4"/>
    </row>
    <row r="571">
      <c r="A571" s="4"/>
      <c r="C571" s="116"/>
      <c r="D571" s="4"/>
      <c r="E571" s="4"/>
      <c r="F571" s="4"/>
      <c r="J571" s="5"/>
      <c r="L571" s="4"/>
    </row>
    <row r="572">
      <c r="A572" s="4"/>
      <c r="C572" s="116"/>
      <c r="D572" s="4"/>
      <c r="E572" s="4"/>
      <c r="F572" s="4"/>
      <c r="J572" s="5"/>
      <c r="L572" s="4"/>
    </row>
    <row r="573">
      <c r="A573" s="4"/>
      <c r="C573" s="116"/>
      <c r="D573" s="4"/>
      <c r="E573" s="4"/>
      <c r="F573" s="4"/>
      <c r="J573" s="5"/>
      <c r="L573" s="4"/>
    </row>
    <row r="574">
      <c r="A574" s="4"/>
      <c r="C574" s="116"/>
      <c r="D574" s="4"/>
      <c r="E574" s="4"/>
      <c r="F574" s="4"/>
      <c r="J574" s="5"/>
      <c r="L574" s="4"/>
    </row>
    <row r="575">
      <c r="A575" s="4"/>
      <c r="C575" s="116"/>
      <c r="D575" s="4"/>
      <c r="E575" s="4"/>
      <c r="F575" s="4"/>
      <c r="J575" s="5"/>
      <c r="L575" s="4"/>
    </row>
    <row r="576">
      <c r="A576" s="4"/>
      <c r="C576" s="116"/>
      <c r="D576" s="4"/>
      <c r="E576" s="4"/>
      <c r="F576" s="4"/>
      <c r="J576" s="5"/>
      <c r="L576" s="4"/>
    </row>
    <row r="577">
      <c r="A577" s="4"/>
      <c r="C577" s="116"/>
      <c r="D577" s="4"/>
      <c r="E577" s="4"/>
      <c r="F577" s="4"/>
      <c r="J577" s="5"/>
      <c r="L577" s="4"/>
    </row>
    <row r="578">
      <c r="A578" s="4"/>
      <c r="C578" s="116"/>
      <c r="D578" s="4"/>
      <c r="E578" s="4"/>
      <c r="F578" s="4"/>
      <c r="J578" s="5"/>
      <c r="L578" s="4"/>
    </row>
    <row r="579">
      <c r="A579" s="4"/>
      <c r="C579" s="116"/>
      <c r="D579" s="4"/>
      <c r="E579" s="4"/>
      <c r="F579" s="4"/>
      <c r="J579" s="5"/>
      <c r="L579" s="4"/>
    </row>
    <row r="580">
      <c r="A580" s="4"/>
      <c r="C580" s="116"/>
      <c r="D580" s="4"/>
      <c r="E580" s="4"/>
      <c r="F580" s="4"/>
      <c r="J580" s="5"/>
      <c r="L580" s="4"/>
    </row>
    <row r="581">
      <c r="A581" s="4"/>
      <c r="C581" s="116"/>
      <c r="D581" s="4"/>
      <c r="E581" s="4"/>
      <c r="F581" s="4"/>
      <c r="J581" s="5"/>
      <c r="L581" s="4"/>
    </row>
    <row r="582">
      <c r="A582" s="4"/>
      <c r="C582" s="116"/>
      <c r="D582" s="4"/>
      <c r="E582" s="4"/>
      <c r="F582" s="4"/>
      <c r="J582" s="5"/>
      <c r="L582" s="4"/>
    </row>
    <row r="583">
      <c r="A583" s="4"/>
      <c r="C583" s="116"/>
      <c r="D583" s="4"/>
      <c r="E583" s="4"/>
      <c r="F583" s="4"/>
      <c r="J583" s="5"/>
      <c r="L583" s="4"/>
    </row>
    <row r="584">
      <c r="A584" s="4"/>
      <c r="C584" s="116"/>
      <c r="D584" s="4"/>
      <c r="E584" s="4"/>
      <c r="F584" s="4"/>
      <c r="J584" s="5"/>
      <c r="L584" s="4"/>
    </row>
    <row r="585">
      <c r="A585" s="4"/>
      <c r="C585" s="116"/>
      <c r="D585" s="4"/>
      <c r="E585" s="4"/>
      <c r="F585" s="4"/>
      <c r="J585" s="5"/>
      <c r="L585" s="4"/>
    </row>
    <row r="586">
      <c r="A586" s="4"/>
      <c r="C586" s="116"/>
      <c r="D586" s="4"/>
      <c r="E586" s="4"/>
      <c r="F586" s="4"/>
      <c r="J586" s="5"/>
      <c r="L586" s="4"/>
    </row>
    <row r="587">
      <c r="A587" s="4"/>
      <c r="C587" s="116"/>
      <c r="D587" s="4"/>
      <c r="E587" s="4"/>
      <c r="F587" s="4"/>
      <c r="J587" s="5"/>
      <c r="L587" s="4"/>
    </row>
    <row r="588">
      <c r="A588" s="4"/>
      <c r="C588" s="116"/>
      <c r="D588" s="4"/>
      <c r="E588" s="4"/>
      <c r="F588" s="4"/>
      <c r="J588" s="5"/>
      <c r="L588" s="4"/>
    </row>
    <row r="589">
      <c r="A589" s="4"/>
      <c r="C589" s="116"/>
      <c r="D589" s="4"/>
      <c r="E589" s="4"/>
      <c r="F589" s="4"/>
      <c r="J589" s="5"/>
      <c r="L589" s="4"/>
    </row>
    <row r="590">
      <c r="A590" s="4"/>
      <c r="C590" s="116"/>
      <c r="D590" s="4"/>
      <c r="E590" s="4"/>
      <c r="F590" s="4"/>
      <c r="J590" s="5"/>
      <c r="L590" s="4"/>
    </row>
    <row r="591">
      <c r="A591" s="4"/>
      <c r="C591" s="116"/>
      <c r="D591" s="4"/>
      <c r="E591" s="4"/>
      <c r="F591" s="4"/>
      <c r="J591" s="5"/>
      <c r="L591" s="4"/>
    </row>
    <row r="592">
      <c r="A592" s="4"/>
      <c r="C592" s="116"/>
      <c r="D592" s="4"/>
      <c r="E592" s="4"/>
      <c r="F592" s="4"/>
      <c r="J592" s="5"/>
      <c r="L592" s="4"/>
    </row>
    <row r="593">
      <c r="A593" s="4"/>
      <c r="C593" s="116"/>
      <c r="D593" s="4"/>
      <c r="E593" s="4"/>
      <c r="F593" s="4"/>
      <c r="J593" s="5"/>
      <c r="L593" s="4"/>
    </row>
    <row r="594">
      <c r="A594" s="4"/>
      <c r="C594" s="116"/>
      <c r="D594" s="4"/>
      <c r="E594" s="4"/>
      <c r="F594" s="4"/>
      <c r="J594" s="5"/>
      <c r="L594" s="4"/>
    </row>
    <row r="595">
      <c r="A595" s="4"/>
      <c r="C595" s="116"/>
      <c r="D595" s="4"/>
      <c r="E595" s="4"/>
      <c r="F595" s="4"/>
      <c r="J595" s="5"/>
      <c r="L595" s="4"/>
    </row>
    <row r="596">
      <c r="A596" s="4"/>
      <c r="C596" s="116"/>
      <c r="D596" s="4"/>
      <c r="E596" s="4"/>
      <c r="F596" s="4"/>
      <c r="J596" s="5"/>
      <c r="L596" s="4"/>
    </row>
    <row r="597">
      <c r="A597" s="4"/>
      <c r="C597" s="116"/>
      <c r="D597" s="4"/>
      <c r="E597" s="4"/>
      <c r="F597" s="4"/>
      <c r="J597" s="5"/>
      <c r="L597" s="4"/>
    </row>
    <row r="598">
      <c r="A598" s="4"/>
      <c r="C598" s="116"/>
      <c r="D598" s="4"/>
      <c r="E598" s="4"/>
      <c r="F598" s="4"/>
      <c r="J598" s="5"/>
      <c r="L598" s="4"/>
    </row>
    <row r="599">
      <c r="A599" s="4"/>
      <c r="C599" s="116"/>
      <c r="D599" s="4"/>
      <c r="E599" s="4"/>
      <c r="F599" s="4"/>
      <c r="J599" s="5"/>
      <c r="L599" s="4"/>
    </row>
    <row r="600">
      <c r="A600" s="4"/>
      <c r="C600" s="116"/>
      <c r="D600" s="4"/>
      <c r="E600" s="4"/>
      <c r="F600" s="4"/>
      <c r="J600" s="5"/>
      <c r="L600" s="4"/>
    </row>
    <row r="601">
      <c r="A601" s="4"/>
      <c r="C601" s="116"/>
      <c r="D601" s="4"/>
      <c r="E601" s="4"/>
      <c r="F601" s="4"/>
      <c r="J601" s="5"/>
      <c r="L601" s="4"/>
    </row>
    <row r="602">
      <c r="A602" s="4"/>
      <c r="C602" s="116"/>
      <c r="D602" s="4"/>
      <c r="E602" s="4"/>
      <c r="F602" s="4"/>
      <c r="J602" s="5"/>
      <c r="L602" s="4"/>
    </row>
    <row r="603">
      <c r="A603" s="4"/>
      <c r="C603" s="116"/>
      <c r="D603" s="4"/>
      <c r="E603" s="4"/>
      <c r="F603" s="4"/>
      <c r="J603" s="5"/>
      <c r="L603" s="4"/>
    </row>
    <row r="604">
      <c r="A604" s="4"/>
      <c r="C604" s="116"/>
      <c r="D604" s="4"/>
      <c r="E604" s="4"/>
      <c r="F604" s="4"/>
      <c r="J604" s="5"/>
      <c r="L604" s="4"/>
    </row>
    <row r="605">
      <c r="A605" s="4"/>
      <c r="C605" s="116"/>
      <c r="D605" s="4"/>
      <c r="E605" s="4"/>
      <c r="F605" s="4"/>
      <c r="J605" s="5"/>
      <c r="L605" s="4"/>
    </row>
    <row r="606">
      <c r="A606" s="4"/>
      <c r="C606" s="116"/>
      <c r="D606" s="4"/>
      <c r="E606" s="4"/>
      <c r="F606" s="4"/>
      <c r="J606" s="5"/>
      <c r="L606" s="4"/>
    </row>
    <row r="607">
      <c r="A607" s="4"/>
      <c r="C607" s="116"/>
      <c r="D607" s="4"/>
      <c r="E607" s="4"/>
      <c r="F607" s="4"/>
      <c r="J607" s="5"/>
      <c r="L607" s="4"/>
    </row>
    <row r="608">
      <c r="A608" s="4"/>
      <c r="C608" s="116"/>
      <c r="D608" s="4"/>
      <c r="E608" s="4"/>
      <c r="F608" s="4"/>
      <c r="J608" s="5"/>
      <c r="L608" s="4"/>
    </row>
    <row r="609">
      <c r="A609" s="4"/>
      <c r="C609" s="116"/>
      <c r="D609" s="4"/>
      <c r="E609" s="4"/>
      <c r="F609" s="4"/>
      <c r="J609" s="5"/>
      <c r="L609" s="4"/>
    </row>
    <row r="610">
      <c r="A610" s="4"/>
      <c r="C610" s="116"/>
      <c r="D610" s="4"/>
      <c r="E610" s="4"/>
      <c r="F610" s="4"/>
      <c r="J610" s="5"/>
      <c r="L610" s="4"/>
    </row>
    <row r="611">
      <c r="A611" s="4"/>
      <c r="C611" s="116"/>
      <c r="D611" s="4"/>
      <c r="E611" s="4"/>
      <c r="F611" s="4"/>
      <c r="J611" s="5"/>
      <c r="L611" s="4"/>
    </row>
    <row r="612">
      <c r="A612" s="4"/>
      <c r="C612" s="116"/>
      <c r="D612" s="4"/>
      <c r="E612" s="4"/>
      <c r="F612" s="4"/>
      <c r="J612" s="5"/>
      <c r="L612" s="4"/>
    </row>
    <row r="613">
      <c r="A613" s="4"/>
      <c r="C613" s="116"/>
      <c r="D613" s="4"/>
      <c r="E613" s="4"/>
      <c r="F613" s="4"/>
      <c r="J613" s="5"/>
      <c r="L613" s="4"/>
    </row>
    <row r="614">
      <c r="A614" s="4"/>
      <c r="C614" s="116"/>
      <c r="D614" s="4"/>
      <c r="E614" s="4"/>
      <c r="F614" s="4"/>
      <c r="J614" s="5"/>
      <c r="L614" s="4"/>
    </row>
    <row r="615">
      <c r="A615" s="4"/>
      <c r="C615" s="116"/>
      <c r="D615" s="4"/>
      <c r="E615" s="4"/>
      <c r="F615" s="4"/>
      <c r="J615" s="5"/>
      <c r="L615" s="4"/>
    </row>
    <row r="616">
      <c r="A616" s="4"/>
      <c r="C616" s="116"/>
      <c r="D616" s="4"/>
      <c r="E616" s="4"/>
      <c r="F616" s="4"/>
      <c r="J616" s="5"/>
      <c r="L616" s="4"/>
    </row>
    <row r="617">
      <c r="A617" s="4"/>
      <c r="C617" s="116"/>
      <c r="D617" s="4"/>
      <c r="E617" s="4"/>
      <c r="F617" s="4"/>
      <c r="J617" s="5"/>
      <c r="L617" s="4"/>
    </row>
    <row r="618">
      <c r="A618" s="4"/>
      <c r="C618" s="116"/>
      <c r="D618" s="4"/>
      <c r="E618" s="4"/>
      <c r="F618" s="4"/>
      <c r="J618" s="5"/>
      <c r="L618" s="4"/>
    </row>
    <row r="619">
      <c r="A619" s="4"/>
      <c r="C619" s="116"/>
      <c r="D619" s="4"/>
      <c r="E619" s="4"/>
      <c r="F619" s="4"/>
      <c r="J619" s="5"/>
      <c r="L619" s="4"/>
    </row>
    <row r="620">
      <c r="A620" s="4"/>
      <c r="C620" s="116"/>
      <c r="D620" s="4"/>
      <c r="E620" s="4"/>
      <c r="F620" s="4"/>
      <c r="J620" s="5"/>
      <c r="L620" s="4"/>
    </row>
    <row r="621">
      <c r="A621" s="4"/>
      <c r="C621" s="116"/>
      <c r="D621" s="4"/>
      <c r="E621" s="4"/>
      <c r="F621" s="4"/>
      <c r="J621" s="5"/>
      <c r="L621" s="4"/>
    </row>
    <row r="622">
      <c r="A622" s="4"/>
      <c r="C622" s="116"/>
      <c r="D622" s="4"/>
      <c r="E622" s="4"/>
      <c r="F622" s="4"/>
      <c r="J622" s="5"/>
      <c r="L622" s="4"/>
    </row>
    <row r="623">
      <c r="A623" s="4"/>
      <c r="C623" s="116"/>
      <c r="D623" s="4"/>
      <c r="E623" s="4"/>
      <c r="F623" s="4"/>
      <c r="J623" s="5"/>
      <c r="L623" s="4"/>
    </row>
    <row r="624">
      <c r="A624" s="4"/>
      <c r="C624" s="116"/>
      <c r="D624" s="4"/>
      <c r="E624" s="4"/>
      <c r="F624" s="4"/>
      <c r="J624" s="5"/>
      <c r="L624" s="4"/>
    </row>
    <row r="625">
      <c r="A625" s="4"/>
      <c r="C625" s="116"/>
      <c r="D625" s="4"/>
      <c r="E625" s="4"/>
      <c r="F625" s="4"/>
      <c r="J625" s="5"/>
      <c r="L625" s="4"/>
    </row>
    <row r="626">
      <c r="A626" s="4"/>
      <c r="C626" s="116"/>
      <c r="D626" s="4"/>
      <c r="E626" s="4"/>
      <c r="F626" s="4"/>
      <c r="J626" s="5"/>
      <c r="L626" s="4"/>
    </row>
    <row r="627">
      <c r="A627" s="4"/>
      <c r="C627" s="116"/>
      <c r="D627" s="4"/>
      <c r="E627" s="4"/>
      <c r="F627" s="4"/>
      <c r="J627" s="5"/>
      <c r="L627" s="4"/>
    </row>
    <row r="628">
      <c r="A628" s="4"/>
      <c r="C628" s="116"/>
      <c r="D628" s="4"/>
      <c r="E628" s="4"/>
      <c r="F628" s="4"/>
      <c r="J628" s="5"/>
      <c r="L628" s="4"/>
    </row>
    <row r="629">
      <c r="A629" s="4"/>
      <c r="C629" s="116"/>
      <c r="D629" s="4"/>
      <c r="E629" s="4"/>
      <c r="F629" s="4"/>
      <c r="J629" s="5"/>
      <c r="L629" s="4"/>
    </row>
    <row r="630">
      <c r="A630" s="4"/>
      <c r="C630" s="116"/>
      <c r="D630" s="4"/>
      <c r="E630" s="4"/>
      <c r="F630" s="4"/>
      <c r="J630" s="5"/>
      <c r="L630" s="4"/>
    </row>
    <row r="631">
      <c r="A631" s="4"/>
      <c r="C631" s="116"/>
      <c r="D631" s="4"/>
      <c r="E631" s="4"/>
      <c r="F631" s="4"/>
      <c r="J631" s="5"/>
      <c r="L631" s="4"/>
    </row>
    <row r="632">
      <c r="A632" s="4"/>
      <c r="C632" s="116"/>
      <c r="D632" s="4"/>
      <c r="E632" s="4"/>
      <c r="F632" s="4"/>
      <c r="J632" s="5"/>
      <c r="L632" s="4"/>
    </row>
    <row r="633">
      <c r="A633" s="4"/>
      <c r="C633" s="116"/>
      <c r="D633" s="4"/>
      <c r="E633" s="4"/>
      <c r="F633" s="4"/>
      <c r="J633" s="5"/>
      <c r="L633" s="4"/>
    </row>
    <row r="634">
      <c r="A634" s="4"/>
      <c r="C634" s="116"/>
      <c r="D634" s="4"/>
      <c r="E634" s="4"/>
      <c r="F634" s="4"/>
      <c r="J634" s="5"/>
      <c r="L634" s="4"/>
    </row>
    <row r="635">
      <c r="A635" s="4"/>
      <c r="C635" s="116"/>
      <c r="D635" s="4"/>
      <c r="E635" s="4"/>
      <c r="F635" s="4"/>
      <c r="J635" s="5"/>
      <c r="L635" s="4"/>
    </row>
    <row r="636">
      <c r="A636" s="4"/>
      <c r="C636" s="116"/>
      <c r="D636" s="4"/>
      <c r="E636" s="4"/>
      <c r="F636" s="4"/>
      <c r="J636" s="5"/>
      <c r="L636" s="4"/>
    </row>
    <row r="637">
      <c r="A637" s="4"/>
      <c r="C637" s="116"/>
      <c r="D637" s="4"/>
      <c r="E637" s="4"/>
      <c r="F637" s="4"/>
      <c r="J637" s="5"/>
      <c r="L637" s="4"/>
    </row>
    <row r="638">
      <c r="A638" s="4"/>
      <c r="C638" s="116"/>
      <c r="D638" s="4"/>
      <c r="E638" s="4"/>
      <c r="F638" s="4"/>
      <c r="J638" s="5"/>
      <c r="L638" s="4"/>
    </row>
    <row r="639">
      <c r="A639" s="4"/>
      <c r="C639" s="116"/>
      <c r="D639" s="4"/>
      <c r="E639" s="4"/>
      <c r="F639" s="4"/>
      <c r="J639" s="5"/>
      <c r="L639" s="4"/>
    </row>
    <row r="640">
      <c r="A640" s="4"/>
      <c r="C640" s="116"/>
      <c r="D640" s="4"/>
      <c r="E640" s="4"/>
      <c r="F640" s="4"/>
      <c r="J640" s="5"/>
      <c r="L640" s="4"/>
    </row>
    <row r="641">
      <c r="A641" s="4"/>
      <c r="C641" s="116"/>
      <c r="D641" s="4"/>
      <c r="E641" s="4"/>
      <c r="F641" s="4"/>
      <c r="J641" s="5"/>
      <c r="L641" s="4"/>
    </row>
    <row r="642">
      <c r="A642" s="4"/>
      <c r="C642" s="116"/>
      <c r="D642" s="4"/>
      <c r="E642" s="4"/>
      <c r="F642" s="4"/>
      <c r="J642" s="5"/>
      <c r="L642" s="4"/>
    </row>
    <row r="643">
      <c r="A643" s="4"/>
      <c r="C643" s="116"/>
      <c r="D643" s="4"/>
      <c r="E643" s="4"/>
      <c r="F643" s="4"/>
      <c r="J643" s="5"/>
      <c r="L643" s="4"/>
    </row>
    <row r="644">
      <c r="A644" s="4"/>
      <c r="C644" s="116"/>
      <c r="D644" s="4"/>
      <c r="E644" s="4"/>
      <c r="F644" s="4"/>
      <c r="J644" s="5"/>
      <c r="L644" s="4"/>
    </row>
    <row r="645">
      <c r="A645" s="4"/>
      <c r="C645" s="116"/>
      <c r="D645" s="4"/>
      <c r="E645" s="4"/>
      <c r="F645" s="4"/>
      <c r="J645" s="5"/>
      <c r="L645" s="4"/>
    </row>
    <row r="646">
      <c r="A646" s="4"/>
      <c r="C646" s="116"/>
      <c r="D646" s="4"/>
      <c r="E646" s="4"/>
      <c r="F646" s="4"/>
      <c r="J646" s="5"/>
      <c r="L646" s="4"/>
    </row>
    <row r="647">
      <c r="A647" s="4"/>
      <c r="C647" s="116"/>
      <c r="D647" s="4"/>
      <c r="E647" s="4"/>
      <c r="F647" s="4"/>
      <c r="J647" s="5"/>
      <c r="L647" s="4"/>
    </row>
    <row r="648">
      <c r="A648" s="4"/>
      <c r="C648" s="116"/>
      <c r="D648" s="4"/>
      <c r="E648" s="4"/>
      <c r="F648" s="4"/>
      <c r="J648" s="5"/>
      <c r="L648" s="4"/>
    </row>
    <row r="649">
      <c r="A649" s="4"/>
      <c r="C649" s="116"/>
      <c r="D649" s="4"/>
      <c r="E649" s="4"/>
      <c r="F649" s="4"/>
      <c r="J649" s="5"/>
      <c r="L649" s="4"/>
    </row>
    <row r="650">
      <c r="A650" s="4"/>
      <c r="C650" s="116"/>
      <c r="D650" s="4"/>
      <c r="E650" s="4"/>
      <c r="F650" s="4"/>
      <c r="J650" s="5"/>
      <c r="L650" s="4"/>
    </row>
    <row r="651">
      <c r="A651" s="4"/>
      <c r="C651" s="116"/>
      <c r="D651" s="4"/>
      <c r="E651" s="4"/>
      <c r="F651" s="4"/>
      <c r="J651" s="5"/>
      <c r="L651" s="4"/>
    </row>
    <row r="652">
      <c r="A652" s="4"/>
      <c r="C652" s="116"/>
      <c r="D652" s="4"/>
      <c r="E652" s="4"/>
      <c r="F652" s="4"/>
      <c r="J652" s="5"/>
      <c r="L652" s="4"/>
    </row>
    <row r="653">
      <c r="A653" s="4"/>
      <c r="C653" s="116"/>
      <c r="D653" s="4"/>
      <c r="E653" s="4"/>
      <c r="F653" s="4"/>
      <c r="J653" s="5"/>
      <c r="L653" s="4"/>
    </row>
    <row r="654">
      <c r="A654" s="4"/>
      <c r="C654" s="116"/>
      <c r="D654" s="4"/>
      <c r="E654" s="4"/>
      <c r="F654" s="4"/>
      <c r="J654" s="5"/>
      <c r="L654" s="4"/>
    </row>
    <row r="655">
      <c r="A655" s="4"/>
      <c r="C655" s="116"/>
      <c r="D655" s="4"/>
      <c r="E655" s="4"/>
      <c r="F655" s="4"/>
      <c r="J655" s="5"/>
      <c r="L655" s="4"/>
    </row>
    <row r="656">
      <c r="A656" s="4"/>
      <c r="C656" s="116"/>
      <c r="D656" s="4"/>
      <c r="E656" s="4"/>
      <c r="F656" s="4"/>
      <c r="J656" s="5"/>
      <c r="L656" s="4"/>
    </row>
    <row r="657">
      <c r="A657" s="4"/>
      <c r="C657" s="116"/>
      <c r="D657" s="4"/>
      <c r="E657" s="4"/>
      <c r="F657" s="4"/>
      <c r="J657" s="5"/>
      <c r="L657" s="4"/>
    </row>
    <row r="658">
      <c r="A658" s="4"/>
      <c r="C658" s="116"/>
      <c r="D658" s="4"/>
      <c r="E658" s="4"/>
      <c r="F658" s="4"/>
      <c r="J658" s="5"/>
      <c r="L658" s="4"/>
    </row>
    <row r="659">
      <c r="A659" s="4"/>
      <c r="C659" s="116"/>
      <c r="D659" s="4"/>
      <c r="E659" s="4"/>
      <c r="F659" s="4"/>
      <c r="J659" s="5"/>
      <c r="L659" s="4"/>
    </row>
    <row r="660">
      <c r="A660" s="4"/>
      <c r="C660" s="116"/>
      <c r="D660" s="4"/>
      <c r="E660" s="4"/>
      <c r="F660" s="4"/>
      <c r="J660" s="5"/>
      <c r="L660" s="4"/>
    </row>
    <row r="661">
      <c r="A661" s="4"/>
      <c r="C661" s="116"/>
      <c r="D661" s="4"/>
      <c r="E661" s="4"/>
      <c r="F661" s="4"/>
      <c r="J661" s="5"/>
      <c r="L661" s="4"/>
    </row>
    <row r="662">
      <c r="A662" s="4"/>
      <c r="C662" s="116"/>
      <c r="D662" s="4"/>
      <c r="E662" s="4"/>
      <c r="F662" s="4"/>
      <c r="J662" s="5"/>
      <c r="L662" s="4"/>
    </row>
    <row r="663">
      <c r="A663" s="4"/>
      <c r="C663" s="116"/>
      <c r="D663" s="4"/>
      <c r="E663" s="4"/>
      <c r="F663" s="4"/>
      <c r="J663" s="5"/>
      <c r="L663" s="4"/>
    </row>
    <row r="664">
      <c r="A664" s="4"/>
      <c r="C664" s="116"/>
      <c r="D664" s="4"/>
      <c r="E664" s="4"/>
      <c r="F664" s="4"/>
      <c r="J664" s="5"/>
      <c r="L664" s="4"/>
    </row>
    <row r="665">
      <c r="A665" s="4"/>
      <c r="C665" s="116"/>
      <c r="D665" s="4"/>
      <c r="E665" s="4"/>
      <c r="F665" s="4"/>
      <c r="J665" s="5"/>
      <c r="L665" s="4"/>
    </row>
    <row r="666">
      <c r="A666" s="4"/>
      <c r="C666" s="116"/>
      <c r="D666" s="4"/>
      <c r="E666" s="4"/>
      <c r="F666" s="4"/>
      <c r="J666" s="5"/>
      <c r="L666" s="4"/>
    </row>
    <row r="667">
      <c r="A667" s="4"/>
      <c r="C667" s="116"/>
      <c r="D667" s="4"/>
      <c r="E667" s="4"/>
      <c r="F667" s="4"/>
      <c r="J667" s="5"/>
      <c r="L667" s="4"/>
    </row>
    <row r="668">
      <c r="A668" s="4"/>
      <c r="C668" s="116"/>
      <c r="D668" s="4"/>
      <c r="E668" s="4"/>
      <c r="F668" s="4"/>
      <c r="J668" s="5"/>
      <c r="L668" s="4"/>
    </row>
    <row r="669">
      <c r="A669" s="4"/>
      <c r="C669" s="116"/>
      <c r="D669" s="4"/>
      <c r="E669" s="4"/>
      <c r="F669" s="4"/>
      <c r="J669" s="5"/>
      <c r="L669" s="4"/>
    </row>
    <row r="670">
      <c r="A670" s="4"/>
      <c r="C670" s="116"/>
      <c r="D670" s="4"/>
      <c r="E670" s="4"/>
      <c r="F670" s="4"/>
      <c r="J670" s="5"/>
      <c r="L670" s="4"/>
    </row>
    <row r="671">
      <c r="A671" s="4"/>
      <c r="C671" s="116"/>
      <c r="D671" s="4"/>
      <c r="E671" s="4"/>
      <c r="F671" s="4"/>
      <c r="J671" s="5"/>
      <c r="L671" s="4"/>
    </row>
    <row r="672">
      <c r="A672" s="4"/>
      <c r="C672" s="116"/>
      <c r="D672" s="4"/>
      <c r="E672" s="4"/>
      <c r="F672" s="4"/>
      <c r="J672" s="5"/>
      <c r="L672" s="4"/>
    </row>
    <row r="673">
      <c r="A673" s="4"/>
      <c r="C673" s="116"/>
      <c r="D673" s="4"/>
      <c r="E673" s="4"/>
      <c r="F673" s="4"/>
      <c r="J673" s="5"/>
      <c r="L673" s="4"/>
    </row>
    <row r="674">
      <c r="A674" s="4"/>
      <c r="C674" s="116"/>
      <c r="D674" s="4"/>
      <c r="E674" s="4"/>
      <c r="F674" s="4"/>
      <c r="J674" s="5"/>
      <c r="L674" s="4"/>
    </row>
    <row r="675">
      <c r="A675" s="4"/>
      <c r="C675" s="116"/>
      <c r="D675" s="4"/>
      <c r="E675" s="4"/>
      <c r="F675" s="4"/>
      <c r="J675" s="5"/>
      <c r="L675" s="4"/>
    </row>
    <row r="676">
      <c r="A676" s="4"/>
      <c r="C676" s="116"/>
      <c r="D676" s="4"/>
      <c r="E676" s="4"/>
      <c r="F676" s="4"/>
      <c r="J676" s="5"/>
      <c r="L676" s="4"/>
    </row>
    <row r="677">
      <c r="A677" s="4"/>
      <c r="C677" s="116"/>
      <c r="D677" s="4"/>
      <c r="E677" s="4"/>
      <c r="F677" s="4"/>
      <c r="J677" s="5"/>
      <c r="L677" s="4"/>
    </row>
    <row r="678">
      <c r="A678" s="4"/>
      <c r="C678" s="116"/>
      <c r="D678" s="4"/>
      <c r="E678" s="4"/>
      <c r="F678" s="4"/>
      <c r="J678" s="5"/>
      <c r="L678" s="4"/>
    </row>
    <row r="679">
      <c r="A679" s="4"/>
      <c r="C679" s="116"/>
      <c r="D679" s="4"/>
      <c r="E679" s="4"/>
      <c r="F679" s="4"/>
      <c r="J679" s="5"/>
      <c r="L679" s="4"/>
    </row>
    <row r="680">
      <c r="A680" s="4"/>
      <c r="C680" s="116"/>
      <c r="D680" s="4"/>
      <c r="E680" s="4"/>
      <c r="F680" s="4"/>
      <c r="J680" s="5"/>
      <c r="L680" s="4"/>
    </row>
    <row r="681">
      <c r="A681" s="4"/>
      <c r="C681" s="116"/>
      <c r="D681" s="4"/>
      <c r="E681" s="4"/>
      <c r="F681" s="4"/>
      <c r="J681" s="5"/>
      <c r="L681" s="4"/>
    </row>
    <row r="682">
      <c r="A682" s="4"/>
      <c r="C682" s="116"/>
      <c r="D682" s="4"/>
      <c r="E682" s="4"/>
      <c r="F682" s="4"/>
      <c r="J682" s="5"/>
      <c r="L682" s="4"/>
    </row>
    <row r="683">
      <c r="A683" s="4"/>
      <c r="C683" s="116"/>
      <c r="D683" s="4"/>
      <c r="E683" s="4"/>
      <c r="F683" s="4"/>
      <c r="J683" s="5"/>
      <c r="L683" s="4"/>
    </row>
    <row r="684">
      <c r="A684" s="4"/>
      <c r="C684" s="116"/>
      <c r="D684" s="4"/>
      <c r="E684" s="4"/>
      <c r="F684" s="4"/>
      <c r="J684" s="5"/>
      <c r="L684" s="4"/>
    </row>
    <row r="685">
      <c r="A685" s="4"/>
      <c r="C685" s="116"/>
      <c r="D685" s="4"/>
      <c r="E685" s="4"/>
      <c r="F685" s="4"/>
      <c r="J685" s="5"/>
      <c r="L685" s="4"/>
    </row>
    <row r="686">
      <c r="A686" s="4"/>
      <c r="C686" s="116"/>
      <c r="D686" s="4"/>
      <c r="E686" s="4"/>
      <c r="F686" s="4"/>
      <c r="J686" s="5"/>
      <c r="L686" s="4"/>
    </row>
    <row r="687">
      <c r="A687" s="4"/>
      <c r="C687" s="116"/>
      <c r="D687" s="4"/>
      <c r="E687" s="4"/>
      <c r="F687" s="4"/>
      <c r="J687" s="5"/>
      <c r="L687" s="4"/>
    </row>
    <row r="688">
      <c r="A688" s="4"/>
      <c r="C688" s="116"/>
      <c r="D688" s="4"/>
      <c r="E688" s="4"/>
      <c r="F688" s="4"/>
      <c r="J688" s="5"/>
      <c r="L688" s="4"/>
    </row>
    <row r="689">
      <c r="A689" s="4"/>
      <c r="C689" s="116"/>
      <c r="D689" s="4"/>
      <c r="E689" s="4"/>
      <c r="F689" s="4"/>
      <c r="J689" s="5"/>
      <c r="L689" s="4"/>
    </row>
    <row r="690">
      <c r="A690" s="4"/>
      <c r="C690" s="116"/>
      <c r="D690" s="4"/>
      <c r="E690" s="4"/>
      <c r="F690" s="4"/>
      <c r="J690" s="5"/>
      <c r="L690" s="4"/>
    </row>
    <row r="691">
      <c r="A691" s="4"/>
      <c r="C691" s="116"/>
      <c r="D691" s="4"/>
      <c r="E691" s="4"/>
      <c r="F691" s="4"/>
      <c r="J691" s="5"/>
      <c r="L691" s="4"/>
    </row>
    <row r="692">
      <c r="A692" s="4"/>
      <c r="C692" s="116"/>
      <c r="D692" s="4"/>
      <c r="E692" s="4"/>
      <c r="F692" s="4"/>
      <c r="J692" s="5"/>
      <c r="L692" s="4"/>
    </row>
    <row r="693">
      <c r="A693" s="4"/>
      <c r="C693" s="116"/>
      <c r="D693" s="4"/>
      <c r="E693" s="4"/>
      <c r="F693" s="4"/>
      <c r="J693" s="5"/>
      <c r="L693" s="4"/>
    </row>
    <row r="694">
      <c r="A694" s="4"/>
      <c r="C694" s="116"/>
      <c r="D694" s="4"/>
      <c r="E694" s="4"/>
      <c r="F694" s="4"/>
      <c r="J694" s="5"/>
      <c r="L694" s="4"/>
    </row>
    <row r="695">
      <c r="A695" s="4"/>
      <c r="C695" s="116"/>
      <c r="D695" s="4"/>
      <c r="E695" s="4"/>
      <c r="F695" s="4"/>
      <c r="J695" s="5"/>
      <c r="L695" s="4"/>
    </row>
    <row r="696">
      <c r="A696" s="4"/>
      <c r="C696" s="116"/>
      <c r="D696" s="4"/>
      <c r="E696" s="4"/>
      <c r="F696" s="4"/>
      <c r="J696" s="5"/>
      <c r="L696" s="4"/>
    </row>
    <row r="697">
      <c r="A697" s="4"/>
      <c r="C697" s="116"/>
      <c r="D697" s="4"/>
      <c r="E697" s="4"/>
      <c r="F697" s="4"/>
      <c r="J697" s="5"/>
      <c r="L697" s="4"/>
    </row>
    <row r="698">
      <c r="A698" s="4"/>
      <c r="C698" s="116"/>
      <c r="D698" s="4"/>
      <c r="E698" s="4"/>
      <c r="F698" s="4"/>
      <c r="J698" s="5"/>
      <c r="L698" s="4"/>
    </row>
    <row r="699">
      <c r="A699" s="4"/>
      <c r="C699" s="116"/>
      <c r="D699" s="4"/>
      <c r="E699" s="4"/>
      <c r="F699" s="4"/>
      <c r="J699" s="5"/>
      <c r="L699" s="4"/>
    </row>
    <row r="700">
      <c r="A700" s="4"/>
      <c r="C700" s="116"/>
      <c r="D700" s="4"/>
      <c r="E700" s="4"/>
      <c r="F700" s="4"/>
      <c r="J700" s="5"/>
      <c r="L700" s="4"/>
    </row>
    <row r="701">
      <c r="A701" s="4"/>
      <c r="C701" s="116"/>
      <c r="D701" s="4"/>
      <c r="E701" s="4"/>
      <c r="F701" s="4"/>
      <c r="J701" s="5"/>
      <c r="L701" s="4"/>
    </row>
    <row r="702">
      <c r="A702" s="4"/>
      <c r="C702" s="116"/>
      <c r="D702" s="4"/>
      <c r="E702" s="4"/>
      <c r="F702" s="4"/>
      <c r="J702" s="5"/>
      <c r="L702" s="4"/>
    </row>
    <row r="703">
      <c r="A703" s="4"/>
      <c r="C703" s="116"/>
      <c r="D703" s="4"/>
      <c r="E703" s="4"/>
      <c r="F703" s="4"/>
      <c r="J703" s="5"/>
      <c r="L703" s="4"/>
    </row>
    <row r="704">
      <c r="A704" s="4"/>
      <c r="C704" s="116"/>
      <c r="D704" s="4"/>
      <c r="E704" s="4"/>
      <c r="F704" s="4"/>
      <c r="J704" s="5"/>
      <c r="L704" s="4"/>
    </row>
    <row r="705">
      <c r="A705" s="4"/>
      <c r="C705" s="116"/>
      <c r="D705" s="4"/>
      <c r="E705" s="4"/>
      <c r="F705" s="4"/>
      <c r="J705" s="5"/>
      <c r="L705" s="4"/>
    </row>
    <row r="706">
      <c r="A706" s="4"/>
      <c r="C706" s="116"/>
      <c r="D706" s="4"/>
      <c r="E706" s="4"/>
      <c r="F706" s="4"/>
      <c r="J706" s="5"/>
      <c r="L706" s="4"/>
    </row>
    <row r="707">
      <c r="A707" s="4"/>
      <c r="C707" s="116"/>
      <c r="D707" s="4"/>
      <c r="E707" s="4"/>
      <c r="F707" s="4"/>
      <c r="J707" s="5"/>
      <c r="L707" s="4"/>
    </row>
    <row r="708">
      <c r="A708" s="4"/>
      <c r="C708" s="116"/>
      <c r="D708" s="4"/>
      <c r="E708" s="4"/>
      <c r="F708" s="4"/>
      <c r="J708" s="5"/>
      <c r="L708" s="4"/>
    </row>
    <row r="709">
      <c r="A709" s="4"/>
      <c r="C709" s="116"/>
      <c r="D709" s="4"/>
      <c r="E709" s="4"/>
      <c r="F709" s="4"/>
      <c r="J709" s="5"/>
      <c r="L709" s="4"/>
    </row>
    <row r="710">
      <c r="A710" s="4"/>
      <c r="C710" s="116"/>
      <c r="D710" s="4"/>
      <c r="E710" s="4"/>
      <c r="F710" s="4"/>
      <c r="J710" s="5"/>
      <c r="L710" s="4"/>
    </row>
    <row r="711">
      <c r="A711" s="4"/>
      <c r="C711" s="116"/>
      <c r="D711" s="4"/>
      <c r="E711" s="4"/>
      <c r="F711" s="4"/>
      <c r="J711" s="5"/>
      <c r="L711" s="4"/>
    </row>
    <row r="712">
      <c r="A712" s="4"/>
      <c r="C712" s="116"/>
      <c r="D712" s="4"/>
      <c r="E712" s="4"/>
      <c r="F712" s="4"/>
      <c r="J712" s="5"/>
      <c r="L712" s="4"/>
    </row>
    <row r="713">
      <c r="A713" s="4"/>
      <c r="C713" s="116"/>
      <c r="D713" s="4"/>
      <c r="E713" s="4"/>
      <c r="F713" s="4"/>
      <c r="J713" s="5"/>
      <c r="L713" s="4"/>
    </row>
    <row r="714">
      <c r="A714" s="4"/>
      <c r="C714" s="116"/>
      <c r="D714" s="4"/>
      <c r="E714" s="4"/>
      <c r="F714" s="4"/>
      <c r="J714" s="5"/>
      <c r="L714" s="4"/>
    </row>
    <row r="715">
      <c r="A715" s="4"/>
      <c r="C715" s="116"/>
      <c r="D715" s="4"/>
      <c r="E715" s="4"/>
      <c r="F715" s="4"/>
      <c r="J715" s="5"/>
      <c r="L715" s="4"/>
    </row>
    <row r="716">
      <c r="A716" s="4"/>
      <c r="C716" s="116"/>
      <c r="D716" s="4"/>
      <c r="E716" s="4"/>
      <c r="F716" s="4"/>
      <c r="J716" s="5"/>
      <c r="L716" s="4"/>
    </row>
    <row r="717">
      <c r="A717" s="4"/>
      <c r="C717" s="116"/>
      <c r="D717" s="4"/>
      <c r="E717" s="4"/>
      <c r="F717" s="4"/>
      <c r="J717" s="5"/>
      <c r="L717" s="4"/>
    </row>
    <row r="718">
      <c r="A718" s="4"/>
      <c r="C718" s="116"/>
      <c r="D718" s="4"/>
      <c r="E718" s="4"/>
      <c r="F718" s="4"/>
      <c r="J718" s="5"/>
      <c r="L718" s="4"/>
    </row>
    <row r="719">
      <c r="A719" s="4"/>
      <c r="C719" s="116"/>
      <c r="D719" s="4"/>
      <c r="E719" s="4"/>
      <c r="F719" s="4"/>
      <c r="J719" s="5"/>
      <c r="L719" s="4"/>
    </row>
    <row r="720">
      <c r="A720" s="4"/>
      <c r="C720" s="116"/>
      <c r="D720" s="4"/>
      <c r="E720" s="4"/>
      <c r="F720" s="4"/>
      <c r="J720" s="5"/>
      <c r="L720" s="4"/>
    </row>
    <row r="721">
      <c r="A721" s="4"/>
      <c r="C721" s="116"/>
      <c r="D721" s="4"/>
      <c r="E721" s="4"/>
      <c r="F721" s="4"/>
      <c r="J721" s="5"/>
      <c r="L721" s="4"/>
    </row>
    <row r="722">
      <c r="A722" s="4"/>
      <c r="C722" s="116"/>
      <c r="D722" s="4"/>
      <c r="E722" s="4"/>
      <c r="F722" s="4"/>
      <c r="J722" s="5"/>
      <c r="L722" s="4"/>
    </row>
    <row r="723">
      <c r="A723" s="4"/>
      <c r="C723" s="116"/>
      <c r="D723" s="4"/>
      <c r="E723" s="4"/>
      <c r="F723" s="4"/>
      <c r="J723" s="5"/>
      <c r="L723" s="4"/>
    </row>
    <row r="724">
      <c r="A724" s="4"/>
      <c r="C724" s="116"/>
      <c r="D724" s="4"/>
      <c r="E724" s="4"/>
      <c r="F724" s="4"/>
      <c r="J724" s="5"/>
      <c r="L724" s="4"/>
    </row>
    <row r="725">
      <c r="A725" s="4"/>
      <c r="C725" s="116"/>
      <c r="D725" s="4"/>
      <c r="E725" s="4"/>
      <c r="F725" s="4"/>
      <c r="J725" s="5"/>
      <c r="L725" s="4"/>
    </row>
    <row r="726">
      <c r="A726" s="4"/>
      <c r="C726" s="116"/>
      <c r="D726" s="4"/>
      <c r="E726" s="4"/>
      <c r="F726" s="4"/>
      <c r="J726" s="5"/>
      <c r="L726" s="4"/>
    </row>
    <row r="727">
      <c r="A727" s="4"/>
      <c r="C727" s="116"/>
      <c r="D727" s="4"/>
      <c r="E727" s="4"/>
      <c r="F727" s="4"/>
      <c r="J727" s="5"/>
      <c r="L727" s="4"/>
    </row>
    <row r="728">
      <c r="A728" s="4"/>
      <c r="C728" s="116"/>
      <c r="D728" s="4"/>
      <c r="E728" s="4"/>
      <c r="F728" s="4"/>
      <c r="J728" s="5"/>
      <c r="L728" s="4"/>
    </row>
    <row r="729">
      <c r="A729" s="4"/>
      <c r="C729" s="116"/>
      <c r="D729" s="4"/>
      <c r="E729" s="4"/>
      <c r="F729" s="4"/>
      <c r="J729" s="5"/>
      <c r="L729" s="4"/>
    </row>
    <row r="730">
      <c r="A730" s="4"/>
      <c r="C730" s="116"/>
      <c r="D730" s="4"/>
      <c r="E730" s="4"/>
      <c r="F730" s="4"/>
      <c r="J730" s="5"/>
      <c r="L730" s="4"/>
    </row>
    <row r="731">
      <c r="A731" s="4"/>
      <c r="C731" s="116"/>
      <c r="D731" s="4"/>
      <c r="E731" s="4"/>
      <c r="F731" s="4"/>
      <c r="J731" s="5"/>
      <c r="L731" s="4"/>
    </row>
    <row r="732">
      <c r="A732" s="4"/>
      <c r="C732" s="116"/>
      <c r="D732" s="4"/>
      <c r="E732" s="4"/>
      <c r="F732" s="4"/>
      <c r="J732" s="5"/>
      <c r="L732" s="4"/>
    </row>
    <row r="733">
      <c r="A733" s="4"/>
      <c r="C733" s="116"/>
      <c r="D733" s="4"/>
      <c r="E733" s="4"/>
      <c r="F733" s="4"/>
      <c r="J733" s="5"/>
      <c r="L733" s="4"/>
    </row>
    <row r="734">
      <c r="A734" s="4"/>
      <c r="C734" s="116"/>
      <c r="D734" s="4"/>
      <c r="E734" s="4"/>
      <c r="F734" s="4"/>
      <c r="J734" s="5"/>
      <c r="L734" s="4"/>
    </row>
    <row r="735">
      <c r="A735" s="4"/>
      <c r="C735" s="116"/>
      <c r="D735" s="4"/>
      <c r="E735" s="4"/>
      <c r="F735" s="4"/>
      <c r="J735" s="5"/>
      <c r="L735" s="4"/>
    </row>
    <row r="736">
      <c r="A736" s="4"/>
      <c r="C736" s="116"/>
      <c r="D736" s="4"/>
      <c r="E736" s="4"/>
      <c r="F736" s="4"/>
      <c r="J736" s="5"/>
      <c r="L736" s="4"/>
    </row>
    <row r="737">
      <c r="A737" s="4"/>
      <c r="C737" s="116"/>
      <c r="D737" s="4"/>
      <c r="E737" s="4"/>
      <c r="F737" s="4"/>
      <c r="J737" s="5"/>
      <c r="L737" s="4"/>
    </row>
    <row r="738">
      <c r="A738" s="4"/>
      <c r="C738" s="116"/>
      <c r="D738" s="4"/>
      <c r="E738" s="4"/>
      <c r="F738" s="4"/>
      <c r="J738" s="5"/>
      <c r="L738" s="4"/>
    </row>
    <row r="739">
      <c r="A739" s="4"/>
      <c r="C739" s="116"/>
      <c r="D739" s="4"/>
      <c r="E739" s="4"/>
      <c r="F739" s="4"/>
      <c r="J739" s="5"/>
      <c r="L739" s="4"/>
    </row>
    <row r="740">
      <c r="A740" s="4"/>
      <c r="C740" s="116"/>
      <c r="D740" s="4"/>
      <c r="E740" s="4"/>
      <c r="F740" s="4"/>
      <c r="J740" s="5"/>
      <c r="L740" s="4"/>
    </row>
    <row r="741">
      <c r="A741" s="4"/>
      <c r="C741" s="116"/>
      <c r="D741" s="4"/>
      <c r="E741" s="4"/>
      <c r="F741" s="4"/>
      <c r="J741" s="5"/>
      <c r="L741" s="4"/>
    </row>
    <row r="742">
      <c r="A742" s="4"/>
      <c r="C742" s="116"/>
      <c r="D742" s="4"/>
      <c r="E742" s="4"/>
      <c r="F742" s="4"/>
      <c r="J742" s="5"/>
      <c r="L742" s="4"/>
    </row>
    <row r="743">
      <c r="A743" s="4"/>
      <c r="C743" s="116"/>
      <c r="D743" s="4"/>
      <c r="E743" s="4"/>
      <c r="F743" s="4"/>
      <c r="J743" s="5"/>
      <c r="L743" s="4"/>
    </row>
    <row r="744">
      <c r="A744" s="4"/>
      <c r="C744" s="116"/>
      <c r="D744" s="4"/>
      <c r="E744" s="4"/>
      <c r="F744" s="4"/>
      <c r="J744" s="5"/>
      <c r="L744" s="4"/>
    </row>
    <row r="745">
      <c r="A745" s="4"/>
      <c r="C745" s="116"/>
      <c r="D745" s="4"/>
      <c r="E745" s="4"/>
      <c r="F745" s="4"/>
      <c r="J745" s="5"/>
      <c r="L745" s="4"/>
    </row>
    <row r="746">
      <c r="A746" s="4"/>
      <c r="C746" s="116"/>
      <c r="D746" s="4"/>
      <c r="E746" s="4"/>
      <c r="F746" s="4"/>
      <c r="J746" s="5"/>
      <c r="L746" s="4"/>
    </row>
    <row r="747">
      <c r="A747" s="4"/>
      <c r="C747" s="116"/>
      <c r="D747" s="4"/>
      <c r="E747" s="4"/>
      <c r="F747" s="4"/>
      <c r="J747" s="5"/>
      <c r="L747" s="4"/>
    </row>
    <row r="748">
      <c r="A748" s="4"/>
      <c r="C748" s="116"/>
      <c r="D748" s="4"/>
      <c r="E748" s="4"/>
      <c r="F748" s="4"/>
      <c r="J748" s="5"/>
      <c r="L748" s="4"/>
    </row>
    <row r="749">
      <c r="A749" s="4"/>
      <c r="C749" s="116"/>
      <c r="D749" s="4"/>
      <c r="E749" s="4"/>
      <c r="F749" s="4"/>
      <c r="J749" s="5"/>
      <c r="L749" s="4"/>
    </row>
    <row r="750">
      <c r="A750" s="4"/>
      <c r="C750" s="116"/>
      <c r="D750" s="4"/>
      <c r="E750" s="4"/>
      <c r="F750" s="4"/>
      <c r="J750" s="5"/>
      <c r="L750" s="4"/>
    </row>
    <row r="751">
      <c r="A751" s="4"/>
      <c r="C751" s="116"/>
      <c r="D751" s="4"/>
      <c r="E751" s="4"/>
      <c r="F751" s="4"/>
      <c r="J751" s="5"/>
      <c r="L751" s="4"/>
    </row>
    <row r="752">
      <c r="A752" s="4"/>
      <c r="C752" s="116"/>
      <c r="D752" s="4"/>
      <c r="E752" s="4"/>
      <c r="F752" s="4"/>
      <c r="J752" s="5"/>
      <c r="L752" s="4"/>
    </row>
    <row r="753">
      <c r="A753" s="4"/>
      <c r="C753" s="116"/>
      <c r="D753" s="4"/>
      <c r="E753" s="4"/>
      <c r="F753" s="4"/>
      <c r="J753" s="5"/>
      <c r="L753" s="4"/>
    </row>
    <row r="754">
      <c r="A754" s="4"/>
      <c r="C754" s="116"/>
      <c r="D754" s="4"/>
      <c r="E754" s="4"/>
      <c r="F754" s="4"/>
      <c r="J754" s="5"/>
      <c r="L754" s="4"/>
    </row>
    <row r="755">
      <c r="A755" s="4"/>
      <c r="C755" s="116"/>
      <c r="D755" s="4"/>
      <c r="E755" s="4"/>
      <c r="F755" s="4"/>
      <c r="J755" s="5"/>
      <c r="L755" s="4"/>
    </row>
    <row r="756">
      <c r="A756" s="4"/>
      <c r="C756" s="116"/>
      <c r="D756" s="4"/>
      <c r="E756" s="4"/>
      <c r="F756" s="4"/>
      <c r="J756" s="5"/>
      <c r="L756" s="4"/>
    </row>
    <row r="757">
      <c r="A757" s="4"/>
      <c r="C757" s="116"/>
      <c r="D757" s="4"/>
      <c r="E757" s="4"/>
      <c r="F757" s="4"/>
      <c r="J757" s="5"/>
      <c r="L757" s="4"/>
    </row>
    <row r="758">
      <c r="A758" s="4"/>
      <c r="C758" s="116"/>
      <c r="D758" s="4"/>
      <c r="E758" s="4"/>
      <c r="F758" s="4"/>
      <c r="J758" s="5"/>
      <c r="L758" s="4"/>
    </row>
    <row r="759">
      <c r="A759" s="4"/>
      <c r="C759" s="116"/>
      <c r="D759" s="4"/>
      <c r="E759" s="4"/>
      <c r="F759" s="4"/>
      <c r="J759" s="5"/>
      <c r="L759" s="4"/>
    </row>
    <row r="760">
      <c r="A760" s="4"/>
      <c r="C760" s="116"/>
      <c r="D760" s="4"/>
      <c r="E760" s="4"/>
      <c r="F760" s="4"/>
      <c r="J760" s="5"/>
      <c r="L760" s="4"/>
    </row>
    <row r="761">
      <c r="A761" s="4"/>
      <c r="C761" s="116"/>
      <c r="D761" s="4"/>
      <c r="E761" s="4"/>
      <c r="F761" s="4"/>
      <c r="J761" s="5"/>
      <c r="L761" s="4"/>
    </row>
    <row r="762">
      <c r="A762" s="4"/>
      <c r="C762" s="116"/>
      <c r="D762" s="4"/>
      <c r="E762" s="4"/>
      <c r="F762" s="4"/>
      <c r="J762" s="5"/>
      <c r="L762" s="4"/>
    </row>
    <row r="763">
      <c r="A763" s="4"/>
      <c r="C763" s="116"/>
      <c r="D763" s="4"/>
      <c r="E763" s="4"/>
      <c r="F763" s="4"/>
      <c r="J763" s="5"/>
      <c r="L763" s="4"/>
    </row>
    <row r="764">
      <c r="A764" s="4"/>
      <c r="C764" s="116"/>
      <c r="D764" s="4"/>
      <c r="E764" s="4"/>
      <c r="F764" s="4"/>
      <c r="J764" s="5"/>
      <c r="L764" s="4"/>
    </row>
    <row r="765">
      <c r="A765" s="4"/>
      <c r="C765" s="116"/>
      <c r="D765" s="4"/>
      <c r="E765" s="4"/>
      <c r="F765" s="4"/>
      <c r="J765" s="5"/>
      <c r="L765" s="4"/>
    </row>
    <row r="766">
      <c r="A766" s="4"/>
      <c r="C766" s="116"/>
      <c r="D766" s="4"/>
      <c r="E766" s="4"/>
      <c r="F766" s="4"/>
      <c r="J766" s="5"/>
      <c r="L766" s="4"/>
    </row>
    <row r="767">
      <c r="A767" s="4"/>
      <c r="C767" s="116"/>
      <c r="D767" s="4"/>
      <c r="E767" s="4"/>
      <c r="F767" s="4"/>
      <c r="J767" s="5"/>
      <c r="L767" s="4"/>
    </row>
    <row r="768">
      <c r="A768" s="4"/>
      <c r="C768" s="116"/>
      <c r="D768" s="4"/>
      <c r="E768" s="4"/>
      <c r="F768" s="4"/>
      <c r="J768" s="5"/>
      <c r="L768" s="4"/>
    </row>
    <row r="769">
      <c r="A769" s="4"/>
      <c r="C769" s="116"/>
      <c r="D769" s="4"/>
      <c r="E769" s="4"/>
      <c r="F769" s="4"/>
      <c r="J769" s="5"/>
      <c r="L769" s="4"/>
    </row>
    <row r="770">
      <c r="A770" s="4"/>
      <c r="C770" s="116"/>
      <c r="D770" s="4"/>
      <c r="E770" s="4"/>
      <c r="F770" s="4"/>
      <c r="J770" s="5"/>
      <c r="L770" s="4"/>
    </row>
    <row r="771">
      <c r="A771" s="4"/>
      <c r="C771" s="116"/>
      <c r="D771" s="4"/>
      <c r="E771" s="4"/>
      <c r="F771" s="4"/>
      <c r="J771" s="5"/>
      <c r="L771" s="4"/>
    </row>
    <row r="772">
      <c r="A772" s="4"/>
      <c r="C772" s="116"/>
      <c r="D772" s="4"/>
      <c r="E772" s="4"/>
      <c r="F772" s="4"/>
      <c r="J772" s="5"/>
      <c r="L772" s="4"/>
    </row>
    <row r="773">
      <c r="A773" s="4"/>
      <c r="C773" s="116"/>
      <c r="D773" s="4"/>
      <c r="E773" s="4"/>
      <c r="F773" s="4"/>
      <c r="J773" s="5"/>
      <c r="L773" s="4"/>
    </row>
    <row r="774">
      <c r="A774" s="4"/>
      <c r="C774" s="116"/>
      <c r="D774" s="4"/>
      <c r="E774" s="4"/>
      <c r="F774" s="4"/>
      <c r="J774" s="5"/>
      <c r="L774" s="4"/>
    </row>
    <row r="775">
      <c r="A775" s="4"/>
      <c r="C775" s="116"/>
      <c r="D775" s="4"/>
      <c r="E775" s="4"/>
      <c r="F775" s="4"/>
      <c r="J775" s="5"/>
      <c r="L775" s="4"/>
    </row>
    <row r="776">
      <c r="A776" s="4"/>
      <c r="C776" s="116"/>
      <c r="D776" s="4"/>
      <c r="E776" s="4"/>
      <c r="F776" s="4"/>
      <c r="J776" s="5"/>
      <c r="L776" s="4"/>
    </row>
    <row r="777">
      <c r="A777" s="4"/>
      <c r="C777" s="116"/>
      <c r="D777" s="4"/>
      <c r="E777" s="4"/>
      <c r="F777" s="4"/>
      <c r="J777" s="5"/>
      <c r="L777" s="4"/>
    </row>
    <row r="778">
      <c r="A778" s="4"/>
      <c r="C778" s="116"/>
      <c r="D778" s="4"/>
      <c r="E778" s="4"/>
      <c r="F778" s="4"/>
      <c r="J778" s="5"/>
      <c r="L778" s="4"/>
    </row>
    <row r="779">
      <c r="A779" s="4"/>
      <c r="C779" s="116"/>
      <c r="D779" s="4"/>
      <c r="E779" s="4"/>
      <c r="F779" s="4"/>
      <c r="J779" s="5"/>
      <c r="L779" s="4"/>
    </row>
    <row r="780">
      <c r="A780" s="4"/>
      <c r="C780" s="116"/>
      <c r="D780" s="4"/>
      <c r="E780" s="4"/>
      <c r="F780" s="4"/>
      <c r="J780" s="5"/>
      <c r="L780" s="4"/>
    </row>
    <row r="781">
      <c r="A781" s="4"/>
      <c r="C781" s="116"/>
      <c r="D781" s="4"/>
      <c r="E781" s="4"/>
      <c r="F781" s="4"/>
      <c r="J781" s="5"/>
      <c r="L781" s="4"/>
    </row>
    <row r="782">
      <c r="A782" s="4"/>
      <c r="C782" s="116"/>
      <c r="D782" s="4"/>
      <c r="E782" s="4"/>
      <c r="F782" s="4"/>
      <c r="J782" s="5"/>
      <c r="L782" s="4"/>
    </row>
    <row r="783">
      <c r="A783" s="4"/>
      <c r="C783" s="116"/>
      <c r="D783" s="4"/>
      <c r="E783" s="4"/>
      <c r="F783" s="4"/>
      <c r="J783" s="5"/>
      <c r="L783" s="4"/>
    </row>
    <row r="784">
      <c r="A784" s="4"/>
      <c r="C784" s="116"/>
      <c r="D784" s="4"/>
      <c r="E784" s="4"/>
      <c r="F784" s="4"/>
      <c r="J784" s="5"/>
      <c r="L784" s="4"/>
    </row>
    <row r="785">
      <c r="A785" s="4"/>
      <c r="C785" s="116"/>
      <c r="D785" s="4"/>
      <c r="E785" s="4"/>
      <c r="F785" s="4"/>
      <c r="J785" s="5"/>
      <c r="L785" s="4"/>
    </row>
    <row r="786">
      <c r="A786" s="4"/>
      <c r="C786" s="116"/>
      <c r="D786" s="4"/>
      <c r="E786" s="4"/>
      <c r="F786" s="4"/>
      <c r="J786" s="5"/>
      <c r="L786" s="4"/>
    </row>
    <row r="787">
      <c r="A787" s="4"/>
      <c r="C787" s="116"/>
      <c r="D787" s="4"/>
      <c r="E787" s="4"/>
      <c r="F787" s="4"/>
      <c r="J787" s="5"/>
      <c r="L787" s="4"/>
    </row>
    <row r="788">
      <c r="A788" s="4"/>
      <c r="C788" s="116"/>
      <c r="D788" s="4"/>
      <c r="E788" s="4"/>
      <c r="F788" s="4"/>
      <c r="J788" s="5"/>
      <c r="L788" s="4"/>
    </row>
    <row r="789">
      <c r="A789" s="4"/>
      <c r="C789" s="116"/>
      <c r="D789" s="4"/>
      <c r="E789" s="4"/>
      <c r="F789" s="4"/>
      <c r="J789" s="5"/>
      <c r="L789" s="4"/>
    </row>
    <row r="790">
      <c r="A790" s="4"/>
      <c r="C790" s="116"/>
      <c r="D790" s="4"/>
      <c r="E790" s="4"/>
      <c r="F790" s="4"/>
      <c r="J790" s="5"/>
      <c r="L790" s="4"/>
    </row>
    <row r="791">
      <c r="A791" s="4"/>
      <c r="C791" s="116"/>
      <c r="D791" s="4"/>
      <c r="E791" s="4"/>
      <c r="F791" s="4"/>
      <c r="J791" s="5"/>
      <c r="L791" s="4"/>
    </row>
    <row r="792">
      <c r="A792" s="4"/>
      <c r="C792" s="116"/>
      <c r="D792" s="4"/>
      <c r="E792" s="4"/>
      <c r="F792" s="4"/>
      <c r="J792" s="5"/>
      <c r="L792" s="4"/>
    </row>
    <row r="793">
      <c r="A793" s="4"/>
      <c r="C793" s="116"/>
      <c r="D793" s="4"/>
      <c r="E793" s="4"/>
      <c r="F793" s="4"/>
      <c r="J793" s="5"/>
      <c r="L793" s="4"/>
    </row>
    <row r="794">
      <c r="A794" s="4"/>
      <c r="C794" s="116"/>
      <c r="D794" s="4"/>
      <c r="E794" s="4"/>
      <c r="F794" s="4"/>
      <c r="J794" s="5"/>
      <c r="L794" s="4"/>
    </row>
    <row r="795">
      <c r="A795" s="4"/>
      <c r="C795" s="116"/>
      <c r="D795" s="4"/>
      <c r="E795" s="4"/>
      <c r="F795" s="4"/>
      <c r="J795" s="5"/>
      <c r="L795" s="4"/>
    </row>
    <row r="796">
      <c r="A796" s="4"/>
      <c r="C796" s="116"/>
      <c r="D796" s="4"/>
      <c r="E796" s="4"/>
      <c r="F796" s="4"/>
      <c r="J796" s="5"/>
      <c r="L796" s="4"/>
    </row>
    <row r="797">
      <c r="A797" s="4"/>
      <c r="C797" s="116"/>
      <c r="D797" s="4"/>
      <c r="E797" s="4"/>
      <c r="F797" s="4"/>
      <c r="J797" s="5"/>
      <c r="L797" s="4"/>
    </row>
    <row r="798">
      <c r="A798" s="4"/>
      <c r="C798" s="116"/>
      <c r="D798" s="4"/>
      <c r="E798" s="4"/>
      <c r="F798" s="4"/>
      <c r="J798" s="5"/>
      <c r="L798" s="4"/>
    </row>
    <row r="799">
      <c r="A799" s="4"/>
      <c r="C799" s="116"/>
      <c r="D799" s="4"/>
      <c r="E799" s="4"/>
      <c r="F799" s="4"/>
      <c r="J799" s="5"/>
      <c r="L799" s="4"/>
    </row>
    <row r="800">
      <c r="A800" s="4"/>
      <c r="C800" s="116"/>
      <c r="D800" s="4"/>
      <c r="E800" s="4"/>
      <c r="F800" s="4"/>
      <c r="J800" s="5"/>
      <c r="L800" s="4"/>
    </row>
    <row r="801">
      <c r="A801" s="4"/>
      <c r="C801" s="116"/>
      <c r="D801" s="4"/>
      <c r="E801" s="4"/>
      <c r="F801" s="4"/>
      <c r="J801" s="5"/>
      <c r="L801" s="4"/>
    </row>
    <row r="802">
      <c r="A802" s="4"/>
      <c r="C802" s="116"/>
      <c r="D802" s="4"/>
      <c r="E802" s="4"/>
      <c r="F802" s="4"/>
      <c r="J802" s="5"/>
      <c r="L802" s="4"/>
    </row>
    <row r="803">
      <c r="A803" s="4"/>
      <c r="C803" s="116"/>
      <c r="D803" s="4"/>
      <c r="E803" s="4"/>
      <c r="F803" s="4"/>
      <c r="J803" s="5"/>
      <c r="L803" s="4"/>
    </row>
    <row r="804">
      <c r="A804" s="4"/>
      <c r="C804" s="116"/>
      <c r="D804" s="4"/>
      <c r="E804" s="4"/>
      <c r="F804" s="4"/>
      <c r="J804" s="5"/>
      <c r="L804" s="4"/>
    </row>
    <row r="805">
      <c r="A805" s="4"/>
      <c r="C805" s="116"/>
      <c r="D805" s="4"/>
      <c r="E805" s="4"/>
      <c r="F805" s="4"/>
      <c r="J805" s="5"/>
      <c r="L805" s="4"/>
    </row>
    <row r="806">
      <c r="A806" s="4"/>
      <c r="C806" s="116"/>
      <c r="D806" s="4"/>
      <c r="E806" s="4"/>
      <c r="F806" s="4"/>
      <c r="J806" s="5"/>
      <c r="L806" s="4"/>
    </row>
    <row r="807">
      <c r="A807" s="4"/>
      <c r="C807" s="116"/>
      <c r="D807" s="4"/>
      <c r="E807" s="4"/>
      <c r="F807" s="4"/>
      <c r="J807" s="5"/>
      <c r="L807" s="4"/>
    </row>
    <row r="808">
      <c r="A808" s="4"/>
      <c r="C808" s="116"/>
      <c r="D808" s="4"/>
      <c r="E808" s="4"/>
      <c r="F808" s="4"/>
      <c r="J808" s="5"/>
      <c r="L808" s="4"/>
    </row>
    <row r="809">
      <c r="A809" s="4"/>
      <c r="C809" s="116"/>
      <c r="D809" s="4"/>
      <c r="E809" s="4"/>
      <c r="F809" s="4"/>
      <c r="J809" s="5"/>
      <c r="L809" s="4"/>
    </row>
    <row r="810">
      <c r="A810" s="4"/>
      <c r="C810" s="116"/>
      <c r="D810" s="4"/>
      <c r="E810" s="4"/>
      <c r="F810" s="4"/>
      <c r="J810" s="5"/>
      <c r="L810" s="4"/>
    </row>
    <row r="811">
      <c r="A811" s="4"/>
      <c r="C811" s="116"/>
      <c r="D811" s="4"/>
      <c r="E811" s="4"/>
      <c r="F811" s="4"/>
      <c r="J811" s="5"/>
      <c r="L811" s="4"/>
    </row>
    <row r="812">
      <c r="A812" s="4"/>
      <c r="C812" s="116"/>
      <c r="D812" s="4"/>
      <c r="E812" s="4"/>
      <c r="F812" s="4"/>
      <c r="J812" s="5"/>
      <c r="L812" s="4"/>
    </row>
    <row r="813">
      <c r="A813" s="4"/>
      <c r="C813" s="116"/>
      <c r="D813" s="4"/>
      <c r="E813" s="4"/>
      <c r="F813" s="4"/>
      <c r="J813" s="5"/>
      <c r="L813" s="4"/>
    </row>
    <row r="814">
      <c r="A814" s="4"/>
      <c r="C814" s="116"/>
      <c r="D814" s="4"/>
      <c r="E814" s="4"/>
      <c r="F814" s="4"/>
      <c r="J814" s="5"/>
      <c r="L814" s="4"/>
    </row>
    <row r="815">
      <c r="A815" s="4"/>
      <c r="C815" s="116"/>
      <c r="D815" s="4"/>
      <c r="E815" s="4"/>
      <c r="F815" s="4"/>
      <c r="J815" s="5"/>
      <c r="L815" s="4"/>
    </row>
    <row r="816">
      <c r="A816" s="4"/>
      <c r="C816" s="116"/>
      <c r="D816" s="4"/>
      <c r="E816" s="4"/>
      <c r="F816" s="4"/>
      <c r="J816" s="5"/>
      <c r="L816" s="4"/>
    </row>
    <row r="817">
      <c r="A817" s="4"/>
      <c r="C817" s="116"/>
      <c r="D817" s="4"/>
      <c r="E817" s="4"/>
      <c r="F817" s="4"/>
      <c r="J817" s="5"/>
      <c r="L817" s="4"/>
    </row>
    <row r="818">
      <c r="A818" s="4"/>
      <c r="C818" s="116"/>
      <c r="D818" s="4"/>
      <c r="E818" s="4"/>
      <c r="F818" s="4"/>
      <c r="J818" s="5"/>
      <c r="L818" s="4"/>
    </row>
    <row r="819">
      <c r="A819" s="4"/>
      <c r="C819" s="116"/>
      <c r="D819" s="4"/>
      <c r="E819" s="4"/>
      <c r="F819" s="4"/>
      <c r="J819" s="5"/>
      <c r="L819" s="4"/>
    </row>
    <row r="820">
      <c r="A820" s="4"/>
      <c r="C820" s="116"/>
      <c r="D820" s="4"/>
      <c r="E820" s="4"/>
      <c r="F820" s="4"/>
      <c r="J820" s="5"/>
      <c r="L820" s="4"/>
    </row>
    <row r="821">
      <c r="A821" s="4"/>
      <c r="C821" s="116"/>
      <c r="D821" s="4"/>
      <c r="E821" s="4"/>
      <c r="F821" s="4"/>
      <c r="J821" s="5"/>
      <c r="L821" s="4"/>
    </row>
    <row r="822">
      <c r="A822" s="4"/>
      <c r="C822" s="116"/>
      <c r="D822" s="4"/>
      <c r="E822" s="4"/>
      <c r="F822" s="4"/>
      <c r="G822" s="88" t="s">
        <v>44</v>
      </c>
      <c r="J822" s="5"/>
      <c r="L822" s="4"/>
    </row>
  </sheetData>
  <dataValidations>
    <dataValidation type="list" allowBlank="1" showErrorMessage="1" sqref="G3:G9 G12:G14 G18:G42">
      <formula1>"EFETUADO,A PAGAR,EM CAIXA,REEMBOLSAR"</formula1>
    </dataValidation>
  </dataValidations>
  <drawing r:id="rId1"/>
  <tableParts count="4">
    <tablePart r:id="rId6"/>
    <tablePart r:id="rId7"/>
    <tablePart r:id="rId8"/>
    <tablePart r:id="rId9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2.0"/>
    <col customWidth="1" min="3" max="3" width="17.63"/>
    <col customWidth="1" min="4" max="4" width="29.63"/>
    <col customWidth="1" min="5" max="5" width="6.88"/>
    <col customWidth="1" min="6" max="6" width="43.38"/>
    <col customWidth="1" min="7" max="7" width="14.75"/>
    <col customWidth="1" min="8" max="8" width="3.63"/>
    <col customWidth="1" min="9" max="9" width="38.63"/>
    <col customWidth="1" min="10" max="10" width="15.75"/>
    <col customWidth="1" min="11" max="11" width="3.25"/>
    <col customWidth="1" min="12" max="12" width="39.0"/>
    <col customWidth="1" min="13" max="13" width="19.13"/>
  </cols>
  <sheetData>
    <row r="1" ht="42.0" customHeight="1">
      <c r="A1" s="74"/>
      <c r="B1" s="74"/>
      <c r="C1" s="74"/>
      <c r="D1" s="74"/>
      <c r="E1" s="74"/>
      <c r="F1" s="74"/>
      <c r="G1" s="74"/>
      <c r="H1" s="75"/>
      <c r="K1" s="75"/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  <c r="Y1" s="42"/>
      <c r="Z1" s="42"/>
      <c r="AA1" s="42"/>
      <c r="AB1" s="42"/>
      <c r="AC1" s="42"/>
    </row>
    <row r="2">
      <c r="A2" s="76" t="s">
        <v>37</v>
      </c>
      <c r="B2" s="76" t="s">
        <v>4</v>
      </c>
      <c r="C2" s="77" t="s">
        <v>47</v>
      </c>
      <c r="D2" s="77" t="s">
        <v>39</v>
      </c>
      <c r="E2" s="77" t="s">
        <v>40</v>
      </c>
      <c r="F2" s="77" t="s">
        <v>41</v>
      </c>
      <c r="G2" s="77" t="s">
        <v>41</v>
      </c>
      <c r="H2" s="78"/>
      <c r="K2" s="79"/>
    </row>
    <row r="3">
      <c r="A3" s="80"/>
      <c r="B3" s="80"/>
      <c r="C3" s="81"/>
      <c r="D3" s="80"/>
      <c r="E3" s="80"/>
      <c r="F3" s="80"/>
      <c r="G3" s="82"/>
      <c r="H3" s="78"/>
      <c r="K3" s="79"/>
    </row>
    <row r="4">
      <c r="A4" s="83" t="s">
        <v>42</v>
      </c>
      <c r="B4" s="94">
        <v>46038.0</v>
      </c>
      <c r="C4" s="85">
        <v>4604.0516</v>
      </c>
      <c r="D4" s="87"/>
      <c r="E4" s="86"/>
      <c r="F4" s="86"/>
      <c r="G4" s="87" t="s">
        <v>43</v>
      </c>
      <c r="H4" s="78"/>
      <c r="K4" s="79"/>
      <c r="P4" s="88" t="s">
        <v>44</v>
      </c>
    </row>
    <row r="5">
      <c r="A5" s="83" t="s">
        <v>42</v>
      </c>
      <c r="B5" s="94">
        <f t="shared" ref="B5:B6" si="1">B4+3</f>
        <v>46041</v>
      </c>
      <c r="C5" s="85">
        <v>7366.4825</v>
      </c>
      <c r="D5" s="87"/>
      <c r="E5" s="86"/>
      <c r="F5" s="86"/>
      <c r="G5" s="87" t="s">
        <v>43</v>
      </c>
      <c r="H5" s="78"/>
      <c r="K5" s="79"/>
      <c r="L5" s="90"/>
      <c r="M5" s="91"/>
      <c r="P5" s="88"/>
    </row>
    <row r="6">
      <c r="A6" s="83" t="s">
        <v>42</v>
      </c>
      <c r="B6" s="94">
        <f t="shared" si="1"/>
        <v>46044</v>
      </c>
      <c r="C6" s="85">
        <v>3731.3433</v>
      </c>
      <c r="D6" s="86"/>
      <c r="E6" s="86"/>
      <c r="F6" s="86"/>
      <c r="G6" s="87" t="s">
        <v>43</v>
      </c>
      <c r="H6" s="78"/>
      <c r="K6" s="79"/>
      <c r="L6" s="90"/>
      <c r="M6" s="91"/>
      <c r="P6" s="88" t="s">
        <v>44</v>
      </c>
    </row>
    <row r="7">
      <c r="A7" s="83" t="s">
        <v>42</v>
      </c>
      <c r="B7" s="94">
        <f>B6+1</f>
        <v>46045</v>
      </c>
      <c r="C7" s="85">
        <v>4672.8972</v>
      </c>
      <c r="D7" s="105"/>
      <c r="E7" s="105"/>
      <c r="F7" s="105"/>
      <c r="G7" s="87" t="s">
        <v>43</v>
      </c>
      <c r="H7" s="78"/>
      <c r="K7" s="79"/>
      <c r="L7" s="96"/>
      <c r="M7" s="91"/>
    </row>
    <row r="8">
      <c r="A8" s="83" t="s">
        <v>42</v>
      </c>
      <c r="B8" s="94">
        <f>B7+3</f>
        <v>46048</v>
      </c>
      <c r="C8" s="85">
        <v>7476.6355</v>
      </c>
      <c r="D8" s="105"/>
      <c r="E8" s="105"/>
      <c r="F8" s="105"/>
      <c r="G8" s="87" t="s">
        <v>43</v>
      </c>
      <c r="H8" s="78"/>
      <c r="K8" s="79"/>
      <c r="L8" s="96"/>
      <c r="M8" s="91"/>
    </row>
    <row r="9">
      <c r="A9" s="106" t="s">
        <v>55</v>
      </c>
      <c r="B9" s="94">
        <f t="shared" ref="B9:B10" si="2">B8</f>
        <v>46048</v>
      </c>
      <c r="C9" s="103">
        <v>-1172.0</v>
      </c>
      <c r="D9" s="105">
        <f t="shared" ref="D9:D10" si="3">E9*C9</f>
        <v>-6797.6</v>
      </c>
      <c r="E9" s="107">
        <v>5.8</v>
      </c>
      <c r="F9" s="107" t="s">
        <v>56</v>
      </c>
      <c r="G9" s="87" t="s">
        <v>43</v>
      </c>
      <c r="H9" s="78"/>
      <c r="K9" s="79"/>
      <c r="L9" s="96"/>
      <c r="M9" s="91"/>
    </row>
    <row r="10">
      <c r="A10" s="106" t="s">
        <v>55</v>
      </c>
      <c r="B10" s="94">
        <f t="shared" si="2"/>
        <v>46048</v>
      </c>
      <c r="C10" s="103">
        <v>-10000.0</v>
      </c>
      <c r="D10" s="105">
        <f t="shared" si="3"/>
        <v>-52700</v>
      </c>
      <c r="E10" s="107">
        <v>5.27</v>
      </c>
      <c r="F10" s="107" t="s">
        <v>57</v>
      </c>
      <c r="G10" s="87" t="s">
        <v>43</v>
      </c>
      <c r="H10" s="78"/>
      <c r="J10" s="100"/>
      <c r="K10" s="79"/>
      <c r="L10" s="96"/>
      <c r="M10" s="91"/>
    </row>
    <row r="11">
      <c r="A11" s="83" t="s">
        <v>42</v>
      </c>
      <c r="B11" s="94">
        <f>B9+1</f>
        <v>46049</v>
      </c>
      <c r="C11" s="85">
        <v>3738.3178</v>
      </c>
      <c r="D11" s="87"/>
      <c r="E11" s="87"/>
      <c r="F11" s="87"/>
      <c r="G11" s="87" t="s">
        <v>43</v>
      </c>
      <c r="H11" s="78"/>
      <c r="K11" s="79"/>
      <c r="L11" s="96"/>
      <c r="M11" s="91"/>
    </row>
    <row r="12">
      <c r="A12" s="106" t="s">
        <v>55</v>
      </c>
      <c r="B12" s="94">
        <f>B11</f>
        <v>46049</v>
      </c>
      <c r="C12" s="103">
        <v>-822.0</v>
      </c>
      <c r="D12" s="105">
        <f>E12*C12</f>
        <v>-4767.6</v>
      </c>
      <c r="E12" s="107">
        <v>5.8</v>
      </c>
      <c r="F12" s="108" t="s">
        <v>58</v>
      </c>
      <c r="G12" s="87" t="s">
        <v>43</v>
      </c>
      <c r="H12" s="78"/>
      <c r="K12" s="79"/>
      <c r="L12" s="96"/>
      <c r="M12" s="91"/>
    </row>
    <row r="13">
      <c r="A13" s="83" t="s">
        <v>42</v>
      </c>
      <c r="B13" s="94">
        <f>B12+2</f>
        <v>46051</v>
      </c>
      <c r="C13" s="85">
        <v>3787.8788</v>
      </c>
      <c r="D13" s="86"/>
      <c r="E13" s="86"/>
      <c r="F13" s="86"/>
      <c r="G13" s="87" t="s">
        <v>43</v>
      </c>
      <c r="H13" s="78"/>
      <c r="K13" s="79"/>
      <c r="L13" s="96"/>
      <c r="M13" s="91"/>
    </row>
    <row r="14">
      <c r="A14" s="83" t="s">
        <v>42</v>
      </c>
      <c r="B14" s="94">
        <f>B13+1</f>
        <v>46052</v>
      </c>
      <c r="C14" s="85">
        <v>4699.2481</v>
      </c>
      <c r="D14" s="86"/>
      <c r="E14" s="86"/>
      <c r="F14" s="86"/>
      <c r="G14" s="87" t="s">
        <v>43</v>
      </c>
      <c r="H14" s="78"/>
      <c r="K14" s="79"/>
      <c r="L14" s="96"/>
      <c r="M14" s="91"/>
    </row>
    <row r="15">
      <c r="A15" s="106" t="s">
        <v>55</v>
      </c>
      <c r="B15" s="110">
        <v>46053.0</v>
      </c>
      <c r="C15" s="103">
        <v>-10518.0</v>
      </c>
      <c r="D15" s="86"/>
      <c r="E15" s="85"/>
      <c r="F15" s="111" t="s">
        <v>59</v>
      </c>
      <c r="G15" s="87" t="s">
        <v>43</v>
      </c>
      <c r="M15" s="91"/>
    </row>
    <row r="16">
      <c r="A16" s="106" t="s">
        <v>55</v>
      </c>
      <c r="B16" s="110">
        <v>46054.0</v>
      </c>
      <c r="C16" s="103">
        <v>-19.17</v>
      </c>
      <c r="F16" s="88" t="s">
        <v>1980</v>
      </c>
      <c r="G16" s="87" t="s">
        <v>43</v>
      </c>
      <c r="M16" s="91"/>
    </row>
    <row r="17">
      <c r="A17" s="979" t="s">
        <v>1941</v>
      </c>
      <c r="B17" s="980"/>
      <c r="C17" s="981">
        <f>SUM(C4:C16)</f>
        <v>17545.6848</v>
      </c>
      <c r="D17" s="86"/>
      <c r="E17" s="86"/>
      <c r="F17" s="86"/>
      <c r="G17" s="87"/>
      <c r="M17" s="91"/>
    </row>
    <row r="18">
      <c r="B18" s="983" t="s">
        <v>40</v>
      </c>
      <c r="C18" s="86">
        <v>5.27</v>
      </c>
      <c r="D18" s="86"/>
      <c r="E18" s="86"/>
      <c r="F18" s="86"/>
      <c r="G18" s="87"/>
      <c r="I18" s="75"/>
      <c r="J18" s="976"/>
      <c r="L18" s="4"/>
    </row>
    <row r="19">
      <c r="A19" s="979" t="s">
        <v>1942</v>
      </c>
      <c r="B19" s="980"/>
      <c r="C19" s="985">
        <f>C17*C18</f>
        <v>92465.7589</v>
      </c>
      <c r="D19" s="86"/>
      <c r="E19" s="86"/>
      <c r="F19" s="86"/>
      <c r="G19" s="87"/>
      <c r="M19" s="91"/>
    </row>
    <row r="20">
      <c r="A20" s="986" t="s">
        <v>1981</v>
      </c>
      <c r="B20" s="94"/>
      <c r="C20" s="1001">
        <v>49785.29</v>
      </c>
      <c r="D20" s="86"/>
      <c r="E20" s="86"/>
      <c r="F20" s="86"/>
      <c r="G20" s="104"/>
      <c r="L20" s="4"/>
    </row>
    <row r="21">
      <c r="A21" s="986" t="s">
        <v>1982</v>
      </c>
      <c r="B21" s="94" t="str">
        <f>B20</f>
        <v/>
      </c>
      <c r="C21" s="1001">
        <v>7401.76</v>
      </c>
      <c r="D21" s="86"/>
      <c r="E21" s="86"/>
      <c r="F21" s="86"/>
      <c r="G21" s="104"/>
      <c r="H21" s="78"/>
      <c r="K21" s="79"/>
    </row>
    <row r="22">
      <c r="A22" s="986" t="s">
        <v>1983</v>
      </c>
      <c r="B22" s="86"/>
      <c r="C22" s="87">
        <f>PAGAMENTOS!C30</f>
        <v>11737</v>
      </c>
      <c r="D22" s="86"/>
      <c r="E22" s="86"/>
      <c r="F22" s="86"/>
      <c r="G22" s="104"/>
      <c r="L22" s="4"/>
    </row>
    <row r="23">
      <c r="A23" s="1002" t="s">
        <v>1978</v>
      </c>
      <c r="C23" s="116">
        <f>SUM(C20:C22)</f>
        <v>68924.05</v>
      </c>
      <c r="D23" s="86"/>
      <c r="E23" s="86"/>
      <c r="F23" s="86"/>
      <c r="G23" s="87"/>
      <c r="L23" s="4"/>
    </row>
    <row r="24">
      <c r="A24" s="1005" t="s">
        <v>1984</v>
      </c>
      <c r="C24" s="116">
        <f>D10</f>
        <v>-52700</v>
      </c>
      <c r="D24" s="86"/>
      <c r="E24" s="86"/>
      <c r="F24" s="86"/>
      <c r="G24" s="87"/>
      <c r="L24" s="4"/>
    </row>
    <row r="25">
      <c r="A25" s="987" t="s">
        <v>1947</v>
      </c>
      <c r="B25" s="980"/>
      <c r="C25" s="988">
        <f>SUM(C23:C24)</f>
        <v>16224.05</v>
      </c>
      <c r="D25" s="1006">
        <f>C25/5.27</f>
        <v>3078.567362</v>
      </c>
      <c r="E25" s="983" t="s">
        <v>47</v>
      </c>
      <c r="F25" s="86"/>
      <c r="G25" s="87"/>
      <c r="L25" s="4"/>
    </row>
    <row r="26">
      <c r="D26" s="86"/>
      <c r="E26" s="86"/>
      <c r="F26" s="86"/>
      <c r="G26" s="87"/>
      <c r="L26" s="4"/>
    </row>
    <row r="27">
      <c r="A27" s="979" t="s">
        <v>1979</v>
      </c>
      <c r="B27" s="980"/>
      <c r="C27" s="988">
        <f>C19-C25</f>
        <v>76241.7089</v>
      </c>
      <c r="D27" s="86"/>
      <c r="E27" s="86"/>
      <c r="F27" s="86"/>
      <c r="G27" s="87"/>
      <c r="L27" s="4"/>
    </row>
    <row r="28">
      <c r="A28" s="990" t="s">
        <v>1949</v>
      </c>
      <c r="B28" s="991"/>
      <c r="C28" s="992"/>
      <c r="D28" s="86"/>
      <c r="E28" s="86"/>
      <c r="F28" s="86"/>
      <c r="G28" s="793"/>
      <c r="L28" s="4"/>
    </row>
    <row r="29">
      <c r="A29" s="993" t="s">
        <v>1950</v>
      </c>
      <c r="B29" s="86"/>
      <c r="C29" s="1003">
        <f>C27*20%</f>
        <v>15248.34178</v>
      </c>
      <c r="D29" s="86"/>
      <c r="E29" s="86"/>
      <c r="F29" s="86"/>
      <c r="G29" s="793"/>
      <c r="L29" s="4"/>
    </row>
    <row r="30">
      <c r="A30" s="993" t="s">
        <v>1951</v>
      </c>
      <c r="B30" s="86"/>
      <c r="C30" s="1003">
        <f>C29</f>
        <v>15248.34178</v>
      </c>
      <c r="D30" s="86"/>
      <c r="E30" s="86"/>
      <c r="F30" s="86"/>
      <c r="G30" s="793"/>
      <c r="L30" s="4"/>
    </row>
    <row r="31">
      <c r="A31" s="993" t="s">
        <v>1952</v>
      </c>
      <c r="B31" s="86"/>
      <c r="C31" s="1003">
        <f>C27*12.5%</f>
        <v>9530.213612</v>
      </c>
      <c r="D31" s="107"/>
      <c r="E31" s="105"/>
      <c r="F31" s="105"/>
      <c r="G31" s="793"/>
      <c r="L31" s="4"/>
    </row>
    <row r="32">
      <c r="A32" s="995" t="s">
        <v>1881</v>
      </c>
      <c r="B32" s="996"/>
      <c r="C32" s="1004">
        <f>C27*47.5%+C25</f>
        <v>52438.86173</v>
      </c>
      <c r="D32" s="86"/>
      <c r="E32" s="87"/>
      <c r="F32" s="87"/>
      <c r="G32" s="793"/>
      <c r="L32" s="4"/>
    </row>
    <row r="33">
      <c r="A33" s="86"/>
      <c r="B33" s="86"/>
      <c r="C33" s="86"/>
      <c r="D33" s="86"/>
      <c r="E33" s="793"/>
      <c r="F33" s="793"/>
      <c r="G33" s="793"/>
      <c r="L33" s="4"/>
    </row>
    <row r="34">
      <c r="A34" s="979" t="s">
        <v>1969</v>
      </c>
      <c r="B34" s="980"/>
      <c r="C34" s="989">
        <f>C17</f>
        <v>17545.6848</v>
      </c>
      <c r="D34" s="86"/>
      <c r="E34" s="86"/>
      <c r="F34" s="111"/>
      <c r="G34" s="793"/>
      <c r="L34" s="109"/>
    </row>
    <row r="35">
      <c r="A35" s="987" t="s">
        <v>1947</v>
      </c>
      <c r="C35" s="989">
        <f>D25</f>
        <v>3078.567362</v>
      </c>
      <c r="D35" s="86"/>
      <c r="E35" s="86"/>
      <c r="F35" s="86"/>
      <c r="G35" s="87"/>
      <c r="L35" s="4"/>
    </row>
    <row r="36">
      <c r="A36" s="979" t="s">
        <v>1948</v>
      </c>
      <c r="B36" s="980"/>
      <c r="C36" s="989">
        <f>C34-C35</f>
        <v>14467.11744</v>
      </c>
      <c r="D36" s="86"/>
      <c r="E36" s="86"/>
      <c r="F36" s="86"/>
      <c r="G36" s="87"/>
      <c r="L36" s="4"/>
    </row>
    <row r="37">
      <c r="A37" s="990" t="s">
        <v>1949</v>
      </c>
      <c r="B37" s="991"/>
      <c r="C37" s="992"/>
      <c r="D37" s="86"/>
      <c r="E37" s="86"/>
      <c r="F37" s="86"/>
      <c r="G37" s="87"/>
      <c r="L37" s="4"/>
    </row>
    <row r="38">
      <c r="A38" s="993" t="s">
        <v>1950</v>
      </c>
      <c r="B38" s="86"/>
      <c r="C38" s="994">
        <f>C36*20%</f>
        <v>2893.423488</v>
      </c>
      <c r="D38" s="86"/>
      <c r="E38" s="86"/>
      <c r="F38" s="87"/>
      <c r="G38" s="87"/>
      <c r="L38" s="4"/>
    </row>
    <row r="39">
      <c r="A39" s="993" t="s">
        <v>1951</v>
      </c>
      <c r="B39" s="86"/>
      <c r="C39" s="994">
        <f>C38</f>
        <v>2893.423488</v>
      </c>
      <c r="D39" s="86"/>
      <c r="E39" s="86"/>
      <c r="F39" s="87"/>
      <c r="G39" s="87"/>
      <c r="L39" s="4"/>
    </row>
    <row r="40">
      <c r="A40" s="993" t="s">
        <v>1952</v>
      </c>
      <c r="B40" s="86"/>
      <c r="C40" s="994">
        <f>C36*12.5%</f>
        <v>1808.38968</v>
      </c>
      <c r="D40" s="86"/>
      <c r="E40" s="86"/>
      <c r="F40" s="87"/>
      <c r="G40" s="87"/>
      <c r="L40" s="4"/>
    </row>
    <row r="41">
      <c r="A41" s="995" t="s">
        <v>1881</v>
      </c>
      <c r="B41" s="996"/>
      <c r="C41" s="997">
        <f>C36*47.5%+D25</f>
        <v>9950.448145</v>
      </c>
      <c r="D41" s="112"/>
      <c r="E41" s="112"/>
      <c r="F41" s="112"/>
      <c r="G41" s="87"/>
      <c r="L41" s="4"/>
    </row>
    <row r="42">
      <c r="A42" s="86"/>
      <c r="B42" s="94"/>
      <c r="C42" s="87"/>
      <c r="D42" s="112"/>
      <c r="E42" s="112"/>
      <c r="F42" s="112"/>
      <c r="G42" s="87"/>
      <c r="L42" s="4"/>
    </row>
    <row r="43">
      <c r="A43" s="86"/>
      <c r="B43" s="86"/>
      <c r="C43" s="87"/>
      <c r="D43" s="115"/>
      <c r="E43" s="115"/>
      <c r="F43" s="115"/>
      <c r="G43" s="87"/>
      <c r="L43" s="4"/>
    </row>
    <row r="44">
      <c r="A44" s="86"/>
      <c r="B44" s="94"/>
      <c r="C44" s="87"/>
      <c r="D44" s="998"/>
      <c r="E44" s="998"/>
      <c r="F44" s="998"/>
      <c r="G44" s="793"/>
      <c r="L44" s="4"/>
    </row>
    <row r="45">
      <c r="A45" s="86"/>
      <c r="B45" s="94"/>
      <c r="C45" s="87"/>
      <c r="D45" s="793"/>
      <c r="E45" s="793"/>
      <c r="F45" s="793"/>
      <c r="G45" s="87"/>
      <c r="L45" s="4"/>
    </row>
    <row r="46">
      <c r="A46" s="86"/>
      <c r="B46" s="94"/>
      <c r="C46" s="87"/>
      <c r="D46" s="793"/>
      <c r="E46" s="793"/>
      <c r="F46" s="793"/>
      <c r="G46" s="87"/>
      <c r="L46" s="4"/>
    </row>
    <row r="47">
      <c r="A47" s="4"/>
      <c r="C47" s="116"/>
      <c r="D47" s="4"/>
      <c r="E47" s="4"/>
      <c r="F47" s="4"/>
      <c r="J47" s="5"/>
      <c r="L47" s="4"/>
    </row>
    <row r="48">
      <c r="A48" s="4"/>
      <c r="C48" s="116"/>
      <c r="D48" s="4"/>
      <c r="E48" s="4"/>
      <c r="F48" s="4"/>
      <c r="J48" s="5"/>
      <c r="L48" s="4"/>
    </row>
    <row r="49">
      <c r="A49" s="4"/>
      <c r="C49" s="116"/>
      <c r="D49" s="4"/>
      <c r="E49" s="4"/>
      <c r="F49" s="4"/>
      <c r="J49" s="5"/>
      <c r="L49" s="4"/>
    </row>
    <row r="50">
      <c r="A50" s="4"/>
      <c r="C50" s="116"/>
      <c r="D50" s="4"/>
      <c r="E50" s="4"/>
      <c r="F50" s="4"/>
      <c r="J50" s="5"/>
      <c r="L50" s="4"/>
    </row>
    <row r="51">
      <c r="A51" s="4"/>
      <c r="C51" s="116"/>
      <c r="D51" s="4"/>
      <c r="E51" s="4"/>
      <c r="F51" s="4"/>
      <c r="J51" s="5"/>
      <c r="L51" s="4"/>
    </row>
    <row r="52">
      <c r="A52" s="4"/>
      <c r="C52" s="116"/>
      <c r="D52" s="4"/>
      <c r="E52" s="4"/>
      <c r="F52" s="4"/>
      <c r="J52" s="5"/>
      <c r="L52" s="4"/>
    </row>
    <row r="53">
      <c r="A53" s="4"/>
      <c r="C53" s="116"/>
      <c r="D53" s="4"/>
      <c r="E53" s="4"/>
      <c r="F53" s="4"/>
      <c r="J53" s="5"/>
      <c r="L53" s="4"/>
    </row>
    <row r="54">
      <c r="A54" s="4"/>
      <c r="C54" s="116"/>
      <c r="D54" s="4"/>
      <c r="E54" s="4"/>
      <c r="F54" s="4"/>
      <c r="J54" s="5"/>
      <c r="L54" s="4"/>
    </row>
    <row r="55">
      <c r="A55" s="4"/>
      <c r="C55" s="116"/>
      <c r="D55" s="4"/>
      <c r="E55" s="4"/>
      <c r="F55" s="4"/>
      <c r="J55" s="5"/>
      <c r="L55" s="4"/>
    </row>
    <row r="56">
      <c r="A56" s="971" t="s">
        <v>176</v>
      </c>
      <c r="B56" s="80"/>
      <c r="C56" s="81">
        <f>SUM(C17:C55)</f>
        <v>432733.3859</v>
      </c>
      <c r="D56" s="80"/>
      <c r="E56" s="80"/>
      <c r="F56" s="80"/>
      <c r="G56" s="82"/>
      <c r="H56" s="78"/>
      <c r="I56" s="95"/>
      <c r="J56" s="95"/>
      <c r="K56" s="79"/>
    </row>
    <row r="57">
      <c r="A57" s="4"/>
      <c r="C57" s="116"/>
      <c r="D57" s="4"/>
      <c r="E57" s="4"/>
      <c r="F57" s="4"/>
      <c r="J57" s="5"/>
      <c r="L57" s="4"/>
    </row>
    <row r="58">
      <c r="A58" s="4"/>
      <c r="C58" s="116"/>
      <c r="D58" s="4"/>
      <c r="E58" s="4"/>
      <c r="F58" s="4"/>
      <c r="J58" s="5"/>
      <c r="L58" s="4"/>
    </row>
    <row r="59">
      <c r="A59" s="4"/>
      <c r="C59" s="116"/>
      <c r="D59" s="4"/>
      <c r="E59" s="4"/>
      <c r="F59" s="4"/>
      <c r="J59" s="5"/>
      <c r="L59" s="4"/>
    </row>
    <row r="60">
      <c r="A60" s="4"/>
      <c r="C60" s="116"/>
      <c r="D60" s="4"/>
      <c r="E60" s="4"/>
      <c r="F60" s="4"/>
      <c r="J60" s="5"/>
      <c r="L60" s="4"/>
    </row>
    <row r="61">
      <c r="A61" s="4"/>
      <c r="C61" s="116"/>
      <c r="D61" s="4"/>
      <c r="E61" s="4"/>
      <c r="F61" s="4"/>
      <c r="J61" s="5"/>
      <c r="L61" s="4"/>
    </row>
    <row r="62">
      <c r="A62" s="4"/>
      <c r="C62" s="116"/>
      <c r="D62" s="4"/>
      <c r="E62" s="4"/>
      <c r="F62" s="4"/>
      <c r="J62" s="5"/>
      <c r="L62" s="4"/>
    </row>
    <row r="63">
      <c r="A63" s="4"/>
      <c r="C63" s="116"/>
      <c r="D63" s="4"/>
      <c r="E63" s="4"/>
      <c r="F63" s="4"/>
      <c r="J63" s="5"/>
      <c r="L63" s="4"/>
    </row>
    <row r="64">
      <c r="A64" s="4"/>
      <c r="C64" s="116"/>
      <c r="D64" s="4"/>
      <c r="E64" s="4"/>
      <c r="F64" s="4"/>
      <c r="J64" s="5"/>
      <c r="L64" s="4"/>
    </row>
    <row r="65">
      <c r="A65" s="4"/>
      <c r="C65" s="116"/>
      <c r="D65" s="4"/>
      <c r="E65" s="4"/>
      <c r="F65" s="4"/>
      <c r="J65" s="5"/>
      <c r="L65" s="4"/>
    </row>
    <row r="66">
      <c r="A66" s="4"/>
      <c r="C66" s="116"/>
      <c r="D66" s="4"/>
      <c r="E66" s="4"/>
      <c r="F66" s="4"/>
      <c r="J66" s="5"/>
      <c r="L66" s="4"/>
    </row>
    <row r="67">
      <c r="A67" s="4"/>
      <c r="C67" s="116"/>
      <c r="D67" s="4"/>
      <c r="E67" s="4"/>
      <c r="F67" s="4"/>
      <c r="J67" s="5"/>
      <c r="L67" s="4"/>
    </row>
    <row r="68">
      <c r="A68" s="4"/>
      <c r="C68" s="116"/>
      <c r="D68" s="4"/>
      <c r="E68" s="4"/>
      <c r="F68" s="4"/>
      <c r="J68" s="5"/>
      <c r="L68" s="4"/>
    </row>
    <row r="69">
      <c r="A69" s="4"/>
      <c r="C69" s="116"/>
      <c r="D69" s="4"/>
      <c r="E69" s="4"/>
      <c r="F69" s="4"/>
      <c r="J69" s="5"/>
      <c r="L69" s="4"/>
    </row>
    <row r="70">
      <c r="A70" s="4"/>
      <c r="C70" s="116"/>
      <c r="D70" s="4"/>
      <c r="E70" s="4"/>
      <c r="F70" s="4"/>
      <c r="J70" s="5"/>
      <c r="L70" s="4"/>
    </row>
    <row r="71">
      <c r="A71" s="4"/>
      <c r="C71" s="116"/>
      <c r="D71" s="4"/>
      <c r="E71" s="4"/>
      <c r="F71" s="4"/>
      <c r="J71" s="5"/>
      <c r="L71" s="4"/>
    </row>
    <row r="72">
      <c r="A72" s="4"/>
      <c r="C72" s="116"/>
      <c r="D72" s="4"/>
      <c r="E72" s="4"/>
      <c r="F72" s="4"/>
      <c r="J72" s="5"/>
      <c r="L72" s="4"/>
    </row>
    <row r="73">
      <c r="A73" s="4"/>
      <c r="C73" s="116"/>
      <c r="D73" s="4"/>
      <c r="E73" s="4"/>
      <c r="F73" s="4"/>
      <c r="J73" s="5"/>
      <c r="L73" s="4"/>
    </row>
    <row r="74">
      <c r="A74" s="4"/>
      <c r="C74" s="116"/>
      <c r="D74" s="4"/>
      <c r="E74" s="4"/>
      <c r="F74" s="4"/>
      <c r="J74" s="5"/>
      <c r="L74" s="4"/>
    </row>
    <row r="75">
      <c r="A75" s="4"/>
      <c r="C75" s="116"/>
      <c r="D75" s="4"/>
      <c r="E75" s="4"/>
      <c r="F75" s="4"/>
      <c r="J75" s="5"/>
      <c r="L75" s="4"/>
    </row>
    <row r="76">
      <c r="A76" s="4"/>
      <c r="C76" s="116"/>
      <c r="D76" s="4"/>
      <c r="E76" s="4"/>
      <c r="F76" s="4"/>
      <c r="J76" s="5"/>
      <c r="L76" s="4"/>
    </row>
    <row r="77">
      <c r="A77" s="4"/>
      <c r="C77" s="116"/>
      <c r="D77" s="4"/>
      <c r="E77" s="4"/>
      <c r="F77" s="4"/>
      <c r="J77" s="5"/>
      <c r="L77" s="4"/>
    </row>
    <row r="78">
      <c r="A78" s="4"/>
      <c r="C78" s="116"/>
      <c r="D78" s="4"/>
      <c r="E78" s="4"/>
      <c r="F78" s="4"/>
      <c r="J78" s="5"/>
      <c r="L78" s="4"/>
    </row>
    <row r="79">
      <c r="A79" s="4"/>
      <c r="C79" s="116"/>
      <c r="D79" s="4"/>
      <c r="E79" s="4"/>
      <c r="F79" s="4"/>
      <c r="J79" s="5"/>
      <c r="L79" s="4"/>
    </row>
    <row r="80">
      <c r="A80" s="4"/>
      <c r="C80" s="116"/>
      <c r="D80" s="4"/>
      <c r="E80" s="4"/>
      <c r="F80" s="4"/>
      <c r="J80" s="5"/>
      <c r="L80" s="4"/>
    </row>
    <row r="81">
      <c r="A81" s="4"/>
      <c r="C81" s="116"/>
      <c r="D81" s="4"/>
      <c r="E81" s="4"/>
      <c r="F81" s="4"/>
      <c r="J81" s="5"/>
      <c r="L81" s="4"/>
    </row>
    <row r="82">
      <c r="A82" s="4"/>
      <c r="C82" s="116"/>
      <c r="D82" s="4"/>
      <c r="E82" s="4"/>
      <c r="F82" s="4"/>
      <c r="J82" s="5"/>
      <c r="L82" s="4"/>
    </row>
    <row r="83">
      <c r="A83" s="4"/>
      <c r="C83" s="116"/>
      <c r="D83" s="4"/>
      <c r="E83" s="4"/>
      <c r="F83" s="4"/>
      <c r="J83" s="5"/>
      <c r="L83" s="4"/>
    </row>
    <row r="84">
      <c r="A84" s="4"/>
      <c r="C84" s="116"/>
      <c r="D84" s="4"/>
      <c r="E84" s="4"/>
      <c r="F84" s="4"/>
      <c r="J84" s="5"/>
      <c r="L84" s="4"/>
    </row>
    <row r="85">
      <c r="A85" s="4"/>
      <c r="C85" s="116"/>
      <c r="D85" s="4"/>
      <c r="E85" s="4"/>
      <c r="F85" s="4"/>
      <c r="J85" s="5"/>
      <c r="L85" s="4"/>
    </row>
    <row r="86">
      <c r="A86" s="4"/>
      <c r="C86" s="116"/>
      <c r="D86" s="4"/>
      <c r="E86" s="4"/>
      <c r="F86" s="4"/>
      <c r="J86" s="5"/>
      <c r="L86" s="4"/>
    </row>
    <row r="87">
      <c r="A87" s="4"/>
      <c r="C87" s="116"/>
      <c r="D87" s="4"/>
      <c r="E87" s="4"/>
      <c r="F87" s="4"/>
      <c r="J87" s="5"/>
      <c r="L87" s="4"/>
    </row>
    <row r="88">
      <c r="A88" s="4"/>
      <c r="C88" s="116"/>
      <c r="D88" s="4"/>
      <c r="E88" s="4"/>
      <c r="F88" s="4"/>
      <c r="J88" s="5"/>
      <c r="L88" s="4"/>
    </row>
    <row r="89">
      <c r="A89" s="4"/>
      <c r="C89" s="116"/>
      <c r="D89" s="4"/>
      <c r="E89" s="4"/>
      <c r="F89" s="4"/>
      <c r="J89" s="5"/>
      <c r="L89" s="4"/>
    </row>
    <row r="90">
      <c r="A90" s="4"/>
      <c r="C90" s="116"/>
      <c r="D90" s="4"/>
      <c r="E90" s="4"/>
      <c r="F90" s="4"/>
      <c r="J90" s="5"/>
      <c r="L90" s="4"/>
    </row>
    <row r="91">
      <c r="A91" s="4"/>
      <c r="C91" s="116"/>
      <c r="D91" s="4"/>
      <c r="E91" s="4"/>
      <c r="F91" s="4"/>
      <c r="J91" s="5"/>
      <c r="L91" s="4"/>
    </row>
    <row r="92">
      <c r="A92" s="4"/>
      <c r="C92" s="116"/>
      <c r="D92" s="4"/>
      <c r="E92" s="4"/>
      <c r="F92" s="4"/>
      <c r="J92" s="5"/>
      <c r="L92" s="4"/>
    </row>
    <row r="93">
      <c r="A93" s="4"/>
      <c r="C93" s="116"/>
      <c r="D93" s="4"/>
      <c r="E93" s="4"/>
      <c r="F93" s="4"/>
      <c r="J93" s="5"/>
      <c r="L93" s="4"/>
    </row>
    <row r="94">
      <c r="A94" s="4"/>
      <c r="C94" s="116"/>
      <c r="D94" s="4"/>
      <c r="E94" s="4"/>
      <c r="F94" s="4"/>
      <c r="J94" s="5"/>
      <c r="L94" s="4"/>
    </row>
    <row r="95">
      <c r="A95" s="4"/>
      <c r="C95" s="116"/>
      <c r="D95" s="4"/>
      <c r="E95" s="4"/>
      <c r="F95" s="4"/>
      <c r="J95" s="5"/>
      <c r="L95" s="4"/>
    </row>
    <row r="96">
      <c r="A96" s="4"/>
      <c r="C96" s="116"/>
      <c r="D96" s="4"/>
      <c r="E96" s="4"/>
      <c r="F96" s="4"/>
      <c r="J96" s="5"/>
      <c r="L96" s="4"/>
    </row>
    <row r="97">
      <c r="A97" s="4"/>
      <c r="C97" s="116"/>
      <c r="D97" s="4"/>
      <c r="E97" s="4"/>
      <c r="F97" s="4"/>
      <c r="J97" s="5"/>
      <c r="L97" s="4"/>
    </row>
    <row r="98">
      <c r="A98" s="4"/>
      <c r="C98" s="116"/>
      <c r="D98" s="4"/>
      <c r="E98" s="4"/>
      <c r="F98" s="4"/>
      <c r="J98" s="5"/>
      <c r="L98" s="4"/>
    </row>
    <row r="99">
      <c r="A99" s="4"/>
      <c r="C99" s="116"/>
      <c r="D99" s="4"/>
      <c r="E99" s="4"/>
      <c r="F99" s="4"/>
      <c r="J99" s="5"/>
      <c r="L99" s="4"/>
    </row>
    <row r="100">
      <c r="A100" s="4"/>
      <c r="C100" s="116"/>
      <c r="D100" s="4"/>
      <c r="E100" s="4"/>
      <c r="F100" s="4"/>
      <c r="J100" s="5"/>
      <c r="L100" s="4"/>
    </row>
    <row r="101">
      <c r="A101" s="4"/>
      <c r="C101" s="116"/>
      <c r="D101" s="4"/>
      <c r="E101" s="4"/>
      <c r="F101" s="4"/>
      <c r="J101" s="5"/>
      <c r="L101" s="4"/>
    </row>
    <row r="102">
      <c r="A102" s="4"/>
      <c r="C102" s="116"/>
      <c r="D102" s="4"/>
      <c r="E102" s="4"/>
      <c r="F102" s="4"/>
      <c r="J102" s="5"/>
      <c r="L102" s="4"/>
    </row>
    <row r="103">
      <c r="A103" s="4"/>
      <c r="C103" s="116"/>
      <c r="D103" s="4"/>
      <c r="E103" s="4"/>
      <c r="F103" s="4"/>
      <c r="J103" s="5"/>
      <c r="L103" s="4"/>
    </row>
    <row r="104">
      <c r="A104" s="4"/>
      <c r="C104" s="116"/>
      <c r="D104" s="4"/>
      <c r="E104" s="4"/>
      <c r="F104" s="4"/>
      <c r="J104" s="5"/>
      <c r="L104" s="4"/>
    </row>
    <row r="105">
      <c r="A105" s="4"/>
      <c r="C105" s="116"/>
      <c r="D105" s="4"/>
      <c r="E105" s="4"/>
      <c r="F105" s="4"/>
      <c r="J105" s="5"/>
      <c r="L105" s="4"/>
    </row>
    <row r="106">
      <c r="A106" s="4"/>
      <c r="C106" s="116"/>
      <c r="D106" s="4"/>
      <c r="E106" s="4"/>
      <c r="F106" s="4"/>
      <c r="J106" s="5"/>
      <c r="L106" s="4"/>
    </row>
    <row r="107">
      <c r="A107" s="4"/>
      <c r="C107" s="116"/>
      <c r="D107" s="4"/>
      <c r="E107" s="4"/>
      <c r="F107" s="4"/>
      <c r="J107" s="5"/>
      <c r="L107" s="4"/>
    </row>
    <row r="108">
      <c r="A108" s="4"/>
      <c r="C108" s="116"/>
      <c r="D108" s="4"/>
      <c r="E108" s="4"/>
      <c r="F108" s="4"/>
      <c r="J108" s="5"/>
      <c r="L108" s="4"/>
    </row>
    <row r="109">
      <c r="A109" s="4"/>
      <c r="C109" s="116"/>
      <c r="D109" s="4"/>
      <c r="E109" s="4"/>
      <c r="F109" s="4"/>
      <c r="J109" s="5"/>
      <c r="L109" s="4"/>
    </row>
    <row r="110">
      <c r="A110" s="4"/>
      <c r="C110" s="116"/>
      <c r="D110" s="4"/>
      <c r="E110" s="4"/>
      <c r="F110" s="4"/>
      <c r="J110" s="5"/>
      <c r="L110" s="4"/>
    </row>
    <row r="111">
      <c r="A111" s="4"/>
      <c r="C111" s="116"/>
      <c r="D111" s="4"/>
      <c r="E111" s="4"/>
      <c r="F111" s="4"/>
      <c r="J111" s="5"/>
      <c r="L111" s="4"/>
    </row>
    <row r="112">
      <c r="A112" s="4"/>
      <c r="C112" s="116"/>
      <c r="D112" s="4"/>
      <c r="E112" s="4"/>
      <c r="F112" s="4"/>
      <c r="J112" s="5"/>
      <c r="L112" s="4"/>
    </row>
    <row r="113">
      <c r="A113" s="4"/>
      <c r="C113" s="116"/>
      <c r="D113" s="4"/>
      <c r="E113" s="4"/>
      <c r="F113" s="4"/>
      <c r="J113" s="5"/>
      <c r="L113" s="4"/>
    </row>
    <row r="114">
      <c r="A114" s="4"/>
      <c r="C114" s="116"/>
      <c r="D114" s="4"/>
      <c r="E114" s="4"/>
      <c r="F114" s="4"/>
      <c r="J114" s="5"/>
      <c r="L114" s="4"/>
    </row>
    <row r="115">
      <c r="A115" s="4"/>
      <c r="C115" s="116"/>
      <c r="D115" s="4"/>
      <c r="E115" s="4"/>
      <c r="F115" s="4"/>
      <c r="J115" s="5"/>
      <c r="L115" s="4"/>
    </row>
    <row r="116">
      <c r="A116" s="4"/>
      <c r="C116" s="116"/>
      <c r="D116" s="4"/>
      <c r="E116" s="4"/>
      <c r="F116" s="4"/>
      <c r="J116" s="5"/>
      <c r="L116" s="4"/>
    </row>
    <row r="117">
      <c r="A117" s="4"/>
      <c r="C117" s="116"/>
      <c r="D117" s="4"/>
      <c r="E117" s="4"/>
      <c r="F117" s="4"/>
      <c r="J117" s="5"/>
      <c r="L117" s="4"/>
    </row>
    <row r="118">
      <c r="A118" s="4"/>
      <c r="C118" s="116"/>
      <c r="D118" s="4"/>
      <c r="E118" s="4"/>
      <c r="F118" s="4"/>
      <c r="J118" s="5"/>
      <c r="L118" s="4"/>
    </row>
    <row r="119">
      <c r="A119" s="4"/>
      <c r="C119" s="116"/>
      <c r="D119" s="4"/>
      <c r="E119" s="4"/>
      <c r="F119" s="4"/>
      <c r="J119" s="5"/>
      <c r="L119" s="4"/>
    </row>
    <row r="120">
      <c r="A120" s="4"/>
      <c r="C120" s="116"/>
      <c r="D120" s="4"/>
      <c r="E120" s="4"/>
      <c r="F120" s="4"/>
      <c r="J120" s="5"/>
      <c r="L120" s="4"/>
    </row>
    <row r="121">
      <c r="A121" s="4"/>
      <c r="C121" s="116"/>
      <c r="D121" s="4"/>
      <c r="E121" s="4"/>
      <c r="F121" s="4"/>
      <c r="J121" s="5"/>
      <c r="L121" s="4"/>
    </row>
    <row r="122">
      <c r="A122" s="4"/>
      <c r="C122" s="116"/>
      <c r="D122" s="4"/>
      <c r="E122" s="4"/>
      <c r="F122" s="4"/>
      <c r="J122" s="5"/>
      <c r="L122" s="4"/>
    </row>
    <row r="123">
      <c r="A123" s="4"/>
      <c r="C123" s="116"/>
      <c r="D123" s="4"/>
      <c r="E123" s="4"/>
      <c r="F123" s="4"/>
      <c r="J123" s="5"/>
      <c r="L123" s="4"/>
    </row>
    <row r="124">
      <c r="A124" s="4"/>
      <c r="C124" s="116"/>
      <c r="D124" s="4"/>
      <c r="E124" s="4"/>
      <c r="F124" s="4"/>
      <c r="J124" s="5"/>
      <c r="L124" s="4"/>
    </row>
    <row r="125">
      <c r="A125" s="4"/>
      <c r="C125" s="116"/>
      <c r="D125" s="4"/>
      <c r="E125" s="4"/>
      <c r="F125" s="4"/>
      <c r="J125" s="5"/>
      <c r="L125" s="4"/>
    </row>
    <row r="126">
      <c r="A126" s="4"/>
      <c r="C126" s="116"/>
      <c r="D126" s="4"/>
      <c r="E126" s="4"/>
      <c r="F126" s="4"/>
      <c r="J126" s="5"/>
      <c r="L126" s="4"/>
    </row>
    <row r="127">
      <c r="A127" s="4"/>
      <c r="C127" s="116"/>
      <c r="D127" s="4"/>
      <c r="E127" s="4"/>
      <c r="F127" s="4"/>
      <c r="J127" s="5"/>
      <c r="L127" s="4"/>
    </row>
    <row r="128">
      <c r="A128" s="4"/>
      <c r="C128" s="116"/>
      <c r="D128" s="4"/>
      <c r="E128" s="4"/>
      <c r="F128" s="4"/>
      <c r="J128" s="5"/>
      <c r="L128" s="4"/>
    </row>
    <row r="129">
      <c r="A129" s="4"/>
      <c r="C129" s="116"/>
      <c r="D129" s="4"/>
      <c r="E129" s="4"/>
      <c r="F129" s="4"/>
      <c r="J129" s="5"/>
      <c r="L129" s="4"/>
    </row>
    <row r="130">
      <c r="A130" s="4"/>
      <c r="C130" s="116"/>
      <c r="D130" s="4"/>
      <c r="E130" s="4"/>
      <c r="F130" s="4"/>
      <c r="J130" s="5"/>
      <c r="L130" s="4"/>
    </row>
    <row r="131">
      <c r="A131" s="4"/>
      <c r="C131" s="116"/>
      <c r="D131" s="4"/>
      <c r="E131" s="4"/>
      <c r="F131" s="4"/>
      <c r="J131" s="5"/>
      <c r="L131" s="4"/>
    </row>
    <row r="132">
      <c r="A132" s="4"/>
      <c r="C132" s="116"/>
      <c r="D132" s="4"/>
      <c r="E132" s="4"/>
      <c r="F132" s="4"/>
      <c r="J132" s="5"/>
      <c r="L132" s="4"/>
    </row>
    <row r="133">
      <c r="A133" s="4"/>
      <c r="C133" s="116"/>
      <c r="D133" s="4"/>
      <c r="E133" s="4"/>
      <c r="F133" s="4"/>
      <c r="J133" s="5"/>
      <c r="L133" s="4"/>
    </row>
    <row r="134">
      <c r="A134" s="4"/>
      <c r="C134" s="116"/>
      <c r="D134" s="4"/>
      <c r="E134" s="4"/>
      <c r="F134" s="4"/>
      <c r="J134" s="5"/>
      <c r="L134" s="4"/>
    </row>
    <row r="135">
      <c r="A135" s="4"/>
      <c r="C135" s="116"/>
      <c r="D135" s="4"/>
      <c r="E135" s="4"/>
      <c r="F135" s="4"/>
      <c r="J135" s="5"/>
      <c r="L135" s="4"/>
    </row>
    <row r="136">
      <c r="A136" s="4"/>
      <c r="C136" s="116"/>
      <c r="D136" s="4"/>
      <c r="E136" s="4"/>
      <c r="F136" s="4"/>
      <c r="J136" s="5"/>
      <c r="L136" s="4"/>
    </row>
    <row r="137">
      <c r="A137" s="4"/>
      <c r="C137" s="116"/>
      <c r="D137" s="4"/>
      <c r="E137" s="4"/>
      <c r="F137" s="4"/>
      <c r="J137" s="5"/>
      <c r="L137" s="4"/>
    </row>
    <row r="138">
      <c r="A138" s="4"/>
      <c r="C138" s="116"/>
      <c r="D138" s="4"/>
      <c r="E138" s="4"/>
      <c r="F138" s="4"/>
      <c r="J138" s="5"/>
      <c r="L138" s="4"/>
    </row>
    <row r="139">
      <c r="A139" s="4"/>
      <c r="C139" s="116"/>
      <c r="D139" s="4"/>
      <c r="E139" s="4"/>
      <c r="F139" s="4"/>
      <c r="J139" s="5"/>
      <c r="L139" s="4"/>
    </row>
    <row r="140">
      <c r="A140" s="4"/>
      <c r="C140" s="116"/>
      <c r="D140" s="4"/>
      <c r="E140" s="4"/>
      <c r="F140" s="4"/>
      <c r="J140" s="5"/>
      <c r="L140" s="4"/>
    </row>
    <row r="141">
      <c r="A141" s="4"/>
      <c r="C141" s="116"/>
      <c r="D141" s="4"/>
      <c r="E141" s="4"/>
      <c r="F141" s="4"/>
      <c r="J141" s="5"/>
      <c r="L141" s="4"/>
    </row>
    <row r="142">
      <c r="A142" s="4"/>
      <c r="C142" s="116"/>
      <c r="D142" s="4"/>
      <c r="E142" s="4"/>
      <c r="F142" s="4"/>
      <c r="J142" s="5"/>
      <c r="L142" s="4"/>
    </row>
    <row r="143">
      <c r="A143" s="4"/>
      <c r="C143" s="116"/>
      <c r="D143" s="4"/>
      <c r="E143" s="4"/>
      <c r="F143" s="4"/>
      <c r="J143" s="5"/>
      <c r="L143" s="4"/>
    </row>
    <row r="144">
      <c r="A144" s="4"/>
      <c r="C144" s="116"/>
      <c r="D144" s="4"/>
      <c r="E144" s="4"/>
      <c r="F144" s="4"/>
      <c r="J144" s="5"/>
      <c r="L144" s="4"/>
    </row>
    <row r="145">
      <c r="A145" s="4"/>
      <c r="C145" s="116"/>
      <c r="D145" s="4"/>
      <c r="E145" s="4"/>
      <c r="F145" s="4"/>
      <c r="J145" s="5"/>
      <c r="L145" s="4"/>
    </row>
    <row r="146">
      <c r="A146" s="4"/>
      <c r="C146" s="116"/>
      <c r="D146" s="4"/>
      <c r="E146" s="4"/>
      <c r="F146" s="4"/>
      <c r="J146" s="5"/>
      <c r="L146" s="4"/>
    </row>
    <row r="147">
      <c r="A147" s="4"/>
      <c r="C147" s="116"/>
      <c r="D147" s="4"/>
      <c r="E147" s="4"/>
      <c r="F147" s="4"/>
      <c r="J147" s="5"/>
      <c r="L147" s="4"/>
    </row>
    <row r="148">
      <c r="A148" s="4"/>
      <c r="C148" s="116"/>
      <c r="D148" s="4"/>
      <c r="E148" s="4"/>
      <c r="F148" s="4"/>
      <c r="J148" s="5"/>
      <c r="L148" s="4"/>
    </row>
    <row r="149">
      <c r="A149" s="4"/>
      <c r="C149" s="116"/>
      <c r="D149" s="4"/>
      <c r="E149" s="4"/>
      <c r="F149" s="4"/>
      <c r="J149" s="5"/>
      <c r="L149" s="4"/>
    </row>
    <row r="150">
      <c r="A150" s="4"/>
      <c r="C150" s="116"/>
      <c r="D150" s="4"/>
      <c r="E150" s="4"/>
      <c r="F150" s="4"/>
      <c r="J150" s="5"/>
      <c r="L150" s="4"/>
    </row>
    <row r="151">
      <c r="A151" s="4"/>
      <c r="C151" s="116"/>
      <c r="D151" s="4"/>
      <c r="E151" s="4"/>
      <c r="F151" s="4"/>
      <c r="J151" s="5"/>
      <c r="L151" s="4"/>
    </row>
    <row r="152">
      <c r="A152" s="4"/>
      <c r="C152" s="116"/>
      <c r="D152" s="4"/>
      <c r="E152" s="4"/>
      <c r="F152" s="4"/>
      <c r="J152" s="5"/>
      <c r="L152" s="4"/>
    </row>
    <row r="153">
      <c r="A153" s="4"/>
      <c r="C153" s="116"/>
      <c r="D153" s="4"/>
      <c r="E153" s="4"/>
      <c r="F153" s="4"/>
      <c r="J153" s="5"/>
      <c r="L153" s="4"/>
    </row>
    <row r="154">
      <c r="A154" s="4"/>
      <c r="C154" s="116"/>
      <c r="D154" s="4"/>
      <c r="E154" s="4"/>
      <c r="F154" s="4"/>
      <c r="J154" s="5"/>
      <c r="L154" s="4"/>
    </row>
    <row r="155">
      <c r="A155" s="4"/>
      <c r="C155" s="116"/>
      <c r="D155" s="4"/>
      <c r="E155" s="4"/>
      <c r="F155" s="4"/>
      <c r="J155" s="5"/>
      <c r="L155" s="4"/>
    </row>
    <row r="156">
      <c r="A156" s="4"/>
      <c r="C156" s="116"/>
      <c r="D156" s="4"/>
      <c r="E156" s="4"/>
      <c r="F156" s="4"/>
      <c r="J156" s="5"/>
      <c r="L156" s="4"/>
    </row>
    <row r="157">
      <c r="A157" s="4"/>
      <c r="C157" s="116"/>
      <c r="D157" s="4"/>
      <c r="E157" s="4"/>
      <c r="F157" s="4"/>
      <c r="J157" s="5"/>
      <c r="L157" s="4"/>
    </row>
    <row r="158">
      <c r="A158" s="4"/>
      <c r="C158" s="116"/>
      <c r="D158" s="4"/>
      <c r="E158" s="4"/>
      <c r="F158" s="4"/>
      <c r="J158" s="5"/>
      <c r="L158" s="4"/>
    </row>
    <row r="159">
      <c r="A159" s="4"/>
      <c r="C159" s="116"/>
      <c r="D159" s="4"/>
      <c r="E159" s="4"/>
      <c r="F159" s="4"/>
      <c r="J159" s="5"/>
      <c r="L159" s="4"/>
    </row>
    <row r="160">
      <c r="A160" s="4"/>
      <c r="C160" s="116"/>
      <c r="D160" s="4"/>
      <c r="E160" s="4"/>
      <c r="F160" s="4"/>
      <c r="J160" s="5"/>
      <c r="L160" s="4"/>
    </row>
    <row r="161">
      <c r="A161" s="4"/>
      <c r="C161" s="116"/>
      <c r="D161" s="4"/>
      <c r="E161" s="4"/>
      <c r="F161" s="4"/>
      <c r="J161" s="5"/>
      <c r="L161" s="4"/>
    </row>
    <row r="162">
      <c r="A162" s="4"/>
      <c r="C162" s="116"/>
      <c r="D162" s="4"/>
      <c r="E162" s="4"/>
      <c r="F162" s="4"/>
      <c r="J162" s="5"/>
      <c r="L162" s="4"/>
    </row>
    <row r="163">
      <c r="A163" s="4"/>
      <c r="C163" s="116"/>
      <c r="D163" s="4"/>
      <c r="E163" s="4"/>
      <c r="F163" s="4"/>
      <c r="J163" s="5"/>
      <c r="L163" s="4"/>
    </row>
    <row r="164">
      <c r="A164" s="4"/>
      <c r="C164" s="116"/>
      <c r="D164" s="4"/>
      <c r="E164" s="4"/>
      <c r="F164" s="4"/>
      <c r="J164" s="5"/>
      <c r="L164" s="4"/>
    </row>
    <row r="165">
      <c r="A165" s="4"/>
      <c r="C165" s="116"/>
      <c r="D165" s="4"/>
      <c r="E165" s="4"/>
      <c r="F165" s="4"/>
      <c r="J165" s="5"/>
      <c r="L165" s="4"/>
    </row>
    <row r="166">
      <c r="A166" s="4"/>
      <c r="C166" s="116"/>
      <c r="D166" s="4"/>
      <c r="E166" s="4"/>
      <c r="F166" s="4"/>
      <c r="J166" s="5"/>
      <c r="L166" s="4"/>
    </row>
    <row r="167">
      <c r="A167" s="4"/>
      <c r="C167" s="116"/>
      <c r="D167" s="4"/>
      <c r="E167" s="4"/>
      <c r="F167" s="4"/>
      <c r="J167" s="5"/>
      <c r="L167" s="4"/>
    </row>
    <row r="168">
      <c r="A168" s="4"/>
      <c r="C168" s="116"/>
      <c r="D168" s="4"/>
      <c r="E168" s="4"/>
      <c r="F168" s="4"/>
      <c r="J168" s="5"/>
      <c r="L168" s="4"/>
    </row>
    <row r="169">
      <c r="A169" s="4"/>
      <c r="C169" s="116"/>
      <c r="D169" s="4"/>
      <c r="E169" s="4"/>
      <c r="F169" s="4"/>
      <c r="J169" s="5"/>
      <c r="L169" s="4"/>
    </row>
    <row r="170">
      <c r="A170" s="4"/>
      <c r="C170" s="116"/>
      <c r="D170" s="4"/>
      <c r="E170" s="4"/>
      <c r="F170" s="4"/>
      <c r="J170" s="5"/>
      <c r="L170" s="4"/>
    </row>
    <row r="171">
      <c r="A171" s="4"/>
      <c r="C171" s="116"/>
      <c r="D171" s="4"/>
      <c r="E171" s="4"/>
      <c r="F171" s="4"/>
      <c r="J171" s="5"/>
      <c r="L171" s="4"/>
    </row>
    <row r="172">
      <c r="A172" s="4"/>
      <c r="C172" s="116"/>
      <c r="D172" s="4"/>
      <c r="E172" s="4"/>
      <c r="F172" s="4"/>
      <c r="J172" s="5"/>
      <c r="L172" s="4"/>
    </row>
    <row r="173">
      <c r="A173" s="4"/>
      <c r="C173" s="116"/>
      <c r="D173" s="4"/>
      <c r="E173" s="4"/>
      <c r="F173" s="4"/>
      <c r="J173" s="5"/>
      <c r="L173" s="4"/>
    </row>
    <row r="174">
      <c r="A174" s="4"/>
      <c r="C174" s="116"/>
      <c r="D174" s="4"/>
      <c r="E174" s="4"/>
      <c r="F174" s="4"/>
      <c r="J174" s="5"/>
      <c r="L174" s="4"/>
    </row>
    <row r="175">
      <c r="A175" s="4"/>
      <c r="C175" s="116"/>
      <c r="D175" s="4"/>
      <c r="E175" s="4"/>
      <c r="F175" s="4"/>
      <c r="J175" s="5"/>
      <c r="L175" s="4"/>
    </row>
    <row r="176">
      <c r="A176" s="4"/>
      <c r="C176" s="116"/>
      <c r="D176" s="4"/>
      <c r="E176" s="4"/>
      <c r="F176" s="4"/>
      <c r="J176" s="5"/>
      <c r="L176" s="4"/>
    </row>
    <row r="177">
      <c r="A177" s="4"/>
      <c r="C177" s="116"/>
      <c r="D177" s="4"/>
      <c r="E177" s="4"/>
      <c r="F177" s="4"/>
      <c r="J177" s="5"/>
      <c r="L177" s="4"/>
    </row>
    <row r="178">
      <c r="A178" s="4"/>
      <c r="C178" s="116"/>
      <c r="D178" s="4"/>
      <c r="E178" s="4"/>
      <c r="F178" s="4"/>
      <c r="J178" s="5"/>
      <c r="L178" s="4"/>
    </row>
    <row r="179">
      <c r="A179" s="4"/>
      <c r="C179" s="116"/>
      <c r="D179" s="4"/>
      <c r="E179" s="4"/>
      <c r="F179" s="4"/>
      <c r="J179" s="5"/>
      <c r="L179" s="4"/>
    </row>
    <row r="180">
      <c r="A180" s="4"/>
      <c r="C180" s="116"/>
      <c r="D180" s="4"/>
      <c r="E180" s="4"/>
      <c r="F180" s="4"/>
      <c r="J180" s="5"/>
      <c r="L180" s="4"/>
    </row>
    <row r="181">
      <c r="A181" s="4"/>
      <c r="C181" s="116"/>
      <c r="D181" s="4"/>
      <c r="E181" s="4"/>
      <c r="F181" s="4"/>
      <c r="J181" s="5"/>
      <c r="L181" s="4"/>
    </row>
    <row r="182">
      <c r="A182" s="4"/>
      <c r="C182" s="116"/>
      <c r="D182" s="4"/>
      <c r="E182" s="4"/>
      <c r="F182" s="4"/>
      <c r="J182" s="5"/>
      <c r="L182" s="4"/>
    </row>
    <row r="183">
      <c r="A183" s="4"/>
      <c r="C183" s="116"/>
      <c r="D183" s="4"/>
      <c r="E183" s="4"/>
      <c r="F183" s="4"/>
      <c r="J183" s="5"/>
      <c r="L183" s="4"/>
    </row>
    <row r="184">
      <c r="A184" s="4"/>
      <c r="C184" s="116"/>
      <c r="D184" s="4"/>
      <c r="E184" s="4"/>
      <c r="F184" s="4"/>
      <c r="J184" s="5"/>
      <c r="L184" s="4"/>
    </row>
    <row r="185">
      <c r="A185" s="4"/>
      <c r="C185" s="116"/>
      <c r="D185" s="4"/>
      <c r="E185" s="4"/>
      <c r="F185" s="4"/>
      <c r="J185" s="5"/>
      <c r="L185" s="4"/>
    </row>
    <row r="186">
      <c r="A186" s="4"/>
      <c r="C186" s="116"/>
      <c r="D186" s="4"/>
      <c r="E186" s="4"/>
      <c r="F186" s="4"/>
      <c r="J186" s="5"/>
      <c r="L186" s="4"/>
    </row>
    <row r="187">
      <c r="A187" s="4"/>
      <c r="C187" s="116"/>
      <c r="D187" s="4"/>
      <c r="E187" s="4"/>
      <c r="F187" s="4"/>
      <c r="J187" s="5"/>
      <c r="L187" s="4"/>
    </row>
    <row r="188">
      <c r="A188" s="4"/>
      <c r="C188" s="116"/>
      <c r="D188" s="4"/>
      <c r="E188" s="4"/>
      <c r="F188" s="4"/>
      <c r="J188" s="5"/>
      <c r="L188" s="4"/>
    </row>
    <row r="189">
      <c r="A189" s="4"/>
      <c r="C189" s="116"/>
      <c r="D189" s="4"/>
      <c r="E189" s="4"/>
      <c r="F189" s="4"/>
      <c r="J189" s="5"/>
      <c r="L189" s="4"/>
    </row>
    <row r="190">
      <c r="A190" s="4"/>
      <c r="C190" s="116"/>
      <c r="D190" s="4"/>
      <c r="E190" s="4"/>
      <c r="F190" s="4"/>
      <c r="J190" s="5"/>
      <c r="L190" s="4"/>
    </row>
    <row r="191">
      <c r="A191" s="4"/>
      <c r="C191" s="116"/>
      <c r="D191" s="4"/>
      <c r="E191" s="4"/>
      <c r="F191" s="4"/>
      <c r="J191" s="5"/>
      <c r="L191" s="4"/>
    </row>
    <row r="192">
      <c r="A192" s="4"/>
      <c r="C192" s="116"/>
      <c r="D192" s="4"/>
      <c r="E192" s="4"/>
      <c r="F192" s="4"/>
      <c r="J192" s="5"/>
      <c r="L192" s="4"/>
    </row>
    <row r="193">
      <c r="A193" s="4"/>
      <c r="C193" s="116"/>
      <c r="D193" s="4"/>
      <c r="E193" s="4"/>
      <c r="F193" s="4"/>
      <c r="J193" s="5"/>
      <c r="L193" s="4"/>
    </row>
    <row r="194">
      <c r="A194" s="4"/>
      <c r="C194" s="116"/>
      <c r="D194" s="4"/>
      <c r="E194" s="4"/>
      <c r="F194" s="4"/>
      <c r="J194" s="5"/>
      <c r="L194" s="4"/>
    </row>
    <row r="195">
      <c r="A195" s="4"/>
      <c r="C195" s="116"/>
      <c r="D195" s="4"/>
      <c r="E195" s="4"/>
      <c r="F195" s="4"/>
      <c r="J195" s="5"/>
      <c r="L195" s="4"/>
    </row>
    <row r="196">
      <c r="A196" s="4"/>
      <c r="C196" s="116"/>
      <c r="D196" s="4"/>
      <c r="E196" s="4"/>
      <c r="F196" s="4"/>
      <c r="J196" s="5"/>
      <c r="L196" s="4"/>
    </row>
    <row r="197">
      <c r="A197" s="4"/>
      <c r="C197" s="116"/>
      <c r="D197" s="4"/>
      <c r="E197" s="4"/>
      <c r="F197" s="4"/>
      <c r="J197" s="5"/>
      <c r="L197" s="4"/>
    </row>
    <row r="198">
      <c r="A198" s="4"/>
      <c r="C198" s="116"/>
      <c r="D198" s="4"/>
      <c r="E198" s="4"/>
      <c r="F198" s="4"/>
      <c r="J198" s="5"/>
      <c r="L198" s="4"/>
    </row>
    <row r="199">
      <c r="A199" s="4"/>
      <c r="C199" s="116"/>
      <c r="D199" s="4"/>
      <c r="E199" s="4"/>
      <c r="F199" s="4"/>
      <c r="J199" s="5"/>
      <c r="L199" s="4"/>
    </row>
    <row r="200">
      <c r="A200" s="4"/>
      <c r="C200" s="116"/>
      <c r="D200" s="4"/>
      <c r="E200" s="4"/>
      <c r="F200" s="4"/>
      <c r="J200" s="5"/>
      <c r="L200" s="4"/>
    </row>
    <row r="201">
      <c r="A201" s="4"/>
      <c r="C201" s="116"/>
      <c r="D201" s="4"/>
      <c r="E201" s="4"/>
      <c r="F201" s="4"/>
      <c r="J201" s="5"/>
      <c r="L201" s="4"/>
    </row>
    <row r="202">
      <c r="A202" s="4"/>
      <c r="C202" s="116"/>
      <c r="D202" s="4"/>
      <c r="E202" s="4"/>
      <c r="F202" s="4"/>
      <c r="J202" s="5"/>
      <c r="L202" s="4"/>
    </row>
    <row r="203">
      <c r="A203" s="4"/>
      <c r="C203" s="116"/>
      <c r="D203" s="4"/>
      <c r="E203" s="4"/>
      <c r="F203" s="4"/>
      <c r="J203" s="5"/>
      <c r="L203" s="4"/>
    </row>
    <row r="204">
      <c r="A204" s="4"/>
      <c r="C204" s="116"/>
      <c r="D204" s="4"/>
      <c r="E204" s="4"/>
      <c r="F204" s="4"/>
      <c r="J204" s="5"/>
      <c r="L204" s="4"/>
    </row>
    <row r="205">
      <c r="A205" s="4"/>
      <c r="C205" s="116"/>
      <c r="D205" s="4"/>
      <c r="E205" s="4"/>
      <c r="F205" s="4"/>
      <c r="J205" s="5"/>
      <c r="L205" s="4"/>
    </row>
    <row r="206">
      <c r="A206" s="4"/>
      <c r="C206" s="116"/>
      <c r="D206" s="4"/>
      <c r="E206" s="4"/>
      <c r="F206" s="4"/>
      <c r="J206" s="5"/>
      <c r="L206" s="4"/>
    </row>
    <row r="207">
      <c r="A207" s="4"/>
      <c r="C207" s="116"/>
      <c r="D207" s="4"/>
      <c r="E207" s="4"/>
      <c r="F207" s="4"/>
      <c r="J207" s="5"/>
      <c r="L207" s="4"/>
    </row>
    <row r="208">
      <c r="A208" s="4"/>
      <c r="C208" s="116"/>
      <c r="D208" s="4"/>
      <c r="E208" s="4"/>
      <c r="F208" s="4"/>
      <c r="J208" s="5"/>
      <c r="L208" s="4"/>
    </row>
    <row r="209">
      <c r="A209" s="4"/>
      <c r="C209" s="116"/>
      <c r="D209" s="4"/>
      <c r="E209" s="4"/>
      <c r="F209" s="4"/>
      <c r="J209" s="5"/>
      <c r="L209" s="4"/>
    </row>
    <row r="210">
      <c r="A210" s="4"/>
      <c r="C210" s="116"/>
      <c r="D210" s="4"/>
      <c r="E210" s="4"/>
      <c r="F210" s="4"/>
      <c r="J210" s="5"/>
      <c r="L210" s="4"/>
    </row>
    <row r="211">
      <c r="A211" s="4"/>
      <c r="C211" s="116"/>
      <c r="D211" s="4"/>
      <c r="E211" s="4"/>
      <c r="F211" s="4"/>
      <c r="J211" s="5"/>
      <c r="L211" s="4"/>
    </row>
    <row r="212">
      <c r="A212" s="4"/>
      <c r="C212" s="116"/>
      <c r="D212" s="4"/>
      <c r="E212" s="4"/>
      <c r="F212" s="4"/>
      <c r="J212" s="5"/>
      <c r="L212" s="4"/>
    </row>
    <row r="213">
      <c r="A213" s="4"/>
      <c r="C213" s="116"/>
      <c r="D213" s="4"/>
      <c r="E213" s="4"/>
      <c r="F213" s="4"/>
      <c r="J213" s="5"/>
      <c r="L213" s="4"/>
    </row>
    <row r="214">
      <c r="A214" s="4"/>
      <c r="C214" s="116"/>
      <c r="D214" s="4"/>
      <c r="E214" s="4"/>
      <c r="F214" s="4"/>
      <c r="J214" s="5"/>
      <c r="L214" s="4"/>
    </row>
    <row r="215">
      <c r="A215" s="4"/>
      <c r="C215" s="116"/>
      <c r="D215" s="4"/>
      <c r="E215" s="4"/>
      <c r="F215" s="4"/>
      <c r="J215" s="5"/>
      <c r="L215" s="4"/>
    </row>
    <row r="216">
      <c r="A216" s="4"/>
      <c r="C216" s="116"/>
      <c r="D216" s="4"/>
      <c r="E216" s="4"/>
      <c r="F216" s="4"/>
      <c r="J216" s="5"/>
      <c r="L216" s="4"/>
    </row>
    <row r="217">
      <c r="A217" s="4"/>
      <c r="C217" s="116"/>
      <c r="D217" s="4"/>
      <c r="E217" s="4"/>
      <c r="F217" s="4"/>
      <c r="J217" s="5"/>
      <c r="L217" s="4"/>
    </row>
    <row r="218">
      <c r="A218" s="4"/>
      <c r="C218" s="116"/>
      <c r="D218" s="4"/>
      <c r="E218" s="4"/>
      <c r="F218" s="4"/>
      <c r="J218" s="5"/>
      <c r="L218" s="4"/>
    </row>
    <row r="219">
      <c r="A219" s="4"/>
      <c r="C219" s="116"/>
      <c r="D219" s="4"/>
      <c r="E219" s="4"/>
      <c r="F219" s="4"/>
      <c r="J219" s="5"/>
      <c r="L219" s="4"/>
    </row>
    <row r="220">
      <c r="A220" s="4"/>
      <c r="C220" s="116"/>
      <c r="D220" s="4"/>
      <c r="E220" s="4"/>
      <c r="F220" s="4"/>
      <c r="J220" s="5"/>
      <c r="L220" s="4"/>
    </row>
    <row r="221">
      <c r="A221" s="4"/>
      <c r="C221" s="116"/>
      <c r="D221" s="4"/>
      <c r="E221" s="4"/>
      <c r="F221" s="4"/>
      <c r="J221" s="5"/>
      <c r="L221" s="4"/>
    </row>
    <row r="222">
      <c r="A222" s="4"/>
      <c r="C222" s="116"/>
      <c r="D222" s="4"/>
      <c r="E222" s="4"/>
      <c r="F222" s="4"/>
      <c r="J222" s="5"/>
      <c r="L222" s="4"/>
    </row>
    <row r="223">
      <c r="A223" s="4"/>
      <c r="C223" s="116"/>
      <c r="D223" s="4"/>
      <c r="E223" s="4"/>
      <c r="F223" s="4"/>
      <c r="J223" s="5"/>
      <c r="L223" s="4"/>
    </row>
    <row r="224">
      <c r="A224" s="4"/>
      <c r="C224" s="116"/>
      <c r="D224" s="4"/>
      <c r="E224" s="4"/>
      <c r="F224" s="4"/>
      <c r="J224" s="5"/>
      <c r="L224" s="4"/>
    </row>
    <row r="225">
      <c r="A225" s="4"/>
      <c r="C225" s="116"/>
      <c r="D225" s="4"/>
      <c r="E225" s="4"/>
      <c r="F225" s="4"/>
      <c r="J225" s="5"/>
      <c r="L225" s="4"/>
    </row>
    <row r="226">
      <c r="A226" s="4"/>
      <c r="C226" s="116"/>
      <c r="D226" s="4"/>
      <c r="E226" s="4"/>
      <c r="F226" s="4"/>
      <c r="J226" s="5"/>
      <c r="L226" s="4"/>
    </row>
    <row r="227">
      <c r="A227" s="4"/>
      <c r="C227" s="116"/>
      <c r="D227" s="4"/>
      <c r="E227" s="4"/>
      <c r="F227" s="4"/>
      <c r="J227" s="5"/>
      <c r="L227" s="4"/>
    </row>
    <row r="228">
      <c r="A228" s="4"/>
      <c r="C228" s="116"/>
      <c r="D228" s="4"/>
      <c r="E228" s="4"/>
      <c r="F228" s="4"/>
      <c r="J228" s="5"/>
      <c r="L228" s="4"/>
    </row>
    <row r="229">
      <c r="A229" s="4"/>
      <c r="C229" s="116"/>
      <c r="D229" s="4"/>
      <c r="E229" s="4"/>
      <c r="F229" s="4"/>
      <c r="J229" s="5"/>
      <c r="L229" s="4"/>
    </row>
    <row r="230">
      <c r="A230" s="4"/>
      <c r="C230" s="116"/>
      <c r="D230" s="4"/>
      <c r="E230" s="4"/>
      <c r="F230" s="4"/>
      <c r="J230" s="5"/>
      <c r="L230" s="4"/>
    </row>
    <row r="231">
      <c r="A231" s="4"/>
      <c r="C231" s="116"/>
      <c r="D231" s="4"/>
      <c r="E231" s="4"/>
      <c r="F231" s="4"/>
      <c r="J231" s="5"/>
      <c r="L231" s="4"/>
    </row>
    <row r="232">
      <c r="A232" s="4"/>
      <c r="C232" s="116"/>
      <c r="D232" s="4"/>
      <c r="E232" s="4"/>
      <c r="F232" s="4"/>
      <c r="J232" s="5"/>
      <c r="L232" s="4"/>
    </row>
    <row r="233">
      <c r="A233" s="4"/>
      <c r="C233" s="116"/>
      <c r="D233" s="4"/>
      <c r="E233" s="4"/>
      <c r="F233" s="4"/>
      <c r="J233" s="5"/>
      <c r="L233" s="4"/>
    </row>
    <row r="234">
      <c r="A234" s="4"/>
      <c r="C234" s="116"/>
      <c r="D234" s="4"/>
      <c r="E234" s="4"/>
      <c r="F234" s="4"/>
      <c r="J234" s="5"/>
      <c r="L234" s="4"/>
    </row>
    <row r="235">
      <c r="A235" s="4"/>
      <c r="C235" s="116"/>
      <c r="D235" s="4"/>
      <c r="E235" s="4"/>
      <c r="F235" s="4"/>
      <c r="J235" s="5"/>
      <c r="L235" s="4"/>
    </row>
    <row r="236">
      <c r="A236" s="4"/>
      <c r="C236" s="116"/>
      <c r="D236" s="4"/>
      <c r="E236" s="4"/>
      <c r="F236" s="4"/>
      <c r="J236" s="5"/>
      <c r="L236" s="4"/>
    </row>
    <row r="237">
      <c r="A237" s="4"/>
      <c r="C237" s="116"/>
      <c r="D237" s="4"/>
      <c r="E237" s="4"/>
      <c r="F237" s="4"/>
      <c r="J237" s="5"/>
      <c r="L237" s="4"/>
    </row>
    <row r="238">
      <c r="A238" s="4"/>
      <c r="C238" s="116"/>
      <c r="D238" s="4"/>
      <c r="E238" s="4"/>
      <c r="F238" s="4"/>
      <c r="J238" s="5"/>
      <c r="L238" s="4"/>
    </row>
    <row r="239">
      <c r="A239" s="4"/>
      <c r="C239" s="116"/>
      <c r="D239" s="4"/>
      <c r="E239" s="4"/>
      <c r="F239" s="4"/>
      <c r="J239" s="5"/>
      <c r="L239" s="4"/>
    </row>
    <row r="240">
      <c r="A240" s="4"/>
      <c r="C240" s="116"/>
      <c r="D240" s="4"/>
      <c r="E240" s="4"/>
      <c r="F240" s="4"/>
      <c r="J240" s="5"/>
      <c r="L240" s="4"/>
    </row>
    <row r="241">
      <c r="A241" s="4"/>
      <c r="C241" s="116"/>
      <c r="D241" s="4"/>
      <c r="E241" s="4"/>
      <c r="F241" s="4"/>
      <c r="J241" s="5"/>
      <c r="L241" s="4"/>
    </row>
    <row r="242">
      <c r="A242" s="4"/>
      <c r="C242" s="116"/>
      <c r="D242" s="4"/>
      <c r="E242" s="4"/>
      <c r="F242" s="4"/>
      <c r="J242" s="5"/>
      <c r="L242" s="4"/>
    </row>
    <row r="243">
      <c r="A243" s="4"/>
      <c r="C243" s="116"/>
      <c r="D243" s="4"/>
      <c r="E243" s="4"/>
      <c r="F243" s="4"/>
      <c r="J243" s="5"/>
      <c r="L243" s="4"/>
    </row>
    <row r="244">
      <c r="A244" s="4"/>
      <c r="C244" s="116"/>
      <c r="D244" s="4"/>
      <c r="E244" s="4"/>
      <c r="F244" s="4"/>
      <c r="J244" s="5"/>
      <c r="L244" s="4"/>
    </row>
    <row r="245">
      <c r="A245" s="4"/>
      <c r="C245" s="116"/>
      <c r="D245" s="4"/>
      <c r="E245" s="4"/>
      <c r="F245" s="4"/>
      <c r="J245" s="5"/>
      <c r="L245" s="4"/>
    </row>
    <row r="246">
      <c r="A246" s="4"/>
      <c r="C246" s="116"/>
      <c r="D246" s="4"/>
      <c r="E246" s="4"/>
      <c r="F246" s="4"/>
      <c r="J246" s="5"/>
      <c r="L246" s="4"/>
    </row>
    <row r="247">
      <c r="A247" s="4"/>
      <c r="C247" s="116"/>
      <c r="D247" s="4"/>
      <c r="E247" s="4"/>
      <c r="F247" s="4"/>
      <c r="J247" s="5"/>
      <c r="L247" s="4"/>
    </row>
    <row r="248">
      <c r="A248" s="4"/>
      <c r="C248" s="116"/>
      <c r="D248" s="4"/>
      <c r="E248" s="4"/>
      <c r="F248" s="4"/>
      <c r="J248" s="5"/>
      <c r="L248" s="4"/>
    </row>
    <row r="249">
      <c r="A249" s="4"/>
      <c r="C249" s="116"/>
      <c r="D249" s="4"/>
      <c r="E249" s="4"/>
      <c r="F249" s="4"/>
      <c r="J249" s="5"/>
      <c r="L249" s="4"/>
    </row>
    <row r="250">
      <c r="A250" s="4"/>
      <c r="C250" s="116"/>
      <c r="D250" s="4"/>
      <c r="E250" s="4"/>
      <c r="F250" s="4"/>
      <c r="J250" s="5"/>
      <c r="L250" s="4"/>
    </row>
    <row r="251">
      <c r="A251" s="4"/>
      <c r="C251" s="116"/>
      <c r="D251" s="4"/>
      <c r="E251" s="4"/>
      <c r="F251" s="4"/>
      <c r="J251" s="5"/>
      <c r="L251" s="4"/>
    </row>
    <row r="252">
      <c r="A252" s="4"/>
      <c r="C252" s="116"/>
      <c r="D252" s="4"/>
      <c r="E252" s="4"/>
      <c r="F252" s="4"/>
      <c r="J252" s="5"/>
      <c r="L252" s="4"/>
    </row>
    <row r="253">
      <c r="A253" s="4"/>
      <c r="C253" s="116"/>
      <c r="D253" s="4"/>
      <c r="E253" s="4"/>
      <c r="F253" s="4"/>
      <c r="J253" s="5"/>
      <c r="L253" s="4"/>
    </row>
    <row r="254">
      <c r="A254" s="4"/>
      <c r="C254" s="116"/>
      <c r="D254" s="4"/>
      <c r="E254" s="4"/>
      <c r="F254" s="4"/>
      <c r="J254" s="5"/>
      <c r="L254" s="4"/>
    </row>
    <row r="255">
      <c r="A255" s="4"/>
      <c r="C255" s="116"/>
      <c r="D255" s="4"/>
      <c r="E255" s="4"/>
      <c r="F255" s="4"/>
      <c r="J255" s="5"/>
      <c r="L255" s="4"/>
    </row>
    <row r="256">
      <c r="A256" s="4"/>
      <c r="C256" s="116"/>
      <c r="D256" s="4"/>
      <c r="E256" s="4"/>
      <c r="F256" s="4"/>
      <c r="J256" s="5"/>
      <c r="L256" s="4"/>
    </row>
    <row r="257">
      <c r="A257" s="4"/>
      <c r="C257" s="116"/>
      <c r="D257" s="4"/>
      <c r="E257" s="4"/>
      <c r="F257" s="4"/>
      <c r="J257" s="5"/>
      <c r="L257" s="4"/>
    </row>
    <row r="258">
      <c r="A258" s="4"/>
      <c r="C258" s="116"/>
      <c r="D258" s="4"/>
      <c r="E258" s="4"/>
      <c r="F258" s="4"/>
      <c r="J258" s="5"/>
      <c r="L258" s="4"/>
    </row>
    <row r="259">
      <c r="A259" s="4"/>
      <c r="C259" s="116"/>
      <c r="D259" s="4"/>
      <c r="E259" s="4"/>
      <c r="F259" s="4"/>
      <c r="J259" s="5"/>
      <c r="L259" s="4"/>
    </row>
    <row r="260">
      <c r="A260" s="4"/>
      <c r="C260" s="116"/>
      <c r="D260" s="4"/>
      <c r="E260" s="4"/>
      <c r="F260" s="4"/>
      <c r="J260" s="5"/>
      <c r="L260" s="4"/>
    </row>
    <row r="261">
      <c r="A261" s="4"/>
      <c r="C261" s="116"/>
      <c r="D261" s="4"/>
      <c r="E261" s="4"/>
      <c r="F261" s="4"/>
      <c r="J261" s="5"/>
      <c r="L261" s="4"/>
    </row>
    <row r="262">
      <c r="A262" s="4"/>
      <c r="C262" s="116"/>
      <c r="D262" s="4"/>
      <c r="E262" s="4"/>
      <c r="F262" s="4"/>
      <c r="J262" s="5"/>
      <c r="L262" s="4"/>
    </row>
    <row r="263">
      <c r="A263" s="4"/>
      <c r="C263" s="116"/>
      <c r="D263" s="4"/>
      <c r="E263" s="4"/>
      <c r="F263" s="4"/>
      <c r="J263" s="5"/>
      <c r="L263" s="4"/>
    </row>
    <row r="264">
      <c r="A264" s="4"/>
      <c r="C264" s="116"/>
      <c r="D264" s="4"/>
      <c r="E264" s="4"/>
      <c r="F264" s="4"/>
      <c r="J264" s="5"/>
      <c r="L264" s="4"/>
    </row>
    <row r="265">
      <c r="A265" s="4"/>
      <c r="C265" s="116"/>
      <c r="D265" s="4"/>
      <c r="E265" s="4"/>
      <c r="F265" s="4"/>
      <c r="J265" s="5"/>
      <c r="L265" s="4"/>
    </row>
    <row r="266">
      <c r="A266" s="4"/>
      <c r="C266" s="116"/>
      <c r="D266" s="4"/>
      <c r="E266" s="4"/>
      <c r="F266" s="4"/>
      <c r="J266" s="5"/>
      <c r="L266" s="4"/>
    </row>
    <row r="267">
      <c r="A267" s="4"/>
      <c r="C267" s="116"/>
      <c r="D267" s="4"/>
      <c r="E267" s="4"/>
      <c r="F267" s="4"/>
      <c r="J267" s="5"/>
      <c r="L267" s="4"/>
    </row>
    <row r="268">
      <c r="A268" s="4"/>
      <c r="C268" s="116"/>
      <c r="D268" s="4"/>
      <c r="E268" s="4"/>
      <c r="F268" s="4"/>
      <c r="J268" s="5"/>
      <c r="L268" s="4"/>
    </row>
    <row r="269">
      <c r="A269" s="4"/>
      <c r="C269" s="116"/>
      <c r="D269" s="4"/>
      <c r="E269" s="4"/>
      <c r="F269" s="4"/>
      <c r="J269" s="5"/>
      <c r="L269" s="4"/>
    </row>
    <row r="270">
      <c r="A270" s="4"/>
      <c r="C270" s="116"/>
      <c r="D270" s="4"/>
      <c r="E270" s="4"/>
      <c r="F270" s="4"/>
      <c r="J270" s="5"/>
      <c r="L270" s="4"/>
    </row>
    <row r="271">
      <c r="A271" s="4"/>
      <c r="C271" s="116"/>
      <c r="D271" s="4"/>
      <c r="E271" s="4"/>
      <c r="F271" s="4"/>
      <c r="J271" s="5"/>
      <c r="L271" s="4"/>
    </row>
    <row r="272">
      <c r="A272" s="4"/>
      <c r="C272" s="116"/>
      <c r="D272" s="4"/>
      <c r="E272" s="4"/>
      <c r="F272" s="4"/>
      <c r="J272" s="5"/>
      <c r="L272" s="4"/>
    </row>
    <row r="273">
      <c r="A273" s="4"/>
      <c r="C273" s="116"/>
      <c r="D273" s="4"/>
      <c r="E273" s="4"/>
      <c r="F273" s="4"/>
      <c r="J273" s="5"/>
      <c r="L273" s="4"/>
    </row>
    <row r="274">
      <c r="A274" s="4"/>
      <c r="C274" s="116"/>
      <c r="D274" s="4"/>
      <c r="E274" s="4"/>
      <c r="F274" s="4"/>
      <c r="J274" s="5"/>
      <c r="L274" s="4"/>
    </row>
    <row r="275">
      <c r="A275" s="4"/>
      <c r="C275" s="116"/>
      <c r="D275" s="4"/>
      <c r="E275" s="4"/>
      <c r="F275" s="4"/>
      <c r="J275" s="5"/>
      <c r="L275" s="4"/>
    </row>
    <row r="276">
      <c r="A276" s="4"/>
      <c r="C276" s="116"/>
      <c r="D276" s="4"/>
      <c r="E276" s="4"/>
      <c r="F276" s="4"/>
      <c r="J276" s="5"/>
      <c r="L276" s="4"/>
    </row>
    <row r="277">
      <c r="A277" s="4"/>
      <c r="C277" s="116"/>
      <c r="D277" s="4"/>
      <c r="E277" s="4"/>
      <c r="F277" s="4"/>
      <c r="J277" s="5"/>
      <c r="L277" s="4"/>
    </row>
    <row r="278">
      <c r="A278" s="4"/>
      <c r="C278" s="116"/>
      <c r="D278" s="4"/>
      <c r="E278" s="4"/>
      <c r="F278" s="4"/>
      <c r="J278" s="5"/>
      <c r="L278" s="4"/>
    </row>
    <row r="279">
      <c r="A279" s="4"/>
      <c r="C279" s="116"/>
      <c r="D279" s="4"/>
      <c r="E279" s="4"/>
      <c r="F279" s="4"/>
      <c r="J279" s="5"/>
      <c r="L279" s="4"/>
    </row>
    <row r="280">
      <c r="A280" s="4"/>
      <c r="C280" s="116"/>
      <c r="D280" s="4"/>
      <c r="E280" s="4"/>
      <c r="F280" s="4"/>
      <c r="J280" s="5"/>
      <c r="L280" s="4"/>
    </row>
    <row r="281">
      <c r="A281" s="4"/>
      <c r="C281" s="116"/>
      <c r="D281" s="4"/>
      <c r="E281" s="4"/>
      <c r="F281" s="4"/>
      <c r="J281" s="5"/>
      <c r="L281" s="4"/>
    </row>
    <row r="282">
      <c r="A282" s="4"/>
      <c r="C282" s="116"/>
      <c r="D282" s="4"/>
      <c r="E282" s="4"/>
      <c r="F282" s="4"/>
      <c r="J282" s="5"/>
      <c r="L282" s="4"/>
    </row>
    <row r="283">
      <c r="A283" s="4"/>
      <c r="C283" s="116"/>
      <c r="D283" s="4"/>
      <c r="E283" s="4"/>
      <c r="F283" s="4"/>
      <c r="J283" s="5"/>
      <c r="L283" s="4"/>
    </row>
    <row r="284">
      <c r="A284" s="4"/>
      <c r="C284" s="116"/>
      <c r="D284" s="4"/>
      <c r="E284" s="4"/>
      <c r="F284" s="4"/>
      <c r="J284" s="5"/>
      <c r="L284" s="4"/>
    </row>
    <row r="285">
      <c r="A285" s="4"/>
      <c r="C285" s="116"/>
      <c r="D285" s="4"/>
      <c r="E285" s="4"/>
      <c r="F285" s="4"/>
      <c r="J285" s="5"/>
      <c r="L285" s="4"/>
    </row>
    <row r="286">
      <c r="A286" s="4"/>
      <c r="C286" s="116"/>
      <c r="D286" s="4"/>
      <c r="E286" s="4"/>
      <c r="F286" s="4"/>
      <c r="J286" s="5"/>
      <c r="L286" s="4"/>
    </row>
    <row r="287">
      <c r="A287" s="4"/>
      <c r="C287" s="116"/>
      <c r="D287" s="4"/>
      <c r="E287" s="4"/>
      <c r="F287" s="4"/>
      <c r="J287" s="5"/>
      <c r="L287" s="4"/>
    </row>
    <row r="288">
      <c r="A288" s="4"/>
      <c r="C288" s="116"/>
      <c r="D288" s="4"/>
      <c r="E288" s="4"/>
      <c r="F288" s="4"/>
      <c r="J288" s="5"/>
      <c r="L288" s="4"/>
    </row>
    <row r="289">
      <c r="A289" s="4"/>
      <c r="C289" s="116"/>
      <c r="D289" s="4"/>
      <c r="E289" s="4"/>
      <c r="F289" s="4"/>
      <c r="J289" s="5"/>
      <c r="L289" s="4"/>
    </row>
    <row r="290">
      <c r="A290" s="4"/>
      <c r="C290" s="116"/>
      <c r="D290" s="4"/>
      <c r="E290" s="4"/>
      <c r="F290" s="4"/>
      <c r="J290" s="5"/>
      <c r="L290" s="4"/>
    </row>
    <row r="291">
      <c r="A291" s="4"/>
      <c r="C291" s="116"/>
      <c r="D291" s="4"/>
      <c r="E291" s="4"/>
      <c r="F291" s="4"/>
      <c r="J291" s="5"/>
      <c r="L291" s="4"/>
    </row>
    <row r="292">
      <c r="A292" s="4"/>
      <c r="C292" s="116"/>
      <c r="D292" s="4"/>
      <c r="E292" s="4"/>
      <c r="F292" s="4"/>
      <c r="J292" s="5"/>
      <c r="L292" s="4"/>
    </row>
    <row r="293">
      <c r="A293" s="4"/>
      <c r="C293" s="116"/>
      <c r="D293" s="4"/>
      <c r="E293" s="4"/>
      <c r="F293" s="4"/>
      <c r="J293" s="5"/>
      <c r="L293" s="4"/>
    </row>
    <row r="294">
      <c r="A294" s="4"/>
      <c r="C294" s="116"/>
      <c r="D294" s="4"/>
      <c r="E294" s="4"/>
      <c r="F294" s="4"/>
      <c r="J294" s="5"/>
      <c r="L294" s="4"/>
    </row>
    <row r="295">
      <c r="A295" s="4"/>
      <c r="C295" s="116"/>
      <c r="D295" s="4"/>
      <c r="E295" s="4"/>
      <c r="F295" s="4"/>
      <c r="J295" s="5"/>
      <c r="L295" s="4"/>
    </row>
    <row r="296">
      <c r="A296" s="4"/>
      <c r="C296" s="116"/>
      <c r="D296" s="4"/>
      <c r="E296" s="4"/>
      <c r="F296" s="4"/>
      <c r="J296" s="5"/>
      <c r="L296" s="4"/>
    </row>
    <row r="297">
      <c r="A297" s="4"/>
      <c r="C297" s="116"/>
      <c r="D297" s="4"/>
      <c r="E297" s="4"/>
      <c r="F297" s="4"/>
      <c r="J297" s="5"/>
      <c r="L297" s="4"/>
    </row>
    <row r="298">
      <c r="A298" s="4"/>
      <c r="C298" s="116"/>
      <c r="D298" s="4"/>
      <c r="E298" s="4"/>
      <c r="F298" s="4"/>
      <c r="J298" s="5"/>
      <c r="L298" s="4"/>
    </row>
    <row r="299">
      <c r="A299" s="4"/>
      <c r="C299" s="116"/>
      <c r="D299" s="4"/>
      <c r="E299" s="4"/>
      <c r="F299" s="4"/>
      <c r="J299" s="5"/>
      <c r="L299" s="4"/>
    </row>
    <row r="300">
      <c r="A300" s="4"/>
      <c r="C300" s="116"/>
      <c r="D300" s="4"/>
      <c r="E300" s="4"/>
      <c r="F300" s="4"/>
      <c r="J300" s="5"/>
      <c r="L300" s="4"/>
    </row>
    <row r="301">
      <c r="A301" s="4"/>
      <c r="C301" s="116"/>
      <c r="D301" s="4"/>
      <c r="E301" s="4"/>
      <c r="F301" s="4"/>
      <c r="J301" s="5"/>
      <c r="L301" s="4"/>
    </row>
    <row r="302">
      <c r="A302" s="4"/>
      <c r="C302" s="116"/>
      <c r="D302" s="4"/>
      <c r="E302" s="4"/>
      <c r="F302" s="4"/>
      <c r="J302" s="5"/>
      <c r="L302" s="4"/>
    </row>
    <row r="303">
      <c r="A303" s="4"/>
      <c r="C303" s="116"/>
      <c r="D303" s="4"/>
      <c r="E303" s="4"/>
      <c r="F303" s="4"/>
      <c r="J303" s="5"/>
      <c r="L303" s="4"/>
    </row>
    <row r="304">
      <c r="A304" s="4"/>
      <c r="C304" s="116"/>
      <c r="D304" s="4"/>
      <c r="E304" s="4"/>
      <c r="F304" s="4"/>
      <c r="J304" s="5"/>
      <c r="L304" s="4"/>
    </row>
    <row r="305">
      <c r="A305" s="4"/>
      <c r="C305" s="116"/>
      <c r="D305" s="4"/>
      <c r="E305" s="4"/>
      <c r="F305" s="4"/>
      <c r="J305" s="5"/>
      <c r="L305" s="4"/>
    </row>
    <row r="306">
      <c r="A306" s="4"/>
      <c r="C306" s="116"/>
      <c r="D306" s="4"/>
      <c r="E306" s="4"/>
      <c r="F306" s="4"/>
      <c r="J306" s="5"/>
      <c r="L306" s="4"/>
    </row>
    <row r="307">
      <c r="A307" s="4"/>
      <c r="C307" s="116"/>
      <c r="D307" s="4"/>
      <c r="E307" s="4"/>
      <c r="F307" s="4"/>
      <c r="J307" s="5"/>
      <c r="L307" s="4"/>
    </row>
    <row r="308">
      <c r="A308" s="4"/>
      <c r="C308" s="116"/>
      <c r="D308" s="4"/>
      <c r="E308" s="4"/>
      <c r="F308" s="4"/>
      <c r="J308" s="5"/>
      <c r="L308" s="4"/>
    </row>
    <row r="309">
      <c r="A309" s="4"/>
      <c r="C309" s="116"/>
      <c r="D309" s="4"/>
      <c r="E309" s="4"/>
      <c r="F309" s="4"/>
      <c r="J309" s="5"/>
      <c r="L309" s="4"/>
    </row>
    <row r="310">
      <c r="A310" s="4"/>
      <c r="C310" s="116"/>
      <c r="D310" s="4"/>
      <c r="E310" s="4"/>
      <c r="F310" s="4"/>
      <c r="J310" s="5"/>
      <c r="L310" s="4"/>
    </row>
    <row r="311">
      <c r="A311" s="4"/>
      <c r="C311" s="116"/>
      <c r="D311" s="4"/>
      <c r="E311" s="4"/>
      <c r="F311" s="4"/>
      <c r="J311" s="5"/>
      <c r="L311" s="4"/>
    </row>
    <row r="312">
      <c r="A312" s="4"/>
      <c r="C312" s="116"/>
      <c r="D312" s="4"/>
      <c r="E312" s="4"/>
      <c r="F312" s="4"/>
      <c r="J312" s="5"/>
      <c r="L312" s="4"/>
    </row>
    <row r="313">
      <c r="A313" s="4"/>
      <c r="C313" s="116"/>
      <c r="D313" s="4"/>
      <c r="E313" s="4"/>
      <c r="F313" s="4"/>
      <c r="J313" s="5"/>
      <c r="L313" s="4"/>
    </row>
    <row r="314">
      <c r="A314" s="4"/>
      <c r="C314" s="116"/>
      <c r="D314" s="4"/>
      <c r="E314" s="4"/>
      <c r="F314" s="4"/>
      <c r="J314" s="5"/>
      <c r="L314" s="4"/>
    </row>
    <row r="315">
      <c r="A315" s="4"/>
      <c r="C315" s="116"/>
      <c r="D315" s="4"/>
      <c r="E315" s="4"/>
      <c r="F315" s="4"/>
      <c r="J315" s="5"/>
      <c r="L315" s="4"/>
    </row>
    <row r="316">
      <c r="A316" s="4"/>
      <c r="C316" s="116"/>
      <c r="D316" s="4"/>
      <c r="E316" s="4"/>
      <c r="F316" s="4"/>
      <c r="J316" s="5"/>
      <c r="L316" s="4"/>
    </row>
    <row r="317">
      <c r="A317" s="4"/>
      <c r="C317" s="116"/>
      <c r="D317" s="4"/>
      <c r="E317" s="4"/>
      <c r="F317" s="4"/>
      <c r="J317" s="5"/>
      <c r="L317" s="4"/>
    </row>
    <row r="318">
      <c r="A318" s="4"/>
      <c r="C318" s="116"/>
      <c r="D318" s="4"/>
      <c r="E318" s="4"/>
      <c r="F318" s="4"/>
      <c r="J318" s="5"/>
      <c r="L318" s="4"/>
    </row>
    <row r="319">
      <c r="A319" s="4"/>
      <c r="C319" s="116"/>
      <c r="D319" s="4"/>
      <c r="E319" s="4"/>
      <c r="F319" s="4"/>
      <c r="J319" s="5"/>
      <c r="L319" s="4"/>
    </row>
    <row r="320">
      <c r="A320" s="4"/>
      <c r="C320" s="116"/>
      <c r="D320" s="4"/>
      <c r="E320" s="4"/>
      <c r="F320" s="4"/>
      <c r="J320" s="5"/>
      <c r="L320" s="4"/>
    </row>
    <row r="321">
      <c r="A321" s="4"/>
      <c r="C321" s="116"/>
      <c r="D321" s="4"/>
      <c r="E321" s="4"/>
      <c r="F321" s="4"/>
      <c r="J321" s="5"/>
      <c r="L321" s="4"/>
    </row>
    <row r="322">
      <c r="A322" s="4"/>
      <c r="C322" s="116"/>
      <c r="D322" s="4"/>
      <c r="E322" s="4"/>
      <c r="F322" s="4"/>
      <c r="J322" s="5"/>
      <c r="L322" s="4"/>
    </row>
    <row r="323">
      <c r="A323" s="4"/>
      <c r="C323" s="116"/>
      <c r="D323" s="4"/>
      <c r="E323" s="4"/>
      <c r="F323" s="4"/>
      <c r="J323" s="5"/>
      <c r="L323" s="4"/>
    </row>
    <row r="324">
      <c r="A324" s="4"/>
      <c r="C324" s="116"/>
      <c r="D324" s="4"/>
      <c r="E324" s="4"/>
      <c r="F324" s="4"/>
      <c r="J324" s="5"/>
      <c r="L324" s="4"/>
    </row>
    <row r="325">
      <c r="A325" s="4"/>
      <c r="C325" s="116"/>
      <c r="D325" s="4"/>
      <c r="E325" s="4"/>
      <c r="F325" s="4"/>
      <c r="J325" s="5"/>
      <c r="L325" s="4"/>
    </row>
    <row r="326">
      <c r="A326" s="4"/>
      <c r="C326" s="116"/>
      <c r="D326" s="4"/>
      <c r="E326" s="4"/>
      <c r="F326" s="4"/>
      <c r="J326" s="5"/>
      <c r="L326" s="4"/>
    </row>
    <row r="327">
      <c r="A327" s="4"/>
      <c r="C327" s="116"/>
      <c r="D327" s="4"/>
      <c r="E327" s="4"/>
      <c r="F327" s="4"/>
      <c r="J327" s="5"/>
      <c r="L327" s="4"/>
    </row>
    <row r="328">
      <c r="A328" s="4"/>
      <c r="C328" s="116"/>
      <c r="D328" s="4"/>
      <c r="E328" s="4"/>
      <c r="F328" s="4"/>
      <c r="J328" s="5"/>
      <c r="L328" s="4"/>
    </row>
    <row r="329">
      <c r="A329" s="4"/>
      <c r="C329" s="116"/>
      <c r="D329" s="4"/>
      <c r="E329" s="4"/>
      <c r="F329" s="4"/>
      <c r="J329" s="5"/>
      <c r="L329" s="4"/>
    </row>
    <row r="330">
      <c r="A330" s="4"/>
      <c r="C330" s="116"/>
      <c r="D330" s="4"/>
      <c r="E330" s="4"/>
      <c r="F330" s="4"/>
      <c r="J330" s="5"/>
      <c r="L330" s="4"/>
    </row>
    <row r="331">
      <c r="A331" s="4"/>
      <c r="C331" s="116"/>
      <c r="D331" s="4"/>
      <c r="E331" s="4"/>
      <c r="F331" s="4"/>
      <c r="J331" s="5"/>
      <c r="L331" s="4"/>
    </row>
    <row r="332">
      <c r="A332" s="4"/>
      <c r="C332" s="116"/>
      <c r="D332" s="4"/>
      <c r="E332" s="4"/>
      <c r="F332" s="4"/>
      <c r="J332" s="5"/>
      <c r="L332" s="4"/>
    </row>
    <row r="333">
      <c r="A333" s="4"/>
      <c r="C333" s="116"/>
      <c r="D333" s="4"/>
      <c r="E333" s="4"/>
      <c r="F333" s="4"/>
      <c r="J333" s="5"/>
      <c r="L333" s="4"/>
    </row>
    <row r="334">
      <c r="A334" s="4"/>
      <c r="C334" s="116"/>
      <c r="D334" s="4"/>
      <c r="E334" s="4"/>
      <c r="F334" s="4"/>
      <c r="J334" s="5"/>
      <c r="L334" s="4"/>
    </row>
    <row r="335">
      <c r="A335" s="4"/>
      <c r="C335" s="116"/>
      <c r="D335" s="4"/>
      <c r="E335" s="4"/>
      <c r="F335" s="4"/>
      <c r="J335" s="5"/>
      <c r="L335" s="4"/>
    </row>
    <row r="336">
      <c r="A336" s="4"/>
      <c r="C336" s="116"/>
      <c r="D336" s="4"/>
      <c r="E336" s="4"/>
      <c r="F336" s="4"/>
      <c r="J336" s="5"/>
      <c r="L336" s="4"/>
    </row>
    <row r="337">
      <c r="A337" s="4"/>
      <c r="C337" s="116"/>
      <c r="D337" s="4"/>
      <c r="E337" s="4"/>
      <c r="F337" s="4"/>
      <c r="J337" s="5"/>
      <c r="L337" s="4"/>
    </row>
    <row r="338">
      <c r="A338" s="4"/>
      <c r="C338" s="116"/>
      <c r="D338" s="4"/>
      <c r="E338" s="4"/>
      <c r="F338" s="4"/>
      <c r="J338" s="5"/>
      <c r="L338" s="4"/>
    </row>
    <row r="339">
      <c r="A339" s="4"/>
      <c r="C339" s="116"/>
      <c r="D339" s="4"/>
      <c r="E339" s="4"/>
      <c r="F339" s="4"/>
      <c r="J339" s="5"/>
      <c r="L339" s="4"/>
    </row>
    <row r="340">
      <c r="A340" s="4"/>
      <c r="C340" s="116"/>
      <c r="D340" s="4"/>
      <c r="E340" s="4"/>
      <c r="F340" s="4"/>
      <c r="J340" s="5"/>
      <c r="L340" s="4"/>
    </row>
    <row r="341">
      <c r="A341" s="4"/>
      <c r="C341" s="116"/>
      <c r="D341" s="4"/>
      <c r="E341" s="4"/>
      <c r="F341" s="4"/>
      <c r="J341" s="5"/>
      <c r="L341" s="4"/>
    </row>
    <row r="342">
      <c r="A342" s="4"/>
      <c r="C342" s="116"/>
      <c r="D342" s="4"/>
      <c r="E342" s="4"/>
      <c r="F342" s="4"/>
      <c r="J342" s="5"/>
      <c r="L342" s="4"/>
    </row>
    <row r="343">
      <c r="A343" s="4"/>
      <c r="C343" s="116"/>
      <c r="D343" s="4"/>
      <c r="E343" s="4"/>
      <c r="F343" s="4"/>
      <c r="J343" s="5"/>
      <c r="L343" s="4"/>
    </row>
    <row r="344">
      <c r="A344" s="4"/>
      <c r="C344" s="116"/>
      <c r="D344" s="4"/>
      <c r="E344" s="4"/>
      <c r="F344" s="4"/>
      <c r="J344" s="5"/>
      <c r="L344" s="4"/>
    </row>
    <row r="345">
      <c r="A345" s="4"/>
      <c r="C345" s="116"/>
      <c r="D345" s="4"/>
      <c r="E345" s="4"/>
      <c r="F345" s="4"/>
      <c r="J345" s="5"/>
      <c r="L345" s="4"/>
    </row>
    <row r="346">
      <c r="A346" s="4"/>
      <c r="C346" s="116"/>
      <c r="D346" s="4"/>
      <c r="E346" s="4"/>
      <c r="F346" s="4"/>
      <c r="J346" s="5"/>
      <c r="L346" s="4"/>
    </row>
    <row r="347">
      <c r="A347" s="4"/>
      <c r="C347" s="116"/>
      <c r="D347" s="4"/>
      <c r="E347" s="4"/>
      <c r="F347" s="4"/>
      <c r="J347" s="5"/>
      <c r="L347" s="4"/>
    </row>
    <row r="348">
      <c r="A348" s="4"/>
      <c r="C348" s="116"/>
      <c r="D348" s="4"/>
      <c r="E348" s="4"/>
      <c r="F348" s="4"/>
      <c r="J348" s="5"/>
      <c r="L348" s="4"/>
    </row>
    <row r="349">
      <c r="A349" s="4"/>
      <c r="C349" s="116"/>
      <c r="D349" s="4"/>
      <c r="E349" s="4"/>
      <c r="F349" s="4"/>
      <c r="J349" s="5"/>
      <c r="L349" s="4"/>
    </row>
    <row r="350">
      <c r="A350" s="4"/>
      <c r="C350" s="116"/>
      <c r="D350" s="4"/>
      <c r="E350" s="4"/>
      <c r="F350" s="4"/>
      <c r="J350" s="5"/>
      <c r="L350" s="4"/>
    </row>
    <row r="351">
      <c r="A351" s="4"/>
      <c r="C351" s="116"/>
      <c r="D351" s="4"/>
      <c r="E351" s="4"/>
      <c r="F351" s="4"/>
      <c r="J351" s="5"/>
      <c r="L351" s="4"/>
    </row>
    <row r="352">
      <c r="A352" s="4"/>
      <c r="C352" s="116"/>
      <c r="D352" s="4"/>
      <c r="E352" s="4"/>
      <c r="F352" s="4"/>
      <c r="J352" s="5"/>
      <c r="L352" s="4"/>
    </row>
    <row r="353">
      <c r="A353" s="4"/>
      <c r="C353" s="116"/>
      <c r="D353" s="4"/>
      <c r="E353" s="4"/>
      <c r="F353" s="4"/>
      <c r="J353" s="5"/>
      <c r="L353" s="4"/>
    </row>
    <row r="354">
      <c r="A354" s="4"/>
      <c r="C354" s="116"/>
      <c r="D354" s="4"/>
      <c r="E354" s="4"/>
      <c r="F354" s="4"/>
      <c r="J354" s="5"/>
      <c r="L354" s="4"/>
    </row>
    <row r="355">
      <c r="A355" s="4"/>
      <c r="C355" s="116"/>
      <c r="D355" s="4"/>
      <c r="E355" s="4"/>
      <c r="F355" s="4"/>
      <c r="J355" s="5"/>
      <c r="L355" s="4"/>
    </row>
    <row r="356">
      <c r="A356" s="4"/>
      <c r="C356" s="116"/>
      <c r="D356" s="4"/>
      <c r="E356" s="4"/>
      <c r="F356" s="4"/>
      <c r="J356" s="5"/>
      <c r="L356" s="4"/>
    </row>
    <row r="357">
      <c r="A357" s="4"/>
      <c r="C357" s="116"/>
      <c r="D357" s="4"/>
      <c r="E357" s="4"/>
      <c r="F357" s="4"/>
      <c r="J357" s="5"/>
      <c r="L357" s="4"/>
    </row>
    <row r="358">
      <c r="A358" s="4"/>
      <c r="C358" s="116"/>
      <c r="D358" s="4"/>
      <c r="E358" s="4"/>
      <c r="F358" s="4"/>
      <c r="J358" s="5"/>
      <c r="L358" s="4"/>
    </row>
    <row r="359">
      <c r="A359" s="4"/>
      <c r="C359" s="116"/>
      <c r="D359" s="4"/>
      <c r="E359" s="4"/>
      <c r="F359" s="4"/>
      <c r="J359" s="5"/>
      <c r="L359" s="4"/>
    </row>
    <row r="360">
      <c r="A360" s="4"/>
      <c r="C360" s="116"/>
      <c r="D360" s="4"/>
      <c r="E360" s="4"/>
      <c r="F360" s="4"/>
      <c r="J360" s="5"/>
      <c r="L360" s="4"/>
    </row>
    <row r="361">
      <c r="A361" s="4"/>
      <c r="C361" s="116"/>
      <c r="D361" s="4"/>
      <c r="E361" s="4"/>
      <c r="F361" s="4"/>
      <c r="J361" s="5"/>
      <c r="L361" s="4"/>
    </row>
    <row r="362">
      <c r="A362" s="4"/>
      <c r="C362" s="116"/>
      <c r="D362" s="4"/>
      <c r="E362" s="4"/>
      <c r="F362" s="4"/>
      <c r="J362" s="5"/>
      <c r="L362" s="4"/>
    </row>
    <row r="363">
      <c r="A363" s="4"/>
      <c r="C363" s="116"/>
      <c r="D363" s="4"/>
      <c r="E363" s="4"/>
      <c r="F363" s="4"/>
      <c r="J363" s="5"/>
      <c r="L363" s="4"/>
    </row>
    <row r="364">
      <c r="A364" s="4"/>
      <c r="C364" s="116"/>
      <c r="D364" s="4"/>
      <c r="E364" s="4"/>
      <c r="F364" s="4"/>
      <c r="J364" s="5"/>
      <c r="L364" s="4"/>
    </row>
    <row r="365">
      <c r="A365" s="4"/>
      <c r="C365" s="116"/>
      <c r="D365" s="4"/>
      <c r="E365" s="4"/>
      <c r="F365" s="4"/>
      <c r="J365" s="5"/>
      <c r="L365" s="4"/>
    </row>
    <row r="366">
      <c r="A366" s="4"/>
      <c r="C366" s="116"/>
      <c r="D366" s="4"/>
      <c r="E366" s="4"/>
      <c r="F366" s="4"/>
      <c r="J366" s="5"/>
      <c r="L366" s="4"/>
    </row>
    <row r="367">
      <c r="A367" s="4"/>
      <c r="C367" s="116"/>
      <c r="D367" s="4"/>
      <c r="E367" s="4"/>
      <c r="F367" s="4"/>
      <c r="J367" s="5"/>
      <c r="L367" s="4"/>
    </row>
    <row r="368">
      <c r="A368" s="4"/>
      <c r="C368" s="116"/>
      <c r="D368" s="4"/>
      <c r="E368" s="4"/>
      <c r="F368" s="4"/>
      <c r="J368" s="5"/>
      <c r="L368" s="4"/>
    </row>
    <row r="369">
      <c r="A369" s="4"/>
      <c r="C369" s="116"/>
      <c r="D369" s="4"/>
      <c r="E369" s="4"/>
      <c r="F369" s="4"/>
      <c r="J369" s="5"/>
      <c r="L369" s="4"/>
    </row>
    <row r="370">
      <c r="A370" s="4"/>
      <c r="C370" s="116"/>
      <c r="D370" s="4"/>
      <c r="E370" s="4"/>
      <c r="F370" s="4"/>
      <c r="J370" s="5"/>
      <c r="L370" s="4"/>
    </row>
    <row r="371">
      <c r="A371" s="4"/>
      <c r="C371" s="116"/>
      <c r="D371" s="4"/>
      <c r="E371" s="4"/>
      <c r="F371" s="4"/>
      <c r="J371" s="5"/>
      <c r="L371" s="4"/>
    </row>
    <row r="372">
      <c r="A372" s="4"/>
      <c r="C372" s="116"/>
      <c r="D372" s="4"/>
      <c r="E372" s="4"/>
      <c r="F372" s="4"/>
      <c r="J372" s="5"/>
      <c r="L372" s="4"/>
    </row>
    <row r="373">
      <c r="A373" s="4"/>
      <c r="C373" s="116"/>
      <c r="D373" s="4"/>
      <c r="E373" s="4"/>
      <c r="F373" s="4"/>
      <c r="J373" s="5"/>
      <c r="L373" s="4"/>
    </row>
    <row r="374">
      <c r="A374" s="4"/>
      <c r="C374" s="116"/>
      <c r="D374" s="4"/>
      <c r="E374" s="4"/>
      <c r="F374" s="4"/>
      <c r="J374" s="5"/>
      <c r="L374" s="4"/>
    </row>
    <row r="375">
      <c r="A375" s="4"/>
      <c r="C375" s="116"/>
      <c r="D375" s="4"/>
      <c r="E375" s="4"/>
      <c r="F375" s="4"/>
      <c r="J375" s="5"/>
      <c r="L375" s="4"/>
    </row>
    <row r="376">
      <c r="A376" s="4"/>
      <c r="C376" s="116"/>
      <c r="D376" s="4"/>
      <c r="E376" s="4"/>
      <c r="F376" s="4"/>
      <c r="J376" s="5"/>
      <c r="L376" s="4"/>
    </row>
    <row r="377">
      <c r="A377" s="4"/>
      <c r="C377" s="116"/>
      <c r="D377" s="4"/>
      <c r="E377" s="4"/>
      <c r="F377" s="4"/>
      <c r="J377" s="5"/>
      <c r="L377" s="4"/>
    </row>
    <row r="378">
      <c r="A378" s="4"/>
      <c r="C378" s="116"/>
      <c r="D378" s="4"/>
      <c r="E378" s="4"/>
      <c r="F378" s="4"/>
      <c r="J378" s="5"/>
      <c r="L378" s="4"/>
    </row>
    <row r="379">
      <c r="A379" s="4"/>
      <c r="C379" s="116"/>
      <c r="D379" s="4"/>
      <c r="E379" s="4"/>
      <c r="F379" s="4"/>
      <c r="J379" s="5"/>
      <c r="L379" s="4"/>
    </row>
    <row r="380">
      <c r="A380" s="4"/>
      <c r="C380" s="116"/>
      <c r="D380" s="4"/>
      <c r="E380" s="4"/>
      <c r="F380" s="4"/>
      <c r="J380" s="5"/>
      <c r="L380" s="4"/>
    </row>
    <row r="381">
      <c r="A381" s="4"/>
      <c r="C381" s="116"/>
      <c r="D381" s="4"/>
      <c r="E381" s="4"/>
      <c r="F381" s="4"/>
      <c r="J381" s="5"/>
      <c r="L381" s="4"/>
    </row>
    <row r="382">
      <c r="A382" s="4"/>
      <c r="C382" s="116"/>
      <c r="D382" s="4"/>
      <c r="E382" s="4"/>
      <c r="F382" s="4"/>
      <c r="J382" s="5"/>
      <c r="L382" s="4"/>
    </row>
    <row r="383">
      <c r="A383" s="4"/>
      <c r="C383" s="116"/>
      <c r="D383" s="4"/>
      <c r="E383" s="4"/>
      <c r="F383" s="4"/>
      <c r="J383" s="5"/>
      <c r="L383" s="4"/>
    </row>
    <row r="384">
      <c r="A384" s="4"/>
      <c r="C384" s="116"/>
      <c r="D384" s="4"/>
      <c r="E384" s="4"/>
      <c r="F384" s="4"/>
      <c r="J384" s="5"/>
      <c r="L384" s="4"/>
    </row>
    <row r="385">
      <c r="A385" s="4"/>
      <c r="C385" s="116"/>
      <c r="D385" s="4"/>
      <c r="E385" s="4"/>
      <c r="F385" s="4"/>
      <c r="J385" s="5"/>
      <c r="L385" s="4"/>
    </row>
    <row r="386">
      <c r="A386" s="4"/>
      <c r="C386" s="116"/>
      <c r="D386" s="4"/>
      <c r="E386" s="4"/>
      <c r="F386" s="4"/>
      <c r="J386" s="5"/>
      <c r="L386" s="4"/>
    </row>
    <row r="387">
      <c r="A387" s="4"/>
      <c r="C387" s="116"/>
      <c r="D387" s="4"/>
      <c r="E387" s="4"/>
      <c r="F387" s="4"/>
      <c r="J387" s="5"/>
      <c r="L387" s="4"/>
    </row>
    <row r="388">
      <c r="A388" s="4"/>
      <c r="C388" s="116"/>
      <c r="D388" s="4"/>
      <c r="E388" s="4"/>
      <c r="F388" s="4"/>
      <c r="J388" s="5"/>
      <c r="L388" s="4"/>
    </row>
    <row r="389">
      <c r="A389" s="4"/>
      <c r="C389" s="116"/>
      <c r="D389" s="4"/>
      <c r="E389" s="4"/>
      <c r="F389" s="4"/>
      <c r="J389" s="5"/>
      <c r="L389" s="4"/>
    </row>
    <row r="390">
      <c r="A390" s="4"/>
      <c r="C390" s="116"/>
      <c r="D390" s="4"/>
      <c r="E390" s="4"/>
      <c r="F390" s="4"/>
      <c r="J390" s="5"/>
      <c r="L390" s="4"/>
    </row>
    <row r="391">
      <c r="A391" s="4"/>
      <c r="C391" s="116"/>
      <c r="D391" s="4"/>
      <c r="E391" s="4"/>
      <c r="F391" s="4"/>
      <c r="J391" s="5"/>
      <c r="L391" s="4"/>
    </row>
    <row r="392">
      <c r="A392" s="4"/>
      <c r="C392" s="116"/>
      <c r="D392" s="4"/>
      <c r="E392" s="4"/>
      <c r="F392" s="4"/>
      <c r="J392" s="5"/>
      <c r="L392" s="4"/>
    </row>
    <row r="393">
      <c r="A393" s="4"/>
      <c r="C393" s="116"/>
      <c r="D393" s="4"/>
      <c r="E393" s="4"/>
      <c r="F393" s="4"/>
      <c r="J393" s="5"/>
      <c r="L393" s="4"/>
    </row>
    <row r="394">
      <c r="A394" s="4"/>
      <c r="C394" s="116"/>
      <c r="D394" s="4"/>
      <c r="E394" s="4"/>
      <c r="F394" s="4"/>
      <c r="J394" s="5"/>
      <c r="L394" s="4"/>
    </row>
    <row r="395">
      <c r="A395" s="4"/>
      <c r="C395" s="116"/>
      <c r="D395" s="4"/>
      <c r="E395" s="4"/>
      <c r="F395" s="4"/>
      <c r="J395" s="5"/>
      <c r="L395" s="4"/>
    </row>
    <row r="396">
      <c r="A396" s="4"/>
      <c r="C396" s="116"/>
      <c r="D396" s="4"/>
      <c r="E396" s="4"/>
      <c r="F396" s="4"/>
      <c r="J396" s="5"/>
      <c r="L396" s="4"/>
    </row>
    <row r="397">
      <c r="A397" s="4"/>
      <c r="C397" s="116"/>
      <c r="D397" s="4"/>
      <c r="E397" s="4"/>
      <c r="F397" s="4"/>
      <c r="J397" s="5"/>
      <c r="L397" s="4"/>
    </row>
    <row r="398">
      <c r="A398" s="4"/>
      <c r="C398" s="116"/>
      <c r="D398" s="4"/>
      <c r="E398" s="4"/>
      <c r="F398" s="4"/>
      <c r="J398" s="5"/>
      <c r="L398" s="4"/>
    </row>
    <row r="399">
      <c r="A399" s="4"/>
      <c r="C399" s="116"/>
      <c r="D399" s="4"/>
      <c r="E399" s="4"/>
      <c r="F399" s="4"/>
      <c r="J399" s="5"/>
      <c r="L399" s="4"/>
    </row>
    <row r="400">
      <c r="A400" s="4"/>
      <c r="C400" s="116"/>
      <c r="D400" s="4"/>
      <c r="E400" s="4"/>
      <c r="F400" s="4"/>
      <c r="J400" s="5"/>
      <c r="L400" s="4"/>
    </row>
    <row r="401">
      <c r="A401" s="4"/>
      <c r="C401" s="116"/>
      <c r="D401" s="4"/>
      <c r="E401" s="4"/>
      <c r="F401" s="4"/>
      <c r="J401" s="5"/>
      <c r="L401" s="4"/>
    </row>
    <row r="402">
      <c r="A402" s="4"/>
      <c r="C402" s="116"/>
      <c r="D402" s="4"/>
      <c r="E402" s="4"/>
      <c r="F402" s="4"/>
      <c r="J402" s="5"/>
      <c r="L402" s="4"/>
    </row>
    <row r="403">
      <c r="A403" s="4"/>
      <c r="C403" s="116"/>
      <c r="D403" s="4"/>
      <c r="E403" s="4"/>
      <c r="F403" s="4"/>
      <c r="J403" s="5"/>
      <c r="L403" s="4"/>
    </row>
    <row r="404">
      <c r="A404" s="4"/>
      <c r="C404" s="116"/>
      <c r="D404" s="4"/>
      <c r="E404" s="4"/>
      <c r="F404" s="4"/>
      <c r="J404" s="5"/>
      <c r="L404" s="4"/>
    </row>
    <row r="405">
      <c r="A405" s="4"/>
      <c r="C405" s="116"/>
      <c r="D405" s="4"/>
      <c r="E405" s="4"/>
      <c r="F405" s="4"/>
      <c r="J405" s="5"/>
      <c r="L405" s="4"/>
    </row>
    <row r="406">
      <c r="A406" s="4"/>
      <c r="C406" s="116"/>
      <c r="D406" s="4"/>
      <c r="E406" s="4"/>
      <c r="F406" s="4"/>
      <c r="J406" s="5"/>
      <c r="L406" s="4"/>
    </row>
    <row r="407">
      <c r="A407" s="4"/>
      <c r="C407" s="116"/>
      <c r="D407" s="4"/>
      <c r="E407" s="4"/>
      <c r="F407" s="4"/>
      <c r="J407" s="5"/>
      <c r="L407" s="4"/>
    </row>
    <row r="408">
      <c r="A408" s="4"/>
      <c r="C408" s="116"/>
      <c r="D408" s="4"/>
      <c r="E408" s="4"/>
      <c r="F408" s="4"/>
      <c r="J408" s="5"/>
      <c r="L408" s="4"/>
    </row>
    <row r="409">
      <c r="A409" s="4"/>
      <c r="C409" s="116"/>
      <c r="D409" s="4"/>
      <c r="E409" s="4"/>
      <c r="F409" s="4"/>
      <c r="J409" s="5"/>
      <c r="L409" s="4"/>
    </row>
    <row r="410">
      <c r="A410" s="4"/>
      <c r="C410" s="116"/>
      <c r="D410" s="4"/>
      <c r="E410" s="4"/>
      <c r="F410" s="4"/>
      <c r="J410" s="5"/>
      <c r="L410" s="4"/>
    </row>
    <row r="411">
      <c r="A411" s="4"/>
      <c r="C411" s="116"/>
      <c r="D411" s="4"/>
      <c r="E411" s="4"/>
      <c r="F411" s="4"/>
      <c r="J411" s="5"/>
      <c r="L411" s="4"/>
    </row>
    <row r="412">
      <c r="A412" s="4"/>
      <c r="C412" s="116"/>
      <c r="D412" s="4"/>
      <c r="E412" s="4"/>
      <c r="F412" s="4"/>
      <c r="J412" s="5"/>
      <c r="L412" s="4"/>
    </row>
    <row r="413">
      <c r="A413" s="4"/>
      <c r="C413" s="116"/>
      <c r="D413" s="4"/>
      <c r="E413" s="4"/>
      <c r="F413" s="4"/>
      <c r="J413" s="5"/>
      <c r="L413" s="4"/>
    </row>
    <row r="414">
      <c r="A414" s="4"/>
      <c r="C414" s="116"/>
      <c r="D414" s="4"/>
      <c r="E414" s="4"/>
      <c r="F414" s="4"/>
      <c r="J414" s="5"/>
      <c r="L414" s="4"/>
    </row>
    <row r="415">
      <c r="A415" s="4"/>
      <c r="C415" s="116"/>
      <c r="D415" s="4"/>
      <c r="E415" s="4"/>
      <c r="F415" s="4"/>
      <c r="J415" s="5"/>
      <c r="L415" s="4"/>
    </row>
    <row r="416">
      <c r="A416" s="4"/>
      <c r="C416" s="116"/>
      <c r="D416" s="4"/>
      <c r="E416" s="4"/>
      <c r="F416" s="4"/>
      <c r="J416" s="5"/>
      <c r="L416" s="4"/>
    </row>
    <row r="417">
      <c r="A417" s="4"/>
      <c r="C417" s="116"/>
      <c r="D417" s="4"/>
      <c r="E417" s="4"/>
      <c r="F417" s="4"/>
      <c r="J417" s="5"/>
      <c r="L417" s="4"/>
    </row>
    <row r="418">
      <c r="A418" s="4"/>
      <c r="C418" s="116"/>
      <c r="D418" s="4"/>
      <c r="E418" s="4"/>
      <c r="F418" s="4"/>
      <c r="J418" s="5"/>
      <c r="L418" s="4"/>
    </row>
    <row r="419">
      <c r="A419" s="4"/>
      <c r="C419" s="116"/>
      <c r="D419" s="4"/>
      <c r="E419" s="4"/>
      <c r="F419" s="4"/>
      <c r="J419" s="5"/>
      <c r="L419" s="4"/>
    </row>
    <row r="420">
      <c r="A420" s="4"/>
      <c r="C420" s="116"/>
      <c r="D420" s="4"/>
      <c r="E420" s="4"/>
      <c r="F420" s="4"/>
      <c r="J420" s="5"/>
      <c r="L420" s="4"/>
    </row>
    <row r="421">
      <c r="A421" s="4"/>
      <c r="C421" s="116"/>
      <c r="D421" s="4"/>
      <c r="E421" s="4"/>
      <c r="F421" s="4"/>
      <c r="J421" s="5"/>
      <c r="L421" s="4"/>
    </row>
    <row r="422">
      <c r="A422" s="4"/>
      <c r="C422" s="116"/>
      <c r="D422" s="4"/>
      <c r="E422" s="4"/>
      <c r="F422" s="4"/>
      <c r="J422" s="5"/>
      <c r="L422" s="4"/>
    </row>
    <row r="423">
      <c r="A423" s="4"/>
      <c r="C423" s="116"/>
      <c r="D423" s="4"/>
      <c r="E423" s="4"/>
      <c r="F423" s="4"/>
      <c r="J423" s="5"/>
      <c r="L423" s="4"/>
    </row>
    <row r="424">
      <c r="A424" s="4"/>
      <c r="C424" s="116"/>
      <c r="D424" s="4"/>
      <c r="E424" s="4"/>
      <c r="F424" s="4"/>
      <c r="J424" s="5"/>
      <c r="L424" s="4"/>
    </row>
    <row r="425">
      <c r="A425" s="4"/>
      <c r="C425" s="116"/>
      <c r="D425" s="4"/>
      <c r="E425" s="4"/>
      <c r="F425" s="4"/>
      <c r="J425" s="5"/>
      <c r="L425" s="4"/>
    </row>
    <row r="426">
      <c r="A426" s="4"/>
      <c r="C426" s="116"/>
      <c r="D426" s="4"/>
      <c r="E426" s="4"/>
      <c r="F426" s="4"/>
      <c r="J426" s="5"/>
      <c r="L426" s="4"/>
    </row>
    <row r="427">
      <c r="A427" s="4"/>
      <c r="C427" s="116"/>
      <c r="D427" s="4"/>
      <c r="E427" s="4"/>
      <c r="F427" s="4"/>
      <c r="J427" s="5"/>
      <c r="L427" s="4"/>
    </row>
    <row r="428">
      <c r="A428" s="4"/>
      <c r="C428" s="116"/>
      <c r="D428" s="4"/>
      <c r="E428" s="4"/>
      <c r="F428" s="4"/>
      <c r="J428" s="5"/>
      <c r="L428" s="4"/>
    </row>
    <row r="429">
      <c r="A429" s="4"/>
      <c r="C429" s="116"/>
      <c r="D429" s="4"/>
      <c r="E429" s="4"/>
      <c r="F429" s="4"/>
      <c r="J429" s="5"/>
      <c r="L429" s="4"/>
    </row>
    <row r="430">
      <c r="A430" s="4"/>
      <c r="C430" s="116"/>
      <c r="D430" s="4"/>
      <c r="E430" s="4"/>
      <c r="F430" s="4"/>
      <c r="J430" s="5"/>
      <c r="L430" s="4"/>
    </row>
    <row r="431">
      <c r="A431" s="4"/>
      <c r="C431" s="116"/>
      <c r="D431" s="4"/>
      <c r="E431" s="4"/>
      <c r="F431" s="4"/>
      <c r="J431" s="5"/>
      <c r="L431" s="4"/>
    </row>
    <row r="432">
      <c r="A432" s="4"/>
      <c r="C432" s="116"/>
      <c r="D432" s="4"/>
      <c r="E432" s="4"/>
      <c r="F432" s="4"/>
      <c r="J432" s="5"/>
      <c r="L432" s="4"/>
    </row>
    <row r="433">
      <c r="A433" s="4"/>
      <c r="C433" s="116"/>
      <c r="D433" s="4"/>
      <c r="E433" s="4"/>
      <c r="F433" s="4"/>
      <c r="J433" s="5"/>
      <c r="L433" s="4"/>
    </row>
    <row r="434">
      <c r="A434" s="4"/>
      <c r="C434" s="116"/>
      <c r="D434" s="4"/>
      <c r="E434" s="4"/>
      <c r="F434" s="4"/>
      <c r="J434" s="5"/>
      <c r="L434" s="4"/>
    </row>
    <row r="435">
      <c r="A435" s="4"/>
      <c r="C435" s="116"/>
      <c r="D435" s="4"/>
      <c r="E435" s="4"/>
      <c r="F435" s="4"/>
      <c r="J435" s="5"/>
      <c r="L435" s="4"/>
    </row>
    <row r="436">
      <c r="A436" s="4"/>
      <c r="C436" s="116"/>
      <c r="D436" s="4"/>
      <c r="E436" s="4"/>
      <c r="F436" s="4"/>
      <c r="J436" s="5"/>
      <c r="L436" s="4"/>
    </row>
    <row r="437">
      <c r="A437" s="4"/>
      <c r="C437" s="116"/>
      <c r="D437" s="4"/>
      <c r="E437" s="4"/>
      <c r="F437" s="4"/>
      <c r="J437" s="5"/>
      <c r="L437" s="4"/>
    </row>
    <row r="438">
      <c r="A438" s="4"/>
      <c r="C438" s="116"/>
      <c r="D438" s="4"/>
      <c r="E438" s="4"/>
      <c r="F438" s="4"/>
      <c r="J438" s="5"/>
      <c r="L438" s="4"/>
    </row>
    <row r="439">
      <c r="A439" s="4"/>
      <c r="C439" s="116"/>
      <c r="D439" s="4"/>
      <c r="E439" s="4"/>
      <c r="F439" s="4"/>
      <c r="J439" s="5"/>
      <c r="L439" s="4"/>
    </row>
    <row r="440">
      <c r="A440" s="4"/>
      <c r="C440" s="116"/>
      <c r="D440" s="4"/>
      <c r="E440" s="4"/>
      <c r="F440" s="4"/>
      <c r="J440" s="5"/>
      <c r="L440" s="4"/>
    </row>
    <row r="441">
      <c r="A441" s="4"/>
      <c r="C441" s="116"/>
      <c r="D441" s="4"/>
      <c r="E441" s="4"/>
      <c r="F441" s="4"/>
      <c r="J441" s="5"/>
      <c r="L441" s="4"/>
    </row>
    <row r="442">
      <c r="A442" s="4"/>
      <c r="C442" s="116"/>
      <c r="D442" s="4"/>
      <c r="E442" s="4"/>
      <c r="F442" s="4"/>
      <c r="J442" s="5"/>
      <c r="L442" s="4"/>
    </row>
    <row r="443">
      <c r="A443" s="4"/>
      <c r="C443" s="116"/>
      <c r="D443" s="4"/>
      <c r="E443" s="4"/>
      <c r="F443" s="4"/>
      <c r="J443" s="5"/>
      <c r="L443" s="4"/>
    </row>
    <row r="444">
      <c r="A444" s="4"/>
      <c r="C444" s="116"/>
      <c r="D444" s="4"/>
      <c r="E444" s="4"/>
      <c r="F444" s="4"/>
      <c r="J444" s="5"/>
      <c r="L444" s="4"/>
    </row>
    <row r="445">
      <c r="A445" s="4"/>
      <c r="C445" s="116"/>
      <c r="D445" s="4"/>
      <c r="E445" s="4"/>
      <c r="F445" s="4"/>
      <c r="J445" s="5"/>
      <c r="L445" s="4"/>
    </row>
    <row r="446">
      <c r="A446" s="4"/>
      <c r="C446" s="116"/>
      <c r="D446" s="4"/>
      <c r="E446" s="4"/>
      <c r="F446" s="4"/>
      <c r="J446" s="5"/>
      <c r="L446" s="4"/>
    </row>
    <row r="447">
      <c r="A447" s="4"/>
      <c r="C447" s="116"/>
      <c r="D447" s="4"/>
      <c r="E447" s="4"/>
      <c r="F447" s="4"/>
      <c r="J447" s="5"/>
      <c r="L447" s="4"/>
    </row>
    <row r="448">
      <c r="A448" s="4"/>
      <c r="C448" s="116"/>
      <c r="D448" s="4"/>
      <c r="E448" s="4"/>
      <c r="F448" s="4"/>
      <c r="J448" s="5"/>
      <c r="L448" s="4"/>
    </row>
    <row r="449">
      <c r="A449" s="4"/>
      <c r="C449" s="116"/>
      <c r="D449" s="4"/>
      <c r="E449" s="4"/>
      <c r="F449" s="4"/>
      <c r="J449" s="5"/>
      <c r="L449" s="4"/>
    </row>
    <row r="450">
      <c r="A450" s="4"/>
      <c r="C450" s="116"/>
      <c r="D450" s="4"/>
      <c r="E450" s="4"/>
      <c r="F450" s="4"/>
      <c r="J450" s="5"/>
      <c r="L450" s="4"/>
    </row>
    <row r="451">
      <c r="A451" s="4"/>
      <c r="C451" s="116"/>
      <c r="D451" s="4"/>
      <c r="E451" s="4"/>
      <c r="F451" s="4"/>
      <c r="J451" s="5"/>
      <c r="L451" s="4"/>
    </row>
    <row r="452">
      <c r="A452" s="4"/>
      <c r="C452" s="116"/>
      <c r="D452" s="4"/>
      <c r="E452" s="4"/>
      <c r="F452" s="4"/>
      <c r="J452" s="5"/>
      <c r="L452" s="4"/>
    </row>
    <row r="453">
      <c r="A453" s="4"/>
      <c r="C453" s="116"/>
      <c r="D453" s="4"/>
      <c r="E453" s="4"/>
      <c r="F453" s="4"/>
      <c r="J453" s="5"/>
      <c r="L453" s="4"/>
    </row>
    <row r="454">
      <c r="A454" s="4"/>
      <c r="C454" s="116"/>
      <c r="D454" s="4"/>
      <c r="E454" s="4"/>
      <c r="F454" s="4"/>
      <c r="J454" s="5"/>
      <c r="L454" s="4"/>
    </row>
    <row r="455">
      <c r="A455" s="4"/>
      <c r="C455" s="116"/>
      <c r="D455" s="4"/>
      <c r="E455" s="4"/>
      <c r="F455" s="4"/>
      <c r="J455" s="5"/>
      <c r="L455" s="4"/>
    </row>
    <row r="456">
      <c r="A456" s="4"/>
      <c r="C456" s="116"/>
      <c r="D456" s="4"/>
      <c r="E456" s="4"/>
      <c r="F456" s="4"/>
      <c r="J456" s="5"/>
      <c r="L456" s="4"/>
    </row>
    <row r="457">
      <c r="A457" s="4"/>
      <c r="C457" s="116"/>
      <c r="D457" s="4"/>
      <c r="E457" s="4"/>
      <c r="F457" s="4"/>
      <c r="J457" s="5"/>
      <c r="L457" s="4"/>
    </row>
    <row r="458">
      <c r="A458" s="4"/>
      <c r="C458" s="116"/>
      <c r="D458" s="4"/>
      <c r="E458" s="4"/>
      <c r="F458" s="4"/>
      <c r="J458" s="5"/>
      <c r="L458" s="4"/>
    </row>
    <row r="459">
      <c r="A459" s="4"/>
      <c r="C459" s="116"/>
      <c r="D459" s="4"/>
      <c r="E459" s="4"/>
      <c r="F459" s="4"/>
      <c r="J459" s="5"/>
      <c r="L459" s="4"/>
    </row>
    <row r="460">
      <c r="A460" s="4"/>
      <c r="C460" s="116"/>
      <c r="D460" s="4"/>
      <c r="E460" s="4"/>
      <c r="F460" s="4"/>
      <c r="J460" s="5"/>
      <c r="L460" s="4"/>
    </row>
    <row r="461">
      <c r="A461" s="4"/>
      <c r="C461" s="116"/>
      <c r="D461" s="4"/>
      <c r="E461" s="4"/>
      <c r="F461" s="4"/>
      <c r="J461" s="5"/>
      <c r="L461" s="4"/>
    </row>
    <row r="462">
      <c r="A462" s="4"/>
      <c r="C462" s="116"/>
      <c r="D462" s="4"/>
      <c r="E462" s="4"/>
      <c r="F462" s="4"/>
      <c r="J462" s="5"/>
      <c r="L462" s="4"/>
    </row>
    <row r="463">
      <c r="A463" s="4"/>
      <c r="C463" s="116"/>
      <c r="D463" s="4"/>
      <c r="E463" s="4"/>
      <c r="F463" s="4"/>
      <c r="J463" s="5"/>
      <c r="L463" s="4"/>
    </row>
    <row r="464">
      <c r="A464" s="4"/>
      <c r="C464" s="116"/>
      <c r="D464" s="4"/>
      <c r="E464" s="4"/>
      <c r="F464" s="4"/>
      <c r="J464" s="5"/>
      <c r="L464" s="4"/>
    </row>
    <row r="465">
      <c r="A465" s="4"/>
      <c r="C465" s="116"/>
      <c r="D465" s="4"/>
      <c r="E465" s="4"/>
      <c r="F465" s="4"/>
      <c r="J465" s="5"/>
      <c r="L465" s="4"/>
    </row>
    <row r="466">
      <c r="A466" s="4"/>
      <c r="C466" s="116"/>
      <c r="D466" s="4"/>
      <c r="E466" s="4"/>
      <c r="F466" s="4"/>
      <c r="J466" s="5"/>
      <c r="L466" s="4"/>
    </row>
    <row r="467">
      <c r="A467" s="4"/>
      <c r="C467" s="116"/>
      <c r="D467" s="4"/>
      <c r="E467" s="4"/>
      <c r="F467" s="4"/>
      <c r="J467" s="5"/>
      <c r="L467" s="4"/>
    </row>
    <row r="468">
      <c r="A468" s="4"/>
      <c r="C468" s="116"/>
      <c r="D468" s="4"/>
      <c r="E468" s="4"/>
      <c r="F468" s="4"/>
      <c r="J468" s="5"/>
      <c r="L468" s="4"/>
    </row>
    <row r="469">
      <c r="A469" s="4"/>
      <c r="C469" s="116"/>
      <c r="D469" s="4"/>
      <c r="E469" s="4"/>
      <c r="F469" s="4"/>
      <c r="J469" s="5"/>
      <c r="L469" s="4"/>
    </row>
    <row r="470">
      <c r="A470" s="4"/>
      <c r="C470" s="116"/>
      <c r="D470" s="4"/>
      <c r="E470" s="4"/>
      <c r="F470" s="4"/>
      <c r="J470" s="5"/>
      <c r="L470" s="4"/>
    </row>
    <row r="471">
      <c r="A471" s="4"/>
      <c r="C471" s="116"/>
      <c r="D471" s="4"/>
      <c r="E471" s="4"/>
      <c r="F471" s="4"/>
      <c r="J471" s="5"/>
      <c r="L471" s="4"/>
    </row>
    <row r="472">
      <c r="A472" s="4"/>
      <c r="C472" s="116"/>
      <c r="D472" s="4"/>
      <c r="E472" s="4"/>
      <c r="F472" s="4"/>
      <c r="J472" s="5"/>
      <c r="L472" s="4"/>
    </row>
    <row r="473">
      <c r="A473" s="4"/>
      <c r="C473" s="116"/>
      <c r="D473" s="4"/>
      <c r="E473" s="4"/>
      <c r="F473" s="4"/>
      <c r="J473" s="5"/>
      <c r="L473" s="4"/>
    </row>
    <row r="474">
      <c r="A474" s="4"/>
      <c r="C474" s="116"/>
      <c r="D474" s="4"/>
      <c r="E474" s="4"/>
      <c r="F474" s="4"/>
      <c r="J474" s="5"/>
      <c r="L474" s="4"/>
    </row>
    <row r="475">
      <c r="A475" s="4"/>
      <c r="C475" s="116"/>
      <c r="D475" s="4"/>
      <c r="E475" s="4"/>
      <c r="F475" s="4"/>
      <c r="J475" s="5"/>
      <c r="L475" s="4"/>
    </row>
    <row r="476">
      <c r="A476" s="4"/>
      <c r="C476" s="116"/>
      <c r="D476" s="4"/>
      <c r="E476" s="4"/>
      <c r="F476" s="4"/>
      <c r="J476" s="5"/>
      <c r="L476" s="4"/>
    </row>
    <row r="477">
      <c r="A477" s="4"/>
      <c r="C477" s="116"/>
      <c r="D477" s="4"/>
      <c r="E477" s="4"/>
      <c r="F477" s="4"/>
      <c r="J477" s="5"/>
      <c r="L477" s="4"/>
    </row>
    <row r="478">
      <c r="A478" s="4"/>
      <c r="C478" s="116"/>
      <c r="D478" s="4"/>
      <c r="E478" s="4"/>
      <c r="F478" s="4"/>
      <c r="J478" s="5"/>
      <c r="L478" s="4"/>
    </row>
    <row r="479">
      <c r="A479" s="4"/>
      <c r="C479" s="116"/>
      <c r="D479" s="4"/>
      <c r="E479" s="4"/>
      <c r="F479" s="4"/>
      <c r="J479" s="5"/>
      <c r="L479" s="4"/>
    </row>
    <row r="480">
      <c r="A480" s="4"/>
      <c r="C480" s="116"/>
      <c r="D480" s="4"/>
      <c r="E480" s="4"/>
      <c r="F480" s="4"/>
      <c r="J480" s="5"/>
      <c r="L480" s="4"/>
    </row>
    <row r="481">
      <c r="A481" s="4"/>
      <c r="C481" s="116"/>
      <c r="D481" s="4"/>
      <c r="E481" s="4"/>
      <c r="F481" s="4"/>
      <c r="J481" s="5"/>
      <c r="L481" s="4"/>
    </row>
    <row r="482">
      <c r="A482" s="4"/>
      <c r="C482" s="116"/>
      <c r="D482" s="4"/>
      <c r="E482" s="4"/>
      <c r="F482" s="4"/>
      <c r="J482" s="5"/>
      <c r="L482" s="4"/>
    </row>
    <row r="483">
      <c r="A483" s="4"/>
      <c r="C483" s="116"/>
      <c r="D483" s="4"/>
      <c r="E483" s="4"/>
      <c r="F483" s="4"/>
      <c r="J483" s="5"/>
      <c r="L483" s="4"/>
    </row>
    <row r="484">
      <c r="A484" s="4"/>
      <c r="C484" s="116"/>
      <c r="D484" s="4"/>
      <c r="E484" s="4"/>
      <c r="F484" s="4"/>
      <c r="J484" s="5"/>
      <c r="L484" s="4"/>
    </row>
    <row r="485">
      <c r="A485" s="4"/>
      <c r="C485" s="116"/>
      <c r="D485" s="4"/>
      <c r="E485" s="4"/>
      <c r="F485" s="4"/>
      <c r="J485" s="5"/>
      <c r="L485" s="4"/>
    </row>
    <row r="486">
      <c r="A486" s="4"/>
      <c r="C486" s="116"/>
      <c r="D486" s="4"/>
      <c r="E486" s="4"/>
      <c r="F486" s="4"/>
      <c r="J486" s="5"/>
      <c r="L486" s="4"/>
    </row>
    <row r="487">
      <c r="A487" s="4"/>
      <c r="C487" s="116"/>
      <c r="D487" s="4"/>
      <c r="E487" s="4"/>
      <c r="F487" s="4"/>
      <c r="J487" s="5"/>
      <c r="L487" s="4"/>
    </row>
    <row r="488">
      <c r="A488" s="4"/>
      <c r="C488" s="116"/>
      <c r="D488" s="4"/>
      <c r="E488" s="4"/>
      <c r="F488" s="4"/>
      <c r="J488" s="5"/>
      <c r="L488" s="4"/>
    </row>
    <row r="489">
      <c r="A489" s="4"/>
      <c r="C489" s="116"/>
      <c r="D489" s="4"/>
      <c r="E489" s="4"/>
      <c r="F489" s="4"/>
      <c r="J489" s="5"/>
      <c r="L489" s="4"/>
    </row>
    <row r="490">
      <c r="A490" s="4"/>
      <c r="C490" s="116"/>
      <c r="D490" s="4"/>
      <c r="E490" s="4"/>
      <c r="F490" s="4"/>
      <c r="J490" s="5"/>
      <c r="L490" s="4"/>
    </row>
    <row r="491">
      <c r="A491" s="4"/>
      <c r="C491" s="116"/>
      <c r="D491" s="4"/>
      <c r="E491" s="4"/>
      <c r="F491" s="4"/>
      <c r="J491" s="5"/>
      <c r="L491" s="4"/>
    </row>
    <row r="492">
      <c r="A492" s="4"/>
      <c r="C492" s="116"/>
      <c r="D492" s="4"/>
      <c r="E492" s="4"/>
      <c r="F492" s="4"/>
      <c r="J492" s="5"/>
      <c r="L492" s="4"/>
    </row>
    <row r="493">
      <c r="A493" s="4"/>
      <c r="C493" s="116"/>
      <c r="D493" s="4"/>
      <c r="E493" s="4"/>
      <c r="F493" s="4"/>
      <c r="J493" s="5"/>
      <c r="L493" s="4"/>
    </row>
    <row r="494">
      <c r="A494" s="4"/>
      <c r="C494" s="116"/>
      <c r="D494" s="4"/>
      <c r="E494" s="4"/>
      <c r="F494" s="4"/>
      <c r="J494" s="5"/>
      <c r="L494" s="4"/>
    </row>
    <row r="495">
      <c r="A495" s="4"/>
      <c r="C495" s="116"/>
      <c r="D495" s="4"/>
      <c r="E495" s="4"/>
      <c r="F495" s="4"/>
      <c r="J495" s="5"/>
      <c r="L495" s="4"/>
    </row>
    <row r="496">
      <c r="A496" s="4"/>
      <c r="C496" s="116"/>
      <c r="D496" s="4"/>
      <c r="E496" s="4"/>
      <c r="F496" s="4"/>
      <c r="J496" s="5"/>
      <c r="L496" s="4"/>
    </row>
    <row r="497">
      <c r="A497" s="4"/>
      <c r="C497" s="116"/>
      <c r="D497" s="4"/>
      <c r="E497" s="4"/>
      <c r="F497" s="4"/>
      <c r="J497" s="5"/>
      <c r="L497" s="4"/>
    </row>
    <row r="498">
      <c r="A498" s="4"/>
      <c r="C498" s="116"/>
      <c r="D498" s="4"/>
      <c r="E498" s="4"/>
      <c r="F498" s="4"/>
      <c r="J498" s="5"/>
      <c r="L498" s="4"/>
    </row>
    <row r="499">
      <c r="A499" s="4"/>
      <c r="C499" s="116"/>
      <c r="D499" s="4"/>
      <c r="E499" s="4"/>
      <c r="F499" s="4"/>
      <c r="J499" s="5"/>
      <c r="L499" s="4"/>
    </row>
    <row r="500">
      <c r="A500" s="4"/>
      <c r="C500" s="116"/>
      <c r="D500" s="4"/>
      <c r="E500" s="4"/>
      <c r="F500" s="4"/>
      <c r="J500" s="5"/>
      <c r="L500" s="4"/>
    </row>
    <row r="501">
      <c r="A501" s="4"/>
      <c r="C501" s="116"/>
      <c r="D501" s="4"/>
      <c r="E501" s="4"/>
      <c r="F501" s="4"/>
      <c r="J501" s="5"/>
      <c r="L501" s="4"/>
    </row>
    <row r="502">
      <c r="A502" s="4"/>
      <c r="C502" s="116"/>
      <c r="D502" s="4"/>
      <c r="E502" s="4"/>
      <c r="F502" s="4"/>
      <c r="J502" s="5"/>
      <c r="L502" s="4"/>
    </row>
    <row r="503">
      <c r="A503" s="4"/>
      <c r="C503" s="116"/>
      <c r="D503" s="4"/>
      <c r="E503" s="4"/>
      <c r="F503" s="4"/>
      <c r="J503" s="5"/>
      <c r="L503" s="4"/>
    </row>
    <row r="504">
      <c r="A504" s="4"/>
      <c r="C504" s="116"/>
      <c r="D504" s="4"/>
      <c r="E504" s="4"/>
      <c r="F504" s="4"/>
      <c r="J504" s="5"/>
      <c r="L504" s="4"/>
    </row>
    <row r="505">
      <c r="A505" s="4"/>
      <c r="C505" s="116"/>
      <c r="D505" s="4"/>
      <c r="E505" s="4"/>
      <c r="F505" s="4"/>
      <c r="J505" s="5"/>
      <c r="L505" s="4"/>
    </row>
    <row r="506">
      <c r="A506" s="4"/>
      <c r="C506" s="116"/>
      <c r="D506" s="4"/>
      <c r="E506" s="4"/>
      <c r="F506" s="4"/>
      <c r="J506" s="5"/>
      <c r="L506" s="4"/>
    </row>
    <row r="507">
      <c r="A507" s="4"/>
      <c r="C507" s="116"/>
      <c r="D507" s="4"/>
      <c r="E507" s="4"/>
      <c r="F507" s="4"/>
      <c r="J507" s="5"/>
      <c r="L507" s="4"/>
    </row>
    <row r="508">
      <c r="A508" s="4"/>
      <c r="C508" s="116"/>
      <c r="D508" s="4"/>
      <c r="E508" s="4"/>
      <c r="F508" s="4"/>
      <c r="J508" s="5"/>
      <c r="L508" s="4"/>
    </row>
    <row r="509">
      <c r="A509" s="4"/>
      <c r="C509" s="116"/>
      <c r="D509" s="4"/>
      <c r="E509" s="4"/>
      <c r="F509" s="4"/>
      <c r="J509" s="5"/>
      <c r="L509" s="4"/>
    </row>
    <row r="510">
      <c r="A510" s="4"/>
      <c r="C510" s="116"/>
      <c r="D510" s="4"/>
      <c r="E510" s="4"/>
      <c r="F510" s="4"/>
      <c r="J510" s="5"/>
      <c r="L510" s="4"/>
    </row>
    <row r="511">
      <c r="A511" s="4"/>
      <c r="C511" s="116"/>
      <c r="D511" s="4"/>
      <c r="E511" s="4"/>
      <c r="F511" s="4"/>
      <c r="J511" s="5"/>
      <c r="L511" s="4"/>
    </row>
    <row r="512">
      <c r="A512" s="4"/>
      <c r="C512" s="116"/>
      <c r="D512" s="4"/>
      <c r="E512" s="4"/>
      <c r="F512" s="4"/>
      <c r="J512" s="5"/>
      <c r="L512" s="4"/>
    </row>
    <row r="513">
      <c r="A513" s="4"/>
      <c r="C513" s="116"/>
      <c r="D513" s="4"/>
      <c r="E513" s="4"/>
      <c r="F513" s="4"/>
      <c r="J513" s="5"/>
      <c r="L513" s="4"/>
    </row>
    <row r="514">
      <c r="A514" s="4"/>
      <c r="C514" s="116"/>
      <c r="D514" s="4"/>
      <c r="E514" s="4"/>
      <c r="F514" s="4"/>
      <c r="J514" s="5"/>
      <c r="L514" s="4"/>
    </row>
    <row r="515">
      <c r="A515" s="4"/>
      <c r="C515" s="116"/>
      <c r="D515" s="4"/>
      <c r="E515" s="4"/>
      <c r="F515" s="4"/>
      <c r="J515" s="5"/>
      <c r="L515" s="4"/>
    </row>
    <row r="516">
      <c r="A516" s="4"/>
      <c r="C516" s="116"/>
      <c r="D516" s="4"/>
      <c r="E516" s="4"/>
      <c r="F516" s="4"/>
      <c r="J516" s="5"/>
      <c r="L516" s="4"/>
    </row>
    <row r="517">
      <c r="A517" s="4"/>
      <c r="C517" s="116"/>
      <c r="D517" s="4"/>
      <c r="E517" s="4"/>
      <c r="F517" s="4"/>
      <c r="J517" s="5"/>
      <c r="L517" s="4"/>
    </row>
    <row r="518">
      <c r="A518" s="4"/>
      <c r="C518" s="116"/>
      <c r="D518" s="4"/>
      <c r="E518" s="4"/>
      <c r="F518" s="4"/>
      <c r="J518" s="5"/>
      <c r="L518" s="4"/>
    </row>
    <row r="519">
      <c r="A519" s="4"/>
      <c r="C519" s="116"/>
      <c r="D519" s="4"/>
      <c r="E519" s="4"/>
      <c r="F519" s="4"/>
      <c r="J519" s="5"/>
      <c r="L519" s="4"/>
    </row>
    <row r="520">
      <c r="A520" s="4"/>
      <c r="C520" s="116"/>
      <c r="D520" s="4"/>
      <c r="E520" s="4"/>
      <c r="F520" s="4"/>
      <c r="J520" s="5"/>
      <c r="L520" s="4"/>
    </row>
    <row r="521">
      <c r="A521" s="4"/>
      <c r="C521" s="116"/>
      <c r="D521" s="4"/>
      <c r="E521" s="4"/>
      <c r="F521" s="4"/>
      <c r="J521" s="5"/>
      <c r="L521" s="4"/>
    </row>
    <row r="522">
      <c r="A522" s="4"/>
      <c r="C522" s="116"/>
      <c r="D522" s="4"/>
      <c r="E522" s="4"/>
      <c r="F522" s="4"/>
      <c r="J522" s="5"/>
      <c r="L522" s="4"/>
    </row>
    <row r="523">
      <c r="A523" s="4"/>
      <c r="C523" s="116"/>
      <c r="D523" s="4"/>
      <c r="E523" s="4"/>
      <c r="F523" s="4"/>
      <c r="J523" s="5"/>
      <c r="L523" s="4"/>
    </row>
    <row r="524">
      <c r="A524" s="4"/>
      <c r="C524" s="116"/>
      <c r="D524" s="4"/>
      <c r="E524" s="4"/>
      <c r="F524" s="4"/>
      <c r="J524" s="5"/>
      <c r="L524" s="4"/>
    </row>
    <row r="525">
      <c r="A525" s="4"/>
      <c r="C525" s="116"/>
      <c r="D525" s="4"/>
      <c r="E525" s="4"/>
      <c r="F525" s="4"/>
      <c r="J525" s="5"/>
      <c r="L525" s="4"/>
    </row>
    <row r="526">
      <c r="A526" s="4"/>
      <c r="C526" s="116"/>
      <c r="D526" s="4"/>
      <c r="E526" s="4"/>
      <c r="F526" s="4"/>
      <c r="J526" s="5"/>
      <c r="L526" s="4"/>
    </row>
    <row r="527">
      <c r="A527" s="4"/>
      <c r="C527" s="116"/>
      <c r="D527" s="4"/>
      <c r="E527" s="4"/>
      <c r="F527" s="4"/>
      <c r="J527" s="5"/>
      <c r="L527" s="4"/>
    </row>
    <row r="528">
      <c r="A528" s="4"/>
      <c r="C528" s="116"/>
      <c r="D528" s="4"/>
      <c r="E528" s="4"/>
      <c r="F528" s="4"/>
      <c r="J528" s="5"/>
      <c r="L528" s="4"/>
    </row>
    <row r="529">
      <c r="A529" s="4"/>
      <c r="C529" s="116"/>
      <c r="D529" s="4"/>
      <c r="E529" s="4"/>
      <c r="F529" s="4"/>
      <c r="J529" s="5"/>
      <c r="L529" s="4"/>
    </row>
    <row r="530">
      <c r="A530" s="4"/>
      <c r="C530" s="116"/>
      <c r="D530" s="4"/>
      <c r="E530" s="4"/>
      <c r="F530" s="4"/>
      <c r="J530" s="5"/>
      <c r="L530" s="4"/>
    </row>
    <row r="531">
      <c r="A531" s="4"/>
      <c r="C531" s="116"/>
      <c r="D531" s="4"/>
      <c r="E531" s="4"/>
      <c r="F531" s="4"/>
      <c r="J531" s="5"/>
      <c r="L531" s="4"/>
    </row>
    <row r="532">
      <c r="A532" s="4"/>
      <c r="C532" s="116"/>
      <c r="D532" s="4"/>
      <c r="E532" s="4"/>
      <c r="F532" s="4"/>
      <c r="J532" s="5"/>
      <c r="L532" s="4"/>
    </row>
    <row r="533">
      <c r="A533" s="4"/>
      <c r="C533" s="116"/>
      <c r="D533" s="4"/>
      <c r="E533" s="4"/>
      <c r="F533" s="4"/>
      <c r="J533" s="5"/>
      <c r="L533" s="4"/>
    </row>
    <row r="534">
      <c r="A534" s="4"/>
      <c r="C534" s="116"/>
      <c r="D534" s="4"/>
      <c r="E534" s="4"/>
      <c r="F534" s="4"/>
      <c r="J534" s="5"/>
      <c r="L534" s="4"/>
    </row>
    <row r="535">
      <c r="A535" s="4"/>
      <c r="C535" s="116"/>
      <c r="D535" s="4"/>
      <c r="E535" s="4"/>
      <c r="F535" s="4"/>
      <c r="J535" s="5"/>
      <c r="L535" s="4"/>
    </row>
    <row r="536">
      <c r="A536" s="4"/>
      <c r="C536" s="116"/>
      <c r="D536" s="4"/>
      <c r="E536" s="4"/>
      <c r="F536" s="4"/>
      <c r="J536" s="5"/>
      <c r="L536" s="4"/>
    </row>
    <row r="537">
      <c r="A537" s="4"/>
      <c r="C537" s="116"/>
      <c r="D537" s="4"/>
      <c r="E537" s="4"/>
      <c r="F537" s="4"/>
      <c r="J537" s="5"/>
      <c r="L537" s="4"/>
    </row>
    <row r="538">
      <c r="A538" s="4"/>
      <c r="C538" s="116"/>
      <c r="D538" s="4"/>
      <c r="E538" s="4"/>
      <c r="F538" s="4"/>
      <c r="J538" s="5"/>
      <c r="L538" s="4"/>
    </row>
    <row r="539">
      <c r="A539" s="4"/>
      <c r="C539" s="116"/>
      <c r="D539" s="4"/>
      <c r="E539" s="4"/>
      <c r="F539" s="4"/>
      <c r="J539" s="5"/>
      <c r="L539" s="4"/>
    </row>
    <row r="540">
      <c r="A540" s="4"/>
      <c r="C540" s="116"/>
      <c r="D540" s="4"/>
      <c r="E540" s="4"/>
      <c r="F540" s="4"/>
      <c r="J540" s="5"/>
      <c r="L540" s="4"/>
    </row>
    <row r="541">
      <c r="A541" s="4"/>
      <c r="C541" s="116"/>
      <c r="D541" s="4"/>
      <c r="E541" s="4"/>
      <c r="F541" s="4"/>
      <c r="J541" s="5"/>
      <c r="L541" s="4"/>
    </row>
    <row r="542">
      <c r="A542" s="4"/>
      <c r="C542" s="116"/>
      <c r="D542" s="4"/>
      <c r="E542" s="4"/>
      <c r="F542" s="4"/>
      <c r="J542" s="5"/>
      <c r="L542" s="4"/>
    </row>
    <row r="543">
      <c r="A543" s="4"/>
      <c r="C543" s="116"/>
      <c r="D543" s="4"/>
      <c r="E543" s="4"/>
      <c r="F543" s="4"/>
      <c r="J543" s="5"/>
      <c r="L543" s="4"/>
    </row>
    <row r="544">
      <c r="A544" s="4"/>
      <c r="C544" s="116"/>
      <c r="D544" s="4"/>
      <c r="E544" s="4"/>
      <c r="F544" s="4"/>
      <c r="J544" s="5"/>
      <c r="L544" s="4"/>
    </row>
    <row r="545">
      <c r="A545" s="4"/>
      <c r="C545" s="116"/>
      <c r="D545" s="4"/>
      <c r="E545" s="4"/>
      <c r="F545" s="4"/>
      <c r="J545" s="5"/>
      <c r="L545" s="4"/>
    </row>
    <row r="546">
      <c r="A546" s="4"/>
      <c r="C546" s="116"/>
      <c r="D546" s="4"/>
      <c r="E546" s="4"/>
      <c r="F546" s="4"/>
      <c r="J546" s="5"/>
      <c r="L546" s="4"/>
    </row>
    <row r="547">
      <c r="A547" s="4"/>
      <c r="C547" s="116"/>
      <c r="D547" s="4"/>
      <c r="E547" s="4"/>
      <c r="F547" s="4"/>
      <c r="J547" s="5"/>
      <c r="L547" s="4"/>
    </row>
    <row r="548">
      <c r="A548" s="4"/>
      <c r="C548" s="116"/>
      <c r="D548" s="4"/>
      <c r="E548" s="4"/>
      <c r="F548" s="4"/>
      <c r="J548" s="5"/>
      <c r="L548" s="4"/>
    </row>
    <row r="549">
      <c r="A549" s="4"/>
      <c r="C549" s="116"/>
      <c r="D549" s="4"/>
      <c r="E549" s="4"/>
      <c r="F549" s="4"/>
      <c r="J549" s="5"/>
      <c r="L549" s="4"/>
    </row>
    <row r="550">
      <c r="A550" s="4"/>
      <c r="C550" s="116"/>
      <c r="D550" s="4"/>
      <c r="E550" s="4"/>
      <c r="F550" s="4"/>
      <c r="J550" s="5"/>
      <c r="L550" s="4"/>
    </row>
    <row r="551">
      <c r="A551" s="4"/>
      <c r="C551" s="116"/>
      <c r="D551" s="4"/>
      <c r="E551" s="4"/>
      <c r="F551" s="4"/>
      <c r="J551" s="5"/>
      <c r="L551" s="4"/>
    </row>
    <row r="552">
      <c r="A552" s="4"/>
      <c r="C552" s="116"/>
      <c r="D552" s="4"/>
      <c r="E552" s="4"/>
      <c r="F552" s="4"/>
      <c r="J552" s="5"/>
      <c r="L552" s="4"/>
    </row>
    <row r="553">
      <c r="A553" s="4"/>
      <c r="C553" s="116"/>
      <c r="D553" s="4"/>
      <c r="E553" s="4"/>
      <c r="F553" s="4"/>
      <c r="J553" s="5"/>
      <c r="L553" s="4"/>
    </row>
    <row r="554">
      <c r="A554" s="4"/>
      <c r="C554" s="116"/>
      <c r="D554" s="4"/>
      <c r="E554" s="4"/>
      <c r="F554" s="4"/>
      <c r="J554" s="5"/>
      <c r="L554" s="4"/>
    </row>
    <row r="555">
      <c r="A555" s="4"/>
      <c r="C555" s="116"/>
      <c r="D555" s="4"/>
      <c r="E555" s="4"/>
      <c r="F555" s="4"/>
      <c r="J555" s="5"/>
      <c r="L555" s="4"/>
    </row>
    <row r="556">
      <c r="A556" s="4"/>
      <c r="C556" s="116"/>
      <c r="D556" s="4"/>
      <c r="E556" s="4"/>
      <c r="F556" s="4"/>
      <c r="J556" s="5"/>
      <c r="L556" s="4"/>
    </row>
    <row r="557">
      <c r="A557" s="4"/>
      <c r="C557" s="116"/>
      <c r="D557" s="4"/>
      <c r="E557" s="4"/>
      <c r="F557" s="4"/>
      <c r="J557" s="5"/>
      <c r="L557" s="4"/>
    </row>
    <row r="558">
      <c r="A558" s="4"/>
      <c r="C558" s="116"/>
      <c r="D558" s="4"/>
      <c r="E558" s="4"/>
      <c r="F558" s="4"/>
      <c r="J558" s="5"/>
      <c r="L558" s="4"/>
    </row>
    <row r="559">
      <c r="A559" s="4"/>
      <c r="C559" s="116"/>
      <c r="D559" s="4"/>
      <c r="E559" s="4"/>
      <c r="F559" s="4"/>
      <c r="J559" s="5"/>
      <c r="L559" s="4"/>
    </row>
    <row r="560">
      <c r="A560" s="4"/>
      <c r="C560" s="116"/>
      <c r="D560" s="4"/>
      <c r="E560" s="4"/>
      <c r="F560" s="4"/>
      <c r="J560" s="5"/>
      <c r="L560" s="4"/>
    </row>
    <row r="561">
      <c r="A561" s="4"/>
      <c r="C561" s="116"/>
      <c r="D561" s="4"/>
      <c r="E561" s="4"/>
      <c r="F561" s="4"/>
      <c r="J561" s="5"/>
      <c r="L561" s="4"/>
    </row>
    <row r="562">
      <c r="A562" s="4"/>
      <c r="C562" s="116"/>
      <c r="D562" s="4"/>
      <c r="E562" s="4"/>
      <c r="F562" s="4"/>
      <c r="J562" s="5"/>
      <c r="L562" s="4"/>
    </row>
    <row r="563">
      <c r="A563" s="4"/>
      <c r="C563" s="116"/>
      <c r="D563" s="4"/>
      <c r="E563" s="4"/>
      <c r="F563" s="4"/>
      <c r="J563" s="5"/>
      <c r="L563" s="4"/>
    </row>
    <row r="564">
      <c r="A564" s="4"/>
      <c r="C564" s="116"/>
      <c r="D564" s="4"/>
      <c r="E564" s="4"/>
      <c r="F564" s="4"/>
      <c r="J564" s="5"/>
      <c r="L564" s="4"/>
    </row>
    <row r="565">
      <c r="A565" s="4"/>
      <c r="C565" s="116"/>
      <c r="D565" s="4"/>
      <c r="E565" s="4"/>
      <c r="F565" s="4"/>
      <c r="J565" s="5"/>
      <c r="L565" s="4"/>
    </row>
    <row r="566">
      <c r="A566" s="4"/>
      <c r="C566" s="116"/>
      <c r="D566" s="4"/>
      <c r="E566" s="4"/>
      <c r="F566" s="4"/>
      <c r="J566" s="5"/>
      <c r="L566" s="4"/>
    </row>
    <row r="567">
      <c r="A567" s="4"/>
      <c r="C567" s="116"/>
      <c r="D567" s="4"/>
      <c r="E567" s="4"/>
      <c r="F567" s="4"/>
      <c r="J567" s="5"/>
      <c r="L567" s="4"/>
    </row>
    <row r="568">
      <c r="A568" s="4"/>
      <c r="C568" s="116"/>
      <c r="D568" s="4"/>
      <c r="E568" s="4"/>
      <c r="F568" s="4"/>
      <c r="J568" s="5"/>
      <c r="L568" s="4"/>
    </row>
    <row r="569">
      <c r="A569" s="4"/>
      <c r="C569" s="116"/>
      <c r="D569" s="4"/>
      <c r="E569" s="4"/>
      <c r="F569" s="4"/>
      <c r="J569" s="5"/>
      <c r="L569" s="4"/>
    </row>
    <row r="570">
      <c r="A570" s="4"/>
      <c r="C570" s="116"/>
      <c r="D570" s="4"/>
      <c r="E570" s="4"/>
      <c r="F570" s="4"/>
      <c r="J570" s="5"/>
      <c r="L570" s="4"/>
    </row>
    <row r="571">
      <c r="A571" s="4"/>
      <c r="C571" s="116"/>
      <c r="D571" s="4"/>
      <c r="E571" s="4"/>
      <c r="F571" s="4"/>
      <c r="J571" s="5"/>
      <c r="L571" s="4"/>
    </row>
    <row r="572">
      <c r="A572" s="4"/>
      <c r="C572" s="116"/>
      <c r="D572" s="4"/>
      <c r="E572" s="4"/>
      <c r="F572" s="4"/>
      <c r="J572" s="5"/>
      <c r="L572" s="4"/>
    </row>
    <row r="573">
      <c r="A573" s="4"/>
      <c r="C573" s="116"/>
      <c r="D573" s="4"/>
      <c r="E573" s="4"/>
      <c r="F573" s="4"/>
      <c r="J573" s="5"/>
      <c r="L573" s="4"/>
    </row>
    <row r="574">
      <c r="A574" s="4"/>
      <c r="C574" s="116"/>
      <c r="D574" s="4"/>
      <c r="E574" s="4"/>
      <c r="F574" s="4"/>
      <c r="J574" s="5"/>
      <c r="L574" s="4"/>
    </row>
    <row r="575">
      <c r="A575" s="4"/>
      <c r="C575" s="116"/>
      <c r="D575" s="4"/>
      <c r="E575" s="4"/>
      <c r="F575" s="4"/>
      <c r="J575" s="5"/>
      <c r="L575" s="4"/>
    </row>
    <row r="576">
      <c r="A576" s="4"/>
      <c r="C576" s="116"/>
      <c r="D576" s="4"/>
      <c r="E576" s="4"/>
      <c r="F576" s="4"/>
      <c r="J576" s="5"/>
      <c r="L576" s="4"/>
    </row>
    <row r="577">
      <c r="A577" s="4"/>
      <c r="C577" s="116"/>
      <c r="D577" s="4"/>
      <c r="E577" s="4"/>
      <c r="F577" s="4"/>
      <c r="J577" s="5"/>
      <c r="L577" s="4"/>
    </row>
    <row r="578">
      <c r="A578" s="4"/>
      <c r="C578" s="116"/>
      <c r="D578" s="4"/>
      <c r="E578" s="4"/>
      <c r="F578" s="4"/>
      <c r="J578" s="5"/>
      <c r="L578" s="4"/>
    </row>
    <row r="579">
      <c r="A579" s="4"/>
      <c r="C579" s="116"/>
      <c r="D579" s="4"/>
      <c r="E579" s="4"/>
      <c r="F579" s="4"/>
      <c r="J579" s="5"/>
      <c r="L579" s="4"/>
    </row>
    <row r="580">
      <c r="A580" s="4"/>
      <c r="C580" s="116"/>
      <c r="D580" s="4"/>
      <c r="E580" s="4"/>
      <c r="F580" s="4"/>
      <c r="J580" s="5"/>
      <c r="L580" s="4"/>
    </row>
    <row r="581">
      <c r="A581" s="4"/>
      <c r="C581" s="116"/>
      <c r="D581" s="4"/>
      <c r="E581" s="4"/>
      <c r="F581" s="4"/>
      <c r="J581" s="5"/>
      <c r="L581" s="4"/>
    </row>
    <row r="582">
      <c r="A582" s="4"/>
      <c r="C582" s="116"/>
      <c r="D582" s="4"/>
      <c r="E582" s="4"/>
      <c r="F582" s="4"/>
      <c r="J582" s="5"/>
      <c r="L582" s="4"/>
    </row>
    <row r="583">
      <c r="A583" s="4"/>
      <c r="C583" s="116"/>
      <c r="D583" s="4"/>
      <c r="E583" s="4"/>
      <c r="F583" s="4"/>
      <c r="J583" s="5"/>
      <c r="L583" s="4"/>
    </row>
    <row r="584">
      <c r="A584" s="4"/>
      <c r="C584" s="116"/>
      <c r="D584" s="4"/>
      <c r="E584" s="4"/>
      <c r="F584" s="4"/>
      <c r="J584" s="5"/>
      <c r="L584" s="4"/>
    </row>
    <row r="585">
      <c r="A585" s="4"/>
      <c r="C585" s="116"/>
      <c r="D585" s="4"/>
      <c r="E585" s="4"/>
      <c r="F585" s="4"/>
      <c r="J585" s="5"/>
      <c r="L585" s="4"/>
    </row>
    <row r="586">
      <c r="A586" s="4"/>
      <c r="C586" s="116"/>
      <c r="D586" s="4"/>
      <c r="E586" s="4"/>
      <c r="F586" s="4"/>
      <c r="J586" s="5"/>
      <c r="L586" s="4"/>
    </row>
    <row r="587">
      <c r="A587" s="4"/>
      <c r="C587" s="116"/>
      <c r="D587" s="4"/>
      <c r="E587" s="4"/>
      <c r="F587" s="4"/>
      <c r="J587" s="5"/>
      <c r="L587" s="4"/>
    </row>
    <row r="588">
      <c r="A588" s="4"/>
      <c r="C588" s="116"/>
      <c r="D588" s="4"/>
      <c r="E588" s="4"/>
      <c r="F588" s="4"/>
      <c r="J588" s="5"/>
      <c r="L588" s="4"/>
    </row>
    <row r="589">
      <c r="A589" s="4"/>
      <c r="C589" s="116"/>
      <c r="D589" s="4"/>
      <c r="E589" s="4"/>
      <c r="F589" s="4"/>
      <c r="J589" s="5"/>
      <c r="L589" s="4"/>
    </row>
    <row r="590">
      <c r="A590" s="4"/>
      <c r="C590" s="116"/>
      <c r="D590" s="4"/>
      <c r="E590" s="4"/>
      <c r="F590" s="4"/>
      <c r="J590" s="5"/>
      <c r="L590" s="4"/>
    </row>
    <row r="591">
      <c r="A591" s="4"/>
      <c r="C591" s="116"/>
      <c r="D591" s="4"/>
      <c r="E591" s="4"/>
      <c r="F591" s="4"/>
      <c r="J591" s="5"/>
      <c r="L591" s="4"/>
    </row>
    <row r="592">
      <c r="A592" s="4"/>
      <c r="C592" s="116"/>
      <c r="D592" s="4"/>
      <c r="E592" s="4"/>
      <c r="F592" s="4"/>
      <c r="J592" s="5"/>
      <c r="L592" s="4"/>
    </row>
    <row r="593">
      <c r="A593" s="4"/>
      <c r="C593" s="116"/>
      <c r="D593" s="4"/>
      <c r="E593" s="4"/>
      <c r="F593" s="4"/>
      <c r="J593" s="5"/>
      <c r="L593" s="4"/>
    </row>
    <row r="594">
      <c r="A594" s="4"/>
      <c r="C594" s="116"/>
      <c r="D594" s="4"/>
      <c r="E594" s="4"/>
      <c r="F594" s="4"/>
      <c r="J594" s="5"/>
      <c r="L594" s="4"/>
    </row>
    <row r="595">
      <c r="A595" s="4"/>
      <c r="C595" s="116"/>
      <c r="D595" s="4"/>
      <c r="E595" s="4"/>
      <c r="F595" s="4"/>
      <c r="J595" s="5"/>
      <c r="L595" s="4"/>
    </row>
    <row r="596">
      <c r="A596" s="4"/>
      <c r="C596" s="116"/>
      <c r="D596" s="4"/>
      <c r="E596" s="4"/>
      <c r="F596" s="4"/>
      <c r="J596" s="5"/>
      <c r="L596" s="4"/>
    </row>
    <row r="597">
      <c r="A597" s="4"/>
      <c r="C597" s="116"/>
      <c r="D597" s="4"/>
      <c r="E597" s="4"/>
      <c r="F597" s="4"/>
      <c r="J597" s="5"/>
      <c r="L597" s="4"/>
    </row>
    <row r="598">
      <c r="A598" s="4"/>
      <c r="C598" s="116"/>
      <c r="D598" s="4"/>
      <c r="E598" s="4"/>
      <c r="F598" s="4"/>
      <c r="J598" s="5"/>
      <c r="L598" s="4"/>
    </row>
    <row r="599">
      <c r="A599" s="4"/>
      <c r="C599" s="116"/>
      <c r="D599" s="4"/>
      <c r="E599" s="4"/>
      <c r="F599" s="4"/>
      <c r="J599" s="5"/>
      <c r="L599" s="4"/>
    </row>
    <row r="600">
      <c r="A600" s="4"/>
      <c r="C600" s="116"/>
      <c r="D600" s="4"/>
      <c r="E600" s="4"/>
      <c r="F600" s="4"/>
      <c r="J600" s="5"/>
      <c r="L600" s="4"/>
    </row>
    <row r="601">
      <c r="A601" s="4"/>
      <c r="C601" s="116"/>
      <c r="D601" s="4"/>
      <c r="E601" s="4"/>
      <c r="F601" s="4"/>
      <c r="J601" s="5"/>
      <c r="L601" s="4"/>
    </row>
    <row r="602">
      <c r="A602" s="4"/>
      <c r="C602" s="116"/>
      <c r="D602" s="4"/>
      <c r="E602" s="4"/>
      <c r="F602" s="4"/>
      <c r="J602" s="5"/>
      <c r="L602" s="4"/>
    </row>
    <row r="603">
      <c r="A603" s="4"/>
      <c r="C603" s="116"/>
      <c r="D603" s="4"/>
      <c r="E603" s="4"/>
      <c r="F603" s="4"/>
      <c r="J603" s="5"/>
      <c r="L603" s="4"/>
    </row>
    <row r="604">
      <c r="A604" s="4"/>
      <c r="C604" s="116"/>
      <c r="D604" s="4"/>
      <c r="E604" s="4"/>
      <c r="F604" s="4"/>
      <c r="J604" s="5"/>
      <c r="L604" s="4"/>
    </row>
    <row r="605">
      <c r="A605" s="4"/>
      <c r="C605" s="116"/>
      <c r="D605" s="4"/>
      <c r="E605" s="4"/>
      <c r="F605" s="4"/>
      <c r="J605" s="5"/>
      <c r="L605" s="4"/>
    </row>
    <row r="606">
      <c r="A606" s="4"/>
      <c r="C606" s="116"/>
      <c r="D606" s="4"/>
      <c r="E606" s="4"/>
      <c r="F606" s="4"/>
      <c r="J606" s="5"/>
      <c r="L606" s="4"/>
    </row>
    <row r="607">
      <c r="A607" s="4"/>
      <c r="C607" s="116"/>
      <c r="D607" s="4"/>
      <c r="E607" s="4"/>
      <c r="F607" s="4"/>
      <c r="J607" s="5"/>
      <c r="L607" s="4"/>
    </row>
    <row r="608">
      <c r="A608" s="4"/>
      <c r="C608" s="116"/>
      <c r="D608" s="4"/>
      <c r="E608" s="4"/>
      <c r="F608" s="4"/>
      <c r="J608" s="5"/>
      <c r="L608" s="4"/>
    </row>
    <row r="609">
      <c r="A609" s="4"/>
      <c r="C609" s="116"/>
      <c r="D609" s="4"/>
      <c r="E609" s="4"/>
      <c r="F609" s="4"/>
      <c r="J609" s="5"/>
      <c r="L609" s="4"/>
    </row>
    <row r="610">
      <c r="A610" s="4"/>
      <c r="C610" s="116"/>
      <c r="D610" s="4"/>
      <c r="E610" s="4"/>
      <c r="F610" s="4"/>
      <c r="J610" s="5"/>
      <c r="L610" s="4"/>
    </row>
    <row r="611">
      <c r="A611" s="4"/>
      <c r="C611" s="116"/>
      <c r="D611" s="4"/>
      <c r="E611" s="4"/>
      <c r="F611" s="4"/>
      <c r="J611" s="5"/>
      <c r="L611" s="4"/>
    </row>
    <row r="612">
      <c r="A612" s="4"/>
      <c r="C612" s="116"/>
      <c r="D612" s="4"/>
      <c r="E612" s="4"/>
      <c r="F612" s="4"/>
      <c r="J612" s="5"/>
      <c r="L612" s="4"/>
    </row>
    <row r="613">
      <c r="A613" s="4"/>
      <c r="C613" s="116"/>
      <c r="D613" s="4"/>
      <c r="E613" s="4"/>
      <c r="F613" s="4"/>
      <c r="J613" s="5"/>
      <c r="L613" s="4"/>
    </row>
    <row r="614">
      <c r="A614" s="4"/>
      <c r="C614" s="116"/>
      <c r="D614" s="4"/>
      <c r="E614" s="4"/>
      <c r="F614" s="4"/>
      <c r="J614" s="5"/>
      <c r="L614" s="4"/>
    </row>
    <row r="615">
      <c r="A615" s="4"/>
      <c r="C615" s="116"/>
      <c r="D615" s="4"/>
      <c r="E615" s="4"/>
      <c r="F615" s="4"/>
      <c r="J615" s="5"/>
      <c r="L615" s="4"/>
    </row>
    <row r="616">
      <c r="A616" s="4"/>
      <c r="C616" s="116"/>
      <c r="D616" s="4"/>
      <c r="E616" s="4"/>
      <c r="F616" s="4"/>
      <c r="J616" s="5"/>
      <c r="L616" s="4"/>
    </row>
    <row r="617">
      <c r="A617" s="4"/>
      <c r="C617" s="116"/>
      <c r="D617" s="4"/>
      <c r="E617" s="4"/>
      <c r="F617" s="4"/>
      <c r="J617" s="5"/>
      <c r="L617" s="4"/>
    </row>
    <row r="618">
      <c r="A618" s="4"/>
      <c r="C618" s="116"/>
      <c r="D618" s="4"/>
      <c r="E618" s="4"/>
      <c r="F618" s="4"/>
      <c r="J618" s="5"/>
      <c r="L618" s="4"/>
    </row>
    <row r="619">
      <c r="A619" s="4"/>
      <c r="C619" s="116"/>
      <c r="D619" s="4"/>
      <c r="E619" s="4"/>
      <c r="F619" s="4"/>
      <c r="J619" s="5"/>
      <c r="L619" s="4"/>
    </row>
    <row r="620">
      <c r="A620" s="4"/>
      <c r="C620" s="116"/>
      <c r="D620" s="4"/>
      <c r="E620" s="4"/>
      <c r="F620" s="4"/>
      <c r="J620" s="5"/>
      <c r="L620" s="4"/>
    </row>
    <row r="621">
      <c r="A621" s="4"/>
      <c r="C621" s="116"/>
      <c r="D621" s="4"/>
      <c r="E621" s="4"/>
      <c r="F621" s="4"/>
      <c r="J621" s="5"/>
      <c r="L621" s="4"/>
    </row>
    <row r="622">
      <c r="A622" s="4"/>
      <c r="C622" s="116"/>
      <c r="D622" s="4"/>
      <c r="E622" s="4"/>
      <c r="F622" s="4"/>
      <c r="J622" s="5"/>
      <c r="L622" s="4"/>
    </row>
    <row r="623">
      <c r="A623" s="4"/>
      <c r="C623" s="116"/>
      <c r="D623" s="4"/>
      <c r="E623" s="4"/>
      <c r="F623" s="4"/>
      <c r="J623" s="5"/>
      <c r="L623" s="4"/>
    </row>
    <row r="624">
      <c r="A624" s="4"/>
      <c r="C624" s="116"/>
      <c r="D624" s="4"/>
      <c r="E624" s="4"/>
      <c r="F624" s="4"/>
      <c r="J624" s="5"/>
      <c r="L624" s="4"/>
    </row>
    <row r="625">
      <c r="A625" s="4"/>
      <c r="C625" s="116"/>
      <c r="D625" s="4"/>
      <c r="E625" s="4"/>
      <c r="F625" s="4"/>
      <c r="J625" s="5"/>
      <c r="L625" s="4"/>
    </row>
    <row r="626">
      <c r="A626" s="4"/>
      <c r="C626" s="116"/>
      <c r="D626" s="4"/>
      <c r="E626" s="4"/>
      <c r="F626" s="4"/>
      <c r="J626" s="5"/>
      <c r="L626" s="4"/>
    </row>
    <row r="627">
      <c r="A627" s="4"/>
      <c r="C627" s="116"/>
      <c r="D627" s="4"/>
      <c r="E627" s="4"/>
      <c r="F627" s="4"/>
      <c r="J627" s="5"/>
      <c r="L627" s="4"/>
    </row>
    <row r="628">
      <c r="A628" s="4"/>
      <c r="C628" s="116"/>
      <c r="D628" s="4"/>
      <c r="E628" s="4"/>
      <c r="F628" s="4"/>
      <c r="J628" s="5"/>
      <c r="L628" s="4"/>
    </row>
    <row r="629">
      <c r="A629" s="4"/>
      <c r="C629" s="116"/>
      <c r="D629" s="4"/>
      <c r="E629" s="4"/>
      <c r="F629" s="4"/>
      <c r="J629" s="5"/>
      <c r="L629" s="4"/>
    </row>
    <row r="630">
      <c r="A630" s="4"/>
      <c r="C630" s="116"/>
      <c r="D630" s="4"/>
      <c r="E630" s="4"/>
      <c r="F630" s="4"/>
      <c r="J630" s="5"/>
      <c r="L630" s="4"/>
    </row>
    <row r="631">
      <c r="A631" s="4"/>
      <c r="C631" s="116"/>
      <c r="D631" s="4"/>
      <c r="E631" s="4"/>
      <c r="F631" s="4"/>
      <c r="J631" s="5"/>
      <c r="L631" s="4"/>
    </row>
    <row r="632">
      <c r="A632" s="4"/>
      <c r="C632" s="116"/>
      <c r="D632" s="4"/>
      <c r="E632" s="4"/>
      <c r="F632" s="4"/>
      <c r="J632" s="5"/>
      <c r="L632" s="4"/>
    </row>
    <row r="633">
      <c r="A633" s="4"/>
      <c r="C633" s="116"/>
      <c r="D633" s="4"/>
      <c r="E633" s="4"/>
      <c r="F633" s="4"/>
      <c r="J633" s="5"/>
      <c r="L633" s="4"/>
    </row>
    <row r="634">
      <c r="A634" s="4"/>
      <c r="C634" s="116"/>
      <c r="D634" s="4"/>
      <c r="E634" s="4"/>
      <c r="F634" s="4"/>
      <c r="J634" s="5"/>
      <c r="L634" s="4"/>
    </row>
    <row r="635">
      <c r="A635" s="4"/>
      <c r="C635" s="116"/>
      <c r="D635" s="4"/>
      <c r="E635" s="4"/>
      <c r="F635" s="4"/>
      <c r="J635" s="5"/>
      <c r="L635" s="4"/>
    </row>
    <row r="636">
      <c r="A636" s="4"/>
      <c r="C636" s="116"/>
      <c r="D636" s="4"/>
      <c r="E636" s="4"/>
      <c r="F636" s="4"/>
      <c r="J636" s="5"/>
      <c r="L636" s="4"/>
    </row>
    <row r="637">
      <c r="A637" s="4"/>
      <c r="C637" s="116"/>
      <c r="D637" s="4"/>
      <c r="E637" s="4"/>
      <c r="F637" s="4"/>
      <c r="J637" s="5"/>
      <c r="L637" s="4"/>
    </row>
    <row r="638">
      <c r="A638" s="4"/>
      <c r="C638" s="116"/>
      <c r="D638" s="4"/>
      <c r="E638" s="4"/>
      <c r="F638" s="4"/>
      <c r="J638" s="5"/>
      <c r="L638" s="4"/>
    </row>
    <row r="639">
      <c r="A639" s="4"/>
      <c r="C639" s="116"/>
      <c r="D639" s="4"/>
      <c r="E639" s="4"/>
      <c r="F639" s="4"/>
      <c r="J639" s="5"/>
      <c r="L639" s="4"/>
    </row>
    <row r="640">
      <c r="A640" s="4"/>
      <c r="C640" s="116"/>
      <c r="D640" s="4"/>
      <c r="E640" s="4"/>
      <c r="F640" s="4"/>
      <c r="J640" s="5"/>
      <c r="L640" s="4"/>
    </row>
    <row r="641">
      <c r="A641" s="4"/>
      <c r="C641" s="116"/>
      <c r="D641" s="4"/>
      <c r="E641" s="4"/>
      <c r="F641" s="4"/>
      <c r="J641" s="5"/>
      <c r="L641" s="4"/>
    </row>
    <row r="642">
      <c r="A642" s="4"/>
      <c r="C642" s="116"/>
      <c r="D642" s="4"/>
      <c r="E642" s="4"/>
      <c r="F642" s="4"/>
      <c r="J642" s="5"/>
      <c r="L642" s="4"/>
    </row>
    <row r="643">
      <c r="A643" s="4"/>
      <c r="C643" s="116"/>
      <c r="D643" s="4"/>
      <c r="E643" s="4"/>
      <c r="F643" s="4"/>
      <c r="J643" s="5"/>
      <c r="L643" s="4"/>
    </row>
    <row r="644">
      <c r="A644" s="4"/>
      <c r="C644" s="116"/>
      <c r="D644" s="4"/>
      <c r="E644" s="4"/>
      <c r="F644" s="4"/>
      <c r="J644" s="5"/>
      <c r="L644" s="4"/>
    </row>
    <row r="645">
      <c r="A645" s="4"/>
      <c r="C645" s="116"/>
      <c r="D645" s="4"/>
      <c r="E645" s="4"/>
      <c r="F645" s="4"/>
      <c r="J645" s="5"/>
      <c r="L645" s="4"/>
    </row>
    <row r="646">
      <c r="A646" s="4"/>
      <c r="C646" s="116"/>
      <c r="D646" s="4"/>
      <c r="E646" s="4"/>
      <c r="F646" s="4"/>
      <c r="J646" s="5"/>
      <c r="L646" s="4"/>
    </row>
    <row r="647">
      <c r="A647" s="4"/>
      <c r="C647" s="116"/>
      <c r="D647" s="4"/>
      <c r="E647" s="4"/>
      <c r="F647" s="4"/>
      <c r="J647" s="5"/>
      <c r="L647" s="4"/>
    </row>
    <row r="648">
      <c r="A648" s="4"/>
      <c r="C648" s="116"/>
      <c r="D648" s="4"/>
      <c r="E648" s="4"/>
      <c r="F648" s="4"/>
      <c r="J648" s="5"/>
      <c r="L648" s="4"/>
    </row>
    <row r="649">
      <c r="A649" s="4"/>
      <c r="C649" s="116"/>
      <c r="D649" s="4"/>
      <c r="E649" s="4"/>
      <c r="F649" s="4"/>
      <c r="J649" s="5"/>
      <c r="L649" s="4"/>
    </row>
    <row r="650">
      <c r="A650" s="4"/>
      <c r="C650" s="116"/>
      <c r="D650" s="4"/>
      <c r="E650" s="4"/>
      <c r="F650" s="4"/>
      <c r="J650" s="5"/>
      <c r="L650" s="4"/>
    </row>
    <row r="651">
      <c r="A651" s="4"/>
      <c r="C651" s="116"/>
      <c r="D651" s="4"/>
      <c r="E651" s="4"/>
      <c r="F651" s="4"/>
      <c r="J651" s="5"/>
      <c r="L651" s="4"/>
    </row>
    <row r="652">
      <c r="A652" s="4"/>
      <c r="C652" s="116"/>
      <c r="D652" s="4"/>
      <c r="E652" s="4"/>
      <c r="F652" s="4"/>
      <c r="J652" s="5"/>
      <c r="L652" s="4"/>
    </row>
    <row r="653">
      <c r="A653" s="4"/>
      <c r="C653" s="116"/>
      <c r="D653" s="4"/>
      <c r="E653" s="4"/>
      <c r="F653" s="4"/>
      <c r="J653" s="5"/>
      <c r="L653" s="4"/>
    </row>
    <row r="654">
      <c r="A654" s="4"/>
      <c r="C654" s="116"/>
      <c r="D654" s="4"/>
      <c r="E654" s="4"/>
      <c r="F654" s="4"/>
      <c r="J654" s="5"/>
      <c r="L654" s="4"/>
    </row>
    <row r="655">
      <c r="A655" s="4"/>
      <c r="C655" s="116"/>
      <c r="D655" s="4"/>
      <c r="E655" s="4"/>
      <c r="F655" s="4"/>
      <c r="J655" s="5"/>
      <c r="L655" s="4"/>
    </row>
    <row r="656">
      <c r="A656" s="4"/>
      <c r="C656" s="116"/>
      <c r="D656" s="4"/>
      <c r="E656" s="4"/>
      <c r="F656" s="4"/>
      <c r="J656" s="5"/>
      <c r="L656" s="4"/>
    </row>
    <row r="657">
      <c r="A657" s="4"/>
      <c r="C657" s="116"/>
      <c r="D657" s="4"/>
      <c r="E657" s="4"/>
      <c r="F657" s="4"/>
      <c r="J657" s="5"/>
      <c r="L657" s="4"/>
    </row>
    <row r="658">
      <c r="A658" s="4"/>
      <c r="C658" s="116"/>
      <c r="D658" s="4"/>
      <c r="E658" s="4"/>
      <c r="F658" s="4"/>
      <c r="J658" s="5"/>
      <c r="L658" s="4"/>
    </row>
    <row r="659">
      <c r="A659" s="4"/>
      <c r="C659" s="116"/>
      <c r="D659" s="4"/>
      <c r="E659" s="4"/>
      <c r="F659" s="4"/>
      <c r="J659" s="5"/>
      <c r="L659" s="4"/>
    </row>
    <row r="660">
      <c r="A660" s="4"/>
      <c r="C660" s="116"/>
      <c r="D660" s="4"/>
      <c r="E660" s="4"/>
      <c r="F660" s="4"/>
      <c r="J660" s="5"/>
      <c r="L660" s="4"/>
    </row>
    <row r="661">
      <c r="A661" s="4"/>
      <c r="C661" s="116"/>
      <c r="D661" s="4"/>
      <c r="E661" s="4"/>
      <c r="F661" s="4"/>
      <c r="J661" s="5"/>
      <c r="L661" s="4"/>
    </row>
    <row r="662">
      <c r="A662" s="4"/>
      <c r="C662" s="116"/>
      <c r="D662" s="4"/>
      <c r="E662" s="4"/>
      <c r="F662" s="4"/>
      <c r="J662" s="5"/>
      <c r="L662" s="4"/>
    </row>
    <row r="663">
      <c r="A663" s="4"/>
      <c r="C663" s="116"/>
      <c r="D663" s="4"/>
      <c r="E663" s="4"/>
      <c r="F663" s="4"/>
      <c r="J663" s="5"/>
      <c r="L663" s="4"/>
    </row>
    <row r="664">
      <c r="A664" s="4"/>
      <c r="C664" s="116"/>
      <c r="D664" s="4"/>
      <c r="E664" s="4"/>
      <c r="F664" s="4"/>
      <c r="J664" s="5"/>
      <c r="L664" s="4"/>
    </row>
    <row r="665">
      <c r="A665" s="4"/>
      <c r="C665" s="116"/>
      <c r="D665" s="4"/>
      <c r="E665" s="4"/>
      <c r="F665" s="4"/>
      <c r="J665" s="5"/>
      <c r="L665" s="4"/>
    </row>
    <row r="666">
      <c r="A666" s="4"/>
      <c r="C666" s="116"/>
      <c r="D666" s="4"/>
      <c r="E666" s="4"/>
      <c r="F666" s="4"/>
      <c r="J666" s="5"/>
      <c r="L666" s="4"/>
    </row>
    <row r="667">
      <c r="A667" s="4"/>
      <c r="C667" s="116"/>
      <c r="D667" s="4"/>
      <c r="E667" s="4"/>
      <c r="F667" s="4"/>
      <c r="J667" s="5"/>
      <c r="L667" s="4"/>
    </row>
    <row r="668">
      <c r="A668" s="4"/>
      <c r="C668" s="116"/>
      <c r="D668" s="4"/>
      <c r="E668" s="4"/>
      <c r="F668" s="4"/>
      <c r="J668" s="5"/>
      <c r="L668" s="4"/>
    </row>
    <row r="669">
      <c r="A669" s="4"/>
      <c r="C669" s="116"/>
      <c r="D669" s="4"/>
      <c r="E669" s="4"/>
      <c r="F669" s="4"/>
      <c r="J669" s="5"/>
      <c r="L669" s="4"/>
    </row>
    <row r="670">
      <c r="A670" s="4"/>
      <c r="C670" s="116"/>
      <c r="D670" s="4"/>
      <c r="E670" s="4"/>
      <c r="F670" s="4"/>
      <c r="J670" s="5"/>
      <c r="L670" s="4"/>
    </row>
    <row r="671">
      <c r="A671" s="4"/>
      <c r="C671" s="116"/>
      <c r="D671" s="4"/>
      <c r="E671" s="4"/>
      <c r="F671" s="4"/>
      <c r="J671" s="5"/>
      <c r="L671" s="4"/>
    </row>
    <row r="672">
      <c r="A672" s="4"/>
      <c r="C672" s="116"/>
      <c r="D672" s="4"/>
      <c r="E672" s="4"/>
      <c r="F672" s="4"/>
      <c r="J672" s="5"/>
      <c r="L672" s="4"/>
    </row>
    <row r="673">
      <c r="A673" s="4"/>
      <c r="C673" s="116"/>
      <c r="D673" s="4"/>
      <c r="E673" s="4"/>
      <c r="F673" s="4"/>
      <c r="J673" s="5"/>
      <c r="L673" s="4"/>
    </row>
    <row r="674">
      <c r="A674" s="4"/>
      <c r="C674" s="116"/>
      <c r="D674" s="4"/>
      <c r="E674" s="4"/>
      <c r="F674" s="4"/>
      <c r="J674" s="5"/>
      <c r="L674" s="4"/>
    </row>
    <row r="675">
      <c r="A675" s="4"/>
      <c r="C675" s="116"/>
      <c r="D675" s="4"/>
      <c r="E675" s="4"/>
      <c r="F675" s="4"/>
      <c r="J675" s="5"/>
      <c r="L675" s="4"/>
    </row>
    <row r="676">
      <c r="A676" s="4"/>
      <c r="C676" s="116"/>
      <c r="D676" s="4"/>
      <c r="E676" s="4"/>
      <c r="F676" s="4"/>
      <c r="J676" s="5"/>
      <c r="L676" s="4"/>
    </row>
    <row r="677">
      <c r="A677" s="4"/>
      <c r="C677" s="116"/>
      <c r="D677" s="4"/>
      <c r="E677" s="4"/>
      <c r="F677" s="4"/>
      <c r="J677" s="5"/>
      <c r="L677" s="4"/>
    </row>
    <row r="678">
      <c r="A678" s="4"/>
      <c r="C678" s="116"/>
      <c r="D678" s="4"/>
      <c r="E678" s="4"/>
      <c r="F678" s="4"/>
      <c r="J678" s="5"/>
      <c r="L678" s="4"/>
    </row>
    <row r="679">
      <c r="A679" s="4"/>
      <c r="C679" s="116"/>
      <c r="D679" s="4"/>
      <c r="E679" s="4"/>
      <c r="F679" s="4"/>
      <c r="J679" s="5"/>
      <c r="L679" s="4"/>
    </row>
    <row r="680">
      <c r="A680" s="4"/>
      <c r="C680" s="116"/>
      <c r="D680" s="4"/>
      <c r="E680" s="4"/>
      <c r="F680" s="4"/>
      <c r="J680" s="5"/>
      <c r="L680" s="4"/>
    </row>
    <row r="681">
      <c r="A681" s="4"/>
      <c r="C681" s="116"/>
      <c r="D681" s="4"/>
      <c r="E681" s="4"/>
      <c r="F681" s="4"/>
      <c r="J681" s="5"/>
      <c r="L681" s="4"/>
    </row>
    <row r="682">
      <c r="A682" s="4"/>
      <c r="C682" s="116"/>
      <c r="D682" s="4"/>
      <c r="E682" s="4"/>
      <c r="F682" s="4"/>
      <c r="J682" s="5"/>
      <c r="L682" s="4"/>
    </row>
    <row r="683">
      <c r="A683" s="4"/>
      <c r="C683" s="116"/>
      <c r="D683" s="4"/>
      <c r="E683" s="4"/>
      <c r="F683" s="4"/>
      <c r="J683" s="5"/>
      <c r="L683" s="4"/>
    </row>
    <row r="684">
      <c r="A684" s="4"/>
      <c r="C684" s="116"/>
      <c r="D684" s="4"/>
      <c r="E684" s="4"/>
      <c r="F684" s="4"/>
      <c r="J684" s="5"/>
      <c r="L684" s="4"/>
    </row>
    <row r="685">
      <c r="A685" s="4"/>
      <c r="C685" s="116"/>
      <c r="D685" s="4"/>
      <c r="E685" s="4"/>
      <c r="F685" s="4"/>
      <c r="J685" s="5"/>
      <c r="L685" s="4"/>
    </row>
    <row r="686">
      <c r="A686" s="4"/>
      <c r="C686" s="116"/>
      <c r="D686" s="4"/>
      <c r="E686" s="4"/>
      <c r="F686" s="4"/>
      <c r="J686" s="5"/>
      <c r="L686" s="4"/>
    </row>
    <row r="687">
      <c r="A687" s="4"/>
      <c r="C687" s="116"/>
      <c r="D687" s="4"/>
      <c r="E687" s="4"/>
      <c r="F687" s="4"/>
      <c r="J687" s="5"/>
      <c r="L687" s="4"/>
    </row>
    <row r="688">
      <c r="A688" s="4"/>
      <c r="C688" s="116"/>
      <c r="D688" s="4"/>
      <c r="E688" s="4"/>
      <c r="F688" s="4"/>
      <c r="J688" s="5"/>
      <c r="L688" s="4"/>
    </row>
    <row r="689">
      <c r="A689" s="4"/>
      <c r="C689" s="116"/>
      <c r="D689" s="4"/>
      <c r="E689" s="4"/>
      <c r="F689" s="4"/>
      <c r="J689" s="5"/>
      <c r="L689" s="4"/>
    </row>
    <row r="690">
      <c r="A690" s="4"/>
      <c r="C690" s="116"/>
      <c r="D690" s="4"/>
      <c r="E690" s="4"/>
      <c r="F690" s="4"/>
      <c r="J690" s="5"/>
      <c r="L690" s="4"/>
    </row>
    <row r="691">
      <c r="A691" s="4"/>
      <c r="C691" s="116"/>
      <c r="D691" s="4"/>
      <c r="E691" s="4"/>
      <c r="F691" s="4"/>
      <c r="J691" s="5"/>
      <c r="L691" s="4"/>
    </row>
    <row r="692">
      <c r="A692" s="4"/>
      <c r="C692" s="116"/>
      <c r="D692" s="4"/>
      <c r="E692" s="4"/>
      <c r="F692" s="4"/>
      <c r="J692" s="5"/>
      <c r="L692" s="4"/>
    </row>
    <row r="693">
      <c r="A693" s="4"/>
      <c r="C693" s="116"/>
      <c r="D693" s="4"/>
      <c r="E693" s="4"/>
      <c r="F693" s="4"/>
      <c r="J693" s="5"/>
      <c r="L693" s="4"/>
    </row>
    <row r="694">
      <c r="A694" s="4"/>
      <c r="C694" s="116"/>
      <c r="D694" s="4"/>
      <c r="E694" s="4"/>
      <c r="F694" s="4"/>
      <c r="J694" s="5"/>
      <c r="L694" s="4"/>
    </row>
    <row r="695">
      <c r="A695" s="4"/>
      <c r="C695" s="116"/>
      <c r="D695" s="4"/>
      <c r="E695" s="4"/>
      <c r="F695" s="4"/>
      <c r="J695" s="5"/>
      <c r="L695" s="4"/>
    </row>
    <row r="696">
      <c r="A696" s="4"/>
      <c r="C696" s="116"/>
      <c r="D696" s="4"/>
      <c r="E696" s="4"/>
      <c r="F696" s="4"/>
      <c r="J696" s="5"/>
      <c r="L696" s="4"/>
    </row>
    <row r="697">
      <c r="A697" s="4"/>
      <c r="C697" s="116"/>
      <c r="D697" s="4"/>
      <c r="E697" s="4"/>
      <c r="F697" s="4"/>
      <c r="J697" s="5"/>
      <c r="L697" s="4"/>
    </row>
    <row r="698">
      <c r="A698" s="4"/>
      <c r="C698" s="116"/>
      <c r="D698" s="4"/>
      <c r="E698" s="4"/>
      <c r="F698" s="4"/>
      <c r="J698" s="5"/>
      <c r="L698" s="4"/>
    </row>
    <row r="699">
      <c r="A699" s="4"/>
      <c r="C699" s="116"/>
      <c r="D699" s="4"/>
      <c r="E699" s="4"/>
      <c r="F699" s="4"/>
      <c r="J699" s="5"/>
      <c r="L699" s="4"/>
    </row>
    <row r="700">
      <c r="A700" s="4"/>
      <c r="C700" s="116"/>
      <c r="D700" s="4"/>
      <c r="E700" s="4"/>
      <c r="F700" s="4"/>
      <c r="J700" s="5"/>
      <c r="L700" s="4"/>
    </row>
    <row r="701">
      <c r="A701" s="4"/>
      <c r="C701" s="116"/>
      <c r="D701" s="4"/>
      <c r="E701" s="4"/>
      <c r="F701" s="4"/>
      <c r="J701" s="5"/>
      <c r="L701" s="4"/>
    </row>
    <row r="702">
      <c r="A702" s="4"/>
      <c r="C702" s="116"/>
      <c r="D702" s="4"/>
      <c r="E702" s="4"/>
      <c r="F702" s="4"/>
      <c r="J702" s="5"/>
      <c r="L702" s="4"/>
    </row>
    <row r="703">
      <c r="A703" s="4"/>
      <c r="C703" s="116"/>
      <c r="D703" s="4"/>
      <c r="E703" s="4"/>
      <c r="F703" s="4"/>
      <c r="J703" s="5"/>
      <c r="L703" s="4"/>
    </row>
    <row r="704">
      <c r="A704" s="4"/>
      <c r="C704" s="116"/>
      <c r="D704" s="4"/>
      <c r="E704" s="4"/>
      <c r="F704" s="4"/>
      <c r="J704" s="5"/>
      <c r="L704" s="4"/>
    </row>
    <row r="705">
      <c r="A705" s="4"/>
      <c r="C705" s="116"/>
      <c r="D705" s="4"/>
      <c r="E705" s="4"/>
      <c r="F705" s="4"/>
      <c r="J705" s="5"/>
      <c r="L705" s="4"/>
    </row>
    <row r="706">
      <c r="A706" s="4"/>
      <c r="C706" s="116"/>
      <c r="D706" s="4"/>
      <c r="E706" s="4"/>
      <c r="F706" s="4"/>
      <c r="J706" s="5"/>
      <c r="L706" s="4"/>
    </row>
    <row r="707">
      <c r="A707" s="4"/>
      <c r="C707" s="116"/>
      <c r="D707" s="4"/>
      <c r="E707" s="4"/>
      <c r="F707" s="4"/>
      <c r="J707" s="5"/>
      <c r="L707" s="4"/>
    </row>
    <row r="708">
      <c r="A708" s="4"/>
      <c r="C708" s="116"/>
      <c r="D708" s="4"/>
      <c r="E708" s="4"/>
      <c r="F708" s="4"/>
      <c r="J708" s="5"/>
      <c r="L708" s="4"/>
    </row>
    <row r="709">
      <c r="A709" s="4"/>
      <c r="C709" s="116"/>
      <c r="D709" s="4"/>
      <c r="E709" s="4"/>
      <c r="F709" s="4"/>
      <c r="J709" s="5"/>
      <c r="L709" s="4"/>
    </row>
    <row r="710">
      <c r="A710" s="4"/>
      <c r="C710" s="116"/>
      <c r="D710" s="4"/>
      <c r="E710" s="4"/>
      <c r="F710" s="4"/>
      <c r="J710" s="5"/>
      <c r="L710" s="4"/>
    </row>
    <row r="711">
      <c r="A711" s="4"/>
      <c r="C711" s="116"/>
      <c r="D711" s="4"/>
      <c r="E711" s="4"/>
      <c r="F711" s="4"/>
      <c r="J711" s="5"/>
      <c r="L711" s="4"/>
    </row>
    <row r="712">
      <c r="A712" s="4"/>
      <c r="C712" s="116"/>
      <c r="D712" s="4"/>
      <c r="E712" s="4"/>
      <c r="F712" s="4"/>
      <c r="J712" s="5"/>
      <c r="L712" s="4"/>
    </row>
    <row r="713">
      <c r="A713" s="4"/>
      <c r="C713" s="116"/>
      <c r="D713" s="4"/>
      <c r="E713" s="4"/>
      <c r="F713" s="4"/>
      <c r="J713" s="5"/>
      <c r="L713" s="4"/>
    </row>
    <row r="714">
      <c r="A714" s="4"/>
      <c r="C714" s="116"/>
      <c r="D714" s="4"/>
      <c r="E714" s="4"/>
      <c r="F714" s="4"/>
      <c r="J714" s="5"/>
      <c r="L714" s="4"/>
    </row>
    <row r="715">
      <c r="A715" s="4"/>
      <c r="C715" s="116"/>
      <c r="D715" s="4"/>
      <c r="E715" s="4"/>
      <c r="F715" s="4"/>
      <c r="J715" s="5"/>
      <c r="L715" s="4"/>
    </row>
    <row r="716">
      <c r="A716" s="4"/>
      <c r="C716" s="116"/>
      <c r="D716" s="4"/>
      <c r="E716" s="4"/>
      <c r="F716" s="4"/>
      <c r="J716" s="5"/>
      <c r="L716" s="4"/>
    </row>
    <row r="717">
      <c r="A717" s="4"/>
      <c r="C717" s="116"/>
      <c r="D717" s="4"/>
      <c r="E717" s="4"/>
      <c r="F717" s="4"/>
      <c r="J717" s="5"/>
      <c r="L717" s="4"/>
    </row>
    <row r="718">
      <c r="A718" s="4"/>
      <c r="C718" s="116"/>
      <c r="D718" s="4"/>
      <c r="E718" s="4"/>
      <c r="F718" s="4"/>
      <c r="J718" s="5"/>
      <c r="L718" s="4"/>
    </row>
    <row r="719">
      <c r="A719" s="4"/>
      <c r="C719" s="116"/>
      <c r="D719" s="4"/>
      <c r="E719" s="4"/>
      <c r="F719" s="4"/>
      <c r="J719" s="5"/>
      <c r="L719" s="4"/>
    </row>
    <row r="720">
      <c r="A720" s="4"/>
      <c r="C720" s="116"/>
      <c r="D720" s="4"/>
      <c r="E720" s="4"/>
      <c r="F720" s="4"/>
      <c r="J720" s="5"/>
      <c r="L720" s="4"/>
    </row>
    <row r="721">
      <c r="A721" s="4"/>
      <c r="C721" s="116"/>
      <c r="D721" s="4"/>
      <c r="E721" s="4"/>
      <c r="F721" s="4"/>
      <c r="J721" s="5"/>
      <c r="L721" s="4"/>
    </row>
    <row r="722">
      <c r="A722" s="4"/>
      <c r="C722" s="116"/>
      <c r="D722" s="4"/>
      <c r="E722" s="4"/>
      <c r="F722" s="4"/>
      <c r="J722" s="5"/>
      <c r="L722" s="4"/>
    </row>
    <row r="723">
      <c r="A723" s="4"/>
      <c r="C723" s="116"/>
      <c r="D723" s="4"/>
      <c r="E723" s="4"/>
      <c r="F723" s="4"/>
      <c r="J723" s="5"/>
      <c r="L723" s="4"/>
    </row>
    <row r="724">
      <c r="A724" s="4"/>
      <c r="C724" s="116"/>
      <c r="D724" s="4"/>
      <c r="E724" s="4"/>
      <c r="F724" s="4"/>
      <c r="J724" s="5"/>
      <c r="L724" s="4"/>
    </row>
    <row r="725">
      <c r="A725" s="4"/>
      <c r="C725" s="116"/>
      <c r="D725" s="4"/>
      <c r="E725" s="4"/>
      <c r="F725" s="4"/>
      <c r="J725" s="5"/>
      <c r="L725" s="4"/>
    </row>
    <row r="726">
      <c r="A726" s="4"/>
      <c r="C726" s="116"/>
      <c r="D726" s="4"/>
      <c r="E726" s="4"/>
      <c r="F726" s="4"/>
      <c r="J726" s="5"/>
      <c r="L726" s="4"/>
    </row>
    <row r="727">
      <c r="A727" s="4"/>
      <c r="C727" s="116"/>
      <c r="D727" s="4"/>
      <c r="E727" s="4"/>
      <c r="F727" s="4"/>
      <c r="J727" s="5"/>
      <c r="L727" s="4"/>
    </row>
    <row r="728">
      <c r="A728" s="4"/>
      <c r="C728" s="116"/>
      <c r="D728" s="4"/>
      <c r="E728" s="4"/>
      <c r="F728" s="4"/>
      <c r="J728" s="5"/>
      <c r="L728" s="4"/>
    </row>
    <row r="729">
      <c r="A729" s="4"/>
      <c r="C729" s="116"/>
      <c r="D729" s="4"/>
      <c r="E729" s="4"/>
      <c r="F729" s="4"/>
      <c r="J729" s="5"/>
      <c r="L729" s="4"/>
    </row>
    <row r="730">
      <c r="A730" s="4"/>
      <c r="C730" s="116"/>
      <c r="D730" s="4"/>
      <c r="E730" s="4"/>
      <c r="F730" s="4"/>
      <c r="J730" s="5"/>
      <c r="L730" s="4"/>
    </row>
    <row r="731">
      <c r="A731" s="4"/>
      <c r="C731" s="116"/>
      <c r="D731" s="4"/>
      <c r="E731" s="4"/>
      <c r="F731" s="4"/>
      <c r="J731" s="5"/>
      <c r="L731" s="4"/>
    </row>
    <row r="732">
      <c r="A732" s="4"/>
      <c r="C732" s="116"/>
      <c r="D732" s="4"/>
      <c r="E732" s="4"/>
      <c r="F732" s="4"/>
      <c r="J732" s="5"/>
      <c r="L732" s="4"/>
    </row>
    <row r="733">
      <c r="A733" s="4"/>
      <c r="C733" s="116"/>
      <c r="D733" s="4"/>
      <c r="E733" s="4"/>
      <c r="F733" s="4"/>
      <c r="J733" s="5"/>
      <c r="L733" s="4"/>
    </row>
    <row r="734">
      <c r="A734" s="4"/>
      <c r="C734" s="116"/>
      <c r="D734" s="4"/>
      <c r="E734" s="4"/>
      <c r="F734" s="4"/>
      <c r="J734" s="5"/>
      <c r="L734" s="4"/>
    </row>
    <row r="735">
      <c r="A735" s="4"/>
      <c r="C735" s="116"/>
      <c r="D735" s="4"/>
      <c r="E735" s="4"/>
      <c r="F735" s="4"/>
      <c r="J735" s="5"/>
      <c r="L735" s="4"/>
    </row>
    <row r="736">
      <c r="A736" s="4"/>
      <c r="C736" s="116"/>
      <c r="D736" s="4"/>
      <c r="E736" s="4"/>
      <c r="F736" s="4"/>
      <c r="J736" s="5"/>
      <c r="L736" s="4"/>
    </row>
    <row r="737">
      <c r="A737" s="4"/>
      <c r="C737" s="116"/>
      <c r="D737" s="4"/>
      <c r="E737" s="4"/>
      <c r="F737" s="4"/>
      <c r="J737" s="5"/>
      <c r="L737" s="4"/>
    </row>
    <row r="738">
      <c r="A738" s="4"/>
      <c r="C738" s="116"/>
      <c r="D738" s="4"/>
      <c r="E738" s="4"/>
      <c r="F738" s="4"/>
      <c r="J738" s="5"/>
      <c r="L738" s="4"/>
    </row>
    <row r="739">
      <c r="A739" s="4"/>
      <c r="C739" s="116"/>
      <c r="D739" s="4"/>
      <c r="E739" s="4"/>
      <c r="F739" s="4"/>
      <c r="J739" s="5"/>
      <c r="L739" s="4"/>
    </row>
    <row r="740">
      <c r="A740" s="4"/>
      <c r="C740" s="116"/>
      <c r="D740" s="4"/>
      <c r="E740" s="4"/>
      <c r="F740" s="4"/>
      <c r="J740" s="5"/>
      <c r="L740" s="4"/>
    </row>
    <row r="741">
      <c r="A741" s="4"/>
      <c r="C741" s="116"/>
      <c r="D741" s="4"/>
      <c r="E741" s="4"/>
      <c r="F741" s="4"/>
      <c r="J741" s="5"/>
      <c r="L741" s="4"/>
    </row>
    <row r="742">
      <c r="A742" s="4"/>
      <c r="C742" s="116"/>
      <c r="D742" s="4"/>
      <c r="E742" s="4"/>
      <c r="F742" s="4"/>
      <c r="J742" s="5"/>
      <c r="L742" s="4"/>
    </row>
    <row r="743">
      <c r="A743" s="4"/>
      <c r="C743" s="116"/>
      <c r="D743" s="4"/>
      <c r="E743" s="4"/>
      <c r="F743" s="4"/>
      <c r="J743" s="5"/>
      <c r="L743" s="4"/>
    </row>
    <row r="744">
      <c r="A744" s="4"/>
      <c r="C744" s="116"/>
      <c r="D744" s="4"/>
      <c r="E744" s="4"/>
      <c r="F744" s="4"/>
      <c r="J744" s="5"/>
      <c r="L744" s="4"/>
    </row>
    <row r="745">
      <c r="A745" s="4"/>
      <c r="C745" s="116"/>
      <c r="D745" s="4"/>
      <c r="E745" s="4"/>
      <c r="F745" s="4"/>
      <c r="J745" s="5"/>
      <c r="L745" s="4"/>
    </row>
    <row r="746">
      <c r="A746" s="4"/>
      <c r="C746" s="116"/>
      <c r="D746" s="4"/>
      <c r="E746" s="4"/>
      <c r="F746" s="4"/>
      <c r="J746" s="5"/>
      <c r="L746" s="4"/>
    </row>
    <row r="747">
      <c r="A747" s="4"/>
      <c r="C747" s="116"/>
      <c r="D747" s="4"/>
      <c r="E747" s="4"/>
      <c r="F747" s="4"/>
      <c r="J747" s="5"/>
      <c r="L747" s="4"/>
    </row>
    <row r="748">
      <c r="A748" s="4"/>
      <c r="C748" s="116"/>
      <c r="D748" s="4"/>
      <c r="E748" s="4"/>
      <c r="F748" s="4"/>
      <c r="J748" s="5"/>
      <c r="L748" s="4"/>
    </row>
    <row r="749">
      <c r="A749" s="4"/>
      <c r="C749" s="116"/>
      <c r="D749" s="4"/>
      <c r="E749" s="4"/>
      <c r="F749" s="4"/>
      <c r="J749" s="5"/>
      <c r="L749" s="4"/>
    </row>
    <row r="750">
      <c r="A750" s="4"/>
      <c r="C750" s="116"/>
      <c r="D750" s="4"/>
      <c r="E750" s="4"/>
      <c r="F750" s="4"/>
      <c r="J750" s="5"/>
      <c r="L750" s="4"/>
    </row>
    <row r="751">
      <c r="A751" s="4"/>
      <c r="C751" s="116"/>
      <c r="D751" s="4"/>
      <c r="E751" s="4"/>
      <c r="F751" s="4"/>
      <c r="J751" s="5"/>
      <c r="L751" s="4"/>
    </row>
    <row r="752">
      <c r="A752" s="4"/>
      <c r="C752" s="116"/>
      <c r="D752" s="4"/>
      <c r="E752" s="4"/>
      <c r="F752" s="4"/>
      <c r="J752" s="5"/>
      <c r="L752" s="4"/>
    </row>
    <row r="753">
      <c r="A753" s="4"/>
      <c r="C753" s="116"/>
      <c r="D753" s="4"/>
      <c r="E753" s="4"/>
      <c r="F753" s="4"/>
      <c r="J753" s="5"/>
      <c r="L753" s="4"/>
    </row>
    <row r="754">
      <c r="A754" s="4"/>
      <c r="C754" s="116"/>
      <c r="D754" s="4"/>
      <c r="E754" s="4"/>
      <c r="F754" s="4"/>
      <c r="J754" s="5"/>
      <c r="L754" s="4"/>
    </row>
    <row r="755">
      <c r="A755" s="4"/>
      <c r="C755" s="116"/>
      <c r="D755" s="4"/>
      <c r="E755" s="4"/>
      <c r="F755" s="4"/>
      <c r="J755" s="5"/>
      <c r="L755" s="4"/>
    </row>
    <row r="756">
      <c r="A756" s="4"/>
      <c r="C756" s="116"/>
      <c r="D756" s="4"/>
      <c r="E756" s="4"/>
      <c r="F756" s="4"/>
      <c r="J756" s="5"/>
      <c r="L756" s="4"/>
    </row>
    <row r="757">
      <c r="A757" s="4"/>
      <c r="C757" s="116"/>
      <c r="D757" s="4"/>
      <c r="E757" s="4"/>
      <c r="F757" s="4"/>
      <c r="J757" s="5"/>
      <c r="L757" s="4"/>
    </row>
    <row r="758">
      <c r="A758" s="4"/>
      <c r="C758" s="116"/>
      <c r="D758" s="4"/>
      <c r="E758" s="4"/>
      <c r="F758" s="4"/>
      <c r="J758" s="5"/>
      <c r="L758" s="4"/>
    </row>
    <row r="759">
      <c r="A759" s="4"/>
      <c r="C759" s="116"/>
      <c r="D759" s="4"/>
      <c r="E759" s="4"/>
      <c r="F759" s="4"/>
      <c r="J759" s="5"/>
      <c r="L759" s="4"/>
    </row>
    <row r="760">
      <c r="A760" s="4"/>
      <c r="C760" s="116"/>
      <c r="D760" s="4"/>
      <c r="E760" s="4"/>
      <c r="F760" s="4"/>
      <c r="J760" s="5"/>
      <c r="L760" s="4"/>
    </row>
    <row r="761">
      <c r="A761" s="4"/>
      <c r="C761" s="116"/>
      <c r="D761" s="4"/>
      <c r="E761" s="4"/>
      <c r="F761" s="4"/>
      <c r="J761" s="5"/>
      <c r="L761" s="4"/>
    </row>
    <row r="762">
      <c r="A762" s="4"/>
      <c r="C762" s="116"/>
      <c r="D762" s="4"/>
      <c r="E762" s="4"/>
      <c r="F762" s="4"/>
      <c r="J762" s="5"/>
      <c r="L762" s="4"/>
    </row>
    <row r="763">
      <c r="A763" s="4"/>
      <c r="C763" s="116"/>
      <c r="D763" s="4"/>
      <c r="E763" s="4"/>
      <c r="F763" s="4"/>
      <c r="J763" s="5"/>
      <c r="L763" s="4"/>
    </row>
    <row r="764">
      <c r="A764" s="4"/>
      <c r="C764" s="116"/>
      <c r="D764" s="4"/>
      <c r="E764" s="4"/>
      <c r="F764" s="4"/>
      <c r="J764" s="5"/>
      <c r="L764" s="4"/>
    </row>
    <row r="765">
      <c r="A765" s="4"/>
      <c r="C765" s="116"/>
      <c r="D765" s="4"/>
      <c r="E765" s="4"/>
      <c r="F765" s="4"/>
      <c r="J765" s="5"/>
      <c r="L765" s="4"/>
    </row>
    <row r="766">
      <c r="A766" s="4"/>
      <c r="C766" s="116"/>
      <c r="D766" s="4"/>
      <c r="E766" s="4"/>
      <c r="F766" s="4"/>
      <c r="J766" s="5"/>
      <c r="L766" s="4"/>
    </row>
    <row r="767">
      <c r="A767" s="4"/>
      <c r="C767" s="116"/>
      <c r="D767" s="4"/>
      <c r="E767" s="4"/>
      <c r="F767" s="4"/>
      <c r="J767" s="5"/>
      <c r="L767" s="4"/>
    </row>
    <row r="768">
      <c r="A768" s="4"/>
      <c r="C768" s="116"/>
      <c r="D768" s="4"/>
      <c r="E768" s="4"/>
      <c r="F768" s="4"/>
      <c r="J768" s="5"/>
      <c r="L768" s="4"/>
    </row>
    <row r="769">
      <c r="A769" s="4"/>
      <c r="C769" s="116"/>
      <c r="D769" s="4"/>
      <c r="E769" s="4"/>
      <c r="F769" s="4"/>
      <c r="J769" s="5"/>
      <c r="L769" s="4"/>
    </row>
    <row r="770">
      <c r="A770" s="4"/>
      <c r="C770" s="116"/>
      <c r="D770" s="4"/>
      <c r="E770" s="4"/>
      <c r="F770" s="4"/>
      <c r="J770" s="5"/>
      <c r="L770" s="4"/>
    </row>
    <row r="771">
      <c r="A771" s="4"/>
      <c r="C771" s="116"/>
      <c r="D771" s="4"/>
      <c r="E771" s="4"/>
      <c r="F771" s="4"/>
      <c r="J771" s="5"/>
      <c r="L771" s="4"/>
    </row>
    <row r="772">
      <c r="A772" s="4"/>
      <c r="C772" s="116"/>
      <c r="D772" s="4"/>
      <c r="E772" s="4"/>
      <c r="F772" s="4"/>
      <c r="J772" s="5"/>
      <c r="L772" s="4"/>
    </row>
    <row r="773">
      <c r="A773" s="4"/>
      <c r="C773" s="116"/>
      <c r="D773" s="4"/>
      <c r="E773" s="4"/>
      <c r="F773" s="4"/>
      <c r="J773" s="5"/>
      <c r="L773" s="4"/>
    </row>
    <row r="774">
      <c r="A774" s="4"/>
      <c r="C774" s="116"/>
      <c r="D774" s="4"/>
      <c r="E774" s="4"/>
      <c r="F774" s="4"/>
      <c r="J774" s="5"/>
      <c r="L774" s="4"/>
    </row>
    <row r="775">
      <c r="A775" s="4"/>
      <c r="C775" s="116"/>
      <c r="D775" s="4"/>
      <c r="E775" s="4"/>
      <c r="F775" s="4"/>
      <c r="J775" s="5"/>
      <c r="L775" s="4"/>
    </row>
    <row r="776">
      <c r="A776" s="4"/>
      <c r="C776" s="116"/>
      <c r="D776" s="4"/>
      <c r="E776" s="4"/>
      <c r="F776" s="4"/>
      <c r="J776" s="5"/>
      <c r="L776" s="4"/>
    </row>
    <row r="777">
      <c r="A777" s="4"/>
      <c r="C777" s="116"/>
      <c r="D777" s="4"/>
      <c r="E777" s="4"/>
      <c r="F777" s="4"/>
      <c r="J777" s="5"/>
      <c r="L777" s="4"/>
    </row>
    <row r="778">
      <c r="A778" s="4"/>
      <c r="C778" s="116"/>
      <c r="D778" s="4"/>
      <c r="E778" s="4"/>
      <c r="F778" s="4"/>
      <c r="J778" s="5"/>
      <c r="L778" s="4"/>
    </row>
    <row r="779">
      <c r="A779" s="4"/>
      <c r="C779" s="116"/>
      <c r="D779" s="4"/>
      <c r="E779" s="4"/>
      <c r="F779" s="4"/>
      <c r="J779" s="5"/>
      <c r="L779" s="4"/>
    </row>
    <row r="780">
      <c r="A780" s="4"/>
      <c r="C780" s="116"/>
      <c r="D780" s="4"/>
      <c r="E780" s="4"/>
      <c r="F780" s="4"/>
      <c r="J780" s="5"/>
      <c r="L780" s="4"/>
    </row>
    <row r="781">
      <c r="A781" s="4"/>
      <c r="C781" s="116"/>
      <c r="D781" s="4"/>
      <c r="E781" s="4"/>
      <c r="F781" s="4"/>
      <c r="J781" s="5"/>
      <c r="L781" s="4"/>
    </row>
    <row r="782">
      <c r="A782" s="4"/>
      <c r="C782" s="116"/>
      <c r="D782" s="4"/>
      <c r="E782" s="4"/>
      <c r="F782" s="4"/>
      <c r="J782" s="5"/>
      <c r="L782" s="4"/>
    </row>
    <row r="783">
      <c r="A783" s="4"/>
      <c r="C783" s="116"/>
      <c r="D783" s="4"/>
      <c r="E783" s="4"/>
      <c r="F783" s="4"/>
      <c r="J783" s="5"/>
      <c r="L783" s="4"/>
    </row>
    <row r="784">
      <c r="A784" s="4"/>
      <c r="C784" s="116"/>
      <c r="D784" s="4"/>
      <c r="E784" s="4"/>
      <c r="F784" s="4"/>
      <c r="J784" s="5"/>
      <c r="L784" s="4"/>
    </row>
    <row r="785">
      <c r="A785" s="4"/>
      <c r="C785" s="116"/>
      <c r="D785" s="4"/>
      <c r="E785" s="4"/>
      <c r="F785" s="4"/>
      <c r="J785" s="5"/>
      <c r="L785" s="4"/>
    </row>
    <row r="786">
      <c r="A786" s="4"/>
      <c r="C786" s="116"/>
      <c r="D786" s="4"/>
      <c r="E786" s="4"/>
      <c r="F786" s="4"/>
      <c r="J786" s="5"/>
      <c r="L786" s="4"/>
    </row>
    <row r="787">
      <c r="A787" s="4"/>
      <c r="C787" s="116"/>
      <c r="D787" s="4"/>
      <c r="E787" s="4"/>
      <c r="F787" s="4"/>
      <c r="J787" s="5"/>
      <c r="L787" s="4"/>
    </row>
    <row r="788">
      <c r="A788" s="4"/>
      <c r="C788" s="116"/>
      <c r="D788" s="4"/>
      <c r="E788" s="4"/>
      <c r="F788" s="4"/>
      <c r="J788" s="5"/>
      <c r="L788" s="4"/>
    </row>
    <row r="789">
      <c r="A789" s="4"/>
      <c r="C789" s="116"/>
      <c r="D789" s="4"/>
      <c r="E789" s="4"/>
      <c r="F789" s="4"/>
      <c r="J789" s="5"/>
      <c r="L789" s="4"/>
    </row>
    <row r="790">
      <c r="A790" s="4"/>
      <c r="C790" s="116"/>
      <c r="D790" s="4"/>
      <c r="E790" s="4"/>
      <c r="F790" s="4"/>
      <c r="J790" s="5"/>
      <c r="L790" s="4"/>
    </row>
    <row r="791">
      <c r="A791" s="4"/>
      <c r="C791" s="116"/>
      <c r="D791" s="4"/>
      <c r="E791" s="4"/>
      <c r="F791" s="4"/>
      <c r="J791" s="5"/>
      <c r="L791" s="4"/>
    </row>
    <row r="792">
      <c r="A792" s="4"/>
      <c r="C792" s="116"/>
      <c r="D792" s="4"/>
      <c r="E792" s="4"/>
      <c r="F792" s="4"/>
      <c r="J792" s="5"/>
      <c r="L792" s="4"/>
    </row>
    <row r="793">
      <c r="A793" s="4"/>
      <c r="C793" s="116"/>
      <c r="D793" s="4"/>
      <c r="E793" s="4"/>
      <c r="F793" s="4"/>
      <c r="J793" s="5"/>
      <c r="L793" s="4"/>
    </row>
    <row r="794">
      <c r="A794" s="4"/>
      <c r="C794" s="116"/>
      <c r="D794" s="4"/>
      <c r="E794" s="4"/>
      <c r="F794" s="4"/>
      <c r="J794" s="5"/>
      <c r="L794" s="4"/>
    </row>
    <row r="795">
      <c r="A795" s="4"/>
      <c r="C795" s="116"/>
      <c r="D795" s="4"/>
      <c r="E795" s="4"/>
      <c r="F795" s="4"/>
      <c r="J795" s="5"/>
      <c r="L795" s="4"/>
    </row>
    <row r="796">
      <c r="A796" s="4"/>
      <c r="C796" s="116"/>
      <c r="D796" s="4"/>
      <c r="E796" s="4"/>
      <c r="F796" s="4"/>
      <c r="J796" s="5"/>
      <c r="L796" s="4"/>
    </row>
    <row r="797">
      <c r="A797" s="4"/>
      <c r="C797" s="116"/>
      <c r="D797" s="4"/>
      <c r="E797" s="4"/>
      <c r="F797" s="4"/>
      <c r="J797" s="5"/>
      <c r="L797" s="4"/>
    </row>
    <row r="798">
      <c r="A798" s="4"/>
      <c r="C798" s="116"/>
      <c r="D798" s="4"/>
      <c r="E798" s="4"/>
      <c r="F798" s="4"/>
      <c r="J798" s="5"/>
      <c r="L798" s="4"/>
    </row>
    <row r="799">
      <c r="A799" s="4"/>
      <c r="C799" s="116"/>
      <c r="D799" s="4"/>
      <c r="E799" s="4"/>
      <c r="F799" s="4"/>
      <c r="J799" s="5"/>
      <c r="L799" s="4"/>
    </row>
    <row r="800">
      <c r="A800" s="4"/>
      <c r="C800" s="116"/>
      <c r="D800" s="4"/>
      <c r="E800" s="4"/>
      <c r="F800" s="4"/>
      <c r="J800" s="5"/>
      <c r="L800" s="4"/>
    </row>
    <row r="801">
      <c r="A801" s="4"/>
      <c r="C801" s="116"/>
      <c r="D801" s="4"/>
      <c r="E801" s="4"/>
      <c r="F801" s="4"/>
      <c r="J801" s="5"/>
      <c r="L801" s="4"/>
    </row>
    <row r="802">
      <c r="A802" s="4"/>
      <c r="C802" s="116"/>
      <c r="D802" s="4"/>
      <c r="E802" s="4"/>
      <c r="F802" s="4"/>
      <c r="J802" s="5"/>
      <c r="L802" s="4"/>
    </row>
    <row r="803">
      <c r="A803" s="4"/>
      <c r="C803" s="116"/>
      <c r="D803" s="4"/>
      <c r="E803" s="4"/>
      <c r="F803" s="4"/>
      <c r="J803" s="5"/>
      <c r="L803" s="4"/>
    </row>
    <row r="804">
      <c r="A804" s="4"/>
      <c r="C804" s="116"/>
      <c r="D804" s="4"/>
      <c r="E804" s="4"/>
      <c r="F804" s="4"/>
      <c r="J804" s="5"/>
      <c r="L804" s="4"/>
    </row>
    <row r="805">
      <c r="A805" s="4"/>
      <c r="C805" s="116"/>
      <c r="D805" s="4"/>
      <c r="E805" s="4"/>
      <c r="F805" s="4"/>
      <c r="J805" s="5"/>
      <c r="L805" s="4"/>
    </row>
    <row r="806">
      <c r="A806" s="4"/>
      <c r="C806" s="116"/>
      <c r="D806" s="4"/>
      <c r="E806" s="4"/>
      <c r="F806" s="4"/>
      <c r="J806" s="5"/>
      <c r="L806" s="4"/>
    </row>
    <row r="807">
      <c r="A807" s="4"/>
      <c r="C807" s="116"/>
      <c r="D807" s="4"/>
      <c r="E807" s="4"/>
      <c r="F807" s="4"/>
      <c r="J807" s="5"/>
      <c r="L807" s="4"/>
    </row>
    <row r="808">
      <c r="A808" s="4"/>
      <c r="C808" s="116"/>
      <c r="D808" s="4"/>
      <c r="E808" s="4"/>
      <c r="F808" s="4"/>
      <c r="J808" s="5"/>
      <c r="L808" s="4"/>
    </row>
    <row r="809">
      <c r="A809" s="4"/>
      <c r="C809" s="116"/>
      <c r="D809" s="4"/>
      <c r="E809" s="4"/>
      <c r="F809" s="4"/>
      <c r="J809" s="5"/>
      <c r="L809" s="4"/>
    </row>
    <row r="810">
      <c r="A810" s="4"/>
      <c r="C810" s="116"/>
      <c r="D810" s="4"/>
      <c r="E810" s="4"/>
      <c r="F810" s="4"/>
      <c r="J810" s="5"/>
      <c r="L810" s="4"/>
    </row>
    <row r="811">
      <c r="A811" s="4"/>
      <c r="C811" s="116"/>
      <c r="D811" s="4"/>
      <c r="E811" s="4"/>
      <c r="F811" s="4"/>
      <c r="J811" s="5"/>
      <c r="L811" s="4"/>
    </row>
    <row r="812">
      <c r="A812" s="4"/>
      <c r="C812" s="116"/>
      <c r="D812" s="4"/>
      <c r="E812" s="4"/>
      <c r="F812" s="4"/>
      <c r="J812" s="5"/>
      <c r="L812" s="4"/>
    </row>
    <row r="813">
      <c r="A813" s="4"/>
      <c r="C813" s="116"/>
      <c r="D813" s="4"/>
      <c r="E813" s="4"/>
      <c r="F813" s="4"/>
      <c r="J813" s="5"/>
      <c r="L813" s="4"/>
    </row>
    <row r="814">
      <c r="A814" s="4"/>
      <c r="C814" s="116"/>
      <c r="D814" s="4"/>
      <c r="E814" s="4"/>
      <c r="F814" s="4"/>
      <c r="J814" s="5"/>
      <c r="L814" s="4"/>
    </row>
    <row r="815">
      <c r="A815" s="4"/>
      <c r="C815" s="116"/>
      <c r="D815" s="4"/>
      <c r="E815" s="4"/>
      <c r="F815" s="4"/>
      <c r="J815" s="5"/>
      <c r="L815" s="4"/>
    </row>
    <row r="816">
      <c r="A816" s="4"/>
      <c r="C816" s="116"/>
      <c r="D816" s="4"/>
      <c r="E816" s="4"/>
      <c r="F816" s="4"/>
      <c r="J816" s="5"/>
      <c r="L816" s="4"/>
    </row>
    <row r="817">
      <c r="A817" s="4"/>
      <c r="C817" s="116"/>
      <c r="D817" s="4"/>
      <c r="E817" s="4"/>
      <c r="F817" s="4"/>
      <c r="J817" s="5"/>
      <c r="L817" s="4"/>
    </row>
    <row r="818">
      <c r="A818" s="4"/>
      <c r="C818" s="116"/>
      <c r="D818" s="4"/>
      <c r="E818" s="4"/>
      <c r="F818" s="4"/>
      <c r="J818" s="5"/>
      <c r="L818" s="4"/>
    </row>
    <row r="819">
      <c r="A819" s="4"/>
      <c r="C819" s="116"/>
      <c r="D819" s="4"/>
      <c r="E819" s="4"/>
      <c r="F819" s="4"/>
      <c r="J819" s="5"/>
      <c r="L819" s="4"/>
    </row>
    <row r="820">
      <c r="A820" s="4"/>
      <c r="C820" s="116"/>
      <c r="D820" s="4"/>
      <c r="E820" s="4"/>
      <c r="F820" s="4"/>
      <c r="J820" s="5"/>
      <c r="L820" s="4"/>
    </row>
    <row r="821">
      <c r="A821" s="4"/>
      <c r="C821" s="116"/>
      <c r="D821" s="4"/>
      <c r="E821" s="4"/>
      <c r="F821" s="4"/>
      <c r="J821" s="5"/>
      <c r="L821" s="4"/>
    </row>
    <row r="822">
      <c r="A822" s="4"/>
      <c r="C822" s="116"/>
      <c r="D822" s="4"/>
      <c r="E822" s="4"/>
      <c r="F822" s="4"/>
      <c r="J822" s="5"/>
      <c r="L822" s="4"/>
    </row>
    <row r="823">
      <c r="A823" s="4"/>
      <c r="C823" s="116"/>
      <c r="D823" s="4"/>
      <c r="E823" s="4"/>
      <c r="F823" s="4"/>
      <c r="J823" s="5"/>
      <c r="L823" s="4"/>
    </row>
    <row r="824">
      <c r="A824" s="4"/>
      <c r="C824" s="116"/>
      <c r="D824" s="4"/>
      <c r="E824" s="4"/>
      <c r="F824" s="4"/>
      <c r="J824" s="5"/>
      <c r="L824" s="4"/>
    </row>
    <row r="825">
      <c r="A825" s="4"/>
      <c r="C825" s="116"/>
      <c r="D825" s="4"/>
      <c r="E825" s="4"/>
      <c r="F825" s="4"/>
      <c r="J825" s="5"/>
      <c r="L825" s="4"/>
    </row>
    <row r="826">
      <c r="A826" s="4"/>
      <c r="C826" s="116"/>
      <c r="D826" s="4"/>
      <c r="E826" s="4"/>
      <c r="F826" s="4"/>
      <c r="G826" s="88" t="s">
        <v>44</v>
      </c>
      <c r="J826" s="5"/>
      <c r="L826" s="4"/>
    </row>
  </sheetData>
  <dataValidations>
    <dataValidation type="list" allowBlank="1" showErrorMessage="1" sqref="G4:G19 G23:G46">
      <formula1>"EFETUADO,A PAGAR,EM CAIXA,REEMBOLSAR"</formula1>
    </dataValidation>
  </dataValidations>
  <drawing r:id="rId1"/>
  <tableParts count="4">
    <tablePart r:id="rId6"/>
    <tablePart r:id="rId7"/>
    <tablePart r:id="rId8"/>
    <tablePart r:id="rId9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2.0"/>
    <col customWidth="1" min="3" max="3" width="9.75"/>
    <col customWidth="1" min="4" max="4" width="29.63"/>
    <col customWidth="1" min="5" max="5" width="6.88"/>
    <col customWidth="1" min="6" max="6" width="43.38"/>
    <col customWidth="1" min="7" max="7" width="14.75"/>
    <col customWidth="1" min="8" max="8" width="3.63"/>
    <col customWidth="1" min="9" max="9" width="38.63"/>
    <col customWidth="1" min="10" max="10" width="15.75"/>
    <col customWidth="1" min="11" max="11" width="3.25"/>
    <col customWidth="1" min="12" max="12" width="39.0"/>
    <col customWidth="1" min="13" max="13" width="19.13"/>
  </cols>
  <sheetData>
    <row r="1" ht="42.0" customHeight="1">
      <c r="A1" s="74"/>
      <c r="B1" s="74"/>
      <c r="C1" s="74"/>
      <c r="D1" s="74"/>
      <c r="E1" s="74"/>
      <c r="F1" s="74"/>
      <c r="G1" s="74"/>
      <c r="H1" s="75"/>
      <c r="K1" s="75"/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  <c r="Y1" s="42"/>
      <c r="Z1" s="42"/>
      <c r="AA1" s="42"/>
      <c r="AB1" s="42"/>
      <c r="AC1" s="42"/>
    </row>
    <row r="2">
      <c r="A2" s="76" t="s">
        <v>37</v>
      </c>
      <c r="B2" s="76" t="s">
        <v>4</v>
      </c>
      <c r="C2" s="77" t="s">
        <v>47</v>
      </c>
      <c r="D2" s="77" t="s">
        <v>39</v>
      </c>
      <c r="E2" s="77" t="s">
        <v>40</v>
      </c>
      <c r="F2" s="77" t="s">
        <v>41</v>
      </c>
      <c r="G2" s="77" t="s">
        <v>41</v>
      </c>
      <c r="H2" s="78"/>
      <c r="K2" s="79"/>
    </row>
    <row r="3">
      <c r="A3" s="80"/>
      <c r="B3" s="80"/>
      <c r="C3" s="81"/>
      <c r="D3" s="80"/>
      <c r="E3" s="80"/>
      <c r="F3" s="80"/>
      <c r="G3" s="82"/>
      <c r="H3" s="78"/>
      <c r="K3" s="79"/>
    </row>
    <row r="4">
      <c r="A4" s="83" t="s">
        <v>42</v>
      </c>
      <c r="B4" s="94">
        <v>46022.0</v>
      </c>
      <c r="C4" s="85">
        <v>5415.1625</v>
      </c>
      <c r="D4" s="104"/>
      <c r="E4" s="104"/>
      <c r="F4" s="104"/>
      <c r="G4" s="87"/>
      <c r="H4" s="78"/>
      <c r="K4" s="79"/>
      <c r="P4" s="88" t="s">
        <v>44</v>
      </c>
    </row>
    <row r="5">
      <c r="A5" s="83" t="s">
        <v>42</v>
      </c>
      <c r="B5" s="94">
        <v>46029.0</v>
      </c>
      <c r="C5" s="85">
        <v>10110.2941</v>
      </c>
      <c r="D5" s="86"/>
      <c r="E5" s="86"/>
      <c r="F5" s="86"/>
      <c r="G5" s="87"/>
      <c r="H5" s="78"/>
      <c r="K5" s="79"/>
      <c r="L5" s="90"/>
      <c r="M5" s="91"/>
      <c r="P5" s="88"/>
    </row>
    <row r="6">
      <c r="A6" s="83" t="s">
        <v>42</v>
      </c>
      <c r="B6" s="94">
        <v>46030.0</v>
      </c>
      <c r="C6" s="85">
        <v>4587.156</v>
      </c>
      <c r="D6" s="87"/>
      <c r="E6" s="86"/>
      <c r="F6" s="86"/>
      <c r="G6" s="87"/>
      <c r="H6" s="78"/>
      <c r="K6" s="79"/>
      <c r="L6" s="90"/>
      <c r="M6" s="91"/>
      <c r="P6" s="88" t="s">
        <v>44</v>
      </c>
    </row>
    <row r="7">
      <c r="A7" s="83" t="s">
        <v>42</v>
      </c>
      <c r="B7" s="94">
        <v>46036.0</v>
      </c>
      <c r="C7" s="85">
        <v>4595.5882</v>
      </c>
      <c r="D7" s="87"/>
      <c r="E7" s="86"/>
      <c r="F7" s="86"/>
      <c r="G7" s="87"/>
      <c r="H7" s="78"/>
      <c r="K7" s="79"/>
      <c r="L7" s="96"/>
      <c r="M7" s="91"/>
    </row>
    <row r="8">
      <c r="A8" s="86"/>
      <c r="B8" s="94"/>
      <c r="C8" s="1007">
        <f>SUM(C3:C7)</f>
        <v>24708.2008</v>
      </c>
      <c r="D8" s="87"/>
      <c r="G8" s="87"/>
      <c r="H8" s="78"/>
      <c r="K8" s="79"/>
      <c r="L8" s="96"/>
      <c r="M8" s="91"/>
    </row>
    <row r="9">
      <c r="A9" s="86"/>
      <c r="B9" s="84"/>
      <c r="D9" s="87"/>
      <c r="E9" s="86"/>
      <c r="F9" s="86"/>
      <c r="G9" s="87"/>
      <c r="H9" s="78"/>
      <c r="K9" s="79"/>
      <c r="L9" s="96"/>
      <c r="M9" s="91"/>
    </row>
    <row r="10">
      <c r="A10" s="1008" t="s">
        <v>377</v>
      </c>
      <c r="B10" s="84"/>
      <c r="C10" s="89">
        <v>-1880.0</v>
      </c>
      <c r="D10" s="87" t="s">
        <v>1985</v>
      </c>
      <c r="E10" s="86"/>
      <c r="F10" s="86"/>
      <c r="G10" s="87"/>
      <c r="H10" s="78"/>
      <c r="J10" s="100"/>
      <c r="K10" s="79"/>
      <c r="L10" s="96"/>
      <c r="M10" s="91"/>
    </row>
    <row r="11">
      <c r="A11" s="97" t="s">
        <v>1986</v>
      </c>
      <c r="B11" s="84"/>
      <c r="C11" s="85">
        <v>-11318.0</v>
      </c>
      <c r="D11" s="87" t="s">
        <v>1987</v>
      </c>
      <c r="E11" s="86"/>
      <c r="F11" s="86"/>
      <c r="G11" s="87"/>
      <c r="H11" s="78"/>
      <c r="K11" s="79"/>
      <c r="L11" s="96"/>
      <c r="M11" s="91"/>
    </row>
    <row r="12">
      <c r="A12" s="83" t="s">
        <v>1988</v>
      </c>
      <c r="B12" s="84"/>
      <c r="C12" s="85">
        <f>SUM(C8:C11)</f>
        <v>11510.2008</v>
      </c>
      <c r="G12" s="87"/>
      <c r="H12" s="78"/>
      <c r="K12" s="79"/>
      <c r="L12" s="96"/>
      <c r="M12" s="91"/>
    </row>
    <row r="13">
      <c r="A13" s="1009" t="s">
        <v>1989</v>
      </c>
      <c r="C13" s="1010"/>
      <c r="F13" s="86"/>
      <c r="G13" s="87"/>
      <c r="H13" s="78"/>
      <c r="K13" s="79"/>
      <c r="L13" s="96"/>
      <c r="M13" s="91"/>
    </row>
    <row r="14">
      <c r="A14" s="1011" t="s">
        <v>1950</v>
      </c>
      <c r="C14" s="1010">
        <f>C12*0.2</f>
        <v>2302.04016</v>
      </c>
      <c r="F14" s="86"/>
      <c r="G14" s="87"/>
      <c r="H14" s="78"/>
      <c r="K14" s="79"/>
      <c r="L14" s="96"/>
      <c r="M14" s="91"/>
    </row>
    <row r="15">
      <c r="A15" s="1011" t="s">
        <v>1951</v>
      </c>
      <c r="B15" s="86"/>
      <c r="C15" s="1001">
        <f>C12*0.2</f>
        <v>2302.04016</v>
      </c>
      <c r="D15" s="86"/>
      <c r="E15" s="86"/>
      <c r="F15" s="86"/>
      <c r="G15" s="87"/>
      <c r="M15" s="91"/>
    </row>
    <row r="16">
      <c r="A16" s="1011" t="s">
        <v>1990</v>
      </c>
      <c r="C16" s="1010">
        <f>C12*0.125</f>
        <v>1438.7751</v>
      </c>
      <c r="F16" s="86"/>
      <c r="G16" s="87"/>
      <c r="M16" s="91"/>
    </row>
    <row r="17">
      <c r="A17" s="1011" t="s">
        <v>1881</v>
      </c>
      <c r="C17" s="1010">
        <f>C12*0.475</f>
        <v>5467.34538</v>
      </c>
      <c r="D17" s="982" t="s">
        <v>1991</v>
      </c>
      <c r="E17" s="86"/>
      <c r="F17" s="86"/>
      <c r="G17" s="87"/>
      <c r="M17" s="91"/>
    </row>
    <row r="18">
      <c r="A18" s="86"/>
      <c r="B18" s="86"/>
      <c r="C18" s="86"/>
      <c r="D18" s="87"/>
      <c r="E18" s="87"/>
      <c r="G18" s="87"/>
      <c r="I18" s="75"/>
      <c r="J18" s="976"/>
      <c r="L18" s="4"/>
    </row>
    <row r="19">
      <c r="F19" s="104"/>
      <c r="G19" s="104"/>
      <c r="M19" s="91"/>
    </row>
    <row r="20">
      <c r="A20" s="1012" t="s">
        <v>1992</v>
      </c>
      <c r="C20" s="1013">
        <f>C17</f>
        <v>5467.34538</v>
      </c>
      <c r="D20" s="982" t="s">
        <v>1991</v>
      </c>
      <c r="F20" s="86"/>
      <c r="G20" s="104"/>
      <c r="L20" s="4"/>
    </row>
    <row r="21">
      <c r="A21" s="97" t="s">
        <v>1986</v>
      </c>
      <c r="C21" s="1010">
        <f>C11</f>
        <v>-11318</v>
      </c>
      <c r="F21" s="86"/>
      <c r="G21" s="104"/>
      <c r="H21" s="78"/>
      <c r="K21" s="79"/>
    </row>
    <row r="22">
      <c r="A22" s="1014" t="s">
        <v>1993</v>
      </c>
      <c r="B22" s="84"/>
      <c r="C22" s="89">
        <f>D22/E22</f>
        <v>8598.51577</v>
      </c>
      <c r="D22" s="87">
        <v>46346.0</v>
      </c>
      <c r="E22" s="102">
        <v>5.39</v>
      </c>
      <c r="F22" s="86"/>
      <c r="G22" s="104"/>
      <c r="L22" s="4"/>
    </row>
    <row r="23">
      <c r="C23" s="1013">
        <f>SUM(C20:C22)</f>
        <v>2747.86115</v>
      </c>
      <c r="D23" s="1015" t="s">
        <v>1994</v>
      </c>
      <c r="F23" s="86"/>
      <c r="G23" s="87"/>
      <c r="L23" s="4"/>
    </row>
    <row r="24">
      <c r="A24" s="86"/>
      <c r="B24" s="86"/>
      <c r="C24" s="1016">
        <f>C17-C23</f>
        <v>2719.48423</v>
      </c>
      <c r="D24" s="1017" t="s">
        <v>1995</v>
      </c>
      <c r="E24" s="86"/>
      <c r="F24" s="86"/>
      <c r="G24" s="87"/>
      <c r="L24" s="4"/>
    </row>
    <row r="25">
      <c r="A25" s="86"/>
      <c r="B25" s="86"/>
      <c r="C25" s="1018">
        <f>C24/3</f>
        <v>906.4947434</v>
      </c>
      <c r="D25" s="1017" t="s">
        <v>1996</v>
      </c>
      <c r="E25" s="86"/>
      <c r="F25" s="86"/>
      <c r="G25" s="87"/>
      <c r="L25" s="4"/>
    </row>
    <row r="26">
      <c r="A26" s="1009" t="s">
        <v>1949</v>
      </c>
      <c r="B26" s="86"/>
      <c r="C26" s="1019" t="s">
        <v>47</v>
      </c>
      <c r="D26" s="983" t="s">
        <v>39</v>
      </c>
      <c r="E26" s="983" t="s">
        <v>40</v>
      </c>
      <c r="F26" s="86"/>
      <c r="G26" s="87"/>
      <c r="L26" s="4"/>
    </row>
    <row r="27">
      <c r="A27" s="1011" t="s">
        <v>1950</v>
      </c>
      <c r="B27" s="86"/>
      <c r="C27" s="1001">
        <f>C14+C25</f>
        <v>3208.534903</v>
      </c>
      <c r="D27" s="87">
        <f t="shared" ref="D27:D30" si="1">C27*E27</f>
        <v>17294.00313</v>
      </c>
      <c r="E27" s="86">
        <v>5.39</v>
      </c>
      <c r="F27" s="86"/>
      <c r="G27" s="87"/>
      <c r="L27" s="4"/>
    </row>
    <row r="28">
      <c r="A28" s="1011" t="s">
        <v>1951</v>
      </c>
      <c r="B28" s="86"/>
      <c r="C28" s="1001">
        <f>C27</f>
        <v>3208.534903</v>
      </c>
      <c r="D28" s="87">
        <f t="shared" si="1"/>
        <v>17294.00313</v>
      </c>
      <c r="E28" s="86">
        <v>5.39</v>
      </c>
      <c r="F28" s="105"/>
      <c r="G28" s="793"/>
      <c r="L28" s="4"/>
    </row>
    <row r="29">
      <c r="A29" s="1011" t="s">
        <v>1952</v>
      </c>
      <c r="B29" s="1020"/>
      <c r="C29" s="1001">
        <f>C16+C25</f>
        <v>2345.269843</v>
      </c>
      <c r="D29" s="87">
        <f t="shared" si="1"/>
        <v>12641.00446</v>
      </c>
      <c r="E29" s="86">
        <v>5.39</v>
      </c>
      <c r="F29" s="105"/>
      <c r="G29" s="793"/>
      <c r="L29" s="4"/>
    </row>
    <row r="30">
      <c r="A30" s="1011" t="s">
        <v>1881</v>
      </c>
      <c r="B30" s="1020"/>
      <c r="C30" s="1001">
        <f>C23</f>
        <v>2747.86115</v>
      </c>
      <c r="D30" s="87">
        <f t="shared" si="1"/>
        <v>14810.9716</v>
      </c>
      <c r="E30" s="86">
        <v>5.39</v>
      </c>
      <c r="F30" s="105"/>
      <c r="G30" s="793"/>
      <c r="L30" s="4"/>
    </row>
    <row r="31">
      <c r="A31" s="1021"/>
      <c r="B31" s="1020"/>
      <c r="C31" s="105"/>
      <c r="D31" s="107"/>
      <c r="E31" s="105"/>
      <c r="F31" s="105"/>
      <c r="G31" s="793"/>
      <c r="L31" s="4"/>
    </row>
    <row r="32">
      <c r="A32" s="86"/>
      <c r="B32" s="86"/>
      <c r="C32" s="86"/>
      <c r="D32" s="86"/>
      <c r="E32" s="87"/>
      <c r="F32" s="87"/>
      <c r="G32" s="793"/>
      <c r="L32" s="4"/>
    </row>
    <row r="33">
      <c r="A33" s="86"/>
      <c r="B33" s="86"/>
      <c r="C33" s="86"/>
      <c r="D33" s="86"/>
      <c r="E33" s="793"/>
      <c r="F33" s="793"/>
      <c r="G33" s="793"/>
      <c r="L33" s="4"/>
    </row>
    <row r="34">
      <c r="A34" s="86"/>
      <c r="B34" s="86"/>
      <c r="C34" s="86"/>
      <c r="D34" s="86"/>
      <c r="E34" s="86"/>
      <c r="F34" s="111"/>
      <c r="G34" s="793"/>
      <c r="L34" s="109"/>
    </row>
    <row r="35">
      <c r="A35" s="86"/>
      <c r="B35" s="86"/>
      <c r="C35" s="86"/>
      <c r="D35" s="86"/>
      <c r="E35" s="86"/>
      <c r="F35" s="86"/>
      <c r="G35" s="87"/>
      <c r="L35" s="4"/>
    </row>
    <row r="36">
      <c r="A36" s="86"/>
      <c r="B36" s="86"/>
      <c r="C36" s="86"/>
      <c r="D36" s="86"/>
      <c r="E36" s="86"/>
      <c r="F36" s="86"/>
      <c r="G36" s="87"/>
      <c r="L36" s="4"/>
    </row>
    <row r="37">
      <c r="A37" s="86"/>
      <c r="B37" s="86"/>
      <c r="C37" s="86"/>
      <c r="D37" s="86"/>
      <c r="E37" s="86"/>
      <c r="F37" s="86"/>
      <c r="G37" s="87"/>
      <c r="L37" s="4"/>
    </row>
    <row r="38">
      <c r="A38" s="86"/>
      <c r="B38" s="86"/>
      <c r="C38" s="86"/>
      <c r="D38" s="86"/>
      <c r="E38" s="86"/>
      <c r="F38" s="87"/>
      <c r="G38" s="87"/>
      <c r="L38" s="4"/>
    </row>
    <row r="39">
      <c r="A39" s="86"/>
      <c r="B39" s="86"/>
      <c r="C39" s="86"/>
      <c r="D39" s="86"/>
      <c r="E39" s="86"/>
      <c r="F39" s="87"/>
      <c r="G39" s="87"/>
      <c r="L39" s="4"/>
    </row>
    <row r="40">
      <c r="A40" s="86"/>
      <c r="B40" s="86"/>
      <c r="C40" s="86"/>
      <c r="D40" s="86"/>
      <c r="E40" s="86"/>
      <c r="F40" s="87"/>
      <c r="G40" s="87"/>
      <c r="L40" s="4"/>
    </row>
    <row r="41">
      <c r="A41" s="86"/>
      <c r="B41" s="86"/>
      <c r="C41" s="87"/>
      <c r="D41" s="112"/>
      <c r="E41" s="112"/>
      <c r="F41" s="112"/>
      <c r="G41" s="87"/>
      <c r="L41" s="4"/>
    </row>
    <row r="42">
      <c r="A42" s="86"/>
      <c r="B42" s="94"/>
      <c r="C42" s="87"/>
      <c r="D42" s="112"/>
      <c r="E42" s="112"/>
      <c r="F42" s="112"/>
      <c r="G42" s="87"/>
      <c r="L42" s="4"/>
    </row>
    <row r="43">
      <c r="A43" s="86"/>
      <c r="B43" s="86"/>
      <c r="C43" s="87"/>
      <c r="D43" s="115"/>
      <c r="E43" s="115"/>
      <c r="F43" s="115"/>
      <c r="G43" s="87"/>
      <c r="L43" s="4"/>
    </row>
    <row r="44">
      <c r="A44" s="86"/>
      <c r="B44" s="94"/>
      <c r="C44" s="87"/>
      <c r="D44" s="998"/>
      <c r="E44" s="998"/>
      <c r="F44" s="998"/>
      <c r="G44" s="793"/>
      <c r="L44" s="4"/>
    </row>
    <row r="45">
      <c r="A45" s="86"/>
      <c r="B45" s="94"/>
      <c r="C45" s="87"/>
      <c r="D45" s="793"/>
      <c r="E45" s="793"/>
      <c r="F45" s="793"/>
      <c r="G45" s="87"/>
      <c r="L45" s="4"/>
    </row>
    <row r="46">
      <c r="A46" s="86"/>
      <c r="B46" s="94"/>
      <c r="C46" s="87"/>
      <c r="D46" s="793"/>
      <c r="E46" s="793"/>
      <c r="F46" s="793"/>
      <c r="G46" s="87"/>
      <c r="L46" s="4"/>
    </row>
    <row r="47">
      <c r="A47" s="4"/>
      <c r="C47" s="116"/>
      <c r="D47" s="4"/>
      <c r="E47" s="4"/>
      <c r="F47" s="4"/>
      <c r="J47" s="5"/>
      <c r="L47" s="4"/>
    </row>
    <row r="48">
      <c r="A48" s="4"/>
      <c r="C48" s="116"/>
      <c r="D48" s="4"/>
      <c r="E48" s="4"/>
      <c r="F48" s="4"/>
      <c r="J48" s="5"/>
      <c r="L48" s="4"/>
    </row>
    <row r="49">
      <c r="A49" s="4"/>
      <c r="C49" s="116"/>
      <c r="D49" s="4"/>
      <c r="E49" s="4"/>
      <c r="F49" s="4"/>
      <c r="J49" s="5"/>
      <c r="L49" s="4"/>
    </row>
    <row r="50">
      <c r="A50" s="4"/>
      <c r="C50" s="116"/>
      <c r="D50" s="4"/>
      <c r="E50" s="4"/>
      <c r="F50" s="4"/>
      <c r="J50" s="5"/>
      <c r="L50" s="4"/>
    </row>
    <row r="51">
      <c r="A51" s="4"/>
      <c r="C51" s="116"/>
      <c r="D51" s="4"/>
      <c r="E51" s="4"/>
      <c r="F51" s="4"/>
      <c r="J51" s="5"/>
      <c r="L51" s="4"/>
    </row>
    <row r="52">
      <c r="A52" s="4"/>
      <c r="C52" s="116"/>
      <c r="D52" s="4"/>
      <c r="E52" s="4"/>
      <c r="F52" s="4"/>
      <c r="J52" s="5"/>
      <c r="L52" s="4"/>
    </row>
    <row r="53">
      <c r="A53" s="4"/>
      <c r="C53" s="116"/>
      <c r="D53" s="4"/>
      <c r="E53" s="4"/>
      <c r="F53" s="4"/>
      <c r="J53" s="5"/>
      <c r="L53" s="4"/>
    </row>
    <row r="54">
      <c r="A54" s="4"/>
      <c r="C54" s="116"/>
      <c r="D54" s="4"/>
      <c r="E54" s="4"/>
      <c r="F54" s="4"/>
      <c r="J54" s="5"/>
      <c r="L54" s="4"/>
    </row>
    <row r="55">
      <c r="A55" s="4"/>
      <c r="C55" s="116"/>
      <c r="D55" s="4"/>
      <c r="E55" s="4"/>
      <c r="F55" s="4"/>
      <c r="J55" s="5"/>
      <c r="L55" s="4"/>
    </row>
    <row r="56">
      <c r="A56" s="971" t="s">
        <v>176</v>
      </c>
      <c r="B56" s="80"/>
      <c r="C56" s="81">
        <f>SUM(C11:C55)</f>
        <v>32334.30367</v>
      </c>
      <c r="D56" s="80"/>
      <c r="E56" s="80"/>
      <c r="F56" s="80"/>
      <c r="G56" s="82"/>
      <c r="H56" s="78"/>
      <c r="I56" s="95"/>
      <c r="J56" s="95"/>
      <c r="K56" s="79"/>
    </row>
    <row r="57">
      <c r="A57" s="4"/>
      <c r="C57" s="116"/>
      <c r="D57" s="4"/>
      <c r="E57" s="4"/>
      <c r="F57" s="4"/>
      <c r="J57" s="5"/>
      <c r="L57" s="4"/>
    </row>
    <row r="58">
      <c r="A58" s="4"/>
      <c r="C58" s="116"/>
      <c r="D58" s="4"/>
      <c r="E58" s="4"/>
      <c r="F58" s="4"/>
      <c r="J58" s="5"/>
      <c r="L58" s="4"/>
    </row>
    <row r="59">
      <c r="A59" s="4"/>
      <c r="C59" s="116"/>
      <c r="D59" s="4"/>
      <c r="E59" s="4"/>
      <c r="F59" s="4"/>
      <c r="J59" s="5"/>
      <c r="L59" s="4"/>
    </row>
    <row r="60">
      <c r="A60" s="4"/>
      <c r="C60" s="116"/>
      <c r="D60" s="4"/>
      <c r="E60" s="4"/>
      <c r="F60" s="4"/>
      <c r="J60" s="5"/>
      <c r="L60" s="4"/>
    </row>
    <row r="61">
      <c r="A61" s="4"/>
      <c r="C61" s="116"/>
      <c r="D61" s="4"/>
      <c r="E61" s="4"/>
      <c r="F61" s="4"/>
      <c r="J61" s="5"/>
      <c r="L61" s="4"/>
    </row>
    <row r="62">
      <c r="A62" s="4"/>
      <c r="C62" s="116"/>
      <c r="D62" s="4"/>
      <c r="E62" s="4"/>
      <c r="F62" s="4"/>
      <c r="J62" s="5"/>
      <c r="L62" s="4"/>
    </row>
    <row r="63">
      <c r="A63" s="4"/>
      <c r="C63" s="116"/>
      <c r="D63" s="4"/>
      <c r="E63" s="4"/>
      <c r="F63" s="4"/>
      <c r="J63" s="5"/>
      <c r="L63" s="4"/>
    </row>
    <row r="64">
      <c r="A64" s="4"/>
      <c r="C64" s="116"/>
      <c r="D64" s="4"/>
      <c r="E64" s="4"/>
      <c r="F64" s="4"/>
      <c r="J64" s="5"/>
      <c r="L64" s="4"/>
    </row>
    <row r="65">
      <c r="A65" s="4"/>
      <c r="C65" s="116"/>
      <c r="D65" s="4"/>
      <c r="E65" s="4"/>
      <c r="F65" s="4"/>
      <c r="J65" s="5"/>
      <c r="L65" s="4"/>
    </row>
    <row r="66">
      <c r="A66" s="4"/>
      <c r="C66" s="116"/>
      <c r="D66" s="4"/>
      <c r="E66" s="4"/>
      <c r="F66" s="4"/>
      <c r="J66" s="5"/>
      <c r="L66" s="4"/>
    </row>
    <row r="67">
      <c r="A67" s="4"/>
      <c r="C67" s="116"/>
      <c r="D67" s="4"/>
      <c r="E67" s="4"/>
      <c r="F67" s="4"/>
      <c r="J67" s="5"/>
      <c r="L67" s="4"/>
    </row>
    <row r="68">
      <c r="A68" s="4"/>
      <c r="C68" s="116"/>
      <c r="D68" s="4"/>
      <c r="E68" s="4"/>
      <c r="F68" s="4"/>
      <c r="J68" s="5"/>
      <c r="L68" s="4"/>
    </row>
    <row r="69">
      <c r="A69" s="4"/>
      <c r="C69" s="116"/>
      <c r="D69" s="4"/>
      <c r="E69" s="4"/>
      <c r="F69" s="4"/>
      <c r="J69" s="5"/>
      <c r="L69" s="4"/>
    </row>
    <row r="70">
      <c r="A70" s="4"/>
      <c r="C70" s="116"/>
      <c r="D70" s="4"/>
      <c r="E70" s="4"/>
      <c r="F70" s="4"/>
      <c r="J70" s="5"/>
      <c r="L70" s="4"/>
    </row>
    <row r="71">
      <c r="A71" s="4"/>
      <c r="C71" s="116"/>
      <c r="D71" s="4"/>
      <c r="E71" s="4"/>
      <c r="F71" s="4"/>
      <c r="J71" s="5"/>
      <c r="L71" s="4"/>
    </row>
    <row r="72">
      <c r="A72" s="4"/>
      <c r="C72" s="116"/>
      <c r="D72" s="4"/>
      <c r="E72" s="4"/>
      <c r="F72" s="4"/>
      <c r="J72" s="5"/>
      <c r="L72" s="4"/>
    </row>
    <row r="73">
      <c r="A73" s="4"/>
      <c r="C73" s="116"/>
      <c r="D73" s="4"/>
      <c r="E73" s="4"/>
      <c r="F73" s="4"/>
      <c r="J73" s="5"/>
      <c r="L73" s="4"/>
    </row>
    <row r="74">
      <c r="A74" s="4"/>
      <c r="C74" s="116"/>
      <c r="D74" s="4"/>
      <c r="E74" s="4"/>
      <c r="F74" s="4"/>
      <c r="J74" s="5"/>
      <c r="L74" s="4"/>
    </row>
    <row r="75">
      <c r="A75" s="4"/>
      <c r="C75" s="116"/>
      <c r="D75" s="4"/>
      <c r="E75" s="4"/>
      <c r="F75" s="4"/>
      <c r="J75" s="5"/>
      <c r="L75" s="4"/>
    </row>
    <row r="76">
      <c r="A76" s="4"/>
      <c r="C76" s="116"/>
      <c r="D76" s="4"/>
      <c r="E76" s="4"/>
      <c r="F76" s="4"/>
      <c r="J76" s="5"/>
      <c r="L76" s="4"/>
    </row>
    <row r="77">
      <c r="A77" s="4"/>
      <c r="C77" s="116"/>
      <c r="D77" s="4"/>
      <c r="E77" s="4"/>
      <c r="F77" s="4"/>
      <c r="J77" s="5"/>
      <c r="L77" s="4"/>
    </row>
    <row r="78">
      <c r="A78" s="4"/>
      <c r="C78" s="116"/>
      <c r="D78" s="4"/>
      <c r="E78" s="4"/>
      <c r="F78" s="4"/>
      <c r="J78" s="5"/>
      <c r="L78" s="4"/>
    </row>
    <row r="79">
      <c r="A79" s="4"/>
      <c r="C79" s="116"/>
      <c r="D79" s="4"/>
      <c r="E79" s="4"/>
      <c r="F79" s="4"/>
      <c r="J79" s="5"/>
      <c r="L79" s="4"/>
    </row>
    <row r="80">
      <c r="A80" s="4"/>
      <c r="C80" s="116"/>
      <c r="D80" s="4"/>
      <c r="E80" s="4"/>
      <c r="F80" s="4"/>
      <c r="J80" s="5"/>
      <c r="L80" s="4"/>
    </row>
    <row r="81">
      <c r="A81" s="4"/>
      <c r="C81" s="116"/>
      <c r="D81" s="4"/>
      <c r="E81" s="4"/>
      <c r="F81" s="4"/>
      <c r="J81" s="5"/>
      <c r="L81" s="4"/>
    </row>
    <row r="82">
      <c r="A82" s="4"/>
      <c r="C82" s="116"/>
      <c r="D82" s="4"/>
      <c r="E82" s="4"/>
      <c r="F82" s="4"/>
      <c r="J82" s="5"/>
      <c r="L82" s="4"/>
    </row>
    <row r="83">
      <c r="A83" s="4"/>
      <c r="C83" s="116"/>
      <c r="D83" s="4"/>
      <c r="E83" s="4"/>
      <c r="F83" s="4"/>
      <c r="J83" s="5"/>
      <c r="L83" s="4"/>
    </row>
    <row r="84">
      <c r="A84" s="4"/>
      <c r="C84" s="116"/>
      <c r="D84" s="4"/>
      <c r="E84" s="4"/>
      <c r="F84" s="4"/>
      <c r="J84" s="5"/>
      <c r="L84" s="4"/>
    </row>
    <row r="85">
      <c r="A85" s="4"/>
      <c r="C85" s="116"/>
      <c r="D85" s="4"/>
      <c r="E85" s="4"/>
      <c r="F85" s="4"/>
      <c r="J85" s="5"/>
      <c r="L85" s="4"/>
    </row>
    <row r="86">
      <c r="A86" s="4"/>
      <c r="C86" s="116"/>
      <c r="D86" s="4"/>
      <c r="E86" s="4"/>
      <c r="F86" s="4"/>
      <c r="J86" s="5"/>
      <c r="L86" s="4"/>
    </row>
    <row r="87">
      <c r="A87" s="4"/>
      <c r="C87" s="116"/>
      <c r="D87" s="4"/>
      <c r="E87" s="4"/>
      <c r="F87" s="4"/>
      <c r="J87" s="5"/>
      <c r="L87" s="4"/>
    </row>
    <row r="88">
      <c r="A88" s="4"/>
      <c r="C88" s="116"/>
      <c r="D88" s="4"/>
      <c r="E88" s="4"/>
      <c r="F88" s="4"/>
      <c r="J88" s="5"/>
      <c r="L88" s="4"/>
    </row>
    <row r="89">
      <c r="A89" s="4"/>
      <c r="C89" s="116"/>
      <c r="D89" s="4"/>
      <c r="E89" s="4"/>
      <c r="F89" s="4"/>
      <c r="J89" s="5"/>
      <c r="L89" s="4"/>
    </row>
    <row r="90">
      <c r="A90" s="4"/>
      <c r="C90" s="116"/>
      <c r="D90" s="4"/>
      <c r="E90" s="4"/>
      <c r="F90" s="4"/>
      <c r="J90" s="5"/>
      <c r="L90" s="4"/>
    </row>
    <row r="91">
      <c r="A91" s="4"/>
      <c r="C91" s="116"/>
      <c r="D91" s="4"/>
      <c r="E91" s="4"/>
      <c r="F91" s="4"/>
      <c r="J91" s="5"/>
      <c r="L91" s="4"/>
    </row>
    <row r="92">
      <c r="A92" s="4"/>
      <c r="C92" s="116"/>
      <c r="D92" s="4"/>
      <c r="E92" s="4"/>
      <c r="F92" s="4"/>
      <c r="J92" s="5"/>
      <c r="L92" s="4"/>
    </row>
    <row r="93">
      <c r="A93" s="4"/>
      <c r="C93" s="116"/>
      <c r="D93" s="4"/>
      <c r="E93" s="4"/>
      <c r="F93" s="4"/>
      <c r="J93" s="5"/>
      <c r="L93" s="4"/>
    </row>
    <row r="94">
      <c r="A94" s="4"/>
      <c r="C94" s="116"/>
      <c r="D94" s="4"/>
      <c r="E94" s="4"/>
      <c r="F94" s="4"/>
      <c r="J94" s="5"/>
      <c r="L94" s="4"/>
    </row>
    <row r="95">
      <c r="A95" s="4"/>
      <c r="C95" s="116"/>
      <c r="D95" s="4"/>
      <c r="E95" s="4"/>
      <c r="F95" s="4"/>
      <c r="J95" s="5"/>
      <c r="L95" s="4"/>
    </row>
    <row r="96">
      <c r="A96" s="4"/>
      <c r="C96" s="116"/>
      <c r="D96" s="4"/>
      <c r="E96" s="4"/>
      <c r="F96" s="4"/>
      <c r="J96" s="5"/>
      <c r="L96" s="4"/>
    </row>
    <row r="97">
      <c r="A97" s="4"/>
      <c r="C97" s="116"/>
      <c r="D97" s="4"/>
      <c r="E97" s="4"/>
      <c r="F97" s="4"/>
      <c r="J97" s="5"/>
      <c r="L97" s="4"/>
    </row>
    <row r="98">
      <c r="A98" s="4"/>
      <c r="C98" s="116"/>
      <c r="D98" s="4"/>
      <c r="E98" s="4"/>
      <c r="F98" s="4"/>
      <c r="J98" s="5"/>
      <c r="L98" s="4"/>
    </row>
    <row r="99">
      <c r="A99" s="4"/>
      <c r="C99" s="116"/>
      <c r="D99" s="4"/>
      <c r="E99" s="4"/>
      <c r="F99" s="4"/>
      <c r="J99" s="5"/>
      <c r="L99" s="4"/>
    </row>
    <row r="100">
      <c r="A100" s="4"/>
      <c r="C100" s="116"/>
      <c r="D100" s="4"/>
      <c r="E100" s="4"/>
      <c r="F100" s="4"/>
      <c r="J100" s="5"/>
      <c r="L100" s="4"/>
    </row>
    <row r="101">
      <c r="A101" s="4"/>
      <c r="C101" s="116"/>
      <c r="D101" s="4"/>
      <c r="E101" s="4"/>
      <c r="F101" s="4"/>
      <c r="J101" s="5"/>
      <c r="L101" s="4"/>
    </row>
    <row r="102">
      <c r="A102" s="4"/>
      <c r="C102" s="116"/>
      <c r="D102" s="4"/>
      <c r="E102" s="4"/>
      <c r="F102" s="4"/>
      <c r="J102" s="5"/>
      <c r="L102" s="4"/>
    </row>
    <row r="103">
      <c r="A103" s="4"/>
      <c r="C103" s="116"/>
      <c r="D103" s="4"/>
      <c r="E103" s="4"/>
      <c r="F103" s="4"/>
      <c r="J103" s="5"/>
      <c r="L103" s="4"/>
    </row>
    <row r="104">
      <c r="A104" s="4"/>
      <c r="C104" s="116"/>
      <c r="D104" s="4"/>
      <c r="E104" s="4"/>
      <c r="F104" s="4"/>
      <c r="J104" s="5"/>
      <c r="L104" s="4"/>
    </row>
    <row r="105">
      <c r="A105" s="4"/>
      <c r="C105" s="116"/>
      <c r="D105" s="4"/>
      <c r="E105" s="4"/>
      <c r="F105" s="4"/>
      <c r="J105" s="5"/>
      <c r="L105" s="4"/>
    </row>
    <row r="106">
      <c r="A106" s="4"/>
      <c r="C106" s="116"/>
      <c r="D106" s="4"/>
      <c r="E106" s="4"/>
      <c r="F106" s="4"/>
      <c r="J106" s="5"/>
      <c r="L106" s="4"/>
    </row>
    <row r="107">
      <c r="A107" s="4"/>
      <c r="C107" s="116"/>
      <c r="D107" s="4"/>
      <c r="E107" s="4"/>
      <c r="F107" s="4"/>
      <c r="J107" s="5"/>
      <c r="L107" s="4"/>
    </row>
    <row r="108">
      <c r="A108" s="4"/>
      <c r="C108" s="116"/>
      <c r="D108" s="4"/>
      <c r="E108" s="4"/>
      <c r="F108" s="4"/>
      <c r="J108" s="5"/>
      <c r="L108" s="4"/>
    </row>
    <row r="109">
      <c r="A109" s="4"/>
      <c r="C109" s="116"/>
      <c r="D109" s="4"/>
      <c r="E109" s="4"/>
      <c r="F109" s="4"/>
      <c r="J109" s="5"/>
      <c r="L109" s="4"/>
    </row>
    <row r="110">
      <c r="A110" s="4"/>
      <c r="C110" s="116"/>
      <c r="D110" s="4"/>
      <c r="E110" s="4"/>
      <c r="F110" s="4"/>
      <c r="J110" s="5"/>
      <c r="L110" s="4"/>
    </row>
    <row r="111">
      <c r="A111" s="4"/>
      <c r="C111" s="116"/>
      <c r="D111" s="4"/>
      <c r="E111" s="4"/>
      <c r="F111" s="4"/>
      <c r="J111" s="5"/>
      <c r="L111" s="4"/>
    </row>
    <row r="112">
      <c r="A112" s="4"/>
      <c r="C112" s="116"/>
      <c r="D112" s="4"/>
      <c r="E112" s="4"/>
      <c r="F112" s="4"/>
      <c r="J112" s="5"/>
      <c r="L112" s="4"/>
    </row>
    <row r="113">
      <c r="A113" s="4"/>
      <c r="C113" s="116"/>
      <c r="D113" s="4"/>
      <c r="E113" s="4"/>
      <c r="F113" s="4"/>
      <c r="J113" s="5"/>
      <c r="L113" s="4"/>
    </row>
    <row r="114">
      <c r="A114" s="4"/>
      <c r="C114" s="116"/>
      <c r="D114" s="4"/>
      <c r="E114" s="4"/>
      <c r="F114" s="4"/>
      <c r="J114" s="5"/>
      <c r="L114" s="4"/>
    </row>
    <row r="115">
      <c r="A115" s="4"/>
      <c r="C115" s="116"/>
      <c r="D115" s="4"/>
      <c r="E115" s="4"/>
      <c r="F115" s="4"/>
      <c r="J115" s="5"/>
      <c r="L115" s="4"/>
    </row>
    <row r="116">
      <c r="A116" s="4"/>
      <c r="C116" s="116"/>
      <c r="D116" s="4"/>
      <c r="E116" s="4"/>
      <c r="F116" s="4"/>
      <c r="J116" s="5"/>
      <c r="L116" s="4"/>
    </row>
    <row r="117">
      <c r="A117" s="4"/>
      <c r="C117" s="116"/>
      <c r="D117" s="4"/>
      <c r="E117" s="4"/>
      <c r="F117" s="4"/>
      <c r="J117" s="5"/>
      <c r="L117" s="4"/>
    </row>
    <row r="118">
      <c r="A118" s="4"/>
      <c r="C118" s="116"/>
      <c r="D118" s="4"/>
      <c r="E118" s="4"/>
      <c r="F118" s="4"/>
      <c r="J118" s="5"/>
      <c r="L118" s="4"/>
    </row>
    <row r="119">
      <c r="A119" s="4"/>
      <c r="C119" s="116"/>
      <c r="D119" s="4"/>
      <c r="E119" s="4"/>
      <c r="F119" s="4"/>
      <c r="J119" s="5"/>
      <c r="L119" s="4"/>
    </row>
    <row r="120">
      <c r="A120" s="4"/>
      <c r="C120" s="116"/>
      <c r="D120" s="4"/>
      <c r="E120" s="4"/>
      <c r="F120" s="4"/>
      <c r="J120" s="5"/>
      <c r="L120" s="4"/>
    </row>
    <row r="121">
      <c r="A121" s="4"/>
      <c r="C121" s="116"/>
      <c r="D121" s="4"/>
      <c r="E121" s="4"/>
      <c r="F121" s="4"/>
      <c r="J121" s="5"/>
      <c r="L121" s="4"/>
    </row>
    <row r="122">
      <c r="A122" s="4"/>
      <c r="C122" s="116"/>
      <c r="D122" s="4"/>
      <c r="E122" s="4"/>
      <c r="F122" s="4"/>
      <c r="J122" s="5"/>
      <c r="L122" s="4"/>
    </row>
    <row r="123">
      <c r="A123" s="4"/>
      <c r="C123" s="116"/>
      <c r="D123" s="4"/>
      <c r="E123" s="4"/>
      <c r="F123" s="4"/>
      <c r="J123" s="5"/>
      <c r="L123" s="4"/>
    </row>
    <row r="124">
      <c r="A124" s="4"/>
      <c r="C124" s="116"/>
      <c r="D124" s="4"/>
      <c r="E124" s="4"/>
      <c r="F124" s="4"/>
      <c r="J124" s="5"/>
      <c r="L124" s="4"/>
    </row>
    <row r="125">
      <c r="A125" s="4"/>
      <c r="C125" s="116"/>
      <c r="D125" s="4"/>
      <c r="E125" s="4"/>
      <c r="F125" s="4"/>
      <c r="J125" s="5"/>
      <c r="L125" s="4"/>
    </row>
    <row r="126">
      <c r="A126" s="4"/>
      <c r="C126" s="116"/>
      <c r="D126" s="4"/>
      <c r="E126" s="4"/>
      <c r="F126" s="4"/>
      <c r="J126" s="5"/>
      <c r="L126" s="4"/>
    </row>
    <row r="127">
      <c r="A127" s="4"/>
      <c r="C127" s="116"/>
      <c r="D127" s="4"/>
      <c r="E127" s="4"/>
      <c r="F127" s="4"/>
      <c r="J127" s="5"/>
      <c r="L127" s="4"/>
    </row>
    <row r="128">
      <c r="A128" s="4"/>
      <c r="C128" s="116"/>
      <c r="D128" s="4"/>
      <c r="E128" s="4"/>
      <c r="F128" s="4"/>
      <c r="J128" s="5"/>
      <c r="L128" s="4"/>
    </row>
    <row r="129">
      <c r="A129" s="4"/>
      <c r="C129" s="116"/>
      <c r="D129" s="4"/>
      <c r="E129" s="4"/>
      <c r="F129" s="4"/>
      <c r="J129" s="5"/>
      <c r="L129" s="4"/>
    </row>
    <row r="130">
      <c r="A130" s="4"/>
      <c r="C130" s="116"/>
      <c r="D130" s="4"/>
      <c r="E130" s="4"/>
      <c r="F130" s="4"/>
      <c r="J130" s="5"/>
      <c r="L130" s="4"/>
    </row>
    <row r="131">
      <c r="A131" s="4"/>
      <c r="C131" s="116"/>
      <c r="D131" s="4"/>
      <c r="E131" s="4"/>
      <c r="F131" s="4"/>
      <c r="J131" s="5"/>
      <c r="L131" s="4"/>
    </row>
    <row r="132">
      <c r="A132" s="4"/>
      <c r="C132" s="116"/>
      <c r="D132" s="4"/>
      <c r="E132" s="4"/>
      <c r="F132" s="4"/>
      <c r="J132" s="5"/>
      <c r="L132" s="4"/>
    </row>
    <row r="133">
      <c r="A133" s="4"/>
      <c r="C133" s="116"/>
      <c r="D133" s="4"/>
      <c r="E133" s="4"/>
      <c r="F133" s="4"/>
      <c r="J133" s="5"/>
      <c r="L133" s="4"/>
    </row>
    <row r="134">
      <c r="A134" s="4"/>
      <c r="C134" s="116"/>
      <c r="D134" s="4"/>
      <c r="E134" s="4"/>
      <c r="F134" s="4"/>
      <c r="J134" s="5"/>
      <c r="L134" s="4"/>
    </row>
    <row r="135">
      <c r="A135" s="4"/>
      <c r="C135" s="116"/>
      <c r="D135" s="4"/>
      <c r="E135" s="4"/>
      <c r="F135" s="4"/>
      <c r="J135" s="5"/>
      <c r="L135" s="4"/>
    </row>
    <row r="136">
      <c r="A136" s="4"/>
      <c r="C136" s="116"/>
      <c r="D136" s="4"/>
      <c r="E136" s="4"/>
      <c r="F136" s="4"/>
      <c r="J136" s="5"/>
      <c r="L136" s="4"/>
    </row>
    <row r="137">
      <c r="A137" s="4"/>
      <c r="C137" s="116"/>
      <c r="D137" s="4"/>
      <c r="E137" s="4"/>
      <c r="F137" s="4"/>
      <c r="J137" s="5"/>
      <c r="L137" s="4"/>
    </row>
    <row r="138">
      <c r="A138" s="4"/>
      <c r="C138" s="116"/>
      <c r="D138" s="4"/>
      <c r="E138" s="4"/>
      <c r="F138" s="4"/>
      <c r="J138" s="5"/>
      <c r="L138" s="4"/>
    </row>
    <row r="139">
      <c r="A139" s="4"/>
      <c r="C139" s="116"/>
      <c r="D139" s="4"/>
      <c r="E139" s="4"/>
      <c r="F139" s="4"/>
      <c r="J139" s="5"/>
      <c r="L139" s="4"/>
    </row>
    <row r="140">
      <c r="A140" s="4"/>
      <c r="C140" s="116"/>
      <c r="D140" s="4"/>
      <c r="E140" s="4"/>
      <c r="F140" s="4"/>
      <c r="J140" s="5"/>
      <c r="L140" s="4"/>
    </row>
    <row r="141">
      <c r="A141" s="4"/>
      <c r="C141" s="116"/>
      <c r="D141" s="4"/>
      <c r="E141" s="4"/>
      <c r="F141" s="4"/>
      <c r="J141" s="5"/>
      <c r="L141" s="4"/>
    </row>
    <row r="142">
      <c r="A142" s="4"/>
      <c r="C142" s="116"/>
      <c r="D142" s="4"/>
      <c r="E142" s="4"/>
      <c r="F142" s="4"/>
      <c r="J142" s="5"/>
      <c r="L142" s="4"/>
    </row>
    <row r="143">
      <c r="A143" s="4"/>
      <c r="C143" s="116"/>
      <c r="D143" s="4"/>
      <c r="E143" s="4"/>
      <c r="F143" s="4"/>
      <c r="J143" s="5"/>
      <c r="L143" s="4"/>
    </row>
    <row r="144">
      <c r="A144" s="4"/>
      <c r="C144" s="116"/>
      <c r="D144" s="4"/>
      <c r="E144" s="4"/>
      <c r="F144" s="4"/>
      <c r="J144" s="5"/>
      <c r="L144" s="4"/>
    </row>
    <row r="145">
      <c r="A145" s="4"/>
      <c r="C145" s="116"/>
      <c r="D145" s="4"/>
      <c r="E145" s="4"/>
      <c r="F145" s="4"/>
      <c r="J145" s="5"/>
      <c r="L145" s="4"/>
    </row>
    <row r="146">
      <c r="A146" s="4"/>
      <c r="C146" s="116"/>
      <c r="D146" s="4"/>
      <c r="E146" s="4"/>
      <c r="F146" s="4"/>
      <c r="J146" s="5"/>
      <c r="L146" s="4"/>
    </row>
    <row r="147">
      <c r="A147" s="4"/>
      <c r="C147" s="116"/>
      <c r="D147" s="4"/>
      <c r="E147" s="4"/>
      <c r="F147" s="4"/>
      <c r="J147" s="5"/>
      <c r="L147" s="4"/>
    </row>
    <row r="148">
      <c r="A148" s="4"/>
      <c r="C148" s="116"/>
      <c r="D148" s="4"/>
      <c r="E148" s="4"/>
      <c r="F148" s="4"/>
      <c r="J148" s="5"/>
      <c r="L148" s="4"/>
    </row>
    <row r="149">
      <c r="A149" s="4"/>
      <c r="C149" s="116"/>
      <c r="D149" s="4"/>
      <c r="E149" s="4"/>
      <c r="F149" s="4"/>
      <c r="J149" s="5"/>
      <c r="L149" s="4"/>
    </row>
    <row r="150">
      <c r="A150" s="4"/>
      <c r="C150" s="116"/>
      <c r="D150" s="4"/>
      <c r="E150" s="4"/>
      <c r="F150" s="4"/>
      <c r="J150" s="5"/>
      <c r="L150" s="4"/>
    </row>
    <row r="151">
      <c r="A151" s="4"/>
      <c r="C151" s="116"/>
      <c r="D151" s="4"/>
      <c r="E151" s="4"/>
      <c r="F151" s="4"/>
      <c r="J151" s="5"/>
      <c r="L151" s="4"/>
    </row>
    <row r="152">
      <c r="A152" s="4"/>
      <c r="C152" s="116"/>
      <c r="D152" s="4"/>
      <c r="E152" s="4"/>
      <c r="F152" s="4"/>
      <c r="J152" s="5"/>
      <c r="L152" s="4"/>
    </row>
    <row r="153">
      <c r="A153" s="4"/>
      <c r="C153" s="116"/>
      <c r="D153" s="4"/>
      <c r="E153" s="4"/>
      <c r="F153" s="4"/>
      <c r="J153" s="5"/>
      <c r="L153" s="4"/>
    </row>
    <row r="154">
      <c r="A154" s="4"/>
      <c r="C154" s="116"/>
      <c r="D154" s="4"/>
      <c r="E154" s="4"/>
      <c r="F154" s="4"/>
      <c r="J154" s="5"/>
      <c r="L154" s="4"/>
    </row>
    <row r="155">
      <c r="A155" s="4"/>
      <c r="C155" s="116"/>
      <c r="D155" s="4"/>
      <c r="E155" s="4"/>
      <c r="F155" s="4"/>
      <c r="J155" s="5"/>
      <c r="L155" s="4"/>
    </row>
    <row r="156">
      <c r="A156" s="4"/>
      <c r="C156" s="116"/>
      <c r="D156" s="4"/>
      <c r="E156" s="4"/>
      <c r="F156" s="4"/>
      <c r="J156" s="5"/>
      <c r="L156" s="4"/>
    </row>
    <row r="157">
      <c r="A157" s="4"/>
      <c r="C157" s="116"/>
      <c r="D157" s="4"/>
      <c r="E157" s="4"/>
      <c r="F157" s="4"/>
      <c r="J157" s="5"/>
      <c r="L157" s="4"/>
    </row>
    <row r="158">
      <c r="A158" s="4"/>
      <c r="C158" s="116"/>
      <c r="D158" s="4"/>
      <c r="E158" s="4"/>
      <c r="F158" s="4"/>
      <c r="J158" s="5"/>
      <c r="L158" s="4"/>
    </row>
    <row r="159">
      <c r="A159" s="4"/>
      <c r="C159" s="116"/>
      <c r="D159" s="4"/>
      <c r="E159" s="4"/>
      <c r="F159" s="4"/>
      <c r="J159" s="5"/>
      <c r="L159" s="4"/>
    </row>
    <row r="160">
      <c r="A160" s="4"/>
      <c r="C160" s="116"/>
      <c r="D160" s="4"/>
      <c r="E160" s="4"/>
      <c r="F160" s="4"/>
      <c r="J160" s="5"/>
      <c r="L160" s="4"/>
    </row>
    <row r="161">
      <c r="A161" s="4"/>
      <c r="C161" s="116"/>
      <c r="D161" s="4"/>
      <c r="E161" s="4"/>
      <c r="F161" s="4"/>
      <c r="J161" s="5"/>
      <c r="L161" s="4"/>
    </row>
    <row r="162">
      <c r="A162" s="4"/>
      <c r="C162" s="116"/>
      <c r="D162" s="4"/>
      <c r="E162" s="4"/>
      <c r="F162" s="4"/>
      <c r="J162" s="5"/>
      <c r="L162" s="4"/>
    </row>
    <row r="163">
      <c r="A163" s="4"/>
      <c r="C163" s="116"/>
      <c r="D163" s="4"/>
      <c r="E163" s="4"/>
      <c r="F163" s="4"/>
      <c r="J163" s="5"/>
      <c r="L163" s="4"/>
    </row>
    <row r="164">
      <c r="A164" s="4"/>
      <c r="C164" s="116"/>
      <c r="D164" s="4"/>
      <c r="E164" s="4"/>
      <c r="F164" s="4"/>
      <c r="J164" s="5"/>
      <c r="L164" s="4"/>
    </row>
    <row r="165">
      <c r="A165" s="4"/>
      <c r="C165" s="116"/>
      <c r="D165" s="4"/>
      <c r="E165" s="4"/>
      <c r="F165" s="4"/>
      <c r="J165" s="5"/>
      <c r="L165" s="4"/>
    </row>
    <row r="166">
      <c r="A166" s="4"/>
      <c r="C166" s="116"/>
      <c r="D166" s="4"/>
      <c r="E166" s="4"/>
      <c r="F166" s="4"/>
      <c r="J166" s="5"/>
      <c r="L166" s="4"/>
    </row>
    <row r="167">
      <c r="A167" s="4"/>
      <c r="C167" s="116"/>
      <c r="D167" s="4"/>
      <c r="E167" s="4"/>
      <c r="F167" s="4"/>
      <c r="J167" s="5"/>
      <c r="L167" s="4"/>
    </row>
    <row r="168">
      <c r="A168" s="4"/>
      <c r="C168" s="116"/>
      <c r="D168" s="4"/>
      <c r="E168" s="4"/>
      <c r="F168" s="4"/>
      <c r="J168" s="5"/>
      <c r="L168" s="4"/>
    </row>
    <row r="169">
      <c r="A169" s="4"/>
      <c r="C169" s="116"/>
      <c r="D169" s="4"/>
      <c r="E169" s="4"/>
      <c r="F169" s="4"/>
      <c r="J169" s="5"/>
      <c r="L169" s="4"/>
    </row>
    <row r="170">
      <c r="A170" s="4"/>
      <c r="C170" s="116"/>
      <c r="D170" s="4"/>
      <c r="E170" s="4"/>
      <c r="F170" s="4"/>
      <c r="J170" s="5"/>
      <c r="L170" s="4"/>
    </row>
    <row r="171">
      <c r="A171" s="4"/>
      <c r="C171" s="116"/>
      <c r="D171" s="4"/>
      <c r="E171" s="4"/>
      <c r="F171" s="4"/>
      <c r="J171" s="5"/>
      <c r="L171" s="4"/>
    </row>
    <row r="172">
      <c r="A172" s="4"/>
      <c r="C172" s="116"/>
      <c r="D172" s="4"/>
      <c r="E172" s="4"/>
      <c r="F172" s="4"/>
      <c r="J172" s="5"/>
      <c r="L172" s="4"/>
    </row>
    <row r="173">
      <c r="A173" s="4"/>
      <c r="C173" s="116"/>
      <c r="D173" s="4"/>
      <c r="E173" s="4"/>
      <c r="F173" s="4"/>
      <c r="J173" s="5"/>
      <c r="L173" s="4"/>
    </row>
    <row r="174">
      <c r="A174" s="4"/>
      <c r="C174" s="116"/>
      <c r="D174" s="4"/>
      <c r="E174" s="4"/>
      <c r="F174" s="4"/>
      <c r="J174" s="5"/>
      <c r="L174" s="4"/>
    </row>
    <row r="175">
      <c r="A175" s="4"/>
      <c r="C175" s="116"/>
      <c r="D175" s="4"/>
      <c r="E175" s="4"/>
      <c r="F175" s="4"/>
      <c r="J175" s="5"/>
      <c r="L175" s="4"/>
    </row>
    <row r="176">
      <c r="A176" s="4"/>
      <c r="C176" s="116"/>
      <c r="D176" s="4"/>
      <c r="E176" s="4"/>
      <c r="F176" s="4"/>
      <c r="J176" s="5"/>
      <c r="L176" s="4"/>
    </row>
    <row r="177">
      <c r="A177" s="4"/>
      <c r="C177" s="116"/>
      <c r="D177" s="4"/>
      <c r="E177" s="4"/>
      <c r="F177" s="4"/>
      <c r="J177" s="5"/>
      <c r="L177" s="4"/>
    </row>
    <row r="178">
      <c r="A178" s="4"/>
      <c r="C178" s="116"/>
      <c r="D178" s="4"/>
      <c r="E178" s="4"/>
      <c r="F178" s="4"/>
      <c r="J178" s="5"/>
      <c r="L178" s="4"/>
    </row>
    <row r="179">
      <c r="A179" s="4"/>
      <c r="C179" s="116"/>
      <c r="D179" s="4"/>
      <c r="E179" s="4"/>
      <c r="F179" s="4"/>
      <c r="J179" s="5"/>
      <c r="L179" s="4"/>
    </row>
    <row r="180">
      <c r="A180" s="4"/>
      <c r="C180" s="116"/>
      <c r="D180" s="4"/>
      <c r="E180" s="4"/>
      <c r="F180" s="4"/>
      <c r="J180" s="5"/>
      <c r="L180" s="4"/>
    </row>
    <row r="181">
      <c r="A181" s="4"/>
      <c r="C181" s="116"/>
      <c r="D181" s="4"/>
      <c r="E181" s="4"/>
      <c r="F181" s="4"/>
      <c r="J181" s="5"/>
      <c r="L181" s="4"/>
    </row>
    <row r="182">
      <c r="A182" s="4"/>
      <c r="C182" s="116"/>
      <c r="D182" s="4"/>
      <c r="E182" s="4"/>
      <c r="F182" s="4"/>
      <c r="J182" s="5"/>
      <c r="L182" s="4"/>
    </row>
    <row r="183">
      <c r="A183" s="4"/>
      <c r="C183" s="116"/>
      <c r="D183" s="4"/>
      <c r="E183" s="4"/>
      <c r="F183" s="4"/>
      <c r="J183" s="5"/>
      <c r="L183" s="4"/>
    </row>
    <row r="184">
      <c r="A184" s="4"/>
      <c r="C184" s="116"/>
      <c r="D184" s="4"/>
      <c r="E184" s="4"/>
      <c r="F184" s="4"/>
      <c r="J184" s="5"/>
      <c r="L184" s="4"/>
    </row>
    <row r="185">
      <c r="A185" s="4"/>
      <c r="C185" s="116"/>
      <c r="D185" s="4"/>
      <c r="E185" s="4"/>
      <c r="F185" s="4"/>
      <c r="J185" s="5"/>
      <c r="L185" s="4"/>
    </row>
    <row r="186">
      <c r="A186" s="4"/>
      <c r="C186" s="116"/>
      <c r="D186" s="4"/>
      <c r="E186" s="4"/>
      <c r="F186" s="4"/>
      <c r="J186" s="5"/>
      <c r="L186" s="4"/>
    </row>
    <row r="187">
      <c r="A187" s="4"/>
      <c r="C187" s="116"/>
      <c r="D187" s="4"/>
      <c r="E187" s="4"/>
      <c r="F187" s="4"/>
      <c r="J187" s="5"/>
      <c r="L187" s="4"/>
    </row>
    <row r="188">
      <c r="A188" s="4"/>
      <c r="C188" s="116"/>
      <c r="D188" s="4"/>
      <c r="E188" s="4"/>
      <c r="F188" s="4"/>
      <c r="J188" s="5"/>
      <c r="L188" s="4"/>
    </row>
    <row r="189">
      <c r="A189" s="4"/>
      <c r="C189" s="116"/>
      <c r="D189" s="4"/>
      <c r="E189" s="4"/>
      <c r="F189" s="4"/>
      <c r="J189" s="5"/>
      <c r="L189" s="4"/>
    </row>
    <row r="190">
      <c r="A190" s="4"/>
      <c r="C190" s="116"/>
      <c r="D190" s="4"/>
      <c r="E190" s="4"/>
      <c r="F190" s="4"/>
      <c r="J190" s="5"/>
      <c r="L190" s="4"/>
    </row>
    <row r="191">
      <c r="A191" s="4"/>
      <c r="C191" s="116"/>
      <c r="D191" s="4"/>
      <c r="E191" s="4"/>
      <c r="F191" s="4"/>
      <c r="J191" s="5"/>
      <c r="L191" s="4"/>
    </row>
    <row r="192">
      <c r="A192" s="4"/>
      <c r="C192" s="116"/>
      <c r="D192" s="4"/>
      <c r="E192" s="4"/>
      <c r="F192" s="4"/>
      <c r="J192" s="5"/>
      <c r="L192" s="4"/>
    </row>
    <row r="193">
      <c r="A193" s="4"/>
      <c r="C193" s="116"/>
      <c r="D193" s="4"/>
      <c r="E193" s="4"/>
      <c r="F193" s="4"/>
      <c r="J193" s="5"/>
      <c r="L193" s="4"/>
    </row>
    <row r="194">
      <c r="A194" s="4"/>
      <c r="C194" s="116"/>
      <c r="D194" s="4"/>
      <c r="E194" s="4"/>
      <c r="F194" s="4"/>
      <c r="J194" s="5"/>
      <c r="L194" s="4"/>
    </row>
    <row r="195">
      <c r="A195" s="4"/>
      <c r="C195" s="116"/>
      <c r="D195" s="4"/>
      <c r="E195" s="4"/>
      <c r="F195" s="4"/>
      <c r="J195" s="5"/>
      <c r="L195" s="4"/>
    </row>
    <row r="196">
      <c r="A196" s="4"/>
      <c r="C196" s="116"/>
      <c r="D196" s="4"/>
      <c r="E196" s="4"/>
      <c r="F196" s="4"/>
      <c r="J196" s="5"/>
      <c r="L196" s="4"/>
    </row>
    <row r="197">
      <c r="A197" s="4"/>
      <c r="C197" s="116"/>
      <c r="D197" s="4"/>
      <c r="E197" s="4"/>
      <c r="F197" s="4"/>
      <c r="J197" s="5"/>
      <c r="L197" s="4"/>
    </row>
    <row r="198">
      <c r="A198" s="4"/>
      <c r="C198" s="116"/>
      <c r="D198" s="4"/>
      <c r="E198" s="4"/>
      <c r="F198" s="4"/>
      <c r="J198" s="5"/>
      <c r="L198" s="4"/>
    </row>
    <row r="199">
      <c r="A199" s="4"/>
      <c r="C199" s="116"/>
      <c r="D199" s="4"/>
      <c r="E199" s="4"/>
      <c r="F199" s="4"/>
      <c r="J199" s="5"/>
      <c r="L199" s="4"/>
    </row>
    <row r="200">
      <c r="A200" s="4"/>
      <c r="C200" s="116"/>
      <c r="D200" s="4"/>
      <c r="E200" s="4"/>
      <c r="F200" s="4"/>
      <c r="J200" s="5"/>
      <c r="L200" s="4"/>
    </row>
    <row r="201">
      <c r="A201" s="4"/>
      <c r="C201" s="116"/>
      <c r="D201" s="4"/>
      <c r="E201" s="4"/>
      <c r="F201" s="4"/>
      <c r="J201" s="5"/>
      <c r="L201" s="4"/>
    </row>
    <row r="202">
      <c r="A202" s="4"/>
      <c r="C202" s="116"/>
      <c r="D202" s="4"/>
      <c r="E202" s="4"/>
      <c r="F202" s="4"/>
      <c r="J202" s="5"/>
      <c r="L202" s="4"/>
    </row>
    <row r="203">
      <c r="A203" s="4"/>
      <c r="C203" s="116"/>
      <c r="D203" s="4"/>
      <c r="E203" s="4"/>
      <c r="F203" s="4"/>
      <c r="J203" s="5"/>
      <c r="L203" s="4"/>
    </row>
    <row r="204">
      <c r="A204" s="4"/>
      <c r="C204" s="116"/>
      <c r="D204" s="4"/>
      <c r="E204" s="4"/>
      <c r="F204" s="4"/>
      <c r="J204" s="5"/>
      <c r="L204" s="4"/>
    </row>
    <row r="205">
      <c r="A205" s="4"/>
      <c r="C205" s="116"/>
      <c r="D205" s="4"/>
      <c r="E205" s="4"/>
      <c r="F205" s="4"/>
      <c r="J205" s="5"/>
      <c r="L205" s="4"/>
    </row>
    <row r="206">
      <c r="A206" s="4"/>
      <c r="C206" s="116"/>
      <c r="D206" s="4"/>
      <c r="E206" s="4"/>
      <c r="F206" s="4"/>
      <c r="J206" s="5"/>
      <c r="L206" s="4"/>
    </row>
    <row r="207">
      <c r="A207" s="4"/>
      <c r="C207" s="116"/>
      <c r="D207" s="4"/>
      <c r="E207" s="4"/>
      <c r="F207" s="4"/>
      <c r="J207" s="5"/>
      <c r="L207" s="4"/>
    </row>
    <row r="208">
      <c r="A208" s="4"/>
      <c r="C208" s="116"/>
      <c r="D208" s="4"/>
      <c r="E208" s="4"/>
      <c r="F208" s="4"/>
      <c r="J208" s="5"/>
      <c r="L208" s="4"/>
    </row>
    <row r="209">
      <c r="A209" s="4"/>
      <c r="C209" s="116"/>
      <c r="D209" s="4"/>
      <c r="E209" s="4"/>
      <c r="F209" s="4"/>
      <c r="J209" s="5"/>
      <c r="L209" s="4"/>
    </row>
    <row r="210">
      <c r="A210" s="4"/>
      <c r="C210" s="116"/>
      <c r="D210" s="4"/>
      <c r="E210" s="4"/>
      <c r="F210" s="4"/>
      <c r="J210" s="5"/>
      <c r="L210" s="4"/>
    </row>
    <row r="211">
      <c r="A211" s="4"/>
      <c r="C211" s="116"/>
      <c r="D211" s="4"/>
      <c r="E211" s="4"/>
      <c r="F211" s="4"/>
      <c r="J211" s="5"/>
      <c r="L211" s="4"/>
    </row>
    <row r="212">
      <c r="A212" s="4"/>
      <c r="C212" s="116"/>
      <c r="D212" s="4"/>
      <c r="E212" s="4"/>
      <c r="F212" s="4"/>
      <c r="J212" s="5"/>
      <c r="L212" s="4"/>
    </row>
    <row r="213">
      <c r="A213" s="4"/>
      <c r="C213" s="116"/>
      <c r="D213" s="4"/>
      <c r="E213" s="4"/>
      <c r="F213" s="4"/>
      <c r="J213" s="5"/>
      <c r="L213" s="4"/>
    </row>
    <row r="214">
      <c r="A214" s="4"/>
      <c r="C214" s="116"/>
      <c r="D214" s="4"/>
      <c r="E214" s="4"/>
      <c r="F214" s="4"/>
      <c r="J214" s="5"/>
      <c r="L214" s="4"/>
    </row>
    <row r="215">
      <c r="A215" s="4"/>
      <c r="C215" s="116"/>
      <c r="D215" s="4"/>
      <c r="E215" s="4"/>
      <c r="F215" s="4"/>
      <c r="J215" s="5"/>
      <c r="L215" s="4"/>
    </row>
    <row r="216">
      <c r="A216" s="4"/>
      <c r="C216" s="116"/>
      <c r="D216" s="4"/>
      <c r="E216" s="4"/>
      <c r="F216" s="4"/>
      <c r="J216" s="5"/>
      <c r="L216" s="4"/>
    </row>
    <row r="217">
      <c r="A217" s="4"/>
      <c r="C217" s="116"/>
      <c r="D217" s="4"/>
      <c r="E217" s="4"/>
      <c r="F217" s="4"/>
      <c r="J217" s="5"/>
      <c r="L217" s="4"/>
    </row>
    <row r="218">
      <c r="A218" s="4"/>
      <c r="C218" s="116"/>
      <c r="D218" s="4"/>
      <c r="E218" s="4"/>
      <c r="F218" s="4"/>
      <c r="J218" s="5"/>
      <c r="L218" s="4"/>
    </row>
    <row r="219">
      <c r="A219" s="4"/>
      <c r="C219" s="116"/>
      <c r="D219" s="4"/>
      <c r="E219" s="4"/>
      <c r="F219" s="4"/>
      <c r="J219" s="5"/>
      <c r="L219" s="4"/>
    </row>
    <row r="220">
      <c r="A220" s="4"/>
      <c r="C220" s="116"/>
      <c r="D220" s="4"/>
      <c r="E220" s="4"/>
      <c r="F220" s="4"/>
      <c r="J220" s="5"/>
      <c r="L220" s="4"/>
    </row>
    <row r="221">
      <c r="A221" s="4"/>
      <c r="C221" s="116"/>
      <c r="D221" s="4"/>
      <c r="E221" s="4"/>
      <c r="F221" s="4"/>
      <c r="J221" s="5"/>
      <c r="L221" s="4"/>
    </row>
    <row r="222">
      <c r="A222" s="4"/>
      <c r="C222" s="116"/>
      <c r="D222" s="4"/>
      <c r="E222" s="4"/>
      <c r="F222" s="4"/>
      <c r="J222" s="5"/>
      <c r="L222" s="4"/>
    </row>
    <row r="223">
      <c r="A223" s="4"/>
      <c r="C223" s="116"/>
      <c r="D223" s="4"/>
      <c r="E223" s="4"/>
      <c r="F223" s="4"/>
      <c r="J223" s="5"/>
      <c r="L223" s="4"/>
    </row>
    <row r="224">
      <c r="A224" s="4"/>
      <c r="C224" s="116"/>
      <c r="D224" s="4"/>
      <c r="E224" s="4"/>
      <c r="F224" s="4"/>
      <c r="J224" s="5"/>
      <c r="L224" s="4"/>
    </row>
    <row r="225">
      <c r="A225" s="4"/>
      <c r="C225" s="116"/>
      <c r="D225" s="4"/>
      <c r="E225" s="4"/>
      <c r="F225" s="4"/>
      <c r="J225" s="5"/>
      <c r="L225" s="4"/>
    </row>
    <row r="226">
      <c r="A226" s="4"/>
      <c r="C226" s="116"/>
      <c r="D226" s="4"/>
      <c r="E226" s="4"/>
      <c r="F226" s="4"/>
      <c r="J226" s="5"/>
      <c r="L226" s="4"/>
    </row>
    <row r="227">
      <c r="A227" s="4"/>
      <c r="C227" s="116"/>
      <c r="D227" s="4"/>
      <c r="E227" s="4"/>
      <c r="F227" s="4"/>
      <c r="J227" s="5"/>
      <c r="L227" s="4"/>
    </row>
    <row r="228">
      <c r="A228" s="4"/>
      <c r="C228" s="116"/>
      <c r="D228" s="4"/>
      <c r="E228" s="4"/>
      <c r="F228" s="4"/>
      <c r="J228" s="5"/>
      <c r="L228" s="4"/>
    </row>
    <row r="229">
      <c r="A229" s="4"/>
      <c r="C229" s="116"/>
      <c r="D229" s="4"/>
      <c r="E229" s="4"/>
      <c r="F229" s="4"/>
      <c r="J229" s="5"/>
      <c r="L229" s="4"/>
    </row>
    <row r="230">
      <c r="A230" s="4"/>
      <c r="C230" s="116"/>
      <c r="D230" s="4"/>
      <c r="E230" s="4"/>
      <c r="F230" s="4"/>
      <c r="J230" s="5"/>
      <c r="L230" s="4"/>
    </row>
    <row r="231">
      <c r="A231" s="4"/>
      <c r="C231" s="116"/>
      <c r="D231" s="4"/>
      <c r="E231" s="4"/>
      <c r="F231" s="4"/>
      <c r="J231" s="5"/>
      <c r="L231" s="4"/>
    </row>
    <row r="232">
      <c r="A232" s="4"/>
      <c r="C232" s="116"/>
      <c r="D232" s="4"/>
      <c r="E232" s="4"/>
      <c r="F232" s="4"/>
      <c r="J232" s="5"/>
      <c r="L232" s="4"/>
    </row>
    <row r="233">
      <c r="A233" s="4"/>
      <c r="C233" s="116"/>
      <c r="D233" s="4"/>
      <c r="E233" s="4"/>
      <c r="F233" s="4"/>
      <c r="J233" s="5"/>
      <c r="L233" s="4"/>
    </row>
    <row r="234">
      <c r="A234" s="4"/>
      <c r="C234" s="116"/>
      <c r="D234" s="4"/>
      <c r="E234" s="4"/>
      <c r="F234" s="4"/>
      <c r="J234" s="5"/>
      <c r="L234" s="4"/>
    </row>
    <row r="235">
      <c r="A235" s="4"/>
      <c r="C235" s="116"/>
      <c r="D235" s="4"/>
      <c r="E235" s="4"/>
      <c r="F235" s="4"/>
      <c r="J235" s="5"/>
      <c r="L235" s="4"/>
    </row>
    <row r="236">
      <c r="A236" s="4"/>
      <c r="C236" s="116"/>
      <c r="D236" s="4"/>
      <c r="E236" s="4"/>
      <c r="F236" s="4"/>
      <c r="J236" s="5"/>
      <c r="L236" s="4"/>
    </row>
    <row r="237">
      <c r="A237" s="4"/>
      <c r="C237" s="116"/>
      <c r="D237" s="4"/>
      <c r="E237" s="4"/>
      <c r="F237" s="4"/>
      <c r="J237" s="5"/>
      <c r="L237" s="4"/>
    </row>
    <row r="238">
      <c r="A238" s="4"/>
      <c r="C238" s="116"/>
      <c r="D238" s="4"/>
      <c r="E238" s="4"/>
      <c r="F238" s="4"/>
      <c r="J238" s="5"/>
      <c r="L238" s="4"/>
    </row>
    <row r="239">
      <c r="A239" s="4"/>
      <c r="C239" s="116"/>
      <c r="D239" s="4"/>
      <c r="E239" s="4"/>
      <c r="F239" s="4"/>
      <c r="J239" s="5"/>
      <c r="L239" s="4"/>
    </row>
    <row r="240">
      <c r="A240" s="4"/>
      <c r="C240" s="116"/>
      <c r="D240" s="4"/>
      <c r="E240" s="4"/>
      <c r="F240" s="4"/>
      <c r="J240" s="5"/>
      <c r="L240" s="4"/>
    </row>
    <row r="241">
      <c r="A241" s="4"/>
      <c r="C241" s="116"/>
      <c r="D241" s="4"/>
      <c r="E241" s="4"/>
      <c r="F241" s="4"/>
      <c r="J241" s="5"/>
      <c r="L241" s="4"/>
    </row>
    <row r="242">
      <c r="A242" s="4"/>
      <c r="C242" s="116"/>
      <c r="D242" s="4"/>
      <c r="E242" s="4"/>
      <c r="F242" s="4"/>
      <c r="J242" s="5"/>
      <c r="L242" s="4"/>
    </row>
    <row r="243">
      <c r="A243" s="4"/>
      <c r="C243" s="116"/>
      <c r="D243" s="4"/>
      <c r="E243" s="4"/>
      <c r="F243" s="4"/>
      <c r="J243" s="5"/>
      <c r="L243" s="4"/>
    </row>
    <row r="244">
      <c r="A244" s="4"/>
      <c r="C244" s="116"/>
      <c r="D244" s="4"/>
      <c r="E244" s="4"/>
      <c r="F244" s="4"/>
      <c r="J244" s="5"/>
      <c r="L244" s="4"/>
    </row>
    <row r="245">
      <c r="A245" s="4"/>
      <c r="C245" s="116"/>
      <c r="D245" s="4"/>
      <c r="E245" s="4"/>
      <c r="F245" s="4"/>
      <c r="J245" s="5"/>
      <c r="L245" s="4"/>
    </row>
    <row r="246">
      <c r="A246" s="4"/>
      <c r="C246" s="116"/>
      <c r="D246" s="4"/>
      <c r="E246" s="4"/>
      <c r="F246" s="4"/>
      <c r="J246" s="5"/>
      <c r="L246" s="4"/>
    </row>
    <row r="247">
      <c r="A247" s="4"/>
      <c r="C247" s="116"/>
      <c r="D247" s="4"/>
      <c r="E247" s="4"/>
      <c r="F247" s="4"/>
      <c r="J247" s="5"/>
      <c r="L247" s="4"/>
    </row>
    <row r="248">
      <c r="A248" s="4"/>
      <c r="C248" s="116"/>
      <c r="D248" s="4"/>
      <c r="E248" s="4"/>
      <c r="F248" s="4"/>
      <c r="J248" s="5"/>
      <c r="L248" s="4"/>
    </row>
    <row r="249">
      <c r="A249" s="4"/>
      <c r="C249" s="116"/>
      <c r="D249" s="4"/>
      <c r="E249" s="4"/>
      <c r="F249" s="4"/>
      <c r="J249" s="5"/>
      <c r="L249" s="4"/>
    </row>
    <row r="250">
      <c r="A250" s="4"/>
      <c r="C250" s="116"/>
      <c r="D250" s="4"/>
      <c r="E250" s="4"/>
      <c r="F250" s="4"/>
      <c r="J250" s="5"/>
      <c r="L250" s="4"/>
    </row>
    <row r="251">
      <c r="A251" s="4"/>
      <c r="C251" s="116"/>
      <c r="D251" s="4"/>
      <c r="E251" s="4"/>
      <c r="F251" s="4"/>
      <c r="J251" s="5"/>
      <c r="L251" s="4"/>
    </row>
    <row r="252">
      <c r="A252" s="4"/>
      <c r="C252" s="116"/>
      <c r="D252" s="4"/>
      <c r="E252" s="4"/>
      <c r="F252" s="4"/>
      <c r="J252" s="5"/>
      <c r="L252" s="4"/>
    </row>
    <row r="253">
      <c r="A253" s="4"/>
      <c r="C253" s="116"/>
      <c r="D253" s="4"/>
      <c r="E253" s="4"/>
      <c r="F253" s="4"/>
      <c r="J253" s="5"/>
      <c r="L253" s="4"/>
    </row>
    <row r="254">
      <c r="A254" s="4"/>
      <c r="C254" s="116"/>
      <c r="D254" s="4"/>
      <c r="E254" s="4"/>
      <c r="F254" s="4"/>
      <c r="J254" s="5"/>
      <c r="L254" s="4"/>
    </row>
    <row r="255">
      <c r="A255" s="4"/>
      <c r="C255" s="116"/>
      <c r="D255" s="4"/>
      <c r="E255" s="4"/>
      <c r="F255" s="4"/>
      <c r="J255" s="5"/>
      <c r="L255" s="4"/>
    </row>
    <row r="256">
      <c r="A256" s="4"/>
      <c r="C256" s="116"/>
      <c r="D256" s="4"/>
      <c r="E256" s="4"/>
      <c r="F256" s="4"/>
      <c r="J256" s="5"/>
      <c r="L256" s="4"/>
    </row>
    <row r="257">
      <c r="A257" s="4"/>
      <c r="C257" s="116"/>
      <c r="D257" s="4"/>
      <c r="E257" s="4"/>
      <c r="F257" s="4"/>
      <c r="J257" s="5"/>
      <c r="L257" s="4"/>
    </row>
    <row r="258">
      <c r="A258" s="4"/>
      <c r="C258" s="116"/>
      <c r="D258" s="4"/>
      <c r="E258" s="4"/>
      <c r="F258" s="4"/>
      <c r="J258" s="5"/>
      <c r="L258" s="4"/>
    </row>
    <row r="259">
      <c r="A259" s="4"/>
      <c r="C259" s="116"/>
      <c r="D259" s="4"/>
      <c r="E259" s="4"/>
      <c r="F259" s="4"/>
      <c r="J259" s="5"/>
      <c r="L259" s="4"/>
    </row>
    <row r="260">
      <c r="A260" s="4"/>
      <c r="C260" s="116"/>
      <c r="D260" s="4"/>
      <c r="E260" s="4"/>
      <c r="F260" s="4"/>
      <c r="J260" s="5"/>
      <c r="L260" s="4"/>
    </row>
    <row r="261">
      <c r="A261" s="4"/>
      <c r="C261" s="116"/>
      <c r="D261" s="4"/>
      <c r="E261" s="4"/>
      <c r="F261" s="4"/>
      <c r="J261" s="5"/>
      <c r="L261" s="4"/>
    </row>
    <row r="262">
      <c r="A262" s="4"/>
      <c r="C262" s="116"/>
      <c r="D262" s="4"/>
      <c r="E262" s="4"/>
      <c r="F262" s="4"/>
      <c r="J262" s="5"/>
      <c r="L262" s="4"/>
    </row>
    <row r="263">
      <c r="A263" s="4"/>
      <c r="C263" s="116"/>
      <c r="D263" s="4"/>
      <c r="E263" s="4"/>
      <c r="F263" s="4"/>
      <c r="J263" s="5"/>
      <c r="L263" s="4"/>
    </row>
    <row r="264">
      <c r="A264" s="4"/>
      <c r="C264" s="116"/>
      <c r="D264" s="4"/>
      <c r="E264" s="4"/>
      <c r="F264" s="4"/>
      <c r="J264" s="5"/>
      <c r="L264" s="4"/>
    </row>
    <row r="265">
      <c r="A265" s="4"/>
      <c r="C265" s="116"/>
      <c r="D265" s="4"/>
      <c r="E265" s="4"/>
      <c r="F265" s="4"/>
      <c r="J265" s="5"/>
      <c r="L265" s="4"/>
    </row>
    <row r="266">
      <c r="A266" s="4"/>
      <c r="C266" s="116"/>
      <c r="D266" s="4"/>
      <c r="E266" s="4"/>
      <c r="F266" s="4"/>
      <c r="J266" s="5"/>
      <c r="L266" s="4"/>
    </row>
    <row r="267">
      <c r="A267" s="4"/>
      <c r="C267" s="116"/>
      <c r="D267" s="4"/>
      <c r="E267" s="4"/>
      <c r="F267" s="4"/>
      <c r="J267" s="5"/>
      <c r="L267" s="4"/>
    </row>
    <row r="268">
      <c r="A268" s="4"/>
      <c r="C268" s="116"/>
      <c r="D268" s="4"/>
      <c r="E268" s="4"/>
      <c r="F268" s="4"/>
      <c r="J268" s="5"/>
      <c r="L268" s="4"/>
    </row>
    <row r="269">
      <c r="A269" s="4"/>
      <c r="C269" s="116"/>
      <c r="D269" s="4"/>
      <c r="E269" s="4"/>
      <c r="F269" s="4"/>
      <c r="J269" s="5"/>
      <c r="L269" s="4"/>
    </row>
    <row r="270">
      <c r="A270" s="4"/>
      <c r="C270" s="116"/>
      <c r="D270" s="4"/>
      <c r="E270" s="4"/>
      <c r="F270" s="4"/>
      <c r="J270" s="5"/>
      <c r="L270" s="4"/>
    </row>
    <row r="271">
      <c r="A271" s="4"/>
      <c r="C271" s="116"/>
      <c r="D271" s="4"/>
      <c r="E271" s="4"/>
      <c r="F271" s="4"/>
      <c r="J271" s="5"/>
      <c r="L271" s="4"/>
    </row>
    <row r="272">
      <c r="A272" s="4"/>
      <c r="C272" s="116"/>
      <c r="D272" s="4"/>
      <c r="E272" s="4"/>
      <c r="F272" s="4"/>
      <c r="J272" s="5"/>
      <c r="L272" s="4"/>
    </row>
    <row r="273">
      <c r="A273" s="4"/>
      <c r="C273" s="116"/>
      <c r="D273" s="4"/>
      <c r="E273" s="4"/>
      <c r="F273" s="4"/>
      <c r="J273" s="5"/>
      <c r="L273" s="4"/>
    </row>
    <row r="274">
      <c r="A274" s="4"/>
      <c r="C274" s="116"/>
      <c r="D274" s="4"/>
      <c r="E274" s="4"/>
      <c r="F274" s="4"/>
      <c r="J274" s="5"/>
      <c r="L274" s="4"/>
    </row>
    <row r="275">
      <c r="A275" s="4"/>
      <c r="C275" s="116"/>
      <c r="D275" s="4"/>
      <c r="E275" s="4"/>
      <c r="F275" s="4"/>
      <c r="J275" s="5"/>
      <c r="L275" s="4"/>
    </row>
    <row r="276">
      <c r="A276" s="4"/>
      <c r="C276" s="116"/>
      <c r="D276" s="4"/>
      <c r="E276" s="4"/>
      <c r="F276" s="4"/>
      <c r="J276" s="5"/>
      <c r="L276" s="4"/>
    </row>
    <row r="277">
      <c r="A277" s="4"/>
      <c r="C277" s="116"/>
      <c r="D277" s="4"/>
      <c r="E277" s="4"/>
      <c r="F277" s="4"/>
      <c r="J277" s="5"/>
      <c r="L277" s="4"/>
    </row>
    <row r="278">
      <c r="A278" s="4"/>
      <c r="C278" s="116"/>
      <c r="D278" s="4"/>
      <c r="E278" s="4"/>
      <c r="F278" s="4"/>
      <c r="J278" s="5"/>
      <c r="L278" s="4"/>
    </row>
    <row r="279">
      <c r="A279" s="4"/>
      <c r="C279" s="116"/>
      <c r="D279" s="4"/>
      <c r="E279" s="4"/>
      <c r="F279" s="4"/>
      <c r="J279" s="5"/>
      <c r="L279" s="4"/>
    </row>
    <row r="280">
      <c r="A280" s="4"/>
      <c r="C280" s="116"/>
      <c r="D280" s="4"/>
      <c r="E280" s="4"/>
      <c r="F280" s="4"/>
      <c r="J280" s="5"/>
      <c r="L280" s="4"/>
    </row>
    <row r="281">
      <c r="A281" s="4"/>
      <c r="C281" s="116"/>
      <c r="D281" s="4"/>
      <c r="E281" s="4"/>
      <c r="F281" s="4"/>
      <c r="J281" s="5"/>
      <c r="L281" s="4"/>
    </row>
    <row r="282">
      <c r="A282" s="4"/>
      <c r="C282" s="116"/>
      <c r="D282" s="4"/>
      <c r="E282" s="4"/>
      <c r="F282" s="4"/>
      <c r="J282" s="5"/>
      <c r="L282" s="4"/>
    </row>
    <row r="283">
      <c r="A283" s="4"/>
      <c r="C283" s="116"/>
      <c r="D283" s="4"/>
      <c r="E283" s="4"/>
      <c r="F283" s="4"/>
      <c r="J283" s="5"/>
      <c r="L283" s="4"/>
    </row>
    <row r="284">
      <c r="A284" s="4"/>
      <c r="C284" s="116"/>
      <c r="D284" s="4"/>
      <c r="E284" s="4"/>
      <c r="F284" s="4"/>
      <c r="J284" s="5"/>
      <c r="L284" s="4"/>
    </row>
    <row r="285">
      <c r="A285" s="4"/>
      <c r="C285" s="116"/>
      <c r="D285" s="4"/>
      <c r="E285" s="4"/>
      <c r="F285" s="4"/>
      <c r="J285" s="5"/>
      <c r="L285" s="4"/>
    </row>
    <row r="286">
      <c r="A286" s="4"/>
      <c r="C286" s="116"/>
      <c r="D286" s="4"/>
      <c r="E286" s="4"/>
      <c r="F286" s="4"/>
      <c r="J286" s="5"/>
      <c r="L286" s="4"/>
    </row>
    <row r="287">
      <c r="A287" s="4"/>
      <c r="C287" s="116"/>
      <c r="D287" s="4"/>
      <c r="E287" s="4"/>
      <c r="F287" s="4"/>
      <c r="J287" s="5"/>
      <c r="L287" s="4"/>
    </row>
    <row r="288">
      <c r="A288" s="4"/>
      <c r="C288" s="116"/>
      <c r="D288" s="4"/>
      <c r="E288" s="4"/>
      <c r="F288" s="4"/>
      <c r="J288" s="5"/>
      <c r="L288" s="4"/>
    </row>
    <row r="289">
      <c r="A289" s="4"/>
      <c r="C289" s="116"/>
      <c r="D289" s="4"/>
      <c r="E289" s="4"/>
      <c r="F289" s="4"/>
      <c r="J289" s="5"/>
      <c r="L289" s="4"/>
    </row>
    <row r="290">
      <c r="A290" s="4"/>
      <c r="C290" s="116"/>
      <c r="D290" s="4"/>
      <c r="E290" s="4"/>
      <c r="F290" s="4"/>
      <c r="J290" s="5"/>
      <c r="L290" s="4"/>
    </row>
    <row r="291">
      <c r="A291" s="4"/>
      <c r="C291" s="116"/>
      <c r="D291" s="4"/>
      <c r="E291" s="4"/>
      <c r="F291" s="4"/>
      <c r="J291" s="5"/>
      <c r="L291" s="4"/>
    </row>
    <row r="292">
      <c r="A292" s="4"/>
      <c r="C292" s="116"/>
      <c r="D292" s="4"/>
      <c r="E292" s="4"/>
      <c r="F292" s="4"/>
      <c r="J292" s="5"/>
      <c r="L292" s="4"/>
    </row>
    <row r="293">
      <c r="A293" s="4"/>
      <c r="C293" s="116"/>
      <c r="D293" s="4"/>
      <c r="E293" s="4"/>
      <c r="F293" s="4"/>
      <c r="J293" s="5"/>
      <c r="L293" s="4"/>
    </row>
    <row r="294">
      <c r="A294" s="4"/>
      <c r="C294" s="116"/>
      <c r="D294" s="4"/>
      <c r="E294" s="4"/>
      <c r="F294" s="4"/>
      <c r="J294" s="5"/>
      <c r="L294" s="4"/>
    </row>
    <row r="295">
      <c r="A295" s="4"/>
      <c r="C295" s="116"/>
      <c r="D295" s="4"/>
      <c r="E295" s="4"/>
      <c r="F295" s="4"/>
      <c r="J295" s="5"/>
      <c r="L295" s="4"/>
    </row>
    <row r="296">
      <c r="A296" s="4"/>
      <c r="C296" s="116"/>
      <c r="D296" s="4"/>
      <c r="E296" s="4"/>
      <c r="F296" s="4"/>
      <c r="J296" s="5"/>
      <c r="L296" s="4"/>
    </row>
    <row r="297">
      <c r="A297" s="4"/>
      <c r="C297" s="116"/>
      <c r="D297" s="4"/>
      <c r="E297" s="4"/>
      <c r="F297" s="4"/>
      <c r="J297" s="5"/>
      <c r="L297" s="4"/>
    </row>
    <row r="298">
      <c r="A298" s="4"/>
      <c r="C298" s="116"/>
      <c r="D298" s="4"/>
      <c r="E298" s="4"/>
      <c r="F298" s="4"/>
      <c r="J298" s="5"/>
      <c r="L298" s="4"/>
    </row>
    <row r="299">
      <c r="A299" s="4"/>
      <c r="C299" s="116"/>
      <c r="D299" s="4"/>
      <c r="E299" s="4"/>
      <c r="F299" s="4"/>
      <c r="J299" s="5"/>
      <c r="L299" s="4"/>
    </row>
    <row r="300">
      <c r="A300" s="4"/>
      <c r="C300" s="116"/>
      <c r="D300" s="4"/>
      <c r="E300" s="4"/>
      <c r="F300" s="4"/>
      <c r="J300" s="5"/>
      <c r="L300" s="4"/>
    </row>
    <row r="301">
      <c r="A301" s="4"/>
      <c r="C301" s="116"/>
      <c r="D301" s="4"/>
      <c r="E301" s="4"/>
      <c r="F301" s="4"/>
      <c r="J301" s="5"/>
      <c r="L301" s="4"/>
    </row>
    <row r="302">
      <c r="A302" s="4"/>
      <c r="C302" s="116"/>
      <c r="D302" s="4"/>
      <c r="E302" s="4"/>
      <c r="F302" s="4"/>
      <c r="J302" s="5"/>
      <c r="L302" s="4"/>
    </row>
    <row r="303">
      <c r="A303" s="4"/>
      <c r="C303" s="116"/>
      <c r="D303" s="4"/>
      <c r="E303" s="4"/>
      <c r="F303" s="4"/>
      <c r="J303" s="5"/>
      <c r="L303" s="4"/>
    </row>
    <row r="304">
      <c r="A304" s="4"/>
      <c r="C304" s="116"/>
      <c r="D304" s="4"/>
      <c r="E304" s="4"/>
      <c r="F304" s="4"/>
      <c r="J304" s="5"/>
      <c r="L304" s="4"/>
    </row>
    <row r="305">
      <c r="A305" s="4"/>
      <c r="C305" s="116"/>
      <c r="D305" s="4"/>
      <c r="E305" s="4"/>
      <c r="F305" s="4"/>
      <c r="J305" s="5"/>
      <c r="L305" s="4"/>
    </row>
    <row r="306">
      <c r="A306" s="4"/>
      <c r="C306" s="116"/>
      <c r="D306" s="4"/>
      <c r="E306" s="4"/>
      <c r="F306" s="4"/>
      <c r="J306" s="5"/>
      <c r="L306" s="4"/>
    </row>
    <row r="307">
      <c r="A307" s="4"/>
      <c r="C307" s="116"/>
      <c r="D307" s="4"/>
      <c r="E307" s="4"/>
      <c r="F307" s="4"/>
      <c r="J307" s="5"/>
      <c r="L307" s="4"/>
    </row>
    <row r="308">
      <c r="A308" s="4"/>
      <c r="C308" s="116"/>
      <c r="D308" s="4"/>
      <c r="E308" s="4"/>
      <c r="F308" s="4"/>
      <c r="J308" s="5"/>
      <c r="L308" s="4"/>
    </row>
    <row r="309">
      <c r="A309" s="4"/>
      <c r="C309" s="116"/>
      <c r="D309" s="4"/>
      <c r="E309" s="4"/>
      <c r="F309" s="4"/>
      <c r="J309" s="5"/>
      <c r="L309" s="4"/>
    </row>
    <row r="310">
      <c r="A310" s="4"/>
      <c r="C310" s="116"/>
      <c r="D310" s="4"/>
      <c r="E310" s="4"/>
      <c r="F310" s="4"/>
      <c r="J310" s="5"/>
      <c r="L310" s="4"/>
    </row>
    <row r="311">
      <c r="A311" s="4"/>
      <c r="C311" s="116"/>
      <c r="D311" s="4"/>
      <c r="E311" s="4"/>
      <c r="F311" s="4"/>
      <c r="J311" s="5"/>
      <c r="L311" s="4"/>
    </row>
    <row r="312">
      <c r="A312" s="4"/>
      <c r="C312" s="116"/>
      <c r="D312" s="4"/>
      <c r="E312" s="4"/>
      <c r="F312" s="4"/>
      <c r="J312" s="5"/>
      <c r="L312" s="4"/>
    </row>
    <row r="313">
      <c r="A313" s="4"/>
      <c r="C313" s="116"/>
      <c r="D313" s="4"/>
      <c r="E313" s="4"/>
      <c r="F313" s="4"/>
      <c r="J313" s="5"/>
      <c r="L313" s="4"/>
    </row>
    <row r="314">
      <c r="A314" s="4"/>
      <c r="C314" s="116"/>
      <c r="D314" s="4"/>
      <c r="E314" s="4"/>
      <c r="F314" s="4"/>
      <c r="J314" s="5"/>
      <c r="L314" s="4"/>
    </row>
    <row r="315">
      <c r="A315" s="4"/>
      <c r="C315" s="116"/>
      <c r="D315" s="4"/>
      <c r="E315" s="4"/>
      <c r="F315" s="4"/>
      <c r="J315" s="5"/>
      <c r="L315" s="4"/>
    </row>
    <row r="316">
      <c r="A316" s="4"/>
      <c r="C316" s="116"/>
      <c r="D316" s="4"/>
      <c r="E316" s="4"/>
      <c r="F316" s="4"/>
      <c r="J316" s="5"/>
      <c r="L316" s="4"/>
    </row>
    <row r="317">
      <c r="A317" s="4"/>
      <c r="C317" s="116"/>
      <c r="D317" s="4"/>
      <c r="E317" s="4"/>
      <c r="F317" s="4"/>
      <c r="J317" s="5"/>
      <c r="L317" s="4"/>
    </row>
    <row r="318">
      <c r="A318" s="4"/>
      <c r="C318" s="116"/>
      <c r="D318" s="4"/>
      <c r="E318" s="4"/>
      <c r="F318" s="4"/>
      <c r="J318" s="5"/>
      <c r="L318" s="4"/>
    </row>
    <row r="319">
      <c r="A319" s="4"/>
      <c r="C319" s="116"/>
      <c r="D319" s="4"/>
      <c r="E319" s="4"/>
      <c r="F319" s="4"/>
      <c r="J319" s="5"/>
      <c r="L319" s="4"/>
    </row>
    <row r="320">
      <c r="A320" s="4"/>
      <c r="C320" s="116"/>
      <c r="D320" s="4"/>
      <c r="E320" s="4"/>
      <c r="F320" s="4"/>
      <c r="J320" s="5"/>
      <c r="L320" s="4"/>
    </row>
    <row r="321">
      <c r="A321" s="4"/>
      <c r="C321" s="116"/>
      <c r="D321" s="4"/>
      <c r="E321" s="4"/>
      <c r="F321" s="4"/>
      <c r="J321" s="5"/>
      <c r="L321" s="4"/>
    </row>
    <row r="322">
      <c r="A322" s="4"/>
      <c r="C322" s="116"/>
      <c r="D322" s="4"/>
      <c r="E322" s="4"/>
      <c r="F322" s="4"/>
      <c r="J322" s="5"/>
      <c r="L322" s="4"/>
    </row>
    <row r="323">
      <c r="A323" s="4"/>
      <c r="C323" s="116"/>
      <c r="D323" s="4"/>
      <c r="E323" s="4"/>
      <c r="F323" s="4"/>
      <c r="J323" s="5"/>
      <c r="L323" s="4"/>
    </row>
    <row r="324">
      <c r="A324" s="4"/>
      <c r="C324" s="116"/>
      <c r="D324" s="4"/>
      <c r="E324" s="4"/>
      <c r="F324" s="4"/>
      <c r="J324" s="5"/>
      <c r="L324" s="4"/>
    </row>
    <row r="325">
      <c r="A325" s="4"/>
      <c r="C325" s="116"/>
      <c r="D325" s="4"/>
      <c r="E325" s="4"/>
      <c r="F325" s="4"/>
      <c r="J325" s="5"/>
      <c r="L325" s="4"/>
    </row>
    <row r="326">
      <c r="A326" s="4"/>
      <c r="C326" s="116"/>
      <c r="D326" s="4"/>
      <c r="E326" s="4"/>
      <c r="F326" s="4"/>
      <c r="J326" s="5"/>
      <c r="L326" s="4"/>
    </row>
    <row r="327">
      <c r="A327" s="4"/>
      <c r="C327" s="116"/>
      <c r="D327" s="4"/>
      <c r="E327" s="4"/>
      <c r="F327" s="4"/>
      <c r="J327" s="5"/>
      <c r="L327" s="4"/>
    </row>
    <row r="328">
      <c r="A328" s="4"/>
      <c r="C328" s="116"/>
      <c r="D328" s="4"/>
      <c r="E328" s="4"/>
      <c r="F328" s="4"/>
      <c r="J328" s="5"/>
      <c r="L328" s="4"/>
    </row>
    <row r="329">
      <c r="A329" s="4"/>
      <c r="C329" s="116"/>
      <c r="D329" s="4"/>
      <c r="E329" s="4"/>
      <c r="F329" s="4"/>
      <c r="J329" s="5"/>
      <c r="L329" s="4"/>
    </row>
    <row r="330">
      <c r="A330" s="4"/>
      <c r="C330" s="116"/>
      <c r="D330" s="4"/>
      <c r="E330" s="4"/>
      <c r="F330" s="4"/>
      <c r="J330" s="5"/>
      <c r="L330" s="4"/>
    </row>
    <row r="331">
      <c r="A331" s="4"/>
      <c r="C331" s="116"/>
      <c r="D331" s="4"/>
      <c r="E331" s="4"/>
      <c r="F331" s="4"/>
      <c r="J331" s="5"/>
      <c r="L331" s="4"/>
    </row>
    <row r="332">
      <c r="A332" s="4"/>
      <c r="C332" s="116"/>
      <c r="D332" s="4"/>
      <c r="E332" s="4"/>
      <c r="F332" s="4"/>
      <c r="J332" s="5"/>
      <c r="L332" s="4"/>
    </row>
    <row r="333">
      <c r="A333" s="4"/>
      <c r="C333" s="116"/>
      <c r="D333" s="4"/>
      <c r="E333" s="4"/>
      <c r="F333" s="4"/>
      <c r="J333" s="5"/>
      <c r="L333" s="4"/>
    </row>
    <row r="334">
      <c r="A334" s="4"/>
      <c r="C334" s="116"/>
      <c r="D334" s="4"/>
      <c r="E334" s="4"/>
      <c r="F334" s="4"/>
      <c r="J334" s="5"/>
      <c r="L334" s="4"/>
    </row>
    <row r="335">
      <c r="A335" s="4"/>
      <c r="C335" s="116"/>
      <c r="D335" s="4"/>
      <c r="E335" s="4"/>
      <c r="F335" s="4"/>
      <c r="J335" s="5"/>
      <c r="L335" s="4"/>
    </row>
    <row r="336">
      <c r="A336" s="4"/>
      <c r="C336" s="116"/>
      <c r="D336" s="4"/>
      <c r="E336" s="4"/>
      <c r="F336" s="4"/>
      <c r="J336" s="5"/>
      <c r="L336" s="4"/>
    </row>
    <row r="337">
      <c r="A337" s="4"/>
      <c r="C337" s="116"/>
      <c r="D337" s="4"/>
      <c r="E337" s="4"/>
      <c r="F337" s="4"/>
      <c r="J337" s="5"/>
      <c r="L337" s="4"/>
    </row>
    <row r="338">
      <c r="A338" s="4"/>
      <c r="C338" s="116"/>
      <c r="D338" s="4"/>
      <c r="E338" s="4"/>
      <c r="F338" s="4"/>
      <c r="J338" s="5"/>
      <c r="L338" s="4"/>
    </row>
    <row r="339">
      <c r="A339" s="4"/>
      <c r="C339" s="116"/>
      <c r="D339" s="4"/>
      <c r="E339" s="4"/>
      <c r="F339" s="4"/>
      <c r="J339" s="5"/>
      <c r="L339" s="4"/>
    </row>
    <row r="340">
      <c r="A340" s="4"/>
      <c r="C340" s="116"/>
      <c r="D340" s="4"/>
      <c r="E340" s="4"/>
      <c r="F340" s="4"/>
      <c r="J340" s="5"/>
      <c r="L340" s="4"/>
    </row>
    <row r="341">
      <c r="A341" s="4"/>
      <c r="C341" s="116"/>
      <c r="D341" s="4"/>
      <c r="E341" s="4"/>
      <c r="F341" s="4"/>
      <c r="J341" s="5"/>
      <c r="L341" s="4"/>
    </row>
    <row r="342">
      <c r="A342" s="4"/>
      <c r="C342" s="116"/>
      <c r="D342" s="4"/>
      <c r="E342" s="4"/>
      <c r="F342" s="4"/>
      <c r="J342" s="5"/>
      <c r="L342" s="4"/>
    </row>
    <row r="343">
      <c r="A343" s="4"/>
      <c r="C343" s="116"/>
      <c r="D343" s="4"/>
      <c r="E343" s="4"/>
      <c r="F343" s="4"/>
      <c r="J343" s="5"/>
      <c r="L343" s="4"/>
    </row>
    <row r="344">
      <c r="A344" s="4"/>
      <c r="C344" s="116"/>
      <c r="D344" s="4"/>
      <c r="E344" s="4"/>
      <c r="F344" s="4"/>
      <c r="J344" s="5"/>
      <c r="L344" s="4"/>
    </row>
    <row r="345">
      <c r="A345" s="4"/>
      <c r="C345" s="116"/>
      <c r="D345" s="4"/>
      <c r="E345" s="4"/>
      <c r="F345" s="4"/>
      <c r="J345" s="5"/>
      <c r="L345" s="4"/>
    </row>
    <row r="346">
      <c r="A346" s="4"/>
      <c r="C346" s="116"/>
      <c r="D346" s="4"/>
      <c r="E346" s="4"/>
      <c r="F346" s="4"/>
      <c r="J346" s="5"/>
      <c r="L346" s="4"/>
    </row>
    <row r="347">
      <c r="A347" s="4"/>
      <c r="C347" s="116"/>
      <c r="D347" s="4"/>
      <c r="E347" s="4"/>
      <c r="F347" s="4"/>
      <c r="J347" s="5"/>
      <c r="L347" s="4"/>
    </row>
    <row r="348">
      <c r="A348" s="4"/>
      <c r="C348" s="116"/>
      <c r="D348" s="4"/>
      <c r="E348" s="4"/>
      <c r="F348" s="4"/>
      <c r="J348" s="5"/>
      <c r="L348" s="4"/>
    </row>
    <row r="349">
      <c r="A349" s="4"/>
      <c r="C349" s="116"/>
      <c r="D349" s="4"/>
      <c r="E349" s="4"/>
      <c r="F349" s="4"/>
      <c r="J349" s="5"/>
      <c r="L349" s="4"/>
    </row>
    <row r="350">
      <c r="A350" s="4"/>
      <c r="C350" s="116"/>
      <c r="D350" s="4"/>
      <c r="E350" s="4"/>
      <c r="F350" s="4"/>
      <c r="J350" s="5"/>
      <c r="L350" s="4"/>
    </row>
    <row r="351">
      <c r="A351" s="4"/>
      <c r="C351" s="116"/>
      <c r="D351" s="4"/>
      <c r="E351" s="4"/>
      <c r="F351" s="4"/>
      <c r="J351" s="5"/>
      <c r="L351" s="4"/>
    </row>
    <row r="352">
      <c r="A352" s="4"/>
      <c r="C352" s="116"/>
      <c r="D352" s="4"/>
      <c r="E352" s="4"/>
      <c r="F352" s="4"/>
      <c r="J352" s="5"/>
      <c r="L352" s="4"/>
    </row>
    <row r="353">
      <c r="A353" s="4"/>
      <c r="C353" s="116"/>
      <c r="D353" s="4"/>
      <c r="E353" s="4"/>
      <c r="F353" s="4"/>
      <c r="J353" s="5"/>
      <c r="L353" s="4"/>
    </row>
    <row r="354">
      <c r="A354" s="4"/>
      <c r="C354" s="116"/>
      <c r="D354" s="4"/>
      <c r="E354" s="4"/>
      <c r="F354" s="4"/>
      <c r="J354" s="5"/>
      <c r="L354" s="4"/>
    </row>
    <row r="355">
      <c r="A355" s="4"/>
      <c r="C355" s="116"/>
      <c r="D355" s="4"/>
      <c r="E355" s="4"/>
      <c r="F355" s="4"/>
      <c r="J355" s="5"/>
      <c r="L355" s="4"/>
    </row>
    <row r="356">
      <c r="A356" s="4"/>
      <c r="C356" s="116"/>
      <c r="D356" s="4"/>
      <c r="E356" s="4"/>
      <c r="F356" s="4"/>
      <c r="J356" s="5"/>
      <c r="L356" s="4"/>
    </row>
    <row r="357">
      <c r="A357" s="4"/>
      <c r="C357" s="116"/>
      <c r="D357" s="4"/>
      <c r="E357" s="4"/>
      <c r="F357" s="4"/>
      <c r="J357" s="5"/>
      <c r="L357" s="4"/>
    </row>
    <row r="358">
      <c r="A358" s="4"/>
      <c r="C358" s="116"/>
      <c r="D358" s="4"/>
      <c r="E358" s="4"/>
      <c r="F358" s="4"/>
      <c r="J358" s="5"/>
      <c r="L358" s="4"/>
    </row>
    <row r="359">
      <c r="A359" s="4"/>
      <c r="C359" s="116"/>
      <c r="D359" s="4"/>
      <c r="E359" s="4"/>
      <c r="F359" s="4"/>
      <c r="J359" s="5"/>
      <c r="L359" s="4"/>
    </row>
    <row r="360">
      <c r="A360" s="4"/>
      <c r="C360" s="116"/>
      <c r="D360" s="4"/>
      <c r="E360" s="4"/>
      <c r="F360" s="4"/>
      <c r="J360" s="5"/>
      <c r="L360" s="4"/>
    </row>
    <row r="361">
      <c r="A361" s="4"/>
      <c r="C361" s="116"/>
      <c r="D361" s="4"/>
      <c r="E361" s="4"/>
      <c r="F361" s="4"/>
      <c r="J361" s="5"/>
      <c r="L361" s="4"/>
    </row>
    <row r="362">
      <c r="A362" s="4"/>
      <c r="C362" s="116"/>
      <c r="D362" s="4"/>
      <c r="E362" s="4"/>
      <c r="F362" s="4"/>
      <c r="J362" s="5"/>
      <c r="L362" s="4"/>
    </row>
    <row r="363">
      <c r="A363" s="4"/>
      <c r="C363" s="116"/>
      <c r="D363" s="4"/>
      <c r="E363" s="4"/>
      <c r="F363" s="4"/>
      <c r="J363" s="5"/>
      <c r="L363" s="4"/>
    </row>
    <row r="364">
      <c r="A364" s="4"/>
      <c r="C364" s="116"/>
      <c r="D364" s="4"/>
      <c r="E364" s="4"/>
      <c r="F364" s="4"/>
      <c r="J364" s="5"/>
      <c r="L364" s="4"/>
    </row>
    <row r="365">
      <c r="A365" s="4"/>
      <c r="C365" s="116"/>
      <c r="D365" s="4"/>
      <c r="E365" s="4"/>
      <c r="F365" s="4"/>
      <c r="J365" s="5"/>
      <c r="L365" s="4"/>
    </row>
    <row r="366">
      <c r="A366" s="4"/>
      <c r="C366" s="116"/>
      <c r="D366" s="4"/>
      <c r="E366" s="4"/>
      <c r="F366" s="4"/>
      <c r="J366" s="5"/>
      <c r="L366" s="4"/>
    </row>
    <row r="367">
      <c r="A367" s="4"/>
      <c r="C367" s="116"/>
      <c r="D367" s="4"/>
      <c r="E367" s="4"/>
      <c r="F367" s="4"/>
      <c r="J367" s="5"/>
      <c r="L367" s="4"/>
    </row>
    <row r="368">
      <c r="A368" s="4"/>
      <c r="C368" s="116"/>
      <c r="D368" s="4"/>
      <c r="E368" s="4"/>
      <c r="F368" s="4"/>
      <c r="J368" s="5"/>
      <c r="L368" s="4"/>
    </row>
    <row r="369">
      <c r="A369" s="4"/>
      <c r="C369" s="116"/>
      <c r="D369" s="4"/>
      <c r="E369" s="4"/>
      <c r="F369" s="4"/>
      <c r="J369" s="5"/>
      <c r="L369" s="4"/>
    </row>
    <row r="370">
      <c r="A370" s="4"/>
      <c r="C370" s="116"/>
      <c r="D370" s="4"/>
      <c r="E370" s="4"/>
      <c r="F370" s="4"/>
      <c r="J370" s="5"/>
      <c r="L370" s="4"/>
    </row>
    <row r="371">
      <c r="A371" s="4"/>
      <c r="C371" s="116"/>
      <c r="D371" s="4"/>
      <c r="E371" s="4"/>
      <c r="F371" s="4"/>
      <c r="J371" s="5"/>
      <c r="L371" s="4"/>
    </row>
    <row r="372">
      <c r="A372" s="4"/>
      <c r="C372" s="116"/>
      <c r="D372" s="4"/>
      <c r="E372" s="4"/>
      <c r="F372" s="4"/>
      <c r="J372" s="5"/>
      <c r="L372" s="4"/>
    </row>
    <row r="373">
      <c r="A373" s="4"/>
      <c r="C373" s="116"/>
      <c r="D373" s="4"/>
      <c r="E373" s="4"/>
      <c r="F373" s="4"/>
      <c r="J373" s="5"/>
      <c r="L373" s="4"/>
    </row>
    <row r="374">
      <c r="A374" s="4"/>
      <c r="C374" s="116"/>
      <c r="D374" s="4"/>
      <c r="E374" s="4"/>
      <c r="F374" s="4"/>
      <c r="J374" s="5"/>
      <c r="L374" s="4"/>
    </row>
    <row r="375">
      <c r="A375" s="4"/>
      <c r="C375" s="116"/>
      <c r="D375" s="4"/>
      <c r="E375" s="4"/>
      <c r="F375" s="4"/>
      <c r="J375" s="5"/>
      <c r="L375" s="4"/>
    </row>
    <row r="376">
      <c r="A376" s="4"/>
      <c r="C376" s="116"/>
      <c r="D376" s="4"/>
      <c r="E376" s="4"/>
      <c r="F376" s="4"/>
      <c r="J376" s="5"/>
      <c r="L376" s="4"/>
    </row>
    <row r="377">
      <c r="A377" s="4"/>
      <c r="C377" s="116"/>
      <c r="D377" s="4"/>
      <c r="E377" s="4"/>
      <c r="F377" s="4"/>
      <c r="J377" s="5"/>
      <c r="L377" s="4"/>
    </row>
    <row r="378">
      <c r="A378" s="4"/>
      <c r="C378" s="116"/>
      <c r="D378" s="4"/>
      <c r="E378" s="4"/>
      <c r="F378" s="4"/>
      <c r="J378" s="5"/>
      <c r="L378" s="4"/>
    </row>
    <row r="379">
      <c r="A379" s="4"/>
      <c r="C379" s="116"/>
      <c r="D379" s="4"/>
      <c r="E379" s="4"/>
      <c r="F379" s="4"/>
      <c r="J379" s="5"/>
      <c r="L379" s="4"/>
    </row>
    <row r="380">
      <c r="A380" s="4"/>
      <c r="C380" s="116"/>
      <c r="D380" s="4"/>
      <c r="E380" s="4"/>
      <c r="F380" s="4"/>
      <c r="J380" s="5"/>
      <c r="L380" s="4"/>
    </row>
    <row r="381">
      <c r="A381" s="4"/>
      <c r="C381" s="116"/>
      <c r="D381" s="4"/>
      <c r="E381" s="4"/>
      <c r="F381" s="4"/>
      <c r="J381" s="5"/>
      <c r="L381" s="4"/>
    </row>
    <row r="382">
      <c r="A382" s="4"/>
      <c r="C382" s="116"/>
      <c r="D382" s="4"/>
      <c r="E382" s="4"/>
      <c r="F382" s="4"/>
      <c r="J382" s="5"/>
      <c r="L382" s="4"/>
    </row>
    <row r="383">
      <c r="A383" s="4"/>
      <c r="C383" s="116"/>
      <c r="D383" s="4"/>
      <c r="E383" s="4"/>
      <c r="F383" s="4"/>
      <c r="J383" s="5"/>
      <c r="L383" s="4"/>
    </row>
    <row r="384">
      <c r="A384" s="4"/>
      <c r="C384" s="116"/>
      <c r="D384" s="4"/>
      <c r="E384" s="4"/>
      <c r="F384" s="4"/>
      <c r="J384" s="5"/>
      <c r="L384" s="4"/>
    </row>
    <row r="385">
      <c r="A385" s="4"/>
      <c r="C385" s="116"/>
      <c r="D385" s="4"/>
      <c r="E385" s="4"/>
      <c r="F385" s="4"/>
      <c r="J385" s="5"/>
      <c r="L385" s="4"/>
    </row>
    <row r="386">
      <c r="A386" s="4"/>
      <c r="C386" s="116"/>
      <c r="D386" s="4"/>
      <c r="E386" s="4"/>
      <c r="F386" s="4"/>
      <c r="J386" s="5"/>
      <c r="L386" s="4"/>
    </row>
    <row r="387">
      <c r="A387" s="4"/>
      <c r="C387" s="116"/>
      <c r="D387" s="4"/>
      <c r="E387" s="4"/>
      <c r="F387" s="4"/>
      <c r="J387" s="5"/>
      <c r="L387" s="4"/>
    </row>
    <row r="388">
      <c r="A388" s="4"/>
      <c r="C388" s="116"/>
      <c r="D388" s="4"/>
      <c r="E388" s="4"/>
      <c r="F388" s="4"/>
      <c r="J388" s="5"/>
      <c r="L388" s="4"/>
    </row>
    <row r="389">
      <c r="A389" s="4"/>
      <c r="C389" s="116"/>
      <c r="D389" s="4"/>
      <c r="E389" s="4"/>
      <c r="F389" s="4"/>
      <c r="J389" s="5"/>
      <c r="L389" s="4"/>
    </row>
    <row r="390">
      <c r="A390" s="4"/>
      <c r="C390" s="116"/>
      <c r="D390" s="4"/>
      <c r="E390" s="4"/>
      <c r="F390" s="4"/>
      <c r="J390" s="5"/>
      <c r="L390" s="4"/>
    </row>
    <row r="391">
      <c r="A391" s="4"/>
      <c r="C391" s="116"/>
      <c r="D391" s="4"/>
      <c r="E391" s="4"/>
      <c r="F391" s="4"/>
      <c r="J391" s="5"/>
      <c r="L391" s="4"/>
    </row>
    <row r="392">
      <c r="A392" s="4"/>
      <c r="C392" s="116"/>
      <c r="D392" s="4"/>
      <c r="E392" s="4"/>
      <c r="F392" s="4"/>
      <c r="J392" s="5"/>
      <c r="L392" s="4"/>
    </row>
    <row r="393">
      <c r="A393" s="4"/>
      <c r="C393" s="116"/>
      <c r="D393" s="4"/>
      <c r="E393" s="4"/>
      <c r="F393" s="4"/>
      <c r="J393" s="5"/>
      <c r="L393" s="4"/>
    </row>
    <row r="394">
      <c r="A394" s="4"/>
      <c r="C394" s="116"/>
      <c r="D394" s="4"/>
      <c r="E394" s="4"/>
      <c r="F394" s="4"/>
      <c r="J394" s="5"/>
      <c r="L394" s="4"/>
    </row>
    <row r="395">
      <c r="A395" s="4"/>
      <c r="C395" s="116"/>
      <c r="D395" s="4"/>
      <c r="E395" s="4"/>
      <c r="F395" s="4"/>
      <c r="J395" s="5"/>
      <c r="L395" s="4"/>
    </row>
    <row r="396">
      <c r="A396" s="4"/>
      <c r="C396" s="116"/>
      <c r="D396" s="4"/>
      <c r="E396" s="4"/>
      <c r="F396" s="4"/>
      <c r="J396" s="5"/>
      <c r="L396" s="4"/>
    </row>
    <row r="397">
      <c r="A397" s="4"/>
      <c r="C397" s="116"/>
      <c r="D397" s="4"/>
      <c r="E397" s="4"/>
      <c r="F397" s="4"/>
      <c r="J397" s="5"/>
      <c r="L397" s="4"/>
    </row>
    <row r="398">
      <c r="A398" s="4"/>
      <c r="C398" s="116"/>
      <c r="D398" s="4"/>
      <c r="E398" s="4"/>
      <c r="F398" s="4"/>
      <c r="J398" s="5"/>
      <c r="L398" s="4"/>
    </row>
    <row r="399">
      <c r="A399" s="4"/>
      <c r="C399" s="116"/>
      <c r="D399" s="4"/>
      <c r="E399" s="4"/>
      <c r="F399" s="4"/>
      <c r="J399" s="5"/>
      <c r="L399" s="4"/>
    </row>
    <row r="400">
      <c r="A400" s="4"/>
      <c r="C400" s="116"/>
      <c r="D400" s="4"/>
      <c r="E400" s="4"/>
      <c r="F400" s="4"/>
      <c r="J400" s="5"/>
      <c r="L400" s="4"/>
    </row>
    <row r="401">
      <c r="A401" s="4"/>
      <c r="C401" s="116"/>
      <c r="D401" s="4"/>
      <c r="E401" s="4"/>
      <c r="F401" s="4"/>
      <c r="J401" s="5"/>
      <c r="L401" s="4"/>
    </row>
    <row r="402">
      <c r="A402" s="4"/>
      <c r="C402" s="116"/>
      <c r="D402" s="4"/>
      <c r="E402" s="4"/>
      <c r="F402" s="4"/>
      <c r="J402" s="5"/>
      <c r="L402" s="4"/>
    </row>
    <row r="403">
      <c r="A403" s="4"/>
      <c r="C403" s="116"/>
      <c r="D403" s="4"/>
      <c r="E403" s="4"/>
      <c r="F403" s="4"/>
      <c r="J403" s="5"/>
      <c r="L403" s="4"/>
    </row>
    <row r="404">
      <c r="A404" s="4"/>
      <c r="C404" s="116"/>
      <c r="D404" s="4"/>
      <c r="E404" s="4"/>
      <c r="F404" s="4"/>
      <c r="J404" s="5"/>
      <c r="L404" s="4"/>
    </row>
    <row r="405">
      <c r="A405" s="4"/>
      <c r="C405" s="116"/>
      <c r="D405" s="4"/>
      <c r="E405" s="4"/>
      <c r="F405" s="4"/>
      <c r="J405" s="5"/>
      <c r="L405" s="4"/>
    </row>
    <row r="406">
      <c r="A406" s="4"/>
      <c r="C406" s="116"/>
      <c r="D406" s="4"/>
      <c r="E406" s="4"/>
      <c r="F406" s="4"/>
      <c r="J406" s="5"/>
      <c r="L406" s="4"/>
    </row>
    <row r="407">
      <c r="A407" s="4"/>
      <c r="C407" s="116"/>
      <c r="D407" s="4"/>
      <c r="E407" s="4"/>
      <c r="F407" s="4"/>
      <c r="J407" s="5"/>
      <c r="L407" s="4"/>
    </row>
    <row r="408">
      <c r="A408" s="4"/>
      <c r="C408" s="116"/>
      <c r="D408" s="4"/>
      <c r="E408" s="4"/>
      <c r="F408" s="4"/>
      <c r="J408" s="5"/>
      <c r="L408" s="4"/>
    </row>
    <row r="409">
      <c r="A409" s="4"/>
      <c r="C409" s="116"/>
      <c r="D409" s="4"/>
      <c r="E409" s="4"/>
      <c r="F409" s="4"/>
      <c r="J409" s="5"/>
      <c r="L409" s="4"/>
    </row>
    <row r="410">
      <c r="A410" s="4"/>
      <c r="C410" s="116"/>
      <c r="D410" s="4"/>
      <c r="E410" s="4"/>
      <c r="F410" s="4"/>
      <c r="J410" s="5"/>
      <c r="L410" s="4"/>
    </row>
    <row r="411">
      <c r="A411" s="4"/>
      <c r="C411" s="116"/>
      <c r="D411" s="4"/>
      <c r="E411" s="4"/>
      <c r="F411" s="4"/>
      <c r="J411" s="5"/>
      <c r="L411" s="4"/>
    </row>
    <row r="412">
      <c r="A412" s="4"/>
      <c r="C412" s="116"/>
      <c r="D412" s="4"/>
      <c r="E412" s="4"/>
      <c r="F412" s="4"/>
      <c r="J412" s="5"/>
      <c r="L412" s="4"/>
    </row>
    <row r="413">
      <c r="A413" s="4"/>
      <c r="C413" s="116"/>
      <c r="D413" s="4"/>
      <c r="E413" s="4"/>
      <c r="F413" s="4"/>
      <c r="J413" s="5"/>
      <c r="L413" s="4"/>
    </row>
    <row r="414">
      <c r="A414" s="4"/>
      <c r="C414" s="116"/>
      <c r="D414" s="4"/>
      <c r="E414" s="4"/>
      <c r="F414" s="4"/>
      <c r="J414" s="5"/>
      <c r="L414" s="4"/>
    </row>
    <row r="415">
      <c r="A415" s="4"/>
      <c r="C415" s="116"/>
      <c r="D415" s="4"/>
      <c r="E415" s="4"/>
      <c r="F415" s="4"/>
      <c r="J415" s="5"/>
      <c r="L415" s="4"/>
    </row>
    <row r="416">
      <c r="A416" s="4"/>
      <c r="C416" s="116"/>
      <c r="D416" s="4"/>
      <c r="E416" s="4"/>
      <c r="F416" s="4"/>
      <c r="J416" s="5"/>
      <c r="L416" s="4"/>
    </row>
    <row r="417">
      <c r="A417" s="4"/>
      <c r="C417" s="116"/>
      <c r="D417" s="4"/>
      <c r="E417" s="4"/>
      <c r="F417" s="4"/>
      <c r="J417" s="5"/>
      <c r="L417" s="4"/>
    </row>
    <row r="418">
      <c r="A418" s="4"/>
      <c r="C418" s="116"/>
      <c r="D418" s="4"/>
      <c r="E418" s="4"/>
      <c r="F418" s="4"/>
      <c r="J418" s="5"/>
      <c r="L418" s="4"/>
    </row>
    <row r="419">
      <c r="A419" s="4"/>
      <c r="C419" s="116"/>
      <c r="D419" s="4"/>
      <c r="E419" s="4"/>
      <c r="F419" s="4"/>
      <c r="J419" s="5"/>
      <c r="L419" s="4"/>
    </row>
    <row r="420">
      <c r="A420" s="4"/>
      <c r="C420" s="116"/>
      <c r="D420" s="4"/>
      <c r="E420" s="4"/>
      <c r="F420" s="4"/>
      <c r="J420" s="5"/>
      <c r="L420" s="4"/>
    </row>
    <row r="421">
      <c r="A421" s="4"/>
      <c r="C421" s="116"/>
      <c r="D421" s="4"/>
      <c r="E421" s="4"/>
      <c r="F421" s="4"/>
      <c r="J421" s="5"/>
      <c r="L421" s="4"/>
    </row>
    <row r="422">
      <c r="A422" s="4"/>
      <c r="C422" s="116"/>
      <c r="D422" s="4"/>
      <c r="E422" s="4"/>
      <c r="F422" s="4"/>
      <c r="J422" s="5"/>
      <c r="L422" s="4"/>
    </row>
    <row r="423">
      <c r="A423" s="4"/>
      <c r="C423" s="116"/>
      <c r="D423" s="4"/>
      <c r="E423" s="4"/>
      <c r="F423" s="4"/>
      <c r="J423" s="5"/>
      <c r="L423" s="4"/>
    </row>
    <row r="424">
      <c r="A424" s="4"/>
      <c r="C424" s="116"/>
      <c r="D424" s="4"/>
      <c r="E424" s="4"/>
      <c r="F424" s="4"/>
      <c r="J424" s="5"/>
      <c r="L424" s="4"/>
    </row>
    <row r="425">
      <c r="A425" s="4"/>
      <c r="C425" s="116"/>
      <c r="D425" s="4"/>
      <c r="E425" s="4"/>
      <c r="F425" s="4"/>
      <c r="J425" s="5"/>
      <c r="L425" s="4"/>
    </row>
    <row r="426">
      <c r="A426" s="4"/>
      <c r="C426" s="116"/>
      <c r="D426" s="4"/>
      <c r="E426" s="4"/>
      <c r="F426" s="4"/>
      <c r="J426" s="5"/>
      <c r="L426" s="4"/>
    </row>
    <row r="427">
      <c r="A427" s="4"/>
      <c r="C427" s="116"/>
      <c r="D427" s="4"/>
      <c r="E427" s="4"/>
      <c r="F427" s="4"/>
      <c r="J427" s="5"/>
      <c r="L427" s="4"/>
    </row>
    <row r="428">
      <c r="A428" s="4"/>
      <c r="C428" s="116"/>
      <c r="D428" s="4"/>
      <c r="E428" s="4"/>
      <c r="F428" s="4"/>
      <c r="J428" s="5"/>
      <c r="L428" s="4"/>
    </row>
    <row r="429">
      <c r="A429" s="4"/>
      <c r="C429" s="116"/>
      <c r="D429" s="4"/>
      <c r="E429" s="4"/>
      <c r="F429" s="4"/>
      <c r="J429" s="5"/>
      <c r="L429" s="4"/>
    </row>
    <row r="430">
      <c r="A430" s="4"/>
      <c r="C430" s="116"/>
      <c r="D430" s="4"/>
      <c r="E430" s="4"/>
      <c r="F430" s="4"/>
      <c r="J430" s="5"/>
      <c r="L430" s="4"/>
    </row>
    <row r="431">
      <c r="A431" s="4"/>
      <c r="C431" s="116"/>
      <c r="D431" s="4"/>
      <c r="E431" s="4"/>
      <c r="F431" s="4"/>
      <c r="J431" s="5"/>
      <c r="L431" s="4"/>
    </row>
    <row r="432">
      <c r="A432" s="4"/>
      <c r="C432" s="116"/>
      <c r="D432" s="4"/>
      <c r="E432" s="4"/>
      <c r="F432" s="4"/>
      <c r="J432" s="5"/>
      <c r="L432" s="4"/>
    </row>
    <row r="433">
      <c r="A433" s="4"/>
      <c r="C433" s="116"/>
      <c r="D433" s="4"/>
      <c r="E433" s="4"/>
      <c r="F433" s="4"/>
      <c r="J433" s="5"/>
      <c r="L433" s="4"/>
    </row>
    <row r="434">
      <c r="A434" s="4"/>
      <c r="C434" s="116"/>
      <c r="D434" s="4"/>
      <c r="E434" s="4"/>
      <c r="F434" s="4"/>
      <c r="J434" s="5"/>
      <c r="L434" s="4"/>
    </row>
    <row r="435">
      <c r="A435" s="4"/>
      <c r="C435" s="116"/>
      <c r="D435" s="4"/>
      <c r="E435" s="4"/>
      <c r="F435" s="4"/>
      <c r="J435" s="5"/>
      <c r="L435" s="4"/>
    </row>
    <row r="436">
      <c r="A436" s="4"/>
      <c r="C436" s="116"/>
      <c r="D436" s="4"/>
      <c r="E436" s="4"/>
      <c r="F436" s="4"/>
      <c r="J436" s="5"/>
      <c r="L436" s="4"/>
    </row>
    <row r="437">
      <c r="A437" s="4"/>
      <c r="C437" s="116"/>
      <c r="D437" s="4"/>
      <c r="E437" s="4"/>
      <c r="F437" s="4"/>
      <c r="J437" s="5"/>
      <c r="L437" s="4"/>
    </row>
    <row r="438">
      <c r="A438" s="4"/>
      <c r="C438" s="116"/>
      <c r="D438" s="4"/>
      <c r="E438" s="4"/>
      <c r="F438" s="4"/>
      <c r="J438" s="5"/>
      <c r="L438" s="4"/>
    </row>
    <row r="439">
      <c r="A439" s="4"/>
      <c r="C439" s="116"/>
      <c r="D439" s="4"/>
      <c r="E439" s="4"/>
      <c r="F439" s="4"/>
      <c r="J439" s="5"/>
      <c r="L439" s="4"/>
    </row>
    <row r="440">
      <c r="A440" s="4"/>
      <c r="C440" s="116"/>
      <c r="D440" s="4"/>
      <c r="E440" s="4"/>
      <c r="F440" s="4"/>
      <c r="J440" s="5"/>
      <c r="L440" s="4"/>
    </row>
    <row r="441">
      <c r="A441" s="4"/>
      <c r="C441" s="116"/>
      <c r="D441" s="4"/>
      <c r="E441" s="4"/>
      <c r="F441" s="4"/>
      <c r="J441" s="5"/>
      <c r="L441" s="4"/>
    </row>
    <row r="442">
      <c r="A442" s="4"/>
      <c r="C442" s="116"/>
      <c r="D442" s="4"/>
      <c r="E442" s="4"/>
      <c r="F442" s="4"/>
      <c r="J442" s="5"/>
      <c r="L442" s="4"/>
    </row>
    <row r="443">
      <c r="A443" s="4"/>
      <c r="C443" s="116"/>
      <c r="D443" s="4"/>
      <c r="E443" s="4"/>
      <c r="F443" s="4"/>
      <c r="J443" s="5"/>
      <c r="L443" s="4"/>
    </row>
    <row r="444">
      <c r="A444" s="4"/>
      <c r="C444" s="116"/>
      <c r="D444" s="4"/>
      <c r="E444" s="4"/>
      <c r="F444" s="4"/>
      <c r="J444" s="5"/>
      <c r="L444" s="4"/>
    </row>
    <row r="445">
      <c r="A445" s="4"/>
      <c r="C445" s="116"/>
      <c r="D445" s="4"/>
      <c r="E445" s="4"/>
      <c r="F445" s="4"/>
      <c r="J445" s="5"/>
      <c r="L445" s="4"/>
    </row>
    <row r="446">
      <c r="A446" s="4"/>
      <c r="C446" s="116"/>
      <c r="D446" s="4"/>
      <c r="E446" s="4"/>
      <c r="F446" s="4"/>
      <c r="J446" s="5"/>
      <c r="L446" s="4"/>
    </row>
    <row r="447">
      <c r="A447" s="4"/>
      <c r="C447" s="116"/>
      <c r="D447" s="4"/>
      <c r="E447" s="4"/>
      <c r="F447" s="4"/>
      <c r="J447" s="5"/>
      <c r="L447" s="4"/>
    </row>
    <row r="448">
      <c r="A448" s="4"/>
      <c r="C448" s="116"/>
      <c r="D448" s="4"/>
      <c r="E448" s="4"/>
      <c r="F448" s="4"/>
      <c r="J448" s="5"/>
      <c r="L448" s="4"/>
    </row>
    <row r="449">
      <c r="A449" s="4"/>
      <c r="C449" s="116"/>
      <c r="D449" s="4"/>
      <c r="E449" s="4"/>
      <c r="F449" s="4"/>
      <c r="J449" s="5"/>
      <c r="L449" s="4"/>
    </row>
    <row r="450">
      <c r="A450" s="4"/>
      <c r="C450" s="116"/>
      <c r="D450" s="4"/>
      <c r="E450" s="4"/>
      <c r="F450" s="4"/>
      <c r="J450" s="5"/>
      <c r="L450" s="4"/>
    </row>
    <row r="451">
      <c r="A451" s="4"/>
      <c r="C451" s="116"/>
      <c r="D451" s="4"/>
      <c r="E451" s="4"/>
      <c r="F451" s="4"/>
      <c r="J451" s="5"/>
      <c r="L451" s="4"/>
    </row>
    <row r="452">
      <c r="A452" s="4"/>
      <c r="C452" s="116"/>
      <c r="D452" s="4"/>
      <c r="E452" s="4"/>
      <c r="F452" s="4"/>
      <c r="J452" s="5"/>
      <c r="L452" s="4"/>
    </row>
    <row r="453">
      <c r="A453" s="4"/>
      <c r="C453" s="116"/>
      <c r="D453" s="4"/>
      <c r="E453" s="4"/>
      <c r="F453" s="4"/>
      <c r="J453" s="5"/>
      <c r="L453" s="4"/>
    </row>
    <row r="454">
      <c r="A454" s="4"/>
      <c r="C454" s="116"/>
      <c r="D454" s="4"/>
      <c r="E454" s="4"/>
      <c r="F454" s="4"/>
      <c r="J454" s="5"/>
      <c r="L454" s="4"/>
    </row>
    <row r="455">
      <c r="A455" s="4"/>
      <c r="C455" s="116"/>
      <c r="D455" s="4"/>
      <c r="E455" s="4"/>
      <c r="F455" s="4"/>
      <c r="J455" s="5"/>
      <c r="L455" s="4"/>
    </row>
    <row r="456">
      <c r="A456" s="4"/>
      <c r="C456" s="116"/>
      <c r="D456" s="4"/>
      <c r="E456" s="4"/>
      <c r="F456" s="4"/>
      <c r="J456" s="5"/>
      <c r="L456" s="4"/>
    </row>
    <row r="457">
      <c r="A457" s="4"/>
      <c r="C457" s="116"/>
      <c r="D457" s="4"/>
      <c r="E457" s="4"/>
      <c r="F457" s="4"/>
      <c r="J457" s="5"/>
      <c r="L457" s="4"/>
    </row>
    <row r="458">
      <c r="A458" s="4"/>
      <c r="C458" s="116"/>
      <c r="D458" s="4"/>
      <c r="E458" s="4"/>
      <c r="F458" s="4"/>
      <c r="J458" s="5"/>
      <c r="L458" s="4"/>
    </row>
    <row r="459">
      <c r="A459" s="4"/>
      <c r="C459" s="116"/>
      <c r="D459" s="4"/>
      <c r="E459" s="4"/>
      <c r="F459" s="4"/>
      <c r="J459" s="5"/>
      <c r="L459" s="4"/>
    </row>
    <row r="460">
      <c r="A460" s="4"/>
      <c r="C460" s="116"/>
      <c r="D460" s="4"/>
      <c r="E460" s="4"/>
      <c r="F460" s="4"/>
      <c r="J460" s="5"/>
      <c r="L460" s="4"/>
    </row>
    <row r="461">
      <c r="A461" s="4"/>
      <c r="C461" s="116"/>
      <c r="D461" s="4"/>
      <c r="E461" s="4"/>
      <c r="F461" s="4"/>
      <c r="J461" s="5"/>
      <c r="L461" s="4"/>
    </row>
    <row r="462">
      <c r="A462" s="4"/>
      <c r="C462" s="116"/>
      <c r="D462" s="4"/>
      <c r="E462" s="4"/>
      <c r="F462" s="4"/>
      <c r="J462" s="5"/>
      <c r="L462" s="4"/>
    </row>
    <row r="463">
      <c r="A463" s="4"/>
      <c r="C463" s="116"/>
      <c r="D463" s="4"/>
      <c r="E463" s="4"/>
      <c r="F463" s="4"/>
      <c r="J463" s="5"/>
      <c r="L463" s="4"/>
    </row>
    <row r="464">
      <c r="A464" s="4"/>
      <c r="C464" s="116"/>
      <c r="D464" s="4"/>
      <c r="E464" s="4"/>
      <c r="F464" s="4"/>
      <c r="J464" s="5"/>
      <c r="L464" s="4"/>
    </row>
    <row r="465">
      <c r="A465" s="4"/>
      <c r="C465" s="116"/>
      <c r="D465" s="4"/>
      <c r="E465" s="4"/>
      <c r="F465" s="4"/>
      <c r="J465" s="5"/>
      <c r="L465" s="4"/>
    </row>
    <row r="466">
      <c r="A466" s="4"/>
      <c r="C466" s="116"/>
      <c r="D466" s="4"/>
      <c r="E466" s="4"/>
      <c r="F466" s="4"/>
      <c r="J466" s="5"/>
      <c r="L466" s="4"/>
    </row>
    <row r="467">
      <c r="A467" s="4"/>
      <c r="C467" s="116"/>
      <c r="D467" s="4"/>
      <c r="E467" s="4"/>
      <c r="F467" s="4"/>
      <c r="J467" s="5"/>
      <c r="L467" s="4"/>
    </row>
    <row r="468">
      <c r="A468" s="4"/>
      <c r="C468" s="116"/>
      <c r="D468" s="4"/>
      <c r="E468" s="4"/>
      <c r="F468" s="4"/>
      <c r="J468" s="5"/>
      <c r="L468" s="4"/>
    </row>
    <row r="469">
      <c r="A469" s="4"/>
      <c r="C469" s="116"/>
      <c r="D469" s="4"/>
      <c r="E469" s="4"/>
      <c r="F469" s="4"/>
      <c r="J469" s="5"/>
      <c r="L469" s="4"/>
    </row>
    <row r="470">
      <c r="A470" s="4"/>
      <c r="C470" s="116"/>
      <c r="D470" s="4"/>
      <c r="E470" s="4"/>
      <c r="F470" s="4"/>
      <c r="J470" s="5"/>
      <c r="L470" s="4"/>
    </row>
    <row r="471">
      <c r="A471" s="4"/>
      <c r="C471" s="116"/>
      <c r="D471" s="4"/>
      <c r="E471" s="4"/>
      <c r="F471" s="4"/>
      <c r="J471" s="5"/>
      <c r="L471" s="4"/>
    </row>
    <row r="472">
      <c r="A472" s="4"/>
      <c r="C472" s="116"/>
      <c r="D472" s="4"/>
      <c r="E472" s="4"/>
      <c r="F472" s="4"/>
      <c r="J472" s="5"/>
      <c r="L472" s="4"/>
    </row>
    <row r="473">
      <c r="A473" s="4"/>
      <c r="C473" s="116"/>
      <c r="D473" s="4"/>
      <c r="E473" s="4"/>
      <c r="F473" s="4"/>
      <c r="J473" s="5"/>
      <c r="L473" s="4"/>
    </row>
    <row r="474">
      <c r="A474" s="4"/>
      <c r="C474" s="116"/>
      <c r="D474" s="4"/>
      <c r="E474" s="4"/>
      <c r="F474" s="4"/>
      <c r="J474" s="5"/>
      <c r="L474" s="4"/>
    </row>
    <row r="475">
      <c r="A475" s="4"/>
      <c r="C475" s="116"/>
      <c r="D475" s="4"/>
      <c r="E475" s="4"/>
      <c r="F475" s="4"/>
      <c r="J475" s="5"/>
      <c r="L475" s="4"/>
    </row>
    <row r="476">
      <c r="A476" s="4"/>
      <c r="C476" s="116"/>
      <c r="D476" s="4"/>
      <c r="E476" s="4"/>
      <c r="F476" s="4"/>
      <c r="J476" s="5"/>
      <c r="L476" s="4"/>
    </row>
    <row r="477">
      <c r="A477" s="4"/>
      <c r="C477" s="116"/>
      <c r="D477" s="4"/>
      <c r="E477" s="4"/>
      <c r="F477" s="4"/>
      <c r="J477" s="5"/>
      <c r="L477" s="4"/>
    </row>
    <row r="478">
      <c r="A478" s="4"/>
      <c r="C478" s="116"/>
      <c r="D478" s="4"/>
      <c r="E478" s="4"/>
      <c r="F478" s="4"/>
      <c r="J478" s="5"/>
      <c r="L478" s="4"/>
    </row>
    <row r="479">
      <c r="A479" s="4"/>
      <c r="C479" s="116"/>
      <c r="D479" s="4"/>
      <c r="E479" s="4"/>
      <c r="F479" s="4"/>
      <c r="J479" s="5"/>
      <c r="L479" s="4"/>
    </row>
    <row r="480">
      <c r="A480" s="4"/>
      <c r="C480" s="116"/>
      <c r="D480" s="4"/>
      <c r="E480" s="4"/>
      <c r="F480" s="4"/>
      <c r="J480" s="5"/>
      <c r="L480" s="4"/>
    </row>
    <row r="481">
      <c r="A481" s="4"/>
      <c r="C481" s="116"/>
      <c r="D481" s="4"/>
      <c r="E481" s="4"/>
      <c r="F481" s="4"/>
      <c r="J481" s="5"/>
      <c r="L481" s="4"/>
    </row>
    <row r="482">
      <c r="A482" s="4"/>
      <c r="C482" s="116"/>
      <c r="D482" s="4"/>
      <c r="E482" s="4"/>
      <c r="F482" s="4"/>
      <c r="J482" s="5"/>
      <c r="L482" s="4"/>
    </row>
    <row r="483">
      <c r="A483" s="4"/>
      <c r="C483" s="116"/>
      <c r="D483" s="4"/>
      <c r="E483" s="4"/>
      <c r="F483" s="4"/>
      <c r="J483" s="5"/>
      <c r="L483" s="4"/>
    </row>
    <row r="484">
      <c r="A484" s="4"/>
      <c r="C484" s="116"/>
      <c r="D484" s="4"/>
      <c r="E484" s="4"/>
      <c r="F484" s="4"/>
      <c r="J484" s="5"/>
      <c r="L484" s="4"/>
    </row>
    <row r="485">
      <c r="A485" s="4"/>
      <c r="C485" s="116"/>
      <c r="D485" s="4"/>
      <c r="E485" s="4"/>
      <c r="F485" s="4"/>
      <c r="J485" s="5"/>
      <c r="L485" s="4"/>
    </row>
    <row r="486">
      <c r="A486" s="4"/>
      <c r="C486" s="116"/>
      <c r="D486" s="4"/>
      <c r="E486" s="4"/>
      <c r="F486" s="4"/>
      <c r="J486" s="5"/>
      <c r="L486" s="4"/>
    </row>
    <row r="487">
      <c r="A487" s="4"/>
      <c r="C487" s="116"/>
      <c r="D487" s="4"/>
      <c r="E487" s="4"/>
      <c r="F487" s="4"/>
      <c r="J487" s="5"/>
      <c r="L487" s="4"/>
    </row>
    <row r="488">
      <c r="A488" s="4"/>
      <c r="C488" s="116"/>
      <c r="D488" s="4"/>
      <c r="E488" s="4"/>
      <c r="F488" s="4"/>
      <c r="J488" s="5"/>
      <c r="L488" s="4"/>
    </row>
    <row r="489">
      <c r="A489" s="4"/>
      <c r="C489" s="116"/>
      <c r="D489" s="4"/>
      <c r="E489" s="4"/>
      <c r="F489" s="4"/>
      <c r="J489" s="5"/>
      <c r="L489" s="4"/>
    </row>
    <row r="490">
      <c r="A490" s="4"/>
      <c r="C490" s="116"/>
      <c r="D490" s="4"/>
      <c r="E490" s="4"/>
      <c r="F490" s="4"/>
      <c r="J490" s="5"/>
      <c r="L490" s="4"/>
    </row>
    <row r="491">
      <c r="A491" s="4"/>
      <c r="C491" s="116"/>
      <c r="D491" s="4"/>
      <c r="E491" s="4"/>
      <c r="F491" s="4"/>
      <c r="J491" s="5"/>
      <c r="L491" s="4"/>
    </row>
    <row r="492">
      <c r="A492" s="4"/>
      <c r="C492" s="116"/>
      <c r="D492" s="4"/>
      <c r="E492" s="4"/>
      <c r="F492" s="4"/>
      <c r="J492" s="5"/>
      <c r="L492" s="4"/>
    </row>
    <row r="493">
      <c r="A493" s="4"/>
      <c r="C493" s="116"/>
      <c r="D493" s="4"/>
      <c r="E493" s="4"/>
      <c r="F493" s="4"/>
      <c r="J493" s="5"/>
      <c r="L493" s="4"/>
    </row>
    <row r="494">
      <c r="A494" s="4"/>
      <c r="C494" s="116"/>
      <c r="D494" s="4"/>
      <c r="E494" s="4"/>
      <c r="F494" s="4"/>
      <c r="J494" s="5"/>
      <c r="L494" s="4"/>
    </row>
    <row r="495">
      <c r="A495" s="4"/>
      <c r="C495" s="116"/>
      <c r="D495" s="4"/>
      <c r="E495" s="4"/>
      <c r="F495" s="4"/>
      <c r="J495" s="5"/>
      <c r="L495" s="4"/>
    </row>
    <row r="496">
      <c r="A496" s="4"/>
      <c r="C496" s="116"/>
      <c r="D496" s="4"/>
      <c r="E496" s="4"/>
      <c r="F496" s="4"/>
      <c r="J496" s="5"/>
      <c r="L496" s="4"/>
    </row>
    <row r="497">
      <c r="A497" s="4"/>
      <c r="C497" s="116"/>
      <c r="D497" s="4"/>
      <c r="E497" s="4"/>
      <c r="F497" s="4"/>
      <c r="J497" s="5"/>
      <c r="L497" s="4"/>
    </row>
    <row r="498">
      <c r="A498" s="4"/>
      <c r="C498" s="116"/>
      <c r="D498" s="4"/>
      <c r="E498" s="4"/>
      <c r="F498" s="4"/>
      <c r="J498" s="5"/>
      <c r="L498" s="4"/>
    </row>
    <row r="499">
      <c r="A499" s="4"/>
      <c r="C499" s="116"/>
      <c r="D499" s="4"/>
      <c r="E499" s="4"/>
      <c r="F499" s="4"/>
      <c r="J499" s="5"/>
      <c r="L499" s="4"/>
    </row>
    <row r="500">
      <c r="A500" s="4"/>
      <c r="C500" s="116"/>
      <c r="D500" s="4"/>
      <c r="E500" s="4"/>
      <c r="F500" s="4"/>
      <c r="J500" s="5"/>
      <c r="L500" s="4"/>
    </row>
    <row r="501">
      <c r="A501" s="4"/>
      <c r="C501" s="116"/>
      <c r="D501" s="4"/>
      <c r="E501" s="4"/>
      <c r="F501" s="4"/>
      <c r="J501" s="5"/>
      <c r="L501" s="4"/>
    </row>
    <row r="502">
      <c r="A502" s="4"/>
      <c r="C502" s="116"/>
      <c r="D502" s="4"/>
      <c r="E502" s="4"/>
      <c r="F502" s="4"/>
      <c r="J502" s="5"/>
      <c r="L502" s="4"/>
    </row>
    <row r="503">
      <c r="A503" s="4"/>
      <c r="C503" s="116"/>
      <c r="D503" s="4"/>
      <c r="E503" s="4"/>
      <c r="F503" s="4"/>
      <c r="J503" s="5"/>
      <c r="L503" s="4"/>
    </row>
    <row r="504">
      <c r="A504" s="4"/>
      <c r="C504" s="116"/>
      <c r="D504" s="4"/>
      <c r="E504" s="4"/>
      <c r="F504" s="4"/>
      <c r="J504" s="5"/>
      <c r="L504" s="4"/>
    </row>
    <row r="505">
      <c r="A505" s="4"/>
      <c r="C505" s="116"/>
      <c r="D505" s="4"/>
      <c r="E505" s="4"/>
      <c r="F505" s="4"/>
      <c r="J505" s="5"/>
      <c r="L505" s="4"/>
    </row>
    <row r="506">
      <c r="A506" s="4"/>
      <c r="C506" s="116"/>
      <c r="D506" s="4"/>
      <c r="E506" s="4"/>
      <c r="F506" s="4"/>
      <c r="J506" s="5"/>
      <c r="L506" s="4"/>
    </row>
    <row r="507">
      <c r="A507" s="4"/>
      <c r="C507" s="116"/>
      <c r="D507" s="4"/>
      <c r="E507" s="4"/>
      <c r="F507" s="4"/>
      <c r="J507" s="5"/>
      <c r="L507" s="4"/>
    </row>
    <row r="508">
      <c r="A508" s="4"/>
      <c r="C508" s="116"/>
      <c r="D508" s="4"/>
      <c r="E508" s="4"/>
      <c r="F508" s="4"/>
      <c r="J508" s="5"/>
      <c r="L508" s="4"/>
    </row>
    <row r="509">
      <c r="A509" s="4"/>
      <c r="C509" s="116"/>
      <c r="D509" s="4"/>
      <c r="E509" s="4"/>
      <c r="F509" s="4"/>
      <c r="J509" s="5"/>
      <c r="L509" s="4"/>
    </row>
    <row r="510">
      <c r="A510" s="4"/>
      <c r="C510" s="116"/>
      <c r="D510" s="4"/>
      <c r="E510" s="4"/>
      <c r="F510" s="4"/>
      <c r="J510" s="5"/>
      <c r="L510" s="4"/>
    </row>
    <row r="511">
      <c r="A511" s="4"/>
      <c r="C511" s="116"/>
      <c r="D511" s="4"/>
      <c r="E511" s="4"/>
      <c r="F511" s="4"/>
      <c r="J511" s="5"/>
      <c r="L511" s="4"/>
    </row>
    <row r="512">
      <c r="A512" s="4"/>
      <c r="C512" s="116"/>
      <c r="D512" s="4"/>
      <c r="E512" s="4"/>
      <c r="F512" s="4"/>
      <c r="J512" s="5"/>
      <c r="L512" s="4"/>
    </row>
    <row r="513">
      <c r="A513" s="4"/>
      <c r="C513" s="116"/>
      <c r="D513" s="4"/>
      <c r="E513" s="4"/>
      <c r="F513" s="4"/>
      <c r="J513" s="5"/>
      <c r="L513" s="4"/>
    </row>
    <row r="514">
      <c r="A514" s="4"/>
      <c r="C514" s="116"/>
      <c r="D514" s="4"/>
      <c r="E514" s="4"/>
      <c r="F514" s="4"/>
      <c r="J514" s="5"/>
      <c r="L514" s="4"/>
    </row>
    <row r="515">
      <c r="A515" s="4"/>
      <c r="C515" s="116"/>
      <c r="D515" s="4"/>
      <c r="E515" s="4"/>
      <c r="F515" s="4"/>
      <c r="J515" s="5"/>
      <c r="L515" s="4"/>
    </row>
    <row r="516">
      <c r="A516" s="4"/>
      <c r="C516" s="116"/>
      <c r="D516" s="4"/>
      <c r="E516" s="4"/>
      <c r="F516" s="4"/>
      <c r="J516" s="5"/>
      <c r="L516" s="4"/>
    </row>
    <row r="517">
      <c r="A517" s="4"/>
      <c r="C517" s="116"/>
      <c r="D517" s="4"/>
      <c r="E517" s="4"/>
      <c r="F517" s="4"/>
      <c r="J517" s="5"/>
      <c r="L517" s="4"/>
    </row>
    <row r="518">
      <c r="A518" s="4"/>
      <c r="C518" s="116"/>
      <c r="D518" s="4"/>
      <c r="E518" s="4"/>
      <c r="F518" s="4"/>
      <c r="J518" s="5"/>
      <c r="L518" s="4"/>
    </row>
    <row r="519">
      <c r="A519" s="4"/>
      <c r="C519" s="116"/>
      <c r="D519" s="4"/>
      <c r="E519" s="4"/>
      <c r="F519" s="4"/>
      <c r="J519" s="5"/>
      <c r="L519" s="4"/>
    </row>
    <row r="520">
      <c r="A520" s="4"/>
      <c r="C520" s="116"/>
      <c r="D520" s="4"/>
      <c r="E520" s="4"/>
      <c r="F520" s="4"/>
      <c r="J520" s="5"/>
      <c r="L520" s="4"/>
    </row>
    <row r="521">
      <c r="A521" s="4"/>
      <c r="C521" s="116"/>
      <c r="D521" s="4"/>
      <c r="E521" s="4"/>
      <c r="F521" s="4"/>
      <c r="J521" s="5"/>
      <c r="L521" s="4"/>
    </row>
    <row r="522">
      <c r="A522" s="4"/>
      <c r="C522" s="116"/>
      <c r="D522" s="4"/>
      <c r="E522" s="4"/>
      <c r="F522" s="4"/>
      <c r="J522" s="5"/>
      <c r="L522" s="4"/>
    </row>
    <row r="523">
      <c r="A523" s="4"/>
      <c r="C523" s="116"/>
      <c r="D523" s="4"/>
      <c r="E523" s="4"/>
      <c r="F523" s="4"/>
      <c r="J523" s="5"/>
      <c r="L523" s="4"/>
    </row>
    <row r="524">
      <c r="A524" s="4"/>
      <c r="C524" s="116"/>
      <c r="D524" s="4"/>
      <c r="E524" s="4"/>
      <c r="F524" s="4"/>
      <c r="J524" s="5"/>
      <c r="L524" s="4"/>
    </row>
    <row r="525">
      <c r="A525" s="4"/>
      <c r="C525" s="116"/>
      <c r="D525" s="4"/>
      <c r="E525" s="4"/>
      <c r="F525" s="4"/>
      <c r="J525" s="5"/>
      <c r="L525" s="4"/>
    </row>
    <row r="526">
      <c r="A526" s="4"/>
      <c r="C526" s="116"/>
      <c r="D526" s="4"/>
      <c r="E526" s="4"/>
      <c r="F526" s="4"/>
      <c r="J526" s="5"/>
      <c r="L526" s="4"/>
    </row>
    <row r="527">
      <c r="A527" s="4"/>
      <c r="C527" s="116"/>
      <c r="D527" s="4"/>
      <c r="E527" s="4"/>
      <c r="F527" s="4"/>
      <c r="J527" s="5"/>
      <c r="L527" s="4"/>
    </row>
    <row r="528">
      <c r="A528" s="4"/>
      <c r="C528" s="116"/>
      <c r="D528" s="4"/>
      <c r="E528" s="4"/>
      <c r="F528" s="4"/>
      <c r="J528" s="5"/>
      <c r="L528" s="4"/>
    </row>
    <row r="529">
      <c r="A529" s="4"/>
      <c r="C529" s="116"/>
      <c r="D529" s="4"/>
      <c r="E529" s="4"/>
      <c r="F529" s="4"/>
      <c r="J529" s="5"/>
      <c r="L529" s="4"/>
    </row>
    <row r="530">
      <c r="A530" s="4"/>
      <c r="C530" s="116"/>
      <c r="D530" s="4"/>
      <c r="E530" s="4"/>
      <c r="F530" s="4"/>
      <c r="J530" s="5"/>
      <c r="L530" s="4"/>
    </row>
    <row r="531">
      <c r="A531" s="4"/>
      <c r="C531" s="116"/>
      <c r="D531" s="4"/>
      <c r="E531" s="4"/>
      <c r="F531" s="4"/>
      <c r="J531" s="5"/>
      <c r="L531" s="4"/>
    </row>
    <row r="532">
      <c r="A532" s="4"/>
      <c r="C532" s="116"/>
      <c r="D532" s="4"/>
      <c r="E532" s="4"/>
      <c r="F532" s="4"/>
      <c r="J532" s="5"/>
      <c r="L532" s="4"/>
    </row>
    <row r="533">
      <c r="A533" s="4"/>
      <c r="C533" s="116"/>
      <c r="D533" s="4"/>
      <c r="E533" s="4"/>
      <c r="F533" s="4"/>
      <c r="J533" s="5"/>
      <c r="L533" s="4"/>
    </row>
    <row r="534">
      <c r="A534" s="4"/>
      <c r="C534" s="116"/>
      <c r="D534" s="4"/>
      <c r="E534" s="4"/>
      <c r="F534" s="4"/>
      <c r="J534" s="5"/>
      <c r="L534" s="4"/>
    </row>
    <row r="535">
      <c r="A535" s="4"/>
      <c r="C535" s="116"/>
      <c r="D535" s="4"/>
      <c r="E535" s="4"/>
      <c r="F535" s="4"/>
      <c r="J535" s="5"/>
      <c r="L535" s="4"/>
    </row>
    <row r="536">
      <c r="A536" s="4"/>
      <c r="C536" s="116"/>
      <c r="D536" s="4"/>
      <c r="E536" s="4"/>
      <c r="F536" s="4"/>
      <c r="J536" s="5"/>
      <c r="L536" s="4"/>
    </row>
    <row r="537">
      <c r="A537" s="4"/>
      <c r="C537" s="116"/>
      <c r="D537" s="4"/>
      <c r="E537" s="4"/>
      <c r="F537" s="4"/>
      <c r="J537" s="5"/>
      <c r="L537" s="4"/>
    </row>
    <row r="538">
      <c r="A538" s="4"/>
      <c r="C538" s="116"/>
      <c r="D538" s="4"/>
      <c r="E538" s="4"/>
      <c r="F538" s="4"/>
      <c r="J538" s="5"/>
      <c r="L538" s="4"/>
    </row>
    <row r="539">
      <c r="A539" s="4"/>
      <c r="C539" s="116"/>
      <c r="D539" s="4"/>
      <c r="E539" s="4"/>
      <c r="F539" s="4"/>
      <c r="J539" s="5"/>
      <c r="L539" s="4"/>
    </row>
    <row r="540">
      <c r="A540" s="4"/>
      <c r="C540" s="116"/>
      <c r="D540" s="4"/>
      <c r="E540" s="4"/>
      <c r="F540" s="4"/>
      <c r="J540" s="5"/>
      <c r="L540" s="4"/>
    </row>
    <row r="541">
      <c r="A541" s="4"/>
      <c r="C541" s="116"/>
      <c r="D541" s="4"/>
      <c r="E541" s="4"/>
      <c r="F541" s="4"/>
      <c r="J541" s="5"/>
      <c r="L541" s="4"/>
    </row>
    <row r="542">
      <c r="A542" s="4"/>
      <c r="C542" s="116"/>
      <c r="D542" s="4"/>
      <c r="E542" s="4"/>
      <c r="F542" s="4"/>
      <c r="J542" s="5"/>
      <c r="L542" s="4"/>
    </row>
    <row r="543">
      <c r="A543" s="4"/>
      <c r="C543" s="116"/>
      <c r="D543" s="4"/>
      <c r="E543" s="4"/>
      <c r="F543" s="4"/>
      <c r="J543" s="5"/>
      <c r="L543" s="4"/>
    </row>
    <row r="544">
      <c r="A544" s="4"/>
      <c r="C544" s="116"/>
      <c r="D544" s="4"/>
      <c r="E544" s="4"/>
      <c r="F544" s="4"/>
      <c r="J544" s="5"/>
      <c r="L544" s="4"/>
    </row>
    <row r="545">
      <c r="A545" s="4"/>
      <c r="C545" s="116"/>
      <c r="D545" s="4"/>
      <c r="E545" s="4"/>
      <c r="F545" s="4"/>
      <c r="J545" s="5"/>
      <c r="L545" s="4"/>
    </row>
    <row r="546">
      <c r="A546" s="4"/>
      <c r="C546" s="116"/>
      <c r="D546" s="4"/>
      <c r="E546" s="4"/>
      <c r="F546" s="4"/>
      <c r="J546" s="5"/>
      <c r="L546" s="4"/>
    </row>
    <row r="547">
      <c r="A547" s="4"/>
      <c r="C547" s="116"/>
      <c r="D547" s="4"/>
      <c r="E547" s="4"/>
      <c r="F547" s="4"/>
      <c r="J547" s="5"/>
      <c r="L547" s="4"/>
    </row>
    <row r="548">
      <c r="A548" s="4"/>
      <c r="C548" s="116"/>
      <c r="D548" s="4"/>
      <c r="E548" s="4"/>
      <c r="F548" s="4"/>
      <c r="J548" s="5"/>
      <c r="L548" s="4"/>
    </row>
    <row r="549">
      <c r="A549" s="4"/>
      <c r="C549" s="116"/>
      <c r="D549" s="4"/>
      <c r="E549" s="4"/>
      <c r="F549" s="4"/>
      <c r="J549" s="5"/>
      <c r="L549" s="4"/>
    </row>
    <row r="550">
      <c r="A550" s="4"/>
      <c r="C550" s="116"/>
      <c r="D550" s="4"/>
      <c r="E550" s="4"/>
      <c r="F550" s="4"/>
      <c r="J550" s="5"/>
      <c r="L550" s="4"/>
    </row>
    <row r="551">
      <c r="A551" s="4"/>
      <c r="C551" s="116"/>
      <c r="D551" s="4"/>
      <c r="E551" s="4"/>
      <c r="F551" s="4"/>
      <c r="J551" s="5"/>
      <c r="L551" s="4"/>
    </row>
    <row r="552">
      <c r="A552" s="4"/>
      <c r="C552" s="116"/>
      <c r="D552" s="4"/>
      <c r="E552" s="4"/>
      <c r="F552" s="4"/>
      <c r="J552" s="5"/>
      <c r="L552" s="4"/>
    </row>
    <row r="553">
      <c r="A553" s="4"/>
      <c r="C553" s="116"/>
      <c r="D553" s="4"/>
      <c r="E553" s="4"/>
      <c r="F553" s="4"/>
      <c r="J553" s="5"/>
      <c r="L553" s="4"/>
    </row>
    <row r="554">
      <c r="A554" s="4"/>
      <c r="C554" s="116"/>
      <c r="D554" s="4"/>
      <c r="E554" s="4"/>
      <c r="F554" s="4"/>
      <c r="J554" s="5"/>
      <c r="L554" s="4"/>
    </row>
    <row r="555">
      <c r="A555" s="4"/>
      <c r="C555" s="116"/>
      <c r="D555" s="4"/>
      <c r="E555" s="4"/>
      <c r="F555" s="4"/>
      <c r="J555" s="5"/>
      <c r="L555" s="4"/>
    </row>
    <row r="556">
      <c r="A556" s="4"/>
      <c r="C556" s="116"/>
      <c r="D556" s="4"/>
      <c r="E556" s="4"/>
      <c r="F556" s="4"/>
      <c r="J556" s="5"/>
      <c r="L556" s="4"/>
    </row>
    <row r="557">
      <c r="A557" s="4"/>
      <c r="C557" s="116"/>
      <c r="D557" s="4"/>
      <c r="E557" s="4"/>
      <c r="F557" s="4"/>
      <c r="J557" s="5"/>
      <c r="L557" s="4"/>
    </row>
    <row r="558">
      <c r="A558" s="4"/>
      <c r="C558" s="116"/>
      <c r="D558" s="4"/>
      <c r="E558" s="4"/>
      <c r="F558" s="4"/>
      <c r="J558" s="5"/>
      <c r="L558" s="4"/>
    </row>
    <row r="559">
      <c r="A559" s="4"/>
      <c r="C559" s="116"/>
      <c r="D559" s="4"/>
      <c r="E559" s="4"/>
      <c r="F559" s="4"/>
      <c r="J559" s="5"/>
      <c r="L559" s="4"/>
    </row>
    <row r="560">
      <c r="A560" s="4"/>
      <c r="C560" s="116"/>
      <c r="D560" s="4"/>
      <c r="E560" s="4"/>
      <c r="F560" s="4"/>
      <c r="J560" s="5"/>
      <c r="L560" s="4"/>
    </row>
    <row r="561">
      <c r="A561" s="4"/>
      <c r="C561" s="116"/>
      <c r="D561" s="4"/>
      <c r="E561" s="4"/>
      <c r="F561" s="4"/>
      <c r="J561" s="5"/>
      <c r="L561" s="4"/>
    </row>
    <row r="562">
      <c r="A562" s="4"/>
      <c r="C562" s="116"/>
      <c r="D562" s="4"/>
      <c r="E562" s="4"/>
      <c r="F562" s="4"/>
      <c r="J562" s="5"/>
      <c r="L562" s="4"/>
    </row>
    <row r="563">
      <c r="A563" s="4"/>
      <c r="C563" s="116"/>
      <c r="D563" s="4"/>
      <c r="E563" s="4"/>
      <c r="F563" s="4"/>
      <c r="J563" s="5"/>
      <c r="L563" s="4"/>
    </row>
    <row r="564">
      <c r="A564" s="4"/>
      <c r="C564" s="116"/>
      <c r="D564" s="4"/>
      <c r="E564" s="4"/>
      <c r="F564" s="4"/>
      <c r="J564" s="5"/>
      <c r="L564" s="4"/>
    </row>
    <row r="565">
      <c r="A565" s="4"/>
      <c r="C565" s="116"/>
      <c r="D565" s="4"/>
      <c r="E565" s="4"/>
      <c r="F565" s="4"/>
      <c r="J565" s="5"/>
      <c r="L565" s="4"/>
    </row>
    <row r="566">
      <c r="A566" s="4"/>
      <c r="C566" s="116"/>
      <c r="D566" s="4"/>
      <c r="E566" s="4"/>
      <c r="F566" s="4"/>
      <c r="J566" s="5"/>
      <c r="L566" s="4"/>
    </row>
    <row r="567">
      <c r="A567" s="4"/>
      <c r="C567" s="116"/>
      <c r="D567" s="4"/>
      <c r="E567" s="4"/>
      <c r="F567" s="4"/>
      <c r="J567" s="5"/>
      <c r="L567" s="4"/>
    </row>
    <row r="568">
      <c r="A568" s="4"/>
      <c r="C568" s="116"/>
      <c r="D568" s="4"/>
      <c r="E568" s="4"/>
      <c r="F568" s="4"/>
      <c r="J568" s="5"/>
      <c r="L568" s="4"/>
    </row>
    <row r="569">
      <c r="A569" s="4"/>
      <c r="C569" s="116"/>
      <c r="D569" s="4"/>
      <c r="E569" s="4"/>
      <c r="F569" s="4"/>
      <c r="J569" s="5"/>
      <c r="L569" s="4"/>
    </row>
    <row r="570">
      <c r="A570" s="4"/>
      <c r="C570" s="116"/>
      <c r="D570" s="4"/>
      <c r="E570" s="4"/>
      <c r="F570" s="4"/>
      <c r="J570" s="5"/>
      <c r="L570" s="4"/>
    </row>
    <row r="571">
      <c r="A571" s="4"/>
      <c r="C571" s="116"/>
      <c r="D571" s="4"/>
      <c r="E571" s="4"/>
      <c r="F571" s="4"/>
      <c r="J571" s="5"/>
      <c r="L571" s="4"/>
    </row>
    <row r="572">
      <c r="A572" s="4"/>
      <c r="C572" s="116"/>
      <c r="D572" s="4"/>
      <c r="E572" s="4"/>
      <c r="F572" s="4"/>
      <c r="J572" s="5"/>
      <c r="L572" s="4"/>
    </row>
    <row r="573">
      <c r="A573" s="4"/>
      <c r="C573" s="116"/>
      <c r="D573" s="4"/>
      <c r="E573" s="4"/>
      <c r="F573" s="4"/>
      <c r="J573" s="5"/>
      <c r="L573" s="4"/>
    </row>
    <row r="574">
      <c r="A574" s="4"/>
      <c r="C574" s="116"/>
      <c r="D574" s="4"/>
      <c r="E574" s="4"/>
      <c r="F574" s="4"/>
      <c r="J574" s="5"/>
      <c r="L574" s="4"/>
    </row>
    <row r="575">
      <c r="A575" s="4"/>
      <c r="C575" s="116"/>
      <c r="D575" s="4"/>
      <c r="E575" s="4"/>
      <c r="F575" s="4"/>
      <c r="J575" s="5"/>
      <c r="L575" s="4"/>
    </row>
    <row r="576">
      <c r="A576" s="4"/>
      <c r="C576" s="116"/>
      <c r="D576" s="4"/>
      <c r="E576" s="4"/>
      <c r="F576" s="4"/>
      <c r="J576" s="5"/>
      <c r="L576" s="4"/>
    </row>
    <row r="577">
      <c r="A577" s="4"/>
      <c r="C577" s="116"/>
      <c r="D577" s="4"/>
      <c r="E577" s="4"/>
      <c r="F577" s="4"/>
      <c r="J577" s="5"/>
      <c r="L577" s="4"/>
    </row>
    <row r="578">
      <c r="A578" s="4"/>
      <c r="C578" s="116"/>
      <c r="D578" s="4"/>
      <c r="E578" s="4"/>
      <c r="F578" s="4"/>
      <c r="J578" s="5"/>
      <c r="L578" s="4"/>
    </row>
    <row r="579">
      <c r="A579" s="4"/>
      <c r="C579" s="116"/>
      <c r="D579" s="4"/>
      <c r="E579" s="4"/>
      <c r="F579" s="4"/>
      <c r="J579" s="5"/>
      <c r="L579" s="4"/>
    </row>
    <row r="580">
      <c r="A580" s="4"/>
      <c r="C580" s="116"/>
      <c r="D580" s="4"/>
      <c r="E580" s="4"/>
      <c r="F580" s="4"/>
      <c r="J580" s="5"/>
      <c r="L580" s="4"/>
    </row>
    <row r="581">
      <c r="A581" s="4"/>
      <c r="C581" s="116"/>
      <c r="D581" s="4"/>
      <c r="E581" s="4"/>
      <c r="F581" s="4"/>
      <c r="J581" s="5"/>
      <c r="L581" s="4"/>
    </row>
    <row r="582">
      <c r="A582" s="4"/>
      <c r="C582" s="116"/>
      <c r="D582" s="4"/>
      <c r="E582" s="4"/>
      <c r="F582" s="4"/>
      <c r="J582" s="5"/>
      <c r="L582" s="4"/>
    </row>
    <row r="583">
      <c r="A583" s="4"/>
      <c r="C583" s="116"/>
      <c r="D583" s="4"/>
      <c r="E583" s="4"/>
      <c r="F583" s="4"/>
      <c r="J583" s="5"/>
      <c r="L583" s="4"/>
    </row>
    <row r="584">
      <c r="A584" s="4"/>
      <c r="C584" s="116"/>
      <c r="D584" s="4"/>
      <c r="E584" s="4"/>
      <c r="F584" s="4"/>
      <c r="J584" s="5"/>
      <c r="L584" s="4"/>
    </row>
    <row r="585">
      <c r="A585" s="4"/>
      <c r="C585" s="116"/>
      <c r="D585" s="4"/>
      <c r="E585" s="4"/>
      <c r="F585" s="4"/>
      <c r="J585" s="5"/>
      <c r="L585" s="4"/>
    </row>
    <row r="586">
      <c r="A586" s="4"/>
      <c r="C586" s="116"/>
      <c r="D586" s="4"/>
      <c r="E586" s="4"/>
      <c r="F586" s="4"/>
      <c r="J586" s="5"/>
      <c r="L586" s="4"/>
    </row>
    <row r="587">
      <c r="A587" s="4"/>
      <c r="C587" s="116"/>
      <c r="D587" s="4"/>
      <c r="E587" s="4"/>
      <c r="F587" s="4"/>
      <c r="J587" s="5"/>
      <c r="L587" s="4"/>
    </row>
    <row r="588">
      <c r="A588" s="4"/>
      <c r="C588" s="116"/>
      <c r="D588" s="4"/>
      <c r="E588" s="4"/>
      <c r="F588" s="4"/>
      <c r="J588" s="5"/>
      <c r="L588" s="4"/>
    </row>
    <row r="589">
      <c r="A589" s="4"/>
      <c r="C589" s="116"/>
      <c r="D589" s="4"/>
      <c r="E589" s="4"/>
      <c r="F589" s="4"/>
      <c r="J589" s="5"/>
      <c r="L589" s="4"/>
    </row>
    <row r="590">
      <c r="A590" s="4"/>
      <c r="C590" s="116"/>
      <c r="D590" s="4"/>
      <c r="E590" s="4"/>
      <c r="F590" s="4"/>
      <c r="J590" s="5"/>
      <c r="L590" s="4"/>
    </row>
    <row r="591">
      <c r="A591" s="4"/>
      <c r="C591" s="116"/>
      <c r="D591" s="4"/>
      <c r="E591" s="4"/>
      <c r="F591" s="4"/>
      <c r="J591" s="5"/>
      <c r="L591" s="4"/>
    </row>
    <row r="592">
      <c r="A592" s="4"/>
      <c r="C592" s="116"/>
      <c r="D592" s="4"/>
      <c r="E592" s="4"/>
      <c r="F592" s="4"/>
      <c r="J592" s="5"/>
      <c r="L592" s="4"/>
    </row>
    <row r="593">
      <c r="A593" s="4"/>
      <c r="C593" s="116"/>
      <c r="D593" s="4"/>
      <c r="E593" s="4"/>
      <c r="F593" s="4"/>
      <c r="J593" s="5"/>
      <c r="L593" s="4"/>
    </row>
    <row r="594">
      <c r="A594" s="4"/>
      <c r="C594" s="116"/>
      <c r="D594" s="4"/>
      <c r="E594" s="4"/>
      <c r="F594" s="4"/>
      <c r="J594" s="5"/>
      <c r="L594" s="4"/>
    </row>
    <row r="595">
      <c r="A595" s="4"/>
      <c r="C595" s="116"/>
      <c r="D595" s="4"/>
      <c r="E595" s="4"/>
      <c r="F595" s="4"/>
      <c r="J595" s="5"/>
      <c r="L595" s="4"/>
    </row>
    <row r="596">
      <c r="A596" s="4"/>
      <c r="C596" s="116"/>
      <c r="D596" s="4"/>
      <c r="E596" s="4"/>
      <c r="F596" s="4"/>
      <c r="J596" s="5"/>
      <c r="L596" s="4"/>
    </row>
    <row r="597">
      <c r="A597" s="4"/>
      <c r="C597" s="116"/>
      <c r="D597" s="4"/>
      <c r="E597" s="4"/>
      <c r="F597" s="4"/>
      <c r="J597" s="5"/>
      <c r="L597" s="4"/>
    </row>
    <row r="598">
      <c r="A598" s="4"/>
      <c r="C598" s="116"/>
      <c r="D598" s="4"/>
      <c r="E598" s="4"/>
      <c r="F598" s="4"/>
      <c r="J598" s="5"/>
      <c r="L598" s="4"/>
    </row>
    <row r="599">
      <c r="A599" s="4"/>
      <c r="C599" s="116"/>
      <c r="D599" s="4"/>
      <c r="E599" s="4"/>
      <c r="F599" s="4"/>
      <c r="J599" s="5"/>
      <c r="L599" s="4"/>
    </row>
    <row r="600">
      <c r="A600" s="4"/>
      <c r="C600" s="116"/>
      <c r="D600" s="4"/>
      <c r="E600" s="4"/>
      <c r="F600" s="4"/>
      <c r="J600" s="5"/>
      <c r="L600" s="4"/>
    </row>
    <row r="601">
      <c r="A601" s="4"/>
      <c r="C601" s="116"/>
      <c r="D601" s="4"/>
      <c r="E601" s="4"/>
      <c r="F601" s="4"/>
      <c r="J601" s="5"/>
      <c r="L601" s="4"/>
    </row>
    <row r="602">
      <c r="A602" s="4"/>
      <c r="C602" s="116"/>
      <c r="D602" s="4"/>
      <c r="E602" s="4"/>
      <c r="F602" s="4"/>
      <c r="J602" s="5"/>
      <c r="L602" s="4"/>
    </row>
    <row r="603">
      <c r="A603" s="4"/>
      <c r="C603" s="116"/>
      <c r="D603" s="4"/>
      <c r="E603" s="4"/>
      <c r="F603" s="4"/>
      <c r="J603" s="5"/>
      <c r="L603" s="4"/>
    </row>
    <row r="604">
      <c r="A604" s="4"/>
      <c r="C604" s="116"/>
      <c r="D604" s="4"/>
      <c r="E604" s="4"/>
      <c r="F604" s="4"/>
      <c r="J604" s="5"/>
      <c r="L604" s="4"/>
    </row>
    <row r="605">
      <c r="A605" s="4"/>
      <c r="C605" s="116"/>
      <c r="D605" s="4"/>
      <c r="E605" s="4"/>
      <c r="F605" s="4"/>
      <c r="J605" s="5"/>
      <c r="L605" s="4"/>
    </row>
    <row r="606">
      <c r="A606" s="4"/>
      <c r="C606" s="116"/>
      <c r="D606" s="4"/>
      <c r="E606" s="4"/>
      <c r="F606" s="4"/>
      <c r="J606" s="5"/>
      <c r="L606" s="4"/>
    </row>
    <row r="607">
      <c r="A607" s="4"/>
      <c r="C607" s="116"/>
      <c r="D607" s="4"/>
      <c r="E607" s="4"/>
      <c r="F607" s="4"/>
      <c r="J607" s="5"/>
      <c r="L607" s="4"/>
    </row>
    <row r="608">
      <c r="A608" s="4"/>
      <c r="C608" s="116"/>
      <c r="D608" s="4"/>
      <c r="E608" s="4"/>
      <c r="F608" s="4"/>
      <c r="J608" s="5"/>
      <c r="L608" s="4"/>
    </row>
    <row r="609">
      <c r="A609" s="4"/>
      <c r="C609" s="116"/>
      <c r="D609" s="4"/>
      <c r="E609" s="4"/>
      <c r="F609" s="4"/>
      <c r="J609" s="5"/>
      <c r="L609" s="4"/>
    </row>
    <row r="610">
      <c r="A610" s="4"/>
      <c r="C610" s="116"/>
      <c r="D610" s="4"/>
      <c r="E610" s="4"/>
      <c r="F610" s="4"/>
      <c r="J610" s="5"/>
      <c r="L610" s="4"/>
    </row>
    <row r="611">
      <c r="A611" s="4"/>
      <c r="C611" s="116"/>
      <c r="D611" s="4"/>
      <c r="E611" s="4"/>
      <c r="F611" s="4"/>
      <c r="J611" s="5"/>
      <c r="L611" s="4"/>
    </row>
    <row r="612">
      <c r="A612" s="4"/>
      <c r="C612" s="116"/>
      <c r="D612" s="4"/>
      <c r="E612" s="4"/>
      <c r="F612" s="4"/>
      <c r="J612" s="5"/>
      <c r="L612" s="4"/>
    </row>
    <row r="613">
      <c r="A613" s="4"/>
      <c r="C613" s="116"/>
      <c r="D613" s="4"/>
      <c r="E613" s="4"/>
      <c r="F613" s="4"/>
      <c r="J613" s="5"/>
      <c r="L613" s="4"/>
    </row>
    <row r="614">
      <c r="A614" s="4"/>
      <c r="C614" s="116"/>
      <c r="D614" s="4"/>
      <c r="E614" s="4"/>
      <c r="F614" s="4"/>
      <c r="J614" s="5"/>
      <c r="L614" s="4"/>
    </row>
    <row r="615">
      <c r="A615" s="4"/>
      <c r="C615" s="116"/>
      <c r="D615" s="4"/>
      <c r="E615" s="4"/>
      <c r="F615" s="4"/>
      <c r="J615" s="5"/>
      <c r="L615" s="4"/>
    </row>
    <row r="616">
      <c r="A616" s="4"/>
      <c r="C616" s="116"/>
      <c r="D616" s="4"/>
      <c r="E616" s="4"/>
      <c r="F616" s="4"/>
      <c r="J616" s="5"/>
      <c r="L616" s="4"/>
    </row>
    <row r="617">
      <c r="A617" s="4"/>
      <c r="C617" s="116"/>
      <c r="D617" s="4"/>
      <c r="E617" s="4"/>
      <c r="F617" s="4"/>
      <c r="J617" s="5"/>
      <c r="L617" s="4"/>
    </row>
    <row r="618">
      <c r="A618" s="4"/>
      <c r="C618" s="116"/>
      <c r="D618" s="4"/>
      <c r="E618" s="4"/>
      <c r="F618" s="4"/>
      <c r="J618" s="5"/>
      <c r="L618" s="4"/>
    </row>
    <row r="619">
      <c r="A619" s="4"/>
      <c r="C619" s="116"/>
      <c r="D619" s="4"/>
      <c r="E619" s="4"/>
      <c r="F619" s="4"/>
      <c r="J619" s="5"/>
      <c r="L619" s="4"/>
    </row>
    <row r="620">
      <c r="A620" s="4"/>
      <c r="C620" s="116"/>
      <c r="D620" s="4"/>
      <c r="E620" s="4"/>
      <c r="F620" s="4"/>
      <c r="J620" s="5"/>
      <c r="L620" s="4"/>
    </row>
    <row r="621">
      <c r="A621" s="4"/>
      <c r="C621" s="116"/>
      <c r="D621" s="4"/>
      <c r="E621" s="4"/>
      <c r="F621" s="4"/>
      <c r="J621" s="5"/>
      <c r="L621" s="4"/>
    </row>
    <row r="622">
      <c r="A622" s="4"/>
      <c r="C622" s="116"/>
      <c r="D622" s="4"/>
      <c r="E622" s="4"/>
      <c r="F622" s="4"/>
      <c r="J622" s="5"/>
      <c r="L622" s="4"/>
    </row>
    <row r="623">
      <c r="A623" s="4"/>
      <c r="C623" s="116"/>
      <c r="D623" s="4"/>
      <c r="E623" s="4"/>
      <c r="F623" s="4"/>
      <c r="J623" s="5"/>
      <c r="L623" s="4"/>
    </row>
    <row r="624">
      <c r="A624" s="4"/>
      <c r="C624" s="116"/>
      <c r="D624" s="4"/>
      <c r="E624" s="4"/>
      <c r="F624" s="4"/>
      <c r="J624" s="5"/>
      <c r="L624" s="4"/>
    </row>
    <row r="625">
      <c r="A625" s="4"/>
      <c r="C625" s="116"/>
      <c r="D625" s="4"/>
      <c r="E625" s="4"/>
      <c r="F625" s="4"/>
      <c r="J625" s="5"/>
      <c r="L625" s="4"/>
    </row>
    <row r="626">
      <c r="A626" s="4"/>
      <c r="C626" s="116"/>
      <c r="D626" s="4"/>
      <c r="E626" s="4"/>
      <c r="F626" s="4"/>
      <c r="J626" s="5"/>
      <c r="L626" s="4"/>
    </row>
    <row r="627">
      <c r="A627" s="4"/>
      <c r="C627" s="116"/>
      <c r="D627" s="4"/>
      <c r="E627" s="4"/>
      <c r="F627" s="4"/>
      <c r="J627" s="5"/>
      <c r="L627" s="4"/>
    </row>
    <row r="628">
      <c r="A628" s="4"/>
      <c r="C628" s="116"/>
      <c r="D628" s="4"/>
      <c r="E628" s="4"/>
      <c r="F628" s="4"/>
      <c r="J628" s="5"/>
      <c r="L628" s="4"/>
    </row>
    <row r="629">
      <c r="A629" s="4"/>
      <c r="C629" s="116"/>
      <c r="D629" s="4"/>
      <c r="E629" s="4"/>
      <c r="F629" s="4"/>
      <c r="J629" s="5"/>
      <c r="L629" s="4"/>
    </row>
    <row r="630">
      <c r="A630" s="4"/>
      <c r="C630" s="116"/>
      <c r="D630" s="4"/>
      <c r="E630" s="4"/>
      <c r="F630" s="4"/>
      <c r="J630" s="5"/>
      <c r="L630" s="4"/>
    </row>
    <row r="631">
      <c r="A631" s="4"/>
      <c r="C631" s="116"/>
      <c r="D631" s="4"/>
      <c r="E631" s="4"/>
      <c r="F631" s="4"/>
      <c r="J631" s="5"/>
      <c r="L631" s="4"/>
    </row>
    <row r="632">
      <c r="A632" s="4"/>
      <c r="C632" s="116"/>
      <c r="D632" s="4"/>
      <c r="E632" s="4"/>
      <c r="F632" s="4"/>
      <c r="J632" s="5"/>
      <c r="L632" s="4"/>
    </row>
    <row r="633">
      <c r="A633" s="4"/>
      <c r="C633" s="116"/>
      <c r="D633" s="4"/>
      <c r="E633" s="4"/>
      <c r="F633" s="4"/>
      <c r="J633" s="5"/>
      <c r="L633" s="4"/>
    </row>
    <row r="634">
      <c r="A634" s="4"/>
      <c r="C634" s="116"/>
      <c r="D634" s="4"/>
      <c r="E634" s="4"/>
      <c r="F634" s="4"/>
      <c r="J634" s="5"/>
      <c r="L634" s="4"/>
    </row>
    <row r="635">
      <c r="A635" s="4"/>
      <c r="C635" s="116"/>
      <c r="D635" s="4"/>
      <c r="E635" s="4"/>
      <c r="F635" s="4"/>
      <c r="J635" s="5"/>
      <c r="L635" s="4"/>
    </row>
    <row r="636">
      <c r="A636" s="4"/>
      <c r="C636" s="116"/>
      <c r="D636" s="4"/>
      <c r="E636" s="4"/>
      <c r="F636" s="4"/>
      <c r="J636" s="5"/>
      <c r="L636" s="4"/>
    </row>
    <row r="637">
      <c r="A637" s="4"/>
      <c r="C637" s="116"/>
      <c r="D637" s="4"/>
      <c r="E637" s="4"/>
      <c r="F637" s="4"/>
      <c r="J637" s="5"/>
      <c r="L637" s="4"/>
    </row>
    <row r="638">
      <c r="A638" s="4"/>
      <c r="C638" s="116"/>
      <c r="D638" s="4"/>
      <c r="E638" s="4"/>
      <c r="F638" s="4"/>
      <c r="J638" s="5"/>
      <c r="L638" s="4"/>
    </row>
    <row r="639">
      <c r="A639" s="4"/>
      <c r="C639" s="116"/>
      <c r="D639" s="4"/>
      <c r="E639" s="4"/>
      <c r="F639" s="4"/>
      <c r="J639" s="5"/>
      <c r="L639" s="4"/>
    </row>
    <row r="640">
      <c r="A640" s="4"/>
      <c r="C640" s="116"/>
      <c r="D640" s="4"/>
      <c r="E640" s="4"/>
      <c r="F640" s="4"/>
      <c r="J640" s="5"/>
      <c r="L640" s="4"/>
    </row>
    <row r="641">
      <c r="A641" s="4"/>
      <c r="C641" s="116"/>
      <c r="D641" s="4"/>
      <c r="E641" s="4"/>
      <c r="F641" s="4"/>
      <c r="J641" s="5"/>
      <c r="L641" s="4"/>
    </row>
    <row r="642">
      <c r="A642" s="4"/>
      <c r="C642" s="116"/>
      <c r="D642" s="4"/>
      <c r="E642" s="4"/>
      <c r="F642" s="4"/>
      <c r="J642" s="5"/>
      <c r="L642" s="4"/>
    </row>
    <row r="643">
      <c r="A643" s="4"/>
      <c r="C643" s="116"/>
      <c r="D643" s="4"/>
      <c r="E643" s="4"/>
      <c r="F643" s="4"/>
      <c r="J643" s="5"/>
      <c r="L643" s="4"/>
    </row>
    <row r="644">
      <c r="A644" s="4"/>
      <c r="C644" s="116"/>
      <c r="D644" s="4"/>
      <c r="E644" s="4"/>
      <c r="F644" s="4"/>
      <c r="J644" s="5"/>
      <c r="L644" s="4"/>
    </row>
    <row r="645">
      <c r="A645" s="4"/>
      <c r="C645" s="116"/>
      <c r="D645" s="4"/>
      <c r="E645" s="4"/>
      <c r="F645" s="4"/>
      <c r="J645" s="5"/>
      <c r="L645" s="4"/>
    </row>
    <row r="646">
      <c r="A646" s="4"/>
      <c r="C646" s="116"/>
      <c r="D646" s="4"/>
      <c r="E646" s="4"/>
      <c r="F646" s="4"/>
      <c r="J646" s="5"/>
      <c r="L646" s="4"/>
    </row>
    <row r="647">
      <c r="A647" s="4"/>
      <c r="C647" s="116"/>
      <c r="D647" s="4"/>
      <c r="E647" s="4"/>
      <c r="F647" s="4"/>
      <c r="J647" s="5"/>
      <c r="L647" s="4"/>
    </row>
    <row r="648">
      <c r="A648" s="4"/>
      <c r="C648" s="116"/>
      <c r="D648" s="4"/>
      <c r="E648" s="4"/>
      <c r="F648" s="4"/>
      <c r="J648" s="5"/>
      <c r="L648" s="4"/>
    </row>
    <row r="649">
      <c r="A649" s="4"/>
      <c r="C649" s="116"/>
      <c r="D649" s="4"/>
      <c r="E649" s="4"/>
      <c r="F649" s="4"/>
      <c r="J649" s="5"/>
      <c r="L649" s="4"/>
    </row>
    <row r="650">
      <c r="A650" s="4"/>
      <c r="C650" s="116"/>
      <c r="D650" s="4"/>
      <c r="E650" s="4"/>
      <c r="F650" s="4"/>
      <c r="J650" s="5"/>
      <c r="L650" s="4"/>
    </row>
    <row r="651">
      <c r="A651" s="4"/>
      <c r="C651" s="116"/>
      <c r="D651" s="4"/>
      <c r="E651" s="4"/>
      <c r="F651" s="4"/>
      <c r="J651" s="5"/>
      <c r="L651" s="4"/>
    </row>
    <row r="652">
      <c r="A652" s="4"/>
      <c r="C652" s="116"/>
      <c r="D652" s="4"/>
      <c r="E652" s="4"/>
      <c r="F652" s="4"/>
      <c r="J652" s="5"/>
      <c r="L652" s="4"/>
    </row>
    <row r="653">
      <c r="A653" s="4"/>
      <c r="C653" s="116"/>
      <c r="D653" s="4"/>
      <c r="E653" s="4"/>
      <c r="F653" s="4"/>
      <c r="J653" s="5"/>
      <c r="L653" s="4"/>
    </row>
    <row r="654">
      <c r="A654" s="4"/>
      <c r="C654" s="116"/>
      <c r="D654" s="4"/>
      <c r="E654" s="4"/>
      <c r="F654" s="4"/>
      <c r="J654" s="5"/>
      <c r="L654" s="4"/>
    </row>
    <row r="655">
      <c r="A655" s="4"/>
      <c r="C655" s="116"/>
      <c r="D655" s="4"/>
      <c r="E655" s="4"/>
      <c r="F655" s="4"/>
      <c r="J655" s="5"/>
      <c r="L655" s="4"/>
    </row>
    <row r="656">
      <c r="A656" s="4"/>
      <c r="C656" s="116"/>
      <c r="D656" s="4"/>
      <c r="E656" s="4"/>
      <c r="F656" s="4"/>
      <c r="J656" s="5"/>
      <c r="L656" s="4"/>
    </row>
    <row r="657">
      <c r="A657" s="4"/>
      <c r="C657" s="116"/>
      <c r="D657" s="4"/>
      <c r="E657" s="4"/>
      <c r="F657" s="4"/>
      <c r="J657" s="5"/>
      <c r="L657" s="4"/>
    </row>
    <row r="658">
      <c r="A658" s="4"/>
      <c r="C658" s="116"/>
      <c r="D658" s="4"/>
      <c r="E658" s="4"/>
      <c r="F658" s="4"/>
      <c r="J658" s="5"/>
      <c r="L658" s="4"/>
    </row>
    <row r="659">
      <c r="A659" s="4"/>
      <c r="C659" s="116"/>
      <c r="D659" s="4"/>
      <c r="E659" s="4"/>
      <c r="F659" s="4"/>
      <c r="J659" s="5"/>
      <c r="L659" s="4"/>
    </row>
    <row r="660">
      <c r="A660" s="4"/>
      <c r="C660" s="116"/>
      <c r="D660" s="4"/>
      <c r="E660" s="4"/>
      <c r="F660" s="4"/>
      <c r="J660" s="5"/>
      <c r="L660" s="4"/>
    </row>
    <row r="661">
      <c r="A661" s="4"/>
      <c r="C661" s="116"/>
      <c r="D661" s="4"/>
      <c r="E661" s="4"/>
      <c r="F661" s="4"/>
      <c r="J661" s="5"/>
      <c r="L661" s="4"/>
    </row>
    <row r="662">
      <c r="A662" s="4"/>
      <c r="C662" s="116"/>
      <c r="D662" s="4"/>
      <c r="E662" s="4"/>
      <c r="F662" s="4"/>
      <c r="J662" s="5"/>
      <c r="L662" s="4"/>
    </row>
    <row r="663">
      <c r="A663" s="4"/>
      <c r="C663" s="116"/>
      <c r="D663" s="4"/>
      <c r="E663" s="4"/>
      <c r="F663" s="4"/>
      <c r="J663" s="5"/>
      <c r="L663" s="4"/>
    </row>
    <row r="664">
      <c r="A664" s="4"/>
      <c r="C664" s="116"/>
      <c r="D664" s="4"/>
      <c r="E664" s="4"/>
      <c r="F664" s="4"/>
      <c r="J664" s="5"/>
      <c r="L664" s="4"/>
    </row>
    <row r="665">
      <c r="A665" s="4"/>
      <c r="C665" s="116"/>
      <c r="D665" s="4"/>
      <c r="E665" s="4"/>
      <c r="F665" s="4"/>
      <c r="J665" s="5"/>
      <c r="L665" s="4"/>
    </row>
    <row r="666">
      <c r="A666" s="4"/>
      <c r="C666" s="116"/>
      <c r="D666" s="4"/>
      <c r="E666" s="4"/>
      <c r="F666" s="4"/>
      <c r="J666" s="5"/>
      <c r="L666" s="4"/>
    </row>
    <row r="667">
      <c r="A667" s="4"/>
      <c r="C667" s="116"/>
      <c r="D667" s="4"/>
      <c r="E667" s="4"/>
      <c r="F667" s="4"/>
      <c r="J667" s="5"/>
      <c r="L667" s="4"/>
    </row>
    <row r="668">
      <c r="A668" s="4"/>
      <c r="C668" s="116"/>
      <c r="D668" s="4"/>
      <c r="E668" s="4"/>
      <c r="F668" s="4"/>
      <c r="J668" s="5"/>
      <c r="L668" s="4"/>
    </row>
    <row r="669">
      <c r="A669" s="4"/>
      <c r="C669" s="116"/>
      <c r="D669" s="4"/>
      <c r="E669" s="4"/>
      <c r="F669" s="4"/>
      <c r="J669" s="5"/>
      <c r="L669" s="4"/>
    </row>
    <row r="670">
      <c r="A670" s="4"/>
      <c r="C670" s="116"/>
      <c r="D670" s="4"/>
      <c r="E670" s="4"/>
      <c r="F670" s="4"/>
      <c r="J670" s="5"/>
      <c r="L670" s="4"/>
    </row>
    <row r="671">
      <c r="A671" s="4"/>
      <c r="C671" s="116"/>
      <c r="D671" s="4"/>
      <c r="E671" s="4"/>
      <c r="F671" s="4"/>
      <c r="J671" s="5"/>
      <c r="L671" s="4"/>
    </row>
    <row r="672">
      <c r="A672" s="4"/>
      <c r="C672" s="116"/>
      <c r="D672" s="4"/>
      <c r="E672" s="4"/>
      <c r="F672" s="4"/>
      <c r="J672" s="5"/>
      <c r="L672" s="4"/>
    </row>
    <row r="673">
      <c r="A673" s="4"/>
      <c r="C673" s="116"/>
      <c r="D673" s="4"/>
      <c r="E673" s="4"/>
      <c r="F673" s="4"/>
      <c r="J673" s="5"/>
      <c r="L673" s="4"/>
    </row>
    <row r="674">
      <c r="A674" s="4"/>
      <c r="C674" s="116"/>
      <c r="D674" s="4"/>
      <c r="E674" s="4"/>
      <c r="F674" s="4"/>
      <c r="J674" s="5"/>
      <c r="L674" s="4"/>
    </row>
    <row r="675">
      <c r="A675" s="4"/>
      <c r="C675" s="116"/>
      <c r="D675" s="4"/>
      <c r="E675" s="4"/>
      <c r="F675" s="4"/>
      <c r="J675" s="5"/>
      <c r="L675" s="4"/>
    </row>
    <row r="676">
      <c r="A676" s="4"/>
      <c r="C676" s="116"/>
      <c r="D676" s="4"/>
      <c r="E676" s="4"/>
      <c r="F676" s="4"/>
      <c r="J676" s="5"/>
      <c r="L676" s="4"/>
    </row>
    <row r="677">
      <c r="A677" s="4"/>
      <c r="C677" s="116"/>
      <c r="D677" s="4"/>
      <c r="E677" s="4"/>
      <c r="F677" s="4"/>
      <c r="J677" s="5"/>
      <c r="L677" s="4"/>
    </row>
    <row r="678">
      <c r="A678" s="4"/>
      <c r="C678" s="116"/>
      <c r="D678" s="4"/>
      <c r="E678" s="4"/>
      <c r="F678" s="4"/>
      <c r="J678" s="5"/>
      <c r="L678" s="4"/>
    </row>
    <row r="679">
      <c r="A679" s="4"/>
      <c r="C679" s="116"/>
      <c r="D679" s="4"/>
      <c r="E679" s="4"/>
      <c r="F679" s="4"/>
      <c r="J679" s="5"/>
      <c r="L679" s="4"/>
    </row>
    <row r="680">
      <c r="A680" s="4"/>
      <c r="C680" s="116"/>
      <c r="D680" s="4"/>
      <c r="E680" s="4"/>
      <c r="F680" s="4"/>
      <c r="J680" s="5"/>
      <c r="L680" s="4"/>
    </row>
    <row r="681">
      <c r="A681" s="4"/>
      <c r="C681" s="116"/>
      <c r="D681" s="4"/>
      <c r="E681" s="4"/>
      <c r="F681" s="4"/>
      <c r="J681" s="5"/>
      <c r="L681" s="4"/>
    </row>
    <row r="682">
      <c r="A682" s="4"/>
      <c r="C682" s="116"/>
      <c r="D682" s="4"/>
      <c r="E682" s="4"/>
      <c r="F682" s="4"/>
      <c r="J682" s="5"/>
      <c r="L682" s="4"/>
    </row>
    <row r="683">
      <c r="A683" s="4"/>
      <c r="C683" s="116"/>
      <c r="D683" s="4"/>
      <c r="E683" s="4"/>
      <c r="F683" s="4"/>
      <c r="J683" s="5"/>
      <c r="L683" s="4"/>
    </row>
    <row r="684">
      <c r="A684" s="4"/>
      <c r="C684" s="116"/>
      <c r="D684" s="4"/>
      <c r="E684" s="4"/>
      <c r="F684" s="4"/>
      <c r="J684" s="5"/>
      <c r="L684" s="4"/>
    </row>
    <row r="685">
      <c r="A685" s="4"/>
      <c r="C685" s="116"/>
      <c r="D685" s="4"/>
      <c r="E685" s="4"/>
      <c r="F685" s="4"/>
      <c r="J685" s="5"/>
      <c r="L685" s="4"/>
    </row>
    <row r="686">
      <c r="A686" s="4"/>
      <c r="C686" s="116"/>
      <c r="D686" s="4"/>
      <c r="E686" s="4"/>
      <c r="F686" s="4"/>
      <c r="J686" s="5"/>
      <c r="L686" s="4"/>
    </row>
    <row r="687">
      <c r="A687" s="4"/>
      <c r="C687" s="116"/>
      <c r="D687" s="4"/>
      <c r="E687" s="4"/>
      <c r="F687" s="4"/>
      <c r="J687" s="5"/>
      <c r="L687" s="4"/>
    </row>
    <row r="688">
      <c r="A688" s="4"/>
      <c r="C688" s="116"/>
      <c r="D688" s="4"/>
      <c r="E688" s="4"/>
      <c r="F688" s="4"/>
      <c r="J688" s="5"/>
      <c r="L688" s="4"/>
    </row>
    <row r="689">
      <c r="A689" s="4"/>
      <c r="C689" s="116"/>
      <c r="D689" s="4"/>
      <c r="E689" s="4"/>
      <c r="F689" s="4"/>
      <c r="J689" s="5"/>
      <c r="L689" s="4"/>
    </row>
    <row r="690">
      <c r="A690" s="4"/>
      <c r="C690" s="116"/>
      <c r="D690" s="4"/>
      <c r="E690" s="4"/>
      <c r="F690" s="4"/>
      <c r="J690" s="5"/>
      <c r="L690" s="4"/>
    </row>
    <row r="691">
      <c r="A691" s="4"/>
      <c r="C691" s="116"/>
      <c r="D691" s="4"/>
      <c r="E691" s="4"/>
      <c r="F691" s="4"/>
      <c r="J691" s="5"/>
      <c r="L691" s="4"/>
    </row>
    <row r="692">
      <c r="A692" s="4"/>
      <c r="C692" s="116"/>
      <c r="D692" s="4"/>
      <c r="E692" s="4"/>
      <c r="F692" s="4"/>
      <c r="J692" s="5"/>
      <c r="L692" s="4"/>
    </row>
    <row r="693">
      <c r="A693" s="4"/>
      <c r="C693" s="116"/>
      <c r="D693" s="4"/>
      <c r="E693" s="4"/>
      <c r="F693" s="4"/>
      <c r="J693" s="5"/>
      <c r="L693" s="4"/>
    </row>
    <row r="694">
      <c r="A694" s="4"/>
      <c r="C694" s="116"/>
      <c r="D694" s="4"/>
      <c r="E694" s="4"/>
      <c r="F694" s="4"/>
      <c r="J694" s="5"/>
      <c r="L694" s="4"/>
    </row>
    <row r="695">
      <c r="A695" s="4"/>
      <c r="C695" s="116"/>
      <c r="D695" s="4"/>
      <c r="E695" s="4"/>
      <c r="F695" s="4"/>
      <c r="J695" s="5"/>
      <c r="L695" s="4"/>
    </row>
    <row r="696">
      <c r="A696" s="4"/>
      <c r="C696" s="116"/>
      <c r="D696" s="4"/>
      <c r="E696" s="4"/>
      <c r="F696" s="4"/>
      <c r="J696" s="5"/>
      <c r="L696" s="4"/>
    </row>
    <row r="697">
      <c r="A697" s="4"/>
      <c r="C697" s="116"/>
      <c r="D697" s="4"/>
      <c r="E697" s="4"/>
      <c r="F697" s="4"/>
      <c r="J697" s="5"/>
      <c r="L697" s="4"/>
    </row>
    <row r="698">
      <c r="A698" s="4"/>
      <c r="C698" s="116"/>
      <c r="D698" s="4"/>
      <c r="E698" s="4"/>
      <c r="F698" s="4"/>
      <c r="J698" s="5"/>
      <c r="L698" s="4"/>
    </row>
    <row r="699">
      <c r="A699" s="4"/>
      <c r="C699" s="116"/>
      <c r="D699" s="4"/>
      <c r="E699" s="4"/>
      <c r="F699" s="4"/>
      <c r="J699" s="5"/>
      <c r="L699" s="4"/>
    </row>
    <row r="700">
      <c r="A700" s="4"/>
      <c r="C700" s="116"/>
      <c r="D700" s="4"/>
      <c r="E700" s="4"/>
      <c r="F700" s="4"/>
      <c r="J700" s="5"/>
      <c r="L700" s="4"/>
    </row>
    <row r="701">
      <c r="A701" s="4"/>
      <c r="C701" s="116"/>
      <c r="D701" s="4"/>
      <c r="E701" s="4"/>
      <c r="F701" s="4"/>
      <c r="J701" s="5"/>
      <c r="L701" s="4"/>
    </row>
    <row r="702">
      <c r="A702" s="4"/>
      <c r="C702" s="116"/>
      <c r="D702" s="4"/>
      <c r="E702" s="4"/>
      <c r="F702" s="4"/>
      <c r="J702" s="5"/>
      <c r="L702" s="4"/>
    </row>
    <row r="703">
      <c r="A703" s="4"/>
      <c r="C703" s="116"/>
      <c r="D703" s="4"/>
      <c r="E703" s="4"/>
      <c r="F703" s="4"/>
      <c r="J703" s="5"/>
      <c r="L703" s="4"/>
    </row>
    <row r="704">
      <c r="A704" s="4"/>
      <c r="C704" s="116"/>
      <c r="D704" s="4"/>
      <c r="E704" s="4"/>
      <c r="F704" s="4"/>
      <c r="J704" s="5"/>
      <c r="L704" s="4"/>
    </row>
    <row r="705">
      <c r="A705" s="4"/>
      <c r="C705" s="116"/>
      <c r="D705" s="4"/>
      <c r="E705" s="4"/>
      <c r="F705" s="4"/>
      <c r="J705" s="5"/>
      <c r="L705" s="4"/>
    </row>
    <row r="706">
      <c r="A706" s="4"/>
      <c r="C706" s="116"/>
      <c r="D706" s="4"/>
      <c r="E706" s="4"/>
      <c r="F706" s="4"/>
      <c r="J706" s="5"/>
      <c r="L706" s="4"/>
    </row>
    <row r="707">
      <c r="A707" s="4"/>
      <c r="C707" s="116"/>
      <c r="D707" s="4"/>
      <c r="E707" s="4"/>
      <c r="F707" s="4"/>
      <c r="J707" s="5"/>
      <c r="L707" s="4"/>
    </row>
    <row r="708">
      <c r="A708" s="4"/>
      <c r="C708" s="116"/>
      <c r="D708" s="4"/>
      <c r="E708" s="4"/>
      <c r="F708" s="4"/>
      <c r="J708" s="5"/>
      <c r="L708" s="4"/>
    </row>
    <row r="709">
      <c r="A709" s="4"/>
      <c r="C709" s="116"/>
      <c r="D709" s="4"/>
      <c r="E709" s="4"/>
      <c r="F709" s="4"/>
      <c r="J709" s="5"/>
      <c r="L709" s="4"/>
    </row>
    <row r="710">
      <c r="A710" s="4"/>
      <c r="C710" s="116"/>
      <c r="D710" s="4"/>
      <c r="E710" s="4"/>
      <c r="F710" s="4"/>
      <c r="J710" s="5"/>
      <c r="L710" s="4"/>
    </row>
    <row r="711">
      <c r="A711" s="4"/>
      <c r="C711" s="116"/>
      <c r="D711" s="4"/>
      <c r="E711" s="4"/>
      <c r="F711" s="4"/>
      <c r="J711" s="5"/>
      <c r="L711" s="4"/>
    </row>
    <row r="712">
      <c r="A712" s="4"/>
      <c r="C712" s="116"/>
      <c r="D712" s="4"/>
      <c r="E712" s="4"/>
      <c r="F712" s="4"/>
      <c r="J712" s="5"/>
      <c r="L712" s="4"/>
    </row>
    <row r="713">
      <c r="A713" s="4"/>
      <c r="C713" s="116"/>
      <c r="D713" s="4"/>
      <c r="E713" s="4"/>
      <c r="F713" s="4"/>
      <c r="J713" s="5"/>
      <c r="L713" s="4"/>
    </row>
    <row r="714">
      <c r="A714" s="4"/>
      <c r="C714" s="116"/>
      <c r="D714" s="4"/>
      <c r="E714" s="4"/>
      <c r="F714" s="4"/>
      <c r="J714" s="5"/>
      <c r="L714" s="4"/>
    </row>
    <row r="715">
      <c r="A715" s="4"/>
      <c r="C715" s="116"/>
      <c r="D715" s="4"/>
      <c r="E715" s="4"/>
      <c r="F715" s="4"/>
      <c r="J715" s="5"/>
      <c r="L715" s="4"/>
    </row>
    <row r="716">
      <c r="A716" s="4"/>
      <c r="C716" s="116"/>
      <c r="D716" s="4"/>
      <c r="E716" s="4"/>
      <c r="F716" s="4"/>
      <c r="J716" s="5"/>
      <c r="L716" s="4"/>
    </row>
    <row r="717">
      <c r="A717" s="4"/>
      <c r="C717" s="116"/>
      <c r="D717" s="4"/>
      <c r="E717" s="4"/>
      <c r="F717" s="4"/>
      <c r="J717" s="5"/>
      <c r="L717" s="4"/>
    </row>
    <row r="718">
      <c r="A718" s="4"/>
      <c r="C718" s="116"/>
      <c r="D718" s="4"/>
      <c r="E718" s="4"/>
      <c r="F718" s="4"/>
      <c r="J718" s="5"/>
      <c r="L718" s="4"/>
    </row>
    <row r="719">
      <c r="A719" s="4"/>
      <c r="C719" s="116"/>
      <c r="D719" s="4"/>
      <c r="E719" s="4"/>
      <c r="F719" s="4"/>
      <c r="J719" s="5"/>
      <c r="L719" s="4"/>
    </row>
    <row r="720">
      <c r="A720" s="4"/>
      <c r="C720" s="116"/>
      <c r="D720" s="4"/>
      <c r="E720" s="4"/>
      <c r="F720" s="4"/>
      <c r="J720" s="5"/>
      <c r="L720" s="4"/>
    </row>
    <row r="721">
      <c r="A721" s="4"/>
      <c r="C721" s="116"/>
      <c r="D721" s="4"/>
      <c r="E721" s="4"/>
      <c r="F721" s="4"/>
      <c r="J721" s="5"/>
      <c r="L721" s="4"/>
    </row>
    <row r="722">
      <c r="A722" s="4"/>
      <c r="C722" s="116"/>
      <c r="D722" s="4"/>
      <c r="E722" s="4"/>
      <c r="F722" s="4"/>
      <c r="J722" s="5"/>
      <c r="L722" s="4"/>
    </row>
    <row r="723">
      <c r="A723" s="4"/>
      <c r="C723" s="116"/>
      <c r="D723" s="4"/>
      <c r="E723" s="4"/>
      <c r="F723" s="4"/>
      <c r="J723" s="5"/>
      <c r="L723" s="4"/>
    </row>
    <row r="724">
      <c r="A724" s="4"/>
      <c r="C724" s="116"/>
      <c r="D724" s="4"/>
      <c r="E724" s="4"/>
      <c r="F724" s="4"/>
      <c r="J724" s="5"/>
      <c r="L724" s="4"/>
    </row>
    <row r="725">
      <c r="A725" s="4"/>
      <c r="C725" s="116"/>
      <c r="D725" s="4"/>
      <c r="E725" s="4"/>
      <c r="F725" s="4"/>
      <c r="J725" s="5"/>
      <c r="L725" s="4"/>
    </row>
    <row r="726">
      <c r="A726" s="4"/>
      <c r="C726" s="116"/>
      <c r="D726" s="4"/>
      <c r="E726" s="4"/>
      <c r="F726" s="4"/>
      <c r="J726" s="5"/>
      <c r="L726" s="4"/>
    </row>
    <row r="727">
      <c r="A727" s="4"/>
      <c r="C727" s="116"/>
      <c r="D727" s="4"/>
      <c r="E727" s="4"/>
      <c r="F727" s="4"/>
      <c r="J727" s="5"/>
      <c r="L727" s="4"/>
    </row>
    <row r="728">
      <c r="A728" s="4"/>
      <c r="C728" s="116"/>
      <c r="D728" s="4"/>
      <c r="E728" s="4"/>
      <c r="F728" s="4"/>
      <c r="J728" s="5"/>
      <c r="L728" s="4"/>
    </row>
    <row r="729">
      <c r="A729" s="4"/>
      <c r="C729" s="116"/>
      <c r="D729" s="4"/>
      <c r="E729" s="4"/>
      <c r="F729" s="4"/>
      <c r="J729" s="5"/>
      <c r="L729" s="4"/>
    </row>
    <row r="730">
      <c r="A730" s="4"/>
      <c r="C730" s="116"/>
      <c r="D730" s="4"/>
      <c r="E730" s="4"/>
      <c r="F730" s="4"/>
      <c r="J730" s="5"/>
      <c r="L730" s="4"/>
    </row>
    <row r="731">
      <c r="A731" s="4"/>
      <c r="C731" s="116"/>
      <c r="D731" s="4"/>
      <c r="E731" s="4"/>
      <c r="F731" s="4"/>
      <c r="J731" s="5"/>
      <c r="L731" s="4"/>
    </row>
    <row r="732">
      <c r="A732" s="4"/>
      <c r="C732" s="116"/>
      <c r="D732" s="4"/>
      <c r="E732" s="4"/>
      <c r="F732" s="4"/>
      <c r="J732" s="5"/>
      <c r="L732" s="4"/>
    </row>
    <row r="733">
      <c r="A733" s="4"/>
      <c r="C733" s="116"/>
      <c r="D733" s="4"/>
      <c r="E733" s="4"/>
      <c r="F733" s="4"/>
      <c r="J733" s="5"/>
      <c r="L733" s="4"/>
    </row>
    <row r="734">
      <c r="A734" s="4"/>
      <c r="C734" s="116"/>
      <c r="D734" s="4"/>
      <c r="E734" s="4"/>
      <c r="F734" s="4"/>
      <c r="J734" s="5"/>
      <c r="L734" s="4"/>
    </row>
    <row r="735">
      <c r="A735" s="4"/>
      <c r="C735" s="116"/>
      <c r="D735" s="4"/>
      <c r="E735" s="4"/>
      <c r="F735" s="4"/>
      <c r="J735" s="5"/>
      <c r="L735" s="4"/>
    </row>
    <row r="736">
      <c r="A736" s="4"/>
      <c r="C736" s="116"/>
      <c r="D736" s="4"/>
      <c r="E736" s="4"/>
      <c r="F736" s="4"/>
      <c r="J736" s="5"/>
      <c r="L736" s="4"/>
    </row>
    <row r="737">
      <c r="A737" s="4"/>
      <c r="C737" s="116"/>
      <c r="D737" s="4"/>
      <c r="E737" s="4"/>
      <c r="F737" s="4"/>
      <c r="J737" s="5"/>
      <c r="L737" s="4"/>
    </row>
    <row r="738">
      <c r="A738" s="4"/>
      <c r="C738" s="116"/>
      <c r="D738" s="4"/>
      <c r="E738" s="4"/>
      <c r="F738" s="4"/>
      <c r="J738" s="5"/>
      <c r="L738" s="4"/>
    </row>
    <row r="739">
      <c r="A739" s="4"/>
      <c r="C739" s="116"/>
      <c r="D739" s="4"/>
      <c r="E739" s="4"/>
      <c r="F739" s="4"/>
      <c r="J739" s="5"/>
      <c r="L739" s="4"/>
    </row>
    <row r="740">
      <c r="A740" s="4"/>
      <c r="C740" s="116"/>
      <c r="D740" s="4"/>
      <c r="E740" s="4"/>
      <c r="F740" s="4"/>
      <c r="J740" s="5"/>
      <c r="L740" s="4"/>
    </row>
    <row r="741">
      <c r="A741" s="4"/>
      <c r="C741" s="116"/>
      <c r="D741" s="4"/>
      <c r="E741" s="4"/>
      <c r="F741" s="4"/>
      <c r="J741" s="5"/>
      <c r="L741" s="4"/>
    </row>
    <row r="742">
      <c r="A742" s="4"/>
      <c r="C742" s="116"/>
      <c r="D742" s="4"/>
      <c r="E742" s="4"/>
      <c r="F742" s="4"/>
      <c r="J742" s="5"/>
      <c r="L742" s="4"/>
    </row>
    <row r="743">
      <c r="A743" s="4"/>
      <c r="C743" s="116"/>
      <c r="D743" s="4"/>
      <c r="E743" s="4"/>
      <c r="F743" s="4"/>
      <c r="J743" s="5"/>
      <c r="L743" s="4"/>
    </row>
    <row r="744">
      <c r="A744" s="4"/>
      <c r="C744" s="116"/>
      <c r="D744" s="4"/>
      <c r="E744" s="4"/>
      <c r="F744" s="4"/>
      <c r="J744" s="5"/>
      <c r="L744" s="4"/>
    </row>
    <row r="745">
      <c r="A745" s="4"/>
      <c r="C745" s="116"/>
      <c r="D745" s="4"/>
      <c r="E745" s="4"/>
      <c r="F745" s="4"/>
      <c r="J745" s="5"/>
      <c r="L745" s="4"/>
    </row>
    <row r="746">
      <c r="A746" s="4"/>
      <c r="C746" s="116"/>
      <c r="D746" s="4"/>
      <c r="E746" s="4"/>
      <c r="F746" s="4"/>
      <c r="J746" s="5"/>
      <c r="L746" s="4"/>
    </row>
    <row r="747">
      <c r="A747" s="4"/>
      <c r="C747" s="116"/>
      <c r="D747" s="4"/>
      <c r="E747" s="4"/>
      <c r="F747" s="4"/>
      <c r="J747" s="5"/>
      <c r="L747" s="4"/>
    </row>
    <row r="748">
      <c r="A748" s="4"/>
      <c r="C748" s="116"/>
      <c r="D748" s="4"/>
      <c r="E748" s="4"/>
      <c r="F748" s="4"/>
      <c r="J748" s="5"/>
      <c r="L748" s="4"/>
    </row>
    <row r="749">
      <c r="A749" s="4"/>
      <c r="C749" s="116"/>
      <c r="D749" s="4"/>
      <c r="E749" s="4"/>
      <c r="F749" s="4"/>
      <c r="J749" s="5"/>
      <c r="L749" s="4"/>
    </row>
    <row r="750">
      <c r="A750" s="4"/>
      <c r="C750" s="116"/>
      <c r="D750" s="4"/>
      <c r="E750" s="4"/>
      <c r="F750" s="4"/>
      <c r="J750" s="5"/>
      <c r="L750" s="4"/>
    </row>
    <row r="751">
      <c r="A751" s="4"/>
      <c r="C751" s="116"/>
      <c r="D751" s="4"/>
      <c r="E751" s="4"/>
      <c r="F751" s="4"/>
      <c r="J751" s="5"/>
      <c r="L751" s="4"/>
    </row>
    <row r="752">
      <c r="A752" s="4"/>
      <c r="C752" s="116"/>
      <c r="D752" s="4"/>
      <c r="E752" s="4"/>
      <c r="F752" s="4"/>
      <c r="J752" s="5"/>
      <c r="L752" s="4"/>
    </row>
    <row r="753">
      <c r="A753" s="4"/>
      <c r="C753" s="116"/>
      <c r="D753" s="4"/>
      <c r="E753" s="4"/>
      <c r="F753" s="4"/>
      <c r="J753" s="5"/>
      <c r="L753" s="4"/>
    </row>
    <row r="754">
      <c r="A754" s="4"/>
      <c r="C754" s="116"/>
      <c r="D754" s="4"/>
      <c r="E754" s="4"/>
      <c r="F754" s="4"/>
      <c r="J754" s="5"/>
      <c r="L754" s="4"/>
    </row>
    <row r="755">
      <c r="A755" s="4"/>
      <c r="C755" s="116"/>
      <c r="D755" s="4"/>
      <c r="E755" s="4"/>
      <c r="F755" s="4"/>
      <c r="J755" s="5"/>
      <c r="L755" s="4"/>
    </row>
    <row r="756">
      <c r="A756" s="4"/>
      <c r="C756" s="116"/>
      <c r="D756" s="4"/>
      <c r="E756" s="4"/>
      <c r="F756" s="4"/>
      <c r="J756" s="5"/>
      <c r="L756" s="4"/>
    </row>
    <row r="757">
      <c r="A757" s="4"/>
      <c r="C757" s="116"/>
      <c r="D757" s="4"/>
      <c r="E757" s="4"/>
      <c r="F757" s="4"/>
      <c r="J757" s="5"/>
      <c r="L757" s="4"/>
    </row>
    <row r="758">
      <c r="A758" s="4"/>
      <c r="C758" s="116"/>
      <c r="D758" s="4"/>
      <c r="E758" s="4"/>
      <c r="F758" s="4"/>
      <c r="J758" s="5"/>
      <c r="L758" s="4"/>
    </row>
    <row r="759">
      <c r="A759" s="4"/>
      <c r="C759" s="116"/>
      <c r="D759" s="4"/>
      <c r="E759" s="4"/>
      <c r="F759" s="4"/>
      <c r="J759" s="5"/>
      <c r="L759" s="4"/>
    </row>
    <row r="760">
      <c r="A760" s="4"/>
      <c r="C760" s="116"/>
      <c r="D760" s="4"/>
      <c r="E760" s="4"/>
      <c r="F760" s="4"/>
      <c r="J760" s="5"/>
      <c r="L760" s="4"/>
    </row>
    <row r="761">
      <c r="A761" s="4"/>
      <c r="C761" s="116"/>
      <c r="D761" s="4"/>
      <c r="E761" s="4"/>
      <c r="F761" s="4"/>
      <c r="J761" s="5"/>
      <c r="L761" s="4"/>
    </row>
    <row r="762">
      <c r="A762" s="4"/>
      <c r="C762" s="116"/>
      <c r="D762" s="4"/>
      <c r="E762" s="4"/>
      <c r="F762" s="4"/>
      <c r="J762" s="5"/>
      <c r="L762" s="4"/>
    </row>
    <row r="763">
      <c r="A763" s="4"/>
      <c r="C763" s="116"/>
      <c r="D763" s="4"/>
      <c r="E763" s="4"/>
      <c r="F763" s="4"/>
      <c r="J763" s="5"/>
      <c r="L763" s="4"/>
    </row>
    <row r="764">
      <c r="A764" s="4"/>
      <c r="C764" s="116"/>
      <c r="D764" s="4"/>
      <c r="E764" s="4"/>
      <c r="F764" s="4"/>
      <c r="J764" s="5"/>
      <c r="L764" s="4"/>
    </row>
    <row r="765">
      <c r="A765" s="4"/>
      <c r="C765" s="116"/>
      <c r="D765" s="4"/>
      <c r="E765" s="4"/>
      <c r="F765" s="4"/>
      <c r="J765" s="5"/>
      <c r="L765" s="4"/>
    </row>
    <row r="766">
      <c r="A766" s="4"/>
      <c r="C766" s="116"/>
      <c r="D766" s="4"/>
      <c r="E766" s="4"/>
      <c r="F766" s="4"/>
      <c r="J766" s="5"/>
      <c r="L766" s="4"/>
    </row>
    <row r="767">
      <c r="A767" s="4"/>
      <c r="C767" s="116"/>
      <c r="D767" s="4"/>
      <c r="E767" s="4"/>
      <c r="F767" s="4"/>
      <c r="J767" s="5"/>
      <c r="L767" s="4"/>
    </row>
    <row r="768">
      <c r="A768" s="4"/>
      <c r="C768" s="116"/>
      <c r="D768" s="4"/>
      <c r="E768" s="4"/>
      <c r="F768" s="4"/>
      <c r="J768" s="5"/>
      <c r="L768" s="4"/>
    </row>
    <row r="769">
      <c r="A769" s="4"/>
      <c r="C769" s="116"/>
      <c r="D769" s="4"/>
      <c r="E769" s="4"/>
      <c r="F769" s="4"/>
      <c r="J769" s="5"/>
      <c r="L769" s="4"/>
    </row>
    <row r="770">
      <c r="A770" s="4"/>
      <c r="C770" s="116"/>
      <c r="D770" s="4"/>
      <c r="E770" s="4"/>
      <c r="F770" s="4"/>
      <c r="J770" s="5"/>
      <c r="L770" s="4"/>
    </row>
    <row r="771">
      <c r="A771" s="4"/>
      <c r="C771" s="116"/>
      <c r="D771" s="4"/>
      <c r="E771" s="4"/>
      <c r="F771" s="4"/>
      <c r="J771" s="5"/>
      <c r="L771" s="4"/>
    </row>
    <row r="772">
      <c r="A772" s="4"/>
      <c r="C772" s="116"/>
      <c r="D772" s="4"/>
      <c r="E772" s="4"/>
      <c r="F772" s="4"/>
      <c r="J772" s="5"/>
      <c r="L772" s="4"/>
    </row>
    <row r="773">
      <c r="A773" s="4"/>
      <c r="C773" s="116"/>
      <c r="D773" s="4"/>
      <c r="E773" s="4"/>
      <c r="F773" s="4"/>
      <c r="J773" s="5"/>
      <c r="L773" s="4"/>
    </row>
    <row r="774">
      <c r="A774" s="4"/>
      <c r="C774" s="116"/>
      <c r="D774" s="4"/>
      <c r="E774" s="4"/>
      <c r="F774" s="4"/>
      <c r="J774" s="5"/>
      <c r="L774" s="4"/>
    </row>
    <row r="775">
      <c r="A775" s="4"/>
      <c r="C775" s="116"/>
      <c r="D775" s="4"/>
      <c r="E775" s="4"/>
      <c r="F775" s="4"/>
      <c r="J775" s="5"/>
      <c r="L775" s="4"/>
    </row>
    <row r="776">
      <c r="A776" s="4"/>
      <c r="C776" s="116"/>
      <c r="D776" s="4"/>
      <c r="E776" s="4"/>
      <c r="F776" s="4"/>
      <c r="J776" s="5"/>
      <c r="L776" s="4"/>
    </row>
    <row r="777">
      <c r="A777" s="4"/>
      <c r="C777" s="116"/>
      <c r="D777" s="4"/>
      <c r="E777" s="4"/>
      <c r="F777" s="4"/>
      <c r="J777" s="5"/>
      <c r="L777" s="4"/>
    </row>
    <row r="778">
      <c r="A778" s="4"/>
      <c r="C778" s="116"/>
      <c r="D778" s="4"/>
      <c r="E778" s="4"/>
      <c r="F778" s="4"/>
      <c r="J778" s="5"/>
      <c r="L778" s="4"/>
    </row>
    <row r="779">
      <c r="A779" s="4"/>
      <c r="C779" s="116"/>
      <c r="D779" s="4"/>
      <c r="E779" s="4"/>
      <c r="F779" s="4"/>
      <c r="J779" s="5"/>
      <c r="L779" s="4"/>
    </row>
    <row r="780">
      <c r="A780" s="4"/>
      <c r="C780" s="116"/>
      <c r="D780" s="4"/>
      <c r="E780" s="4"/>
      <c r="F780" s="4"/>
      <c r="J780" s="5"/>
      <c r="L780" s="4"/>
    </row>
    <row r="781">
      <c r="A781" s="4"/>
      <c r="C781" s="116"/>
      <c r="D781" s="4"/>
      <c r="E781" s="4"/>
      <c r="F781" s="4"/>
      <c r="J781" s="5"/>
      <c r="L781" s="4"/>
    </row>
    <row r="782">
      <c r="A782" s="4"/>
      <c r="C782" s="116"/>
      <c r="D782" s="4"/>
      <c r="E782" s="4"/>
      <c r="F782" s="4"/>
      <c r="J782" s="5"/>
      <c r="L782" s="4"/>
    </row>
    <row r="783">
      <c r="A783" s="4"/>
      <c r="C783" s="116"/>
      <c r="D783" s="4"/>
      <c r="E783" s="4"/>
      <c r="F783" s="4"/>
      <c r="J783" s="5"/>
      <c r="L783" s="4"/>
    </row>
    <row r="784">
      <c r="A784" s="4"/>
      <c r="C784" s="116"/>
      <c r="D784" s="4"/>
      <c r="E784" s="4"/>
      <c r="F784" s="4"/>
      <c r="J784" s="5"/>
      <c r="L784" s="4"/>
    </row>
    <row r="785">
      <c r="A785" s="4"/>
      <c r="C785" s="116"/>
      <c r="D785" s="4"/>
      <c r="E785" s="4"/>
      <c r="F785" s="4"/>
      <c r="J785" s="5"/>
      <c r="L785" s="4"/>
    </row>
    <row r="786">
      <c r="A786" s="4"/>
      <c r="C786" s="116"/>
      <c r="D786" s="4"/>
      <c r="E786" s="4"/>
      <c r="F786" s="4"/>
      <c r="J786" s="5"/>
      <c r="L786" s="4"/>
    </row>
    <row r="787">
      <c r="A787" s="4"/>
      <c r="C787" s="116"/>
      <c r="D787" s="4"/>
      <c r="E787" s="4"/>
      <c r="F787" s="4"/>
      <c r="J787" s="5"/>
      <c r="L787" s="4"/>
    </row>
    <row r="788">
      <c r="A788" s="4"/>
      <c r="C788" s="116"/>
      <c r="D788" s="4"/>
      <c r="E788" s="4"/>
      <c r="F788" s="4"/>
      <c r="J788" s="5"/>
      <c r="L788" s="4"/>
    </row>
    <row r="789">
      <c r="A789" s="4"/>
      <c r="C789" s="116"/>
      <c r="D789" s="4"/>
      <c r="E789" s="4"/>
      <c r="F789" s="4"/>
      <c r="J789" s="5"/>
      <c r="L789" s="4"/>
    </row>
    <row r="790">
      <c r="A790" s="4"/>
      <c r="C790" s="116"/>
      <c r="D790" s="4"/>
      <c r="E790" s="4"/>
      <c r="F790" s="4"/>
      <c r="J790" s="5"/>
      <c r="L790" s="4"/>
    </row>
    <row r="791">
      <c r="A791" s="4"/>
      <c r="C791" s="116"/>
      <c r="D791" s="4"/>
      <c r="E791" s="4"/>
      <c r="F791" s="4"/>
      <c r="J791" s="5"/>
      <c r="L791" s="4"/>
    </row>
    <row r="792">
      <c r="A792" s="4"/>
      <c r="C792" s="116"/>
      <c r="D792" s="4"/>
      <c r="E792" s="4"/>
      <c r="F792" s="4"/>
      <c r="J792" s="5"/>
      <c r="L792" s="4"/>
    </row>
    <row r="793">
      <c r="A793" s="4"/>
      <c r="C793" s="116"/>
      <c r="D793" s="4"/>
      <c r="E793" s="4"/>
      <c r="F793" s="4"/>
      <c r="J793" s="5"/>
      <c r="L793" s="4"/>
    </row>
    <row r="794">
      <c r="A794" s="4"/>
      <c r="C794" s="116"/>
      <c r="D794" s="4"/>
      <c r="E794" s="4"/>
      <c r="F794" s="4"/>
      <c r="J794" s="5"/>
      <c r="L794" s="4"/>
    </row>
    <row r="795">
      <c r="A795" s="4"/>
      <c r="C795" s="116"/>
      <c r="D795" s="4"/>
      <c r="E795" s="4"/>
      <c r="F795" s="4"/>
      <c r="J795" s="5"/>
      <c r="L795" s="4"/>
    </row>
    <row r="796">
      <c r="A796" s="4"/>
      <c r="C796" s="116"/>
      <c r="D796" s="4"/>
      <c r="E796" s="4"/>
      <c r="F796" s="4"/>
      <c r="J796" s="5"/>
      <c r="L796" s="4"/>
    </row>
    <row r="797">
      <c r="A797" s="4"/>
      <c r="C797" s="116"/>
      <c r="D797" s="4"/>
      <c r="E797" s="4"/>
      <c r="F797" s="4"/>
      <c r="J797" s="5"/>
      <c r="L797" s="4"/>
    </row>
    <row r="798">
      <c r="A798" s="4"/>
      <c r="C798" s="116"/>
      <c r="D798" s="4"/>
      <c r="E798" s="4"/>
      <c r="F798" s="4"/>
      <c r="J798" s="5"/>
      <c r="L798" s="4"/>
    </row>
    <row r="799">
      <c r="A799" s="4"/>
      <c r="C799" s="116"/>
      <c r="D799" s="4"/>
      <c r="E799" s="4"/>
      <c r="F799" s="4"/>
      <c r="J799" s="5"/>
      <c r="L799" s="4"/>
    </row>
    <row r="800">
      <c r="A800" s="4"/>
      <c r="C800" s="116"/>
      <c r="D800" s="4"/>
      <c r="E800" s="4"/>
      <c r="F800" s="4"/>
      <c r="J800" s="5"/>
      <c r="L800" s="4"/>
    </row>
    <row r="801">
      <c r="A801" s="4"/>
      <c r="C801" s="116"/>
      <c r="D801" s="4"/>
      <c r="E801" s="4"/>
      <c r="F801" s="4"/>
      <c r="J801" s="5"/>
      <c r="L801" s="4"/>
    </row>
    <row r="802">
      <c r="A802" s="4"/>
      <c r="C802" s="116"/>
      <c r="D802" s="4"/>
      <c r="E802" s="4"/>
      <c r="F802" s="4"/>
      <c r="J802" s="5"/>
      <c r="L802" s="4"/>
    </row>
    <row r="803">
      <c r="A803" s="4"/>
      <c r="C803" s="116"/>
      <c r="D803" s="4"/>
      <c r="E803" s="4"/>
      <c r="F803" s="4"/>
      <c r="J803" s="5"/>
      <c r="L803" s="4"/>
    </row>
    <row r="804">
      <c r="A804" s="4"/>
      <c r="C804" s="116"/>
      <c r="D804" s="4"/>
      <c r="E804" s="4"/>
      <c r="F804" s="4"/>
      <c r="J804" s="5"/>
      <c r="L804" s="4"/>
    </row>
    <row r="805">
      <c r="A805" s="4"/>
      <c r="C805" s="116"/>
      <c r="D805" s="4"/>
      <c r="E805" s="4"/>
      <c r="F805" s="4"/>
      <c r="J805" s="5"/>
      <c r="L805" s="4"/>
    </row>
    <row r="806">
      <c r="A806" s="4"/>
      <c r="C806" s="116"/>
      <c r="D806" s="4"/>
      <c r="E806" s="4"/>
      <c r="F806" s="4"/>
      <c r="J806" s="5"/>
      <c r="L806" s="4"/>
    </row>
    <row r="807">
      <c r="A807" s="4"/>
      <c r="C807" s="116"/>
      <c r="D807" s="4"/>
      <c r="E807" s="4"/>
      <c r="F807" s="4"/>
      <c r="J807" s="5"/>
      <c r="L807" s="4"/>
    </row>
    <row r="808">
      <c r="A808" s="4"/>
      <c r="C808" s="116"/>
      <c r="D808" s="4"/>
      <c r="E808" s="4"/>
      <c r="F808" s="4"/>
      <c r="J808" s="5"/>
      <c r="L808" s="4"/>
    </row>
    <row r="809">
      <c r="A809" s="4"/>
      <c r="C809" s="116"/>
      <c r="D809" s="4"/>
      <c r="E809" s="4"/>
      <c r="F809" s="4"/>
      <c r="J809" s="5"/>
      <c r="L809" s="4"/>
    </row>
    <row r="810">
      <c r="A810" s="4"/>
      <c r="C810" s="116"/>
      <c r="D810" s="4"/>
      <c r="E810" s="4"/>
      <c r="F810" s="4"/>
      <c r="J810" s="5"/>
      <c r="L810" s="4"/>
    </row>
    <row r="811">
      <c r="A811" s="4"/>
      <c r="C811" s="116"/>
      <c r="D811" s="4"/>
      <c r="E811" s="4"/>
      <c r="F811" s="4"/>
      <c r="J811" s="5"/>
      <c r="L811" s="4"/>
    </row>
    <row r="812">
      <c r="A812" s="4"/>
      <c r="C812" s="116"/>
      <c r="D812" s="4"/>
      <c r="E812" s="4"/>
      <c r="F812" s="4"/>
      <c r="J812" s="5"/>
      <c r="L812" s="4"/>
    </row>
    <row r="813">
      <c r="A813" s="4"/>
      <c r="C813" s="116"/>
      <c r="D813" s="4"/>
      <c r="E813" s="4"/>
      <c r="F813" s="4"/>
      <c r="J813" s="5"/>
      <c r="L813" s="4"/>
    </row>
    <row r="814">
      <c r="A814" s="4"/>
      <c r="C814" s="116"/>
      <c r="D814" s="4"/>
      <c r="E814" s="4"/>
      <c r="F814" s="4"/>
      <c r="J814" s="5"/>
      <c r="L814" s="4"/>
    </row>
    <row r="815">
      <c r="A815" s="4"/>
      <c r="C815" s="116"/>
      <c r="D815" s="4"/>
      <c r="E815" s="4"/>
      <c r="F815" s="4"/>
      <c r="J815" s="5"/>
      <c r="L815" s="4"/>
    </row>
    <row r="816">
      <c r="A816" s="4"/>
      <c r="C816" s="116"/>
      <c r="D816" s="4"/>
      <c r="E816" s="4"/>
      <c r="F816" s="4"/>
      <c r="J816" s="5"/>
      <c r="L816" s="4"/>
    </row>
    <row r="817">
      <c r="A817" s="4"/>
      <c r="C817" s="116"/>
      <c r="D817" s="4"/>
      <c r="E817" s="4"/>
      <c r="F817" s="4"/>
      <c r="J817" s="5"/>
      <c r="L817" s="4"/>
    </row>
    <row r="818">
      <c r="A818" s="4"/>
      <c r="C818" s="116"/>
      <c r="D818" s="4"/>
      <c r="E818" s="4"/>
      <c r="F818" s="4"/>
      <c r="J818" s="5"/>
      <c r="L818" s="4"/>
    </row>
    <row r="819">
      <c r="A819" s="4"/>
      <c r="C819" s="116"/>
      <c r="D819" s="4"/>
      <c r="E819" s="4"/>
      <c r="F819" s="4"/>
      <c r="J819" s="5"/>
      <c r="L819" s="4"/>
    </row>
    <row r="820">
      <c r="A820" s="4"/>
      <c r="C820" s="116"/>
      <c r="D820" s="4"/>
      <c r="E820" s="4"/>
      <c r="F820" s="4"/>
      <c r="J820" s="5"/>
      <c r="L820" s="4"/>
    </row>
    <row r="821">
      <c r="A821" s="4"/>
      <c r="C821" s="116"/>
      <c r="D821" s="4"/>
      <c r="E821" s="4"/>
      <c r="F821" s="4"/>
      <c r="J821" s="5"/>
      <c r="L821" s="4"/>
    </row>
    <row r="822">
      <c r="A822" s="4"/>
      <c r="C822" s="116"/>
      <c r="D822" s="4"/>
      <c r="E822" s="4"/>
      <c r="F822" s="4"/>
      <c r="J822" s="5"/>
      <c r="L822" s="4"/>
    </row>
    <row r="823">
      <c r="A823" s="4"/>
      <c r="C823" s="116"/>
      <c r="D823" s="4"/>
      <c r="E823" s="4"/>
      <c r="F823" s="4"/>
      <c r="J823" s="5"/>
      <c r="L823" s="4"/>
    </row>
    <row r="824">
      <c r="A824" s="4"/>
      <c r="C824" s="116"/>
      <c r="D824" s="4"/>
      <c r="E824" s="4"/>
      <c r="F824" s="4"/>
      <c r="J824" s="5"/>
      <c r="L824" s="4"/>
    </row>
    <row r="825">
      <c r="A825" s="4"/>
      <c r="C825" s="116"/>
      <c r="D825" s="4"/>
      <c r="E825" s="4"/>
      <c r="F825" s="4"/>
      <c r="J825" s="5"/>
      <c r="L825" s="4"/>
    </row>
    <row r="826">
      <c r="A826" s="4"/>
      <c r="C826" s="116"/>
      <c r="D826" s="4"/>
      <c r="E826" s="4"/>
      <c r="F826" s="4"/>
      <c r="G826" s="88" t="s">
        <v>44</v>
      </c>
      <c r="J826" s="5"/>
      <c r="L826" s="4"/>
    </row>
  </sheetData>
  <dataValidations>
    <dataValidation type="list" allowBlank="1" showErrorMessage="1" sqref="G4:G18 G23:G46">
      <formula1>"EFETUADO,A PAGAR,EM CAIXA,REEMBOLSAR"</formula1>
    </dataValidation>
  </dataValidations>
  <drawing r:id="rId1"/>
  <tableParts count="4">
    <tablePart r:id="rId6"/>
    <tablePart r:id="rId7"/>
    <tablePart r:id="rId8"/>
    <tablePart r:id="rId9"/>
  </tableParts>
</worksheet>
</file>